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amp;N\Documents\Andy's Files\Coronavirus\"/>
    </mc:Choice>
  </mc:AlternateContent>
  <bookViews>
    <workbookView xWindow="-120" yWindow="-120" windowWidth="29040" windowHeight="15840" tabRatio="502" activeTab="2"/>
  </bookViews>
  <sheets>
    <sheet name="Inputs &amp; Plot" sheetId="3" r:id="rId1"/>
    <sheet name="Calcs" sheetId="1" r:id="rId2"/>
    <sheet name="Plot Data" sheetId="4" r:id="rId3"/>
    <sheet name="Johns Hopkins Data" sheetId="5" r:id="rId4"/>
  </sheets>
  <definedNames>
    <definedName name="_xlnm.Print_Area" localSheetId="0">'Inputs &amp; Plot'!$A$1:$L$38</definedName>
  </definedNames>
  <calcPr calcId="152511" iterate="1" iterateCount="10" iterateDelta="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Z746" i="4" l="1"/>
  <c r="AD746" i="4"/>
  <c r="Z747" i="4"/>
  <c r="AD747" i="4"/>
  <c r="Z748" i="4"/>
  <c r="AD748" i="4"/>
  <c r="Z749" i="4"/>
  <c r="AD749" i="4"/>
  <c r="Z750" i="4"/>
  <c r="AD750" i="4"/>
  <c r="Z751" i="4"/>
  <c r="AD751" i="4"/>
  <c r="Z752" i="4"/>
  <c r="AD752" i="4"/>
  <c r="Z753" i="4"/>
  <c r="AD753" i="4"/>
  <c r="Z754" i="4"/>
  <c r="AD754" i="4"/>
  <c r="Z755" i="4"/>
  <c r="AD755" i="4"/>
  <c r="Z756" i="4"/>
  <c r="AD756" i="4"/>
  <c r="Z757" i="4"/>
  <c r="AD757" i="4"/>
  <c r="Z758" i="4"/>
  <c r="AD758" i="4"/>
  <c r="Z759" i="4"/>
  <c r="AD759" i="4"/>
  <c r="Z760" i="4"/>
  <c r="AD760" i="4"/>
  <c r="Z761" i="4"/>
  <c r="AD761" i="4"/>
  <c r="Z762" i="4"/>
  <c r="AD762" i="4"/>
  <c r="Z763" i="4"/>
  <c r="AD763" i="4"/>
  <c r="Z764" i="4"/>
  <c r="AD764" i="4"/>
  <c r="Z765" i="4"/>
  <c r="AD765" i="4"/>
  <c r="Z766" i="4"/>
  <c r="AD766" i="4"/>
  <c r="Z767" i="4"/>
  <c r="AD767" i="4"/>
  <c r="Z768" i="4"/>
  <c r="AD768" i="4"/>
  <c r="Z769" i="4"/>
  <c r="AD769" i="4"/>
  <c r="Z770" i="4"/>
  <c r="AD770" i="4"/>
  <c r="Z771" i="4"/>
  <c r="AD771" i="4"/>
  <c r="Z772" i="4"/>
  <c r="AD772" i="4"/>
  <c r="Z773" i="4"/>
  <c r="AD773" i="4"/>
  <c r="Z774" i="4"/>
  <c r="AD774" i="4"/>
  <c r="Z775" i="4"/>
  <c r="AD775" i="4"/>
  <c r="Z776" i="4"/>
  <c r="AD776" i="4"/>
  <c r="Z777" i="4"/>
  <c r="AD777" i="4"/>
  <c r="Z778" i="4"/>
  <c r="AD778" i="4"/>
  <c r="Z779" i="4"/>
  <c r="AD779" i="4"/>
  <c r="Z780" i="4"/>
  <c r="AD780" i="4"/>
  <c r="Z781" i="4"/>
  <c r="AD781" i="4"/>
  <c r="Z782" i="4"/>
  <c r="AD782" i="4"/>
  <c r="Z783" i="4"/>
  <c r="AD783" i="4"/>
  <c r="Z784" i="4"/>
  <c r="AD784" i="4"/>
  <c r="Z785" i="4"/>
  <c r="AD785" i="4"/>
  <c r="Z786" i="4"/>
  <c r="AD786" i="4"/>
  <c r="Z787" i="4"/>
  <c r="AD787" i="4"/>
  <c r="Z788" i="4"/>
  <c r="AD788" i="4"/>
  <c r="Z789" i="4"/>
  <c r="AD789" i="4"/>
  <c r="Z790" i="4"/>
  <c r="AD790" i="4"/>
  <c r="Z791" i="4"/>
  <c r="AD791" i="4"/>
  <c r="Z792" i="4"/>
  <c r="AD792" i="4"/>
  <c r="Z793" i="4"/>
  <c r="AD793" i="4"/>
  <c r="Z794" i="4"/>
  <c r="AD794" i="4"/>
  <c r="Z795" i="4"/>
  <c r="AD795" i="4"/>
  <c r="Z796" i="4"/>
  <c r="AD796" i="4"/>
  <c r="Z797" i="4"/>
  <c r="AD797" i="4"/>
  <c r="Z798" i="4"/>
  <c r="AD798" i="4"/>
  <c r="Z799" i="4"/>
  <c r="AD799" i="4"/>
  <c r="Z800" i="4"/>
  <c r="AD800" i="4"/>
  <c r="Z801" i="4"/>
  <c r="AD801" i="4"/>
  <c r="Z802" i="4"/>
  <c r="AD802" i="4"/>
  <c r="Z803" i="4"/>
  <c r="AD803" i="4"/>
  <c r="Z804" i="4"/>
  <c r="AD804" i="4"/>
  <c r="Z805" i="4"/>
  <c r="AD805" i="4"/>
  <c r="Z806" i="4"/>
  <c r="AD806" i="4"/>
  <c r="Z807" i="4"/>
  <c r="AD807" i="4"/>
  <c r="Z808" i="4"/>
  <c r="AD808" i="4"/>
  <c r="Z809" i="4"/>
  <c r="AD809" i="4"/>
  <c r="Z810" i="4"/>
  <c r="AD810" i="4"/>
  <c r="Z811" i="4"/>
  <c r="AD811" i="4"/>
  <c r="Z812" i="4"/>
  <c r="AD812" i="4"/>
  <c r="Z813" i="4"/>
  <c r="AD813" i="4"/>
  <c r="Z814" i="4"/>
  <c r="AD814" i="4"/>
  <c r="Z815" i="4"/>
  <c r="AD815" i="4"/>
  <c r="Z816" i="4"/>
  <c r="AD816" i="4"/>
  <c r="Z817" i="4"/>
  <c r="AD817" i="4"/>
  <c r="Z818" i="4"/>
  <c r="AD818" i="4"/>
  <c r="Z819" i="4"/>
  <c r="AD819" i="4"/>
  <c r="Z820" i="4"/>
  <c r="AD820" i="4"/>
  <c r="Z821" i="4"/>
  <c r="AD821" i="4"/>
  <c r="Z822" i="4"/>
  <c r="AD822" i="4"/>
  <c r="Z823" i="4"/>
  <c r="AD823" i="4"/>
  <c r="Z824" i="4"/>
  <c r="AD824" i="4"/>
  <c r="Z825" i="4"/>
  <c r="AD825" i="4"/>
  <c r="Z826" i="4"/>
  <c r="AD826" i="4"/>
  <c r="Z827" i="4"/>
  <c r="AD827" i="4"/>
  <c r="Z828" i="4"/>
  <c r="AD828" i="4"/>
  <c r="Z829" i="4"/>
  <c r="AD829" i="4"/>
  <c r="Z830" i="4"/>
  <c r="AD830" i="4"/>
  <c r="Z831" i="4"/>
  <c r="AD831" i="4"/>
  <c r="Z832" i="4"/>
  <c r="AD832" i="4"/>
  <c r="Z833" i="4"/>
  <c r="AD833" i="4"/>
  <c r="Z834" i="4"/>
  <c r="AD834" i="4"/>
  <c r="Z835" i="4"/>
  <c r="AD835" i="4"/>
  <c r="Z836" i="4"/>
  <c r="AD836" i="4"/>
  <c r="Z837" i="4"/>
  <c r="AD837" i="4"/>
  <c r="Z838" i="4"/>
  <c r="AD838" i="4"/>
  <c r="Z839" i="4"/>
  <c r="AD839" i="4"/>
  <c r="Z840" i="4"/>
  <c r="AD840" i="4"/>
  <c r="Z841" i="4"/>
  <c r="AD841" i="4"/>
  <c r="Z842" i="4"/>
  <c r="AD842" i="4"/>
  <c r="Z843" i="4"/>
  <c r="AD843" i="4"/>
  <c r="Z844" i="4"/>
  <c r="AD844" i="4"/>
  <c r="Z845" i="4"/>
  <c r="AD845" i="4"/>
  <c r="Z846" i="4"/>
  <c r="AD846" i="4"/>
  <c r="Z106" i="4"/>
  <c r="Z107" i="4" s="1"/>
  <c r="Z108" i="4" s="1"/>
  <c r="Z109" i="4" s="1"/>
  <c r="Z110" i="4" s="1"/>
  <c r="Z111" i="4" s="1"/>
  <c r="Z112" i="4" s="1"/>
  <c r="Z113" i="4" s="1"/>
  <c r="Z114" i="4" s="1"/>
  <c r="Z115" i="4" s="1"/>
  <c r="Z116" i="4" s="1"/>
  <c r="Z117" i="4" s="1"/>
  <c r="Z118" i="4" s="1"/>
  <c r="Z119" i="4" s="1"/>
  <c r="Z120" i="4" s="1"/>
  <c r="Z121" i="4" s="1"/>
  <c r="Z122" i="4" s="1"/>
  <c r="Z123" i="4" s="1"/>
  <c r="Z124" i="4" s="1"/>
  <c r="Z125" i="4" s="1"/>
  <c r="Z126" i="4" s="1"/>
  <c r="Z127" i="4" s="1"/>
  <c r="Z128" i="4" s="1"/>
  <c r="Z129" i="4" s="1"/>
  <c r="Z130" i="4" s="1"/>
  <c r="Z131" i="4" s="1"/>
  <c r="Z132" i="4" s="1"/>
  <c r="Z133" i="4" s="1"/>
  <c r="Z134" i="4" s="1"/>
  <c r="Z135" i="4" s="1"/>
  <c r="Z136" i="4" s="1"/>
  <c r="Z137" i="4" s="1"/>
  <c r="Z138" i="4" s="1"/>
  <c r="Z139" i="4" s="1"/>
  <c r="Z140" i="4" s="1"/>
  <c r="Z141" i="4" s="1"/>
  <c r="Z142" i="4" s="1"/>
  <c r="Z143" i="4" s="1"/>
  <c r="Z144" i="4" s="1"/>
  <c r="Z145" i="4" s="1"/>
  <c r="Z146" i="4" s="1"/>
  <c r="Z147" i="4" s="1"/>
  <c r="Z148" i="4" s="1"/>
  <c r="Z149" i="4" s="1"/>
  <c r="Z150" i="4" s="1"/>
  <c r="Z151" i="4" s="1"/>
  <c r="Z152" i="4" s="1"/>
  <c r="Z153" i="4" s="1"/>
  <c r="Z154" i="4" s="1"/>
  <c r="Z155" i="4" s="1"/>
  <c r="Z156" i="4" s="1"/>
  <c r="Z157" i="4" s="1"/>
  <c r="Z158" i="4" s="1"/>
  <c r="Z159" i="4" s="1"/>
  <c r="Z160" i="4" s="1"/>
  <c r="Z161" i="4" s="1"/>
  <c r="Z162" i="4" s="1"/>
  <c r="Z163" i="4" s="1"/>
  <c r="Z164" i="4" s="1"/>
  <c r="Z165" i="4" s="1"/>
  <c r="Z166" i="4" s="1"/>
  <c r="Z167" i="4" s="1"/>
  <c r="Z168" i="4" s="1"/>
  <c r="Z169" i="4" s="1"/>
  <c r="Z170" i="4" s="1"/>
  <c r="Z171" i="4" s="1"/>
  <c r="Z172" i="4" s="1"/>
  <c r="Z173" i="4" s="1"/>
  <c r="Z174" i="4" s="1"/>
  <c r="Z175" i="4" s="1"/>
  <c r="Z176" i="4" s="1"/>
  <c r="Z177" i="4" s="1"/>
  <c r="Z178" i="4" s="1"/>
  <c r="Z179" i="4" s="1"/>
  <c r="Z180" i="4" s="1"/>
  <c r="Z181" i="4" s="1"/>
  <c r="Z182" i="4" s="1"/>
  <c r="Z183" i="4" s="1"/>
  <c r="Z184" i="4" s="1"/>
  <c r="Z185" i="4" s="1"/>
  <c r="Z186" i="4" s="1"/>
  <c r="Z187" i="4" s="1"/>
  <c r="Z188" i="4" s="1"/>
  <c r="Z189" i="4" s="1"/>
  <c r="Z190" i="4" s="1"/>
  <c r="Z191" i="4" s="1"/>
  <c r="Z192" i="4" s="1"/>
  <c r="Z193" i="4" s="1"/>
  <c r="Z194" i="4" s="1"/>
  <c r="Z195" i="4" s="1"/>
  <c r="Z196" i="4" s="1"/>
  <c r="Z197" i="4" s="1"/>
  <c r="Z198" i="4" s="1"/>
  <c r="Z199" i="4" s="1"/>
  <c r="Z200" i="4" s="1"/>
  <c r="Z201" i="4" s="1"/>
  <c r="Z202" i="4" s="1"/>
  <c r="Z203" i="4" s="1"/>
  <c r="Z204" i="4" s="1"/>
  <c r="Z205" i="4" s="1"/>
  <c r="Z206" i="4" s="1"/>
  <c r="Z207" i="4" s="1"/>
  <c r="Z208" i="4" s="1"/>
  <c r="Z209" i="4" s="1"/>
  <c r="Z210" i="4" s="1"/>
  <c r="Z211" i="4" s="1"/>
  <c r="Z212" i="4" s="1"/>
  <c r="Z213" i="4" s="1"/>
  <c r="Z214" i="4" s="1"/>
  <c r="Z215" i="4" s="1"/>
  <c r="Z216" i="4" s="1"/>
  <c r="Z217" i="4" s="1"/>
  <c r="Z218" i="4" s="1"/>
  <c r="Z219" i="4" s="1"/>
  <c r="Z220" i="4" s="1"/>
  <c r="Z221" i="4" s="1"/>
  <c r="Z222" i="4" s="1"/>
  <c r="Z223" i="4" s="1"/>
  <c r="Z224" i="4" s="1"/>
  <c r="Z225" i="4" s="1"/>
  <c r="Z226" i="4" s="1"/>
  <c r="Z227" i="4" s="1"/>
  <c r="Z228" i="4" s="1"/>
  <c r="Z229" i="4" s="1"/>
  <c r="Z230" i="4" s="1"/>
  <c r="Z231" i="4" s="1"/>
  <c r="Z232" i="4" s="1"/>
  <c r="Z233" i="4" s="1"/>
  <c r="Z234" i="4" s="1"/>
  <c r="Z235" i="4" s="1"/>
  <c r="Z236" i="4" s="1"/>
  <c r="Z237" i="4" s="1"/>
  <c r="Z238" i="4" s="1"/>
  <c r="Z239" i="4" s="1"/>
  <c r="Z240" i="4" s="1"/>
  <c r="Z241" i="4" s="1"/>
  <c r="Z242" i="4" s="1"/>
  <c r="Z243" i="4" s="1"/>
  <c r="Z244" i="4" s="1"/>
  <c r="Z245" i="4" s="1"/>
  <c r="Z246" i="4" s="1"/>
  <c r="Z247" i="4" s="1"/>
  <c r="Z248" i="4" s="1"/>
  <c r="Z249" i="4" s="1"/>
  <c r="Z250" i="4" s="1"/>
  <c r="Z251" i="4" s="1"/>
  <c r="Z252" i="4" s="1"/>
  <c r="Z253" i="4" s="1"/>
  <c r="Z254" i="4" s="1"/>
  <c r="Z255" i="4" s="1"/>
  <c r="Z256" i="4" s="1"/>
  <c r="Z257" i="4" s="1"/>
  <c r="Z258" i="4" s="1"/>
  <c r="Z259" i="4" s="1"/>
  <c r="Z260" i="4" s="1"/>
  <c r="Z261" i="4" s="1"/>
  <c r="Z262" i="4" s="1"/>
  <c r="Z263" i="4" s="1"/>
  <c r="Z264" i="4" s="1"/>
  <c r="Z265" i="4" s="1"/>
  <c r="Z266" i="4" s="1"/>
  <c r="Z267" i="4" s="1"/>
  <c r="Z268" i="4" s="1"/>
  <c r="Z269" i="4" s="1"/>
  <c r="Z270" i="4" s="1"/>
  <c r="Z271" i="4" s="1"/>
  <c r="Z272" i="4" s="1"/>
  <c r="Z273" i="4" s="1"/>
  <c r="Z274" i="4" s="1"/>
  <c r="Z275" i="4" s="1"/>
  <c r="Z276" i="4" s="1"/>
  <c r="Z277" i="4" s="1"/>
  <c r="Z278" i="4" s="1"/>
  <c r="Z279" i="4" s="1"/>
  <c r="Z280" i="4" s="1"/>
  <c r="Z281" i="4" s="1"/>
  <c r="Z282" i="4" s="1"/>
  <c r="Z283" i="4" s="1"/>
  <c r="Z284" i="4" s="1"/>
  <c r="Z285" i="4" s="1"/>
  <c r="Z286" i="4" s="1"/>
  <c r="Z287" i="4" s="1"/>
  <c r="Z288" i="4" s="1"/>
  <c r="Z289" i="4" s="1"/>
  <c r="Z290" i="4" s="1"/>
  <c r="Z291" i="4" s="1"/>
  <c r="Z292" i="4" s="1"/>
  <c r="Z293" i="4" s="1"/>
  <c r="Z294" i="4" s="1"/>
  <c r="Z295" i="4" s="1"/>
  <c r="Z296" i="4" s="1"/>
  <c r="Z297" i="4" s="1"/>
  <c r="Z298" i="4" s="1"/>
  <c r="Z299" i="4" s="1"/>
  <c r="Z300" i="4" s="1"/>
  <c r="Z301" i="4" s="1"/>
  <c r="Z302" i="4" s="1"/>
  <c r="Z303" i="4" s="1"/>
  <c r="Z304" i="4" s="1"/>
  <c r="Z305" i="4" s="1"/>
  <c r="Z306" i="4" s="1"/>
  <c r="Z307" i="4" s="1"/>
  <c r="Z308" i="4" s="1"/>
  <c r="Z309" i="4" s="1"/>
  <c r="Z310" i="4" s="1"/>
  <c r="Z311" i="4" s="1"/>
  <c r="Z312" i="4" s="1"/>
  <c r="Z313" i="4" s="1"/>
  <c r="Z314" i="4" s="1"/>
  <c r="Z315" i="4" s="1"/>
  <c r="Z316" i="4" s="1"/>
  <c r="Z317" i="4" s="1"/>
  <c r="Z318" i="4" s="1"/>
  <c r="Z319" i="4" s="1"/>
  <c r="Z320" i="4" s="1"/>
  <c r="Z321" i="4" s="1"/>
  <c r="Z322" i="4" s="1"/>
  <c r="Z323" i="4" s="1"/>
  <c r="Z324" i="4" s="1"/>
  <c r="Z325" i="4" s="1"/>
  <c r="Z326" i="4" s="1"/>
  <c r="Z327" i="4" s="1"/>
  <c r="Z328" i="4" s="1"/>
  <c r="Z329" i="4" s="1"/>
  <c r="Z330" i="4" s="1"/>
  <c r="Z331" i="4" s="1"/>
  <c r="Z332" i="4" s="1"/>
  <c r="Z333" i="4" s="1"/>
  <c r="Z334" i="4" s="1"/>
  <c r="Z335" i="4" s="1"/>
  <c r="Z336" i="4" s="1"/>
  <c r="Z337" i="4" s="1"/>
  <c r="Z338" i="4" s="1"/>
  <c r="Z339" i="4" s="1"/>
  <c r="Z340" i="4" s="1"/>
  <c r="Z341" i="4" s="1"/>
  <c r="Z342" i="4" s="1"/>
  <c r="Z343" i="4" s="1"/>
  <c r="Z344" i="4" s="1"/>
  <c r="Z345" i="4" s="1"/>
  <c r="Z346" i="4" s="1"/>
  <c r="Z347" i="4" s="1"/>
  <c r="Z348" i="4" s="1"/>
  <c r="Z349" i="4" s="1"/>
  <c r="Z350" i="4" s="1"/>
  <c r="Z351" i="4" s="1"/>
  <c r="Z352" i="4" s="1"/>
  <c r="Z353" i="4" s="1"/>
  <c r="Z354" i="4" s="1"/>
  <c r="Z355" i="4" s="1"/>
  <c r="Z356" i="4" s="1"/>
  <c r="Z357" i="4" s="1"/>
  <c r="Z358" i="4" s="1"/>
  <c r="Z359" i="4" s="1"/>
  <c r="Z360" i="4" s="1"/>
  <c r="Z361" i="4" s="1"/>
  <c r="Z362" i="4" s="1"/>
  <c r="Z363" i="4" s="1"/>
  <c r="Z364" i="4" s="1"/>
  <c r="Z365" i="4" s="1"/>
  <c r="Z366" i="4" s="1"/>
  <c r="Z367" i="4" s="1"/>
  <c r="Z368" i="4" s="1"/>
  <c r="Z369" i="4" s="1"/>
  <c r="Z370" i="4" s="1"/>
  <c r="Z371" i="4" s="1"/>
  <c r="Z372" i="4" s="1"/>
  <c r="Z373" i="4" s="1"/>
  <c r="Z374" i="4" s="1"/>
  <c r="Z375" i="4" s="1"/>
  <c r="Z376" i="4" s="1"/>
  <c r="Z377" i="4" s="1"/>
  <c r="Z378" i="4" s="1"/>
  <c r="Z379" i="4" s="1"/>
  <c r="Z380" i="4" s="1"/>
  <c r="Z381" i="4" s="1"/>
  <c r="Z382" i="4" s="1"/>
  <c r="Z383" i="4" s="1"/>
  <c r="Z384" i="4" s="1"/>
  <c r="Z385" i="4" s="1"/>
  <c r="Z386" i="4" s="1"/>
  <c r="Z387" i="4" s="1"/>
  <c r="Z388" i="4" s="1"/>
  <c r="Z389" i="4" s="1"/>
  <c r="Z390" i="4" s="1"/>
  <c r="Z391" i="4" s="1"/>
  <c r="Z392" i="4" s="1"/>
  <c r="Z393" i="4" s="1"/>
  <c r="Z394" i="4" s="1"/>
  <c r="Z395" i="4" s="1"/>
  <c r="Z396" i="4" s="1"/>
  <c r="Z397" i="4" s="1"/>
  <c r="Z398" i="4" s="1"/>
  <c r="Z399" i="4" s="1"/>
  <c r="Z400" i="4" s="1"/>
  <c r="Z401" i="4" s="1"/>
  <c r="Z402" i="4" s="1"/>
  <c r="Z403" i="4" s="1"/>
  <c r="Z404" i="4" s="1"/>
  <c r="Z405" i="4" s="1"/>
  <c r="Z406" i="4" s="1"/>
  <c r="Z407" i="4" s="1"/>
  <c r="Z408" i="4" s="1"/>
  <c r="Z409" i="4" s="1"/>
  <c r="Z410" i="4" s="1"/>
  <c r="Z411" i="4" s="1"/>
  <c r="Z412" i="4" s="1"/>
  <c r="Z413" i="4" s="1"/>
  <c r="Z414" i="4" s="1"/>
  <c r="Z415" i="4" s="1"/>
  <c r="Z416" i="4" s="1"/>
  <c r="Z417" i="4" s="1"/>
  <c r="Z418" i="4" s="1"/>
  <c r="Z419" i="4" s="1"/>
  <c r="Z420" i="4" s="1"/>
  <c r="Z421" i="4" s="1"/>
  <c r="Z422" i="4" s="1"/>
  <c r="Z423" i="4" s="1"/>
  <c r="Z424" i="4" s="1"/>
  <c r="Z425" i="4" s="1"/>
  <c r="Z426" i="4" s="1"/>
  <c r="Z427" i="4" s="1"/>
  <c r="Z428" i="4" s="1"/>
  <c r="Z429" i="4" s="1"/>
  <c r="Z430" i="4" s="1"/>
  <c r="Z431" i="4" s="1"/>
  <c r="Z432" i="4" s="1"/>
  <c r="Z433" i="4" s="1"/>
  <c r="Z434" i="4" s="1"/>
  <c r="Z435" i="4" s="1"/>
  <c r="Z436" i="4" s="1"/>
  <c r="Z437" i="4" s="1"/>
  <c r="Z438" i="4" s="1"/>
  <c r="Z439" i="4" s="1"/>
  <c r="Z440" i="4" s="1"/>
  <c r="Z441" i="4" s="1"/>
  <c r="Z442" i="4" s="1"/>
  <c r="Z443" i="4" s="1"/>
  <c r="Z444" i="4" s="1"/>
  <c r="Z445" i="4" s="1"/>
  <c r="Z446" i="4" s="1"/>
  <c r="Z447" i="4" s="1"/>
  <c r="Z448" i="4" s="1"/>
  <c r="Z449" i="4" s="1"/>
  <c r="Z450" i="4" s="1"/>
  <c r="Z451" i="4" s="1"/>
  <c r="Z452" i="4" s="1"/>
  <c r="Z453" i="4" s="1"/>
  <c r="Z454" i="4" s="1"/>
  <c r="Z455" i="4" s="1"/>
  <c r="Z456" i="4" s="1"/>
  <c r="Z457" i="4" s="1"/>
  <c r="Z458" i="4" s="1"/>
  <c r="Z459" i="4" s="1"/>
  <c r="Z460" i="4" s="1"/>
  <c r="Z461" i="4" s="1"/>
  <c r="Z462" i="4" s="1"/>
  <c r="Z463" i="4" s="1"/>
  <c r="Z464" i="4" s="1"/>
  <c r="Z465" i="4" s="1"/>
  <c r="Z466" i="4" s="1"/>
  <c r="Z467" i="4" s="1"/>
  <c r="Z468" i="4" s="1"/>
  <c r="Z469" i="4" s="1"/>
  <c r="Z470" i="4" s="1"/>
  <c r="Z471" i="4" s="1"/>
  <c r="Z472" i="4" s="1"/>
  <c r="Z473" i="4" s="1"/>
  <c r="Z474" i="4" s="1"/>
  <c r="Z475" i="4" s="1"/>
  <c r="Z476" i="4" s="1"/>
  <c r="Z477" i="4" s="1"/>
  <c r="Z478" i="4" s="1"/>
  <c r="Z479" i="4" s="1"/>
  <c r="Z480" i="4" s="1"/>
  <c r="Z481" i="4" s="1"/>
  <c r="Z482" i="4" s="1"/>
  <c r="Z483" i="4" s="1"/>
  <c r="Z484" i="4" s="1"/>
  <c r="Z485" i="4" s="1"/>
  <c r="Z486" i="4" s="1"/>
  <c r="Z487" i="4" s="1"/>
  <c r="Z488" i="4" s="1"/>
  <c r="Z489" i="4" s="1"/>
  <c r="Z490" i="4" s="1"/>
  <c r="Z491" i="4" s="1"/>
  <c r="Z492" i="4" s="1"/>
  <c r="Z493" i="4" s="1"/>
  <c r="Z494" i="4" s="1"/>
  <c r="Z495" i="4" s="1"/>
  <c r="Z496" i="4" s="1"/>
  <c r="Z497" i="4" s="1"/>
  <c r="Z498" i="4" s="1"/>
  <c r="Z499" i="4" s="1"/>
  <c r="Z500" i="4" s="1"/>
  <c r="Z501" i="4" s="1"/>
  <c r="Z502" i="4" s="1"/>
  <c r="Z503" i="4" s="1"/>
  <c r="Z504" i="4" s="1"/>
  <c r="Z505" i="4" s="1"/>
  <c r="Z506" i="4" s="1"/>
  <c r="Z507" i="4" s="1"/>
  <c r="Z508" i="4" s="1"/>
  <c r="Z509" i="4" s="1"/>
  <c r="Z510" i="4" s="1"/>
  <c r="Z511" i="4" s="1"/>
  <c r="Z512" i="4" s="1"/>
  <c r="Z513" i="4" s="1"/>
  <c r="Z514" i="4" s="1"/>
  <c r="Z515" i="4" s="1"/>
  <c r="Z516" i="4" s="1"/>
  <c r="Z517" i="4" s="1"/>
  <c r="Z518" i="4" s="1"/>
  <c r="Z519" i="4" s="1"/>
  <c r="Z520" i="4" s="1"/>
  <c r="Z521" i="4" s="1"/>
  <c r="Z522" i="4" s="1"/>
  <c r="Z523" i="4" s="1"/>
  <c r="Z524" i="4" s="1"/>
  <c r="Z525" i="4" s="1"/>
  <c r="Z526" i="4" s="1"/>
  <c r="Z527" i="4" s="1"/>
  <c r="Z528" i="4" s="1"/>
  <c r="Z529" i="4" s="1"/>
  <c r="Z530" i="4" s="1"/>
  <c r="Z531" i="4" s="1"/>
  <c r="Z532" i="4" s="1"/>
  <c r="Z533" i="4" s="1"/>
  <c r="Z534" i="4" s="1"/>
  <c r="Z535" i="4" s="1"/>
  <c r="Z536" i="4" s="1"/>
  <c r="Z537" i="4" s="1"/>
  <c r="Z538" i="4" s="1"/>
  <c r="Z539" i="4" s="1"/>
  <c r="Z540" i="4" s="1"/>
  <c r="Z541" i="4" s="1"/>
  <c r="Z542" i="4" s="1"/>
  <c r="Z543" i="4" s="1"/>
  <c r="Z544" i="4" s="1"/>
  <c r="Z545" i="4" s="1"/>
  <c r="Z546" i="4" s="1"/>
  <c r="Z547" i="4" s="1"/>
  <c r="Z548" i="4" s="1"/>
  <c r="Z549" i="4" s="1"/>
  <c r="Z550" i="4" s="1"/>
  <c r="Z551" i="4" s="1"/>
  <c r="Z552" i="4" s="1"/>
  <c r="Z553" i="4" s="1"/>
  <c r="Z554" i="4" s="1"/>
  <c r="Z555" i="4" s="1"/>
  <c r="Z556" i="4" s="1"/>
  <c r="Z557" i="4" s="1"/>
  <c r="Z558" i="4" s="1"/>
  <c r="Z559" i="4" s="1"/>
  <c r="Z560" i="4" s="1"/>
  <c r="Z561" i="4" s="1"/>
  <c r="Z562" i="4" s="1"/>
  <c r="Z563" i="4" s="1"/>
  <c r="Z564" i="4" s="1"/>
  <c r="Z565" i="4" s="1"/>
  <c r="Z566" i="4" s="1"/>
  <c r="Z567" i="4" s="1"/>
  <c r="Z568" i="4" s="1"/>
  <c r="Z569" i="4" s="1"/>
  <c r="Z570" i="4" s="1"/>
  <c r="Z571" i="4" s="1"/>
  <c r="Z572" i="4" s="1"/>
  <c r="Z573" i="4" s="1"/>
  <c r="Z574" i="4" s="1"/>
  <c r="Z575" i="4" s="1"/>
  <c r="Z576" i="4" s="1"/>
  <c r="Z577" i="4" s="1"/>
  <c r="Z578" i="4" s="1"/>
  <c r="Z579" i="4" s="1"/>
  <c r="Z580" i="4" s="1"/>
  <c r="Z581" i="4" s="1"/>
  <c r="Z582" i="4" s="1"/>
  <c r="Z583" i="4" s="1"/>
  <c r="Z584" i="4" s="1"/>
  <c r="Z585" i="4" s="1"/>
  <c r="Z586" i="4" s="1"/>
  <c r="Z587" i="4" s="1"/>
  <c r="Z588" i="4" s="1"/>
  <c r="Z589" i="4" s="1"/>
  <c r="Z590" i="4" s="1"/>
  <c r="Z591" i="4" s="1"/>
  <c r="Z592" i="4" s="1"/>
  <c r="Z593" i="4" s="1"/>
  <c r="Z594" i="4" s="1"/>
  <c r="Z595" i="4" s="1"/>
  <c r="Z596" i="4" s="1"/>
  <c r="Z597" i="4" s="1"/>
  <c r="Z598" i="4" s="1"/>
  <c r="Z599" i="4" s="1"/>
  <c r="Z600" i="4" s="1"/>
  <c r="Z601" i="4" s="1"/>
  <c r="Z602" i="4" s="1"/>
  <c r="Z603" i="4" s="1"/>
  <c r="Z604" i="4" s="1"/>
  <c r="Z605" i="4" s="1"/>
  <c r="Z606" i="4" s="1"/>
  <c r="Z607" i="4" s="1"/>
  <c r="Z608" i="4" s="1"/>
  <c r="Z609" i="4" s="1"/>
  <c r="Z610" i="4" s="1"/>
  <c r="Z611" i="4" s="1"/>
  <c r="Z612" i="4" s="1"/>
  <c r="Z613" i="4" s="1"/>
  <c r="AD106" i="4"/>
  <c r="AD107" i="4" s="1"/>
  <c r="AD108" i="4" s="1"/>
  <c r="AD109" i="4" s="1"/>
  <c r="AD110" i="4" s="1"/>
  <c r="AD111" i="4" s="1"/>
  <c r="AD112" i="4" s="1"/>
  <c r="AD113" i="4" s="1"/>
  <c r="AD114" i="4" s="1"/>
  <c r="AD115" i="4" s="1"/>
  <c r="AD116" i="4" s="1"/>
  <c r="AD117" i="4" s="1"/>
  <c r="AD118" i="4" s="1"/>
  <c r="AD119" i="4" s="1"/>
  <c r="AD120" i="4" s="1"/>
  <c r="AD121" i="4" s="1"/>
  <c r="AD122" i="4" s="1"/>
  <c r="AD123" i="4" s="1"/>
  <c r="AD124" i="4" s="1"/>
  <c r="AD125" i="4" s="1"/>
  <c r="AD126" i="4" s="1"/>
  <c r="AD127" i="4" s="1"/>
  <c r="AD128" i="4" s="1"/>
  <c r="AD129" i="4" s="1"/>
  <c r="AD130" i="4" s="1"/>
  <c r="AD131" i="4" s="1"/>
  <c r="AD132" i="4" s="1"/>
  <c r="AD133" i="4" s="1"/>
  <c r="AD134" i="4" s="1"/>
  <c r="AD135" i="4" s="1"/>
  <c r="AD136" i="4" s="1"/>
  <c r="AD137" i="4" s="1"/>
  <c r="AD138" i="4" s="1"/>
  <c r="AD139" i="4" s="1"/>
  <c r="AD140" i="4" s="1"/>
  <c r="AD141" i="4" s="1"/>
  <c r="AD142" i="4" s="1"/>
  <c r="AD143" i="4" s="1"/>
  <c r="AD144" i="4" s="1"/>
  <c r="AD145" i="4" s="1"/>
  <c r="AD146" i="4" s="1"/>
  <c r="AD147" i="4" s="1"/>
  <c r="AD148" i="4" s="1"/>
  <c r="AD149" i="4" s="1"/>
  <c r="AD150" i="4" s="1"/>
  <c r="AD151" i="4" s="1"/>
  <c r="AD152" i="4" s="1"/>
  <c r="AD153" i="4" s="1"/>
  <c r="AD154" i="4" s="1"/>
  <c r="AD155" i="4" s="1"/>
  <c r="AD156" i="4" s="1"/>
  <c r="AD157" i="4" s="1"/>
  <c r="AD158" i="4" s="1"/>
  <c r="AD159" i="4" s="1"/>
  <c r="AD160" i="4" s="1"/>
  <c r="AD161" i="4" s="1"/>
  <c r="AD162" i="4" s="1"/>
  <c r="AD163" i="4" s="1"/>
  <c r="AD164" i="4" s="1"/>
  <c r="AD165" i="4" s="1"/>
  <c r="AD166" i="4" s="1"/>
  <c r="AD167" i="4" s="1"/>
  <c r="AD168" i="4" s="1"/>
  <c r="AD169" i="4" s="1"/>
  <c r="AD170" i="4" s="1"/>
  <c r="AD171" i="4" s="1"/>
  <c r="AD172" i="4" s="1"/>
  <c r="AD173" i="4" s="1"/>
  <c r="AD174" i="4" s="1"/>
  <c r="AD175" i="4" s="1"/>
  <c r="AD176" i="4" s="1"/>
  <c r="AD177" i="4" s="1"/>
  <c r="AD178" i="4" s="1"/>
  <c r="AD179" i="4" s="1"/>
  <c r="AD180" i="4" s="1"/>
  <c r="AD181" i="4" s="1"/>
  <c r="AD182" i="4" s="1"/>
  <c r="AD183" i="4" s="1"/>
  <c r="AD184" i="4" s="1"/>
  <c r="AD185" i="4" s="1"/>
  <c r="AD186" i="4" s="1"/>
  <c r="AD187" i="4" s="1"/>
  <c r="AD188" i="4" s="1"/>
  <c r="AD189" i="4" s="1"/>
  <c r="AD190" i="4" s="1"/>
  <c r="AD191" i="4" s="1"/>
  <c r="AD192" i="4" s="1"/>
  <c r="AD193" i="4" s="1"/>
  <c r="AD194" i="4" s="1"/>
  <c r="AD195" i="4" s="1"/>
  <c r="AD196" i="4" s="1"/>
  <c r="AD197" i="4" s="1"/>
  <c r="AD198" i="4" s="1"/>
  <c r="AD199" i="4" s="1"/>
  <c r="AD200" i="4" s="1"/>
  <c r="AD201" i="4" s="1"/>
  <c r="AD202" i="4" s="1"/>
  <c r="AD203" i="4" s="1"/>
  <c r="AD204" i="4" s="1"/>
  <c r="AD205" i="4" s="1"/>
  <c r="AD206" i="4" s="1"/>
  <c r="AD207" i="4" s="1"/>
  <c r="AD208" i="4" s="1"/>
  <c r="AD209" i="4" s="1"/>
  <c r="AD210" i="4" s="1"/>
  <c r="AD211" i="4" s="1"/>
  <c r="AD212" i="4" s="1"/>
  <c r="AD213" i="4" s="1"/>
  <c r="AD214" i="4" s="1"/>
  <c r="AD215" i="4" s="1"/>
  <c r="AD216" i="4" s="1"/>
  <c r="AD217" i="4" s="1"/>
  <c r="AD218" i="4" s="1"/>
  <c r="AD219" i="4" s="1"/>
  <c r="AD220" i="4" s="1"/>
  <c r="AD221" i="4" s="1"/>
  <c r="AD222" i="4" s="1"/>
  <c r="AD223" i="4" s="1"/>
  <c r="AD224" i="4" s="1"/>
  <c r="AD225" i="4" s="1"/>
  <c r="AD226" i="4" s="1"/>
  <c r="AD227" i="4" s="1"/>
  <c r="AD228" i="4" s="1"/>
  <c r="AD229" i="4" s="1"/>
  <c r="AD230" i="4" s="1"/>
  <c r="AD231" i="4" s="1"/>
  <c r="AD232" i="4" s="1"/>
  <c r="AD233" i="4" s="1"/>
  <c r="AD234" i="4" s="1"/>
  <c r="AD235" i="4" s="1"/>
  <c r="AD236" i="4" s="1"/>
  <c r="AD237" i="4" s="1"/>
  <c r="AD238" i="4" s="1"/>
  <c r="AD239" i="4" s="1"/>
  <c r="AD240" i="4" s="1"/>
  <c r="AD241" i="4" s="1"/>
  <c r="AD242" i="4" s="1"/>
  <c r="AD243" i="4" s="1"/>
  <c r="AD244" i="4" s="1"/>
  <c r="AD245" i="4" s="1"/>
  <c r="AD246" i="4" s="1"/>
  <c r="AD247" i="4" s="1"/>
  <c r="AD248" i="4" s="1"/>
  <c r="AD249" i="4" s="1"/>
  <c r="AD250" i="4" s="1"/>
  <c r="AD251" i="4" s="1"/>
  <c r="AD252" i="4" s="1"/>
  <c r="AD253" i="4" s="1"/>
  <c r="AD254" i="4" s="1"/>
  <c r="AD255" i="4" s="1"/>
  <c r="AD256" i="4" s="1"/>
  <c r="AD257" i="4" s="1"/>
  <c r="AD258" i="4" s="1"/>
  <c r="AD259" i="4" s="1"/>
  <c r="AD260" i="4" s="1"/>
  <c r="AD261" i="4" s="1"/>
  <c r="AD262" i="4" s="1"/>
  <c r="AD263" i="4" s="1"/>
  <c r="AD264" i="4" s="1"/>
  <c r="AD265" i="4" s="1"/>
  <c r="AD266" i="4" s="1"/>
  <c r="AD267" i="4" s="1"/>
  <c r="AD268" i="4" s="1"/>
  <c r="AD269" i="4" s="1"/>
  <c r="AD270" i="4" s="1"/>
  <c r="AD271" i="4" s="1"/>
  <c r="AD272" i="4" s="1"/>
  <c r="AD273" i="4" s="1"/>
  <c r="AD274" i="4" s="1"/>
  <c r="AD275" i="4" s="1"/>
  <c r="AD276" i="4" s="1"/>
  <c r="AD277" i="4" s="1"/>
  <c r="AD278" i="4" s="1"/>
  <c r="AD279" i="4" s="1"/>
  <c r="AD280" i="4" s="1"/>
  <c r="AD281" i="4" s="1"/>
  <c r="AD282" i="4" s="1"/>
  <c r="AD283" i="4" s="1"/>
  <c r="AD284" i="4" s="1"/>
  <c r="AD285" i="4" s="1"/>
  <c r="AD286" i="4" s="1"/>
  <c r="AD287" i="4" s="1"/>
  <c r="AD288" i="4" s="1"/>
  <c r="AD289" i="4" s="1"/>
  <c r="AD290" i="4" s="1"/>
  <c r="AD291" i="4" s="1"/>
  <c r="AD292" i="4" s="1"/>
  <c r="AD293" i="4" s="1"/>
  <c r="AD294" i="4" s="1"/>
  <c r="AD295" i="4" s="1"/>
  <c r="AD296" i="4" s="1"/>
  <c r="AD297" i="4" s="1"/>
  <c r="AD298" i="4" s="1"/>
  <c r="AD299" i="4" s="1"/>
  <c r="AD300" i="4" s="1"/>
  <c r="AD301" i="4" s="1"/>
  <c r="AD302" i="4" s="1"/>
  <c r="AD303" i="4" s="1"/>
  <c r="AD304" i="4" s="1"/>
  <c r="AD305" i="4" s="1"/>
  <c r="AD306" i="4" s="1"/>
  <c r="AD307" i="4" s="1"/>
  <c r="AD308" i="4" s="1"/>
  <c r="AD309" i="4" s="1"/>
  <c r="AD310" i="4" s="1"/>
  <c r="AD311" i="4" s="1"/>
  <c r="AD312" i="4" s="1"/>
  <c r="AD313" i="4" s="1"/>
  <c r="AD314" i="4" s="1"/>
  <c r="AD315" i="4" s="1"/>
  <c r="AD316" i="4" s="1"/>
  <c r="AD317" i="4" s="1"/>
  <c r="AD318" i="4" s="1"/>
  <c r="AD319" i="4" s="1"/>
  <c r="AD320" i="4" s="1"/>
  <c r="AD321" i="4" s="1"/>
  <c r="AD322" i="4" s="1"/>
  <c r="AD323" i="4" s="1"/>
  <c r="AD324" i="4" s="1"/>
  <c r="AD325" i="4" s="1"/>
  <c r="AD326" i="4" s="1"/>
  <c r="AD327" i="4" s="1"/>
  <c r="AD328" i="4" s="1"/>
  <c r="AD329" i="4" s="1"/>
  <c r="AD330" i="4" s="1"/>
  <c r="AD331" i="4" s="1"/>
  <c r="AD332" i="4" s="1"/>
  <c r="AD333" i="4" s="1"/>
  <c r="AD334" i="4" s="1"/>
  <c r="AD335" i="4" s="1"/>
  <c r="AD336" i="4" s="1"/>
  <c r="AD337" i="4" s="1"/>
  <c r="AD338" i="4" s="1"/>
  <c r="AD339" i="4" s="1"/>
  <c r="AD340" i="4" s="1"/>
  <c r="AD341" i="4" s="1"/>
  <c r="AD342" i="4" s="1"/>
  <c r="AD343" i="4" s="1"/>
  <c r="AD344" i="4" s="1"/>
  <c r="AD345" i="4" s="1"/>
  <c r="AD346" i="4" s="1"/>
  <c r="AD347" i="4" s="1"/>
  <c r="AD348" i="4" s="1"/>
  <c r="AD349" i="4" s="1"/>
  <c r="AD350" i="4" s="1"/>
  <c r="AD351" i="4" s="1"/>
  <c r="AD352" i="4" s="1"/>
  <c r="AD353" i="4" s="1"/>
  <c r="AD354" i="4" s="1"/>
  <c r="AD355" i="4" s="1"/>
  <c r="AD356" i="4" s="1"/>
  <c r="AD357" i="4" s="1"/>
  <c r="AD358" i="4" s="1"/>
  <c r="AD359" i="4" s="1"/>
  <c r="AD360" i="4" s="1"/>
  <c r="AD361" i="4" s="1"/>
  <c r="AD362" i="4" s="1"/>
  <c r="AD363" i="4" s="1"/>
  <c r="AD364" i="4" s="1"/>
  <c r="AD365" i="4" s="1"/>
  <c r="AD366" i="4" s="1"/>
  <c r="AD367" i="4" s="1"/>
  <c r="AD368" i="4" s="1"/>
  <c r="AD369" i="4" s="1"/>
  <c r="AD370" i="4" s="1"/>
  <c r="AD371" i="4" s="1"/>
  <c r="AD372" i="4" s="1"/>
  <c r="AD373" i="4" s="1"/>
  <c r="AD374" i="4" s="1"/>
  <c r="AD375" i="4" s="1"/>
  <c r="AD376" i="4" s="1"/>
  <c r="AD377" i="4" s="1"/>
  <c r="AD378" i="4" s="1"/>
  <c r="AD379" i="4" s="1"/>
  <c r="AD380" i="4" s="1"/>
  <c r="AD381" i="4" s="1"/>
  <c r="AD382" i="4" s="1"/>
  <c r="AD383" i="4" s="1"/>
  <c r="AD384" i="4" s="1"/>
  <c r="AD385" i="4" s="1"/>
  <c r="AD386" i="4" s="1"/>
  <c r="AD387" i="4" s="1"/>
  <c r="AD388" i="4" s="1"/>
  <c r="AD389" i="4" s="1"/>
  <c r="AD390" i="4" s="1"/>
  <c r="AD391" i="4" s="1"/>
  <c r="AD392" i="4" s="1"/>
  <c r="AD393" i="4" s="1"/>
  <c r="AD394" i="4" s="1"/>
  <c r="AD395" i="4" s="1"/>
  <c r="AD396" i="4" s="1"/>
  <c r="AD397" i="4" s="1"/>
  <c r="AD398" i="4" s="1"/>
  <c r="AD399" i="4" s="1"/>
  <c r="AD400" i="4" s="1"/>
  <c r="AD401" i="4" s="1"/>
  <c r="AD402" i="4" s="1"/>
  <c r="AD403" i="4" s="1"/>
  <c r="AD404" i="4" s="1"/>
  <c r="AD405" i="4" s="1"/>
  <c r="AD406" i="4" s="1"/>
  <c r="AD407" i="4" s="1"/>
  <c r="AD408" i="4" s="1"/>
  <c r="AD409" i="4" s="1"/>
  <c r="AD410" i="4" s="1"/>
  <c r="AD411" i="4" s="1"/>
  <c r="AD412" i="4" s="1"/>
  <c r="AD413" i="4" s="1"/>
  <c r="AD414" i="4" s="1"/>
  <c r="AD415" i="4" s="1"/>
  <c r="AD416" i="4" s="1"/>
  <c r="AD417" i="4" s="1"/>
  <c r="AD418" i="4" s="1"/>
  <c r="AD419" i="4" s="1"/>
  <c r="AD420" i="4" s="1"/>
  <c r="AD421" i="4" s="1"/>
  <c r="AD422" i="4" s="1"/>
  <c r="AD423" i="4" s="1"/>
  <c r="AD424" i="4" s="1"/>
  <c r="AD425" i="4" s="1"/>
  <c r="AD426" i="4" s="1"/>
  <c r="AD427" i="4" s="1"/>
  <c r="AD428" i="4" s="1"/>
  <c r="AD429" i="4" s="1"/>
  <c r="AD430" i="4" s="1"/>
  <c r="AD431" i="4" s="1"/>
  <c r="AD432" i="4" s="1"/>
  <c r="AD433" i="4" s="1"/>
  <c r="AD434" i="4" s="1"/>
  <c r="AD435" i="4" s="1"/>
  <c r="AD436" i="4" s="1"/>
  <c r="AD437" i="4" s="1"/>
  <c r="AD438" i="4" s="1"/>
  <c r="AD439" i="4" s="1"/>
  <c r="AD440" i="4" s="1"/>
  <c r="AD441" i="4" s="1"/>
  <c r="AD442" i="4" s="1"/>
  <c r="AD443" i="4" s="1"/>
  <c r="AD444" i="4" s="1"/>
  <c r="AD445" i="4" s="1"/>
  <c r="AD446" i="4" s="1"/>
  <c r="AD447" i="4" s="1"/>
  <c r="AD448" i="4" s="1"/>
  <c r="AD449" i="4" s="1"/>
  <c r="AD450" i="4" s="1"/>
  <c r="AD451" i="4" s="1"/>
  <c r="AD452" i="4" s="1"/>
  <c r="AD453" i="4" s="1"/>
  <c r="AD454" i="4" s="1"/>
  <c r="AD455" i="4" s="1"/>
  <c r="AD456" i="4" s="1"/>
  <c r="AD457" i="4" s="1"/>
  <c r="AD458" i="4" s="1"/>
  <c r="AD459" i="4" s="1"/>
  <c r="AD460" i="4" s="1"/>
  <c r="AD461" i="4" s="1"/>
  <c r="AD462" i="4" s="1"/>
  <c r="AD463" i="4" s="1"/>
  <c r="AD464" i="4" s="1"/>
  <c r="AD465" i="4" s="1"/>
  <c r="AD466" i="4" s="1"/>
  <c r="AD467" i="4" s="1"/>
  <c r="AD468" i="4" s="1"/>
  <c r="AD469" i="4" s="1"/>
  <c r="AD470" i="4" s="1"/>
  <c r="AD471" i="4" s="1"/>
  <c r="AD472" i="4" s="1"/>
  <c r="AD473" i="4" s="1"/>
  <c r="AD474" i="4" s="1"/>
  <c r="AD475" i="4" s="1"/>
  <c r="AD476" i="4" s="1"/>
  <c r="AD477" i="4" s="1"/>
  <c r="AD478" i="4" s="1"/>
  <c r="AD479" i="4" s="1"/>
  <c r="AD480" i="4" s="1"/>
  <c r="AD481" i="4" s="1"/>
  <c r="AD482" i="4" s="1"/>
  <c r="AD483" i="4" s="1"/>
  <c r="AD484" i="4" s="1"/>
  <c r="AD485" i="4" s="1"/>
  <c r="AD486" i="4" s="1"/>
  <c r="AD487" i="4" s="1"/>
  <c r="AD488" i="4" s="1"/>
  <c r="AD489" i="4" s="1"/>
  <c r="AD490" i="4" s="1"/>
  <c r="AD491" i="4" s="1"/>
  <c r="AD492" i="4" s="1"/>
  <c r="AD493" i="4" s="1"/>
  <c r="AD494" i="4" s="1"/>
  <c r="AD495" i="4" s="1"/>
  <c r="AD496" i="4" s="1"/>
  <c r="AD497" i="4" s="1"/>
  <c r="AD498" i="4" s="1"/>
  <c r="AD499" i="4" s="1"/>
  <c r="AD500" i="4" s="1"/>
  <c r="AD501" i="4" s="1"/>
  <c r="AD502" i="4" s="1"/>
  <c r="AD503" i="4" s="1"/>
  <c r="AD504" i="4" s="1"/>
  <c r="AD505" i="4" s="1"/>
  <c r="AD506" i="4" s="1"/>
  <c r="AD507" i="4" s="1"/>
  <c r="AD508" i="4" s="1"/>
  <c r="AD509" i="4" s="1"/>
  <c r="AD510" i="4" s="1"/>
  <c r="AD511" i="4" s="1"/>
  <c r="AD512" i="4" s="1"/>
  <c r="AD513" i="4" s="1"/>
  <c r="AD514" i="4" s="1"/>
  <c r="AD515" i="4" s="1"/>
  <c r="AD516" i="4" s="1"/>
  <c r="AD517" i="4" s="1"/>
  <c r="AD518" i="4" s="1"/>
  <c r="AD519" i="4" s="1"/>
  <c r="AD520" i="4" s="1"/>
  <c r="AD521" i="4" s="1"/>
  <c r="AD522" i="4" s="1"/>
  <c r="AD523" i="4" s="1"/>
  <c r="AD524" i="4" s="1"/>
  <c r="AD525" i="4" s="1"/>
  <c r="AD526" i="4" s="1"/>
  <c r="AD527" i="4" s="1"/>
  <c r="AD528" i="4" s="1"/>
  <c r="AD529" i="4" s="1"/>
  <c r="AD530" i="4" s="1"/>
  <c r="AD531" i="4" s="1"/>
  <c r="AD532" i="4" s="1"/>
  <c r="AD533" i="4" s="1"/>
  <c r="AD534" i="4" s="1"/>
  <c r="AD535" i="4" s="1"/>
  <c r="AD536" i="4" s="1"/>
  <c r="AD537" i="4" s="1"/>
  <c r="AD538" i="4" s="1"/>
  <c r="AD539" i="4" s="1"/>
  <c r="AD540" i="4" s="1"/>
  <c r="AD541" i="4" s="1"/>
  <c r="AD542" i="4" s="1"/>
  <c r="AD543" i="4" s="1"/>
  <c r="AD544" i="4" s="1"/>
  <c r="AD545" i="4" s="1"/>
  <c r="AD546" i="4" s="1"/>
  <c r="AD547" i="4" s="1"/>
  <c r="AD548" i="4" s="1"/>
  <c r="AD549" i="4" s="1"/>
  <c r="AD550" i="4" s="1"/>
  <c r="AD551" i="4" s="1"/>
  <c r="AD552" i="4" s="1"/>
  <c r="AD553" i="4" s="1"/>
  <c r="AD554" i="4" s="1"/>
  <c r="AD555" i="4" s="1"/>
  <c r="AD556" i="4" s="1"/>
  <c r="AD557" i="4" s="1"/>
  <c r="AD558" i="4" s="1"/>
  <c r="AD559" i="4" s="1"/>
  <c r="AD560" i="4" s="1"/>
  <c r="AD561" i="4" s="1"/>
  <c r="AD562" i="4" s="1"/>
  <c r="AD563" i="4" s="1"/>
  <c r="AD564" i="4" s="1"/>
  <c r="AD565" i="4" s="1"/>
  <c r="AD566" i="4" s="1"/>
  <c r="AD567" i="4" s="1"/>
  <c r="AD568" i="4" s="1"/>
  <c r="AD569" i="4" s="1"/>
  <c r="AD570" i="4" s="1"/>
  <c r="AD571" i="4" s="1"/>
  <c r="AD572" i="4" s="1"/>
  <c r="AD573" i="4" s="1"/>
  <c r="AD574" i="4" s="1"/>
  <c r="AD575" i="4" s="1"/>
  <c r="AD576" i="4" s="1"/>
  <c r="AD577" i="4" s="1"/>
  <c r="AD578" i="4" s="1"/>
  <c r="AD579" i="4" s="1"/>
  <c r="AD580" i="4" s="1"/>
  <c r="AD581" i="4" s="1"/>
  <c r="AD582" i="4" s="1"/>
  <c r="AD583" i="4" s="1"/>
  <c r="AD584" i="4" s="1"/>
  <c r="AD585" i="4" s="1"/>
  <c r="AD586" i="4" s="1"/>
  <c r="AD587" i="4" s="1"/>
  <c r="AD588" i="4" s="1"/>
  <c r="AD589" i="4" s="1"/>
  <c r="AD590" i="4" s="1"/>
  <c r="AD591" i="4" s="1"/>
  <c r="AD592" i="4" s="1"/>
  <c r="AD593" i="4" s="1"/>
  <c r="AD594" i="4" s="1"/>
  <c r="AD595" i="4" s="1"/>
  <c r="AD596" i="4" s="1"/>
  <c r="AD597" i="4" s="1"/>
  <c r="AD598" i="4" s="1"/>
  <c r="AD599" i="4" s="1"/>
  <c r="AD600" i="4" s="1"/>
  <c r="AD601" i="4" s="1"/>
  <c r="AD602" i="4" s="1"/>
  <c r="AD603" i="4" s="1"/>
  <c r="AD604" i="4" s="1"/>
  <c r="AD605" i="4" s="1"/>
  <c r="AD606" i="4" s="1"/>
  <c r="AD607" i="4" s="1"/>
  <c r="AD608" i="4" s="1"/>
  <c r="AD609" i="4" s="1"/>
  <c r="AD610" i="4" s="1"/>
  <c r="AD611" i="4" s="1"/>
  <c r="AD612" i="4" s="1"/>
  <c r="AD613" i="4" s="1"/>
  <c r="Z614" i="4"/>
  <c r="AD614" i="4"/>
  <c r="Z615" i="4"/>
  <c r="AD615" i="4"/>
  <c r="Z616" i="4"/>
  <c r="AD616" i="4"/>
  <c r="Z617" i="4"/>
  <c r="AD617" i="4"/>
  <c r="Z618" i="4"/>
  <c r="AD618" i="4"/>
  <c r="Z619" i="4"/>
  <c r="AD619" i="4"/>
  <c r="Z620" i="4"/>
  <c r="AD620" i="4"/>
  <c r="Z621" i="4"/>
  <c r="AD621" i="4"/>
  <c r="Z622" i="4"/>
  <c r="AD622" i="4"/>
  <c r="Z623" i="4"/>
  <c r="AD623" i="4"/>
  <c r="Z624" i="4"/>
  <c r="AD624" i="4"/>
  <c r="Z625" i="4"/>
  <c r="AD625" i="4"/>
  <c r="Z626" i="4"/>
  <c r="AD626" i="4"/>
  <c r="Z627" i="4"/>
  <c r="AD627" i="4"/>
  <c r="Z628" i="4"/>
  <c r="AD628" i="4"/>
  <c r="Z629" i="4"/>
  <c r="AD629" i="4"/>
  <c r="Z630" i="4"/>
  <c r="AD630" i="4"/>
  <c r="Z631" i="4"/>
  <c r="AD631" i="4"/>
  <c r="Z632" i="4"/>
  <c r="AD632" i="4"/>
  <c r="Z633" i="4"/>
  <c r="AD633" i="4"/>
  <c r="Z634" i="4"/>
  <c r="AD634" i="4"/>
  <c r="Z635" i="4"/>
  <c r="AD635" i="4"/>
  <c r="Z636" i="4"/>
  <c r="AD636" i="4"/>
  <c r="Z637" i="4"/>
  <c r="AD637" i="4"/>
  <c r="Z638" i="4"/>
  <c r="AD638" i="4"/>
  <c r="Z639" i="4"/>
  <c r="AD639" i="4"/>
  <c r="Z640" i="4"/>
  <c r="AD640" i="4"/>
  <c r="Z641" i="4"/>
  <c r="AD641" i="4"/>
  <c r="Z642" i="4"/>
  <c r="AD642" i="4"/>
  <c r="Z643" i="4"/>
  <c r="AD643" i="4"/>
  <c r="Z644" i="4"/>
  <c r="AD644" i="4"/>
  <c r="Z645" i="4"/>
  <c r="AD645" i="4"/>
  <c r="Z646" i="4"/>
  <c r="AD646" i="4"/>
  <c r="Z647" i="4"/>
  <c r="AD647" i="4"/>
  <c r="Z648" i="4"/>
  <c r="AD648" i="4"/>
  <c r="Z649" i="4"/>
  <c r="AD649" i="4"/>
  <c r="Z650" i="4"/>
  <c r="AD650" i="4"/>
  <c r="Z651" i="4"/>
  <c r="AD651" i="4"/>
  <c r="Z652" i="4"/>
  <c r="AD652" i="4"/>
  <c r="Z653" i="4"/>
  <c r="AD653" i="4"/>
  <c r="Z654" i="4"/>
  <c r="AD654" i="4"/>
  <c r="Z655" i="4"/>
  <c r="AD655" i="4"/>
  <c r="Z656" i="4"/>
  <c r="AD656" i="4"/>
  <c r="Z657" i="4"/>
  <c r="AD657" i="4"/>
  <c r="Z658" i="4"/>
  <c r="AD658" i="4"/>
  <c r="Z659" i="4"/>
  <c r="AD659" i="4"/>
  <c r="Z660" i="4"/>
  <c r="AD660" i="4"/>
  <c r="Z661" i="4"/>
  <c r="AD661" i="4"/>
  <c r="Z662" i="4"/>
  <c r="AD662" i="4"/>
  <c r="Z663" i="4"/>
  <c r="AD663" i="4"/>
  <c r="Z664" i="4"/>
  <c r="AD664" i="4"/>
  <c r="Z665" i="4"/>
  <c r="AD665" i="4"/>
  <c r="Z666" i="4"/>
  <c r="AD666" i="4"/>
  <c r="Z667" i="4"/>
  <c r="AD667" i="4"/>
  <c r="Z668" i="4"/>
  <c r="AD668" i="4"/>
  <c r="Z669" i="4"/>
  <c r="AD669" i="4"/>
  <c r="Z670" i="4"/>
  <c r="AD670" i="4"/>
  <c r="Z671" i="4"/>
  <c r="AD671" i="4"/>
  <c r="Z672" i="4"/>
  <c r="AD672" i="4"/>
  <c r="Z673" i="4"/>
  <c r="AD673" i="4"/>
  <c r="Z674" i="4"/>
  <c r="AD674" i="4"/>
  <c r="Z675" i="4"/>
  <c r="AD675" i="4"/>
  <c r="Z676" i="4"/>
  <c r="AD676" i="4"/>
  <c r="Z677" i="4"/>
  <c r="AD677" i="4"/>
  <c r="Z678" i="4"/>
  <c r="AD678" i="4"/>
  <c r="Z679" i="4"/>
  <c r="AD679" i="4"/>
  <c r="Z680" i="4"/>
  <c r="AD680" i="4"/>
  <c r="Z681" i="4"/>
  <c r="AD681" i="4"/>
  <c r="Z682" i="4"/>
  <c r="AD682" i="4"/>
  <c r="Z683" i="4"/>
  <c r="AD683" i="4"/>
  <c r="Z684" i="4"/>
  <c r="AD684" i="4"/>
  <c r="Z685" i="4"/>
  <c r="AD685" i="4"/>
  <c r="Z686" i="4"/>
  <c r="AD686" i="4"/>
  <c r="Z687" i="4"/>
  <c r="AD687" i="4"/>
  <c r="Z688" i="4"/>
  <c r="AD688" i="4"/>
  <c r="Z689" i="4"/>
  <c r="AD689" i="4"/>
  <c r="Z690" i="4"/>
  <c r="AD690" i="4"/>
  <c r="Z691" i="4"/>
  <c r="AD691" i="4"/>
  <c r="Z692" i="4"/>
  <c r="AD692" i="4"/>
  <c r="Z693" i="4"/>
  <c r="AD693" i="4"/>
  <c r="Z694" i="4"/>
  <c r="AD694" i="4"/>
  <c r="Z695" i="4"/>
  <c r="AD695" i="4"/>
  <c r="Z696" i="4"/>
  <c r="AD696" i="4"/>
  <c r="Z697" i="4"/>
  <c r="AD697" i="4"/>
  <c r="Z698" i="4"/>
  <c r="AD698" i="4"/>
  <c r="Z699" i="4"/>
  <c r="AD699" i="4"/>
  <c r="Z700" i="4"/>
  <c r="AD700" i="4"/>
  <c r="Z701" i="4"/>
  <c r="AD701" i="4"/>
  <c r="Z702" i="4"/>
  <c r="AD702" i="4"/>
  <c r="Z703" i="4"/>
  <c r="AD703" i="4"/>
  <c r="Z704" i="4"/>
  <c r="AD704" i="4"/>
  <c r="Z705" i="4"/>
  <c r="AD705" i="4"/>
  <c r="Z706" i="4"/>
  <c r="AD706" i="4"/>
  <c r="Z707" i="4"/>
  <c r="AD707" i="4"/>
  <c r="Z708" i="4"/>
  <c r="AD708" i="4"/>
  <c r="Z709" i="4"/>
  <c r="AD709" i="4"/>
  <c r="Z710" i="4"/>
  <c r="AD710" i="4"/>
  <c r="Z711" i="4"/>
  <c r="AD711" i="4"/>
  <c r="Z712" i="4"/>
  <c r="AD712" i="4"/>
  <c r="Z713" i="4"/>
  <c r="AD713" i="4"/>
  <c r="Z714" i="4"/>
  <c r="AD714" i="4"/>
  <c r="Z715" i="4"/>
  <c r="AD715" i="4"/>
  <c r="Z716" i="4"/>
  <c r="AD716" i="4"/>
  <c r="Z717" i="4"/>
  <c r="AD717" i="4"/>
  <c r="Z718" i="4"/>
  <c r="AD718" i="4"/>
  <c r="Z719" i="4"/>
  <c r="AD719" i="4"/>
  <c r="Z720" i="4"/>
  <c r="AD720" i="4"/>
  <c r="Z721" i="4"/>
  <c r="AD721" i="4"/>
  <c r="Z722" i="4"/>
  <c r="AD722" i="4"/>
  <c r="Z723" i="4"/>
  <c r="AD723" i="4"/>
  <c r="Z724" i="4"/>
  <c r="AD724" i="4"/>
  <c r="Z725" i="4"/>
  <c r="AD725" i="4"/>
  <c r="Z726" i="4"/>
  <c r="AD726" i="4"/>
  <c r="Z727" i="4"/>
  <c r="AD727" i="4"/>
  <c r="Z728" i="4"/>
  <c r="AD728" i="4"/>
  <c r="Z729" i="4"/>
  <c r="AD729" i="4"/>
  <c r="Z730" i="4"/>
  <c r="AD730" i="4"/>
  <c r="Z731" i="4"/>
  <c r="AD731" i="4"/>
  <c r="Z732" i="4"/>
  <c r="AD732" i="4"/>
  <c r="Z733" i="4"/>
  <c r="AD733" i="4"/>
  <c r="Z734" i="4"/>
  <c r="AD734" i="4"/>
  <c r="Z735" i="4"/>
  <c r="AD735" i="4"/>
  <c r="Z736" i="4"/>
  <c r="AD736" i="4"/>
  <c r="Z737" i="4"/>
  <c r="AD737" i="4"/>
  <c r="Z738" i="4"/>
  <c r="AD738" i="4"/>
  <c r="Z739" i="4"/>
  <c r="AD739" i="4"/>
  <c r="Z740" i="4"/>
  <c r="AD740" i="4"/>
  <c r="Z741" i="4"/>
  <c r="AD741" i="4"/>
  <c r="Z742" i="4"/>
  <c r="AD742" i="4"/>
  <c r="Z743" i="4"/>
  <c r="AD743" i="4"/>
  <c r="Z744" i="4"/>
  <c r="AD744" i="4"/>
  <c r="Z745" i="4"/>
  <c r="AD745" i="4"/>
  <c r="Z64" i="4"/>
  <c r="Z65" i="4" s="1"/>
  <c r="Z66" i="4" s="1"/>
  <c r="Z67" i="4" s="1"/>
  <c r="Z68" i="4" s="1"/>
  <c r="Z69" i="4" s="1"/>
  <c r="Z70" i="4" s="1"/>
  <c r="Z71" i="4" s="1"/>
  <c r="Z72" i="4" s="1"/>
  <c r="Z73" i="4" s="1"/>
  <c r="Z74" i="4" s="1"/>
  <c r="Z75" i="4" s="1"/>
  <c r="Z76" i="4" s="1"/>
  <c r="Z77" i="4" s="1"/>
  <c r="Z78" i="4" s="1"/>
  <c r="Z79" i="4" s="1"/>
  <c r="Z80" i="4" s="1"/>
  <c r="Z81" i="4" s="1"/>
  <c r="Z82" i="4" s="1"/>
  <c r="Z83" i="4" s="1"/>
  <c r="Z84" i="4" s="1"/>
  <c r="Z85" i="4" s="1"/>
  <c r="Z86" i="4" s="1"/>
  <c r="Z87" i="4" s="1"/>
  <c r="Z88" i="4" s="1"/>
  <c r="Z89" i="4" s="1"/>
  <c r="Z90" i="4" s="1"/>
  <c r="Z91" i="4" s="1"/>
  <c r="Z92" i="4" s="1"/>
  <c r="Z93" i="4" s="1"/>
  <c r="Z94" i="4" s="1"/>
  <c r="Z95" i="4" s="1"/>
  <c r="Z96" i="4" s="1"/>
  <c r="Z97" i="4" s="1"/>
  <c r="Z98" i="4" s="1"/>
  <c r="Z99" i="4" s="1"/>
  <c r="Z100" i="4" s="1"/>
  <c r="Z101" i="4" s="1"/>
  <c r="Z102" i="4" s="1"/>
  <c r="Z103" i="4" s="1"/>
  <c r="Z104" i="4" s="1"/>
  <c r="Z105" i="4" s="1"/>
  <c r="AD64" i="4"/>
  <c r="AD65" i="4" s="1"/>
  <c r="AD66" i="4" s="1"/>
  <c r="AD67" i="4" s="1"/>
  <c r="AD68" i="4" s="1"/>
  <c r="AD69" i="4" s="1"/>
  <c r="AD70" i="4" s="1"/>
  <c r="AD71" i="4" s="1"/>
  <c r="AD72" i="4" s="1"/>
  <c r="AD73" i="4" s="1"/>
  <c r="AD74" i="4" s="1"/>
  <c r="AD75" i="4" s="1"/>
  <c r="AD76" i="4" s="1"/>
  <c r="AD77" i="4" s="1"/>
  <c r="AD78" i="4" s="1"/>
  <c r="AD79" i="4" s="1"/>
  <c r="AD80" i="4" s="1"/>
  <c r="AD81" i="4" s="1"/>
  <c r="AD82" i="4" s="1"/>
  <c r="AD83" i="4" s="1"/>
  <c r="AD84" i="4" s="1"/>
  <c r="AD85" i="4" s="1"/>
  <c r="AD86" i="4" s="1"/>
  <c r="AD87" i="4" s="1"/>
  <c r="AD88" i="4" s="1"/>
  <c r="AD89" i="4" s="1"/>
  <c r="AD90" i="4" s="1"/>
  <c r="AD91" i="4" s="1"/>
  <c r="AD92" i="4" s="1"/>
  <c r="AD93" i="4" s="1"/>
  <c r="AD94" i="4" s="1"/>
  <c r="AD95" i="4" s="1"/>
  <c r="AD96" i="4" s="1"/>
  <c r="AD97" i="4" s="1"/>
  <c r="AD98" i="4" s="1"/>
  <c r="AD99" i="4" s="1"/>
  <c r="AD100" i="4" s="1"/>
  <c r="AD101" i="4" s="1"/>
  <c r="AD102" i="4" s="1"/>
  <c r="AD103" i="4" s="1"/>
  <c r="AD104" i="4" s="1"/>
  <c r="AD105" i="4" s="1"/>
  <c r="Z52" i="4"/>
  <c r="AD52" i="4"/>
  <c r="Z53" i="4"/>
  <c r="Z54" i="4" s="1"/>
  <c r="Z55" i="4" s="1"/>
  <c r="Z56" i="4" s="1"/>
  <c r="Z57" i="4" s="1"/>
  <c r="Z58" i="4" s="1"/>
  <c r="Z59" i="4" s="1"/>
  <c r="Z60" i="4" s="1"/>
  <c r="Z61" i="4" s="1"/>
  <c r="Z62" i="4" s="1"/>
  <c r="Z63" i="4" s="1"/>
  <c r="AD53" i="4"/>
  <c r="AD54" i="4" s="1"/>
  <c r="AD55" i="4" s="1"/>
  <c r="AD56" i="4" s="1"/>
  <c r="AD57" i="4" s="1"/>
  <c r="AD58" i="4" s="1"/>
  <c r="AD59" i="4" s="1"/>
  <c r="AD60" i="4" s="1"/>
  <c r="AD61" i="4" s="1"/>
  <c r="AD62" i="4" s="1"/>
  <c r="AD63" i="4" s="1"/>
  <c r="AD36" i="4"/>
  <c r="AD37" i="4" s="1"/>
  <c r="AD38" i="4" s="1"/>
  <c r="AD39" i="4" s="1"/>
  <c r="AD40" i="4" s="1"/>
  <c r="AD41" i="4" s="1"/>
  <c r="AD42" i="4" s="1"/>
  <c r="AD43" i="4" s="1"/>
  <c r="AD44" i="4" s="1"/>
  <c r="AD45" i="4" s="1"/>
  <c r="AD46" i="4" s="1"/>
  <c r="AD47" i="4" s="1"/>
  <c r="AD48" i="4" s="1"/>
  <c r="AD49" i="4" s="1"/>
  <c r="AD50" i="4" s="1"/>
  <c r="AD51" i="4" s="1"/>
  <c r="Z36" i="4"/>
  <c r="Z37" i="4" s="1"/>
  <c r="Z38" i="4" s="1"/>
  <c r="Z39" i="4" s="1"/>
  <c r="Z40" i="4" s="1"/>
  <c r="Z41" i="4" s="1"/>
  <c r="Z42" i="4" s="1"/>
  <c r="Z43" i="4" s="1"/>
  <c r="Z44" i="4" s="1"/>
  <c r="Z45" i="4" s="1"/>
  <c r="Z46" i="4" s="1"/>
  <c r="Z47" i="4" s="1"/>
  <c r="Z48" i="4" s="1"/>
  <c r="Z49" i="4" s="1"/>
  <c r="Z50" i="4" s="1"/>
  <c r="D17" i="3" l="1"/>
  <c r="D18" i="3" s="1"/>
  <c r="K33" i="3"/>
  <c r="K34" i="3" s="1"/>
  <c r="K35" i="3" s="1"/>
  <c r="K36" i="3" s="1"/>
  <c r="L29" i="3" l="1"/>
  <c r="L30" i="3" s="1"/>
  <c r="L31" i="3" s="1"/>
  <c r="L32" i="3" s="1"/>
  <c r="AE36" i="4"/>
  <c r="AF36" i="4"/>
  <c r="AE37" i="4"/>
  <c r="AF37" i="4"/>
  <c r="AE38" i="4"/>
  <c r="AF38" i="4"/>
  <c r="AE39" i="4"/>
  <c r="AF39" i="4"/>
  <c r="AE40" i="4"/>
  <c r="AF40" i="4"/>
  <c r="AE41" i="4"/>
  <c r="AF41" i="4"/>
  <c r="AE42" i="4"/>
  <c r="AF42" i="4"/>
  <c r="AE43" i="4"/>
  <c r="AF43" i="4"/>
  <c r="AE44" i="4"/>
  <c r="AF44" i="4"/>
  <c r="AE45" i="4"/>
  <c r="AF45" i="4"/>
  <c r="AE46" i="4"/>
  <c r="AF46" i="4"/>
  <c r="AE47" i="4"/>
  <c r="AF47" i="4"/>
  <c r="AE48" i="4"/>
  <c r="AF48" i="4"/>
  <c r="AE49" i="4"/>
  <c r="AF49" i="4"/>
  <c r="AE50" i="4"/>
  <c r="AF50" i="4"/>
  <c r="AE51" i="4"/>
  <c r="AF51" i="4"/>
  <c r="AE52" i="4"/>
  <c r="AF52" i="4"/>
  <c r="AE53" i="4"/>
  <c r="AF53" i="4"/>
  <c r="AE54" i="4"/>
  <c r="AF54" i="4"/>
  <c r="AE55" i="4"/>
  <c r="AF55" i="4"/>
  <c r="AE56" i="4"/>
  <c r="AF56" i="4"/>
  <c r="AE57" i="4"/>
  <c r="AF57" i="4"/>
  <c r="AE58" i="4"/>
  <c r="AF58" i="4"/>
  <c r="AE59" i="4"/>
  <c r="AF59" i="4"/>
  <c r="AE60" i="4"/>
  <c r="AF60" i="4"/>
  <c r="AE61" i="4"/>
  <c r="AF61" i="4"/>
  <c r="AE62" i="4"/>
  <c r="AF62" i="4"/>
  <c r="AE63" i="4"/>
  <c r="AF63" i="4"/>
  <c r="AE64" i="4"/>
  <c r="AF64" i="4"/>
  <c r="AE65" i="4"/>
  <c r="AF65" i="4"/>
  <c r="AE66" i="4"/>
  <c r="AF66" i="4"/>
  <c r="AE67" i="4"/>
  <c r="AF67" i="4"/>
  <c r="AE68" i="4"/>
  <c r="AF68" i="4"/>
  <c r="AE69" i="4"/>
  <c r="AF69" i="4"/>
  <c r="AE70" i="4"/>
  <c r="AF70" i="4"/>
  <c r="AE71" i="4"/>
  <c r="AF71" i="4"/>
  <c r="AE72" i="4"/>
  <c r="AF72" i="4"/>
  <c r="AE73" i="4"/>
  <c r="AF73" i="4"/>
  <c r="AE74" i="4"/>
  <c r="AF74" i="4"/>
  <c r="AE75" i="4"/>
  <c r="AF75" i="4"/>
  <c r="AE76" i="4"/>
  <c r="AF76" i="4"/>
  <c r="AE77" i="4"/>
  <c r="AF77" i="4"/>
  <c r="AE78" i="4"/>
  <c r="AF78" i="4"/>
  <c r="AE79" i="4"/>
  <c r="AF79" i="4"/>
  <c r="AE80" i="4"/>
  <c r="AF80" i="4"/>
  <c r="AE81" i="4"/>
  <c r="AF81" i="4"/>
  <c r="AE82" i="4"/>
  <c r="AF82" i="4"/>
  <c r="AE83" i="4"/>
  <c r="AF83" i="4"/>
  <c r="AE84" i="4"/>
  <c r="AF84" i="4"/>
  <c r="AE85" i="4"/>
  <c r="AF85" i="4"/>
  <c r="AE86" i="4"/>
  <c r="AF86" i="4"/>
  <c r="AE87" i="4"/>
  <c r="AF87" i="4"/>
  <c r="AE88" i="4"/>
  <c r="AF88" i="4"/>
  <c r="AE89" i="4"/>
  <c r="AF89" i="4"/>
  <c r="AE90" i="4"/>
  <c r="AF90" i="4"/>
  <c r="AE91" i="4"/>
  <c r="AF91" i="4"/>
  <c r="AE92" i="4"/>
  <c r="AF92" i="4"/>
  <c r="AE93" i="4"/>
  <c r="AF93" i="4"/>
  <c r="AE94" i="4"/>
  <c r="AF94" i="4"/>
  <c r="AE95" i="4"/>
  <c r="AF95" i="4"/>
  <c r="AE96" i="4"/>
  <c r="AF96" i="4"/>
  <c r="AE97" i="4"/>
  <c r="AF97" i="4"/>
  <c r="AE98" i="4"/>
  <c r="AF98" i="4"/>
  <c r="AE99" i="4"/>
  <c r="AF99" i="4"/>
  <c r="AE100" i="4"/>
  <c r="AF100" i="4"/>
  <c r="AE101" i="4"/>
  <c r="AF101" i="4"/>
  <c r="AE102" i="4"/>
  <c r="AF102" i="4"/>
  <c r="AE103" i="4"/>
  <c r="AF103" i="4"/>
  <c r="AE104" i="4"/>
  <c r="AF104" i="4"/>
  <c r="AE105" i="4"/>
  <c r="AF105" i="4"/>
  <c r="AE106" i="4"/>
  <c r="AF106" i="4"/>
  <c r="AE107" i="4"/>
  <c r="AF107" i="4"/>
  <c r="AE108" i="4"/>
  <c r="AF108" i="4"/>
  <c r="AE109" i="4"/>
  <c r="AF109" i="4"/>
  <c r="AE110" i="4"/>
  <c r="AF110" i="4"/>
  <c r="AE111" i="4"/>
  <c r="AF111" i="4"/>
  <c r="AE112" i="4"/>
  <c r="AF112" i="4"/>
  <c r="AE113" i="4"/>
  <c r="AF113" i="4"/>
  <c r="AE114" i="4"/>
  <c r="AF114" i="4"/>
  <c r="AE115" i="4"/>
  <c r="AF115" i="4"/>
  <c r="AE116" i="4"/>
  <c r="AF116" i="4"/>
  <c r="AE117" i="4"/>
  <c r="AF117" i="4"/>
  <c r="AE118" i="4"/>
  <c r="AF118" i="4"/>
  <c r="AE119" i="4"/>
  <c r="AF119" i="4"/>
  <c r="AE120" i="4"/>
  <c r="AF120" i="4"/>
  <c r="AE121" i="4"/>
  <c r="AF121" i="4"/>
  <c r="AE122" i="4"/>
  <c r="AF122" i="4"/>
  <c r="AE123" i="4"/>
  <c r="AF123" i="4"/>
  <c r="AE124" i="4"/>
  <c r="AF124" i="4"/>
  <c r="AE125" i="4"/>
  <c r="AF125" i="4"/>
  <c r="AE126" i="4"/>
  <c r="AF126" i="4"/>
  <c r="AE127" i="4"/>
  <c r="AF127" i="4"/>
  <c r="AE128" i="4"/>
  <c r="AF128" i="4"/>
  <c r="AE129" i="4"/>
  <c r="AF129" i="4"/>
  <c r="AE130" i="4"/>
  <c r="AF130" i="4"/>
  <c r="AE131" i="4"/>
  <c r="AF131" i="4"/>
  <c r="AE132" i="4"/>
  <c r="AF132" i="4"/>
  <c r="AE133" i="4"/>
  <c r="AF133" i="4"/>
  <c r="AE134" i="4"/>
  <c r="AF134" i="4"/>
  <c r="AE135" i="4"/>
  <c r="AF135" i="4"/>
  <c r="AE136" i="4"/>
  <c r="AF136" i="4"/>
  <c r="AE137" i="4"/>
  <c r="AF137" i="4"/>
  <c r="AE138" i="4"/>
  <c r="AF138" i="4"/>
  <c r="AE139" i="4"/>
  <c r="AF139" i="4"/>
  <c r="AE140" i="4"/>
  <c r="AF140" i="4"/>
  <c r="AE141" i="4"/>
  <c r="AF141" i="4"/>
  <c r="AE142" i="4"/>
  <c r="AF142" i="4"/>
  <c r="AE143" i="4"/>
  <c r="AF143" i="4"/>
  <c r="AE144" i="4"/>
  <c r="AF144" i="4"/>
  <c r="AE145" i="4"/>
  <c r="AF145" i="4"/>
  <c r="AE146" i="4"/>
  <c r="AF146" i="4"/>
  <c r="AE147" i="4"/>
  <c r="AF147" i="4"/>
  <c r="AE148" i="4"/>
  <c r="AF148" i="4"/>
  <c r="AE149" i="4"/>
  <c r="AF149" i="4"/>
  <c r="AE150" i="4"/>
  <c r="AF150" i="4"/>
  <c r="AE151" i="4"/>
  <c r="AF151" i="4"/>
  <c r="AE152" i="4"/>
  <c r="AF152" i="4"/>
  <c r="AE153" i="4"/>
  <c r="AF153" i="4"/>
  <c r="AE154" i="4"/>
  <c r="AF154" i="4"/>
  <c r="AE155" i="4"/>
  <c r="AF155" i="4"/>
  <c r="AE156" i="4"/>
  <c r="AF156" i="4"/>
  <c r="AE157" i="4"/>
  <c r="AF157" i="4"/>
  <c r="AE158" i="4"/>
  <c r="AF158" i="4"/>
  <c r="AE159" i="4"/>
  <c r="AF159" i="4"/>
  <c r="AE160" i="4"/>
  <c r="AF160" i="4"/>
  <c r="AE161" i="4"/>
  <c r="AF161" i="4"/>
  <c r="AE162" i="4"/>
  <c r="AF162" i="4"/>
  <c r="AE163" i="4"/>
  <c r="AF163" i="4"/>
  <c r="AE164" i="4"/>
  <c r="AF164" i="4"/>
  <c r="AE165" i="4"/>
  <c r="AF165" i="4"/>
  <c r="AE166" i="4"/>
  <c r="AF166" i="4"/>
  <c r="AE167" i="4"/>
  <c r="AF167" i="4"/>
  <c r="AE168" i="4"/>
  <c r="AF168" i="4"/>
  <c r="AE169" i="4"/>
  <c r="AF169" i="4"/>
  <c r="AE170" i="4"/>
  <c r="AF170" i="4"/>
  <c r="AE171" i="4"/>
  <c r="AF171" i="4"/>
  <c r="AE172" i="4"/>
  <c r="AF172" i="4"/>
  <c r="AE173" i="4"/>
  <c r="AF173" i="4"/>
  <c r="AE174" i="4"/>
  <c r="AF174" i="4"/>
  <c r="AE175" i="4"/>
  <c r="AF175" i="4"/>
  <c r="AE176" i="4"/>
  <c r="AF176" i="4"/>
  <c r="AE177" i="4"/>
  <c r="AF177" i="4"/>
  <c r="AE178" i="4"/>
  <c r="AF178" i="4"/>
  <c r="AE179" i="4"/>
  <c r="AF179" i="4"/>
  <c r="AE180" i="4"/>
  <c r="AF180" i="4"/>
  <c r="AE181" i="4"/>
  <c r="AF181" i="4"/>
  <c r="AE182" i="4"/>
  <c r="AF182" i="4"/>
  <c r="AE183" i="4"/>
  <c r="AF183" i="4"/>
  <c r="AE184" i="4"/>
  <c r="AF184" i="4"/>
  <c r="AE185" i="4"/>
  <c r="AF185" i="4"/>
  <c r="AE186" i="4"/>
  <c r="AF186" i="4"/>
  <c r="AE187" i="4"/>
  <c r="AF187" i="4"/>
  <c r="AE188" i="4"/>
  <c r="AF188" i="4"/>
  <c r="AE189" i="4"/>
  <c r="AF189" i="4"/>
  <c r="AE190" i="4"/>
  <c r="AF190" i="4"/>
  <c r="AE191" i="4"/>
  <c r="AF191" i="4"/>
  <c r="AE192" i="4"/>
  <c r="AF192" i="4"/>
  <c r="AE193" i="4"/>
  <c r="AF193" i="4"/>
  <c r="AE194" i="4"/>
  <c r="AF194" i="4"/>
  <c r="AE195" i="4"/>
  <c r="AF195" i="4"/>
  <c r="AE196" i="4"/>
  <c r="AF196" i="4"/>
  <c r="AE197" i="4"/>
  <c r="AF197" i="4"/>
  <c r="AE198" i="4"/>
  <c r="AF198" i="4"/>
  <c r="AE199" i="4"/>
  <c r="AF199" i="4"/>
  <c r="AE200" i="4"/>
  <c r="AF200" i="4"/>
  <c r="AE201" i="4"/>
  <c r="AF201" i="4"/>
  <c r="AE202" i="4"/>
  <c r="AF202" i="4"/>
  <c r="AE203" i="4"/>
  <c r="AF203" i="4"/>
  <c r="AE204" i="4"/>
  <c r="AF204" i="4"/>
  <c r="AE205" i="4"/>
  <c r="AF205" i="4"/>
  <c r="AE206" i="4"/>
  <c r="AF206" i="4"/>
  <c r="AE207" i="4"/>
  <c r="AF207" i="4"/>
  <c r="AE208" i="4"/>
  <c r="AF208" i="4"/>
  <c r="AE209" i="4"/>
  <c r="AF209" i="4"/>
  <c r="AE210" i="4"/>
  <c r="AF210" i="4"/>
  <c r="AE211" i="4"/>
  <c r="AF211" i="4"/>
  <c r="AE212" i="4"/>
  <c r="AF212" i="4"/>
  <c r="AE213" i="4"/>
  <c r="AF213" i="4"/>
  <c r="AE214" i="4"/>
  <c r="AF214" i="4"/>
  <c r="AE215" i="4"/>
  <c r="AF215" i="4"/>
  <c r="AE216" i="4"/>
  <c r="AF216" i="4"/>
  <c r="AE217" i="4"/>
  <c r="AF217" i="4"/>
  <c r="AE218" i="4"/>
  <c r="AF218" i="4"/>
  <c r="AE219" i="4"/>
  <c r="AF219" i="4"/>
  <c r="AE220" i="4"/>
  <c r="AF220" i="4"/>
  <c r="AE221" i="4"/>
  <c r="AF221" i="4"/>
  <c r="AE222" i="4"/>
  <c r="AF222" i="4"/>
  <c r="AE223" i="4"/>
  <c r="AF223" i="4"/>
  <c r="AE224" i="4"/>
  <c r="AF224" i="4"/>
  <c r="AE225" i="4"/>
  <c r="AF225" i="4"/>
  <c r="AE226" i="4"/>
  <c r="AF226" i="4"/>
  <c r="AE227" i="4"/>
  <c r="AF227" i="4"/>
  <c r="AE228" i="4"/>
  <c r="AF228" i="4"/>
  <c r="AE229" i="4"/>
  <c r="AF229" i="4"/>
  <c r="AE230" i="4"/>
  <c r="AF230" i="4"/>
  <c r="AE231" i="4"/>
  <c r="AF231" i="4"/>
  <c r="AE232" i="4"/>
  <c r="AF232" i="4"/>
  <c r="AE233" i="4"/>
  <c r="AF233" i="4"/>
  <c r="AE234" i="4"/>
  <c r="AF234" i="4"/>
  <c r="AE235" i="4"/>
  <c r="AF235" i="4"/>
  <c r="AE236" i="4"/>
  <c r="AF236" i="4"/>
  <c r="AE237" i="4"/>
  <c r="AF237" i="4"/>
  <c r="AE238" i="4"/>
  <c r="AF238" i="4"/>
  <c r="AE239" i="4"/>
  <c r="AF239" i="4"/>
  <c r="AE240" i="4"/>
  <c r="AF240" i="4"/>
  <c r="AE241" i="4"/>
  <c r="AF241" i="4"/>
  <c r="AE242" i="4"/>
  <c r="AF242" i="4"/>
  <c r="AE243" i="4"/>
  <c r="AF243" i="4"/>
  <c r="AE244" i="4"/>
  <c r="AF244" i="4"/>
  <c r="AE245" i="4"/>
  <c r="AF245" i="4"/>
  <c r="AE246" i="4"/>
  <c r="AF246" i="4"/>
  <c r="AE247" i="4"/>
  <c r="AF247" i="4"/>
  <c r="AE248" i="4"/>
  <c r="AF248" i="4"/>
  <c r="AE249" i="4"/>
  <c r="AF249" i="4"/>
  <c r="AE250" i="4"/>
  <c r="AF250" i="4"/>
  <c r="AE251" i="4"/>
  <c r="AF251" i="4"/>
  <c r="AE252" i="4"/>
  <c r="AF252" i="4"/>
  <c r="AE253" i="4"/>
  <c r="AF253" i="4"/>
  <c r="AE254" i="4"/>
  <c r="AF254" i="4"/>
  <c r="AE255" i="4"/>
  <c r="AF255" i="4"/>
  <c r="AE256" i="4"/>
  <c r="AF256" i="4"/>
  <c r="AE257" i="4"/>
  <c r="AF257" i="4"/>
  <c r="AE258" i="4"/>
  <c r="AF258" i="4"/>
  <c r="AE259" i="4"/>
  <c r="AF259" i="4"/>
  <c r="AE260" i="4"/>
  <c r="AF260" i="4"/>
  <c r="AE261" i="4"/>
  <c r="AF261" i="4"/>
  <c r="AE262" i="4"/>
  <c r="AF262" i="4"/>
  <c r="AE263" i="4"/>
  <c r="AF263" i="4"/>
  <c r="AE264" i="4"/>
  <c r="AF264" i="4"/>
  <c r="AE265" i="4"/>
  <c r="AF265" i="4"/>
  <c r="AE266" i="4"/>
  <c r="AF266" i="4"/>
  <c r="AE267" i="4"/>
  <c r="AF267" i="4"/>
  <c r="AE268" i="4"/>
  <c r="AF268" i="4"/>
  <c r="AE269" i="4"/>
  <c r="AF269" i="4"/>
  <c r="AE270" i="4"/>
  <c r="AF270" i="4"/>
  <c r="AE271" i="4"/>
  <c r="AF271" i="4"/>
  <c r="AE272" i="4"/>
  <c r="AF272" i="4"/>
  <c r="AE273" i="4"/>
  <c r="AF273" i="4"/>
  <c r="AE274" i="4"/>
  <c r="AF274" i="4"/>
  <c r="AE275" i="4"/>
  <c r="AF275" i="4"/>
  <c r="AE276" i="4"/>
  <c r="AF276" i="4"/>
  <c r="AE277" i="4"/>
  <c r="AF277" i="4"/>
  <c r="AE278" i="4"/>
  <c r="AF278" i="4"/>
  <c r="AE279" i="4"/>
  <c r="AF279" i="4"/>
  <c r="AE280" i="4"/>
  <c r="AF280" i="4"/>
  <c r="AE281" i="4"/>
  <c r="AF281" i="4"/>
  <c r="AE282" i="4"/>
  <c r="AF282" i="4"/>
  <c r="AE283" i="4"/>
  <c r="AF283" i="4"/>
  <c r="AE284" i="4"/>
  <c r="AF284" i="4"/>
  <c r="AE285" i="4"/>
  <c r="AF285" i="4"/>
  <c r="AE286" i="4"/>
  <c r="AF286" i="4"/>
  <c r="AE287" i="4"/>
  <c r="AF287" i="4"/>
  <c r="AE288" i="4"/>
  <c r="AF288" i="4"/>
  <c r="AE289" i="4"/>
  <c r="AF289" i="4"/>
  <c r="AE290" i="4"/>
  <c r="AF290" i="4"/>
  <c r="AE291" i="4"/>
  <c r="AF291" i="4"/>
  <c r="AE292" i="4"/>
  <c r="AF292" i="4"/>
  <c r="AE293" i="4"/>
  <c r="AF293" i="4"/>
  <c r="AE294" i="4"/>
  <c r="AF294" i="4"/>
  <c r="AE295" i="4"/>
  <c r="AF295" i="4"/>
  <c r="AE296" i="4"/>
  <c r="AF296" i="4"/>
  <c r="AE297" i="4"/>
  <c r="AF297" i="4"/>
  <c r="AE298" i="4"/>
  <c r="AF298" i="4"/>
  <c r="AE299" i="4"/>
  <c r="AF299" i="4"/>
  <c r="AE300" i="4"/>
  <c r="AF300" i="4"/>
  <c r="AE301" i="4"/>
  <c r="AF301" i="4"/>
  <c r="AE302" i="4"/>
  <c r="AF302" i="4"/>
  <c r="AE303" i="4"/>
  <c r="AF303" i="4"/>
  <c r="AE304" i="4"/>
  <c r="AF304" i="4"/>
  <c r="AE305" i="4"/>
  <c r="AF305" i="4"/>
  <c r="AE306" i="4"/>
  <c r="AF306" i="4"/>
  <c r="AE307" i="4"/>
  <c r="AF307" i="4"/>
  <c r="AE308" i="4"/>
  <c r="AF308" i="4"/>
  <c r="AE309" i="4"/>
  <c r="AF309" i="4"/>
  <c r="AE310" i="4"/>
  <c r="AF310" i="4"/>
  <c r="AE311" i="4"/>
  <c r="AF311" i="4"/>
  <c r="AE312" i="4"/>
  <c r="AF312" i="4"/>
  <c r="AE313" i="4"/>
  <c r="AF313" i="4"/>
  <c r="AE314" i="4"/>
  <c r="AF314" i="4"/>
  <c r="AE315" i="4"/>
  <c r="AF315" i="4"/>
  <c r="AE316" i="4"/>
  <c r="AF316" i="4"/>
  <c r="AE317" i="4"/>
  <c r="AF317" i="4"/>
  <c r="AE318" i="4"/>
  <c r="AF318" i="4"/>
  <c r="AE319" i="4"/>
  <c r="AF319" i="4"/>
  <c r="AE320" i="4"/>
  <c r="AF320" i="4"/>
  <c r="AE321" i="4"/>
  <c r="AF321" i="4"/>
  <c r="AE322" i="4"/>
  <c r="AF322" i="4"/>
  <c r="AE323" i="4"/>
  <c r="AF323" i="4"/>
  <c r="AE324" i="4"/>
  <c r="AF324" i="4"/>
  <c r="AE325" i="4"/>
  <c r="AF325" i="4"/>
  <c r="AE326" i="4"/>
  <c r="AF326" i="4"/>
  <c r="AE327" i="4"/>
  <c r="AF327" i="4"/>
  <c r="AE328" i="4"/>
  <c r="AF328" i="4"/>
  <c r="AE329" i="4"/>
  <c r="AF329" i="4"/>
  <c r="AE330" i="4"/>
  <c r="AF330" i="4"/>
  <c r="AE331" i="4"/>
  <c r="AF331" i="4"/>
  <c r="AE332" i="4"/>
  <c r="AF332" i="4"/>
  <c r="AE333" i="4"/>
  <c r="AF333" i="4"/>
  <c r="AE334" i="4"/>
  <c r="AF334" i="4"/>
  <c r="AE335" i="4"/>
  <c r="AF335" i="4"/>
  <c r="AE336" i="4"/>
  <c r="AF336" i="4"/>
  <c r="AE337" i="4"/>
  <c r="AF337" i="4"/>
  <c r="AE338" i="4"/>
  <c r="AF338" i="4"/>
  <c r="AE339" i="4"/>
  <c r="AF339" i="4"/>
  <c r="AE340" i="4"/>
  <c r="AF340" i="4"/>
  <c r="AE341" i="4"/>
  <c r="AF341" i="4"/>
  <c r="AE342" i="4"/>
  <c r="AF342" i="4"/>
  <c r="AE343" i="4"/>
  <c r="AF343" i="4"/>
  <c r="AE344" i="4"/>
  <c r="AF344" i="4"/>
  <c r="AE345" i="4"/>
  <c r="AF345" i="4"/>
  <c r="AE346" i="4"/>
  <c r="AF346" i="4"/>
  <c r="AE347" i="4"/>
  <c r="AF347" i="4"/>
  <c r="AE348" i="4"/>
  <c r="AF348" i="4"/>
  <c r="AE349" i="4"/>
  <c r="AF349" i="4"/>
  <c r="AE350" i="4"/>
  <c r="AF350" i="4"/>
  <c r="AE351" i="4"/>
  <c r="AF351" i="4"/>
  <c r="AE352" i="4"/>
  <c r="AF352" i="4"/>
  <c r="AE353" i="4"/>
  <c r="AF353" i="4"/>
  <c r="AE354" i="4"/>
  <c r="AF354" i="4"/>
  <c r="AE355" i="4"/>
  <c r="AF355" i="4"/>
  <c r="AE356" i="4"/>
  <c r="AF356" i="4"/>
  <c r="AE357" i="4"/>
  <c r="AF357" i="4"/>
  <c r="AE358" i="4"/>
  <c r="AF358" i="4"/>
  <c r="AE359" i="4"/>
  <c r="AF359" i="4"/>
  <c r="AE360" i="4"/>
  <c r="AF360" i="4"/>
  <c r="AE361" i="4"/>
  <c r="AF361" i="4"/>
  <c r="AE362" i="4"/>
  <c r="AF362" i="4"/>
  <c r="AE363" i="4"/>
  <c r="AF363" i="4"/>
  <c r="AE364" i="4"/>
  <c r="AF364" i="4"/>
  <c r="AE365" i="4"/>
  <c r="AF365" i="4"/>
  <c r="AE366" i="4"/>
  <c r="AF366" i="4"/>
  <c r="AE367" i="4"/>
  <c r="AF367" i="4"/>
  <c r="AE368" i="4"/>
  <c r="AF368" i="4"/>
  <c r="AE369" i="4"/>
  <c r="AF369" i="4"/>
  <c r="AE370" i="4"/>
  <c r="AF370" i="4"/>
  <c r="AE371" i="4"/>
  <c r="AF371" i="4"/>
  <c r="AE372" i="4"/>
  <c r="AF372" i="4"/>
  <c r="AE373" i="4"/>
  <c r="AF373" i="4"/>
  <c r="AE374" i="4"/>
  <c r="AF374" i="4"/>
  <c r="AE375" i="4"/>
  <c r="AF375" i="4"/>
  <c r="AE376" i="4"/>
  <c r="AF376" i="4"/>
  <c r="AE377" i="4"/>
  <c r="AF377" i="4"/>
  <c r="AE378" i="4"/>
  <c r="AF378" i="4"/>
  <c r="AE379" i="4"/>
  <c r="AF379" i="4"/>
  <c r="AE380" i="4"/>
  <c r="AF380" i="4"/>
  <c r="AE381" i="4"/>
  <c r="AF381" i="4"/>
  <c r="AE382" i="4"/>
  <c r="AF382" i="4"/>
  <c r="AE383" i="4"/>
  <c r="AF383" i="4"/>
  <c r="AE384" i="4"/>
  <c r="AF384" i="4"/>
  <c r="AE385" i="4"/>
  <c r="AF385" i="4"/>
  <c r="AE386" i="4"/>
  <c r="AF386" i="4"/>
  <c r="AE387" i="4"/>
  <c r="AF387" i="4"/>
  <c r="AE388" i="4"/>
  <c r="AF388" i="4"/>
  <c r="AE389" i="4"/>
  <c r="AF389" i="4"/>
  <c r="AE390" i="4"/>
  <c r="AF390" i="4"/>
  <c r="AE391" i="4"/>
  <c r="AF391" i="4"/>
  <c r="AE392" i="4"/>
  <c r="AF392" i="4"/>
  <c r="AE393" i="4"/>
  <c r="AF393" i="4"/>
  <c r="AE394" i="4"/>
  <c r="AF394" i="4"/>
  <c r="AE395" i="4"/>
  <c r="AF395" i="4"/>
  <c r="AE396" i="4"/>
  <c r="AF396" i="4"/>
  <c r="AE397" i="4"/>
  <c r="AF397" i="4"/>
  <c r="AE398" i="4"/>
  <c r="AF398" i="4"/>
  <c r="AE399" i="4"/>
  <c r="AF399" i="4"/>
  <c r="AE400" i="4"/>
  <c r="AF400" i="4"/>
  <c r="AE401" i="4"/>
  <c r="AF401" i="4"/>
  <c r="AE402" i="4"/>
  <c r="AF402" i="4"/>
  <c r="AE403" i="4"/>
  <c r="AF403" i="4"/>
  <c r="AE404" i="4"/>
  <c r="AF404" i="4"/>
  <c r="AE405" i="4"/>
  <c r="AF405" i="4"/>
  <c r="AE406" i="4"/>
  <c r="AF406" i="4"/>
  <c r="AE407" i="4"/>
  <c r="AF407" i="4"/>
  <c r="AE408" i="4"/>
  <c r="AF408" i="4"/>
  <c r="AE409" i="4"/>
  <c r="AF409" i="4"/>
  <c r="AE410" i="4"/>
  <c r="AF410" i="4"/>
  <c r="AE411" i="4"/>
  <c r="AF411" i="4"/>
  <c r="AE412" i="4"/>
  <c r="AF412" i="4"/>
  <c r="AE413" i="4"/>
  <c r="AF413" i="4"/>
  <c r="AE414" i="4"/>
  <c r="AF414" i="4"/>
  <c r="AE415" i="4"/>
  <c r="AF415" i="4"/>
  <c r="AE416" i="4"/>
  <c r="AF416" i="4"/>
  <c r="AE417" i="4"/>
  <c r="AF417" i="4"/>
  <c r="AE418" i="4"/>
  <c r="AF418" i="4"/>
  <c r="AE419" i="4"/>
  <c r="AF419" i="4"/>
  <c r="AE420" i="4"/>
  <c r="AF420" i="4"/>
  <c r="AE421" i="4"/>
  <c r="AF421" i="4"/>
  <c r="AE422" i="4"/>
  <c r="AF422" i="4"/>
  <c r="AE423" i="4"/>
  <c r="AF423" i="4"/>
  <c r="AE424" i="4"/>
  <c r="AF424" i="4"/>
  <c r="AE425" i="4"/>
  <c r="AF425" i="4"/>
  <c r="AE426" i="4"/>
  <c r="AF426" i="4"/>
  <c r="AE427" i="4"/>
  <c r="AF427" i="4"/>
  <c r="AE428" i="4"/>
  <c r="AF428" i="4"/>
  <c r="AE429" i="4"/>
  <c r="AF429" i="4"/>
  <c r="AE430" i="4"/>
  <c r="AF430" i="4"/>
  <c r="AE431" i="4"/>
  <c r="AF431" i="4"/>
  <c r="AE432" i="4"/>
  <c r="AF432" i="4"/>
  <c r="AE433" i="4"/>
  <c r="AF433" i="4"/>
  <c r="AE434" i="4"/>
  <c r="AF434" i="4"/>
  <c r="AE435" i="4"/>
  <c r="AF435" i="4"/>
  <c r="AE436" i="4"/>
  <c r="AF436" i="4"/>
  <c r="AE437" i="4"/>
  <c r="AF437" i="4"/>
  <c r="AE438" i="4"/>
  <c r="AF438" i="4"/>
  <c r="AE439" i="4"/>
  <c r="AF439" i="4"/>
  <c r="AE440" i="4"/>
  <c r="AF440" i="4"/>
  <c r="AE441" i="4"/>
  <c r="AF441" i="4"/>
  <c r="AE442" i="4"/>
  <c r="AF442" i="4"/>
  <c r="AE443" i="4"/>
  <c r="AF443" i="4"/>
  <c r="AE444" i="4"/>
  <c r="AF444" i="4"/>
  <c r="AE445" i="4"/>
  <c r="AF445" i="4"/>
  <c r="AE446" i="4"/>
  <c r="AF446" i="4"/>
  <c r="AE447" i="4"/>
  <c r="AF447" i="4"/>
  <c r="AE448" i="4"/>
  <c r="AF448" i="4"/>
  <c r="AE449" i="4"/>
  <c r="AF449" i="4"/>
  <c r="AE450" i="4"/>
  <c r="AF450" i="4"/>
  <c r="AE451" i="4"/>
  <c r="AF451" i="4"/>
  <c r="AE452" i="4"/>
  <c r="AF452" i="4"/>
  <c r="AE453" i="4"/>
  <c r="AF453" i="4"/>
  <c r="AE454" i="4"/>
  <c r="AF454" i="4"/>
  <c r="AE455" i="4"/>
  <c r="AF455" i="4"/>
  <c r="AE456" i="4"/>
  <c r="AF456" i="4"/>
  <c r="AE457" i="4"/>
  <c r="AF457" i="4"/>
  <c r="AE458" i="4"/>
  <c r="AF458" i="4"/>
  <c r="AE459" i="4"/>
  <c r="AF459" i="4"/>
  <c r="AE460" i="4"/>
  <c r="AF460" i="4"/>
  <c r="AE461" i="4"/>
  <c r="AF461" i="4"/>
  <c r="AE462" i="4"/>
  <c r="AF462" i="4"/>
  <c r="AE463" i="4"/>
  <c r="AF463" i="4"/>
  <c r="AE464" i="4"/>
  <c r="AF464" i="4"/>
  <c r="AE465" i="4"/>
  <c r="AF465" i="4"/>
  <c r="AE466" i="4"/>
  <c r="AF466" i="4"/>
  <c r="AE467" i="4"/>
  <c r="AF467" i="4"/>
  <c r="AE468" i="4"/>
  <c r="AF468" i="4"/>
  <c r="AE469" i="4"/>
  <c r="AF469" i="4"/>
  <c r="AE470" i="4"/>
  <c r="AF470" i="4"/>
  <c r="AE471" i="4"/>
  <c r="AF471" i="4"/>
  <c r="AE472" i="4"/>
  <c r="AF472" i="4"/>
  <c r="AE473" i="4"/>
  <c r="AF473" i="4"/>
  <c r="AE474" i="4"/>
  <c r="AF474" i="4"/>
  <c r="AE475" i="4"/>
  <c r="AF475" i="4"/>
  <c r="AE476" i="4"/>
  <c r="AF476" i="4"/>
  <c r="AE477" i="4"/>
  <c r="AF477" i="4"/>
  <c r="AE478" i="4"/>
  <c r="AF478" i="4"/>
  <c r="AE479" i="4"/>
  <c r="AF479" i="4"/>
  <c r="AE480" i="4"/>
  <c r="AF480" i="4"/>
  <c r="AE481" i="4"/>
  <c r="AF481" i="4"/>
  <c r="AE482" i="4"/>
  <c r="AF482" i="4"/>
  <c r="AE483" i="4"/>
  <c r="AF483" i="4"/>
  <c r="AE484" i="4"/>
  <c r="AF484" i="4"/>
  <c r="AE485" i="4"/>
  <c r="AF485" i="4"/>
  <c r="AE486" i="4"/>
  <c r="AF486" i="4"/>
  <c r="AE487" i="4"/>
  <c r="AF487" i="4"/>
  <c r="AE488" i="4"/>
  <c r="AF488" i="4"/>
  <c r="AE489" i="4"/>
  <c r="AF489" i="4"/>
  <c r="AE490" i="4"/>
  <c r="AF490" i="4"/>
  <c r="AE491" i="4"/>
  <c r="AF491" i="4"/>
  <c r="AE492" i="4"/>
  <c r="AF492" i="4"/>
  <c r="AE493" i="4"/>
  <c r="AF493" i="4"/>
  <c r="AE494" i="4"/>
  <c r="AF494" i="4"/>
  <c r="AE495" i="4"/>
  <c r="AF495" i="4"/>
  <c r="AE496" i="4"/>
  <c r="AF496" i="4"/>
  <c r="AE497" i="4"/>
  <c r="AF497" i="4"/>
  <c r="AE498" i="4"/>
  <c r="AF498" i="4"/>
  <c r="AE499" i="4"/>
  <c r="AF499" i="4"/>
  <c r="AE500" i="4"/>
  <c r="AF500" i="4"/>
  <c r="AE501" i="4"/>
  <c r="AF501" i="4"/>
  <c r="AE502" i="4"/>
  <c r="AF502" i="4"/>
  <c r="AE503" i="4"/>
  <c r="AF503" i="4"/>
  <c r="AE504" i="4"/>
  <c r="AF504" i="4"/>
  <c r="AE505" i="4"/>
  <c r="AF505" i="4"/>
  <c r="AE506" i="4"/>
  <c r="AF506" i="4"/>
  <c r="AE507" i="4"/>
  <c r="AF507" i="4"/>
  <c r="AE508" i="4"/>
  <c r="AF508" i="4"/>
  <c r="AE509" i="4"/>
  <c r="AF509" i="4"/>
  <c r="AE510" i="4"/>
  <c r="AF510" i="4"/>
  <c r="AE511" i="4"/>
  <c r="AF511" i="4"/>
  <c r="AE512" i="4"/>
  <c r="AF512" i="4"/>
  <c r="AE513" i="4"/>
  <c r="AF513" i="4"/>
  <c r="AE514" i="4"/>
  <c r="AF514" i="4"/>
  <c r="AE515" i="4"/>
  <c r="AF515" i="4"/>
  <c r="AE516" i="4"/>
  <c r="AF516" i="4"/>
  <c r="AE517" i="4"/>
  <c r="AF517" i="4"/>
  <c r="AE518" i="4"/>
  <c r="AF518" i="4"/>
  <c r="AE519" i="4"/>
  <c r="AF519" i="4"/>
  <c r="AE520" i="4"/>
  <c r="AF520" i="4"/>
  <c r="AE521" i="4"/>
  <c r="AF521" i="4"/>
  <c r="AE522" i="4"/>
  <c r="AF522" i="4"/>
  <c r="AE523" i="4"/>
  <c r="AF523" i="4"/>
  <c r="AE524" i="4"/>
  <c r="AF524" i="4"/>
  <c r="AE525" i="4"/>
  <c r="AF525" i="4"/>
  <c r="AE526" i="4"/>
  <c r="AF526" i="4"/>
  <c r="AE527" i="4"/>
  <c r="AF527" i="4"/>
  <c r="AE528" i="4"/>
  <c r="AF528" i="4"/>
  <c r="AE529" i="4"/>
  <c r="AF529" i="4"/>
  <c r="AE530" i="4"/>
  <c r="AF530" i="4"/>
  <c r="AE531" i="4"/>
  <c r="AF531" i="4"/>
  <c r="AE532" i="4"/>
  <c r="AF532" i="4"/>
  <c r="AE533" i="4"/>
  <c r="AF533" i="4"/>
  <c r="AE534" i="4"/>
  <c r="AF534" i="4"/>
  <c r="AE535" i="4"/>
  <c r="AF535" i="4"/>
  <c r="AE536" i="4"/>
  <c r="AF536" i="4"/>
  <c r="AE537" i="4"/>
  <c r="AF537" i="4"/>
  <c r="AE538" i="4"/>
  <c r="AF538" i="4"/>
  <c r="AE539" i="4"/>
  <c r="AF539" i="4"/>
  <c r="AE540" i="4"/>
  <c r="AF540" i="4"/>
  <c r="AE541" i="4"/>
  <c r="AF541" i="4"/>
  <c r="AE542" i="4"/>
  <c r="AF542" i="4"/>
  <c r="AE543" i="4"/>
  <c r="AF543" i="4"/>
  <c r="AE544" i="4"/>
  <c r="AF544" i="4"/>
  <c r="AE545" i="4"/>
  <c r="AF545" i="4"/>
  <c r="AE546" i="4"/>
  <c r="AF546" i="4"/>
  <c r="AE547" i="4"/>
  <c r="AF547" i="4"/>
  <c r="AE548" i="4"/>
  <c r="AF548" i="4"/>
  <c r="AE549" i="4"/>
  <c r="AF549" i="4"/>
  <c r="AE550" i="4"/>
  <c r="AF550" i="4"/>
  <c r="AE551" i="4"/>
  <c r="AF551" i="4"/>
  <c r="AE552" i="4"/>
  <c r="AF552" i="4"/>
  <c r="AE553" i="4"/>
  <c r="AF553" i="4"/>
  <c r="AE554" i="4"/>
  <c r="AF554" i="4"/>
  <c r="AE555" i="4"/>
  <c r="AF555" i="4"/>
  <c r="AE556" i="4"/>
  <c r="AF556" i="4"/>
  <c r="AE557" i="4"/>
  <c r="AF557" i="4"/>
  <c r="AE558" i="4"/>
  <c r="AF558" i="4"/>
  <c r="AE559" i="4"/>
  <c r="AF559" i="4"/>
  <c r="AE560" i="4"/>
  <c r="AF560" i="4"/>
  <c r="AE561" i="4"/>
  <c r="AF561" i="4"/>
  <c r="AE562" i="4"/>
  <c r="AF562" i="4"/>
  <c r="AE563" i="4"/>
  <c r="AF563" i="4"/>
  <c r="AE564" i="4"/>
  <c r="AF564" i="4"/>
  <c r="AE565" i="4"/>
  <c r="AF565" i="4"/>
  <c r="AE566" i="4"/>
  <c r="AF566" i="4"/>
  <c r="AE567" i="4"/>
  <c r="AF567" i="4"/>
  <c r="AE568" i="4"/>
  <c r="AF568" i="4"/>
  <c r="AE569" i="4"/>
  <c r="AF569" i="4"/>
  <c r="AE570" i="4"/>
  <c r="AF570" i="4"/>
  <c r="AE571" i="4"/>
  <c r="AF571" i="4"/>
  <c r="AE572" i="4"/>
  <c r="AF572" i="4"/>
  <c r="AE573" i="4"/>
  <c r="AF573" i="4"/>
  <c r="AE574" i="4"/>
  <c r="AF574" i="4"/>
  <c r="AE575" i="4"/>
  <c r="AF575" i="4"/>
  <c r="AE576" i="4"/>
  <c r="AF576" i="4"/>
  <c r="AE577" i="4"/>
  <c r="AF577" i="4"/>
  <c r="AE578" i="4"/>
  <c r="AF578" i="4"/>
  <c r="AE579" i="4"/>
  <c r="AF579" i="4"/>
  <c r="AE580" i="4"/>
  <c r="AF580" i="4"/>
  <c r="AE581" i="4"/>
  <c r="AF581" i="4"/>
  <c r="AE582" i="4"/>
  <c r="AF582" i="4"/>
  <c r="AE583" i="4"/>
  <c r="AF583" i="4"/>
  <c r="AE584" i="4"/>
  <c r="AF584" i="4"/>
  <c r="AE585" i="4"/>
  <c r="AF585" i="4"/>
  <c r="AE586" i="4"/>
  <c r="AF586" i="4"/>
  <c r="AE587" i="4"/>
  <c r="AF587" i="4"/>
  <c r="AE588" i="4"/>
  <c r="AF588" i="4"/>
  <c r="AE589" i="4"/>
  <c r="AF589" i="4"/>
  <c r="AE590" i="4"/>
  <c r="AF590" i="4"/>
  <c r="AE591" i="4"/>
  <c r="AF591" i="4"/>
  <c r="AE592" i="4"/>
  <c r="AF592" i="4"/>
  <c r="AE593" i="4"/>
  <c r="AF593" i="4"/>
  <c r="AE594" i="4"/>
  <c r="AF594" i="4"/>
  <c r="AE595" i="4"/>
  <c r="AF595" i="4"/>
  <c r="AE596" i="4"/>
  <c r="AF596" i="4"/>
  <c r="AE597" i="4"/>
  <c r="AF597" i="4"/>
  <c r="AE598" i="4"/>
  <c r="AF598" i="4"/>
  <c r="AE599" i="4"/>
  <c r="AF599" i="4"/>
  <c r="AE600" i="4"/>
  <c r="AF600" i="4"/>
  <c r="AE601" i="4"/>
  <c r="AF601" i="4"/>
  <c r="AE602" i="4"/>
  <c r="AF602" i="4"/>
  <c r="AE603" i="4"/>
  <c r="AF603" i="4"/>
  <c r="AE604" i="4"/>
  <c r="AF604" i="4"/>
  <c r="AE605" i="4"/>
  <c r="AF605" i="4"/>
  <c r="AE606" i="4"/>
  <c r="AF606" i="4"/>
  <c r="AE607" i="4"/>
  <c r="AF607" i="4"/>
  <c r="AE608" i="4"/>
  <c r="AF608" i="4"/>
  <c r="AE609" i="4"/>
  <c r="AF609" i="4"/>
  <c r="AE610" i="4"/>
  <c r="AF610" i="4"/>
  <c r="AE611" i="4"/>
  <c r="AF611" i="4"/>
  <c r="AE612" i="4"/>
  <c r="AF612" i="4"/>
  <c r="AE613" i="4"/>
  <c r="AF613" i="4"/>
  <c r="AE614" i="4"/>
  <c r="AF614" i="4"/>
  <c r="AE615" i="4"/>
  <c r="AF615" i="4"/>
  <c r="AE616" i="4"/>
  <c r="AF616" i="4"/>
  <c r="AE617" i="4"/>
  <c r="AF617" i="4"/>
  <c r="AE618" i="4"/>
  <c r="AF618" i="4"/>
  <c r="AE619" i="4"/>
  <c r="AF619" i="4"/>
  <c r="AE620" i="4"/>
  <c r="AF620" i="4"/>
  <c r="AE621" i="4"/>
  <c r="AF621" i="4"/>
  <c r="AE622" i="4"/>
  <c r="AF622" i="4"/>
  <c r="AE623" i="4"/>
  <c r="AF623" i="4"/>
  <c r="AE624" i="4"/>
  <c r="AF624" i="4"/>
  <c r="AE625" i="4"/>
  <c r="AF625" i="4"/>
  <c r="AE626" i="4"/>
  <c r="AF626" i="4"/>
  <c r="AE627" i="4"/>
  <c r="AF627" i="4"/>
  <c r="AE628" i="4"/>
  <c r="AF628" i="4"/>
  <c r="AE629" i="4"/>
  <c r="AF629" i="4"/>
  <c r="AE630" i="4"/>
  <c r="AF630" i="4"/>
  <c r="AE631" i="4"/>
  <c r="AF631" i="4"/>
  <c r="AE632" i="4"/>
  <c r="AF632" i="4"/>
  <c r="AE633" i="4"/>
  <c r="AF633" i="4"/>
  <c r="AE634" i="4"/>
  <c r="AF634" i="4"/>
  <c r="AE635" i="4"/>
  <c r="AF635" i="4"/>
  <c r="AE636" i="4"/>
  <c r="AF636" i="4"/>
  <c r="AE637" i="4"/>
  <c r="AF637" i="4"/>
  <c r="AE638" i="4"/>
  <c r="AF638" i="4"/>
  <c r="AE639" i="4"/>
  <c r="AF639" i="4"/>
  <c r="AE640" i="4"/>
  <c r="AF640" i="4"/>
  <c r="AE641" i="4"/>
  <c r="AF641" i="4"/>
  <c r="AE642" i="4"/>
  <c r="AF642" i="4"/>
  <c r="AE643" i="4"/>
  <c r="AF643" i="4"/>
  <c r="AE644" i="4"/>
  <c r="AF644" i="4"/>
  <c r="AE645" i="4"/>
  <c r="AF645" i="4"/>
  <c r="AE646" i="4"/>
  <c r="AF646" i="4"/>
  <c r="AE647" i="4"/>
  <c r="AF647" i="4"/>
  <c r="AE648" i="4"/>
  <c r="AF648" i="4"/>
  <c r="AE649" i="4"/>
  <c r="AF649" i="4"/>
  <c r="AE650" i="4"/>
  <c r="AF650" i="4"/>
  <c r="AE651" i="4"/>
  <c r="AF651" i="4"/>
  <c r="AE652" i="4"/>
  <c r="AF652" i="4"/>
  <c r="AE653" i="4"/>
  <c r="AF653" i="4"/>
  <c r="AE654" i="4"/>
  <c r="AF654" i="4"/>
  <c r="AE655" i="4"/>
  <c r="AF655" i="4"/>
  <c r="AE656" i="4"/>
  <c r="AF656" i="4"/>
  <c r="AE657" i="4"/>
  <c r="AF657" i="4"/>
  <c r="AE658" i="4"/>
  <c r="AF658" i="4"/>
  <c r="AE659" i="4"/>
  <c r="AF659" i="4"/>
  <c r="AE660" i="4"/>
  <c r="AF660" i="4"/>
  <c r="AE661" i="4"/>
  <c r="AF661" i="4"/>
  <c r="AE662" i="4"/>
  <c r="AF662" i="4"/>
  <c r="AE663" i="4"/>
  <c r="AF663" i="4"/>
  <c r="AE664" i="4"/>
  <c r="AF664" i="4"/>
  <c r="AE665" i="4"/>
  <c r="AF665" i="4"/>
  <c r="AE666" i="4"/>
  <c r="AF666" i="4"/>
  <c r="AE667" i="4"/>
  <c r="AF667" i="4"/>
  <c r="AE668" i="4"/>
  <c r="AF668" i="4"/>
  <c r="AE669" i="4"/>
  <c r="AF669" i="4"/>
  <c r="AE670" i="4"/>
  <c r="AF670" i="4"/>
  <c r="AE671" i="4"/>
  <c r="AF671" i="4"/>
  <c r="AE672" i="4"/>
  <c r="AF672" i="4"/>
  <c r="AE673" i="4"/>
  <c r="AF673" i="4"/>
  <c r="AE674" i="4"/>
  <c r="AF674" i="4"/>
  <c r="AE675" i="4"/>
  <c r="AF675" i="4"/>
  <c r="AE676" i="4"/>
  <c r="AF676" i="4"/>
  <c r="AE677" i="4"/>
  <c r="AF677" i="4"/>
  <c r="AE678" i="4"/>
  <c r="AF678" i="4"/>
  <c r="AE679" i="4"/>
  <c r="AF679" i="4"/>
  <c r="AE680" i="4"/>
  <c r="AF680" i="4"/>
  <c r="AE681" i="4"/>
  <c r="AF681" i="4"/>
  <c r="AE682" i="4"/>
  <c r="AF682" i="4"/>
  <c r="AE683" i="4"/>
  <c r="AF683" i="4"/>
  <c r="AE684" i="4"/>
  <c r="AF684" i="4"/>
  <c r="AE685" i="4"/>
  <c r="AF685" i="4"/>
  <c r="AE686" i="4"/>
  <c r="AF686" i="4"/>
  <c r="AE687" i="4"/>
  <c r="AF687" i="4"/>
  <c r="AE688" i="4"/>
  <c r="AF688" i="4"/>
  <c r="AE689" i="4"/>
  <c r="AF689" i="4"/>
  <c r="AE690" i="4"/>
  <c r="AF690" i="4"/>
  <c r="AE691" i="4"/>
  <c r="AF691" i="4"/>
  <c r="AE692" i="4"/>
  <c r="AF692" i="4"/>
  <c r="AE693" i="4"/>
  <c r="AF693" i="4"/>
  <c r="AE694" i="4"/>
  <c r="AF694" i="4"/>
  <c r="AE695" i="4"/>
  <c r="AF695" i="4"/>
  <c r="AE696" i="4"/>
  <c r="AF696" i="4"/>
  <c r="AE697" i="4"/>
  <c r="AF697" i="4"/>
  <c r="AE698" i="4"/>
  <c r="AF698" i="4"/>
  <c r="AE699" i="4"/>
  <c r="AF699" i="4"/>
  <c r="AE700" i="4"/>
  <c r="AF700" i="4"/>
  <c r="AE701" i="4"/>
  <c r="AF701" i="4"/>
  <c r="AE702" i="4"/>
  <c r="AF702" i="4"/>
  <c r="AE703" i="4"/>
  <c r="AF703" i="4"/>
  <c r="AE704" i="4"/>
  <c r="AF704" i="4"/>
  <c r="AE705" i="4"/>
  <c r="AF705" i="4"/>
  <c r="AE706" i="4"/>
  <c r="AF706" i="4"/>
  <c r="AE707" i="4"/>
  <c r="AF707" i="4"/>
  <c r="AE708" i="4"/>
  <c r="AF708" i="4"/>
  <c r="AE709" i="4"/>
  <c r="AF709" i="4"/>
  <c r="AE710" i="4"/>
  <c r="AF710" i="4"/>
  <c r="AE711" i="4"/>
  <c r="AF711" i="4"/>
  <c r="AE712" i="4"/>
  <c r="AF712" i="4"/>
  <c r="AE713" i="4"/>
  <c r="AF713" i="4"/>
  <c r="AE714" i="4"/>
  <c r="AF714" i="4"/>
  <c r="AE715" i="4"/>
  <c r="AF715" i="4"/>
  <c r="AE716" i="4"/>
  <c r="AF716" i="4"/>
  <c r="AE717" i="4"/>
  <c r="AF717" i="4"/>
  <c r="AE718" i="4"/>
  <c r="AF718" i="4"/>
  <c r="AE719" i="4"/>
  <c r="AF719" i="4"/>
  <c r="AE720" i="4"/>
  <c r="AF720" i="4"/>
  <c r="AE721" i="4"/>
  <c r="AF721" i="4"/>
  <c r="AE722" i="4"/>
  <c r="AF722" i="4"/>
  <c r="AE723" i="4"/>
  <c r="AF723" i="4"/>
  <c r="AE724" i="4"/>
  <c r="AF724" i="4"/>
  <c r="AE725" i="4"/>
  <c r="AF725" i="4"/>
  <c r="AE726" i="4"/>
  <c r="AF726" i="4"/>
  <c r="AE727" i="4"/>
  <c r="AF727" i="4"/>
  <c r="AE728" i="4"/>
  <c r="AF728" i="4"/>
  <c r="AE729" i="4"/>
  <c r="AF729" i="4"/>
  <c r="AE730" i="4"/>
  <c r="AF730" i="4"/>
  <c r="AE731" i="4"/>
  <c r="AF731" i="4"/>
  <c r="AE732" i="4"/>
  <c r="AF732" i="4"/>
  <c r="AE733" i="4"/>
  <c r="AF733" i="4"/>
  <c r="AE734" i="4"/>
  <c r="AF734" i="4"/>
  <c r="AE735" i="4"/>
  <c r="AF735" i="4"/>
  <c r="AE736" i="4"/>
  <c r="AF736" i="4"/>
  <c r="AE737" i="4"/>
  <c r="AF737" i="4"/>
  <c r="AE738" i="4"/>
  <c r="AF738" i="4"/>
  <c r="AE739" i="4"/>
  <c r="AF739" i="4"/>
  <c r="AE740" i="4"/>
  <c r="AF740" i="4"/>
  <c r="AE741" i="4"/>
  <c r="AF741" i="4"/>
  <c r="AE742" i="4"/>
  <c r="AF742" i="4"/>
  <c r="AE743" i="4"/>
  <c r="AF743" i="4"/>
  <c r="AE744" i="4"/>
  <c r="AF744" i="4"/>
  <c r="AE745" i="4"/>
  <c r="AF745" i="4"/>
  <c r="AE746" i="4"/>
  <c r="AF746" i="4"/>
  <c r="AE747" i="4"/>
  <c r="AF747" i="4"/>
  <c r="AE748" i="4"/>
  <c r="AF748" i="4"/>
  <c r="AE749" i="4"/>
  <c r="AF749" i="4"/>
  <c r="AE750" i="4"/>
  <c r="AF750" i="4"/>
  <c r="AE751" i="4"/>
  <c r="AF751" i="4"/>
  <c r="AE752" i="4"/>
  <c r="AF752" i="4"/>
  <c r="AE753" i="4"/>
  <c r="AF753" i="4"/>
  <c r="AE754" i="4"/>
  <c r="AF754" i="4"/>
  <c r="AE755" i="4"/>
  <c r="AF755" i="4"/>
  <c r="AE756" i="4"/>
  <c r="AF756" i="4"/>
  <c r="AE757" i="4"/>
  <c r="AF757" i="4"/>
  <c r="AE758" i="4"/>
  <c r="AF758" i="4"/>
  <c r="AE759" i="4"/>
  <c r="AF759" i="4"/>
  <c r="AE760" i="4"/>
  <c r="AF760" i="4"/>
  <c r="AE761" i="4"/>
  <c r="AF761" i="4"/>
  <c r="AE762" i="4"/>
  <c r="AF762" i="4"/>
  <c r="AE763" i="4"/>
  <c r="AF763" i="4"/>
  <c r="AE764" i="4"/>
  <c r="AF764" i="4"/>
  <c r="AE765" i="4"/>
  <c r="AF765" i="4"/>
  <c r="AE766" i="4"/>
  <c r="AF766" i="4"/>
  <c r="AE767" i="4"/>
  <c r="AF767" i="4"/>
  <c r="AE768" i="4"/>
  <c r="AF768" i="4"/>
  <c r="AE769" i="4"/>
  <c r="AF769" i="4"/>
  <c r="AE770" i="4"/>
  <c r="AF770" i="4"/>
  <c r="AE771" i="4"/>
  <c r="AF771" i="4"/>
  <c r="AE772" i="4"/>
  <c r="AF772" i="4"/>
  <c r="AE773" i="4"/>
  <c r="AF773" i="4"/>
  <c r="AE774" i="4"/>
  <c r="AF774" i="4"/>
  <c r="AE775" i="4"/>
  <c r="AF775" i="4"/>
  <c r="AE776" i="4"/>
  <c r="AF776" i="4"/>
  <c r="AE777" i="4"/>
  <c r="AF777" i="4"/>
  <c r="AE778" i="4"/>
  <c r="AF778" i="4"/>
  <c r="AE779" i="4"/>
  <c r="AF779" i="4"/>
  <c r="AE780" i="4"/>
  <c r="AF780" i="4"/>
  <c r="AE781" i="4"/>
  <c r="AF781" i="4"/>
  <c r="AE782" i="4"/>
  <c r="AF782" i="4"/>
  <c r="AE783" i="4"/>
  <c r="AF783" i="4"/>
  <c r="AE784" i="4"/>
  <c r="AF784" i="4"/>
  <c r="AE785" i="4"/>
  <c r="AF785" i="4"/>
  <c r="AE786" i="4"/>
  <c r="AF786" i="4"/>
  <c r="AE787" i="4"/>
  <c r="AF787" i="4"/>
  <c r="AE788" i="4"/>
  <c r="AF788" i="4"/>
  <c r="AE789" i="4"/>
  <c r="AF789" i="4"/>
  <c r="AE790" i="4"/>
  <c r="AF790" i="4"/>
  <c r="AE791" i="4"/>
  <c r="AF791" i="4"/>
  <c r="AE792" i="4"/>
  <c r="AF792" i="4"/>
  <c r="AE793" i="4"/>
  <c r="AF793" i="4"/>
  <c r="AE794" i="4"/>
  <c r="AF794" i="4"/>
  <c r="AE795" i="4"/>
  <c r="AF795" i="4"/>
  <c r="AE796" i="4"/>
  <c r="AF796" i="4"/>
  <c r="AE797" i="4"/>
  <c r="AF797" i="4"/>
  <c r="AE798" i="4"/>
  <c r="AF798" i="4"/>
  <c r="AE799" i="4"/>
  <c r="AF799" i="4"/>
  <c r="AE800" i="4"/>
  <c r="AF800" i="4"/>
  <c r="AE801" i="4"/>
  <c r="AF801" i="4"/>
  <c r="AE802" i="4"/>
  <c r="AF802" i="4"/>
  <c r="AE803" i="4"/>
  <c r="AF803" i="4"/>
  <c r="AE804" i="4"/>
  <c r="AF804" i="4"/>
  <c r="AE805" i="4"/>
  <c r="AF805" i="4"/>
  <c r="AE806" i="4"/>
  <c r="AF806" i="4"/>
  <c r="AE807" i="4"/>
  <c r="AF807" i="4"/>
  <c r="AE808" i="4"/>
  <c r="AF808" i="4"/>
  <c r="AE809" i="4"/>
  <c r="AF809" i="4"/>
  <c r="AE810" i="4"/>
  <c r="AF810" i="4"/>
  <c r="AE811" i="4"/>
  <c r="AF811" i="4"/>
  <c r="AE812" i="4"/>
  <c r="AF812" i="4"/>
  <c r="AE813" i="4"/>
  <c r="AF813" i="4"/>
  <c r="AE814" i="4"/>
  <c r="AF814" i="4"/>
  <c r="AE815" i="4"/>
  <c r="AF815" i="4"/>
  <c r="AE816" i="4"/>
  <c r="AF816" i="4"/>
  <c r="AE817" i="4"/>
  <c r="AF817" i="4"/>
  <c r="AE818" i="4"/>
  <c r="AF818" i="4"/>
  <c r="AE819" i="4"/>
  <c r="AF819" i="4"/>
  <c r="AE820" i="4"/>
  <c r="AF820" i="4"/>
  <c r="AE821" i="4"/>
  <c r="AF821" i="4"/>
  <c r="AE822" i="4"/>
  <c r="AF822" i="4"/>
  <c r="AE823" i="4"/>
  <c r="AF823" i="4"/>
  <c r="AE824" i="4"/>
  <c r="AF824" i="4"/>
  <c r="AE825" i="4"/>
  <c r="AF825" i="4"/>
  <c r="AE826" i="4"/>
  <c r="AF826" i="4"/>
  <c r="AE827" i="4"/>
  <c r="AF827" i="4"/>
  <c r="AE828" i="4"/>
  <c r="AF828" i="4"/>
  <c r="AE829" i="4"/>
  <c r="AF829" i="4"/>
  <c r="AE830" i="4"/>
  <c r="AF830" i="4"/>
  <c r="AE831" i="4"/>
  <c r="AF831" i="4"/>
  <c r="AE832" i="4"/>
  <c r="AF832" i="4"/>
  <c r="AE833" i="4"/>
  <c r="AF833" i="4"/>
  <c r="AE834" i="4"/>
  <c r="AF834" i="4"/>
  <c r="AE835" i="4"/>
  <c r="AF835" i="4"/>
  <c r="AE836" i="4"/>
  <c r="AF836" i="4"/>
  <c r="AE837" i="4"/>
  <c r="AF837" i="4"/>
  <c r="AE838" i="4"/>
  <c r="AF838" i="4"/>
  <c r="AE839" i="4"/>
  <c r="AF839" i="4"/>
  <c r="AE840" i="4"/>
  <c r="AF840" i="4"/>
  <c r="AE841" i="4"/>
  <c r="AF841" i="4"/>
  <c r="AE842" i="4"/>
  <c r="AF842" i="4"/>
  <c r="AE843" i="4"/>
  <c r="AF843" i="4"/>
  <c r="AE844" i="4"/>
  <c r="AF844" i="4"/>
  <c r="AE845" i="4"/>
  <c r="AF845" i="4"/>
  <c r="AE846" i="4"/>
  <c r="AF846" i="4"/>
  <c r="AF35" i="4"/>
  <c r="AE35" i="4"/>
  <c r="Z51" i="4" l="1"/>
  <c r="K37" i="3"/>
  <c r="L33" i="3" l="1"/>
  <c r="L34" i="3" s="1"/>
  <c r="AK805" i="4" l="1"/>
  <c r="AL805" i="4" s="1"/>
  <c r="AK806" i="4"/>
  <c r="AL806" i="4" s="1"/>
  <c r="AK807" i="4"/>
  <c r="AL807" i="4" s="1"/>
  <c r="AK808" i="4"/>
  <c r="AL808" i="4" s="1"/>
  <c r="AK809" i="4"/>
  <c r="AL809" i="4" s="1"/>
  <c r="AK810" i="4"/>
  <c r="AL810" i="4" s="1"/>
  <c r="AK811" i="4"/>
  <c r="AL811" i="4" s="1"/>
  <c r="AK812" i="4"/>
  <c r="AL812" i="4" s="1"/>
  <c r="AK813" i="4"/>
  <c r="AL813" i="4" s="1"/>
  <c r="AK814" i="4"/>
  <c r="AL814" i="4" s="1"/>
  <c r="AK815" i="4"/>
  <c r="AL815" i="4" s="1"/>
  <c r="AK816" i="4"/>
  <c r="AL816" i="4" s="1"/>
  <c r="AK817" i="4"/>
  <c r="AL817" i="4" s="1"/>
  <c r="AK818" i="4"/>
  <c r="AL818" i="4" s="1"/>
  <c r="AK819" i="4"/>
  <c r="AL819" i="4" s="1"/>
  <c r="AK820" i="4"/>
  <c r="AL820" i="4" s="1"/>
  <c r="AK821" i="4"/>
  <c r="AL821" i="4" s="1"/>
  <c r="AK822" i="4"/>
  <c r="AL822" i="4" s="1"/>
  <c r="AK823" i="4"/>
  <c r="AL823" i="4" s="1"/>
  <c r="AK824" i="4"/>
  <c r="AL824" i="4" s="1"/>
  <c r="AK825" i="4"/>
  <c r="AL825" i="4" s="1"/>
  <c r="AK826" i="4"/>
  <c r="AL826" i="4" s="1"/>
  <c r="AK827" i="4"/>
  <c r="AL827" i="4" s="1"/>
  <c r="AK828" i="4"/>
  <c r="AL828" i="4" s="1"/>
  <c r="AK829" i="4"/>
  <c r="AL829" i="4" s="1"/>
  <c r="AK830" i="4"/>
  <c r="AL830" i="4" s="1"/>
  <c r="AK831" i="4"/>
  <c r="AL831" i="4" s="1"/>
  <c r="AK832" i="4"/>
  <c r="AL832" i="4" s="1"/>
  <c r="AK833" i="4"/>
  <c r="AL833" i="4" s="1"/>
  <c r="AK834" i="4"/>
  <c r="AL834" i="4" s="1"/>
  <c r="AK835" i="4"/>
  <c r="AL835" i="4" s="1"/>
  <c r="AK836" i="4"/>
  <c r="AL836" i="4" s="1"/>
  <c r="AK837" i="4"/>
  <c r="AL837" i="4" s="1"/>
  <c r="AK838" i="4"/>
  <c r="AL838" i="4" s="1"/>
  <c r="AK839" i="4"/>
  <c r="AL839" i="4" s="1"/>
  <c r="AK840" i="4"/>
  <c r="AL840" i="4" s="1"/>
  <c r="AK841" i="4"/>
  <c r="AL841" i="4" s="1"/>
  <c r="AK842" i="4"/>
  <c r="AL842" i="4" s="1"/>
  <c r="AK843" i="4"/>
  <c r="AL843" i="4" s="1"/>
  <c r="AK844" i="4"/>
  <c r="AL844" i="4" s="1"/>
  <c r="AK845" i="4"/>
  <c r="AL845" i="4" s="1"/>
  <c r="AK846" i="4"/>
  <c r="AL846" i="4" s="1"/>
  <c r="AI805" i="4" l="1"/>
  <c r="AJ805" i="4" s="1"/>
  <c r="AI806" i="4"/>
  <c r="AJ806" i="4" s="1"/>
  <c r="AI807" i="4"/>
  <c r="AJ807" i="4" s="1"/>
  <c r="AI808" i="4"/>
  <c r="AJ808" i="4" s="1"/>
  <c r="AI809" i="4"/>
  <c r="AJ809" i="4" s="1"/>
  <c r="AI810" i="4"/>
  <c r="AJ810" i="4" s="1"/>
  <c r="AI811" i="4"/>
  <c r="AJ811" i="4" s="1"/>
  <c r="AI812" i="4"/>
  <c r="AJ812" i="4" s="1"/>
  <c r="AI813" i="4"/>
  <c r="AJ813" i="4" s="1"/>
  <c r="AI814" i="4"/>
  <c r="AJ814" i="4" s="1"/>
  <c r="AI815" i="4"/>
  <c r="AJ815" i="4" s="1"/>
  <c r="AI816" i="4"/>
  <c r="AJ816" i="4" s="1"/>
  <c r="AI817" i="4"/>
  <c r="AJ817" i="4" s="1"/>
  <c r="AI818" i="4"/>
  <c r="AJ818" i="4" s="1"/>
  <c r="AI819" i="4"/>
  <c r="AJ819" i="4" s="1"/>
  <c r="AI820" i="4"/>
  <c r="AJ820" i="4" s="1"/>
  <c r="AI821" i="4"/>
  <c r="AJ821" i="4" s="1"/>
  <c r="AI822" i="4"/>
  <c r="AJ822" i="4" s="1"/>
  <c r="AI823" i="4"/>
  <c r="AJ823" i="4" s="1"/>
  <c r="AI824" i="4"/>
  <c r="AJ824" i="4" s="1"/>
  <c r="AI825" i="4"/>
  <c r="AJ825" i="4" s="1"/>
  <c r="AI826" i="4"/>
  <c r="AJ826" i="4" s="1"/>
  <c r="AI827" i="4"/>
  <c r="AJ827" i="4" s="1"/>
  <c r="AI828" i="4"/>
  <c r="AJ828" i="4" s="1"/>
  <c r="AI829" i="4"/>
  <c r="AJ829" i="4" s="1"/>
  <c r="AI830" i="4"/>
  <c r="AJ830" i="4" s="1"/>
  <c r="AI831" i="4"/>
  <c r="AJ831" i="4" s="1"/>
  <c r="AI832" i="4"/>
  <c r="AJ832" i="4" s="1"/>
  <c r="AI833" i="4"/>
  <c r="AJ833" i="4" s="1"/>
  <c r="AI834" i="4"/>
  <c r="AJ834" i="4" s="1"/>
  <c r="AI835" i="4"/>
  <c r="AJ835" i="4" s="1"/>
  <c r="AI836" i="4"/>
  <c r="AJ836" i="4" s="1"/>
  <c r="AI837" i="4"/>
  <c r="AJ837" i="4" s="1"/>
  <c r="AI838" i="4"/>
  <c r="AJ838" i="4" s="1"/>
  <c r="AI839" i="4"/>
  <c r="AJ839" i="4" s="1"/>
  <c r="AI840" i="4"/>
  <c r="AJ840" i="4" s="1"/>
  <c r="AI841" i="4"/>
  <c r="AJ841" i="4" s="1"/>
  <c r="AI842" i="4"/>
  <c r="AJ842" i="4" s="1"/>
  <c r="AI843" i="4"/>
  <c r="AJ843" i="4" s="1"/>
  <c r="AI844" i="4"/>
  <c r="AJ844" i="4" s="1"/>
  <c r="AI845" i="4"/>
  <c r="AJ845" i="4" s="1"/>
  <c r="AI846" i="4"/>
  <c r="AJ846" i="4" s="1"/>
  <c r="L35" i="3" l="1"/>
  <c r="L36" i="3" s="1"/>
  <c r="L37" i="3" s="1"/>
  <c r="R18" i="1" l="1"/>
  <c r="R17" i="1"/>
  <c r="R16" i="1"/>
  <c r="R15" i="1"/>
  <c r="R14" i="1"/>
  <c r="T14" i="1"/>
  <c r="AH1" i="4"/>
  <c r="T15" i="1" l="1"/>
  <c r="T16" i="1" l="1"/>
  <c r="T18" i="1" l="1"/>
  <c r="T17" i="1"/>
  <c r="X477" i="4" l="1"/>
  <c r="X478" i="4"/>
  <c r="X479" i="4"/>
  <c r="X480" i="4"/>
  <c r="X481" i="4"/>
  <c r="X482" i="4"/>
  <c r="X483" i="4"/>
  <c r="X484" i="4"/>
  <c r="X485" i="4"/>
  <c r="X486" i="4"/>
  <c r="X487" i="4"/>
  <c r="X488" i="4"/>
  <c r="X489" i="4"/>
  <c r="X490" i="4"/>
  <c r="X491" i="4"/>
  <c r="X492" i="4"/>
  <c r="X493" i="4"/>
  <c r="X494" i="4"/>
  <c r="X495" i="4"/>
  <c r="X496" i="4"/>
  <c r="X497" i="4"/>
  <c r="X498" i="4"/>
  <c r="X499" i="4"/>
  <c r="X500" i="4"/>
  <c r="X501" i="4"/>
  <c r="X502" i="4"/>
  <c r="X503" i="4"/>
  <c r="X504" i="4"/>
  <c r="X505" i="4"/>
  <c r="X506" i="4"/>
  <c r="X507" i="4"/>
  <c r="X508" i="4"/>
  <c r="X509" i="4"/>
  <c r="X510" i="4"/>
  <c r="X511" i="4"/>
  <c r="X512" i="4"/>
  <c r="X513" i="4"/>
  <c r="X514" i="4"/>
  <c r="X515" i="4"/>
  <c r="X516" i="4"/>
  <c r="X517" i="4"/>
  <c r="X518" i="4"/>
  <c r="X519" i="4"/>
  <c r="X520" i="4"/>
  <c r="X521" i="4"/>
  <c r="X522" i="4"/>
  <c r="X523" i="4"/>
  <c r="X524" i="4"/>
  <c r="X525" i="4"/>
  <c r="X526" i="4"/>
  <c r="X527" i="4"/>
  <c r="X528" i="4"/>
  <c r="X529" i="4"/>
  <c r="X530" i="4"/>
  <c r="X531" i="4"/>
  <c r="X532" i="4"/>
  <c r="X533" i="4"/>
  <c r="X534" i="4"/>
  <c r="X535" i="4"/>
  <c r="X536" i="4"/>
  <c r="X537" i="4"/>
  <c r="X538" i="4"/>
  <c r="X539" i="4"/>
  <c r="X540" i="4"/>
  <c r="X541" i="4"/>
  <c r="X542" i="4"/>
  <c r="X543" i="4"/>
  <c r="X544" i="4"/>
  <c r="X545" i="4"/>
  <c r="X546" i="4"/>
  <c r="X547" i="4"/>
  <c r="X548" i="4"/>
  <c r="X549" i="4"/>
  <c r="X550" i="4"/>
  <c r="X551" i="4"/>
  <c r="X552" i="4"/>
  <c r="X553" i="4"/>
  <c r="X554" i="4"/>
  <c r="X555" i="4"/>
  <c r="X556" i="4"/>
  <c r="X557" i="4"/>
  <c r="X558" i="4"/>
  <c r="X559" i="4"/>
  <c r="X560" i="4"/>
  <c r="X561" i="4"/>
  <c r="X562" i="4"/>
  <c r="X563" i="4"/>
  <c r="X564" i="4"/>
  <c r="X565" i="4"/>
  <c r="X566" i="4"/>
  <c r="X567" i="4"/>
  <c r="X568" i="4"/>
  <c r="X569" i="4"/>
  <c r="X570" i="4"/>
  <c r="X571" i="4"/>
  <c r="X572" i="4"/>
  <c r="X573" i="4"/>
  <c r="X574" i="4"/>
  <c r="X575" i="4"/>
  <c r="X576" i="4"/>
  <c r="X577" i="4"/>
  <c r="X578" i="4"/>
  <c r="X579" i="4"/>
  <c r="X580" i="4"/>
  <c r="X581" i="4"/>
  <c r="X582" i="4"/>
  <c r="X583" i="4"/>
  <c r="X584" i="4"/>
  <c r="X585" i="4"/>
  <c r="X586" i="4"/>
  <c r="X587" i="4"/>
  <c r="X588" i="4"/>
  <c r="X589" i="4"/>
  <c r="X590" i="4"/>
  <c r="X591" i="4"/>
  <c r="X592" i="4"/>
  <c r="X593" i="4"/>
  <c r="X594" i="4"/>
  <c r="X595" i="4"/>
  <c r="X596" i="4"/>
  <c r="X597" i="4"/>
  <c r="X598" i="4"/>
  <c r="X599" i="4"/>
  <c r="X600" i="4"/>
  <c r="X601" i="4"/>
  <c r="X602" i="4"/>
  <c r="X603" i="4"/>
  <c r="X604" i="4"/>
  <c r="X605" i="4"/>
  <c r="X606" i="4"/>
  <c r="X607" i="4"/>
  <c r="X608" i="4"/>
  <c r="X609" i="4"/>
  <c r="X610" i="4"/>
  <c r="X611" i="4"/>
  <c r="X612" i="4"/>
  <c r="X613" i="4"/>
  <c r="X614" i="4"/>
  <c r="X615" i="4"/>
  <c r="X616" i="4"/>
  <c r="X617" i="4"/>
  <c r="X618" i="4"/>
  <c r="X619" i="4"/>
  <c r="X620" i="4"/>
  <c r="X621" i="4"/>
  <c r="X622" i="4"/>
  <c r="X623" i="4"/>
  <c r="X624" i="4"/>
  <c r="X625" i="4"/>
  <c r="X626" i="4"/>
  <c r="X627" i="4"/>
  <c r="X628" i="4"/>
  <c r="X629" i="4"/>
  <c r="X630" i="4"/>
  <c r="X631" i="4"/>
  <c r="X632" i="4"/>
  <c r="X633" i="4"/>
  <c r="X634" i="4"/>
  <c r="X635" i="4"/>
  <c r="X636" i="4"/>
  <c r="X637" i="4"/>
  <c r="X638" i="4"/>
  <c r="X639" i="4"/>
  <c r="X640" i="4"/>
  <c r="X641" i="4"/>
  <c r="X642" i="4"/>
  <c r="X643" i="4"/>
  <c r="X644" i="4"/>
  <c r="X645" i="4"/>
  <c r="X646" i="4"/>
  <c r="X647" i="4"/>
  <c r="X648" i="4"/>
  <c r="X649" i="4"/>
  <c r="X650" i="4"/>
  <c r="X651" i="4"/>
  <c r="X652" i="4"/>
  <c r="X653" i="4"/>
  <c r="X654" i="4"/>
  <c r="X655" i="4"/>
  <c r="X656" i="4"/>
  <c r="X657" i="4"/>
  <c r="X658" i="4"/>
  <c r="X659" i="4"/>
  <c r="X660" i="4"/>
  <c r="X661" i="4"/>
  <c r="X662" i="4"/>
  <c r="X663" i="4"/>
  <c r="X664" i="4"/>
  <c r="X665" i="4"/>
  <c r="X666" i="4"/>
  <c r="X667" i="4"/>
  <c r="X668" i="4"/>
  <c r="X669" i="4"/>
  <c r="X670" i="4"/>
  <c r="X671" i="4"/>
  <c r="X672" i="4"/>
  <c r="X673" i="4"/>
  <c r="X674" i="4"/>
  <c r="X675" i="4"/>
  <c r="X676" i="4"/>
  <c r="X677" i="4"/>
  <c r="X678" i="4"/>
  <c r="X679" i="4"/>
  <c r="X680" i="4"/>
  <c r="X681" i="4"/>
  <c r="X682" i="4"/>
  <c r="X683" i="4"/>
  <c r="X684" i="4"/>
  <c r="X685" i="4"/>
  <c r="X686" i="4"/>
  <c r="X687" i="4"/>
  <c r="X688" i="4"/>
  <c r="X689" i="4"/>
  <c r="X690" i="4"/>
  <c r="X691" i="4"/>
  <c r="X692" i="4"/>
  <c r="X693" i="4"/>
  <c r="X694" i="4"/>
  <c r="X695" i="4"/>
  <c r="X696" i="4"/>
  <c r="X697" i="4"/>
  <c r="X698" i="4"/>
  <c r="X699" i="4"/>
  <c r="X700" i="4"/>
  <c r="X701" i="4"/>
  <c r="X702" i="4"/>
  <c r="X703" i="4"/>
  <c r="X704" i="4"/>
  <c r="X705" i="4"/>
  <c r="X706" i="4"/>
  <c r="X707" i="4"/>
  <c r="X708" i="4"/>
  <c r="X709" i="4"/>
  <c r="X710" i="4"/>
  <c r="X711" i="4"/>
  <c r="X712" i="4"/>
  <c r="X713" i="4"/>
  <c r="X714" i="4"/>
  <c r="X715" i="4"/>
  <c r="X716" i="4"/>
  <c r="X717" i="4"/>
  <c r="X718" i="4"/>
  <c r="X719" i="4"/>
  <c r="X720" i="4"/>
  <c r="X721" i="4"/>
  <c r="X722" i="4"/>
  <c r="X723" i="4"/>
  <c r="X724" i="4"/>
  <c r="X725" i="4"/>
  <c r="X726" i="4"/>
  <c r="X727" i="4"/>
  <c r="X728" i="4"/>
  <c r="X729" i="4"/>
  <c r="X730" i="4"/>
  <c r="X731" i="4"/>
  <c r="X732" i="4"/>
  <c r="X733" i="4"/>
  <c r="X734" i="4"/>
  <c r="X735" i="4"/>
  <c r="X736" i="4"/>
  <c r="X737" i="4"/>
  <c r="X738" i="4"/>
  <c r="X739" i="4"/>
  <c r="X740" i="4"/>
  <c r="X741" i="4"/>
  <c r="X742" i="4"/>
  <c r="X743" i="4"/>
  <c r="X744" i="4"/>
  <c r="X745" i="4"/>
  <c r="X746" i="4"/>
  <c r="X747" i="4"/>
  <c r="X748" i="4"/>
  <c r="X749" i="4"/>
  <c r="X750" i="4"/>
  <c r="X751" i="4"/>
  <c r="X752" i="4"/>
  <c r="X753" i="4"/>
  <c r="X754" i="4"/>
  <c r="X755" i="4"/>
  <c r="X756" i="4"/>
  <c r="X757" i="4"/>
  <c r="X758" i="4"/>
  <c r="X759" i="4"/>
  <c r="X760" i="4"/>
  <c r="X761" i="4"/>
  <c r="X762" i="4"/>
  <c r="X763" i="4"/>
  <c r="X764" i="4"/>
  <c r="X765" i="4"/>
  <c r="X766" i="4"/>
  <c r="X767" i="4"/>
  <c r="X768" i="4"/>
  <c r="X769" i="4"/>
  <c r="X770" i="4"/>
  <c r="X771" i="4"/>
  <c r="X772" i="4"/>
  <c r="X773" i="4"/>
  <c r="X774" i="4"/>
  <c r="X775" i="4"/>
  <c r="X776" i="4"/>
  <c r="X777" i="4"/>
  <c r="X778" i="4"/>
  <c r="X779" i="4"/>
  <c r="X780" i="4"/>
  <c r="X781" i="4"/>
  <c r="X782" i="4"/>
  <c r="X783" i="4"/>
  <c r="X784" i="4"/>
  <c r="X785" i="4"/>
  <c r="X786" i="4"/>
  <c r="X787" i="4"/>
  <c r="X788" i="4"/>
  <c r="X789" i="4"/>
  <c r="X790" i="4"/>
  <c r="X791" i="4"/>
  <c r="X792" i="4"/>
  <c r="X793" i="4"/>
  <c r="X794" i="4"/>
  <c r="X795" i="4"/>
  <c r="X796" i="4"/>
  <c r="X797" i="4"/>
  <c r="X798" i="4"/>
  <c r="X799" i="4"/>
  <c r="X800" i="4"/>
  <c r="X801" i="4"/>
  <c r="X802" i="4"/>
  <c r="X803" i="4"/>
  <c r="X804" i="4"/>
  <c r="X805" i="4"/>
  <c r="X806" i="4"/>
  <c r="X807" i="4"/>
  <c r="X808" i="4"/>
  <c r="X809" i="4"/>
  <c r="X810" i="4"/>
  <c r="X811" i="4"/>
  <c r="X812" i="4"/>
  <c r="X813" i="4"/>
  <c r="X814" i="4"/>
  <c r="X815" i="4"/>
  <c r="X816" i="4"/>
  <c r="X817" i="4"/>
  <c r="X818" i="4"/>
  <c r="X819" i="4"/>
  <c r="X820" i="4"/>
  <c r="X821" i="4"/>
  <c r="X822" i="4"/>
  <c r="X823" i="4"/>
  <c r="X824" i="4"/>
  <c r="X825" i="4"/>
  <c r="X826" i="4"/>
  <c r="X827" i="4"/>
  <c r="X828" i="4"/>
  <c r="X829" i="4"/>
  <c r="X830" i="4"/>
  <c r="X831" i="4"/>
  <c r="X832" i="4"/>
  <c r="X833" i="4"/>
  <c r="X834" i="4"/>
  <c r="X835" i="4"/>
  <c r="X836" i="4"/>
  <c r="X837" i="4"/>
  <c r="X838" i="4"/>
  <c r="X839" i="4"/>
  <c r="X840" i="4"/>
  <c r="X841" i="4"/>
  <c r="X842" i="4"/>
  <c r="X843" i="4"/>
  <c r="X844" i="4"/>
  <c r="X845" i="4"/>
  <c r="X846" i="4"/>
  <c r="X476" i="4"/>
  <c r="X475" i="4"/>
  <c r="X474" i="4" l="1"/>
  <c r="G7" i="1" l="1"/>
  <c r="G12" i="1" l="1"/>
  <c r="T11" i="1"/>
  <c r="T10" i="1"/>
  <c r="T9" i="1"/>
  <c r="T12" i="1"/>
  <c r="T13" i="1" l="1"/>
  <c r="A25" i="1" l="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l="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S5" i="4"/>
  <c r="S6" i="4" s="1"/>
  <c r="S7" i="4" s="1"/>
  <c r="S8" i="4" s="1"/>
  <c r="S9" i="4" s="1"/>
  <c r="S10" i="4" s="1"/>
  <c r="S11" i="4" s="1"/>
  <c r="S12" i="4" s="1"/>
  <c r="S13" i="4" s="1"/>
  <c r="S14" i="4" s="1"/>
  <c r="S15" i="4" s="1"/>
  <c r="S16" i="4" s="1"/>
  <c r="S17" i="4" s="1"/>
  <c r="S18" i="4" s="1"/>
  <c r="S19" i="4" s="1"/>
  <c r="S20" i="4" s="1"/>
  <c r="S21" i="4" s="1"/>
  <c r="S22" i="4" s="1"/>
  <c r="S23" i="4" s="1"/>
  <c r="S24" i="4" s="1"/>
  <c r="S25" i="4" s="1"/>
  <c r="S26" i="4" s="1"/>
  <c r="S27" i="4" s="1"/>
  <c r="S28" i="4" s="1"/>
  <c r="S29" i="4" s="1"/>
  <c r="S30" i="4" s="1"/>
  <c r="S31" i="4" s="1"/>
  <c r="S32" i="4" s="1"/>
  <c r="S33" i="4" s="1"/>
  <c r="S34" i="4" s="1"/>
  <c r="S35" i="4" s="1"/>
  <c r="S36" i="4" s="1"/>
  <c r="S37" i="4" s="1"/>
  <c r="S38" i="4" s="1"/>
  <c r="S39" i="4" s="1"/>
  <c r="S40" i="4" s="1"/>
  <c r="S41" i="4" s="1"/>
  <c r="S42" i="4" s="1"/>
  <c r="S43" i="4" s="1"/>
  <c r="S44" i="4" s="1"/>
  <c r="S45" i="4" s="1"/>
  <c r="S46" i="4" s="1"/>
  <c r="S47" i="4" s="1"/>
  <c r="S48" i="4" s="1"/>
  <c r="S49" i="4" s="1"/>
  <c r="S50" i="4" s="1"/>
  <c r="S51" i="4" s="1"/>
  <c r="S52" i="4" s="1"/>
  <c r="S53" i="4" s="1"/>
  <c r="S54" i="4" s="1"/>
  <c r="S55" i="4" s="1"/>
  <c r="S56" i="4" s="1"/>
  <c r="S57" i="4" s="1"/>
  <c r="S58" i="4" s="1"/>
  <c r="S59" i="4" s="1"/>
  <c r="S60" i="4" s="1"/>
  <c r="S61" i="4" s="1"/>
  <c r="S62" i="4" s="1"/>
  <c r="S63" i="4" s="1"/>
  <c r="S64" i="4" s="1"/>
  <c r="S65" i="4" s="1"/>
  <c r="S66" i="4" s="1"/>
  <c r="S67" i="4" s="1"/>
  <c r="S68" i="4" s="1"/>
  <c r="S69" i="4" s="1"/>
  <c r="S70" i="4" s="1"/>
  <c r="S71" i="4" s="1"/>
  <c r="S72" i="4" s="1"/>
  <c r="S73" i="4" s="1"/>
  <c r="S74" i="4" s="1"/>
  <c r="S75" i="4" s="1"/>
  <c r="S76" i="4" s="1"/>
  <c r="S77" i="4" s="1"/>
  <c r="S78" i="4" s="1"/>
  <c r="S79" i="4" s="1"/>
  <c r="S80" i="4" s="1"/>
  <c r="S81" i="4" s="1"/>
  <c r="S82" i="4" s="1"/>
  <c r="S83" i="4" s="1"/>
  <c r="S84" i="4" s="1"/>
  <c r="S85" i="4" s="1"/>
  <c r="S86" i="4" s="1"/>
  <c r="S87" i="4" s="1"/>
  <c r="S88" i="4" s="1"/>
  <c r="S89" i="4" s="1"/>
  <c r="S90" i="4" s="1"/>
  <c r="S91" i="4" s="1"/>
  <c r="S92" i="4" s="1"/>
  <c r="S93" i="4" s="1"/>
  <c r="S94" i="4" s="1"/>
  <c r="S95" i="4" s="1"/>
  <c r="S96" i="4" s="1"/>
  <c r="S97" i="4" s="1"/>
  <c r="S98" i="4" s="1"/>
  <c r="S99" i="4" s="1"/>
  <c r="S100" i="4" s="1"/>
  <c r="S101" i="4" s="1"/>
  <c r="S102" i="4" s="1"/>
  <c r="S103" i="4" s="1"/>
  <c r="S104" i="4" s="1"/>
  <c r="S105" i="4" s="1"/>
  <c r="S106" i="4" s="1"/>
  <c r="S107" i="4" s="1"/>
  <c r="S108" i="4" s="1"/>
  <c r="S109" i="4" s="1"/>
  <c r="S110" i="4" s="1"/>
  <c r="S111" i="4" s="1"/>
  <c r="S112" i="4" s="1"/>
  <c r="S113" i="4" s="1"/>
  <c r="S114" i="4" s="1"/>
  <c r="S115" i="4" s="1"/>
  <c r="S116" i="4" s="1"/>
  <c r="S117" i="4" s="1"/>
  <c r="S118" i="4" s="1"/>
  <c r="S119" i="4" s="1"/>
  <c r="S120" i="4" s="1"/>
  <c r="S121" i="4" s="1"/>
  <c r="S122" i="4" s="1"/>
  <c r="S123" i="4" s="1"/>
  <c r="S124" i="4" s="1"/>
  <c r="S125" i="4" s="1"/>
  <c r="S126" i="4" s="1"/>
  <c r="S127" i="4" s="1"/>
  <c r="S128" i="4" s="1"/>
  <c r="S129" i="4" s="1"/>
  <c r="S130" i="4" s="1"/>
  <c r="S131" i="4" s="1"/>
  <c r="S132" i="4" s="1"/>
  <c r="S133" i="4" s="1"/>
  <c r="S134" i="4" s="1"/>
  <c r="S135" i="4" s="1"/>
  <c r="S136" i="4" s="1"/>
  <c r="S137" i="4" s="1"/>
  <c r="S138" i="4" s="1"/>
  <c r="S139" i="4" s="1"/>
  <c r="S140" i="4" s="1"/>
  <c r="S141" i="4" s="1"/>
  <c r="S142" i="4" s="1"/>
  <c r="S143" i="4" s="1"/>
  <c r="S144" i="4" s="1"/>
  <c r="S145" i="4" s="1"/>
  <c r="S146" i="4" s="1"/>
  <c r="S147" i="4" s="1"/>
  <c r="S148" i="4" s="1"/>
  <c r="S149" i="4" s="1"/>
  <c r="S150" i="4" s="1"/>
  <c r="S151" i="4" s="1"/>
  <c r="S152" i="4" s="1"/>
  <c r="S153" i="4" s="1"/>
  <c r="S154" i="4" s="1"/>
  <c r="S155" i="4" s="1"/>
  <c r="S156" i="4" s="1"/>
  <c r="S157" i="4" s="1"/>
  <c r="S158" i="4" s="1"/>
  <c r="S159" i="4" s="1"/>
  <c r="S160" i="4" s="1"/>
  <c r="S161" i="4" s="1"/>
  <c r="S162" i="4" s="1"/>
  <c r="S163" i="4" s="1"/>
  <c r="S164" i="4" s="1"/>
  <c r="S165" i="4" s="1"/>
  <c r="S166" i="4" s="1"/>
  <c r="S167" i="4" s="1"/>
  <c r="S168" i="4" s="1"/>
  <c r="S169" i="4" s="1"/>
  <c r="S170" i="4" s="1"/>
  <c r="S171" i="4" s="1"/>
  <c r="S172" i="4" s="1"/>
  <c r="S173" i="4" s="1"/>
  <c r="S174" i="4" s="1"/>
  <c r="S175" i="4" s="1"/>
  <c r="S176" i="4" s="1"/>
  <c r="S177" i="4" s="1"/>
  <c r="S178" i="4" s="1"/>
  <c r="S179" i="4" s="1"/>
  <c r="S180" i="4" s="1"/>
  <c r="S181" i="4" s="1"/>
  <c r="S182" i="4" s="1"/>
  <c r="S183" i="4" s="1"/>
  <c r="S184" i="4" s="1"/>
  <c r="S185" i="4" s="1"/>
  <c r="S186" i="4" s="1"/>
  <c r="S187" i="4" s="1"/>
  <c r="S188" i="4" s="1"/>
  <c r="S189" i="4" s="1"/>
  <c r="S190" i="4" s="1"/>
  <c r="S191" i="4" s="1"/>
  <c r="S192" i="4" s="1"/>
  <c r="S193" i="4" s="1"/>
  <c r="S194" i="4" s="1"/>
  <c r="S195" i="4" s="1"/>
  <c r="S196" i="4" s="1"/>
  <c r="S197" i="4" s="1"/>
  <c r="S198" i="4" s="1"/>
  <c r="S199" i="4" s="1"/>
  <c r="S200" i="4" s="1"/>
  <c r="S201" i="4" s="1"/>
  <c r="S202" i="4" s="1"/>
  <c r="S203" i="4" s="1"/>
  <c r="S204" i="4" s="1"/>
  <c r="S205" i="4" s="1"/>
  <c r="S206" i="4" s="1"/>
  <c r="S207" i="4" s="1"/>
  <c r="S208" i="4" s="1"/>
  <c r="S209" i="4" s="1"/>
  <c r="S210" i="4" s="1"/>
  <c r="S211" i="4" s="1"/>
  <c r="S212" i="4" s="1"/>
  <c r="S213" i="4" s="1"/>
  <c r="S214" i="4" s="1"/>
  <c r="S215" i="4" s="1"/>
  <c r="S216" i="4" s="1"/>
  <c r="S217" i="4" s="1"/>
  <c r="S218" i="4" s="1"/>
  <c r="S219" i="4" s="1"/>
  <c r="S220" i="4" s="1"/>
  <c r="S221" i="4" s="1"/>
  <c r="S222" i="4" s="1"/>
  <c r="S223" i="4" s="1"/>
  <c r="S224" i="4" s="1"/>
  <c r="S225" i="4" s="1"/>
  <c r="S226" i="4" s="1"/>
  <c r="S227" i="4" s="1"/>
  <c r="S228" i="4" s="1"/>
  <c r="S229" i="4" s="1"/>
  <c r="S230" i="4" s="1"/>
  <c r="S231" i="4" s="1"/>
  <c r="S232" i="4" s="1"/>
  <c r="S233" i="4" s="1"/>
  <c r="S234" i="4" s="1"/>
  <c r="S235" i="4" s="1"/>
  <c r="S236" i="4" s="1"/>
  <c r="S237" i="4" s="1"/>
  <c r="S238" i="4" s="1"/>
  <c r="S239" i="4" s="1"/>
  <c r="S240" i="4" s="1"/>
  <c r="S241" i="4" s="1"/>
  <c r="S242" i="4" s="1"/>
  <c r="S243" i="4" s="1"/>
  <c r="S244" i="4" s="1"/>
  <c r="S245" i="4" s="1"/>
  <c r="S246" i="4" s="1"/>
  <c r="S247" i="4" s="1"/>
  <c r="S248" i="4" s="1"/>
  <c r="S249" i="4" s="1"/>
  <c r="S250" i="4" s="1"/>
  <c r="S251" i="4" s="1"/>
  <c r="S252" i="4" s="1"/>
  <c r="S253" i="4" s="1"/>
  <c r="S254" i="4" s="1"/>
  <c r="S255" i="4" s="1"/>
  <c r="S256" i="4" s="1"/>
  <c r="S257" i="4" s="1"/>
  <c r="S258" i="4" s="1"/>
  <c r="S259" i="4" s="1"/>
  <c r="S260" i="4" s="1"/>
  <c r="S261" i="4" s="1"/>
  <c r="S262" i="4" s="1"/>
  <c r="S263" i="4" s="1"/>
  <c r="S264" i="4" s="1"/>
  <c r="S265" i="4" s="1"/>
  <c r="S266" i="4" s="1"/>
  <c r="S267" i="4" s="1"/>
  <c r="S268" i="4" s="1"/>
  <c r="S269" i="4" s="1"/>
  <c r="S270" i="4" s="1"/>
  <c r="S271" i="4" s="1"/>
  <c r="S272" i="4" s="1"/>
  <c r="S273" i="4" s="1"/>
  <c r="S274" i="4" s="1"/>
  <c r="S275" i="4" s="1"/>
  <c r="S276" i="4" s="1"/>
  <c r="S277" i="4" s="1"/>
  <c r="S278" i="4" s="1"/>
  <c r="S279" i="4" s="1"/>
  <c r="S280" i="4" s="1"/>
  <c r="S281" i="4" s="1"/>
  <c r="S282" i="4" s="1"/>
  <c r="S283" i="4" s="1"/>
  <c r="S284" i="4" s="1"/>
  <c r="S285" i="4" s="1"/>
  <c r="S286" i="4" s="1"/>
  <c r="S287" i="4" s="1"/>
  <c r="S288" i="4" s="1"/>
  <c r="S289" i="4" s="1"/>
  <c r="S290" i="4" s="1"/>
  <c r="S291" i="4" s="1"/>
  <c r="S292" i="4" s="1"/>
  <c r="S293" i="4" s="1"/>
  <c r="S294" i="4" s="1"/>
  <c r="S295" i="4" s="1"/>
  <c r="S296" i="4" s="1"/>
  <c r="S297" i="4" s="1"/>
  <c r="S298" i="4" s="1"/>
  <c r="S299" i="4" s="1"/>
  <c r="S300" i="4" s="1"/>
  <c r="S301" i="4" s="1"/>
  <c r="S302" i="4" s="1"/>
  <c r="S303" i="4" s="1"/>
  <c r="S304" i="4" s="1"/>
  <c r="S305" i="4" s="1"/>
  <c r="S306" i="4" s="1"/>
  <c r="S307" i="4" s="1"/>
  <c r="S308" i="4" s="1"/>
  <c r="S309" i="4" s="1"/>
  <c r="S310" i="4" s="1"/>
  <c r="S311" i="4" s="1"/>
  <c r="S312" i="4" s="1"/>
  <c r="S313" i="4" s="1"/>
  <c r="S314" i="4" s="1"/>
  <c r="S315" i="4" s="1"/>
  <c r="S316" i="4" s="1"/>
  <c r="S317" i="4" s="1"/>
  <c r="S318" i="4" s="1"/>
  <c r="S319" i="4" s="1"/>
  <c r="S320" i="4" s="1"/>
  <c r="S321" i="4" s="1"/>
  <c r="S322" i="4" s="1"/>
  <c r="S323" i="4" s="1"/>
  <c r="S324" i="4" s="1"/>
  <c r="S325" i="4" s="1"/>
  <c r="S326" i="4" s="1"/>
  <c r="S327" i="4" s="1"/>
  <c r="S328" i="4" s="1"/>
  <c r="S329" i="4" s="1"/>
  <c r="S330" i="4" s="1"/>
  <c r="S331" i="4" s="1"/>
  <c r="S332" i="4" s="1"/>
  <c r="S333" i="4" s="1"/>
  <c r="S334" i="4" s="1"/>
  <c r="S335" i="4" s="1"/>
  <c r="S336" i="4" s="1"/>
  <c r="S337" i="4" s="1"/>
  <c r="S338" i="4" s="1"/>
  <c r="S339" i="4" s="1"/>
  <c r="S340" i="4" s="1"/>
  <c r="S341" i="4" s="1"/>
  <c r="S342" i="4" s="1"/>
  <c r="S343" i="4" s="1"/>
  <c r="S344" i="4" s="1"/>
  <c r="S345" i="4" s="1"/>
  <c r="S346" i="4" s="1"/>
  <c r="S347" i="4" s="1"/>
  <c r="S348" i="4" s="1"/>
  <c r="S349" i="4" s="1"/>
  <c r="S350" i="4" s="1"/>
  <c r="S351" i="4" s="1"/>
  <c r="S352" i="4" s="1"/>
  <c r="S353" i="4" s="1"/>
  <c r="S354" i="4" s="1"/>
  <c r="S355" i="4" s="1"/>
  <c r="S356" i="4" s="1"/>
  <c r="S357" i="4" s="1"/>
  <c r="S358" i="4" s="1"/>
  <c r="S359" i="4" s="1"/>
  <c r="S360" i="4" s="1"/>
  <c r="S361" i="4" s="1"/>
  <c r="S362" i="4" s="1"/>
  <c r="S363" i="4" s="1"/>
  <c r="S364" i="4" s="1"/>
  <c r="S365" i="4" s="1"/>
  <c r="S366" i="4" s="1"/>
  <c r="S367" i="4" s="1"/>
  <c r="S368" i="4" s="1"/>
  <c r="S369" i="4" s="1"/>
  <c r="S370" i="4" s="1"/>
  <c r="S371" i="4" s="1"/>
  <c r="S372" i="4" s="1"/>
  <c r="S373" i="4" s="1"/>
  <c r="S374" i="4" s="1"/>
  <c r="S375" i="4" s="1"/>
  <c r="S376" i="4" s="1"/>
  <c r="S377" i="4" s="1"/>
  <c r="S378" i="4" s="1"/>
  <c r="S379" i="4" s="1"/>
  <c r="S380" i="4" s="1"/>
  <c r="S381" i="4" s="1"/>
  <c r="S382" i="4" s="1"/>
  <c r="S383" i="4" s="1"/>
  <c r="S384" i="4" s="1"/>
  <c r="S385" i="4" s="1"/>
  <c r="S386" i="4" s="1"/>
  <c r="S387" i="4" s="1"/>
  <c r="S388" i="4" s="1"/>
  <c r="S389" i="4" s="1"/>
  <c r="S390" i="4" s="1"/>
  <c r="S391" i="4" s="1"/>
  <c r="S392" i="4" s="1"/>
  <c r="S393" i="4" s="1"/>
  <c r="S394" i="4" s="1"/>
  <c r="S395" i="4" s="1"/>
  <c r="S396" i="4" s="1"/>
  <c r="S397" i="4" s="1"/>
  <c r="S398" i="4" s="1"/>
  <c r="S399" i="4" s="1"/>
  <c r="S400" i="4" s="1"/>
  <c r="S401" i="4" s="1"/>
  <c r="S402" i="4" s="1"/>
  <c r="S403" i="4" s="1"/>
  <c r="S404" i="4" s="1"/>
  <c r="S405" i="4" s="1"/>
  <c r="S406" i="4" s="1"/>
  <c r="S407" i="4" s="1"/>
  <c r="S408" i="4" s="1"/>
  <c r="S409" i="4" s="1"/>
  <c r="S410" i="4" s="1"/>
  <c r="S411" i="4" s="1"/>
  <c r="S412" i="4" s="1"/>
  <c r="S413" i="4" s="1"/>
  <c r="S414" i="4" s="1"/>
  <c r="S415" i="4" s="1"/>
  <c r="S416" i="4" s="1"/>
  <c r="S417" i="4" s="1"/>
  <c r="S418" i="4" s="1"/>
  <c r="S419" i="4" s="1"/>
  <c r="S420" i="4" s="1"/>
  <c r="S421" i="4" s="1"/>
  <c r="S422" i="4" s="1"/>
  <c r="S423" i="4" s="1"/>
  <c r="S424" i="4" s="1"/>
  <c r="S425" i="4" s="1"/>
  <c r="S426" i="4" s="1"/>
  <c r="S427" i="4" s="1"/>
  <c r="S428" i="4" s="1"/>
  <c r="S429" i="4" s="1"/>
  <c r="S430" i="4" s="1"/>
  <c r="S431" i="4" s="1"/>
  <c r="S432" i="4" s="1"/>
  <c r="S433" i="4" s="1"/>
  <c r="S434" i="4" s="1"/>
  <c r="S435" i="4" s="1"/>
  <c r="S436" i="4" s="1"/>
  <c r="S437" i="4" s="1"/>
  <c r="S438" i="4" s="1"/>
  <c r="S439" i="4" s="1"/>
  <c r="S440" i="4" s="1"/>
  <c r="S441" i="4" s="1"/>
  <c r="S442" i="4" s="1"/>
  <c r="S443" i="4" s="1"/>
  <c r="S444" i="4" s="1"/>
  <c r="S445" i="4" s="1"/>
  <c r="S446" i="4" s="1"/>
  <c r="S447" i="4" s="1"/>
  <c r="S448" i="4" s="1"/>
  <c r="S449" i="4" s="1"/>
  <c r="S450" i="4" s="1"/>
  <c r="S451" i="4" s="1"/>
  <c r="S452" i="4" s="1"/>
  <c r="S453" i="4" s="1"/>
  <c r="S454" i="4" s="1"/>
  <c r="S455" i="4" s="1"/>
  <c r="S456" i="4" s="1"/>
  <c r="S457" i="4" s="1"/>
  <c r="S458" i="4" s="1"/>
  <c r="S459" i="4" s="1"/>
  <c r="S460" i="4" s="1"/>
  <c r="S461" i="4" s="1"/>
  <c r="S462" i="4" s="1"/>
  <c r="S463" i="4" s="1"/>
  <c r="S464" i="4" s="1"/>
  <c r="S465" i="4" s="1"/>
  <c r="S466" i="4" s="1"/>
  <c r="S467" i="4" s="1"/>
  <c r="S468" i="4" s="1"/>
  <c r="S469" i="4" s="1"/>
  <c r="S470" i="4" s="1"/>
  <c r="S471" i="4" s="1"/>
  <c r="S472" i="4" s="1"/>
  <c r="S473" i="4" s="1"/>
  <c r="S474" i="4" s="1"/>
  <c r="S475" i="4" s="1"/>
  <c r="S476" i="4" s="1"/>
  <c r="S477" i="4" s="1"/>
  <c r="S478" i="4" s="1"/>
  <c r="S479" i="4" s="1"/>
  <c r="S480" i="4" s="1"/>
  <c r="S481" i="4" s="1"/>
  <c r="S482" i="4" s="1"/>
  <c r="S483" i="4" s="1"/>
  <c r="S484" i="4" s="1"/>
  <c r="S485" i="4" s="1"/>
  <c r="S486" i="4" s="1"/>
  <c r="S487" i="4" s="1"/>
  <c r="S488" i="4" s="1"/>
  <c r="S489" i="4" s="1"/>
  <c r="S490" i="4" s="1"/>
  <c r="S491" i="4" s="1"/>
  <c r="S492" i="4" s="1"/>
  <c r="S493" i="4" s="1"/>
  <c r="S494" i="4" s="1"/>
  <c r="S495" i="4" s="1"/>
  <c r="S496" i="4" s="1"/>
  <c r="S497" i="4" s="1"/>
  <c r="S498" i="4" s="1"/>
  <c r="S499" i="4" s="1"/>
  <c r="S500" i="4" s="1"/>
  <c r="S501" i="4" s="1"/>
  <c r="S502" i="4" s="1"/>
  <c r="S503" i="4" s="1"/>
  <c r="S504" i="4" s="1"/>
  <c r="S505" i="4" s="1"/>
  <c r="S506" i="4" s="1"/>
  <c r="S507" i="4" s="1"/>
  <c r="S508" i="4" s="1"/>
  <c r="S509" i="4" s="1"/>
  <c r="S510" i="4" s="1"/>
  <c r="S511" i="4" s="1"/>
  <c r="S512" i="4" s="1"/>
  <c r="S513" i="4" s="1"/>
  <c r="S514" i="4" s="1"/>
  <c r="S515" i="4" s="1"/>
  <c r="S516" i="4" s="1"/>
  <c r="S517" i="4" s="1"/>
  <c r="S518" i="4" s="1"/>
  <c r="S519" i="4" s="1"/>
  <c r="S520" i="4" s="1"/>
  <c r="S521" i="4" s="1"/>
  <c r="S522" i="4" s="1"/>
  <c r="S523" i="4" s="1"/>
  <c r="S524" i="4" s="1"/>
  <c r="S525" i="4" s="1"/>
  <c r="S526" i="4" s="1"/>
  <c r="S527" i="4" s="1"/>
  <c r="S528" i="4" s="1"/>
  <c r="S529" i="4" s="1"/>
  <c r="S530" i="4" s="1"/>
  <c r="S531" i="4" s="1"/>
  <c r="S532" i="4" s="1"/>
  <c r="S533" i="4" s="1"/>
  <c r="S534" i="4" s="1"/>
  <c r="S535" i="4" s="1"/>
  <c r="S536" i="4" s="1"/>
  <c r="S537" i="4" s="1"/>
  <c r="S538" i="4" s="1"/>
  <c r="S539" i="4" s="1"/>
  <c r="S540" i="4" s="1"/>
  <c r="S541" i="4" s="1"/>
  <c r="S542" i="4" s="1"/>
  <c r="S543" i="4" s="1"/>
  <c r="S544" i="4" s="1"/>
  <c r="S545" i="4" s="1"/>
  <c r="S546" i="4" s="1"/>
  <c r="S547" i="4" s="1"/>
  <c r="S548" i="4" s="1"/>
  <c r="S549" i="4" s="1"/>
  <c r="S550" i="4" s="1"/>
  <c r="S551" i="4" s="1"/>
  <c r="S552" i="4" s="1"/>
  <c r="S553" i="4" s="1"/>
  <c r="S554" i="4" s="1"/>
  <c r="S555" i="4" s="1"/>
  <c r="S556" i="4" s="1"/>
  <c r="S557" i="4" s="1"/>
  <c r="S558" i="4" s="1"/>
  <c r="S559" i="4" s="1"/>
  <c r="S560" i="4" s="1"/>
  <c r="S561" i="4" s="1"/>
  <c r="S562" i="4" s="1"/>
  <c r="S563" i="4" s="1"/>
  <c r="S564" i="4" s="1"/>
  <c r="S565" i="4" s="1"/>
  <c r="S566" i="4" s="1"/>
  <c r="S567" i="4" s="1"/>
  <c r="S568" i="4" s="1"/>
  <c r="S569" i="4" s="1"/>
  <c r="S570" i="4" s="1"/>
  <c r="S571" i="4" s="1"/>
  <c r="S572" i="4" s="1"/>
  <c r="S573" i="4" s="1"/>
  <c r="S574" i="4" s="1"/>
  <c r="S575" i="4" s="1"/>
  <c r="S576" i="4" s="1"/>
  <c r="S577" i="4" s="1"/>
  <c r="S578" i="4" s="1"/>
  <c r="S579" i="4" s="1"/>
  <c r="S580" i="4" s="1"/>
  <c r="S581" i="4" s="1"/>
  <c r="S582" i="4" s="1"/>
  <c r="S583" i="4" s="1"/>
  <c r="S584" i="4" s="1"/>
  <c r="S585" i="4" s="1"/>
  <c r="S586" i="4" s="1"/>
  <c r="S587" i="4" s="1"/>
  <c r="S588" i="4" s="1"/>
  <c r="S589" i="4" s="1"/>
  <c r="S590" i="4" s="1"/>
  <c r="S591" i="4" s="1"/>
  <c r="S592" i="4" s="1"/>
  <c r="S593" i="4" s="1"/>
  <c r="S594" i="4" s="1"/>
  <c r="S595" i="4" s="1"/>
  <c r="S596" i="4" s="1"/>
  <c r="S597" i="4" s="1"/>
  <c r="S598" i="4" s="1"/>
  <c r="S599" i="4" s="1"/>
  <c r="S600" i="4" s="1"/>
  <c r="S601" i="4" s="1"/>
  <c r="S602" i="4" s="1"/>
  <c r="S603" i="4" s="1"/>
  <c r="S604" i="4" s="1"/>
  <c r="S605" i="4" s="1"/>
  <c r="S606" i="4" s="1"/>
  <c r="S607" i="4" s="1"/>
  <c r="S608" i="4" s="1"/>
  <c r="S609" i="4" s="1"/>
  <c r="S610" i="4" s="1"/>
  <c r="S611" i="4" s="1"/>
  <c r="S612" i="4" s="1"/>
  <c r="S613" i="4" s="1"/>
  <c r="S614" i="4" s="1"/>
  <c r="S615" i="4" s="1"/>
  <c r="S616" i="4" s="1"/>
  <c r="S617" i="4" s="1"/>
  <c r="S618" i="4" s="1"/>
  <c r="S619" i="4" s="1"/>
  <c r="S620" i="4" s="1"/>
  <c r="S621" i="4" s="1"/>
  <c r="S622" i="4" s="1"/>
  <c r="S623" i="4" s="1"/>
  <c r="S624" i="4" s="1"/>
  <c r="S625" i="4" s="1"/>
  <c r="S626" i="4" s="1"/>
  <c r="S627" i="4" s="1"/>
  <c r="S628" i="4" s="1"/>
  <c r="S629" i="4" s="1"/>
  <c r="S630" i="4" s="1"/>
  <c r="S631" i="4" s="1"/>
  <c r="S632" i="4" s="1"/>
  <c r="S633" i="4" s="1"/>
  <c r="S634" i="4" s="1"/>
  <c r="S635" i="4" s="1"/>
  <c r="S636" i="4" s="1"/>
  <c r="S637" i="4" s="1"/>
  <c r="S638" i="4" s="1"/>
  <c r="S639" i="4" s="1"/>
  <c r="S640" i="4" s="1"/>
  <c r="S641" i="4" s="1"/>
  <c r="S642" i="4" s="1"/>
  <c r="S643" i="4" s="1"/>
  <c r="S644" i="4" s="1"/>
  <c r="S645" i="4" s="1"/>
  <c r="A646" i="4" l="1"/>
  <c r="A698" i="1"/>
  <c r="A647" i="4"/>
  <c r="S646" i="4"/>
  <c r="A645" i="4"/>
  <c r="A644" i="4"/>
  <c r="A643" i="4"/>
  <c r="A642" i="4"/>
  <c r="A641" i="4"/>
  <c r="A640" i="4"/>
  <c r="A639" i="4"/>
  <c r="A638" i="4"/>
  <c r="A637" i="4"/>
  <c r="A636" i="4"/>
  <c r="A635" i="4"/>
  <c r="A634" i="4"/>
  <c r="A633" i="4"/>
  <c r="A632" i="4"/>
  <c r="A631" i="4"/>
  <c r="A630" i="4"/>
  <c r="A629" i="4"/>
  <c r="A628" i="4"/>
  <c r="A627" i="4"/>
  <c r="A626" i="4"/>
  <c r="A625" i="4"/>
  <c r="A624" i="4"/>
  <c r="A623" i="4"/>
  <c r="A622" i="4"/>
  <c r="A621" i="4"/>
  <c r="A620" i="4"/>
  <c r="A619" i="4"/>
  <c r="A618" i="4"/>
  <c r="A617" i="4"/>
  <c r="A616" i="4"/>
  <c r="A615" i="4"/>
  <c r="A614" i="4"/>
  <c r="A613" i="4"/>
  <c r="A612" i="4"/>
  <c r="A611" i="4"/>
  <c r="A610" i="4"/>
  <c r="A609" i="4"/>
  <c r="A608" i="4"/>
  <c r="A607" i="4"/>
  <c r="A606" i="4"/>
  <c r="A605" i="4"/>
  <c r="A604" i="4"/>
  <c r="A603" i="4"/>
  <c r="A602" i="4"/>
  <c r="A601" i="4"/>
  <c r="A600" i="4"/>
  <c r="A599" i="4"/>
  <c r="A598" i="4"/>
  <c r="A597" i="4"/>
  <c r="A596" i="4"/>
  <c r="A595" i="4"/>
  <c r="A594" i="4"/>
  <c r="A593" i="4"/>
  <c r="A592" i="4"/>
  <c r="A591" i="4"/>
  <c r="A590" i="4"/>
  <c r="A589" i="4"/>
  <c r="A588" i="4"/>
  <c r="A587" i="4"/>
  <c r="A586" i="4"/>
  <c r="A585" i="4"/>
  <c r="A584" i="4"/>
  <c r="A583" i="4"/>
  <c r="A582" i="4"/>
  <c r="A581" i="4"/>
  <c r="A580" i="4"/>
  <c r="A579" i="4"/>
  <c r="A578" i="4"/>
  <c r="A577" i="4"/>
  <c r="A576" i="4"/>
  <c r="A575" i="4"/>
  <c r="A574" i="4"/>
  <c r="A573" i="4"/>
  <c r="A572" i="4"/>
  <c r="A571" i="4"/>
  <c r="A570" i="4"/>
  <c r="A569" i="4"/>
  <c r="A568" i="4"/>
  <c r="A567" i="4"/>
  <c r="A566" i="4"/>
  <c r="A565" i="4"/>
  <c r="A564" i="4"/>
  <c r="A563" i="4"/>
  <c r="A562" i="4"/>
  <c r="A561" i="4"/>
  <c r="A560" i="4"/>
  <c r="A559" i="4"/>
  <c r="A558" i="4"/>
  <c r="A557" i="4"/>
  <c r="A556" i="4"/>
  <c r="A555" i="4"/>
  <c r="A554" i="4"/>
  <c r="A553" i="4"/>
  <c r="A552" i="4"/>
  <c r="A551" i="4"/>
  <c r="A550" i="4"/>
  <c r="A549" i="4"/>
  <c r="A548" i="4"/>
  <c r="A547" i="4"/>
  <c r="A546" i="4"/>
  <c r="A699" i="1" l="1"/>
  <c r="A648" i="4"/>
  <c r="S647" i="4"/>
  <c r="X385" i="4"/>
  <c r="X386" i="4"/>
  <c r="X387" i="4"/>
  <c r="X388" i="4"/>
  <c r="X389" i="4"/>
  <c r="X390" i="4"/>
  <c r="X391" i="4"/>
  <c r="X392" i="4"/>
  <c r="X393" i="4"/>
  <c r="X394" i="4"/>
  <c r="X395" i="4"/>
  <c r="X396" i="4"/>
  <c r="X397" i="4"/>
  <c r="X398" i="4"/>
  <c r="X399" i="4"/>
  <c r="X400" i="4"/>
  <c r="X401" i="4"/>
  <c r="X402" i="4"/>
  <c r="X403" i="4"/>
  <c r="X404" i="4"/>
  <c r="X405" i="4"/>
  <c r="X406" i="4"/>
  <c r="X407" i="4"/>
  <c r="X408" i="4"/>
  <c r="X409" i="4"/>
  <c r="X410" i="4"/>
  <c r="X411" i="4"/>
  <c r="X412" i="4"/>
  <c r="X413" i="4"/>
  <c r="X414" i="4"/>
  <c r="X415" i="4"/>
  <c r="X416" i="4"/>
  <c r="X417" i="4"/>
  <c r="X418" i="4"/>
  <c r="X419" i="4"/>
  <c r="X420" i="4"/>
  <c r="X421" i="4"/>
  <c r="X422" i="4"/>
  <c r="X423" i="4"/>
  <c r="X424" i="4"/>
  <c r="X425" i="4"/>
  <c r="X426" i="4"/>
  <c r="X427" i="4"/>
  <c r="X428" i="4"/>
  <c r="X429" i="4"/>
  <c r="X430" i="4"/>
  <c r="X431" i="4"/>
  <c r="X432" i="4"/>
  <c r="X433" i="4"/>
  <c r="X434" i="4"/>
  <c r="X435" i="4"/>
  <c r="X436" i="4"/>
  <c r="X437" i="4"/>
  <c r="X438" i="4"/>
  <c r="X439" i="4"/>
  <c r="X440" i="4"/>
  <c r="X441" i="4"/>
  <c r="X442" i="4"/>
  <c r="X443" i="4"/>
  <c r="X444" i="4"/>
  <c r="X445" i="4"/>
  <c r="X446" i="4"/>
  <c r="X447" i="4"/>
  <c r="X448" i="4"/>
  <c r="X449" i="4"/>
  <c r="X450" i="4"/>
  <c r="X451" i="4"/>
  <c r="X452" i="4"/>
  <c r="X453" i="4"/>
  <c r="X454" i="4"/>
  <c r="X455" i="4"/>
  <c r="X456" i="4"/>
  <c r="X457" i="4"/>
  <c r="X458" i="4"/>
  <c r="X459" i="4"/>
  <c r="X460" i="4"/>
  <c r="X461" i="4"/>
  <c r="X462" i="4"/>
  <c r="X463" i="4"/>
  <c r="X464" i="4"/>
  <c r="X465" i="4"/>
  <c r="X466" i="4"/>
  <c r="X467" i="4"/>
  <c r="X468" i="4"/>
  <c r="X469" i="4"/>
  <c r="X470" i="4"/>
  <c r="X471" i="4"/>
  <c r="X472" i="4"/>
  <c r="X473" i="4"/>
  <c r="X384" i="4"/>
  <c r="A700" i="1" l="1"/>
  <c r="A649" i="4"/>
  <c r="S648" i="4"/>
  <c r="J28" i="3"/>
  <c r="G8" i="1"/>
  <c r="F1" i="1"/>
  <c r="B24" i="1" l="1"/>
  <c r="B25" i="1" s="1"/>
  <c r="B26" i="1" s="1"/>
  <c r="B27" i="1" s="1"/>
  <c r="B28" i="1" s="1"/>
  <c r="B29" i="1" s="1"/>
  <c r="B30" i="1" s="1"/>
  <c r="B31" i="1" s="1"/>
  <c r="B32" i="1" s="1"/>
  <c r="B33" i="1" s="1"/>
  <c r="B34" i="1" s="1"/>
  <c r="B35" i="1" s="1"/>
  <c r="B36" i="1" s="1"/>
  <c r="B37" i="1" s="1"/>
  <c r="B38" i="1" s="1"/>
  <c r="B39" i="1" s="1"/>
  <c r="B40" i="1" s="1"/>
  <c r="B41" i="1" s="1"/>
  <c r="B42" i="1" s="1"/>
  <c r="B43" i="1" s="1"/>
  <c r="B44" i="1" s="1"/>
  <c r="B45" i="1" s="1"/>
  <c r="B46" i="1" s="1"/>
  <c r="B47" i="1" s="1"/>
  <c r="B48" i="1" s="1"/>
  <c r="B49" i="1" s="1"/>
  <c r="B50" i="1" s="1"/>
  <c r="B51" i="1" s="1"/>
  <c r="B52" i="1" s="1"/>
  <c r="B53" i="1" s="1"/>
  <c r="B54" i="1" s="1"/>
  <c r="A701" i="1"/>
  <c r="A650" i="4"/>
  <c r="S649" i="4"/>
  <c r="F20" i="3"/>
  <c r="F3" i="3"/>
  <c r="C3" i="3"/>
  <c r="B55" i="1" l="1"/>
  <c r="A702" i="1"/>
  <c r="A651" i="4"/>
  <c r="S650" i="4"/>
  <c r="B56" i="1" l="1"/>
  <c r="A703" i="1"/>
  <c r="A652" i="4"/>
  <c r="S651" i="4"/>
  <c r="B57" i="1" l="1"/>
  <c r="B58" i="1" s="1"/>
  <c r="A704" i="1"/>
  <c r="A653" i="4"/>
  <c r="S652" i="4"/>
  <c r="A705" i="1" l="1"/>
  <c r="A654" i="4"/>
  <c r="S653" i="4"/>
  <c r="B59" i="1"/>
  <c r="A706" i="1" l="1"/>
  <c r="A655" i="4"/>
  <c r="S654" i="4"/>
  <c r="B60" i="1"/>
  <c r="A707" i="1" l="1"/>
  <c r="A656" i="4"/>
  <c r="S655" i="4"/>
  <c r="B61" i="1"/>
  <c r="L2" i="4"/>
  <c r="A708" i="1" l="1"/>
  <c r="A657" i="4"/>
  <c r="S656" i="4"/>
  <c r="B62" i="1"/>
  <c r="F12" i="1"/>
  <c r="L1" i="1"/>
  <c r="M1" i="1"/>
  <c r="N1" i="1"/>
  <c r="O1" i="1"/>
  <c r="K1" i="1"/>
  <c r="R12" i="1"/>
  <c r="R13" i="1"/>
  <c r="H5" i="3"/>
  <c r="H6" i="3" s="1"/>
  <c r="H7" i="3" s="1"/>
  <c r="H8" i="3" s="1"/>
  <c r="H9" i="3" s="1"/>
  <c r="H10" i="3" s="1"/>
  <c r="H11" i="3" s="1"/>
  <c r="H12" i="3" s="1"/>
  <c r="H13" i="3" s="1"/>
  <c r="H14" i="3" s="1"/>
  <c r="H15" i="3" s="1"/>
  <c r="H16" i="3" s="1"/>
  <c r="H17" i="3" s="1"/>
  <c r="H18" i="3" s="1"/>
  <c r="A709" i="1" l="1"/>
  <c r="A658" i="4"/>
  <c r="S657" i="4"/>
  <c r="B63" i="1"/>
  <c r="K2" i="4"/>
  <c r="A710" i="1" l="1"/>
  <c r="A659" i="4"/>
  <c r="S658" i="4"/>
  <c r="B64" i="1"/>
  <c r="R11" i="1"/>
  <c r="W54" i="1"/>
  <c r="A711" i="1" l="1"/>
  <c r="A660" i="4"/>
  <c r="S659" i="4"/>
  <c r="B65" i="1"/>
  <c r="AN395" i="4"/>
  <c r="AN394" i="4"/>
  <c r="AN393" i="4"/>
  <c r="A712" i="1" l="1"/>
  <c r="A661" i="4"/>
  <c r="S660" i="4"/>
  <c r="B66" i="1"/>
  <c r="G14" i="1"/>
  <c r="A713" i="1" l="1"/>
  <c r="A662" i="4"/>
  <c r="S661" i="4"/>
  <c r="B67" i="1"/>
  <c r="R10" i="1"/>
  <c r="R9" i="1"/>
  <c r="J54" i="1" l="1"/>
  <c r="J55" i="1"/>
  <c r="J56" i="1"/>
  <c r="J58" i="1"/>
  <c r="J57" i="1"/>
  <c r="J59" i="1"/>
  <c r="J60" i="1"/>
  <c r="J61" i="1"/>
  <c r="J62" i="1"/>
  <c r="J63" i="1"/>
  <c r="J64" i="1"/>
  <c r="J65" i="1"/>
  <c r="J67" i="1"/>
  <c r="J66" i="1"/>
  <c r="A714" i="1"/>
  <c r="A663" i="4"/>
  <c r="S662" i="4"/>
  <c r="B68" i="1"/>
  <c r="S81" i="3"/>
  <c r="S80" i="3" s="1"/>
  <c r="J68" i="1" l="1"/>
  <c r="A715" i="1"/>
  <c r="A664" i="4"/>
  <c r="S663" i="4"/>
  <c r="B69" i="1"/>
  <c r="S79" i="3"/>
  <c r="J69" i="1" l="1"/>
  <c r="A716" i="1"/>
  <c r="A665" i="4"/>
  <c r="S664" i="4"/>
  <c r="B70" i="1"/>
  <c r="S78" i="3"/>
  <c r="J70" i="1" l="1"/>
  <c r="A717" i="1"/>
  <c r="A666" i="4"/>
  <c r="S665" i="4"/>
  <c r="B71" i="1"/>
  <c r="S77" i="3"/>
  <c r="J71" i="1" l="1"/>
  <c r="A718" i="1"/>
  <c r="A667" i="4"/>
  <c r="S666" i="4"/>
  <c r="B72" i="1"/>
  <c r="S76" i="3"/>
  <c r="G13" i="1"/>
  <c r="F13" i="1"/>
  <c r="J72" i="1" l="1"/>
  <c r="A719" i="1"/>
  <c r="A668" i="4"/>
  <c r="S667" i="4"/>
  <c r="B73" i="1"/>
  <c r="X54" i="1"/>
  <c r="BF54" i="1" s="1"/>
  <c r="S75" i="3"/>
  <c r="J73" i="1" l="1"/>
  <c r="A720" i="1"/>
  <c r="A669" i="4"/>
  <c r="S668" i="4"/>
  <c r="B74" i="1"/>
  <c r="S74" i="3"/>
  <c r="AH54" i="1"/>
  <c r="J74" i="1" l="1"/>
  <c r="A721" i="1"/>
  <c r="A670" i="4"/>
  <c r="S669" i="4"/>
  <c r="B75" i="1"/>
  <c r="S73" i="3"/>
  <c r="J75" i="1" l="1"/>
  <c r="A722" i="1"/>
  <c r="A671" i="4"/>
  <c r="S670" i="4"/>
  <c r="B76" i="1"/>
  <c r="S72" i="3"/>
  <c r="AD13" i="1"/>
  <c r="AE13" i="1"/>
  <c r="AF13" i="1"/>
  <c r="AD14" i="1"/>
  <c r="AE14" i="1"/>
  <c r="AF14" i="1"/>
  <c r="AD15" i="1"/>
  <c r="AE15" i="1"/>
  <c r="AF15" i="1"/>
  <c r="AD16" i="1"/>
  <c r="AE16" i="1"/>
  <c r="AF16" i="1"/>
  <c r="AD17" i="1"/>
  <c r="AE17" i="1"/>
  <c r="AF17" i="1"/>
  <c r="AD18" i="1"/>
  <c r="AE18" i="1"/>
  <c r="AF18" i="1"/>
  <c r="J76" i="1" l="1"/>
  <c r="A723" i="1"/>
  <c r="A672" i="4"/>
  <c r="S671" i="4"/>
  <c r="B77" i="1"/>
  <c r="S71" i="3"/>
  <c r="K9" i="1"/>
  <c r="N9" i="1"/>
  <c r="K10" i="1"/>
  <c r="N10" i="1"/>
  <c r="K11" i="1"/>
  <c r="N11" i="1"/>
  <c r="K12" i="1"/>
  <c r="K13" i="1"/>
  <c r="K14" i="1"/>
  <c r="K15" i="1"/>
  <c r="K16" i="1"/>
  <c r="K17" i="1"/>
  <c r="K18" i="1"/>
  <c r="J77" i="1" l="1"/>
  <c r="A724" i="1"/>
  <c r="A673" i="4"/>
  <c r="S672" i="4"/>
  <c r="B78" i="1"/>
  <c r="S70" i="3"/>
  <c r="AQ34" i="4"/>
  <c r="J78" i="1" l="1"/>
  <c r="A725" i="1"/>
  <c r="A674" i="4"/>
  <c r="S673" i="4"/>
  <c r="B79" i="1"/>
  <c r="S69" i="3"/>
  <c r="N12" i="1"/>
  <c r="AQ35" i="4"/>
  <c r="AQ36" i="4" s="1"/>
  <c r="AQ37" i="4" s="1"/>
  <c r="AQ38" i="4" s="1"/>
  <c r="AQ39" i="4" s="1"/>
  <c r="AQ40" i="4" s="1"/>
  <c r="AQ41" i="4" s="1"/>
  <c r="AQ42" i="4" s="1"/>
  <c r="AQ43" i="4" s="1"/>
  <c r="AQ44" i="4" s="1"/>
  <c r="AQ45" i="4" s="1"/>
  <c r="AQ46" i="4" s="1"/>
  <c r="AQ47" i="4" s="1"/>
  <c r="AQ48" i="4" s="1"/>
  <c r="AQ49" i="4" s="1"/>
  <c r="AQ50" i="4" s="1"/>
  <c r="AQ51" i="4"/>
  <c r="AQ52" i="4"/>
  <c r="AQ53" i="4"/>
  <c r="AQ54" i="4" s="1"/>
  <c r="AQ55" i="4"/>
  <c r="AQ56" i="4"/>
  <c r="AQ57" i="4" s="1"/>
  <c r="AQ58" i="4"/>
  <c r="AQ59" i="4" s="1"/>
  <c r="AQ60" i="4"/>
  <c r="AQ61" i="4" s="1"/>
  <c r="AQ62" i="4" s="1"/>
  <c r="AQ63" i="4" s="1"/>
  <c r="AQ64" i="4"/>
  <c r="AQ65" i="4" s="1"/>
  <c r="AQ66" i="4"/>
  <c r="AQ67" i="4"/>
  <c r="AQ68" i="4" s="1"/>
  <c r="AQ69" i="4" s="1"/>
  <c r="AQ70" i="4" s="1"/>
  <c r="AQ71" i="4"/>
  <c r="AQ72" i="4"/>
  <c r="AQ73" i="4" s="1"/>
  <c r="AQ74" i="4" s="1"/>
  <c r="AQ75" i="4" s="1"/>
  <c r="AQ76" i="4" s="1"/>
  <c r="AQ77" i="4"/>
  <c r="AQ78" i="4"/>
  <c r="AQ79" i="4" s="1"/>
  <c r="AQ80" i="4" s="1"/>
  <c r="AQ81" i="4" s="1"/>
  <c r="AQ82" i="4" s="1"/>
  <c r="AQ83" i="4"/>
  <c r="AQ84" i="4" s="1"/>
  <c r="AQ85" i="4" s="1"/>
  <c r="AQ86" i="4"/>
  <c r="AQ87" i="4"/>
  <c r="AQ88" i="4"/>
  <c r="AQ89" i="4"/>
  <c r="AQ90" i="4"/>
  <c r="AQ91" i="4"/>
  <c r="AQ92" i="4"/>
  <c r="AQ93" i="4"/>
  <c r="AQ94" i="4"/>
  <c r="AQ95" i="4"/>
  <c r="AQ96" i="4"/>
  <c r="AQ97" i="4"/>
  <c r="AQ98" i="4"/>
  <c r="AQ99" i="4"/>
  <c r="AQ100" i="4"/>
  <c r="AQ101" i="4"/>
  <c r="AQ102" i="4"/>
  <c r="AQ103" i="4"/>
  <c r="AQ104" i="4"/>
  <c r="AQ105" i="4"/>
  <c r="AQ106" i="4"/>
  <c r="AQ107" i="4"/>
  <c r="AQ108" i="4"/>
  <c r="AQ109" i="4"/>
  <c r="AQ110" i="4"/>
  <c r="AQ111" i="4"/>
  <c r="AQ112" i="4"/>
  <c r="AQ113" i="4"/>
  <c r="AQ114" i="4"/>
  <c r="AQ115" i="4"/>
  <c r="AQ116" i="4"/>
  <c r="AQ117" i="4"/>
  <c r="AQ118" i="4"/>
  <c r="AQ119" i="4"/>
  <c r="AQ120" i="4"/>
  <c r="AQ121" i="4"/>
  <c r="AQ122" i="4"/>
  <c r="AQ123" i="4"/>
  <c r="AQ124" i="4"/>
  <c r="AQ125" i="4"/>
  <c r="AQ126" i="4"/>
  <c r="AQ127" i="4"/>
  <c r="AQ128" i="4"/>
  <c r="AQ129" i="4"/>
  <c r="AQ130" i="4"/>
  <c r="AQ131" i="4"/>
  <c r="AQ132" i="4"/>
  <c r="AQ133" i="4"/>
  <c r="AQ134" i="4"/>
  <c r="AQ135" i="4"/>
  <c r="AQ136" i="4"/>
  <c r="AQ137" i="4"/>
  <c r="AQ138" i="4"/>
  <c r="AQ139" i="4"/>
  <c r="AQ140" i="4"/>
  <c r="AQ141" i="4"/>
  <c r="AQ142" i="4"/>
  <c r="AQ143" i="4"/>
  <c r="AQ144" i="4"/>
  <c r="AQ145" i="4"/>
  <c r="AQ146" i="4"/>
  <c r="AQ147" i="4"/>
  <c r="AQ148" i="4"/>
  <c r="AQ149" i="4"/>
  <c r="AQ150" i="4"/>
  <c r="AQ151" i="4"/>
  <c r="AQ152" i="4"/>
  <c r="AQ153" i="4"/>
  <c r="AQ154" i="4"/>
  <c r="AQ155" i="4"/>
  <c r="AQ156" i="4"/>
  <c r="AQ157" i="4"/>
  <c r="AQ158" i="4"/>
  <c r="AQ159" i="4"/>
  <c r="AQ160" i="4"/>
  <c r="AQ161" i="4"/>
  <c r="AQ162" i="4"/>
  <c r="AQ163" i="4"/>
  <c r="AQ164" i="4"/>
  <c r="AQ165" i="4"/>
  <c r="AQ166" i="4"/>
  <c r="AQ167" i="4"/>
  <c r="AQ168" i="4"/>
  <c r="AQ169" i="4"/>
  <c r="AQ170" i="4"/>
  <c r="AQ171" i="4"/>
  <c r="AQ172" i="4"/>
  <c r="AQ173" i="4"/>
  <c r="AQ174" i="4"/>
  <c r="AQ175" i="4"/>
  <c r="AQ176" i="4"/>
  <c r="AQ177" i="4"/>
  <c r="AQ178" i="4"/>
  <c r="AQ179" i="4"/>
  <c r="AQ180" i="4"/>
  <c r="AQ181" i="4"/>
  <c r="AQ182" i="4"/>
  <c r="AQ183" i="4"/>
  <c r="AQ184" i="4"/>
  <c r="AQ185" i="4"/>
  <c r="AQ186" i="4"/>
  <c r="AQ187" i="4"/>
  <c r="AQ188" i="4"/>
  <c r="AQ189" i="4"/>
  <c r="AQ190" i="4"/>
  <c r="AQ191" i="4"/>
  <c r="AQ192" i="4"/>
  <c r="AQ193" i="4"/>
  <c r="AQ194" i="4"/>
  <c r="AQ195" i="4"/>
  <c r="AQ196" i="4"/>
  <c r="AQ197" i="4"/>
  <c r="AQ198" i="4"/>
  <c r="AQ199" i="4"/>
  <c r="AQ200" i="4"/>
  <c r="AQ201" i="4"/>
  <c r="AQ202" i="4"/>
  <c r="AQ203" i="4"/>
  <c r="AQ204" i="4"/>
  <c r="AQ205" i="4"/>
  <c r="AQ206" i="4"/>
  <c r="AQ207" i="4"/>
  <c r="AQ208" i="4"/>
  <c r="AQ209" i="4"/>
  <c r="AQ210" i="4"/>
  <c r="AQ211" i="4"/>
  <c r="AQ212" i="4"/>
  <c r="AQ213" i="4"/>
  <c r="AQ214" i="4"/>
  <c r="AQ215" i="4"/>
  <c r="AQ216" i="4"/>
  <c r="AQ217" i="4"/>
  <c r="AQ218" i="4"/>
  <c r="AQ219" i="4"/>
  <c r="AQ220" i="4"/>
  <c r="AQ221" i="4"/>
  <c r="AQ222" i="4"/>
  <c r="AQ223" i="4"/>
  <c r="AQ224" i="4"/>
  <c r="AQ225" i="4"/>
  <c r="AQ226" i="4"/>
  <c r="AQ227" i="4"/>
  <c r="AQ228" i="4"/>
  <c r="AQ229" i="4"/>
  <c r="AQ230" i="4"/>
  <c r="AQ231" i="4"/>
  <c r="AQ232" i="4"/>
  <c r="AQ233" i="4"/>
  <c r="AQ234" i="4"/>
  <c r="AQ235" i="4"/>
  <c r="AQ236" i="4"/>
  <c r="AQ237" i="4"/>
  <c r="AQ238" i="4"/>
  <c r="AQ239" i="4"/>
  <c r="AQ240" i="4"/>
  <c r="AQ241" i="4"/>
  <c r="AQ242" i="4"/>
  <c r="AQ243" i="4"/>
  <c r="AQ244" i="4"/>
  <c r="AQ245" i="4"/>
  <c r="AQ246" i="4"/>
  <c r="AQ247" i="4"/>
  <c r="AQ248" i="4"/>
  <c r="AQ249" i="4"/>
  <c r="AQ250" i="4"/>
  <c r="AQ251" i="4"/>
  <c r="AQ252" i="4"/>
  <c r="AQ253" i="4"/>
  <c r="AQ254" i="4"/>
  <c r="AQ255" i="4"/>
  <c r="AQ256" i="4"/>
  <c r="AQ257" i="4"/>
  <c r="AQ258" i="4"/>
  <c r="AQ259" i="4"/>
  <c r="AQ260" i="4"/>
  <c r="AQ261" i="4"/>
  <c r="AQ262" i="4"/>
  <c r="AQ263" i="4"/>
  <c r="AQ264" i="4"/>
  <c r="AQ265" i="4"/>
  <c r="AQ266" i="4"/>
  <c r="AQ267" i="4"/>
  <c r="AQ268" i="4"/>
  <c r="AQ269" i="4"/>
  <c r="AQ270" i="4"/>
  <c r="AQ271" i="4"/>
  <c r="AQ272" i="4"/>
  <c r="AQ273" i="4"/>
  <c r="AQ274" i="4"/>
  <c r="AQ275" i="4"/>
  <c r="AQ276" i="4"/>
  <c r="AQ277" i="4"/>
  <c r="AQ278" i="4"/>
  <c r="AQ279" i="4"/>
  <c r="AQ280" i="4"/>
  <c r="AQ281" i="4"/>
  <c r="AQ282" i="4"/>
  <c r="AQ283" i="4"/>
  <c r="AQ284" i="4"/>
  <c r="AQ285" i="4"/>
  <c r="AQ286" i="4"/>
  <c r="AQ287" i="4"/>
  <c r="AQ288" i="4"/>
  <c r="AQ289" i="4"/>
  <c r="AQ290" i="4"/>
  <c r="AQ291" i="4"/>
  <c r="AQ292" i="4"/>
  <c r="AQ293" i="4"/>
  <c r="AQ294" i="4"/>
  <c r="AQ295" i="4"/>
  <c r="AQ296" i="4"/>
  <c r="AQ297" i="4"/>
  <c r="AQ298" i="4"/>
  <c r="AQ299" i="4"/>
  <c r="AQ300" i="4"/>
  <c r="AQ301" i="4"/>
  <c r="AQ302" i="4"/>
  <c r="AQ303" i="4"/>
  <c r="AQ304" i="4"/>
  <c r="AQ305" i="4"/>
  <c r="AQ306" i="4"/>
  <c r="AQ307" i="4"/>
  <c r="AQ308" i="4"/>
  <c r="AQ309" i="4"/>
  <c r="AQ310" i="4"/>
  <c r="AQ311" i="4"/>
  <c r="AQ312" i="4"/>
  <c r="AQ313" i="4"/>
  <c r="AQ314" i="4"/>
  <c r="AQ315" i="4"/>
  <c r="AQ316" i="4"/>
  <c r="AQ317" i="4"/>
  <c r="AQ318" i="4"/>
  <c r="AQ319" i="4"/>
  <c r="AQ320" i="4"/>
  <c r="AQ321" i="4"/>
  <c r="AQ322" i="4"/>
  <c r="AQ323" i="4"/>
  <c r="AQ324" i="4"/>
  <c r="AQ325" i="4"/>
  <c r="AQ326" i="4"/>
  <c r="AQ327" i="4"/>
  <c r="AQ328" i="4"/>
  <c r="AQ329" i="4"/>
  <c r="AQ330" i="4"/>
  <c r="AQ331" i="4"/>
  <c r="AQ332" i="4"/>
  <c r="AQ333" i="4"/>
  <c r="AQ334" i="4"/>
  <c r="AQ335" i="4"/>
  <c r="AQ336" i="4"/>
  <c r="AQ337" i="4"/>
  <c r="AQ338" i="4"/>
  <c r="AQ339" i="4"/>
  <c r="AQ340" i="4"/>
  <c r="AQ341" i="4"/>
  <c r="AQ342" i="4"/>
  <c r="AQ343" i="4"/>
  <c r="AQ344" i="4"/>
  <c r="AQ345" i="4"/>
  <c r="AQ346" i="4"/>
  <c r="AQ347" i="4"/>
  <c r="AQ348" i="4"/>
  <c r="AQ349" i="4"/>
  <c r="AQ350" i="4"/>
  <c r="AQ351" i="4"/>
  <c r="AQ352" i="4"/>
  <c r="AQ353" i="4"/>
  <c r="AQ354" i="4"/>
  <c r="AQ355" i="4"/>
  <c r="AQ356" i="4"/>
  <c r="AQ357" i="4"/>
  <c r="AQ358" i="4"/>
  <c r="AQ359" i="4"/>
  <c r="AQ360" i="4"/>
  <c r="AQ361" i="4"/>
  <c r="AQ362" i="4"/>
  <c r="AQ363" i="4"/>
  <c r="AQ365" i="4"/>
  <c r="AQ366" i="4"/>
  <c r="AQ367" i="4"/>
  <c r="AQ368" i="4"/>
  <c r="AQ369" i="4"/>
  <c r="AQ370" i="4"/>
  <c r="AQ371" i="4"/>
  <c r="AQ372" i="4"/>
  <c r="AQ373" i="4" s="1"/>
  <c r="AQ374" i="4" s="1"/>
  <c r="AQ375" i="4" s="1"/>
  <c r="AQ376" i="4" s="1"/>
  <c r="AQ377" i="4" s="1"/>
  <c r="AQ378" i="4" s="1"/>
  <c r="AQ379" i="4" s="1"/>
  <c r="AQ380" i="4" s="1"/>
  <c r="AQ381" i="4" s="1"/>
  <c r="AQ382" i="4" s="1"/>
  <c r="AQ383" i="4" s="1"/>
  <c r="AQ384" i="4" s="1"/>
  <c r="AQ385" i="4" s="1"/>
  <c r="AQ386" i="4" s="1"/>
  <c r="AQ387" i="4" s="1"/>
  <c r="AQ388" i="4" s="1"/>
  <c r="AQ389" i="4" s="1"/>
  <c r="AQ390" i="4" s="1"/>
  <c r="AQ391" i="4" s="1"/>
  <c r="AQ392" i="4" s="1"/>
  <c r="AQ393" i="4" s="1"/>
  <c r="AQ394" i="4" s="1"/>
  <c r="AQ395" i="4" s="1"/>
  <c r="AQ396" i="4" s="1"/>
  <c r="AQ397" i="4" s="1"/>
  <c r="AQ398" i="4" s="1"/>
  <c r="AQ399" i="4" s="1"/>
  <c r="AQ400" i="4" s="1"/>
  <c r="AQ401" i="4" s="1"/>
  <c r="AQ402" i="4" s="1"/>
  <c r="AQ403" i="4" s="1"/>
  <c r="AQ404" i="4" s="1"/>
  <c r="AQ405" i="4" s="1"/>
  <c r="AQ406" i="4" s="1"/>
  <c r="AQ407" i="4" s="1"/>
  <c r="AQ408" i="4" s="1"/>
  <c r="AQ409" i="4" s="1"/>
  <c r="AQ410" i="4" s="1"/>
  <c r="AQ411" i="4" s="1"/>
  <c r="AQ412" i="4" s="1"/>
  <c r="AQ413" i="4" s="1"/>
  <c r="AQ414" i="4" s="1"/>
  <c r="AQ415" i="4" s="1"/>
  <c r="AQ416" i="4" s="1"/>
  <c r="AQ417" i="4" s="1"/>
  <c r="AQ418" i="4" s="1"/>
  <c r="AQ419" i="4" s="1"/>
  <c r="AQ420" i="4" s="1"/>
  <c r="AQ421" i="4" s="1"/>
  <c r="AQ422" i="4" s="1"/>
  <c r="AQ423" i="4" s="1"/>
  <c r="AQ424" i="4" s="1"/>
  <c r="AQ425" i="4" s="1"/>
  <c r="AQ426" i="4" s="1"/>
  <c r="AQ427" i="4" s="1"/>
  <c r="AQ428" i="4" s="1"/>
  <c r="AQ429" i="4" s="1"/>
  <c r="AQ430" i="4" s="1"/>
  <c r="AQ431" i="4" s="1"/>
  <c r="AQ432" i="4" s="1"/>
  <c r="AQ433" i="4" s="1"/>
  <c r="AQ434" i="4" s="1"/>
  <c r="AQ435" i="4" s="1"/>
  <c r="AQ436" i="4" s="1"/>
  <c r="AQ437" i="4" s="1"/>
  <c r="AQ438" i="4" s="1"/>
  <c r="AQ439" i="4" s="1"/>
  <c r="AQ440" i="4" s="1"/>
  <c r="AQ441" i="4" s="1"/>
  <c r="AQ442" i="4" s="1"/>
  <c r="AQ443" i="4" s="1"/>
  <c r="AQ444" i="4" s="1"/>
  <c r="AQ445" i="4" s="1"/>
  <c r="AQ446" i="4" s="1"/>
  <c r="AQ447" i="4" s="1"/>
  <c r="AQ448" i="4" s="1"/>
  <c r="AQ449" i="4" s="1"/>
  <c r="AQ450" i="4" s="1"/>
  <c r="AQ451" i="4" s="1"/>
  <c r="AQ452" i="4" s="1"/>
  <c r="AQ453" i="4" s="1"/>
  <c r="AQ454" i="4" s="1"/>
  <c r="AQ455" i="4" s="1"/>
  <c r="AQ456" i="4" s="1"/>
  <c r="AQ457" i="4" s="1"/>
  <c r="AQ458" i="4" s="1"/>
  <c r="AQ459" i="4" s="1"/>
  <c r="AQ460" i="4" s="1"/>
  <c r="AQ461" i="4" s="1"/>
  <c r="AQ462" i="4" s="1"/>
  <c r="AQ463" i="4" s="1"/>
  <c r="AQ464" i="4" s="1"/>
  <c r="AQ465" i="4" s="1"/>
  <c r="AQ466" i="4" s="1"/>
  <c r="AQ467" i="4" s="1"/>
  <c r="AQ468" i="4" s="1"/>
  <c r="AQ469" i="4" s="1"/>
  <c r="AQ470" i="4" s="1"/>
  <c r="AQ471" i="4" s="1"/>
  <c r="AQ472" i="4" s="1"/>
  <c r="AQ473" i="4" s="1"/>
  <c r="AQ474" i="4" s="1"/>
  <c r="AQ475" i="4" s="1"/>
  <c r="AQ476" i="4" s="1"/>
  <c r="AQ477" i="4" s="1"/>
  <c r="AQ478" i="4" s="1"/>
  <c r="AQ479" i="4" s="1"/>
  <c r="AQ480" i="4" s="1"/>
  <c r="AQ481" i="4" s="1"/>
  <c r="AQ482" i="4" s="1"/>
  <c r="AQ483" i="4" s="1"/>
  <c r="AQ484" i="4" s="1"/>
  <c r="AQ485" i="4" s="1"/>
  <c r="AQ486" i="4" s="1"/>
  <c r="AQ487" i="4" s="1"/>
  <c r="AQ488" i="4" s="1"/>
  <c r="AQ489" i="4" s="1"/>
  <c r="AQ490" i="4" s="1"/>
  <c r="AQ491" i="4" s="1"/>
  <c r="AQ492" i="4" s="1"/>
  <c r="AQ493" i="4" s="1"/>
  <c r="AQ494" i="4" s="1"/>
  <c r="AQ495" i="4" s="1"/>
  <c r="AQ496" i="4" s="1"/>
  <c r="AQ497" i="4" s="1"/>
  <c r="AQ498" i="4" s="1"/>
  <c r="AQ499" i="4" s="1"/>
  <c r="AQ500" i="4" s="1"/>
  <c r="AQ501" i="4" s="1"/>
  <c r="AQ502" i="4" s="1"/>
  <c r="AQ503" i="4" s="1"/>
  <c r="AQ504" i="4" s="1"/>
  <c r="AQ505" i="4" s="1"/>
  <c r="AQ506" i="4" s="1"/>
  <c r="AQ507" i="4" s="1"/>
  <c r="AQ508" i="4" s="1"/>
  <c r="AQ509" i="4" s="1"/>
  <c r="AQ510" i="4" s="1"/>
  <c r="AQ511" i="4" s="1"/>
  <c r="AQ512" i="4" s="1"/>
  <c r="AQ513" i="4" s="1"/>
  <c r="AQ514" i="4" s="1"/>
  <c r="AQ515" i="4" s="1"/>
  <c r="AQ516" i="4" s="1"/>
  <c r="AQ517" i="4" s="1"/>
  <c r="AQ518" i="4" s="1"/>
  <c r="AQ519" i="4" s="1"/>
  <c r="AQ520" i="4" s="1"/>
  <c r="AQ521" i="4" s="1"/>
  <c r="AQ522" i="4" s="1"/>
  <c r="AQ523" i="4" s="1"/>
  <c r="AQ524" i="4" s="1"/>
  <c r="AQ525" i="4" s="1"/>
  <c r="AQ526" i="4" s="1"/>
  <c r="AQ527" i="4" s="1"/>
  <c r="AQ528" i="4" s="1"/>
  <c r="AQ529" i="4" s="1"/>
  <c r="AQ530" i="4" s="1"/>
  <c r="AQ531" i="4" s="1"/>
  <c r="AQ532" i="4" s="1"/>
  <c r="AQ533" i="4" s="1"/>
  <c r="AQ534" i="4" s="1"/>
  <c r="AQ535" i="4" s="1"/>
  <c r="AQ536" i="4" s="1"/>
  <c r="AQ537" i="4" s="1"/>
  <c r="AQ538" i="4" s="1"/>
  <c r="AQ539" i="4" s="1"/>
  <c r="AQ540" i="4" s="1"/>
  <c r="AQ541" i="4" s="1"/>
  <c r="AQ542" i="4" s="1"/>
  <c r="AQ543" i="4" s="1"/>
  <c r="AQ544" i="4" s="1"/>
  <c r="AQ545" i="4" s="1"/>
  <c r="J79" i="1" l="1"/>
  <c r="A726" i="1"/>
  <c r="A675" i="4"/>
  <c r="S674" i="4"/>
  <c r="AQ546" i="4"/>
  <c r="AQ547" i="4" s="1"/>
  <c r="AQ548" i="4" s="1"/>
  <c r="AQ549" i="4" s="1"/>
  <c r="AQ550" i="4" s="1"/>
  <c r="AQ551" i="4" s="1"/>
  <c r="AQ552" i="4" s="1"/>
  <c r="AQ553" i="4" s="1"/>
  <c r="AQ554" i="4" s="1"/>
  <c r="AQ555" i="4" s="1"/>
  <c r="AQ556" i="4" s="1"/>
  <c r="AQ557" i="4" s="1"/>
  <c r="AQ558" i="4" s="1"/>
  <c r="AQ559" i="4" s="1"/>
  <c r="AQ560" i="4" s="1"/>
  <c r="AQ561" i="4" s="1"/>
  <c r="AQ562" i="4" s="1"/>
  <c r="AQ563" i="4" s="1"/>
  <c r="AQ564" i="4" s="1"/>
  <c r="AQ565" i="4" s="1"/>
  <c r="AQ566" i="4" s="1"/>
  <c r="AQ567" i="4" s="1"/>
  <c r="AQ568" i="4" s="1"/>
  <c r="AQ569" i="4" s="1"/>
  <c r="AQ570" i="4" s="1"/>
  <c r="AQ571" i="4" s="1"/>
  <c r="AQ572" i="4" s="1"/>
  <c r="AQ573" i="4" s="1"/>
  <c r="AQ574" i="4" s="1"/>
  <c r="AQ575" i="4" s="1"/>
  <c r="AQ576" i="4" s="1"/>
  <c r="AQ577" i="4" s="1"/>
  <c r="AQ578" i="4" s="1"/>
  <c r="AQ579" i="4" s="1"/>
  <c r="AQ580" i="4" s="1"/>
  <c r="AQ581" i="4" s="1"/>
  <c r="AQ582" i="4" s="1"/>
  <c r="AQ583" i="4" s="1"/>
  <c r="AQ584" i="4" s="1"/>
  <c r="AQ585" i="4" s="1"/>
  <c r="AQ586" i="4" s="1"/>
  <c r="AQ587" i="4" s="1"/>
  <c r="AQ588" i="4" s="1"/>
  <c r="AQ589" i="4" s="1"/>
  <c r="AQ590" i="4" s="1"/>
  <c r="AQ591" i="4" s="1"/>
  <c r="AQ592" i="4" s="1"/>
  <c r="AQ593" i="4" s="1"/>
  <c r="AQ594" i="4" s="1"/>
  <c r="AQ595" i="4" s="1"/>
  <c r="AQ596" i="4" s="1"/>
  <c r="AQ597" i="4" s="1"/>
  <c r="AQ598" i="4" s="1"/>
  <c r="AQ599" i="4" s="1"/>
  <c r="AQ600" i="4" s="1"/>
  <c r="AQ601" i="4" s="1"/>
  <c r="AQ602" i="4" s="1"/>
  <c r="AQ603" i="4" s="1"/>
  <c r="AQ604" i="4" s="1"/>
  <c r="AQ605" i="4" s="1"/>
  <c r="AQ606" i="4" s="1"/>
  <c r="AQ607" i="4" s="1"/>
  <c r="AQ608" i="4" s="1"/>
  <c r="AQ609" i="4" s="1"/>
  <c r="AQ610" i="4" s="1"/>
  <c r="AQ611" i="4" s="1"/>
  <c r="AQ612" i="4" s="1"/>
  <c r="AQ613" i="4" s="1"/>
  <c r="AQ614" i="4" s="1"/>
  <c r="AQ615" i="4" s="1"/>
  <c r="AQ616" i="4" s="1"/>
  <c r="AQ617" i="4" s="1"/>
  <c r="AQ618" i="4" s="1"/>
  <c r="AQ619" i="4" s="1"/>
  <c r="AQ620" i="4" s="1"/>
  <c r="AQ621" i="4" s="1"/>
  <c r="AQ622" i="4" s="1"/>
  <c r="AQ623" i="4" s="1"/>
  <c r="AQ624" i="4" s="1"/>
  <c r="AQ625" i="4" s="1"/>
  <c r="AQ626" i="4" s="1"/>
  <c r="AQ627" i="4" s="1"/>
  <c r="AQ628" i="4" s="1"/>
  <c r="AQ629" i="4" s="1"/>
  <c r="AQ630" i="4" s="1"/>
  <c r="AQ631" i="4" s="1"/>
  <c r="AQ632" i="4" s="1"/>
  <c r="AQ633" i="4" s="1"/>
  <c r="AQ634" i="4" s="1"/>
  <c r="AQ635" i="4" s="1"/>
  <c r="AQ636" i="4" s="1"/>
  <c r="AQ637" i="4" s="1"/>
  <c r="AQ638" i="4" s="1"/>
  <c r="AQ639" i="4" s="1"/>
  <c r="AQ640" i="4" s="1"/>
  <c r="AQ641" i="4" s="1"/>
  <c r="AQ642" i="4" s="1"/>
  <c r="AQ643" i="4" s="1"/>
  <c r="AQ644" i="4" s="1"/>
  <c r="AQ645" i="4" s="1"/>
  <c r="B80" i="1"/>
  <c r="S68" i="3"/>
  <c r="N13" i="1"/>
  <c r="AQ364" i="4"/>
  <c r="J80" i="1" l="1"/>
  <c r="A727" i="1"/>
  <c r="A676" i="4"/>
  <c r="AQ646" i="4"/>
  <c r="AQ647" i="4" s="1"/>
  <c r="AQ648" i="4" s="1"/>
  <c r="AQ649" i="4" s="1"/>
  <c r="AQ650" i="4" s="1"/>
  <c r="AQ651" i="4" s="1"/>
  <c r="AQ652" i="4" s="1"/>
  <c r="AQ653" i="4" s="1"/>
  <c r="AQ654" i="4" s="1"/>
  <c r="AQ655" i="4" s="1"/>
  <c r="AQ656" i="4" s="1"/>
  <c r="AQ657" i="4" s="1"/>
  <c r="AQ658" i="4" s="1"/>
  <c r="AQ659" i="4" s="1"/>
  <c r="AQ660" i="4" s="1"/>
  <c r="AQ661" i="4" s="1"/>
  <c r="AQ662" i="4" s="1"/>
  <c r="AQ663" i="4" s="1"/>
  <c r="AQ664" i="4" s="1"/>
  <c r="AQ665" i="4" s="1"/>
  <c r="AQ666" i="4" s="1"/>
  <c r="AQ667" i="4" s="1"/>
  <c r="AQ668" i="4" s="1"/>
  <c r="AQ669" i="4" s="1"/>
  <c r="AQ670" i="4" s="1"/>
  <c r="AQ671" i="4" s="1"/>
  <c r="AQ672" i="4" s="1"/>
  <c r="AQ673" i="4" s="1"/>
  <c r="AQ674" i="4" s="1"/>
  <c r="AQ675" i="4" s="1"/>
  <c r="AQ676" i="4" s="1"/>
  <c r="AQ677" i="4" s="1"/>
  <c r="AQ678" i="4" s="1"/>
  <c r="AQ679" i="4" s="1"/>
  <c r="AQ680" i="4" s="1"/>
  <c r="AQ681" i="4" s="1"/>
  <c r="AQ682" i="4" s="1"/>
  <c r="AQ683" i="4" s="1"/>
  <c r="AQ684" i="4" s="1"/>
  <c r="AQ685" i="4" s="1"/>
  <c r="AQ686" i="4" s="1"/>
  <c r="AQ687" i="4" s="1"/>
  <c r="AQ688" i="4" s="1"/>
  <c r="AQ689" i="4" s="1"/>
  <c r="AQ690" i="4" s="1"/>
  <c r="AQ691" i="4" s="1"/>
  <c r="AQ692" i="4" s="1"/>
  <c r="AQ693" i="4" s="1"/>
  <c r="AQ694" i="4" s="1"/>
  <c r="AQ695" i="4" s="1"/>
  <c r="AQ696" i="4" s="1"/>
  <c r="AQ697" i="4" s="1"/>
  <c r="AQ698" i="4" s="1"/>
  <c r="AQ699" i="4" s="1"/>
  <c r="AQ700" i="4" s="1"/>
  <c r="AQ701" i="4" s="1"/>
  <c r="AQ702" i="4" s="1"/>
  <c r="AQ703" i="4" s="1"/>
  <c r="AQ704" i="4" s="1"/>
  <c r="AQ705" i="4" s="1"/>
  <c r="AQ706" i="4" s="1"/>
  <c r="AQ707" i="4" s="1"/>
  <c r="AQ708" i="4" s="1"/>
  <c r="AQ709" i="4" s="1"/>
  <c r="AQ710" i="4" s="1"/>
  <c r="AQ711" i="4" s="1"/>
  <c r="AQ712" i="4" s="1"/>
  <c r="AQ713" i="4" s="1"/>
  <c r="AQ714" i="4" s="1"/>
  <c r="AQ715" i="4" s="1"/>
  <c r="AQ716" i="4" s="1"/>
  <c r="AQ717" i="4" s="1"/>
  <c r="AQ718" i="4" s="1"/>
  <c r="AQ719" i="4" s="1"/>
  <c r="AQ720" i="4" s="1"/>
  <c r="AQ721" i="4" s="1"/>
  <c r="AQ722" i="4" s="1"/>
  <c r="AQ723" i="4" s="1"/>
  <c r="AQ724" i="4" s="1"/>
  <c r="AQ725" i="4" s="1"/>
  <c r="AQ726" i="4" s="1"/>
  <c r="AQ727" i="4" s="1"/>
  <c r="AQ728" i="4" s="1"/>
  <c r="AQ729" i="4" s="1"/>
  <c r="AQ730" i="4" s="1"/>
  <c r="AQ731" i="4" s="1"/>
  <c r="AQ732" i="4" s="1"/>
  <c r="AQ733" i="4" s="1"/>
  <c r="AQ734" i="4" s="1"/>
  <c r="AQ735" i="4" s="1"/>
  <c r="AQ736" i="4" s="1"/>
  <c r="AQ737" i="4" s="1"/>
  <c r="AQ738" i="4" s="1"/>
  <c r="AQ739" i="4" s="1"/>
  <c r="AQ740" i="4" s="1"/>
  <c r="AQ741" i="4" s="1"/>
  <c r="AQ742" i="4" s="1"/>
  <c r="AQ743" i="4" s="1"/>
  <c r="AQ744" i="4" s="1"/>
  <c r="AQ745" i="4" s="1"/>
  <c r="AQ746" i="4" s="1"/>
  <c r="AQ747" i="4" s="1"/>
  <c r="AQ748" i="4" s="1"/>
  <c r="AQ749" i="4" s="1"/>
  <c r="AQ750" i="4" s="1"/>
  <c r="AQ751" i="4" s="1"/>
  <c r="AQ752" i="4" s="1"/>
  <c r="AQ753" i="4" s="1"/>
  <c r="AQ754" i="4" s="1"/>
  <c r="AQ755" i="4" s="1"/>
  <c r="AQ756" i="4" s="1"/>
  <c r="AQ757" i="4" s="1"/>
  <c r="AQ758" i="4" s="1"/>
  <c r="AQ759" i="4" s="1"/>
  <c r="AQ760" i="4" s="1"/>
  <c r="AQ761" i="4" s="1"/>
  <c r="AQ762" i="4" s="1"/>
  <c r="AQ763" i="4" s="1"/>
  <c r="AQ764" i="4" s="1"/>
  <c r="AQ765" i="4" s="1"/>
  <c r="AQ766" i="4" s="1"/>
  <c r="AQ767" i="4" s="1"/>
  <c r="AQ768" i="4" s="1"/>
  <c r="AQ769" i="4" s="1"/>
  <c r="AQ770" i="4" s="1"/>
  <c r="AQ771" i="4" s="1"/>
  <c r="AQ772" i="4" s="1"/>
  <c r="AQ773" i="4" s="1"/>
  <c r="AQ774" i="4" s="1"/>
  <c r="AQ775" i="4" s="1"/>
  <c r="AQ776" i="4" s="1"/>
  <c r="AQ777" i="4" s="1"/>
  <c r="AQ778" i="4" s="1"/>
  <c r="AQ779" i="4" s="1"/>
  <c r="AQ780" i="4" s="1"/>
  <c r="AQ781" i="4" s="1"/>
  <c r="AQ782" i="4" s="1"/>
  <c r="AQ783" i="4" s="1"/>
  <c r="AQ784" i="4" s="1"/>
  <c r="AQ785" i="4" s="1"/>
  <c r="AQ786" i="4" s="1"/>
  <c r="AQ787" i="4" s="1"/>
  <c r="AQ788" i="4" s="1"/>
  <c r="AQ789" i="4" s="1"/>
  <c r="AQ790" i="4" s="1"/>
  <c r="AQ791" i="4" s="1"/>
  <c r="AQ792" i="4" s="1"/>
  <c r="AQ793" i="4" s="1"/>
  <c r="AQ794" i="4" s="1"/>
  <c r="AQ795" i="4" s="1"/>
  <c r="AQ796" i="4" s="1"/>
  <c r="AQ797" i="4" s="1"/>
  <c r="AQ798" i="4" s="1"/>
  <c r="AQ799" i="4" s="1"/>
  <c r="AQ800" i="4" s="1"/>
  <c r="AQ801" i="4" s="1"/>
  <c r="AQ802" i="4" s="1"/>
  <c r="AQ803" i="4" s="1"/>
  <c r="AQ804" i="4" s="1"/>
  <c r="AQ805" i="4" s="1"/>
  <c r="AQ806" i="4" s="1"/>
  <c r="AQ807" i="4" s="1"/>
  <c r="AQ808" i="4" s="1"/>
  <c r="AQ809" i="4" s="1"/>
  <c r="AQ810" i="4" s="1"/>
  <c r="AQ811" i="4" s="1"/>
  <c r="AQ812" i="4" s="1"/>
  <c r="AQ813" i="4" s="1"/>
  <c r="AQ814" i="4" s="1"/>
  <c r="AQ815" i="4" s="1"/>
  <c r="AQ816" i="4" s="1"/>
  <c r="AQ817" i="4" s="1"/>
  <c r="AQ818" i="4" s="1"/>
  <c r="AQ819" i="4" s="1"/>
  <c r="AQ820" i="4" s="1"/>
  <c r="AQ821" i="4" s="1"/>
  <c r="AQ822" i="4" s="1"/>
  <c r="AQ823" i="4" s="1"/>
  <c r="AQ824" i="4" s="1"/>
  <c r="AQ825" i="4" s="1"/>
  <c r="AQ826" i="4" s="1"/>
  <c r="AQ827" i="4" s="1"/>
  <c r="AQ828" i="4" s="1"/>
  <c r="AQ829" i="4" s="1"/>
  <c r="AQ830" i="4" s="1"/>
  <c r="AQ831" i="4" s="1"/>
  <c r="AQ832" i="4" s="1"/>
  <c r="AQ833" i="4" s="1"/>
  <c r="AQ834" i="4" s="1"/>
  <c r="AQ835" i="4" s="1"/>
  <c r="AQ836" i="4" s="1"/>
  <c r="AQ837" i="4" s="1"/>
  <c r="AQ838" i="4" s="1"/>
  <c r="AQ839" i="4" s="1"/>
  <c r="AQ840" i="4" s="1"/>
  <c r="AQ841" i="4" s="1"/>
  <c r="AQ842" i="4" s="1"/>
  <c r="AQ843" i="4" s="1"/>
  <c r="AQ844" i="4" s="1"/>
  <c r="AQ845" i="4" s="1"/>
  <c r="AQ846" i="4" s="1"/>
  <c r="AQ847" i="4" s="1"/>
  <c r="S675" i="4"/>
  <c r="B81" i="1"/>
  <c r="S67" i="3"/>
  <c r="N14" i="1"/>
  <c r="J81" i="1" l="1"/>
  <c r="A728" i="1"/>
  <c r="A677" i="4"/>
  <c r="L7" i="3"/>
  <c r="S676" i="4"/>
  <c r="B82" i="1"/>
  <c r="S66" i="3"/>
  <c r="N15" i="1"/>
  <c r="AM1" i="4"/>
  <c r="M95" i="5"/>
  <c r="N95" i="5"/>
  <c r="O95" i="5"/>
  <c r="P95" i="5"/>
  <c r="Q95" i="5"/>
  <c r="R95" i="5"/>
  <c r="S95" i="5"/>
  <c r="T95" i="5"/>
  <c r="U95" i="5"/>
  <c r="V95" i="5"/>
  <c r="W95" i="5"/>
  <c r="X95" i="5"/>
  <c r="Y95" i="5"/>
  <c r="Z95" i="5"/>
  <c r="AA95" i="5"/>
  <c r="AB95" i="5"/>
  <c r="AC95" i="5"/>
  <c r="AD95" i="5"/>
  <c r="AE95" i="5"/>
  <c r="AF95" i="5"/>
  <c r="AG95" i="5"/>
  <c r="AH95" i="5"/>
  <c r="AI95" i="5"/>
  <c r="AJ95" i="5"/>
  <c r="AK95" i="5"/>
  <c r="AL95" i="5"/>
  <c r="AM95" i="5"/>
  <c r="AN95" i="5"/>
  <c r="AO95" i="5"/>
  <c r="AP95" i="5"/>
  <c r="AQ95" i="5"/>
  <c r="AR95" i="5"/>
  <c r="AS95" i="5"/>
  <c r="AT95" i="5"/>
  <c r="AU95" i="5"/>
  <c r="AV95" i="5"/>
  <c r="AW95" i="5"/>
  <c r="AX95" i="5"/>
  <c r="AY95" i="5"/>
  <c r="AZ95" i="5"/>
  <c r="BA95" i="5"/>
  <c r="BB95" i="5"/>
  <c r="BC95" i="5"/>
  <c r="BD95" i="5"/>
  <c r="BE95" i="5"/>
  <c r="BF95" i="5"/>
  <c r="BG95" i="5"/>
  <c r="BH95" i="5"/>
  <c r="BI95" i="5"/>
  <c r="BJ95" i="5"/>
  <c r="BK95" i="5"/>
  <c r="BL95" i="5"/>
  <c r="BM95" i="5"/>
  <c r="BN95" i="5"/>
  <c r="BO95" i="5"/>
  <c r="BP95" i="5"/>
  <c r="BQ95" i="5"/>
  <c r="BR95" i="5"/>
  <c r="BS95" i="5"/>
  <c r="BT95" i="5"/>
  <c r="BU95" i="5"/>
  <c r="BV95" i="5"/>
  <c r="BW95" i="5"/>
  <c r="BX95" i="5"/>
  <c r="BY95" i="5"/>
  <c r="BZ95" i="5"/>
  <c r="CA95" i="5"/>
  <c r="CB95" i="5"/>
  <c r="CC95" i="5"/>
  <c r="CD95" i="5"/>
  <c r="CE95" i="5"/>
  <c r="CF95" i="5"/>
  <c r="CG95" i="5"/>
  <c r="CH95" i="5"/>
  <c r="CI95" i="5"/>
  <c r="CJ95" i="5"/>
  <c r="CK95" i="5"/>
  <c r="CL95" i="5"/>
  <c r="CM95" i="5"/>
  <c r="CN95" i="5"/>
  <c r="CO95" i="5"/>
  <c r="CP95" i="5"/>
  <c r="CQ95" i="5"/>
  <c r="CR95" i="5"/>
  <c r="CS95" i="5"/>
  <c r="CT95" i="5"/>
  <c r="CU95" i="5"/>
  <c r="CV95" i="5"/>
  <c r="CW95" i="5"/>
  <c r="CX95" i="5"/>
  <c r="CY95" i="5"/>
  <c r="CZ95" i="5"/>
  <c r="DA95" i="5"/>
  <c r="DB95" i="5"/>
  <c r="DC95" i="5"/>
  <c r="DD95" i="5"/>
  <c r="DE95" i="5"/>
  <c r="DF95" i="5"/>
  <c r="DG95" i="5"/>
  <c r="DH95" i="5"/>
  <c r="DI95" i="5"/>
  <c r="DJ95" i="5"/>
  <c r="DK95" i="5"/>
  <c r="DL95" i="5"/>
  <c r="DM95" i="5"/>
  <c r="DN95" i="5"/>
  <c r="DO95" i="5"/>
  <c r="DP95" i="5"/>
  <c r="DQ95" i="5"/>
  <c r="DR95" i="5"/>
  <c r="DS95" i="5"/>
  <c r="DT95" i="5"/>
  <c r="DU95" i="5"/>
  <c r="DV95" i="5"/>
  <c r="DW95" i="5"/>
  <c r="DX95" i="5"/>
  <c r="DY95" i="5"/>
  <c r="DZ95" i="5"/>
  <c r="EA95" i="5"/>
  <c r="EB95" i="5"/>
  <c r="EC95" i="5"/>
  <c r="ED95" i="5"/>
  <c r="EE95" i="5"/>
  <c r="EF95" i="5"/>
  <c r="EG95" i="5"/>
  <c r="EH95" i="5"/>
  <c r="EI95" i="5"/>
  <c r="EJ95" i="5"/>
  <c r="EK95" i="5"/>
  <c r="EL95" i="5"/>
  <c r="EM95" i="5"/>
  <c r="EN95" i="5"/>
  <c r="EO95" i="5"/>
  <c r="EP95" i="5"/>
  <c r="EQ95" i="5"/>
  <c r="ER95" i="5"/>
  <c r="ES95" i="5"/>
  <c r="ET95" i="5"/>
  <c r="EU95" i="5"/>
  <c r="EV95" i="5"/>
  <c r="EW95" i="5"/>
  <c r="EX95" i="5"/>
  <c r="EY95" i="5"/>
  <c r="EZ95" i="5"/>
  <c r="FA95" i="5"/>
  <c r="FB95" i="5"/>
  <c r="FC95" i="5"/>
  <c r="FD95" i="5"/>
  <c r="FE95" i="5"/>
  <c r="FF95" i="5"/>
  <c r="FG95" i="5"/>
  <c r="FH95" i="5"/>
  <c r="FI95" i="5"/>
  <c r="FJ95" i="5"/>
  <c r="FK95" i="5"/>
  <c r="FL95" i="5"/>
  <c r="FM95" i="5"/>
  <c r="FN95" i="5"/>
  <c r="FO95" i="5"/>
  <c r="FP95" i="5"/>
  <c r="FQ95" i="5"/>
  <c r="FR95" i="5"/>
  <c r="FS95" i="5"/>
  <c r="FT95" i="5"/>
  <c r="FU95" i="5"/>
  <c r="FV95" i="5"/>
  <c r="FW95" i="5"/>
  <c r="FX95" i="5"/>
  <c r="FY95" i="5"/>
  <c r="FZ95" i="5"/>
  <c r="GA95" i="5"/>
  <c r="GB95" i="5"/>
  <c r="GC95" i="5"/>
  <c r="GD95" i="5"/>
  <c r="GE95" i="5"/>
  <c r="GF95" i="5"/>
  <c r="GG95" i="5"/>
  <c r="GH95" i="5"/>
  <c r="GI95" i="5"/>
  <c r="GJ95" i="5"/>
  <c r="GK95" i="5"/>
  <c r="GL95" i="5"/>
  <c r="GM95" i="5"/>
  <c r="GN95" i="5"/>
  <c r="GO95" i="5"/>
  <c r="GP95" i="5"/>
  <c r="GQ95" i="5"/>
  <c r="GR95" i="5"/>
  <c r="GS95" i="5"/>
  <c r="GT95" i="5"/>
  <c r="GU95" i="5"/>
  <c r="GV95" i="5"/>
  <c r="GW95" i="5"/>
  <c r="GX95" i="5"/>
  <c r="GY95" i="5"/>
  <c r="GZ95" i="5"/>
  <c r="HA95" i="5"/>
  <c r="HB95" i="5"/>
  <c r="HC95" i="5"/>
  <c r="HD95" i="5"/>
  <c r="HE95" i="5"/>
  <c r="HF95" i="5"/>
  <c r="HG95" i="5"/>
  <c r="HH95" i="5"/>
  <c r="HI95" i="5"/>
  <c r="HJ95" i="5"/>
  <c r="HK95" i="5"/>
  <c r="HL95" i="5"/>
  <c r="HM95" i="5"/>
  <c r="HN95" i="5"/>
  <c r="HO95" i="5"/>
  <c r="HP95" i="5"/>
  <c r="HQ95" i="5"/>
  <c r="HR95" i="5"/>
  <c r="HS95" i="5"/>
  <c r="HT95" i="5"/>
  <c r="HU95" i="5"/>
  <c r="HV95" i="5"/>
  <c r="HW95" i="5"/>
  <c r="HX95" i="5"/>
  <c r="HY95" i="5"/>
  <c r="HZ95" i="5"/>
  <c r="IA95" i="5"/>
  <c r="IB95" i="5"/>
  <c r="IC95" i="5"/>
  <c r="ID95" i="5"/>
  <c r="IE95" i="5"/>
  <c r="IF95" i="5"/>
  <c r="IG95" i="5"/>
  <c r="IH95" i="5"/>
  <c r="II95" i="5"/>
  <c r="IJ95" i="5"/>
  <c r="IK95" i="5"/>
  <c r="IL95" i="5"/>
  <c r="IM95" i="5"/>
  <c r="IN95" i="5"/>
  <c r="IO95" i="5"/>
  <c r="IP95" i="5"/>
  <c r="IQ95" i="5"/>
  <c r="IR95" i="5"/>
  <c r="IS95" i="5"/>
  <c r="IT95" i="5"/>
  <c r="IU95" i="5"/>
  <c r="IV95" i="5"/>
  <c r="IW95" i="5"/>
  <c r="IX95" i="5"/>
  <c r="IY95" i="5"/>
  <c r="IZ95" i="5"/>
  <c r="JA95" i="5"/>
  <c r="JB95" i="5"/>
  <c r="JC95" i="5"/>
  <c r="JD95" i="5"/>
  <c r="JE95" i="5"/>
  <c r="JF95" i="5"/>
  <c r="JG95" i="5"/>
  <c r="JH95" i="5"/>
  <c r="JI95" i="5"/>
  <c r="JJ95" i="5"/>
  <c r="JK95" i="5"/>
  <c r="JL95" i="5"/>
  <c r="JM95" i="5"/>
  <c r="JN95" i="5"/>
  <c r="JO95" i="5"/>
  <c r="JP95" i="5"/>
  <c r="JQ95" i="5"/>
  <c r="JR95" i="5"/>
  <c r="JS95" i="5"/>
  <c r="JT95" i="5"/>
  <c r="JU95" i="5"/>
  <c r="JV95" i="5"/>
  <c r="JW95" i="5"/>
  <c r="JX95" i="5"/>
  <c r="JY95" i="5"/>
  <c r="JZ95" i="5"/>
  <c r="KA95" i="5"/>
  <c r="KB95" i="5"/>
  <c r="KC95" i="5"/>
  <c r="KD95" i="5"/>
  <c r="KE95" i="5"/>
  <c r="KF95" i="5"/>
  <c r="KG95" i="5"/>
  <c r="KH95" i="5"/>
  <c r="KI95" i="5"/>
  <c r="KJ95" i="5"/>
  <c r="KK95" i="5"/>
  <c r="KL95" i="5"/>
  <c r="KM95" i="5"/>
  <c r="KN95" i="5"/>
  <c r="KO95" i="5"/>
  <c r="KP95" i="5"/>
  <c r="KQ95" i="5"/>
  <c r="KR95" i="5"/>
  <c r="KS95" i="5"/>
  <c r="KT95" i="5"/>
  <c r="KU95" i="5"/>
  <c r="KV95" i="5"/>
  <c r="KW95" i="5"/>
  <c r="KX95" i="5"/>
  <c r="KY95" i="5"/>
  <c r="KZ95" i="5"/>
  <c r="LA95" i="5"/>
  <c r="LB95" i="5"/>
  <c r="LC95" i="5"/>
  <c r="LD95" i="5"/>
  <c r="LE95" i="5"/>
  <c r="LF95" i="5"/>
  <c r="LG95" i="5"/>
  <c r="LH95" i="5"/>
  <c r="LI95" i="5"/>
  <c r="LJ95" i="5"/>
  <c r="LK95" i="5"/>
  <c r="LL95" i="5"/>
  <c r="LM95" i="5"/>
  <c r="LN95" i="5"/>
  <c r="LO95" i="5"/>
  <c r="LP95" i="5"/>
  <c r="LQ95" i="5"/>
  <c r="LR95" i="5"/>
  <c r="LS95" i="5"/>
  <c r="LT95" i="5"/>
  <c r="LU95" i="5"/>
  <c r="LV95" i="5"/>
  <c r="LW95" i="5"/>
  <c r="LX95" i="5"/>
  <c r="LY95" i="5"/>
  <c r="LZ95" i="5"/>
  <c r="MA95" i="5"/>
  <c r="MB95" i="5"/>
  <c r="MC95" i="5"/>
  <c r="MD95" i="5"/>
  <c r="ME95" i="5"/>
  <c r="MF95" i="5"/>
  <c r="MG95" i="5"/>
  <c r="MH95" i="5"/>
  <c r="MI95" i="5"/>
  <c r="MJ95" i="5"/>
  <c r="MK95" i="5"/>
  <c r="ML95" i="5"/>
  <c r="MM95" i="5"/>
  <c r="MN95" i="5"/>
  <c r="MO95" i="5"/>
  <c r="MP95" i="5"/>
  <c r="MQ95" i="5"/>
  <c r="MR95" i="5"/>
  <c r="MS95" i="5"/>
  <c r="MT95" i="5"/>
  <c r="MU95" i="5"/>
  <c r="MV95" i="5"/>
  <c r="MW95" i="5"/>
  <c r="MX95" i="5"/>
  <c r="MY95" i="5"/>
  <c r="MZ95" i="5"/>
  <c r="NA95" i="5"/>
  <c r="NB95" i="5"/>
  <c r="NC95" i="5"/>
  <c r="ND95" i="5"/>
  <c r="NE95" i="5"/>
  <c r="NF95" i="5"/>
  <c r="NG95" i="5"/>
  <c r="NH95" i="5"/>
  <c r="NI95" i="5"/>
  <c r="NJ95" i="5"/>
  <c r="NK95" i="5"/>
  <c r="NL95" i="5"/>
  <c r="NM95" i="5"/>
  <c r="NN95" i="5"/>
  <c r="NO95" i="5"/>
  <c r="NP95" i="5"/>
  <c r="NQ95" i="5"/>
  <c r="NR95" i="5"/>
  <c r="NS95" i="5"/>
  <c r="NT95" i="5"/>
  <c r="NU95" i="5"/>
  <c r="NV95" i="5"/>
  <c r="NW95" i="5"/>
  <c r="NX95" i="5"/>
  <c r="NY95" i="5"/>
  <c r="NZ95" i="5"/>
  <c r="OA95" i="5"/>
  <c r="OB95" i="5"/>
  <c r="OC95" i="5"/>
  <c r="OD95" i="5"/>
  <c r="OE95" i="5"/>
  <c r="OF95" i="5"/>
  <c r="OG95" i="5"/>
  <c r="OH95" i="5"/>
  <c r="OI95" i="5"/>
  <c r="OJ95" i="5"/>
  <c r="OK95" i="5"/>
  <c r="OL95" i="5"/>
  <c r="OM95" i="5"/>
  <c r="ON95" i="5"/>
  <c r="OO95" i="5"/>
  <c r="OP95" i="5"/>
  <c r="OQ95" i="5"/>
  <c r="OR95" i="5"/>
  <c r="OS95" i="5"/>
  <c r="OT95" i="5"/>
  <c r="OU95" i="5"/>
  <c r="OV95" i="5"/>
  <c r="OW95" i="5"/>
  <c r="OX95" i="5"/>
  <c r="OY95" i="5"/>
  <c r="OZ95" i="5"/>
  <c r="PA95" i="5"/>
  <c r="PB95" i="5"/>
  <c r="PC95" i="5"/>
  <c r="PD95" i="5"/>
  <c r="PE95" i="5"/>
  <c r="PF95" i="5"/>
  <c r="PG95" i="5"/>
  <c r="PH95" i="5"/>
  <c r="PI95" i="5"/>
  <c r="PJ95" i="5"/>
  <c r="PK95" i="5"/>
  <c r="PL95" i="5"/>
  <c r="PM95" i="5"/>
  <c r="PN95" i="5"/>
  <c r="PO95" i="5"/>
  <c r="PP95" i="5"/>
  <c r="PQ95" i="5"/>
  <c r="PR95" i="5"/>
  <c r="PS95" i="5"/>
  <c r="PT95" i="5"/>
  <c r="PU95" i="5"/>
  <c r="PV95" i="5"/>
  <c r="PW95" i="5"/>
  <c r="PX95" i="5"/>
  <c r="PY95" i="5"/>
  <c r="PZ95" i="5"/>
  <c r="QA95" i="5"/>
  <c r="QB95" i="5"/>
  <c r="QC95" i="5"/>
  <c r="QD95" i="5"/>
  <c r="QE95" i="5"/>
  <c r="QF95" i="5"/>
  <c r="QG95" i="5"/>
  <c r="QH95" i="5"/>
  <c r="QI95" i="5"/>
  <c r="QJ95" i="5"/>
  <c r="QK95" i="5"/>
  <c r="QL95" i="5"/>
  <c r="QM95" i="5"/>
  <c r="QN95" i="5"/>
  <c r="QO95" i="5"/>
  <c r="QP95" i="5"/>
  <c r="QQ95" i="5"/>
  <c r="QR95" i="5"/>
  <c r="QS95" i="5"/>
  <c r="QT95" i="5"/>
  <c r="QU95" i="5"/>
  <c r="QV95" i="5"/>
  <c r="QW95" i="5"/>
  <c r="QX95" i="5"/>
  <c r="QY95" i="5"/>
  <c r="QZ95" i="5"/>
  <c r="RA95" i="5"/>
  <c r="RB95" i="5"/>
  <c r="RC95" i="5"/>
  <c r="RD95" i="5"/>
  <c r="RE95" i="5"/>
  <c r="RF95" i="5"/>
  <c r="RG95" i="5"/>
  <c r="RH95" i="5"/>
  <c r="RI95" i="5"/>
  <c r="RJ95" i="5"/>
  <c r="RK95" i="5"/>
  <c r="RL95" i="5"/>
  <c r="RM95" i="5"/>
  <c r="RN95" i="5"/>
  <c r="RO95" i="5"/>
  <c r="RP95" i="5"/>
  <c r="RQ95" i="5"/>
  <c r="RR95" i="5"/>
  <c r="RS95" i="5"/>
  <c r="RT95" i="5"/>
  <c r="RU95" i="5"/>
  <c r="RV95" i="5"/>
  <c r="RW95" i="5"/>
  <c r="RX95" i="5"/>
  <c r="RY95" i="5"/>
  <c r="RZ95" i="5"/>
  <c r="SA95" i="5"/>
  <c r="SB95" i="5"/>
  <c r="SC95" i="5"/>
  <c r="SD95" i="5"/>
  <c r="SE95" i="5"/>
  <c r="SF95" i="5"/>
  <c r="SG95" i="5"/>
  <c r="SH95" i="5"/>
  <c r="SI95" i="5"/>
  <c r="SJ95" i="5"/>
  <c r="SK95" i="5"/>
  <c r="SL95" i="5"/>
  <c r="SM95" i="5"/>
  <c r="SN95" i="5"/>
  <c r="SO95" i="5"/>
  <c r="SP95" i="5"/>
  <c r="SQ95" i="5"/>
  <c r="SR95" i="5"/>
  <c r="RQ193" i="5"/>
  <c r="RR193" i="5"/>
  <c r="RS193" i="5"/>
  <c r="RT193" i="5"/>
  <c r="RU193" i="5"/>
  <c r="RV193" i="5"/>
  <c r="RW193" i="5"/>
  <c r="RX193" i="5"/>
  <c r="RY193" i="5"/>
  <c r="RZ193" i="5"/>
  <c r="SA193" i="5"/>
  <c r="SB193" i="5"/>
  <c r="SC193" i="5"/>
  <c r="SD193" i="5"/>
  <c r="SE193" i="5"/>
  <c r="SF193" i="5"/>
  <c r="SG193" i="5"/>
  <c r="SH193" i="5"/>
  <c r="SI193" i="5"/>
  <c r="SJ193" i="5"/>
  <c r="SK193" i="5"/>
  <c r="SL193" i="5"/>
  <c r="SM193" i="5"/>
  <c r="SN193" i="5"/>
  <c r="SO193" i="5"/>
  <c r="SP193" i="5"/>
  <c r="SQ193" i="5"/>
  <c r="SR193" i="5"/>
  <c r="N193" i="5"/>
  <c r="O193" i="5"/>
  <c r="P193" i="5"/>
  <c r="Q193" i="5"/>
  <c r="R193" i="5"/>
  <c r="S193" i="5"/>
  <c r="T193" i="5"/>
  <c r="U193" i="5"/>
  <c r="V193" i="5"/>
  <c r="W193" i="5"/>
  <c r="X193" i="5"/>
  <c r="Y193" i="5"/>
  <c r="Z193" i="5"/>
  <c r="AA193" i="5"/>
  <c r="AB193" i="5"/>
  <c r="AC193" i="5"/>
  <c r="AD193" i="5"/>
  <c r="AE193" i="5"/>
  <c r="AF193" i="5"/>
  <c r="AG193" i="5"/>
  <c r="AH193" i="5"/>
  <c r="AI193" i="5"/>
  <c r="AJ193" i="5"/>
  <c r="AK193" i="5"/>
  <c r="AL193" i="5"/>
  <c r="AM193" i="5"/>
  <c r="AN193" i="5"/>
  <c r="AO193" i="5"/>
  <c r="AP193" i="5"/>
  <c r="AQ193" i="5"/>
  <c r="AR193" i="5"/>
  <c r="AS193" i="5"/>
  <c r="AT193" i="5"/>
  <c r="AU193" i="5"/>
  <c r="AV193" i="5"/>
  <c r="AW193" i="5"/>
  <c r="AX193" i="5"/>
  <c r="AY193" i="5"/>
  <c r="AZ193" i="5"/>
  <c r="BA193" i="5"/>
  <c r="BB193" i="5"/>
  <c r="BC193" i="5"/>
  <c r="BD193" i="5"/>
  <c r="BE193" i="5"/>
  <c r="BF193" i="5"/>
  <c r="BG193" i="5"/>
  <c r="BH193" i="5"/>
  <c r="BI193" i="5"/>
  <c r="BJ193" i="5"/>
  <c r="BK193" i="5"/>
  <c r="BL193" i="5"/>
  <c r="BM193" i="5"/>
  <c r="BN193" i="5"/>
  <c r="BO193" i="5"/>
  <c r="BP193" i="5"/>
  <c r="BQ193" i="5"/>
  <c r="BR193" i="5"/>
  <c r="BS193" i="5"/>
  <c r="BT193" i="5"/>
  <c r="BU193" i="5"/>
  <c r="BV193" i="5"/>
  <c r="BW193" i="5"/>
  <c r="BX193" i="5"/>
  <c r="BY193" i="5"/>
  <c r="BZ193" i="5"/>
  <c r="CA193" i="5"/>
  <c r="CB193" i="5"/>
  <c r="CC193" i="5"/>
  <c r="CD193" i="5"/>
  <c r="CE193" i="5"/>
  <c r="CF193" i="5"/>
  <c r="CG193" i="5"/>
  <c r="CH193" i="5"/>
  <c r="CI193" i="5"/>
  <c r="CJ193" i="5"/>
  <c r="CK193" i="5"/>
  <c r="CL193" i="5"/>
  <c r="CM193" i="5"/>
  <c r="CN193" i="5"/>
  <c r="CO193" i="5"/>
  <c r="CP193" i="5"/>
  <c r="CQ193" i="5"/>
  <c r="CR193" i="5"/>
  <c r="CS193" i="5"/>
  <c r="CT193" i="5"/>
  <c r="CU193" i="5"/>
  <c r="CV193" i="5"/>
  <c r="CW193" i="5"/>
  <c r="CX193" i="5"/>
  <c r="CY193" i="5"/>
  <c r="CZ193" i="5"/>
  <c r="DA193" i="5"/>
  <c r="DB193" i="5"/>
  <c r="DC193" i="5"/>
  <c r="DD193" i="5"/>
  <c r="DE193" i="5"/>
  <c r="DF193" i="5"/>
  <c r="DG193" i="5"/>
  <c r="DH193" i="5"/>
  <c r="DI193" i="5"/>
  <c r="DJ193" i="5"/>
  <c r="DK193" i="5"/>
  <c r="DL193" i="5"/>
  <c r="DM193" i="5"/>
  <c r="DN193" i="5"/>
  <c r="DO193" i="5"/>
  <c r="DP193" i="5"/>
  <c r="DQ193" i="5"/>
  <c r="DR193" i="5"/>
  <c r="DS193" i="5"/>
  <c r="DT193" i="5"/>
  <c r="DU193" i="5"/>
  <c r="DV193" i="5"/>
  <c r="DW193" i="5"/>
  <c r="DX193" i="5"/>
  <c r="DY193" i="5"/>
  <c r="DZ193" i="5"/>
  <c r="EA193" i="5"/>
  <c r="EB193" i="5"/>
  <c r="EC193" i="5"/>
  <c r="ED193" i="5"/>
  <c r="EE193" i="5"/>
  <c r="EF193" i="5"/>
  <c r="EG193" i="5"/>
  <c r="EH193" i="5"/>
  <c r="EI193" i="5"/>
  <c r="EJ193" i="5"/>
  <c r="EK193" i="5"/>
  <c r="EL193" i="5"/>
  <c r="EM193" i="5"/>
  <c r="EN193" i="5"/>
  <c r="EO193" i="5"/>
  <c r="EP193" i="5"/>
  <c r="EQ193" i="5"/>
  <c r="ER193" i="5"/>
  <c r="ES193" i="5"/>
  <c r="ET193" i="5"/>
  <c r="EU193" i="5"/>
  <c r="EV193" i="5"/>
  <c r="EW193" i="5"/>
  <c r="EX193" i="5"/>
  <c r="EY193" i="5"/>
  <c r="EZ193" i="5"/>
  <c r="FA193" i="5"/>
  <c r="FB193" i="5"/>
  <c r="FC193" i="5"/>
  <c r="FD193" i="5"/>
  <c r="FE193" i="5"/>
  <c r="FF193" i="5"/>
  <c r="FG193" i="5"/>
  <c r="FH193" i="5"/>
  <c r="FI193" i="5"/>
  <c r="FJ193" i="5"/>
  <c r="FK193" i="5"/>
  <c r="FL193" i="5"/>
  <c r="FM193" i="5"/>
  <c r="FN193" i="5"/>
  <c r="FO193" i="5"/>
  <c r="FP193" i="5"/>
  <c r="FQ193" i="5"/>
  <c r="FR193" i="5"/>
  <c r="FS193" i="5"/>
  <c r="FT193" i="5"/>
  <c r="FU193" i="5"/>
  <c r="FV193" i="5"/>
  <c r="FW193" i="5"/>
  <c r="FX193" i="5"/>
  <c r="FY193" i="5"/>
  <c r="FZ193" i="5"/>
  <c r="GA193" i="5"/>
  <c r="GB193" i="5"/>
  <c r="GC193" i="5"/>
  <c r="GD193" i="5"/>
  <c r="GE193" i="5"/>
  <c r="GF193" i="5"/>
  <c r="GG193" i="5"/>
  <c r="GH193" i="5"/>
  <c r="GI193" i="5"/>
  <c r="GJ193" i="5"/>
  <c r="GK193" i="5"/>
  <c r="GL193" i="5"/>
  <c r="GM193" i="5"/>
  <c r="GN193" i="5"/>
  <c r="GO193" i="5"/>
  <c r="GP193" i="5"/>
  <c r="GQ193" i="5"/>
  <c r="GR193" i="5"/>
  <c r="GS193" i="5"/>
  <c r="GT193" i="5"/>
  <c r="GU193" i="5"/>
  <c r="GV193" i="5"/>
  <c r="GW193" i="5"/>
  <c r="GX193" i="5"/>
  <c r="GY193" i="5"/>
  <c r="GZ193" i="5"/>
  <c r="HA193" i="5"/>
  <c r="HB193" i="5"/>
  <c r="HC193" i="5"/>
  <c r="HD193" i="5"/>
  <c r="HE193" i="5"/>
  <c r="HF193" i="5"/>
  <c r="HG193" i="5"/>
  <c r="HH193" i="5"/>
  <c r="HI193" i="5"/>
  <c r="HJ193" i="5"/>
  <c r="HK193" i="5"/>
  <c r="HL193" i="5"/>
  <c r="HM193" i="5"/>
  <c r="HN193" i="5"/>
  <c r="HO193" i="5"/>
  <c r="HP193" i="5"/>
  <c r="HQ193" i="5"/>
  <c r="HR193" i="5"/>
  <c r="HS193" i="5"/>
  <c r="HT193" i="5"/>
  <c r="HU193" i="5"/>
  <c r="HV193" i="5"/>
  <c r="HW193" i="5"/>
  <c r="HX193" i="5"/>
  <c r="HY193" i="5"/>
  <c r="HZ193" i="5"/>
  <c r="IA193" i="5"/>
  <c r="IB193" i="5"/>
  <c r="IC193" i="5"/>
  <c r="ID193" i="5"/>
  <c r="IE193" i="5"/>
  <c r="IF193" i="5"/>
  <c r="IG193" i="5"/>
  <c r="IH193" i="5"/>
  <c r="II193" i="5"/>
  <c r="IJ193" i="5"/>
  <c r="IK193" i="5"/>
  <c r="IL193" i="5"/>
  <c r="IM193" i="5"/>
  <c r="IN193" i="5"/>
  <c r="IO193" i="5"/>
  <c r="IP193" i="5"/>
  <c r="IQ193" i="5"/>
  <c r="IR193" i="5"/>
  <c r="IS193" i="5"/>
  <c r="IT193" i="5"/>
  <c r="IU193" i="5"/>
  <c r="IV193" i="5"/>
  <c r="IW193" i="5"/>
  <c r="IX193" i="5"/>
  <c r="IY193" i="5"/>
  <c r="IZ193" i="5"/>
  <c r="JA193" i="5"/>
  <c r="JB193" i="5"/>
  <c r="JC193" i="5"/>
  <c r="JD193" i="5"/>
  <c r="JE193" i="5"/>
  <c r="JF193" i="5"/>
  <c r="JG193" i="5"/>
  <c r="JH193" i="5"/>
  <c r="JI193" i="5"/>
  <c r="JJ193" i="5"/>
  <c r="JK193" i="5"/>
  <c r="JL193" i="5"/>
  <c r="JM193" i="5"/>
  <c r="JN193" i="5"/>
  <c r="JO193" i="5"/>
  <c r="JP193" i="5"/>
  <c r="JQ193" i="5"/>
  <c r="JR193" i="5"/>
  <c r="JS193" i="5"/>
  <c r="JT193" i="5"/>
  <c r="JU193" i="5"/>
  <c r="JV193" i="5"/>
  <c r="JW193" i="5"/>
  <c r="JX193" i="5"/>
  <c r="JY193" i="5"/>
  <c r="JZ193" i="5"/>
  <c r="KA193" i="5"/>
  <c r="KB193" i="5"/>
  <c r="KC193" i="5"/>
  <c r="KD193" i="5"/>
  <c r="KE193" i="5"/>
  <c r="KF193" i="5"/>
  <c r="KG193" i="5"/>
  <c r="KH193" i="5"/>
  <c r="KI193" i="5"/>
  <c r="KJ193" i="5"/>
  <c r="KK193" i="5"/>
  <c r="KL193" i="5"/>
  <c r="KM193" i="5"/>
  <c r="KN193" i="5"/>
  <c r="KO193" i="5"/>
  <c r="KP193" i="5"/>
  <c r="KQ193" i="5"/>
  <c r="KR193" i="5"/>
  <c r="KS193" i="5"/>
  <c r="KT193" i="5"/>
  <c r="KU193" i="5"/>
  <c r="KV193" i="5"/>
  <c r="KW193" i="5"/>
  <c r="KX193" i="5"/>
  <c r="KY193" i="5"/>
  <c r="KZ193" i="5"/>
  <c r="LA193" i="5"/>
  <c r="LB193" i="5"/>
  <c r="LC193" i="5"/>
  <c r="LD193" i="5"/>
  <c r="LE193" i="5"/>
  <c r="LF193" i="5"/>
  <c r="LG193" i="5"/>
  <c r="LH193" i="5"/>
  <c r="LI193" i="5"/>
  <c r="LJ193" i="5"/>
  <c r="LK193" i="5"/>
  <c r="LL193" i="5"/>
  <c r="LM193" i="5"/>
  <c r="LN193" i="5"/>
  <c r="LO193" i="5"/>
  <c r="LP193" i="5"/>
  <c r="LQ193" i="5"/>
  <c r="LR193" i="5"/>
  <c r="LS193" i="5"/>
  <c r="LT193" i="5"/>
  <c r="LU193" i="5"/>
  <c r="LV193" i="5"/>
  <c r="LW193" i="5"/>
  <c r="LX193" i="5"/>
  <c r="LY193" i="5"/>
  <c r="LZ193" i="5"/>
  <c r="MA193" i="5"/>
  <c r="MB193" i="5"/>
  <c r="MC193" i="5"/>
  <c r="MD193" i="5"/>
  <c r="ME193" i="5"/>
  <c r="MF193" i="5"/>
  <c r="MG193" i="5"/>
  <c r="MH193" i="5"/>
  <c r="MI193" i="5"/>
  <c r="MJ193" i="5"/>
  <c r="MK193" i="5"/>
  <c r="ML193" i="5"/>
  <c r="MM193" i="5"/>
  <c r="MN193" i="5"/>
  <c r="MO193" i="5"/>
  <c r="MP193" i="5"/>
  <c r="MQ193" i="5"/>
  <c r="MR193" i="5"/>
  <c r="MS193" i="5"/>
  <c r="MT193" i="5"/>
  <c r="MU193" i="5"/>
  <c r="MV193" i="5"/>
  <c r="MW193" i="5"/>
  <c r="MX193" i="5"/>
  <c r="MY193" i="5"/>
  <c r="MZ193" i="5"/>
  <c r="NA193" i="5"/>
  <c r="NB193" i="5"/>
  <c r="NC193" i="5"/>
  <c r="ND193" i="5"/>
  <c r="NE193" i="5"/>
  <c r="NF193" i="5"/>
  <c r="NG193" i="5"/>
  <c r="NH193" i="5"/>
  <c r="NI193" i="5"/>
  <c r="NJ193" i="5"/>
  <c r="NK193" i="5"/>
  <c r="NL193" i="5"/>
  <c r="NM193" i="5"/>
  <c r="NN193" i="5"/>
  <c r="NO193" i="5"/>
  <c r="NP193" i="5"/>
  <c r="NQ193" i="5"/>
  <c r="NR193" i="5"/>
  <c r="NS193" i="5"/>
  <c r="NT193" i="5"/>
  <c r="NU193" i="5"/>
  <c r="NV193" i="5"/>
  <c r="NW193" i="5"/>
  <c r="NX193" i="5"/>
  <c r="NY193" i="5"/>
  <c r="NZ193" i="5"/>
  <c r="OA193" i="5"/>
  <c r="OB193" i="5"/>
  <c r="OC193" i="5"/>
  <c r="OD193" i="5"/>
  <c r="OE193" i="5"/>
  <c r="OF193" i="5"/>
  <c r="OG193" i="5"/>
  <c r="OH193" i="5"/>
  <c r="OI193" i="5"/>
  <c r="OJ193" i="5"/>
  <c r="OK193" i="5"/>
  <c r="OL193" i="5"/>
  <c r="OM193" i="5"/>
  <c r="ON193" i="5"/>
  <c r="OO193" i="5"/>
  <c r="OP193" i="5"/>
  <c r="OQ193" i="5"/>
  <c r="OR193" i="5"/>
  <c r="OS193" i="5"/>
  <c r="OT193" i="5"/>
  <c r="OU193" i="5"/>
  <c r="OV193" i="5"/>
  <c r="OW193" i="5"/>
  <c r="OX193" i="5"/>
  <c r="OY193" i="5"/>
  <c r="OZ193" i="5"/>
  <c r="PA193" i="5"/>
  <c r="PB193" i="5"/>
  <c r="PC193" i="5"/>
  <c r="PD193" i="5"/>
  <c r="PE193" i="5"/>
  <c r="PF193" i="5"/>
  <c r="PG193" i="5"/>
  <c r="PH193" i="5"/>
  <c r="PI193" i="5"/>
  <c r="PJ193" i="5"/>
  <c r="PK193" i="5"/>
  <c r="PL193" i="5"/>
  <c r="PM193" i="5"/>
  <c r="PN193" i="5"/>
  <c r="PO193" i="5"/>
  <c r="PP193" i="5"/>
  <c r="PQ193" i="5"/>
  <c r="PR193" i="5"/>
  <c r="PS193" i="5"/>
  <c r="PT193" i="5"/>
  <c r="PU193" i="5"/>
  <c r="PV193" i="5"/>
  <c r="PW193" i="5"/>
  <c r="PX193" i="5"/>
  <c r="PY193" i="5"/>
  <c r="PZ193" i="5"/>
  <c r="QA193" i="5"/>
  <c r="QB193" i="5"/>
  <c r="QC193" i="5"/>
  <c r="QD193" i="5"/>
  <c r="QE193" i="5"/>
  <c r="QF193" i="5"/>
  <c r="QG193" i="5"/>
  <c r="QH193" i="5"/>
  <c r="QI193" i="5"/>
  <c r="QJ193" i="5"/>
  <c r="QK193" i="5"/>
  <c r="QL193" i="5"/>
  <c r="QM193" i="5"/>
  <c r="QN193" i="5"/>
  <c r="QO193" i="5"/>
  <c r="QP193" i="5"/>
  <c r="QQ193" i="5"/>
  <c r="QR193" i="5"/>
  <c r="QS193" i="5"/>
  <c r="QT193" i="5"/>
  <c r="QU193" i="5"/>
  <c r="QV193" i="5"/>
  <c r="QW193" i="5"/>
  <c r="QX193" i="5"/>
  <c r="QY193" i="5"/>
  <c r="QZ193" i="5"/>
  <c r="RA193" i="5"/>
  <c r="RB193" i="5"/>
  <c r="RC193" i="5"/>
  <c r="RD193" i="5"/>
  <c r="RE193" i="5"/>
  <c r="RF193" i="5"/>
  <c r="RG193" i="5"/>
  <c r="RH193" i="5"/>
  <c r="RI193" i="5"/>
  <c r="RJ193" i="5"/>
  <c r="RK193" i="5"/>
  <c r="RL193" i="5"/>
  <c r="RM193" i="5"/>
  <c r="RN193" i="5"/>
  <c r="RO193" i="5"/>
  <c r="RP193" i="5"/>
  <c r="M193" i="5"/>
  <c r="J195" i="5"/>
  <c r="I195" i="5"/>
  <c r="H195" i="5"/>
  <c r="H194" i="5"/>
  <c r="J97" i="5"/>
  <c r="I97" i="5"/>
  <c r="H97" i="5"/>
  <c r="H96" i="5"/>
  <c r="L96" i="5"/>
  <c r="L95" i="5"/>
  <c r="J82" i="1" l="1"/>
  <c r="A729" i="1"/>
  <c r="A678" i="4"/>
  <c r="S677" i="4"/>
  <c r="B83" i="1"/>
  <c r="S65" i="3"/>
  <c r="N16" i="1"/>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J83" i="1" l="1"/>
  <c r="A730" i="1"/>
  <c r="A679" i="4"/>
  <c r="S678" i="4"/>
  <c r="B33" i="4"/>
  <c r="B84" i="1"/>
  <c r="S64" i="3"/>
  <c r="N17" i="1"/>
  <c r="AF12" i="1"/>
  <c r="AF11" i="1"/>
  <c r="AF10" i="1"/>
  <c r="AF9" i="1"/>
  <c r="AF8" i="1"/>
  <c r="AF7" i="1"/>
  <c r="AF6" i="1"/>
  <c r="J84" i="1" l="1"/>
  <c r="A731" i="1"/>
  <c r="A680" i="4"/>
  <c r="S679" i="4"/>
  <c r="B85" i="1"/>
  <c r="B34" i="4"/>
  <c r="N18" i="1"/>
  <c r="AI3" i="1"/>
  <c r="AI2" i="1"/>
  <c r="J85" i="1" l="1"/>
  <c r="A732" i="1"/>
  <c r="A681" i="4"/>
  <c r="S680" i="4"/>
  <c r="B86" i="1"/>
  <c r="L4" i="1"/>
  <c r="N8" i="1"/>
  <c r="K8" i="1"/>
  <c r="AD8" i="1"/>
  <c r="AE8" i="1"/>
  <c r="AD9" i="1"/>
  <c r="AE9" i="1"/>
  <c r="AD10" i="1"/>
  <c r="AE10" i="1"/>
  <c r="AD11" i="1"/>
  <c r="AE11" i="1"/>
  <c r="AD12" i="1"/>
  <c r="AE12" i="1"/>
  <c r="N19" i="1"/>
  <c r="H896" i="1" s="1"/>
  <c r="V6" i="1"/>
  <c r="V5" i="1"/>
  <c r="V4" i="1"/>
  <c r="V3" i="1"/>
  <c r="AE7" i="1"/>
  <c r="AD7" i="1"/>
  <c r="AE6" i="1"/>
  <c r="AD6" i="1"/>
  <c r="AE5" i="1"/>
  <c r="AD5" i="1"/>
  <c r="AE4" i="1"/>
  <c r="AD4" i="1"/>
  <c r="J86" i="1" l="1"/>
  <c r="A733" i="1"/>
  <c r="A682" i="4"/>
  <c r="S681" i="4"/>
  <c r="H893" i="1"/>
  <c r="H885" i="1"/>
  <c r="H891" i="1"/>
  <c r="H894" i="1"/>
  <c r="H886" i="1"/>
  <c r="H889" i="1"/>
  <c r="H892" i="1"/>
  <c r="H895" i="1"/>
  <c r="H887" i="1"/>
  <c r="H879" i="1"/>
  <c r="H890" i="1"/>
  <c r="H888" i="1"/>
  <c r="H877" i="1"/>
  <c r="H880" i="1"/>
  <c r="H883" i="1"/>
  <c r="H881" i="1"/>
  <c r="H882" i="1"/>
  <c r="H876" i="1"/>
  <c r="H872" i="1"/>
  <c r="H884" i="1"/>
  <c r="H867" i="1"/>
  <c r="H870" i="1"/>
  <c r="H868" i="1"/>
  <c r="H878" i="1"/>
  <c r="H873" i="1"/>
  <c r="H871" i="1"/>
  <c r="H869" i="1"/>
  <c r="H863" i="1"/>
  <c r="H866" i="1"/>
  <c r="H861" i="1"/>
  <c r="H864" i="1"/>
  <c r="H874" i="1"/>
  <c r="H865" i="1"/>
  <c r="H857" i="1"/>
  <c r="H859" i="1"/>
  <c r="H853" i="1"/>
  <c r="H856" i="1"/>
  <c r="H858" i="1"/>
  <c r="H851" i="1"/>
  <c r="H854" i="1"/>
  <c r="H846" i="1"/>
  <c r="H875" i="1"/>
  <c r="H849" i="1"/>
  <c r="H862" i="1"/>
  <c r="H855" i="1"/>
  <c r="H847" i="1"/>
  <c r="H838" i="1"/>
  <c r="H848" i="1"/>
  <c r="H841" i="1"/>
  <c r="H860" i="1"/>
  <c r="H836" i="1"/>
  <c r="H844" i="1"/>
  <c r="H839" i="1"/>
  <c r="H845" i="1"/>
  <c r="H842" i="1"/>
  <c r="H852" i="1"/>
  <c r="H850" i="1"/>
  <c r="H843" i="1"/>
  <c r="H832" i="1"/>
  <c r="H827" i="1"/>
  <c r="H835" i="1"/>
  <c r="H830" i="1"/>
  <c r="H833" i="1"/>
  <c r="H825" i="1"/>
  <c r="H840" i="1"/>
  <c r="H828" i="1"/>
  <c r="H831" i="1"/>
  <c r="H834" i="1"/>
  <c r="H826" i="1"/>
  <c r="H818" i="1"/>
  <c r="H810" i="1"/>
  <c r="H802" i="1"/>
  <c r="H829" i="1"/>
  <c r="H821" i="1"/>
  <c r="H813" i="1"/>
  <c r="H805" i="1"/>
  <c r="H824" i="1"/>
  <c r="H816" i="1"/>
  <c r="H808" i="1"/>
  <c r="H837" i="1"/>
  <c r="H819" i="1"/>
  <c r="H811" i="1"/>
  <c r="H803" i="1"/>
  <c r="H822" i="1"/>
  <c r="H814" i="1"/>
  <c r="H806" i="1"/>
  <c r="H817" i="1"/>
  <c r="H809" i="1"/>
  <c r="H801" i="1"/>
  <c r="H820" i="1"/>
  <c r="H812" i="1"/>
  <c r="H823" i="1"/>
  <c r="H815" i="1"/>
  <c r="H807" i="1"/>
  <c r="H799" i="1"/>
  <c r="H791" i="1"/>
  <c r="H783" i="1"/>
  <c r="H794" i="1"/>
  <c r="H786" i="1"/>
  <c r="H778" i="1"/>
  <c r="H797" i="1"/>
  <c r="H789" i="1"/>
  <c r="H800" i="1"/>
  <c r="H792" i="1"/>
  <c r="H784" i="1"/>
  <c r="H795" i="1"/>
  <c r="H787" i="1"/>
  <c r="H779" i="1"/>
  <c r="H804" i="1"/>
  <c r="H798" i="1"/>
  <c r="H790" i="1"/>
  <c r="H782" i="1"/>
  <c r="H793" i="1"/>
  <c r="H796" i="1"/>
  <c r="H788" i="1"/>
  <c r="H780" i="1"/>
  <c r="H771" i="1"/>
  <c r="H763" i="1"/>
  <c r="H755" i="1"/>
  <c r="H781" i="1"/>
  <c r="H774" i="1"/>
  <c r="H766" i="1"/>
  <c r="H758" i="1"/>
  <c r="H776" i="1"/>
  <c r="H769" i="1"/>
  <c r="H772" i="1"/>
  <c r="H764" i="1"/>
  <c r="H756" i="1"/>
  <c r="H785" i="1"/>
  <c r="H775" i="1"/>
  <c r="H767" i="1"/>
  <c r="H759" i="1"/>
  <c r="H777" i="1"/>
  <c r="H770" i="1"/>
  <c r="H762" i="1"/>
  <c r="H754" i="1"/>
  <c r="H773" i="1"/>
  <c r="H768" i="1"/>
  <c r="H760" i="1"/>
  <c r="H765" i="1"/>
  <c r="H746" i="1"/>
  <c r="H738" i="1"/>
  <c r="H749" i="1"/>
  <c r="H741" i="1"/>
  <c r="H733" i="1"/>
  <c r="H757" i="1"/>
  <c r="H752" i="1"/>
  <c r="H744" i="1"/>
  <c r="H736" i="1"/>
  <c r="H747" i="1"/>
  <c r="H739" i="1"/>
  <c r="H750" i="1"/>
  <c r="H742" i="1"/>
  <c r="H734" i="1"/>
  <c r="H761" i="1"/>
  <c r="H753" i="1"/>
  <c r="H745" i="1"/>
  <c r="H737" i="1"/>
  <c r="H748" i="1"/>
  <c r="H740" i="1"/>
  <c r="H751" i="1"/>
  <c r="H743" i="1"/>
  <c r="H727" i="1"/>
  <c r="H719" i="1"/>
  <c r="H711" i="1"/>
  <c r="H732" i="1"/>
  <c r="H730" i="1"/>
  <c r="H722" i="1"/>
  <c r="H714" i="1"/>
  <c r="H735" i="1"/>
  <c r="H725" i="1"/>
  <c r="H717" i="1"/>
  <c r="H709" i="1"/>
  <c r="H728" i="1"/>
  <c r="H720" i="1"/>
  <c r="H712" i="1"/>
  <c r="H731" i="1"/>
  <c r="H723" i="1"/>
  <c r="H715" i="1"/>
  <c r="H726" i="1"/>
  <c r="H718" i="1"/>
  <c r="H710" i="1"/>
  <c r="H729" i="1"/>
  <c r="H721" i="1"/>
  <c r="H724" i="1"/>
  <c r="H716" i="1"/>
  <c r="H701" i="1"/>
  <c r="H713" i="1"/>
  <c r="H704" i="1"/>
  <c r="H696" i="1"/>
  <c r="H707" i="1"/>
  <c r="H699" i="1"/>
  <c r="H702" i="1"/>
  <c r="H705" i="1"/>
  <c r="H697" i="1"/>
  <c r="H700" i="1"/>
  <c r="H703" i="1"/>
  <c r="H708" i="1"/>
  <c r="H706" i="1"/>
  <c r="H698" i="1"/>
  <c r="H693" i="1"/>
  <c r="H685" i="1"/>
  <c r="H691" i="1"/>
  <c r="H694" i="1"/>
  <c r="H686" i="1"/>
  <c r="H689" i="1"/>
  <c r="H692" i="1"/>
  <c r="H690" i="1"/>
  <c r="H684" i="1"/>
  <c r="H683" i="1"/>
  <c r="H688" i="1"/>
  <c r="H678" i="1"/>
  <c r="H681" i="1"/>
  <c r="H676" i="1"/>
  <c r="H679" i="1"/>
  <c r="H680" i="1"/>
  <c r="H695" i="1"/>
  <c r="H687" i="1"/>
  <c r="H669" i="1"/>
  <c r="H682" i="1"/>
  <c r="H672" i="1"/>
  <c r="H664" i="1"/>
  <c r="H670" i="1"/>
  <c r="H677" i="1"/>
  <c r="H675" i="1"/>
  <c r="H673" i="1"/>
  <c r="H665" i="1"/>
  <c r="H674" i="1"/>
  <c r="H671" i="1"/>
  <c r="H662" i="1"/>
  <c r="H667" i="1"/>
  <c r="H657" i="1"/>
  <c r="H660" i="1"/>
  <c r="H663" i="1"/>
  <c r="H668" i="1"/>
  <c r="H666" i="1"/>
  <c r="H661" i="1"/>
  <c r="H659" i="1"/>
  <c r="H655" i="1"/>
  <c r="H650" i="1"/>
  <c r="H653" i="1"/>
  <c r="H645" i="1"/>
  <c r="H648" i="1"/>
  <c r="H658" i="1"/>
  <c r="H656" i="1"/>
  <c r="H651" i="1"/>
  <c r="H654" i="1"/>
  <c r="H646" i="1"/>
  <c r="H647" i="1"/>
  <c r="H640" i="1"/>
  <c r="H643" i="1"/>
  <c r="H635" i="1"/>
  <c r="H638" i="1"/>
  <c r="H641" i="1"/>
  <c r="H649" i="1"/>
  <c r="H644" i="1"/>
  <c r="H636" i="1"/>
  <c r="H652" i="1"/>
  <c r="H639" i="1"/>
  <c r="H637" i="1"/>
  <c r="H633" i="1"/>
  <c r="H628" i="1"/>
  <c r="H620" i="1"/>
  <c r="H612" i="1"/>
  <c r="H631" i="1"/>
  <c r="H623" i="1"/>
  <c r="H626" i="1"/>
  <c r="H618" i="1"/>
  <c r="H610" i="1"/>
  <c r="H632" i="1"/>
  <c r="H629" i="1"/>
  <c r="H642" i="1"/>
  <c r="H624" i="1"/>
  <c r="H616" i="1"/>
  <c r="H627" i="1"/>
  <c r="H619" i="1"/>
  <c r="H625" i="1"/>
  <c r="H617" i="1"/>
  <c r="H634" i="1"/>
  <c r="H630" i="1"/>
  <c r="H611" i="1"/>
  <c r="H606" i="1"/>
  <c r="H615" i="1"/>
  <c r="H613" i="1"/>
  <c r="H609" i="1"/>
  <c r="H621" i="1"/>
  <c r="H604" i="1"/>
  <c r="H607" i="1"/>
  <c r="H622" i="1"/>
  <c r="H614" i="1"/>
  <c r="H605" i="1"/>
  <c r="H603" i="1"/>
  <c r="H599" i="1"/>
  <c r="H601" i="1"/>
  <c r="H596" i="1"/>
  <c r="H597" i="1"/>
  <c r="H608" i="1"/>
  <c r="H598" i="1"/>
  <c r="H602" i="1"/>
  <c r="H600" i="1"/>
  <c r="B87" i="1"/>
  <c r="H56" i="1"/>
  <c r="H64" i="1"/>
  <c r="H72" i="1"/>
  <c r="H80" i="1"/>
  <c r="H88" i="1"/>
  <c r="H96" i="1"/>
  <c r="H104" i="1"/>
  <c r="H112" i="1"/>
  <c r="H120" i="1"/>
  <c r="H128" i="1"/>
  <c r="H136" i="1"/>
  <c r="H144" i="1"/>
  <c r="H152" i="1"/>
  <c r="H160" i="1"/>
  <c r="H168" i="1"/>
  <c r="H176" i="1"/>
  <c r="H184" i="1"/>
  <c r="H57" i="1"/>
  <c r="H65" i="1"/>
  <c r="H73" i="1"/>
  <c r="H81" i="1"/>
  <c r="H89" i="1"/>
  <c r="H97" i="1"/>
  <c r="H105" i="1"/>
  <c r="H113" i="1"/>
  <c r="H121" i="1"/>
  <c r="H129" i="1"/>
  <c r="H137" i="1"/>
  <c r="H145" i="1"/>
  <c r="H153" i="1"/>
  <c r="H161" i="1"/>
  <c r="H169" i="1"/>
  <c r="H177" i="1"/>
  <c r="H185" i="1"/>
  <c r="H58" i="1"/>
  <c r="H66" i="1"/>
  <c r="H74" i="1"/>
  <c r="H82" i="1"/>
  <c r="H90" i="1"/>
  <c r="H98" i="1"/>
  <c r="H106" i="1"/>
  <c r="H114" i="1"/>
  <c r="H122" i="1"/>
  <c r="H130" i="1"/>
  <c r="H138" i="1"/>
  <c r="H146" i="1"/>
  <c r="H154" i="1"/>
  <c r="H162" i="1"/>
  <c r="H170" i="1"/>
  <c r="H178" i="1"/>
  <c r="H186" i="1"/>
  <c r="H59" i="1"/>
  <c r="H67" i="1"/>
  <c r="H75" i="1"/>
  <c r="H83" i="1"/>
  <c r="H91" i="1"/>
  <c r="H99" i="1"/>
  <c r="H107" i="1"/>
  <c r="H115" i="1"/>
  <c r="H123" i="1"/>
  <c r="H131" i="1"/>
  <c r="H139" i="1"/>
  <c r="H147" i="1"/>
  <c r="H155" i="1"/>
  <c r="H163" i="1"/>
  <c r="H171" i="1"/>
  <c r="H179" i="1"/>
  <c r="H187" i="1"/>
  <c r="H60" i="1"/>
  <c r="H68" i="1"/>
  <c r="H76" i="1"/>
  <c r="H84" i="1"/>
  <c r="H92" i="1"/>
  <c r="H100" i="1"/>
  <c r="H108" i="1"/>
  <c r="H116" i="1"/>
  <c r="H124" i="1"/>
  <c r="H132" i="1"/>
  <c r="H140" i="1"/>
  <c r="H148" i="1"/>
  <c r="H156" i="1"/>
  <c r="H164" i="1"/>
  <c r="H172" i="1"/>
  <c r="H180" i="1"/>
  <c r="H188" i="1"/>
  <c r="H61" i="1"/>
  <c r="H69" i="1"/>
  <c r="H77" i="1"/>
  <c r="H85" i="1"/>
  <c r="H93" i="1"/>
  <c r="H101" i="1"/>
  <c r="H109" i="1"/>
  <c r="H117" i="1"/>
  <c r="H125" i="1"/>
  <c r="H133" i="1"/>
  <c r="H141" i="1"/>
  <c r="H149" i="1"/>
  <c r="H157" i="1"/>
  <c r="H165" i="1"/>
  <c r="H173" i="1"/>
  <c r="H181" i="1"/>
  <c r="H189" i="1"/>
  <c r="H55" i="1"/>
  <c r="H63" i="1"/>
  <c r="H71" i="1"/>
  <c r="H79" i="1"/>
  <c r="H87" i="1"/>
  <c r="H95" i="1"/>
  <c r="H103" i="1"/>
  <c r="H111" i="1"/>
  <c r="H119" i="1"/>
  <c r="H127" i="1"/>
  <c r="H135" i="1"/>
  <c r="H143" i="1"/>
  <c r="H151" i="1"/>
  <c r="H159" i="1"/>
  <c r="H167" i="1"/>
  <c r="H175" i="1"/>
  <c r="H183" i="1"/>
  <c r="H191" i="1"/>
  <c r="H94" i="1"/>
  <c r="H158" i="1"/>
  <c r="H195" i="1"/>
  <c r="H203" i="1"/>
  <c r="H211" i="1"/>
  <c r="H219" i="1"/>
  <c r="H227" i="1"/>
  <c r="H235" i="1"/>
  <c r="H243" i="1"/>
  <c r="H251" i="1"/>
  <c r="H259" i="1"/>
  <c r="H267" i="1"/>
  <c r="H275" i="1"/>
  <c r="H283" i="1"/>
  <c r="H291" i="1"/>
  <c r="H299" i="1"/>
  <c r="H307" i="1"/>
  <c r="H315" i="1"/>
  <c r="H323" i="1"/>
  <c r="H331" i="1"/>
  <c r="H339" i="1"/>
  <c r="H347" i="1"/>
  <c r="H355" i="1"/>
  <c r="H363" i="1"/>
  <c r="H371" i="1"/>
  <c r="H379" i="1"/>
  <c r="H387" i="1"/>
  <c r="H395" i="1"/>
  <c r="H403" i="1"/>
  <c r="H411" i="1"/>
  <c r="H419" i="1"/>
  <c r="H427" i="1"/>
  <c r="H435" i="1"/>
  <c r="H443" i="1"/>
  <c r="H451" i="1"/>
  <c r="H459" i="1"/>
  <c r="H467" i="1"/>
  <c r="H475" i="1"/>
  <c r="H483" i="1"/>
  <c r="H491" i="1"/>
  <c r="H499" i="1"/>
  <c r="H507" i="1"/>
  <c r="H515" i="1"/>
  <c r="H523" i="1"/>
  <c r="H531" i="1"/>
  <c r="H539" i="1"/>
  <c r="H547" i="1"/>
  <c r="H555" i="1"/>
  <c r="H563" i="1"/>
  <c r="H571" i="1"/>
  <c r="H579" i="1"/>
  <c r="H587" i="1"/>
  <c r="H595" i="1"/>
  <c r="H30" i="1"/>
  <c r="H38" i="1"/>
  <c r="H46" i="1"/>
  <c r="H24" i="1"/>
  <c r="H134" i="1"/>
  <c r="H216" i="1"/>
  <c r="H248" i="1"/>
  <c r="H272" i="1"/>
  <c r="H288" i="1"/>
  <c r="H312" i="1"/>
  <c r="H344" i="1"/>
  <c r="H368" i="1"/>
  <c r="H400" i="1"/>
  <c r="H416" i="1"/>
  <c r="H448" i="1"/>
  <c r="H472" i="1"/>
  <c r="H488" i="1"/>
  <c r="H512" i="1"/>
  <c r="H544" i="1"/>
  <c r="H576" i="1"/>
  <c r="H35" i="1"/>
  <c r="H78" i="1"/>
  <c r="H201" i="1"/>
  <c r="H225" i="1"/>
  <c r="H249" i="1"/>
  <c r="H273" i="1"/>
  <c r="H297" i="1"/>
  <c r="H337" i="1"/>
  <c r="H353" i="1"/>
  <c r="H393" i="1"/>
  <c r="H433" i="1"/>
  <c r="H102" i="1"/>
  <c r="H166" i="1"/>
  <c r="H196" i="1"/>
  <c r="H204" i="1"/>
  <c r="H212" i="1"/>
  <c r="H220" i="1"/>
  <c r="H228" i="1"/>
  <c r="H236" i="1"/>
  <c r="H244" i="1"/>
  <c r="H252" i="1"/>
  <c r="H260" i="1"/>
  <c r="H268" i="1"/>
  <c r="H276" i="1"/>
  <c r="H284" i="1"/>
  <c r="H292" i="1"/>
  <c r="H300" i="1"/>
  <c r="H308" i="1"/>
  <c r="H316" i="1"/>
  <c r="H324" i="1"/>
  <c r="H332" i="1"/>
  <c r="H340" i="1"/>
  <c r="H348" i="1"/>
  <c r="H356" i="1"/>
  <c r="H364" i="1"/>
  <c r="H372" i="1"/>
  <c r="H380" i="1"/>
  <c r="H388" i="1"/>
  <c r="H396" i="1"/>
  <c r="H404" i="1"/>
  <c r="H412" i="1"/>
  <c r="H420" i="1"/>
  <c r="H428" i="1"/>
  <c r="H436" i="1"/>
  <c r="H444" i="1"/>
  <c r="H452" i="1"/>
  <c r="H460" i="1"/>
  <c r="H468" i="1"/>
  <c r="H476" i="1"/>
  <c r="H484" i="1"/>
  <c r="H492" i="1"/>
  <c r="H500" i="1"/>
  <c r="H508" i="1"/>
  <c r="H516" i="1"/>
  <c r="H524" i="1"/>
  <c r="H532" i="1"/>
  <c r="H540" i="1"/>
  <c r="H548" i="1"/>
  <c r="H556" i="1"/>
  <c r="H564" i="1"/>
  <c r="H572" i="1"/>
  <c r="H580" i="1"/>
  <c r="H588" i="1"/>
  <c r="H31" i="1"/>
  <c r="H39" i="1"/>
  <c r="H47" i="1"/>
  <c r="H192" i="1"/>
  <c r="H208" i="1"/>
  <c r="H232" i="1"/>
  <c r="H264" i="1"/>
  <c r="H296" i="1"/>
  <c r="H320" i="1"/>
  <c r="H336" i="1"/>
  <c r="H360" i="1"/>
  <c r="H384" i="1"/>
  <c r="H408" i="1"/>
  <c r="H440" i="1"/>
  <c r="H456" i="1"/>
  <c r="H480" i="1"/>
  <c r="H496" i="1"/>
  <c r="H528" i="1"/>
  <c r="H560" i="1"/>
  <c r="H592" i="1"/>
  <c r="H193" i="1"/>
  <c r="H217" i="1"/>
  <c r="H233" i="1"/>
  <c r="H257" i="1"/>
  <c r="H289" i="1"/>
  <c r="H329" i="1"/>
  <c r="H361" i="1"/>
  <c r="H385" i="1"/>
  <c r="H425" i="1"/>
  <c r="H110" i="1"/>
  <c r="H174" i="1"/>
  <c r="H197" i="1"/>
  <c r="H205" i="1"/>
  <c r="H213" i="1"/>
  <c r="H221" i="1"/>
  <c r="H229" i="1"/>
  <c r="H237" i="1"/>
  <c r="H245" i="1"/>
  <c r="H253" i="1"/>
  <c r="H261" i="1"/>
  <c r="H269" i="1"/>
  <c r="H277" i="1"/>
  <c r="H285" i="1"/>
  <c r="H293" i="1"/>
  <c r="H301" i="1"/>
  <c r="H309" i="1"/>
  <c r="H317" i="1"/>
  <c r="H325" i="1"/>
  <c r="H333" i="1"/>
  <c r="H341" i="1"/>
  <c r="H349" i="1"/>
  <c r="H357" i="1"/>
  <c r="H365" i="1"/>
  <c r="H373" i="1"/>
  <c r="H381" i="1"/>
  <c r="H389" i="1"/>
  <c r="H397" i="1"/>
  <c r="H405" i="1"/>
  <c r="H413" i="1"/>
  <c r="H421" i="1"/>
  <c r="H429" i="1"/>
  <c r="H437" i="1"/>
  <c r="H445" i="1"/>
  <c r="H453" i="1"/>
  <c r="H461" i="1"/>
  <c r="H469" i="1"/>
  <c r="H477" i="1"/>
  <c r="H485" i="1"/>
  <c r="H493" i="1"/>
  <c r="H501" i="1"/>
  <c r="H509" i="1"/>
  <c r="H517" i="1"/>
  <c r="H525" i="1"/>
  <c r="H533" i="1"/>
  <c r="H541" i="1"/>
  <c r="H549" i="1"/>
  <c r="H557" i="1"/>
  <c r="H565" i="1"/>
  <c r="H573" i="1"/>
  <c r="H581" i="1"/>
  <c r="H589" i="1"/>
  <c r="H54" i="1"/>
  <c r="H32" i="1"/>
  <c r="H40" i="1"/>
  <c r="H48" i="1"/>
  <c r="H376" i="1"/>
  <c r="H552" i="1"/>
  <c r="H51" i="1"/>
  <c r="H209" i="1"/>
  <c r="H265" i="1"/>
  <c r="H321" i="1"/>
  <c r="H369" i="1"/>
  <c r="H409" i="1"/>
  <c r="H118" i="1"/>
  <c r="H182" i="1"/>
  <c r="H198" i="1"/>
  <c r="H206" i="1"/>
  <c r="H214" i="1"/>
  <c r="H222" i="1"/>
  <c r="H230" i="1"/>
  <c r="H238" i="1"/>
  <c r="H246" i="1"/>
  <c r="H254" i="1"/>
  <c r="H262" i="1"/>
  <c r="H270" i="1"/>
  <c r="H278" i="1"/>
  <c r="H286" i="1"/>
  <c r="H294" i="1"/>
  <c r="H302" i="1"/>
  <c r="H310" i="1"/>
  <c r="H318" i="1"/>
  <c r="H326" i="1"/>
  <c r="H334" i="1"/>
  <c r="H342" i="1"/>
  <c r="H350" i="1"/>
  <c r="H358" i="1"/>
  <c r="H366" i="1"/>
  <c r="H374" i="1"/>
  <c r="H382" i="1"/>
  <c r="H390" i="1"/>
  <c r="H398" i="1"/>
  <c r="H406" i="1"/>
  <c r="H414" i="1"/>
  <c r="H422" i="1"/>
  <c r="H430" i="1"/>
  <c r="H438" i="1"/>
  <c r="H446" i="1"/>
  <c r="H454" i="1"/>
  <c r="H462" i="1"/>
  <c r="H470" i="1"/>
  <c r="H478" i="1"/>
  <c r="H486" i="1"/>
  <c r="H494" i="1"/>
  <c r="H502" i="1"/>
  <c r="H510" i="1"/>
  <c r="H518" i="1"/>
  <c r="H526" i="1"/>
  <c r="H534" i="1"/>
  <c r="H542" i="1"/>
  <c r="H550" i="1"/>
  <c r="H558" i="1"/>
  <c r="H566" i="1"/>
  <c r="H574" i="1"/>
  <c r="H582" i="1"/>
  <c r="H590" i="1"/>
  <c r="H25" i="1"/>
  <c r="H33" i="1"/>
  <c r="H41" i="1"/>
  <c r="H49" i="1"/>
  <c r="H62" i="1"/>
  <c r="H126" i="1"/>
  <c r="H190" i="1"/>
  <c r="H199" i="1"/>
  <c r="H207" i="1"/>
  <c r="H215" i="1"/>
  <c r="H223" i="1"/>
  <c r="H231" i="1"/>
  <c r="H239" i="1"/>
  <c r="H247" i="1"/>
  <c r="H255" i="1"/>
  <c r="H263" i="1"/>
  <c r="H271" i="1"/>
  <c r="H279" i="1"/>
  <c r="H287" i="1"/>
  <c r="H295" i="1"/>
  <c r="H303" i="1"/>
  <c r="H311" i="1"/>
  <c r="H319" i="1"/>
  <c r="H327" i="1"/>
  <c r="H335" i="1"/>
  <c r="H343" i="1"/>
  <c r="H351" i="1"/>
  <c r="H359" i="1"/>
  <c r="H367" i="1"/>
  <c r="H375" i="1"/>
  <c r="H383" i="1"/>
  <c r="H391" i="1"/>
  <c r="H399" i="1"/>
  <c r="H407" i="1"/>
  <c r="H415" i="1"/>
  <c r="H423" i="1"/>
  <c r="H431" i="1"/>
  <c r="H439" i="1"/>
  <c r="H447" i="1"/>
  <c r="H455" i="1"/>
  <c r="H463" i="1"/>
  <c r="H471" i="1"/>
  <c r="H479" i="1"/>
  <c r="H487" i="1"/>
  <c r="H495" i="1"/>
  <c r="H503" i="1"/>
  <c r="H511" i="1"/>
  <c r="H519" i="1"/>
  <c r="H527" i="1"/>
  <c r="H535" i="1"/>
  <c r="H543" i="1"/>
  <c r="H551" i="1"/>
  <c r="H559" i="1"/>
  <c r="H567" i="1"/>
  <c r="H575" i="1"/>
  <c r="H583" i="1"/>
  <c r="H591" i="1"/>
  <c r="H26" i="1"/>
  <c r="H34" i="1"/>
  <c r="H42" i="1"/>
  <c r="H50" i="1"/>
  <c r="H424" i="1"/>
  <c r="H520" i="1"/>
  <c r="H584" i="1"/>
  <c r="H43" i="1"/>
  <c r="H142" i="1"/>
  <c r="H241" i="1"/>
  <c r="H281" i="1"/>
  <c r="H305" i="1"/>
  <c r="H345" i="1"/>
  <c r="H377" i="1"/>
  <c r="H401" i="1"/>
  <c r="H86" i="1"/>
  <c r="H150" i="1"/>
  <c r="H194" i="1"/>
  <c r="H202" i="1"/>
  <c r="H210" i="1"/>
  <c r="H218" i="1"/>
  <c r="H226" i="1"/>
  <c r="H234" i="1"/>
  <c r="H242" i="1"/>
  <c r="H250" i="1"/>
  <c r="H258" i="1"/>
  <c r="H266" i="1"/>
  <c r="H274" i="1"/>
  <c r="H282" i="1"/>
  <c r="H290" i="1"/>
  <c r="H298" i="1"/>
  <c r="H306" i="1"/>
  <c r="H314" i="1"/>
  <c r="H322" i="1"/>
  <c r="H330" i="1"/>
  <c r="H338" i="1"/>
  <c r="H346" i="1"/>
  <c r="H354" i="1"/>
  <c r="H362" i="1"/>
  <c r="H370" i="1"/>
  <c r="H378" i="1"/>
  <c r="H386" i="1"/>
  <c r="H394" i="1"/>
  <c r="H402" i="1"/>
  <c r="H410" i="1"/>
  <c r="H418" i="1"/>
  <c r="H426" i="1"/>
  <c r="H434" i="1"/>
  <c r="H442" i="1"/>
  <c r="H450" i="1"/>
  <c r="H458" i="1"/>
  <c r="H466" i="1"/>
  <c r="H474" i="1"/>
  <c r="H482" i="1"/>
  <c r="H490" i="1"/>
  <c r="H498" i="1"/>
  <c r="H506" i="1"/>
  <c r="H514" i="1"/>
  <c r="H522" i="1"/>
  <c r="H530" i="1"/>
  <c r="H538" i="1"/>
  <c r="H546" i="1"/>
  <c r="H554" i="1"/>
  <c r="H562" i="1"/>
  <c r="H570" i="1"/>
  <c r="H578" i="1"/>
  <c r="H586" i="1"/>
  <c r="H594" i="1"/>
  <c r="H29" i="1"/>
  <c r="H37" i="1"/>
  <c r="H45" i="1"/>
  <c r="H53" i="1"/>
  <c r="H70" i="1"/>
  <c r="H200" i="1"/>
  <c r="H224" i="1"/>
  <c r="H240" i="1"/>
  <c r="H256" i="1"/>
  <c r="H280" i="1"/>
  <c r="H304" i="1"/>
  <c r="H328" i="1"/>
  <c r="H352" i="1"/>
  <c r="H392" i="1"/>
  <c r="H432" i="1"/>
  <c r="H464" i="1"/>
  <c r="H504" i="1"/>
  <c r="H536" i="1"/>
  <c r="H568" i="1"/>
  <c r="H27" i="1"/>
  <c r="H313" i="1"/>
  <c r="H441" i="1"/>
  <c r="H505" i="1"/>
  <c r="H569" i="1"/>
  <c r="H449" i="1"/>
  <c r="H513" i="1"/>
  <c r="H577" i="1"/>
  <c r="H457" i="1"/>
  <c r="H521" i="1"/>
  <c r="H585" i="1"/>
  <c r="H465" i="1"/>
  <c r="H529" i="1"/>
  <c r="H593" i="1"/>
  <c r="H473" i="1"/>
  <c r="H537" i="1"/>
  <c r="H28" i="1"/>
  <c r="H481" i="1"/>
  <c r="H545" i="1"/>
  <c r="H489" i="1"/>
  <c r="H553" i="1"/>
  <c r="H44" i="1"/>
  <c r="H417" i="1"/>
  <c r="H561" i="1"/>
  <c r="H52" i="1"/>
  <c r="H36" i="1"/>
  <c r="H497" i="1"/>
  <c r="AQ55" i="1"/>
  <c r="AQ63" i="1"/>
  <c r="AQ71" i="1"/>
  <c r="AQ79" i="1"/>
  <c r="AQ57" i="1"/>
  <c r="AQ65" i="1"/>
  <c r="AQ73" i="1"/>
  <c r="AQ81" i="1"/>
  <c r="AQ59" i="1"/>
  <c r="AQ67" i="1"/>
  <c r="AQ75" i="1"/>
  <c r="AQ60" i="1"/>
  <c r="AQ68" i="1"/>
  <c r="AQ76" i="1"/>
  <c r="AQ84" i="1"/>
  <c r="AQ61" i="1"/>
  <c r="AQ77" i="1"/>
  <c r="AQ62" i="1"/>
  <c r="AQ78" i="1"/>
  <c r="AQ54" i="1"/>
  <c r="AQ64" i="1"/>
  <c r="AQ80" i="1"/>
  <c r="AQ72" i="1"/>
  <c r="AQ74" i="1"/>
  <c r="AQ66" i="1"/>
  <c r="AQ82" i="1"/>
  <c r="AQ86" i="1"/>
  <c r="AQ58" i="1"/>
  <c r="AQ69" i="1"/>
  <c r="AQ83" i="1"/>
  <c r="AQ70" i="1"/>
  <c r="AQ85" i="1"/>
  <c r="AQ56" i="1"/>
  <c r="N7" i="1"/>
  <c r="N6" i="1"/>
  <c r="N5" i="1"/>
  <c r="N4" i="1"/>
  <c r="K7" i="1"/>
  <c r="K6" i="1"/>
  <c r="K5" i="1"/>
  <c r="K4" i="1"/>
  <c r="J87" i="1" l="1"/>
  <c r="AQ87" i="1"/>
  <c r="A734" i="1"/>
  <c r="A683" i="4"/>
  <c r="S682" i="4"/>
  <c r="B88" i="1"/>
  <c r="C59" i="1"/>
  <c r="C67" i="1"/>
  <c r="C75" i="1"/>
  <c r="C83" i="1"/>
  <c r="C62" i="1"/>
  <c r="C70" i="1"/>
  <c r="C78" i="1"/>
  <c r="C86" i="1"/>
  <c r="C55" i="1"/>
  <c r="C63" i="1"/>
  <c r="C71" i="1"/>
  <c r="C79" i="1"/>
  <c r="C87" i="1"/>
  <c r="C64" i="1"/>
  <c r="C76" i="1"/>
  <c r="C65" i="1"/>
  <c r="C77" i="1"/>
  <c r="C66" i="1"/>
  <c r="C80" i="1"/>
  <c r="C56" i="1"/>
  <c r="C68" i="1"/>
  <c r="C81" i="1"/>
  <c r="C57" i="1"/>
  <c r="C69" i="1"/>
  <c r="C82" i="1"/>
  <c r="C58" i="1"/>
  <c r="C72" i="1"/>
  <c r="C84" i="1"/>
  <c r="C85" i="1"/>
  <c r="C60" i="1"/>
  <c r="C61" i="1"/>
  <c r="C73" i="1"/>
  <c r="C74" i="1"/>
  <c r="C54" i="1"/>
  <c r="J88" i="1" l="1"/>
  <c r="C88" i="1"/>
  <c r="A735" i="1"/>
  <c r="A684" i="4"/>
  <c r="S683" i="4"/>
  <c r="B89" i="1"/>
  <c r="AQ88" i="1"/>
  <c r="Y3" i="1"/>
  <c r="Y2" i="1"/>
  <c r="J89" i="1" l="1"/>
  <c r="A736" i="1"/>
  <c r="A685" i="4"/>
  <c r="S684" i="4"/>
  <c r="B90" i="1"/>
  <c r="AQ89" i="1"/>
  <c r="C89" i="1"/>
  <c r="T847" i="4"/>
  <c r="J90" i="1" l="1"/>
  <c r="A737" i="1"/>
  <c r="A686" i="4"/>
  <c r="S685" i="4"/>
  <c r="B91" i="1"/>
  <c r="AQ90" i="1"/>
  <c r="C90" i="1"/>
  <c r="B35" i="4"/>
  <c r="B36" i="4"/>
  <c r="B37" i="4"/>
  <c r="B38" i="4"/>
  <c r="B39" i="4"/>
  <c r="B40" i="4"/>
  <c r="J91" i="1" l="1"/>
  <c r="A738" i="1"/>
  <c r="A687" i="4"/>
  <c r="S686" i="4"/>
  <c r="B41" i="4"/>
  <c r="B92" i="1"/>
  <c r="AQ91" i="1"/>
  <c r="C91" i="1"/>
  <c r="AG1" i="4"/>
  <c r="J92" i="1" l="1"/>
  <c r="A739" i="1"/>
  <c r="A688" i="4"/>
  <c r="S687" i="4"/>
  <c r="B93" i="1"/>
  <c r="AQ92" i="1"/>
  <c r="C92" i="1"/>
  <c r="B42" i="4"/>
  <c r="D1" i="4"/>
  <c r="J93" i="1" l="1"/>
  <c r="A740" i="1"/>
  <c r="A689" i="4"/>
  <c r="S688" i="4"/>
  <c r="B94" i="1"/>
  <c r="AQ93" i="1"/>
  <c r="C93" i="1"/>
  <c r="B43" i="4"/>
  <c r="AF5" i="1"/>
  <c r="AF4" i="1"/>
  <c r="J94" i="1" l="1"/>
  <c r="A741" i="1"/>
  <c r="A690" i="4"/>
  <c r="S689" i="4"/>
  <c r="B95" i="1"/>
  <c r="AQ94" i="1"/>
  <c r="C94" i="1"/>
  <c r="B44" i="4"/>
  <c r="J95" i="1" l="1"/>
  <c r="A742" i="1"/>
  <c r="A691" i="4"/>
  <c r="S690" i="4"/>
  <c r="B96" i="1"/>
  <c r="AQ95" i="1"/>
  <c r="C95" i="1"/>
  <c r="B45" i="4"/>
  <c r="D3" i="3"/>
  <c r="D32" i="3"/>
  <c r="J96" i="1" l="1"/>
  <c r="A743" i="1"/>
  <c r="A692" i="4"/>
  <c r="S691" i="4"/>
  <c r="B97" i="1"/>
  <c r="AQ96" i="1"/>
  <c r="C96" i="1"/>
  <c r="B46" i="4"/>
  <c r="G29" i="1"/>
  <c r="G26" i="1"/>
  <c r="G30" i="1"/>
  <c r="G38" i="1"/>
  <c r="G42" i="1"/>
  <c r="G46" i="1"/>
  <c r="G50" i="1"/>
  <c r="G41" i="1"/>
  <c r="G34" i="1"/>
  <c r="G31" i="1"/>
  <c r="G39" i="1"/>
  <c r="G47" i="1"/>
  <c r="G51" i="1"/>
  <c r="G33" i="1"/>
  <c r="G49" i="1"/>
  <c r="G27" i="1"/>
  <c r="G35" i="1"/>
  <c r="G43" i="1"/>
  <c r="G37" i="1"/>
  <c r="G53" i="1"/>
  <c r="G28" i="1"/>
  <c r="G32" i="1"/>
  <c r="G36" i="1"/>
  <c r="G40" i="1"/>
  <c r="G44" i="1"/>
  <c r="G48" i="1"/>
  <c r="G52" i="1"/>
  <c r="G25" i="1"/>
  <c r="G45" i="1"/>
  <c r="G24" i="1"/>
  <c r="J97" i="1" l="1"/>
  <c r="A744" i="1"/>
  <c r="A693" i="4"/>
  <c r="S692" i="4"/>
  <c r="B98" i="1"/>
  <c r="AQ97" i="1"/>
  <c r="C97" i="1"/>
  <c r="B47" i="4"/>
  <c r="AH3" i="1"/>
  <c r="J98" i="1" l="1"/>
  <c r="A745" i="1"/>
  <c r="A694" i="4"/>
  <c r="S693" i="4"/>
  <c r="B99" i="1"/>
  <c r="AT98" i="1"/>
  <c r="AQ98" i="1"/>
  <c r="C98" i="1"/>
  <c r="B48" i="4"/>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F3" i="1"/>
  <c r="AF1" i="1"/>
  <c r="D1" i="1"/>
  <c r="J99" i="1" l="1"/>
  <c r="A746" i="1"/>
  <c r="A695" i="4"/>
  <c r="S694" i="4"/>
  <c r="B100" i="1"/>
  <c r="AT99" i="1"/>
  <c r="AQ99" i="1"/>
  <c r="C99" i="1"/>
  <c r="B49" i="4"/>
  <c r="AF25" i="1"/>
  <c r="AF33" i="1"/>
  <c r="AF41" i="1"/>
  <c r="AF49" i="1"/>
  <c r="AF35" i="1"/>
  <c r="AF51" i="1"/>
  <c r="AF36" i="1"/>
  <c r="AF44" i="1"/>
  <c r="AF29" i="1"/>
  <c r="AF45" i="1"/>
  <c r="AF30" i="1"/>
  <c r="AF38" i="1"/>
  <c r="O4" i="1"/>
  <c r="AF26" i="1"/>
  <c r="AF34" i="1"/>
  <c r="AF42" i="1"/>
  <c r="AF50" i="1"/>
  <c r="AF27" i="1"/>
  <c r="AF43" i="1"/>
  <c r="AF28" i="1"/>
  <c r="AF52" i="1"/>
  <c r="AF37" i="1"/>
  <c r="AF53" i="1"/>
  <c r="AF46" i="1"/>
  <c r="AF31" i="1"/>
  <c r="AF47" i="1"/>
  <c r="AF24" i="1"/>
  <c r="AF32" i="1"/>
  <c r="AF40" i="1"/>
  <c r="AF48" i="1"/>
  <c r="AF39" i="1"/>
  <c r="O25" i="1"/>
  <c r="O53" i="1"/>
  <c r="O35" i="1"/>
  <c r="O31" i="1"/>
  <c r="O49" i="1"/>
  <c r="O42" i="1"/>
  <c r="O28" i="1"/>
  <c r="O44" i="1"/>
  <c r="O50" i="1"/>
  <c r="O32" i="1"/>
  <c r="O29" i="1"/>
  <c r="O30" i="1"/>
  <c r="O36" i="1"/>
  <c r="O40" i="1"/>
  <c r="O45" i="1"/>
  <c r="O46" i="1"/>
  <c r="O52" i="1"/>
  <c r="O48" i="1"/>
  <c r="O39" i="1"/>
  <c r="O27" i="1"/>
  <c r="O33" i="1"/>
  <c r="O26" i="1"/>
  <c r="O38" i="1"/>
  <c r="O43" i="1"/>
  <c r="O41" i="1"/>
  <c r="O34" i="1"/>
  <c r="O51" i="1"/>
  <c r="O47" i="1"/>
  <c r="O24" i="1"/>
  <c r="O37" i="1"/>
  <c r="AE53" i="1"/>
  <c r="O54" i="1" s="1"/>
  <c r="Z2" i="1"/>
  <c r="Z3" i="1"/>
  <c r="K24" i="3" s="1"/>
  <c r="J100" i="1" l="1"/>
  <c r="A747" i="1"/>
  <c r="A696" i="4"/>
  <c r="S695" i="4"/>
  <c r="B101" i="1"/>
  <c r="AT100" i="1"/>
  <c r="AQ100" i="1"/>
  <c r="C100" i="1"/>
  <c r="B50" i="4"/>
  <c r="K23" i="3"/>
  <c r="AP1" i="4"/>
  <c r="M2" i="4"/>
  <c r="J101" i="1" l="1"/>
  <c r="A748" i="1"/>
  <c r="A697" i="4"/>
  <c r="S696" i="4"/>
  <c r="B102" i="1"/>
  <c r="AT101" i="1"/>
  <c r="AQ101" i="1"/>
  <c r="C101" i="1"/>
  <c r="B51" i="4"/>
  <c r="Q81" i="3"/>
  <c r="Q80" i="3"/>
  <c r="Q79" i="3"/>
  <c r="Q78" i="3"/>
  <c r="Q77" i="3"/>
  <c r="Q76" i="3"/>
  <c r="Q75" i="3"/>
  <c r="Q74" i="3"/>
  <c r="Q73" i="3"/>
  <c r="Q72" i="3"/>
  <c r="Q71" i="3"/>
  <c r="Q70" i="3"/>
  <c r="Q69" i="3"/>
  <c r="Q65" i="3"/>
  <c r="Q68" i="3"/>
  <c r="Q67" i="3"/>
  <c r="Q66" i="3"/>
  <c r="Q64" i="3"/>
  <c r="O82" i="3"/>
  <c r="J102" i="1" l="1"/>
  <c r="A749" i="1"/>
  <c r="A698" i="4"/>
  <c r="S697" i="4"/>
  <c r="B103" i="1"/>
  <c r="AT102" i="1"/>
  <c r="AQ102" i="1"/>
  <c r="C102" i="1"/>
  <c r="B52" i="4"/>
  <c r="T81" i="3"/>
  <c r="T80" i="3"/>
  <c r="T79" i="3"/>
  <c r="T78" i="3"/>
  <c r="T77" i="3"/>
  <c r="T76" i="3"/>
  <c r="T75" i="3"/>
  <c r="T74" i="3"/>
  <c r="T73" i="3"/>
  <c r="T72" i="3"/>
  <c r="T71" i="3"/>
  <c r="T70" i="3"/>
  <c r="T69" i="3"/>
  <c r="T68" i="3"/>
  <c r="T67" i="3"/>
  <c r="T66" i="3"/>
  <c r="T65" i="3"/>
  <c r="T64" i="3"/>
  <c r="R78" i="3"/>
  <c r="R66" i="3"/>
  <c r="R67" i="3"/>
  <c r="R64" i="3"/>
  <c r="R77" i="3"/>
  <c r="R68" i="3"/>
  <c r="R65" i="3"/>
  <c r="R75" i="3"/>
  <c r="R71" i="3"/>
  <c r="R79" i="3"/>
  <c r="R80" i="3"/>
  <c r="R70" i="3"/>
  <c r="R72" i="3"/>
  <c r="R76" i="3"/>
  <c r="R69" i="3"/>
  <c r="R73" i="3"/>
  <c r="R81" i="3"/>
  <c r="R74" i="3"/>
  <c r="J103" i="1" l="1"/>
  <c r="A750" i="1"/>
  <c r="A699" i="4"/>
  <c r="S698" i="4"/>
  <c r="B104" i="1"/>
  <c r="AT103" i="1"/>
  <c r="AQ103" i="1"/>
  <c r="C103" i="1"/>
  <c r="B53" i="4"/>
  <c r="J104" i="1" l="1"/>
  <c r="A751" i="1"/>
  <c r="A700" i="4"/>
  <c r="S699" i="4"/>
  <c r="B105" i="1"/>
  <c r="AT104" i="1"/>
  <c r="AQ104" i="1"/>
  <c r="C104" i="1"/>
  <c r="B54" i="4"/>
  <c r="J105" i="1" l="1"/>
  <c r="A752" i="1"/>
  <c r="A701" i="4"/>
  <c r="S700" i="4"/>
  <c r="B106" i="1"/>
  <c r="AT105" i="1"/>
  <c r="AQ105" i="1"/>
  <c r="C105" i="1"/>
  <c r="B55" i="4"/>
  <c r="EW194" i="5"/>
  <c r="EX194" i="5"/>
  <c r="EY194" i="5"/>
  <c r="EZ194" i="5"/>
  <c r="FA194" i="5"/>
  <c r="FB194" i="5"/>
  <c r="FC194" i="5"/>
  <c r="FD194" i="5"/>
  <c r="FE194" i="5"/>
  <c r="FF194" i="5"/>
  <c r="FG194" i="5"/>
  <c r="FH194" i="5"/>
  <c r="FI194" i="5"/>
  <c r="FJ194" i="5"/>
  <c r="FK194" i="5"/>
  <c r="FL194" i="5"/>
  <c r="FM194" i="5"/>
  <c r="FN194" i="5"/>
  <c r="FO194" i="5"/>
  <c r="FP194" i="5"/>
  <c r="FQ194" i="5"/>
  <c r="FR194" i="5"/>
  <c r="FS194" i="5"/>
  <c r="FT194" i="5"/>
  <c r="FU194" i="5"/>
  <c r="FV194" i="5"/>
  <c r="FW194" i="5"/>
  <c r="FX194" i="5"/>
  <c r="FY194" i="5"/>
  <c r="FZ194" i="5"/>
  <c r="GA194" i="5"/>
  <c r="GB194" i="5"/>
  <c r="GC194" i="5"/>
  <c r="GD194" i="5"/>
  <c r="GE194" i="5"/>
  <c r="GF194" i="5"/>
  <c r="GG194" i="5"/>
  <c r="GH194" i="5"/>
  <c r="GI194" i="5"/>
  <c r="GJ194" i="5"/>
  <c r="GK194" i="5"/>
  <c r="GL194" i="5"/>
  <c r="GM194" i="5"/>
  <c r="GN194" i="5"/>
  <c r="GO194" i="5"/>
  <c r="GP194" i="5"/>
  <c r="GQ194" i="5"/>
  <c r="GR194" i="5"/>
  <c r="GS194" i="5"/>
  <c r="GT194" i="5"/>
  <c r="GU194" i="5"/>
  <c r="GV194" i="5"/>
  <c r="GW194" i="5"/>
  <c r="GX194" i="5"/>
  <c r="GY194" i="5"/>
  <c r="GZ194" i="5"/>
  <c r="HA194" i="5"/>
  <c r="HB194" i="5"/>
  <c r="HC194" i="5"/>
  <c r="HD194" i="5"/>
  <c r="HE194" i="5"/>
  <c r="HF194" i="5"/>
  <c r="HG194" i="5"/>
  <c r="HH194" i="5"/>
  <c r="HI194" i="5"/>
  <c r="HJ194" i="5"/>
  <c r="HK194" i="5"/>
  <c r="HL194" i="5"/>
  <c r="HM194" i="5"/>
  <c r="HN194" i="5"/>
  <c r="HO194" i="5"/>
  <c r="HP194" i="5"/>
  <c r="HQ194" i="5"/>
  <c r="HR194" i="5"/>
  <c r="HS194" i="5"/>
  <c r="HT194" i="5"/>
  <c r="HU194" i="5"/>
  <c r="HV194" i="5"/>
  <c r="HW194" i="5"/>
  <c r="HX194" i="5"/>
  <c r="HY194" i="5"/>
  <c r="HZ194" i="5"/>
  <c r="IA194" i="5"/>
  <c r="IB194" i="5"/>
  <c r="IC194" i="5"/>
  <c r="ID194" i="5"/>
  <c r="IE194" i="5"/>
  <c r="IF194" i="5"/>
  <c r="IG194" i="5"/>
  <c r="IH194" i="5"/>
  <c r="II194" i="5"/>
  <c r="IJ194" i="5"/>
  <c r="IK194" i="5"/>
  <c r="IL194" i="5"/>
  <c r="IM194" i="5"/>
  <c r="IN194" i="5"/>
  <c r="IO194" i="5"/>
  <c r="IP194" i="5"/>
  <c r="IQ194" i="5"/>
  <c r="IR194" i="5"/>
  <c r="IS194" i="5"/>
  <c r="IT194" i="5"/>
  <c r="IU194" i="5"/>
  <c r="IV194" i="5"/>
  <c r="IW194" i="5"/>
  <c r="IX194" i="5"/>
  <c r="IY194" i="5"/>
  <c r="IZ194" i="5"/>
  <c r="JA194" i="5"/>
  <c r="JB194" i="5"/>
  <c r="JC194" i="5"/>
  <c r="JD194" i="5"/>
  <c r="JE194" i="5"/>
  <c r="JF194" i="5"/>
  <c r="JG194" i="5"/>
  <c r="JH194" i="5"/>
  <c r="JI194" i="5"/>
  <c r="JJ194" i="5"/>
  <c r="JK194" i="5"/>
  <c r="JL194" i="5"/>
  <c r="JM194" i="5"/>
  <c r="JN194" i="5"/>
  <c r="JO194" i="5"/>
  <c r="JP194" i="5"/>
  <c r="JQ194" i="5"/>
  <c r="JR194" i="5"/>
  <c r="JS194" i="5"/>
  <c r="JT194" i="5"/>
  <c r="JU194" i="5"/>
  <c r="JV194" i="5"/>
  <c r="JW194" i="5"/>
  <c r="JX194" i="5"/>
  <c r="JY194" i="5"/>
  <c r="JZ194" i="5"/>
  <c r="KA194" i="5"/>
  <c r="KB194" i="5"/>
  <c r="KC194" i="5"/>
  <c r="KD194" i="5"/>
  <c r="KE194" i="5"/>
  <c r="KF194" i="5"/>
  <c r="KG194" i="5"/>
  <c r="KH194" i="5"/>
  <c r="KI194" i="5"/>
  <c r="KJ194" i="5"/>
  <c r="KK194" i="5"/>
  <c r="KL194" i="5"/>
  <c r="KM194" i="5"/>
  <c r="KN194" i="5"/>
  <c r="KO194" i="5"/>
  <c r="KP194" i="5"/>
  <c r="KQ194" i="5"/>
  <c r="KR194" i="5"/>
  <c r="KS194" i="5"/>
  <c r="KT194" i="5"/>
  <c r="KU194" i="5"/>
  <c r="KV194" i="5"/>
  <c r="KW194" i="5"/>
  <c r="KX194" i="5"/>
  <c r="KY194" i="5"/>
  <c r="KZ194" i="5"/>
  <c r="LA194" i="5"/>
  <c r="LB194" i="5"/>
  <c r="LC194" i="5"/>
  <c r="LD194" i="5"/>
  <c r="LE194" i="5"/>
  <c r="LF194" i="5"/>
  <c r="LG194" i="5"/>
  <c r="LH194" i="5"/>
  <c r="LI194" i="5"/>
  <c r="LJ194" i="5"/>
  <c r="LK194" i="5"/>
  <c r="LL194" i="5"/>
  <c r="LM194" i="5"/>
  <c r="LN194" i="5"/>
  <c r="LO194" i="5"/>
  <c r="LP194" i="5"/>
  <c r="LQ194" i="5"/>
  <c r="LR194" i="5"/>
  <c r="LS194" i="5"/>
  <c r="LT194" i="5"/>
  <c r="LU194" i="5"/>
  <c r="LV194" i="5"/>
  <c r="LW194" i="5"/>
  <c r="LX194" i="5"/>
  <c r="LY194" i="5"/>
  <c r="LZ194" i="5"/>
  <c r="MA194" i="5"/>
  <c r="MB194" i="5"/>
  <c r="MC194" i="5"/>
  <c r="MD194" i="5"/>
  <c r="ME194" i="5"/>
  <c r="MF194" i="5"/>
  <c r="MG194" i="5"/>
  <c r="MH194" i="5"/>
  <c r="MI194" i="5"/>
  <c r="MJ194" i="5"/>
  <c r="MK194" i="5"/>
  <c r="ML194" i="5"/>
  <c r="MM194" i="5"/>
  <c r="MN194" i="5"/>
  <c r="MO194" i="5"/>
  <c r="MP194" i="5"/>
  <c r="MQ194" i="5"/>
  <c r="MR194" i="5"/>
  <c r="MS194" i="5"/>
  <c r="MT194" i="5"/>
  <c r="MU194" i="5"/>
  <c r="MV194" i="5"/>
  <c r="MW194" i="5"/>
  <c r="MX194" i="5"/>
  <c r="MY194" i="5"/>
  <c r="MZ194" i="5"/>
  <c r="NA194" i="5"/>
  <c r="NB194" i="5"/>
  <c r="NC194" i="5"/>
  <c r="ND194" i="5"/>
  <c r="NE194" i="5"/>
  <c r="NF194" i="5"/>
  <c r="NG194" i="5"/>
  <c r="NH194" i="5"/>
  <c r="NI194" i="5"/>
  <c r="NJ194" i="5"/>
  <c r="NK194" i="5"/>
  <c r="NL194" i="5"/>
  <c r="NM194" i="5"/>
  <c r="NN194" i="5"/>
  <c r="NO194" i="5"/>
  <c r="NP194" i="5"/>
  <c r="NQ194" i="5"/>
  <c r="NR194" i="5"/>
  <c r="NS194" i="5"/>
  <c r="NT194" i="5"/>
  <c r="NU194" i="5"/>
  <c r="NV194" i="5"/>
  <c r="NW194" i="5"/>
  <c r="NX194" i="5"/>
  <c r="NY194" i="5"/>
  <c r="NZ194" i="5"/>
  <c r="OA194" i="5"/>
  <c r="OB194" i="5"/>
  <c r="OC194" i="5"/>
  <c r="OD194" i="5"/>
  <c r="OE194" i="5"/>
  <c r="OF194" i="5"/>
  <c r="OG194" i="5"/>
  <c r="OH194" i="5"/>
  <c r="OI194" i="5"/>
  <c r="OJ194" i="5"/>
  <c r="OK194" i="5"/>
  <c r="OL194" i="5"/>
  <c r="OM194" i="5"/>
  <c r="ON194" i="5"/>
  <c r="OO194" i="5"/>
  <c r="OP194" i="5"/>
  <c r="OQ194" i="5"/>
  <c r="OR194" i="5"/>
  <c r="OS194" i="5"/>
  <c r="OT194" i="5"/>
  <c r="OU194" i="5"/>
  <c r="OV194" i="5"/>
  <c r="OW194" i="5"/>
  <c r="OX194" i="5"/>
  <c r="OY194" i="5"/>
  <c r="OZ194" i="5"/>
  <c r="PA194" i="5"/>
  <c r="PB194" i="5"/>
  <c r="PC194" i="5"/>
  <c r="PD194" i="5"/>
  <c r="PE194" i="5"/>
  <c r="PF194" i="5"/>
  <c r="PG194" i="5"/>
  <c r="PH194" i="5"/>
  <c r="PI194" i="5"/>
  <c r="PJ194" i="5"/>
  <c r="PK194" i="5"/>
  <c r="PL194" i="5"/>
  <c r="PM194" i="5"/>
  <c r="PN194" i="5"/>
  <c r="PO194" i="5"/>
  <c r="PP194" i="5"/>
  <c r="PQ194" i="5"/>
  <c r="PR194" i="5"/>
  <c r="PS194" i="5"/>
  <c r="PT194" i="5"/>
  <c r="PU194" i="5"/>
  <c r="PV194" i="5"/>
  <c r="PW194" i="5"/>
  <c r="PX194" i="5"/>
  <c r="PY194" i="5"/>
  <c r="PZ194" i="5"/>
  <c r="QA194" i="5"/>
  <c r="QB194" i="5"/>
  <c r="QC194" i="5"/>
  <c r="QD194" i="5"/>
  <c r="QE194" i="5"/>
  <c r="QF194" i="5"/>
  <c r="QG194" i="5"/>
  <c r="QH194" i="5"/>
  <c r="QI194" i="5"/>
  <c r="QJ194" i="5"/>
  <c r="QK194" i="5"/>
  <c r="QL194" i="5"/>
  <c r="QM194" i="5"/>
  <c r="QN194" i="5"/>
  <c r="QO194" i="5"/>
  <c r="QP194" i="5"/>
  <c r="QQ194" i="5"/>
  <c r="QR194" i="5"/>
  <c r="QS194" i="5"/>
  <c r="QT194" i="5"/>
  <c r="QU194" i="5"/>
  <c r="QV194" i="5"/>
  <c r="QW194" i="5"/>
  <c r="QX194" i="5"/>
  <c r="QY194" i="5"/>
  <c r="QZ194" i="5"/>
  <c r="RA194" i="5"/>
  <c r="RB194" i="5"/>
  <c r="RC194" i="5"/>
  <c r="RD194" i="5"/>
  <c r="RE194" i="5"/>
  <c r="RF194" i="5"/>
  <c r="RG194" i="5"/>
  <c r="RH194" i="5"/>
  <c r="RI194" i="5"/>
  <c r="RJ194" i="5"/>
  <c r="RK194" i="5"/>
  <c r="RL194" i="5"/>
  <c r="RM194" i="5"/>
  <c r="RN194" i="5"/>
  <c r="RO194" i="5"/>
  <c r="RP194" i="5"/>
  <c r="RQ194" i="5"/>
  <c r="RR194" i="5"/>
  <c r="RS194" i="5"/>
  <c r="RT194" i="5"/>
  <c r="RU194" i="5"/>
  <c r="RV194" i="5"/>
  <c r="RW194" i="5"/>
  <c r="RX194" i="5"/>
  <c r="RY194" i="5"/>
  <c r="RZ194" i="5"/>
  <c r="SA194" i="5"/>
  <c r="SB194" i="5"/>
  <c r="SC194" i="5"/>
  <c r="SD194" i="5"/>
  <c r="SE194" i="5"/>
  <c r="SF194" i="5"/>
  <c r="SG194" i="5"/>
  <c r="SH194" i="5"/>
  <c r="SI194" i="5"/>
  <c r="SJ194" i="5"/>
  <c r="SK194" i="5"/>
  <c r="SL194" i="5"/>
  <c r="SM194" i="5"/>
  <c r="SN194" i="5"/>
  <c r="SO194" i="5"/>
  <c r="SP194" i="5"/>
  <c r="SQ194" i="5"/>
  <c r="SR194" i="5"/>
  <c r="EW195" i="5"/>
  <c r="EX195" i="5"/>
  <c r="EY195" i="5"/>
  <c r="EZ195" i="5"/>
  <c r="FA195" i="5"/>
  <c r="FB195" i="5"/>
  <c r="FC195" i="5"/>
  <c r="FD195" i="5"/>
  <c r="FE195" i="5"/>
  <c r="FF195" i="5"/>
  <c r="FG195" i="5"/>
  <c r="FH195" i="5"/>
  <c r="FI195" i="5"/>
  <c r="FJ195" i="5"/>
  <c r="FK195" i="5"/>
  <c r="FL195" i="5"/>
  <c r="FM195" i="5"/>
  <c r="FN195" i="5"/>
  <c r="FO195" i="5"/>
  <c r="FP195" i="5"/>
  <c r="FQ195" i="5"/>
  <c r="FR195" i="5"/>
  <c r="FS195" i="5"/>
  <c r="FT195" i="5"/>
  <c r="FU195" i="5"/>
  <c r="FV195" i="5"/>
  <c r="FW195" i="5"/>
  <c r="FX195" i="5"/>
  <c r="FY195" i="5"/>
  <c r="FZ195" i="5"/>
  <c r="GA195" i="5"/>
  <c r="GB195" i="5"/>
  <c r="GC195" i="5"/>
  <c r="GD195" i="5"/>
  <c r="GE195" i="5"/>
  <c r="GF195" i="5"/>
  <c r="GG195" i="5"/>
  <c r="GH195" i="5"/>
  <c r="GI195" i="5"/>
  <c r="GJ195" i="5"/>
  <c r="GK195" i="5"/>
  <c r="GL195" i="5"/>
  <c r="GM195" i="5"/>
  <c r="GN195" i="5"/>
  <c r="GO195" i="5"/>
  <c r="GP195" i="5"/>
  <c r="GQ195" i="5"/>
  <c r="GR195" i="5"/>
  <c r="GS195" i="5"/>
  <c r="GT195" i="5"/>
  <c r="GU195" i="5"/>
  <c r="GV195" i="5"/>
  <c r="GW195" i="5"/>
  <c r="GX195" i="5"/>
  <c r="GY195" i="5"/>
  <c r="GZ195" i="5"/>
  <c r="HA195" i="5"/>
  <c r="HB195" i="5"/>
  <c r="HC195" i="5"/>
  <c r="HD195" i="5"/>
  <c r="HE195" i="5"/>
  <c r="HF195" i="5"/>
  <c r="HG195" i="5"/>
  <c r="HH195" i="5"/>
  <c r="HI195" i="5"/>
  <c r="HJ195" i="5"/>
  <c r="HK195" i="5"/>
  <c r="HL195" i="5"/>
  <c r="HM195" i="5"/>
  <c r="HN195" i="5"/>
  <c r="HO195" i="5"/>
  <c r="HP195" i="5"/>
  <c r="HQ195" i="5"/>
  <c r="HR195" i="5"/>
  <c r="HS195" i="5"/>
  <c r="HT195" i="5"/>
  <c r="HU195" i="5"/>
  <c r="HV195" i="5"/>
  <c r="HW195" i="5"/>
  <c r="HX195" i="5"/>
  <c r="HY195" i="5"/>
  <c r="HZ195" i="5"/>
  <c r="IA195" i="5"/>
  <c r="IB195" i="5"/>
  <c r="IC195" i="5"/>
  <c r="ID195" i="5"/>
  <c r="IE195" i="5"/>
  <c r="IF195" i="5"/>
  <c r="IG195" i="5"/>
  <c r="IH195" i="5"/>
  <c r="II195" i="5"/>
  <c r="IJ195" i="5"/>
  <c r="IK195" i="5"/>
  <c r="IL195" i="5"/>
  <c r="IM195" i="5"/>
  <c r="IN195" i="5"/>
  <c r="IO195" i="5"/>
  <c r="IP195" i="5"/>
  <c r="IQ195" i="5"/>
  <c r="IR195" i="5"/>
  <c r="IS195" i="5"/>
  <c r="IT195" i="5"/>
  <c r="IU195" i="5"/>
  <c r="IV195" i="5"/>
  <c r="IW195" i="5"/>
  <c r="IX195" i="5"/>
  <c r="IY195" i="5"/>
  <c r="IZ195" i="5"/>
  <c r="JA195" i="5"/>
  <c r="JB195" i="5"/>
  <c r="JC195" i="5"/>
  <c r="JD195" i="5"/>
  <c r="JE195" i="5"/>
  <c r="JF195" i="5"/>
  <c r="JG195" i="5"/>
  <c r="JH195" i="5"/>
  <c r="JI195" i="5"/>
  <c r="JJ195" i="5"/>
  <c r="JK195" i="5"/>
  <c r="JL195" i="5"/>
  <c r="JM195" i="5"/>
  <c r="JN195" i="5"/>
  <c r="JO195" i="5"/>
  <c r="JP195" i="5"/>
  <c r="JQ195" i="5"/>
  <c r="JR195" i="5"/>
  <c r="JS195" i="5"/>
  <c r="JT195" i="5"/>
  <c r="JU195" i="5"/>
  <c r="JV195" i="5"/>
  <c r="JW195" i="5"/>
  <c r="JX195" i="5"/>
  <c r="JY195" i="5"/>
  <c r="JZ195" i="5"/>
  <c r="KA195" i="5"/>
  <c r="KB195" i="5"/>
  <c r="KC195" i="5"/>
  <c r="KD195" i="5"/>
  <c r="KE195" i="5"/>
  <c r="KF195" i="5"/>
  <c r="KG195" i="5"/>
  <c r="KH195" i="5"/>
  <c r="KI195" i="5"/>
  <c r="KJ195" i="5"/>
  <c r="KK195" i="5"/>
  <c r="KL195" i="5"/>
  <c r="KM195" i="5"/>
  <c r="KN195" i="5"/>
  <c r="KO195" i="5"/>
  <c r="KP195" i="5"/>
  <c r="KQ195" i="5"/>
  <c r="KR195" i="5"/>
  <c r="KS195" i="5"/>
  <c r="KT195" i="5"/>
  <c r="KU195" i="5"/>
  <c r="KV195" i="5"/>
  <c r="KW195" i="5"/>
  <c r="KX195" i="5"/>
  <c r="KY195" i="5"/>
  <c r="KZ195" i="5"/>
  <c r="LA195" i="5"/>
  <c r="LB195" i="5"/>
  <c r="LC195" i="5"/>
  <c r="LD195" i="5"/>
  <c r="LE195" i="5"/>
  <c r="LF195" i="5"/>
  <c r="LG195" i="5"/>
  <c r="LH195" i="5"/>
  <c r="LI195" i="5"/>
  <c r="LJ195" i="5"/>
  <c r="LK195" i="5"/>
  <c r="LL195" i="5"/>
  <c r="LM195" i="5"/>
  <c r="LN195" i="5"/>
  <c r="LO195" i="5"/>
  <c r="LP195" i="5"/>
  <c r="LQ195" i="5"/>
  <c r="LR195" i="5"/>
  <c r="LS195" i="5"/>
  <c r="LT195" i="5"/>
  <c r="LU195" i="5"/>
  <c r="LV195" i="5"/>
  <c r="LW195" i="5"/>
  <c r="LX195" i="5"/>
  <c r="LY195" i="5"/>
  <c r="LZ195" i="5"/>
  <c r="MA195" i="5"/>
  <c r="MB195" i="5"/>
  <c r="MC195" i="5"/>
  <c r="MD195" i="5"/>
  <c r="ME195" i="5"/>
  <c r="MF195" i="5"/>
  <c r="MG195" i="5"/>
  <c r="MH195" i="5"/>
  <c r="MI195" i="5"/>
  <c r="MJ195" i="5"/>
  <c r="MK195" i="5"/>
  <c r="ML195" i="5"/>
  <c r="MM195" i="5"/>
  <c r="MN195" i="5"/>
  <c r="MO195" i="5"/>
  <c r="MP195" i="5"/>
  <c r="MQ195" i="5"/>
  <c r="MR195" i="5"/>
  <c r="MS195" i="5"/>
  <c r="MT195" i="5"/>
  <c r="MU195" i="5"/>
  <c r="MV195" i="5"/>
  <c r="MW195" i="5"/>
  <c r="MX195" i="5"/>
  <c r="MY195" i="5"/>
  <c r="MZ195" i="5"/>
  <c r="NA195" i="5"/>
  <c r="NB195" i="5"/>
  <c r="NC195" i="5"/>
  <c r="ND195" i="5"/>
  <c r="NE195" i="5"/>
  <c r="NF195" i="5"/>
  <c r="NG195" i="5"/>
  <c r="NH195" i="5"/>
  <c r="NI195" i="5"/>
  <c r="NJ195" i="5"/>
  <c r="NK195" i="5"/>
  <c r="NL195" i="5"/>
  <c r="NM195" i="5"/>
  <c r="NN195" i="5"/>
  <c r="NO195" i="5"/>
  <c r="NP195" i="5"/>
  <c r="NQ195" i="5"/>
  <c r="NR195" i="5"/>
  <c r="NS195" i="5"/>
  <c r="NT195" i="5"/>
  <c r="NU195" i="5"/>
  <c r="NV195" i="5"/>
  <c r="NW195" i="5"/>
  <c r="NX195" i="5"/>
  <c r="NY195" i="5"/>
  <c r="NZ195" i="5"/>
  <c r="OA195" i="5"/>
  <c r="OB195" i="5"/>
  <c r="OC195" i="5"/>
  <c r="OD195" i="5"/>
  <c r="OE195" i="5"/>
  <c r="OF195" i="5"/>
  <c r="OG195" i="5"/>
  <c r="OH195" i="5"/>
  <c r="OI195" i="5"/>
  <c r="OJ195" i="5"/>
  <c r="OK195" i="5"/>
  <c r="OL195" i="5"/>
  <c r="OM195" i="5"/>
  <c r="ON195" i="5"/>
  <c r="OO195" i="5"/>
  <c r="OP195" i="5"/>
  <c r="OQ195" i="5"/>
  <c r="OR195" i="5"/>
  <c r="OS195" i="5"/>
  <c r="OT195" i="5"/>
  <c r="OU195" i="5"/>
  <c r="OV195" i="5"/>
  <c r="OW195" i="5"/>
  <c r="OX195" i="5"/>
  <c r="OY195" i="5"/>
  <c r="OZ195" i="5"/>
  <c r="PA195" i="5"/>
  <c r="PB195" i="5"/>
  <c r="PC195" i="5"/>
  <c r="PD195" i="5"/>
  <c r="PE195" i="5"/>
  <c r="PF195" i="5"/>
  <c r="PG195" i="5"/>
  <c r="PH195" i="5"/>
  <c r="PI195" i="5"/>
  <c r="PJ195" i="5"/>
  <c r="PK195" i="5"/>
  <c r="PL195" i="5"/>
  <c r="PM195" i="5"/>
  <c r="PN195" i="5"/>
  <c r="PO195" i="5"/>
  <c r="PP195" i="5"/>
  <c r="PQ195" i="5"/>
  <c r="PR195" i="5"/>
  <c r="PS195" i="5"/>
  <c r="PT195" i="5"/>
  <c r="PU195" i="5"/>
  <c r="PV195" i="5"/>
  <c r="PW195" i="5"/>
  <c r="PX195" i="5"/>
  <c r="PY195" i="5"/>
  <c r="PZ195" i="5"/>
  <c r="QA195" i="5"/>
  <c r="QB195" i="5"/>
  <c r="QC195" i="5"/>
  <c r="QD195" i="5"/>
  <c r="QE195" i="5"/>
  <c r="QF195" i="5"/>
  <c r="QG195" i="5"/>
  <c r="QH195" i="5"/>
  <c r="QI195" i="5"/>
  <c r="QJ195" i="5"/>
  <c r="QK195" i="5"/>
  <c r="QL195" i="5"/>
  <c r="QM195" i="5"/>
  <c r="QN195" i="5"/>
  <c r="QO195" i="5"/>
  <c r="QP195" i="5"/>
  <c r="QQ195" i="5"/>
  <c r="QR195" i="5"/>
  <c r="QS195" i="5"/>
  <c r="QT195" i="5"/>
  <c r="QU195" i="5"/>
  <c r="QV195" i="5"/>
  <c r="QW195" i="5"/>
  <c r="QX195" i="5"/>
  <c r="QY195" i="5"/>
  <c r="QZ195" i="5"/>
  <c r="RA195" i="5"/>
  <c r="RB195" i="5"/>
  <c r="RC195" i="5"/>
  <c r="RD195" i="5"/>
  <c r="RE195" i="5"/>
  <c r="RF195" i="5"/>
  <c r="RG195" i="5"/>
  <c r="RH195" i="5"/>
  <c r="RI195" i="5"/>
  <c r="RJ195" i="5"/>
  <c r="RK195" i="5"/>
  <c r="RL195" i="5"/>
  <c r="RM195" i="5"/>
  <c r="RN195" i="5"/>
  <c r="RO195" i="5"/>
  <c r="RP195" i="5"/>
  <c r="RQ195" i="5"/>
  <c r="RR195" i="5"/>
  <c r="RS195" i="5"/>
  <c r="RT195" i="5"/>
  <c r="RU195" i="5"/>
  <c r="RV195" i="5"/>
  <c r="RW195" i="5"/>
  <c r="RX195" i="5"/>
  <c r="RY195" i="5"/>
  <c r="RZ195" i="5"/>
  <c r="SA195" i="5"/>
  <c r="SB195" i="5"/>
  <c r="SC195" i="5"/>
  <c r="SD195" i="5"/>
  <c r="SE195" i="5"/>
  <c r="SF195" i="5"/>
  <c r="SG195" i="5"/>
  <c r="SH195" i="5"/>
  <c r="SI195" i="5"/>
  <c r="SJ195" i="5"/>
  <c r="SK195" i="5"/>
  <c r="SL195" i="5"/>
  <c r="SM195" i="5"/>
  <c r="SN195" i="5"/>
  <c r="SO195" i="5"/>
  <c r="SP195" i="5"/>
  <c r="SQ195" i="5"/>
  <c r="SR195" i="5"/>
  <c r="EW96" i="5"/>
  <c r="EX96" i="5"/>
  <c r="EY96" i="5"/>
  <c r="EZ96" i="5"/>
  <c r="FA96" i="5"/>
  <c r="FB96" i="5"/>
  <c r="FC96" i="5"/>
  <c r="FD96" i="5"/>
  <c r="FE96" i="5"/>
  <c r="FF96" i="5"/>
  <c r="FG96" i="5"/>
  <c r="FH96" i="5"/>
  <c r="FI96" i="5"/>
  <c r="FJ96" i="5"/>
  <c r="FK96" i="5"/>
  <c r="FL96" i="5"/>
  <c r="FM96" i="5"/>
  <c r="FN96" i="5"/>
  <c r="FO96" i="5"/>
  <c r="FP96" i="5"/>
  <c r="FQ96" i="5"/>
  <c r="FR96" i="5"/>
  <c r="FS96" i="5"/>
  <c r="FT96" i="5"/>
  <c r="FU96" i="5"/>
  <c r="FV96" i="5"/>
  <c r="FW96" i="5"/>
  <c r="FX96" i="5"/>
  <c r="FY96" i="5"/>
  <c r="FZ96" i="5"/>
  <c r="GA96" i="5"/>
  <c r="GB96" i="5"/>
  <c r="GC96" i="5"/>
  <c r="GD96" i="5"/>
  <c r="GE96" i="5"/>
  <c r="GF96" i="5"/>
  <c r="GG96" i="5"/>
  <c r="GH96" i="5"/>
  <c r="GI96" i="5"/>
  <c r="GJ96" i="5"/>
  <c r="GK96" i="5"/>
  <c r="GL96" i="5"/>
  <c r="GM96" i="5"/>
  <c r="GN96" i="5"/>
  <c r="GO96" i="5"/>
  <c r="GP96" i="5"/>
  <c r="GQ96" i="5"/>
  <c r="GR96" i="5"/>
  <c r="GS96" i="5"/>
  <c r="GT96" i="5"/>
  <c r="GU96" i="5"/>
  <c r="GV96" i="5"/>
  <c r="GW96" i="5"/>
  <c r="GX96" i="5"/>
  <c r="GY96" i="5"/>
  <c r="GZ96" i="5"/>
  <c r="HA96" i="5"/>
  <c r="HB96" i="5"/>
  <c r="HC96" i="5"/>
  <c r="HD96" i="5"/>
  <c r="HE96" i="5"/>
  <c r="HF96" i="5"/>
  <c r="HG96" i="5"/>
  <c r="HH96" i="5"/>
  <c r="HI96" i="5"/>
  <c r="HJ96" i="5"/>
  <c r="HK96" i="5"/>
  <c r="HL96" i="5"/>
  <c r="HM96" i="5"/>
  <c r="HN96" i="5"/>
  <c r="HO96" i="5"/>
  <c r="HP96" i="5"/>
  <c r="HQ96" i="5"/>
  <c r="HR96" i="5"/>
  <c r="HS96" i="5"/>
  <c r="HT96" i="5"/>
  <c r="HU96" i="5"/>
  <c r="HV96" i="5"/>
  <c r="HW96" i="5"/>
  <c r="HX96" i="5"/>
  <c r="HY96" i="5"/>
  <c r="HZ96" i="5"/>
  <c r="IA96" i="5"/>
  <c r="IB96" i="5"/>
  <c r="IC96" i="5"/>
  <c r="ID96" i="5"/>
  <c r="IE96" i="5"/>
  <c r="IF96" i="5"/>
  <c r="IG96" i="5"/>
  <c r="IH96" i="5"/>
  <c r="II96" i="5"/>
  <c r="IJ96" i="5"/>
  <c r="IK96" i="5"/>
  <c r="IL96" i="5"/>
  <c r="IM96" i="5"/>
  <c r="IN96" i="5"/>
  <c r="IO96" i="5"/>
  <c r="IP96" i="5"/>
  <c r="IQ96" i="5"/>
  <c r="IR96" i="5"/>
  <c r="IS96" i="5"/>
  <c r="IT96" i="5"/>
  <c r="IU96" i="5"/>
  <c r="IV96" i="5"/>
  <c r="IW96" i="5"/>
  <c r="IX96" i="5"/>
  <c r="IY96" i="5"/>
  <c r="IZ96" i="5"/>
  <c r="JA96" i="5"/>
  <c r="JB96" i="5"/>
  <c r="JC96" i="5"/>
  <c r="JD96" i="5"/>
  <c r="JE96" i="5"/>
  <c r="JF96" i="5"/>
  <c r="JG96" i="5"/>
  <c r="JH96" i="5"/>
  <c r="JI96" i="5"/>
  <c r="JJ96" i="5"/>
  <c r="JK96" i="5"/>
  <c r="JL96" i="5"/>
  <c r="JM96" i="5"/>
  <c r="JN96" i="5"/>
  <c r="JO96" i="5"/>
  <c r="JP96" i="5"/>
  <c r="JQ96" i="5"/>
  <c r="JR96" i="5"/>
  <c r="JS96" i="5"/>
  <c r="JT96" i="5"/>
  <c r="JU96" i="5"/>
  <c r="JV96" i="5"/>
  <c r="JW96" i="5"/>
  <c r="JX96" i="5"/>
  <c r="JY96" i="5"/>
  <c r="JZ96" i="5"/>
  <c r="KA96" i="5"/>
  <c r="KB96" i="5"/>
  <c r="KC96" i="5"/>
  <c r="KD96" i="5"/>
  <c r="KE96" i="5"/>
  <c r="KF96" i="5"/>
  <c r="KG96" i="5"/>
  <c r="KH96" i="5"/>
  <c r="KI96" i="5"/>
  <c r="KJ96" i="5"/>
  <c r="KK96" i="5"/>
  <c r="KL96" i="5"/>
  <c r="KM96" i="5"/>
  <c r="KN96" i="5"/>
  <c r="KO96" i="5"/>
  <c r="KP96" i="5"/>
  <c r="KQ96" i="5"/>
  <c r="KR96" i="5"/>
  <c r="KS96" i="5"/>
  <c r="KT96" i="5"/>
  <c r="KU96" i="5"/>
  <c r="KV96" i="5"/>
  <c r="KW96" i="5"/>
  <c r="KX96" i="5"/>
  <c r="KY96" i="5"/>
  <c r="KZ96" i="5"/>
  <c r="LA96" i="5"/>
  <c r="LB96" i="5"/>
  <c r="LC96" i="5"/>
  <c r="LD96" i="5"/>
  <c r="LE96" i="5"/>
  <c r="LF96" i="5"/>
  <c r="LG96" i="5"/>
  <c r="LH96" i="5"/>
  <c r="LI96" i="5"/>
  <c r="LJ96" i="5"/>
  <c r="LK96" i="5"/>
  <c r="LL96" i="5"/>
  <c r="LM96" i="5"/>
  <c r="LN96" i="5"/>
  <c r="LO96" i="5"/>
  <c r="LP96" i="5"/>
  <c r="LQ96" i="5"/>
  <c r="LR96" i="5"/>
  <c r="LS96" i="5"/>
  <c r="LT96" i="5"/>
  <c r="LU96" i="5"/>
  <c r="LV96" i="5"/>
  <c r="LW96" i="5"/>
  <c r="LX96" i="5"/>
  <c r="LY96" i="5"/>
  <c r="LZ96" i="5"/>
  <c r="MA96" i="5"/>
  <c r="MB96" i="5"/>
  <c r="MC96" i="5"/>
  <c r="MD96" i="5"/>
  <c r="ME96" i="5"/>
  <c r="MF96" i="5"/>
  <c r="MG96" i="5"/>
  <c r="MH96" i="5"/>
  <c r="MI96" i="5"/>
  <c r="MJ96" i="5"/>
  <c r="MK96" i="5"/>
  <c r="ML96" i="5"/>
  <c r="MM96" i="5"/>
  <c r="MN96" i="5"/>
  <c r="MO96" i="5"/>
  <c r="MP96" i="5"/>
  <c r="MQ96" i="5"/>
  <c r="MR96" i="5"/>
  <c r="MS96" i="5"/>
  <c r="MT96" i="5"/>
  <c r="MU96" i="5"/>
  <c r="MV96" i="5"/>
  <c r="MW96" i="5"/>
  <c r="MX96" i="5"/>
  <c r="MY96" i="5"/>
  <c r="MZ96" i="5"/>
  <c r="NA96" i="5"/>
  <c r="NB96" i="5"/>
  <c r="NC96" i="5"/>
  <c r="ND96" i="5"/>
  <c r="NE96" i="5"/>
  <c r="NF96" i="5"/>
  <c r="NG96" i="5"/>
  <c r="NH96" i="5"/>
  <c r="NI96" i="5"/>
  <c r="NJ96" i="5"/>
  <c r="NK96" i="5"/>
  <c r="NL96" i="5"/>
  <c r="NM96" i="5"/>
  <c r="NN96" i="5"/>
  <c r="NO96" i="5"/>
  <c r="NP96" i="5"/>
  <c r="NQ96" i="5"/>
  <c r="NR96" i="5"/>
  <c r="NS96" i="5"/>
  <c r="NT96" i="5"/>
  <c r="NU96" i="5"/>
  <c r="NV96" i="5"/>
  <c r="NW96" i="5"/>
  <c r="NX96" i="5"/>
  <c r="NY96" i="5"/>
  <c r="NZ96" i="5"/>
  <c r="OA96" i="5"/>
  <c r="OB96" i="5"/>
  <c r="OC96" i="5"/>
  <c r="OD96" i="5"/>
  <c r="OE96" i="5"/>
  <c r="OF96" i="5"/>
  <c r="OG96" i="5"/>
  <c r="OH96" i="5"/>
  <c r="OI96" i="5"/>
  <c r="OJ96" i="5"/>
  <c r="OK96" i="5"/>
  <c r="OL96" i="5"/>
  <c r="OM96" i="5"/>
  <c r="ON96" i="5"/>
  <c r="OO96" i="5"/>
  <c r="OP96" i="5"/>
  <c r="OQ96" i="5"/>
  <c r="OR96" i="5"/>
  <c r="OS96" i="5"/>
  <c r="OT96" i="5"/>
  <c r="OU96" i="5"/>
  <c r="OV96" i="5"/>
  <c r="OW96" i="5"/>
  <c r="OX96" i="5"/>
  <c r="OY96" i="5"/>
  <c r="OZ96" i="5"/>
  <c r="PA96" i="5"/>
  <c r="PB96" i="5"/>
  <c r="PC96" i="5"/>
  <c r="PD96" i="5"/>
  <c r="PE96" i="5"/>
  <c r="PF96" i="5"/>
  <c r="PG96" i="5"/>
  <c r="PH96" i="5"/>
  <c r="PI96" i="5"/>
  <c r="PJ96" i="5"/>
  <c r="PK96" i="5"/>
  <c r="PL96" i="5"/>
  <c r="PM96" i="5"/>
  <c r="PN96" i="5"/>
  <c r="PO96" i="5"/>
  <c r="PP96" i="5"/>
  <c r="PQ96" i="5"/>
  <c r="PR96" i="5"/>
  <c r="PS96" i="5"/>
  <c r="PT96" i="5"/>
  <c r="PU96" i="5"/>
  <c r="PV96" i="5"/>
  <c r="PW96" i="5"/>
  <c r="PX96" i="5"/>
  <c r="PY96" i="5"/>
  <c r="PZ96" i="5"/>
  <c r="QA96" i="5"/>
  <c r="QB96" i="5"/>
  <c r="QC96" i="5"/>
  <c r="QD96" i="5"/>
  <c r="QE96" i="5"/>
  <c r="QF96" i="5"/>
  <c r="QG96" i="5"/>
  <c r="QH96" i="5"/>
  <c r="QI96" i="5"/>
  <c r="QJ96" i="5"/>
  <c r="QK96" i="5"/>
  <c r="QL96" i="5"/>
  <c r="QM96" i="5"/>
  <c r="QN96" i="5"/>
  <c r="QO96" i="5"/>
  <c r="QP96" i="5"/>
  <c r="QQ96" i="5"/>
  <c r="QR96" i="5"/>
  <c r="QS96" i="5"/>
  <c r="QT96" i="5"/>
  <c r="QU96" i="5"/>
  <c r="QV96" i="5"/>
  <c r="QW96" i="5"/>
  <c r="QX96" i="5"/>
  <c r="QY96" i="5"/>
  <c r="QZ96" i="5"/>
  <c r="RA96" i="5"/>
  <c r="RB96" i="5"/>
  <c r="RC96" i="5"/>
  <c r="RD96" i="5"/>
  <c r="RE96" i="5"/>
  <c r="RF96" i="5"/>
  <c r="RG96" i="5"/>
  <c r="RH96" i="5"/>
  <c r="RI96" i="5"/>
  <c r="RJ96" i="5"/>
  <c r="RK96" i="5"/>
  <c r="RL96" i="5"/>
  <c r="RM96" i="5"/>
  <c r="RN96" i="5"/>
  <c r="RO96" i="5"/>
  <c r="RP96" i="5"/>
  <c r="RQ96" i="5"/>
  <c r="RR96" i="5"/>
  <c r="RS96" i="5"/>
  <c r="RT96" i="5"/>
  <c r="RU96" i="5"/>
  <c r="RV96" i="5"/>
  <c r="RW96" i="5"/>
  <c r="RX96" i="5"/>
  <c r="RY96" i="5"/>
  <c r="RZ96" i="5"/>
  <c r="SA96" i="5"/>
  <c r="SB96" i="5"/>
  <c r="SC96" i="5"/>
  <c r="SD96" i="5"/>
  <c r="SE96" i="5"/>
  <c r="SF96" i="5"/>
  <c r="SG96" i="5"/>
  <c r="SH96" i="5"/>
  <c r="SI96" i="5"/>
  <c r="SJ96" i="5"/>
  <c r="SK96" i="5"/>
  <c r="SL96" i="5"/>
  <c r="SM96" i="5"/>
  <c r="SN96" i="5"/>
  <c r="SO96" i="5"/>
  <c r="SP96" i="5"/>
  <c r="SQ96" i="5"/>
  <c r="SR96" i="5"/>
  <c r="EW97" i="5"/>
  <c r="EX97" i="5"/>
  <c r="EY97" i="5"/>
  <c r="EZ97" i="5"/>
  <c r="FA97" i="5"/>
  <c r="FB97" i="5"/>
  <c r="FC97" i="5"/>
  <c r="FD97" i="5"/>
  <c r="FE97" i="5"/>
  <c r="FF97" i="5"/>
  <c r="FG97" i="5"/>
  <c r="FH97" i="5"/>
  <c r="FI97" i="5"/>
  <c r="FJ97" i="5"/>
  <c r="FK97" i="5"/>
  <c r="FL97" i="5"/>
  <c r="FM97" i="5"/>
  <c r="FN97" i="5"/>
  <c r="FO97" i="5"/>
  <c r="FP97" i="5"/>
  <c r="FQ97" i="5"/>
  <c r="FR97" i="5"/>
  <c r="FS97" i="5"/>
  <c r="FT97" i="5"/>
  <c r="FU97" i="5"/>
  <c r="FV97" i="5"/>
  <c r="FW97" i="5"/>
  <c r="FX97" i="5"/>
  <c r="FY97" i="5"/>
  <c r="FZ97" i="5"/>
  <c r="GA97" i="5"/>
  <c r="GB97" i="5"/>
  <c r="GC97" i="5"/>
  <c r="GD97" i="5"/>
  <c r="GE97" i="5"/>
  <c r="GF97" i="5"/>
  <c r="GG97" i="5"/>
  <c r="GH97" i="5"/>
  <c r="GI97" i="5"/>
  <c r="GJ97" i="5"/>
  <c r="GK97" i="5"/>
  <c r="GL97" i="5"/>
  <c r="GM97" i="5"/>
  <c r="GN97" i="5"/>
  <c r="GO97" i="5"/>
  <c r="GP97" i="5"/>
  <c r="GQ97" i="5"/>
  <c r="GR97" i="5"/>
  <c r="GS97" i="5"/>
  <c r="GT97" i="5"/>
  <c r="GU97" i="5"/>
  <c r="GV97" i="5"/>
  <c r="GW97" i="5"/>
  <c r="GX97" i="5"/>
  <c r="GY97" i="5"/>
  <c r="GZ97" i="5"/>
  <c r="HA97" i="5"/>
  <c r="HB97" i="5"/>
  <c r="HC97" i="5"/>
  <c r="HD97" i="5"/>
  <c r="HE97" i="5"/>
  <c r="HF97" i="5"/>
  <c r="HG97" i="5"/>
  <c r="HH97" i="5"/>
  <c r="HI97" i="5"/>
  <c r="HJ97" i="5"/>
  <c r="HK97" i="5"/>
  <c r="HL97" i="5"/>
  <c r="HM97" i="5"/>
  <c r="HN97" i="5"/>
  <c r="HO97" i="5"/>
  <c r="HP97" i="5"/>
  <c r="HQ97" i="5"/>
  <c r="HR97" i="5"/>
  <c r="HS97" i="5"/>
  <c r="HT97" i="5"/>
  <c r="HU97" i="5"/>
  <c r="HV97" i="5"/>
  <c r="HW97" i="5"/>
  <c r="HX97" i="5"/>
  <c r="HY97" i="5"/>
  <c r="HZ97" i="5"/>
  <c r="IA97" i="5"/>
  <c r="IB97" i="5"/>
  <c r="IC97" i="5"/>
  <c r="ID97" i="5"/>
  <c r="IE97" i="5"/>
  <c r="IF97" i="5"/>
  <c r="IG97" i="5"/>
  <c r="IH97" i="5"/>
  <c r="II97" i="5"/>
  <c r="IJ97" i="5"/>
  <c r="IK97" i="5"/>
  <c r="IL97" i="5"/>
  <c r="IM97" i="5"/>
  <c r="IN97" i="5"/>
  <c r="IO97" i="5"/>
  <c r="IP97" i="5"/>
  <c r="IQ97" i="5"/>
  <c r="IR97" i="5"/>
  <c r="IS97" i="5"/>
  <c r="IT97" i="5"/>
  <c r="IU97" i="5"/>
  <c r="IV97" i="5"/>
  <c r="IW97" i="5"/>
  <c r="IX97" i="5"/>
  <c r="IY97" i="5"/>
  <c r="IZ97" i="5"/>
  <c r="JA97" i="5"/>
  <c r="JB97" i="5"/>
  <c r="JC97" i="5"/>
  <c r="JD97" i="5"/>
  <c r="JE97" i="5"/>
  <c r="JF97" i="5"/>
  <c r="JG97" i="5"/>
  <c r="JH97" i="5"/>
  <c r="JI97" i="5"/>
  <c r="JJ97" i="5"/>
  <c r="JK97" i="5"/>
  <c r="JL97" i="5"/>
  <c r="JM97" i="5"/>
  <c r="JN97" i="5"/>
  <c r="JO97" i="5"/>
  <c r="JP97" i="5"/>
  <c r="JQ97" i="5"/>
  <c r="JR97" i="5"/>
  <c r="JS97" i="5"/>
  <c r="JT97" i="5"/>
  <c r="JU97" i="5"/>
  <c r="JV97" i="5"/>
  <c r="JW97" i="5"/>
  <c r="JX97" i="5"/>
  <c r="JY97" i="5"/>
  <c r="JZ97" i="5"/>
  <c r="KA97" i="5"/>
  <c r="KB97" i="5"/>
  <c r="KC97" i="5"/>
  <c r="KD97" i="5"/>
  <c r="KE97" i="5"/>
  <c r="KF97" i="5"/>
  <c r="KG97" i="5"/>
  <c r="KH97" i="5"/>
  <c r="KI97" i="5"/>
  <c r="KJ97" i="5"/>
  <c r="KK97" i="5"/>
  <c r="KL97" i="5"/>
  <c r="KM97" i="5"/>
  <c r="KN97" i="5"/>
  <c r="KO97" i="5"/>
  <c r="KP97" i="5"/>
  <c r="KQ97" i="5"/>
  <c r="KR97" i="5"/>
  <c r="KS97" i="5"/>
  <c r="KT97" i="5"/>
  <c r="KU97" i="5"/>
  <c r="KV97" i="5"/>
  <c r="KW97" i="5"/>
  <c r="KX97" i="5"/>
  <c r="KY97" i="5"/>
  <c r="KZ97" i="5"/>
  <c r="LA97" i="5"/>
  <c r="LB97" i="5"/>
  <c r="LC97" i="5"/>
  <c r="LD97" i="5"/>
  <c r="LE97" i="5"/>
  <c r="LF97" i="5"/>
  <c r="LG97" i="5"/>
  <c r="LH97" i="5"/>
  <c r="LI97" i="5"/>
  <c r="LJ97" i="5"/>
  <c r="LK97" i="5"/>
  <c r="LL97" i="5"/>
  <c r="LM97" i="5"/>
  <c r="LN97" i="5"/>
  <c r="LO97" i="5"/>
  <c r="LP97" i="5"/>
  <c r="LQ97" i="5"/>
  <c r="LR97" i="5"/>
  <c r="LS97" i="5"/>
  <c r="LT97" i="5"/>
  <c r="LU97" i="5"/>
  <c r="LV97" i="5"/>
  <c r="LW97" i="5"/>
  <c r="LX97" i="5"/>
  <c r="LY97" i="5"/>
  <c r="LZ97" i="5"/>
  <c r="MA97" i="5"/>
  <c r="MB97" i="5"/>
  <c r="MC97" i="5"/>
  <c r="MD97" i="5"/>
  <c r="ME97" i="5"/>
  <c r="MF97" i="5"/>
  <c r="MG97" i="5"/>
  <c r="MH97" i="5"/>
  <c r="MI97" i="5"/>
  <c r="MJ97" i="5"/>
  <c r="MK97" i="5"/>
  <c r="ML97" i="5"/>
  <c r="MM97" i="5"/>
  <c r="MN97" i="5"/>
  <c r="MO97" i="5"/>
  <c r="MP97" i="5"/>
  <c r="MQ97" i="5"/>
  <c r="MR97" i="5"/>
  <c r="MS97" i="5"/>
  <c r="MT97" i="5"/>
  <c r="MU97" i="5"/>
  <c r="MV97" i="5"/>
  <c r="MW97" i="5"/>
  <c r="MX97" i="5"/>
  <c r="MY97" i="5"/>
  <c r="MZ97" i="5"/>
  <c r="NA97" i="5"/>
  <c r="NB97" i="5"/>
  <c r="NC97" i="5"/>
  <c r="ND97" i="5"/>
  <c r="NE97" i="5"/>
  <c r="NF97" i="5"/>
  <c r="NG97" i="5"/>
  <c r="NH97" i="5"/>
  <c r="NI97" i="5"/>
  <c r="NJ97" i="5"/>
  <c r="NK97" i="5"/>
  <c r="NL97" i="5"/>
  <c r="NM97" i="5"/>
  <c r="NN97" i="5"/>
  <c r="NO97" i="5"/>
  <c r="NP97" i="5"/>
  <c r="NQ97" i="5"/>
  <c r="NR97" i="5"/>
  <c r="NS97" i="5"/>
  <c r="NT97" i="5"/>
  <c r="NU97" i="5"/>
  <c r="NV97" i="5"/>
  <c r="NW97" i="5"/>
  <c r="NX97" i="5"/>
  <c r="NY97" i="5"/>
  <c r="NZ97" i="5"/>
  <c r="OA97" i="5"/>
  <c r="OB97" i="5"/>
  <c r="OC97" i="5"/>
  <c r="OD97" i="5"/>
  <c r="OE97" i="5"/>
  <c r="OF97" i="5"/>
  <c r="OG97" i="5"/>
  <c r="OH97" i="5"/>
  <c r="OI97" i="5"/>
  <c r="OJ97" i="5"/>
  <c r="OK97" i="5"/>
  <c r="OL97" i="5"/>
  <c r="OM97" i="5"/>
  <c r="ON97" i="5"/>
  <c r="OO97" i="5"/>
  <c r="OP97" i="5"/>
  <c r="OQ97" i="5"/>
  <c r="OR97" i="5"/>
  <c r="OS97" i="5"/>
  <c r="OT97" i="5"/>
  <c r="OU97" i="5"/>
  <c r="OV97" i="5"/>
  <c r="OW97" i="5"/>
  <c r="OX97" i="5"/>
  <c r="OY97" i="5"/>
  <c r="OZ97" i="5"/>
  <c r="PA97" i="5"/>
  <c r="PB97" i="5"/>
  <c r="PC97" i="5"/>
  <c r="PD97" i="5"/>
  <c r="PE97" i="5"/>
  <c r="PF97" i="5"/>
  <c r="PG97" i="5"/>
  <c r="PH97" i="5"/>
  <c r="PI97" i="5"/>
  <c r="PJ97" i="5"/>
  <c r="PK97" i="5"/>
  <c r="PL97" i="5"/>
  <c r="PM97" i="5"/>
  <c r="PN97" i="5"/>
  <c r="PO97" i="5"/>
  <c r="PP97" i="5"/>
  <c r="PQ97" i="5"/>
  <c r="PR97" i="5"/>
  <c r="PS97" i="5"/>
  <c r="PT97" i="5"/>
  <c r="PU97" i="5"/>
  <c r="PV97" i="5"/>
  <c r="PW97" i="5"/>
  <c r="PX97" i="5"/>
  <c r="PY97" i="5"/>
  <c r="PZ97" i="5"/>
  <c r="QA97" i="5"/>
  <c r="QB97" i="5"/>
  <c r="QC97" i="5"/>
  <c r="QD97" i="5"/>
  <c r="QE97" i="5"/>
  <c r="QF97" i="5"/>
  <c r="QG97" i="5"/>
  <c r="QH97" i="5"/>
  <c r="QI97" i="5"/>
  <c r="QJ97" i="5"/>
  <c r="QK97" i="5"/>
  <c r="QL97" i="5"/>
  <c r="QM97" i="5"/>
  <c r="QN97" i="5"/>
  <c r="QO97" i="5"/>
  <c r="QP97" i="5"/>
  <c r="QQ97" i="5"/>
  <c r="QR97" i="5"/>
  <c r="QS97" i="5"/>
  <c r="QT97" i="5"/>
  <c r="QU97" i="5"/>
  <c r="QV97" i="5"/>
  <c r="QW97" i="5"/>
  <c r="QX97" i="5"/>
  <c r="QY97" i="5"/>
  <c r="QZ97" i="5"/>
  <c r="RA97" i="5"/>
  <c r="RB97" i="5"/>
  <c r="RC97" i="5"/>
  <c r="RD97" i="5"/>
  <c r="RE97" i="5"/>
  <c r="RF97" i="5"/>
  <c r="RG97" i="5"/>
  <c r="RH97" i="5"/>
  <c r="RI97" i="5"/>
  <c r="RJ97" i="5"/>
  <c r="RK97" i="5"/>
  <c r="RL97" i="5"/>
  <c r="RM97" i="5"/>
  <c r="RN97" i="5"/>
  <c r="RO97" i="5"/>
  <c r="RP97" i="5"/>
  <c r="RQ97" i="5"/>
  <c r="RR97" i="5"/>
  <c r="RS97" i="5"/>
  <c r="RT97" i="5"/>
  <c r="RU97" i="5"/>
  <c r="RV97" i="5"/>
  <c r="RW97" i="5"/>
  <c r="RX97" i="5"/>
  <c r="RY97" i="5"/>
  <c r="RZ97" i="5"/>
  <c r="SA97" i="5"/>
  <c r="SB97" i="5"/>
  <c r="SC97" i="5"/>
  <c r="SD97" i="5"/>
  <c r="SE97" i="5"/>
  <c r="SF97" i="5"/>
  <c r="SG97" i="5"/>
  <c r="SH97" i="5"/>
  <c r="SI97" i="5"/>
  <c r="SJ97" i="5"/>
  <c r="SK97" i="5"/>
  <c r="SL97" i="5"/>
  <c r="SM97" i="5"/>
  <c r="SN97" i="5"/>
  <c r="SO97" i="5"/>
  <c r="SP97" i="5"/>
  <c r="SQ97" i="5"/>
  <c r="SR97" i="5"/>
  <c r="J106" i="1" l="1"/>
  <c r="A753" i="1"/>
  <c r="A702" i="4"/>
  <c r="S701" i="4"/>
  <c r="B107" i="1"/>
  <c r="AT106" i="1"/>
  <c r="AQ106" i="1"/>
  <c r="C106" i="1"/>
  <c r="B56" i="4"/>
  <c r="EV195" i="5"/>
  <c r="EU195" i="5"/>
  <c r="ET195" i="5"/>
  <c r="ES195" i="5"/>
  <c r="ER195" i="5"/>
  <c r="EQ195" i="5"/>
  <c r="EP195" i="5"/>
  <c r="EO195" i="5"/>
  <c r="EN195" i="5"/>
  <c r="EM195" i="5"/>
  <c r="EL195" i="5"/>
  <c r="EK195" i="5"/>
  <c r="EJ195" i="5"/>
  <c r="EI195" i="5"/>
  <c r="EH195" i="5"/>
  <c r="EG195" i="5"/>
  <c r="EF195" i="5"/>
  <c r="EE195" i="5"/>
  <c r="ED195" i="5"/>
  <c r="EC195" i="5"/>
  <c r="EB195" i="5"/>
  <c r="EA195" i="5"/>
  <c r="DZ195" i="5"/>
  <c r="DY195" i="5"/>
  <c r="DX195" i="5"/>
  <c r="DW195" i="5"/>
  <c r="DV195" i="5"/>
  <c r="DU195" i="5"/>
  <c r="DT195" i="5"/>
  <c r="DS195" i="5"/>
  <c r="DR195" i="5"/>
  <c r="DQ195" i="5"/>
  <c r="DP195" i="5"/>
  <c r="DO195" i="5"/>
  <c r="DN195" i="5"/>
  <c r="DM195" i="5"/>
  <c r="DL195" i="5"/>
  <c r="DK195" i="5"/>
  <c r="DJ195" i="5"/>
  <c r="DI195" i="5"/>
  <c r="DH195" i="5"/>
  <c r="DG195" i="5"/>
  <c r="DF195" i="5"/>
  <c r="DE195" i="5"/>
  <c r="DD195" i="5"/>
  <c r="DC195" i="5"/>
  <c r="DB195" i="5"/>
  <c r="DA195" i="5"/>
  <c r="CZ195" i="5"/>
  <c r="CY195" i="5"/>
  <c r="CX195" i="5"/>
  <c r="CW195" i="5"/>
  <c r="CV195" i="5"/>
  <c r="CU195" i="5"/>
  <c r="CT195" i="5"/>
  <c r="CS195" i="5"/>
  <c r="CR195" i="5"/>
  <c r="CQ195" i="5"/>
  <c r="CP195" i="5"/>
  <c r="CO195" i="5"/>
  <c r="CN195" i="5"/>
  <c r="CM195" i="5"/>
  <c r="CL195" i="5"/>
  <c r="CK195" i="5"/>
  <c r="CJ195" i="5"/>
  <c r="CI195" i="5"/>
  <c r="CH195" i="5"/>
  <c r="CG195" i="5"/>
  <c r="CF195" i="5"/>
  <c r="CE195" i="5"/>
  <c r="CD195" i="5"/>
  <c r="CC195" i="5"/>
  <c r="CB195" i="5"/>
  <c r="CA195" i="5"/>
  <c r="BZ195" i="5"/>
  <c r="BY195" i="5"/>
  <c r="BX195" i="5"/>
  <c r="BW195" i="5"/>
  <c r="BV195" i="5"/>
  <c r="BU195" i="5"/>
  <c r="BT195" i="5"/>
  <c r="BS195" i="5"/>
  <c r="BR195" i="5"/>
  <c r="BQ195" i="5"/>
  <c r="BP195" i="5"/>
  <c r="BO195" i="5"/>
  <c r="BN195" i="5"/>
  <c r="BM195" i="5"/>
  <c r="BL195" i="5"/>
  <c r="BK195" i="5"/>
  <c r="BJ195" i="5"/>
  <c r="BI195" i="5"/>
  <c r="BH195" i="5"/>
  <c r="BG195" i="5"/>
  <c r="BF195" i="5"/>
  <c r="BE195" i="5"/>
  <c r="BD195" i="5"/>
  <c r="BC195" i="5"/>
  <c r="BB195" i="5"/>
  <c r="BA195" i="5"/>
  <c r="AZ195" i="5"/>
  <c r="AY195" i="5"/>
  <c r="AX195" i="5"/>
  <c r="AW195" i="5"/>
  <c r="AV195" i="5"/>
  <c r="AU195" i="5"/>
  <c r="AT195" i="5"/>
  <c r="AS195" i="5"/>
  <c r="AR195" i="5"/>
  <c r="AQ195" i="5"/>
  <c r="AP195" i="5"/>
  <c r="AO195" i="5"/>
  <c r="AN195" i="5"/>
  <c r="AM195" i="5"/>
  <c r="AL195" i="5"/>
  <c r="AK195" i="5"/>
  <c r="AJ195" i="5"/>
  <c r="AI195" i="5"/>
  <c r="AH195" i="5"/>
  <c r="AG195" i="5"/>
  <c r="AF195" i="5"/>
  <c r="AE195" i="5"/>
  <c r="AD195" i="5"/>
  <c r="AC195" i="5"/>
  <c r="AB195" i="5"/>
  <c r="AA195" i="5"/>
  <c r="Z195" i="5"/>
  <c r="Y195" i="5"/>
  <c r="X195" i="5"/>
  <c r="W195" i="5"/>
  <c r="V195" i="5"/>
  <c r="U195" i="5"/>
  <c r="T195" i="5"/>
  <c r="S195" i="5"/>
  <c r="R195" i="5"/>
  <c r="Q195" i="5"/>
  <c r="P195" i="5"/>
  <c r="O195" i="5"/>
  <c r="N195" i="5"/>
  <c r="M195" i="5"/>
  <c r="EV194" i="5"/>
  <c r="EU194" i="5"/>
  <c r="ET194" i="5"/>
  <c r="ES194" i="5"/>
  <c r="ER194" i="5"/>
  <c r="EQ194" i="5"/>
  <c r="EP194" i="5"/>
  <c r="EO194" i="5"/>
  <c r="EN194" i="5"/>
  <c r="EM194" i="5"/>
  <c r="EL194" i="5"/>
  <c r="EK194" i="5"/>
  <c r="EJ194" i="5"/>
  <c r="EI194" i="5"/>
  <c r="EH194" i="5"/>
  <c r="EG194" i="5"/>
  <c r="EF194" i="5"/>
  <c r="EE194" i="5"/>
  <c r="ED194" i="5"/>
  <c r="EC194" i="5"/>
  <c r="EB194" i="5"/>
  <c r="EA194" i="5"/>
  <c r="DZ194" i="5"/>
  <c r="DY194" i="5"/>
  <c r="DX194" i="5"/>
  <c r="DW194" i="5"/>
  <c r="DV194" i="5"/>
  <c r="DU194" i="5"/>
  <c r="DT194" i="5"/>
  <c r="DS194" i="5"/>
  <c r="DR194" i="5"/>
  <c r="DQ194" i="5"/>
  <c r="DP194" i="5"/>
  <c r="DO194" i="5"/>
  <c r="DN194" i="5"/>
  <c r="DM194" i="5"/>
  <c r="DL194" i="5"/>
  <c r="DK194" i="5"/>
  <c r="DJ194" i="5"/>
  <c r="DI194" i="5"/>
  <c r="DH194" i="5"/>
  <c r="DG194" i="5"/>
  <c r="DF194" i="5"/>
  <c r="DE194" i="5"/>
  <c r="DD194" i="5"/>
  <c r="DC194" i="5"/>
  <c r="DB194" i="5"/>
  <c r="DA194" i="5"/>
  <c r="CZ194" i="5"/>
  <c r="CY194" i="5"/>
  <c r="CX194" i="5"/>
  <c r="CW194" i="5"/>
  <c r="CV194" i="5"/>
  <c r="CU194" i="5"/>
  <c r="CT194" i="5"/>
  <c r="CS194" i="5"/>
  <c r="CR194" i="5"/>
  <c r="CQ194" i="5"/>
  <c r="CP194" i="5"/>
  <c r="CO194" i="5"/>
  <c r="CN194" i="5"/>
  <c r="CM194" i="5"/>
  <c r="CL194" i="5"/>
  <c r="CK194" i="5"/>
  <c r="CJ194" i="5"/>
  <c r="CI194" i="5"/>
  <c r="CH194" i="5"/>
  <c r="CG194" i="5"/>
  <c r="CF194" i="5"/>
  <c r="CE194" i="5"/>
  <c r="CD194" i="5"/>
  <c r="CC194" i="5"/>
  <c r="CB194" i="5"/>
  <c r="CA194" i="5"/>
  <c r="BZ194" i="5"/>
  <c r="BY194" i="5"/>
  <c r="BX194" i="5"/>
  <c r="BW194" i="5"/>
  <c r="BV194" i="5"/>
  <c r="BU194" i="5"/>
  <c r="BT194" i="5"/>
  <c r="BS194" i="5"/>
  <c r="BR194" i="5"/>
  <c r="BQ194" i="5"/>
  <c r="BP194" i="5"/>
  <c r="BO194" i="5"/>
  <c r="BN194" i="5"/>
  <c r="BM194" i="5"/>
  <c r="BL194" i="5"/>
  <c r="BK194" i="5"/>
  <c r="BJ194" i="5"/>
  <c r="BI194" i="5"/>
  <c r="BH194" i="5"/>
  <c r="BG194" i="5"/>
  <c r="BF194" i="5"/>
  <c r="BE194" i="5"/>
  <c r="BD194" i="5"/>
  <c r="BC194" i="5"/>
  <c r="BB194" i="5"/>
  <c r="BA194" i="5"/>
  <c r="AZ194" i="5"/>
  <c r="AY194" i="5"/>
  <c r="AX194" i="5"/>
  <c r="AW194" i="5"/>
  <c r="AV194" i="5"/>
  <c r="AU194" i="5"/>
  <c r="AT194" i="5"/>
  <c r="AS194" i="5"/>
  <c r="AR194" i="5"/>
  <c r="AQ194" i="5"/>
  <c r="AP194" i="5"/>
  <c r="AO194" i="5"/>
  <c r="AN194" i="5"/>
  <c r="AM194" i="5"/>
  <c r="AL194" i="5"/>
  <c r="AK194" i="5"/>
  <c r="AJ194" i="5"/>
  <c r="AI194" i="5"/>
  <c r="AH194" i="5"/>
  <c r="AG194" i="5"/>
  <c r="AF194" i="5"/>
  <c r="AE194" i="5"/>
  <c r="AD194" i="5"/>
  <c r="AC194" i="5"/>
  <c r="AB194" i="5"/>
  <c r="AA194" i="5"/>
  <c r="Z194" i="5"/>
  <c r="Y194" i="5"/>
  <c r="X194" i="5"/>
  <c r="W194" i="5"/>
  <c r="V194" i="5"/>
  <c r="U194" i="5"/>
  <c r="T194" i="5"/>
  <c r="S194" i="5"/>
  <c r="R194" i="5"/>
  <c r="Q194" i="5"/>
  <c r="P194" i="5"/>
  <c r="O194" i="5"/>
  <c r="N194" i="5"/>
  <c r="M194" i="5"/>
  <c r="J107" i="1" l="1"/>
  <c r="A754" i="1"/>
  <c r="A703" i="4"/>
  <c r="AG575" i="4"/>
  <c r="AG579" i="4"/>
  <c r="AG611" i="4"/>
  <c r="AG632" i="4"/>
  <c r="AG651" i="4"/>
  <c r="AG639" i="4"/>
  <c r="AG559" i="4"/>
  <c r="AG591" i="4"/>
  <c r="AG623" i="4"/>
  <c r="AH656" i="4"/>
  <c r="AH677" i="4"/>
  <c r="AG665" i="4"/>
  <c r="AG673" i="4"/>
  <c r="AG677" i="4"/>
  <c r="AG681" i="4"/>
  <c r="AG685" i="4"/>
  <c r="AG595" i="4"/>
  <c r="S702" i="4"/>
  <c r="B108" i="1"/>
  <c r="AT107" i="1"/>
  <c r="AQ107" i="1"/>
  <c r="C107" i="1"/>
  <c r="B57" i="4"/>
  <c r="AH649" i="4" l="1"/>
  <c r="AH645" i="4"/>
  <c r="AH644" i="4"/>
  <c r="AG643" i="4"/>
  <c r="AH637" i="4"/>
  <c r="AH636" i="4"/>
  <c r="AG636" i="4"/>
  <c r="AH634" i="4"/>
  <c r="AH629" i="4"/>
  <c r="AG644" i="4"/>
  <c r="AG587" i="4"/>
  <c r="AG571" i="4"/>
  <c r="AH623" i="4"/>
  <c r="AH591" i="4"/>
  <c r="AH559" i="4"/>
  <c r="AG567" i="4"/>
  <c r="AG693" i="4"/>
  <c r="AH657" i="4"/>
  <c r="AH632" i="4"/>
  <c r="AH615" i="4"/>
  <c r="AH583" i="4"/>
  <c r="AH551" i="4"/>
  <c r="AG563" i="4"/>
  <c r="AG697" i="4"/>
  <c r="AH697" i="4"/>
  <c r="AG648" i="4"/>
  <c r="AG599" i="4"/>
  <c r="AH633" i="4"/>
  <c r="AH638" i="4"/>
  <c r="AG551" i="4"/>
  <c r="AG631" i="4"/>
  <c r="AH642" i="4"/>
  <c r="AG615" i="4"/>
  <c r="AH631" i="4"/>
  <c r="AH599" i="4"/>
  <c r="AH567" i="4"/>
  <c r="AG661" i="4"/>
  <c r="AG653" i="4"/>
  <c r="AG627" i="4"/>
  <c r="AH685" i="4"/>
  <c r="AH669" i="4"/>
  <c r="AG652" i="4"/>
  <c r="AG583" i="4"/>
  <c r="AG547" i="4"/>
  <c r="AH654" i="4"/>
  <c r="AH627" i="4"/>
  <c r="AH611" i="4"/>
  <c r="AH595" i="4"/>
  <c r="AH579" i="4"/>
  <c r="AH547" i="4"/>
  <c r="AG555" i="4"/>
  <c r="AH619" i="4"/>
  <c r="AH603" i="4"/>
  <c r="AH587" i="4"/>
  <c r="AH571" i="4"/>
  <c r="AG669" i="4"/>
  <c r="AH640" i="4"/>
  <c r="AH689" i="4"/>
  <c r="AH673" i="4"/>
  <c r="AG635" i="4"/>
  <c r="AH646" i="4"/>
  <c r="AG656" i="4"/>
  <c r="AH658" i="4"/>
  <c r="AG701" i="4"/>
  <c r="AG657" i="4"/>
  <c r="AG640" i="4"/>
  <c r="AG619" i="4"/>
  <c r="AG603" i="4"/>
  <c r="J108" i="1"/>
  <c r="AG689" i="4"/>
  <c r="AH607" i="4"/>
  <c r="AH575" i="4"/>
  <c r="AH655" i="4"/>
  <c r="AH650" i="4"/>
  <c r="AG607" i="4"/>
  <c r="AG647" i="4"/>
  <c r="AH693" i="4"/>
  <c r="AH661" i="4"/>
  <c r="AH630" i="4"/>
  <c r="AH652" i="4"/>
  <c r="AH653" i="4"/>
  <c r="AH676" i="4"/>
  <c r="AG700" i="4"/>
  <c r="AG668" i="4"/>
  <c r="AH695" i="4"/>
  <c r="AH663" i="4"/>
  <c r="AG691" i="4"/>
  <c r="AG659" i="4"/>
  <c r="AH686" i="4"/>
  <c r="AG682" i="4"/>
  <c r="AH648" i="4"/>
  <c r="AH643" i="4"/>
  <c r="AH602" i="4"/>
  <c r="AH570" i="4"/>
  <c r="AG622" i="4"/>
  <c r="AG590" i="4"/>
  <c r="AG558" i="4"/>
  <c r="AH617" i="4"/>
  <c r="AH585" i="4"/>
  <c r="AH553" i="4"/>
  <c r="AH681" i="4"/>
  <c r="AH672" i="4"/>
  <c r="AG696" i="4"/>
  <c r="AG664" i="4"/>
  <c r="AH691" i="4"/>
  <c r="AH659" i="4"/>
  <c r="AG687" i="4"/>
  <c r="AG655" i="4"/>
  <c r="AH682" i="4"/>
  <c r="AG678" i="4"/>
  <c r="AH639" i="4"/>
  <c r="AH598" i="4"/>
  <c r="AH566" i="4"/>
  <c r="AG650" i="4"/>
  <c r="AG618" i="4"/>
  <c r="AG586" i="4"/>
  <c r="AG554" i="4"/>
  <c r="AH613" i="4"/>
  <c r="AH581" i="4"/>
  <c r="AH641" i="4"/>
  <c r="AH700" i="4"/>
  <c r="AH668" i="4"/>
  <c r="AG692" i="4"/>
  <c r="AG660" i="4"/>
  <c r="AH687" i="4"/>
  <c r="AG683" i="4"/>
  <c r="AH678" i="4"/>
  <c r="AG674" i="4"/>
  <c r="AH635" i="4"/>
  <c r="AH626" i="4"/>
  <c r="AH594" i="4"/>
  <c r="AG646" i="4"/>
  <c r="AG614" i="4"/>
  <c r="AG582" i="4"/>
  <c r="AG550" i="4"/>
  <c r="AH609" i="4"/>
  <c r="AH577" i="4"/>
  <c r="AH696" i="4"/>
  <c r="AH664" i="4"/>
  <c r="AG688" i="4"/>
  <c r="AH683" i="4"/>
  <c r="AG679" i="4"/>
  <c r="AH674" i="4"/>
  <c r="AG702" i="4"/>
  <c r="AG670" i="4"/>
  <c r="AH622" i="4"/>
  <c r="AH590" i="4"/>
  <c r="AH558" i="4"/>
  <c r="AG642" i="4"/>
  <c r="AG610" i="4"/>
  <c r="AG578" i="4"/>
  <c r="AG546" i="4"/>
  <c r="AH605" i="4"/>
  <c r="AH573" i="4"/>
  <c r="AH701" i="4"/>
  <c r="AH628" i="4"/>
  <c r="AH692" i="4"/>
  <c r="AH660" i="4"/>
  <c r="AG684" i="4"/>
  <c r="AH679" i="4"/>
  <c r="AG675" i="4"/>
  <c r="AH702" i="4"/>
  <c r="AH670" i="4"/>
  <c r="AG698" i="4"/>
  <c r="AG666" i="4"/>
  <c r="AH618" i="4"/>
  <c r="AH586" i="4"/>
  <c r="AH554" i="4"/>
  <c r="AG638" i="4"/>
  <c r="AG606" i="4"/>
  <c r="AG574" i="4"/>
  <c r="AH601" i="4"/>
  <c r="AH569" i="4"/>
  <c r="AH665" i="4"/>
  <c r="AH688" i="4"/>
  <c r="AG680" i="4"/>
  <c r="AH675" i="4"/>
  <c r="AG703" i="4"/>
  <c r="AG671" i="4"/>
  <c r="AH698" i="4"/>
  <c r="AH666" i="4"/>
  <c r="AG694" i="4"/>
  <c r="AG662" i="4"/>
  <c r="AH614" i="4"/>
  <c r="AH582" i="4"/>
  <c r="AG634" i="4"/>
  <c r="AG602" i="4"/>
  <c r="AG570" i="4"/>
  <c r="AH597" i="4"/>
  <c r="AH565" i="4"/>
  <c r="AH684" i="4"/>
  <c r="AG676" i="4"/>
  <c r="AH703" i="4"/>
  <c r="AH671" i="4"/>
  <c r="AG699" i="4"/>
  <c r="AG667" i="4"/>
  <c r="AH694" i="4"/>
  <c r="AH662" i="4"/>
  <c r="AG690" i="4"/>
  <c r="AG658" i="4"/>
  <c r="AH651" i="4"/>
  <c r="AH610" i="4"/>
  <c r="AH578" i="4"/>
  <c r="AH546" i="4"/>
  <c r="AG630" i="4"/>
  <c r="AG598" i="4"/>
  <c r="AG566" i="4"/>
  <c r="AH625" i="4"/>
  <c r="AH593" i="4"/>
  <c r="AH561" i="4"/>
  <c r="AH680" i="4"/>
  <c r="AG672" i="4"/>
  <c r="AH699" i="4"/>
  <c r="AH667" i="4"/>
  <c r="AG695" i="4"/>
  <c r="AG663" i="4"/>
  <c r="AH690" i="4"/>
  <c r="AG686" i="4"/>
  <c r="AG654" i="4"/>
  <c r="AH647" i="4"/>
  <c r="AH606" i="4"/>
  <c r="AH574" i="4"/>
  <c r="AG626" i="4"/>
  <c r="AG594" i="4"/>
  <c r="AG562" i="4"/>
  <c r="AH621" i="4"/>
  <c r="AH589" i="4"/>
  <c r="AG637" i="4"/>
  <c r="AG605" i="4"/>
  <c r="AG573" i="4"/>
  <c r="AH600" i="4"/>
  <c r="AH568" i="4"/>
  <c r="AG600" i="4"/>
  <c r="AG568" i="4"/>
  <c r="AG633" i="4"/>
  <c r="AG601" i="4"/>
  <c r="AG569" i="4"/>
  <c r="AH596" i="4"/>
  <c r="AG628" i="4"/>
  <c r="AG596" i="4"/>
  <c r="AG564" i="4"/>
  <c r="AG629" i="4"/>
  <c r="AG597" i="4"/>
  <c r="AG565" i="4"/>
  <c r="AH624" i="4"/>
  <c r="AH592" i="4"/>
  <c r="AH560" i="4"/>
  <c r="AG624" i="4"/>
  <c r="AG592" i="4"/>
  <c r="AG560" i="4"/>
  <c r="AG625" i="4"/>
  <c r="AG593" i="4"/>
  <c r="AG561" i="4"/>
  <c r="AH620" i="4"/>
  <c r="AH588" i="4"/>
  <c r="AG620" i="4"/>
  <c r="AG588" i="4"/>
  <c r="AG556" i="4"/>
  <c r="AG621" i="4"/>
  <c r="AG589" i="4"/>
  <c r="AG557" i="4"/>
  <c r="AH616" i="4"/>
  <c r="AH584" i="4"/>
  <c r="AH552" i="4"/>
  <c r="AG616" i="4"/>
  <c r="AG584" i="4"/>
  <c r="AG552" i="4"/>
  <c r="AG649" i="4"/>
  <c r="AG617" i="4"/>
  <c r="AG585" i="4"/>
  <c r="AG553" i="4"/>
  <c r="AH612" i="4"/>
  <c r="AH580" i="4"/>
  <c r="AG612" i="4"/>
  <c r="AG580" i="4"/>
  <c r="AG548" i="4"/>
  <c r="AG645" i="4"/>
  <c r="AG613" i="4"/>
  <c r="AG581" i="4"/>
  <c r="AG549" i="4"/>
  <c r="AH608" i="4"/>
  <c r="AH576" i="4"/>
  <c r="AG608" i="4"/>
  <c r="AG576" i="4"/>
  <c r="AG641" i="4"/>
  <c r="AG609" i="4"/>
  <c r="AG577" i="4"/>
  <c r="AH604" i="4"/>
  <c r="AH572" i="4"/>
  <c r="AG604" i="4"/>
  <c r="AG572" i="4"/>
  <c r="A755" i="1"/>
  <c r="A704" i="4"/>
  <c r="AH704" i="4" s="1"/>
  <c r="Z847" i="4"/>
  <c r="K10" i="3" s="1"/>
  <c r="S703" i="4"/>
  <c r="B109" i="1"/>
  <c r="AT108" i="1"/>
  <c r="AQ108" i="1"/>
  <c r="C108" i="1"/>
  <c r="B58" i="4"/>
  <c r="J109" i="1" l="1"/>
  <c r="AG704" i="4"/>
  <c r="A756" i="1"/>
  <c r="A705" i="4"/>
  <c r="S704" i="4"/>
  <c r="B110" i="1"/>
  <c r="AT109" i="1"/>
  <c r="AQ109" i="1"/>
  <c r="C109" i="1"/>
  <c r="B59" i="4"/>
  <c r="EV97" i="5"/>
  <c r="EU97" i="5"/>
  <c r="ET97" i="5"/>
  <c r="ES97" i="5"/>
  <c r="ER97" i="5"/>
  <c r="EQ97" i="5"/>
  <c r="EP97" i="5"/>
  <c r="EO97" i="5"/>
  <c r="EN97" i="5"/>
  <c r="EM97" i="5"/>
  <c r="EL97" i="5"/>
  <c r="EK97" i="5"/>
  <c r="EJ97" i="5"/>
  <c r="EI97" i="5"/>
  <c r="EH97" i="5"/>
  <c r="EG97" i="5"/>
  <c r="EF97" i="5"/>
  <c r="EE97" i="5"/>
  <c r="ED97" i="5"/>
  <c r="EC97" i="5"/>
  <c r="EB97" i="5"/>
  <c r="EA97" i="5"/>
  <c r="DZ97" i="5"/>
  <c r="DY97" i="5"/>
  <c r="DX97" i="5"/>
  <c r="DW97" i="5"/>
  <c r="DV97" i="5"/>
  <c r="DU97" i="5"/>
  <c r="DT97" i="5"/>
  <c r="DS97" i="5"/>
  <c r="DR97" i="5"/>
  <c r="DQ97" i="5"/>
  <c r="DP97" i="5"/>
  <c r="DO97" i="5"/>
  <c r="DN97" i="5"/>
  <c r="DM97" i="5"/>
  <c r="DL97" i="5"/>
  <c r="DK97" i="5"/>
  <c r="DJ97" i="5"/>
  <c r="DI97" i="5"/>
  <c r="DH97" i="5"/>
  <c r="DG97" i="5"/>
  <c r="DF97" i="5"/>
  <c r="DE97" i="5"/>
  <c r="DD97" i="5"/>
  <c r="DC97" i="5"/>
  <c r="DB97" i="5"/>
  <c r="DA97" i="5"/>
  <c r="CZ97" i="5"/>
  <c r="CY97" i="5"/>
  <c r="CX97" i="5"/>
  <c r="CW97" i="5"/>
  <c r="CV97" i="5"/>
  <c r="CU97" i="5"/>
  <c r="CT97" i="5"/>
  <c r="CS97" i="5"/>
  <c r="CR97" i="5"/>
  <c r="CQ97" i="5"/>
  <c r="CP97" i="5"/>
  <c r="CO97" i="5"/>
  <c r="CN97" i="5"/>
  <c r="CM97" i="5"/>
  <c r="CL97" i="5"/>
  <c r="CK97" i="5"/>
  <c r="CJ97" i="5"/>
  <c r="CI97" i="5"/>
  <c r="CH97" i="5"/>
  <c r="CG97" i="5"/>
  <c r="CF97" i="5"/>
  <c r="CE97" i="5"/>
  <c r="CD97" i="5"/>
  <c r="CC97" i="5"/>
  <c r="CB97" i="5"/>
  <c r="CA97" i="5"/>
  <c r="BZ97" i="5"/>
  <c r="BY97" i="5"/>
  <c r="BX97" i="5"/>
  <c r="BW97" i="5"/>
  <c r="BV97" i="5"/>
  <c r="BU97" i="5"/>
  <c r="BT97" i="5"/>
  <c r="BS97" i="5"/>
  <c r="BR97" i="5"/>
  <c r="BQ97" i="5"/>
  <c r="BP97" i="5"/>
  <c r="BO97" i="5"/>
  <c r="BN97" i="5"/>
  <c r="BM97" i="5"/>
  <c r="BL97" i="5"/>
  <c r="BK97" i="5"/>
  <c r="BJ97" i="5"/>
  <c r="BI97" i="5"/>
  <c r="BH97" i="5"/>
  <c r="BG97" i="5"/>
  <c r="BF97" i="5"/>
  <c r="BE97" i="5"/>
  <c r="BD97" i="5"/>
  <c r="BC97" i="5"/>
  <c r="BB97" i="5"/>
  <c r="BA97" i="5"/>
  <c r="AZ97" i="5"/>
  <c r="AY97" i="5"/>
  <c r="AX97" i="5"/>
  <c r="AW97" i="5"/>
  <c r="AV97" i="5"/>
  <c r="AU97" i="5"/>
  <c r="AT97" i="5"/>
  <c r="AS97" i="5"/>
  <c r="AR97" i="5"/>
  <c r="AQ97" i="5"/>
  <c r="AP97" i="5"/>
  <c r="AO97" i="5"/>
  <c r="AN97" i="5"/>
  <c r="AM97" i="5"/>
  <c r="AL97" i="5"/>
  <c r="AK97" i="5"/>
  <c r="AJ97" i="5"/>
  <c r="AI97" i="5"/>
  <c r="AH97" i="5"/>
  <c r="AG97" i="5"/>
  <c r="AF97" i="5"/>
  <c r="AE97" i="5"/>
  <c r="AD97" i="5"/>
  <c r="AC97" i="5"/>
  <c r="AB97" i="5"/>
  <c r="AA97" i="5"/>
  <c r="Z97" i="5"/>
  <c r="Y97" i="5"/>
  <c r="X97" i="5"/>
  <c r="W97" i="5"/>
  <c r="V97" i="5"/>
  <c r="U97" i="5"/>
  <c r="T97" i="5"/>
  <c r="S97" i="5"/>
  <c r="R97" i="5"/>
  <c r="Q97" i="5"/>
  <c r="P97" i="5"/>
  <c r="O97" i="5"/>
  <c r="N97" i="5"/>
  <c r="M97" i="5"/>
  <c r="L97" i="5"/>
  <c r="EV96" i="5"/>
  <c r="EU96" i="5"/>
  <c r="ET96" i="5"/>
  <c r="ES96" i="5"/>
  <c r="ER96" i="5"/>
  <c r="EQ96" i="5"/>
  <c r="EP96" i="5"/>
  <c r="EO96" i="5"/>
  <c r="EN96" i="5"/>
  <c r="EM96" i="5"/>
  <c r="EL96" i="5"/>
  <c r="EK96" i="5"/>
  <c r="EJ96" i="5"/>
  <c r="EI96" i="5"/>
  <c r="EH96" i="5"/>
  <c r="EG96" i="5"/>
  <c r="EF96" i="5"/>
  <c r="EE96" i="5"/>
  <c r="ED96" i="5"/>
  <c r="EC96" i="5"/>
  <c r="EB96" i="5"/>
  <c r="EA96" i="5"/>
  <c r="DZ96" i="5"/>
  <c r="DY96" i="5"/>
  <c r="DX96" i="5"/>
  <c r="DW96" i="5"/>
  <c r="DV96" i="5"/>
  <c r="DU96" i="5"/>
  <c r="DT96" i="5"/>
  <c r="DS96" i="5"/>
  <c r="DR96" i="5"/>
  <c r="DQ96" i="5"/>
  <c r="DP96" i="5"/>
  <c r="DO96" i="5"/>
  <c r="DN96" i="5"/>
  <c r="DM96" i="5"/>
  <c r="DL96" i="5"/>
  <c r="DK96" i="5"/>
  <c r="DJ96" i="5"/>
  <c r="DI96" i="5"/>
  <c r="DH96" i="5"/>
  <c r="DG96" i="5"/>
  <c r="DF96" i="5"/>
  <c r="DE96" i="5"/>
  <c r="DD96" i="5"/>
  <c r="DC96" i="5"/>
  <c r="DB96" i="5"/>
  <c r="DA96" i="5"/>
  <c r="CZ96" i="5"/>
  <c r="CY96" i="5"/>
  <c r="CX96" i="5"/>
  <c r="CW96" i="5"/>
  <c r="CV96" i="5"/>
  <c r="CU96" i="5"/>
  <c r="CT96" i="5"/>
  <c r="CS96" i="5"/>
  <c r="CR96" i="5"/>
  <c r="CQ96" i="5"/>
  <c r="CP96" i="5"/>
  <c r="CO96" i="5"/>
  <c r="CN96" i="5"/>
  <c r="CM96" i="5"/>
  <c r="CL96" i="5"/>
  <c r="CK96" i="5"/>
  <c r="CJ96" i="5"/>
  <c r="CI96" i="5"/>
  <c r="CH96" i="5"/>
  <c r="CG96" i="5"/>
  <c r="CF96" i="5"/>
  <c r="CE96" i="5"/>
  <c r="CD96" i="5"/>
  <c r="CC96" i="5"/>
  <c r="CB96" i="5"/>
  <c r="CA96" i="5"/>
  <c r="BZ96" i="5"/>
  <c r="BY96" i="5"/>
  <c r="BX96" i="5"/>
  <c r="BW96" i="5"/>
  <c r="BV96" i="5"/>
  <c r="BU96" i="5"/>
  <c r="BT96" i="5"/>
  <c r="BS96" i="5"/>
  <c r="BR96" i="5"/>
  <c r="BQ96" i="5"/>
  <c r="BP96" i="5"/>
  <c r="BO96" i="5"/>
  <c r="BN96" i="5"/>
  <c r="BM96" i="5"/>
  <c r="BL96" i="5"/>
  <c r="BK96" i="5"/>
  <c r="BJ96" i="5"/>
  <c r="BI96" i="5"/>
  <c r="BH96" i="5"/>
  <c r="BG96" i="5"/>
  <c r="BF96" i="5"/>
  <c r="BE96" i="5"/>
  <c r="BD96" i="5"/>
  <c r="BC96" i="5"/>
  <c r="BB96" i="5"/>
  <c r="BA96" i="5"/>
  <c r="AZ96" i="5"/>
  <c r="AY96" i="5"/>
  <c r="AX96" i="5"/>
  <c r="AW96" i="5"/>
  <c r="AV96" i="5"/>
  <c r="AU96" i="5"/>
  <c r="AT96" i="5"/>
  <c r="AS96" i="5"/>
  <c r="AR96" i="5"/>
  <c r="AQ96" i="5"/>
  <c r="AP96" i="5"/>
  <c r="AO96" i="5"/>
  <c r="AN96" i="5"/>
  <c r="AM96" i="5"/>
  <c r="AL96" i="5"/>
  <c r="AK96" i="5"/>
  <c r="AJ96" i="5"/>
  <c r="AI96" i="5"/>
  <c r="AH96" i="5"/>
  <c r="AG96" i="5"/>
  <c r="AF96" i="5"/>
  <c r="AE96" i="5"/>
  <c r="AD96" i="5"/>
  <c r="AC96" i="5"/>
  <c r="AB96" i="5"/>
  <c r="AA96" i="5"/>
  <c r="Z96" i="5"/>
  <c r="Y96" i="5"/>
  <c r="X96" i="5"/>
  <c r="W96" i="5"/>
  <c r="V96" i="5"/>
  <c r="U96" i="5"/>
  <c r="T96" i="5"/>
  <c r="S96" i="5"/>
  <c r="R96" i="5"/>
  <c r="Q96" i="5"/>
  <c r="P96" i="5"/>
  <c r="O96" i="5"/>
  <c r="N96" i="5"/>
  <c r="M96" i="5"/>
  <c r="J110" i="1" l="1"/>
  <c r="AH705" i="4"/>
  <c r="AG705" i="4"/>
  <c r="A757" i="1"/>
  <c r="A706" i="4"/>
  <c r="S705" i="4"/>
  <c r="B111" i="1"/>
  <c r="AT110" i="1"/>
  <c r="AQ110" i="1"/>
  <c r="C110" i="1"/>
  <c r="B60" i="4"/>
  <c r="F14" i="1"/>
  <c r="J111" i="1" l="1"/>
  <c r="AG706" i="4"/>
  <c r="AH706" i="4"/>
  <c r="A758" i="1"/>
  <c r="A707" i="4"/>
  <c r="S706" i="4"/>
  <c r="B112" i="1"/>
  <c r="AT111" i="1"/>
  <c r="AQ111" i="1"/>
  <c r="C111" i="1"/>
  <c r="B61" i="4"/>
  <c r="G16" i="1"/>
  <c r="J112" i="1" l="1"/>
  <c r="AH707" i="4"/>
  <c r="AG707" i="4"/>
  <c r="A759" i="1"/>
  <c r="A708" i="4"/>
  <c r="S707" i="4"/>
  <c r="B113" i="1"/>
  <c r="AT112" i="1"/>
  <c r="AQ112" i="1"/>
  <c r="C112" i="1"/>
  <c r="B62" i="4"/>
  <c r="D2" i="4"/>
  <c r="J113" i="1" l="1"/>
  <c r="AG708" i="4"/>
  <c r="AH708" i="4"/>
  <c r="A760" i="1"/>
  <c r="A709" i="4"/>
  <c r="S708" i="4"/>
  <c r="B114" i="1"/>
  <c r="AT113" i="1"/>
  <c r="AQ113" i="1"/>
  <c r="C113" i="1"/>
  <c r="B63" i="4"/>
  <c r="AE1" i="1"/>
  <c r="J114" i="1" l="1"/>
  <c r="AH709" i="4"/>
  <c r="AG709" i="4"/>
  <c r="A761" i="1"/>
  <c r="A710" i="4"/>
  <c r="S709" i="4"/>
  <c r="B115" i="1"/>
  <c r="AT114" i="1"/>
  <c r="AQ114" i="1"/>
  <c r="C114" i="1"/>
  <c r="B64" i="4"/>
  <c r="T6" i="1"/>
  <c r="T5" i="1"/>
  <c r="T4" i="1"/>
  <c r="T3" i="1"/>
  <c r="AE3" i="1"/>
  <c r="J115" i="1" l="1"/>
  <c r="AG710" i="4"/>
  <c r="AH710" i="4"/>
  <c r="A762" i="1"/>
  <c r="A711" i="4"/>
  <c r="S710" i="4"/>
  <c r="B116" i="1"/>
  <c r="AT115" i="1"/>
  <c r="AQ115" i="1"/>
  <c r="C115" i="1"/>
  <c r="B65" i="4"/>
  <c r="AD3" i="1"/>
  <c r="J116" i="1" l="1"/>
  <c r="AH711" i="4"/>
  <c r="AG711" i="4"/>
  <c r="A763" i="1"/>
  <c r="A712" i="4"/>
  <c r="S711" i="4"/>
  <c r="B117" i="1"/>
  <c r="AT116" i="1"/>
  <c r="AQ116" i="1"/>
  <c r="C116" i="1"/>
  <c r="B66" i="4"/>
  <c r="AH2" i="1"/>
  <c r="J117" i="1" l="1"/>
  <c r="AG712" i="4"/>
  <c r="AH712" i="4"/>
  <c r="A764" i="1"/>
  <c r="A713" i="4"/>
  <c r="S712" i="4"/>
  <c r="B118" i="1"/>
  <c r="AT117" i="1"/>
  <c r="AQ117" i="1"/>
  <c r="C117" i="1"/>
  <c r="B67" i="4"/>
  <c r="J118" i="1" l="1"/>
  <c r="AG713" i="4"/>
  <c r="AH713" i="4"/>
  <c r="A765" i="1"/>
  <c r="A714" i="4"/>
  <c r="S713" i="4"/>
  <c r="B119" i="1"/>
  <c r="AT118" i="1"/>
  <c r="AQ118" i="1"/>
  <c r="C118" i="1"/>
  <c r="B68" i="4"/>
  <c r="D12" i="1"/>
  <c r="D13" i="1"/>
  <c r="D15" i="1" s="1"/>
  <c r="Y5" i="1"/>
  <c r="Y6" i="1"/>
  <c r="J119" i="1" l="1"/>
  <c r="AH714" i="4"/>
  <c r="AG714" i="4"/>
  <c r="A766" i="1"/>
  <c r="A715" i="4"/>
  <c r="S714" i="4"/>
  <c r="P54" i="1"/>
  <c r="BE54" i="1" s="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9" i="1"/>
  <c r="P118" i="1"/>
  <c r="B120" i="1"/>
  <c r="AT119" i="1"/>
  <c r="AQ119" i="1"/>
  <c r="C119" i="1"/>
  <c r="B69" i="4"/>
  <c r="L18" i="3"/>
  <c r="AB13" i="1"/>
  <c r="AB11" i="1"/>
  <c r="AB12" i="1"/>
  <c r="AA11" i="1"/>
  <c r="AA14" i="1"/>
  <c r="Z14" i="1"/>
  <c r="Y13" i="1"/>
  <c r="Y14" i="1"/>
  <c r="Z11" i="1"/>
  <c r="AA12" i="1"/>
  <c r="Z13" i="1"/>
  <c r="Y12" i="1"/>
  <c r="S5" i="1"/>
  <c r="S6" i="1"/>
  <c r="J120" i="1" l="1"/>
  <c r="AG715" i="4"/>
  <c r="AH715" i="4"/>
  <c r="P120" i="1"/>
  <c r="A767" i="1"/>
  <c r="A716" i="4"/>
  <c r="S715" i="4"/>
  <c r="B121" i="1"/>
  <c r="AT120" i="1"/>
  <c r="AQ120" i="1"/>
  <c r="C120" i="1"/>
  <c r="B70" i="4"/>
  <c r="BE55" i="1"/>
  <c r="BE56" i="1" s="1"/>
  <c r="BE57" i="1" s="1"/>
  <c r="BE58" i="1" s="1"/>
  <c r="BE59" i="1" s="1"/>
  <c r="BE60" i="1" s="1"/>
  <c r="BE61" i="1" s="1"/>
  <c r="BE62" i="1" s="1"/>
  <c r="BE63" i="1" s="1"/>
  <c r="BE64" i="1" s="1"/>
  <c r="BE65" i="1" s="1"/>
  <c r="BE66" i="1" s="1"/>
  <c r="BE67" i="1" s="1"/>
  <c r="BE68" i="1" s="1"/>
  <c r="BE69" i="1" s="1"/>
  <c r="BE70" i="1" s="1"/>
  <c r="BE71" i="1" s="1"/>
  <c r="BE72" i="1" s="1"/>
  <c r="BE73" i="1" s="1"/>
  <c r="BE74" i="1" s="1"/>
  <c r="BE75" i="1" s="1"/>
  <c r="BE76" i="1" s="1"/>
  <c r="BE77" i="1" s="1"/>
  <c r="BE78" i="1" s="1"/>
  <c r="BE79" i="1" s="1"/>
  <c r="BE80" i="1" s="1"/>
  <c r="BE81" i="1" s="1"/>
  <c r="BE82" i="1" s="1"/>
  <c r="BE83" i="1" s="1"/>
  <c r="BE84" i="1" s="1"/>
  <c r="BE85" i="1" s="1"/>
  <c r="R54" i="1"/>
  <c r="AI54" i="1" s="1"/>
  <c r="Q54" i="1"/>
  <c r="N3" i="1"/>
  <c r="L3" i="1"/>
  <c r="S4" i="1"/>
  <c r="S2" i="1"/>
  <c r="K3" i="1"/>
  <c r="J121" i="1" l="1"/>
  <c r="AG716" i="4"/>
  <c r="AH716" i="4"/>
  <c r="P121" i="1"/>
  <c r="A768" i="1"/>
  <c r="A717" i="4"/>
  <c r="S716" i="4"/>
  <c r="B122" i="1"/>
  <c r="AT121" i="1"/>
  <c r="AQ121" i="1"/>
  <c r="C121" i="1"/>
  <c r="B71" i="4"/>
  <c r="BE86" i="1"/>
  <c r="K35" i="4"/>
  <c r="D54" i="1"/>
  <c r="E54" i="1" s="1"/>
  <c r="F54" i="1" s="1"/>
  <c r="G54" i="1" l="1"/>
  <c r="J122" i="1"/>
  <c r="AH717" i="4"/>
  <c r="AG717" i="4"/>
  <c r="P122" i="1"/>
  <c r="A769" i="1"/>
  <c r="A718" i="4"/>
  <c r="S717" i="4"/>
  <c r="B123" i="1"/>
  <c r="AT122" i="1"/>
  <c r="AQ122" i="1"/>
  <c r="C122" i="1"/>
  <c r="B72" i="4"/>
  <c r="BE87" i="1"/>
  <c r="K36" i="4"/>
  <c r="AE2" i="1"/>
  <c r="J123" i="1" l="1"/>
  <c r="AH718" i="4"/>
  <c r="AG718" i="4"/>
  <c r="P123" i="1"/>
  <c r="A770" i="1"/>
  <c r="A719" i="4"/>
  <c r="S718" i="4"/>
  <c r="B124" i="1"/>
  <c r="AT123" i="1"/>
  <c r="AQ123" i="1"/>
  <c r="AS123" i="1" s="1"/>
  <c r="C123" i="1"/>
  <c r="B73" i="4"/>
  <c r="BE88" i="1"/>
  <c r="K37" i="4"/>
  <c r="AF2" i="1"/>
  <c r="AS95" i="1"/>
  <c r="AS60" i="1"/>
  <c r="AS56" i="1"/>
  <c r="AS75" i="1"/>
  <c r="AS119" i="1"/>
  <c r="AS105" i="1"/>
  <c r="AS79" i="1"/>
  <c r="AS87" i="1"/>
  <c r="AS54" i="1"/>
  <c r="AS100" i="1"/>
  <c r="AS67" i="1"/>
  <c r="AS59" i="1"/>
  <c r="AS86" i="1"/>
  <c r="AS121" i="1"/>
  <c r="AS107" i="1"/>
  <c r="AS96" i="1"/>
  <c r="AS110" i="1"/>
  <c r="AS71" i="1"/>
  <c r="AS116" i="1"/>
  <c r="AS102" i="1"/>
  <c r="AS91" i="1"/>
  <c r="AS64" i="1"/>
  <c r="AS83" i="1"/>
  <c r="AS58" i="1"/>
  <c r="AS81" i="1"/>
  <c r="AS117" i="1"/>
  <c r="AS69" i="1"/>
  <c r="AS74" i="1"/>
  <c r="AS122" i="1"/>
  <c r="AS90" i="1"/>
  <c r="AS55" i="1"/>
  <c r="AS82" i="1"/>
  <c r="AS73" i="1"/>
  <c r="AS66" i="1"/>
  <c r="AS120" i="1"/>
  <c r="AS111" i="1"/>
  <c r="AS93" i="1"/>
  <c r="AS72" i="1"/>
  <c r="AS101" i="1"/>
  <c r="AS115" i="1"/>
  <c r="AS84" i="1"/>
  <c r="AS104" i="1"/>
  <c r="AS78" i="1"/>
  <c r="AS112" i="1"/>
  <c r="AS88" i="1"/>
  <c r="AS92" i="1"/>
  <c r="AS62" i="1"/>
  <c r="AS65" i="1"/>
  <c r="AS80" i="1"/>
  <c r="AS108" i="1"/>
  <c r="AS76" i="1"/>
  <c r="AS63" i="1"/>
  <c r="AS106" i="1"/>
  <c r="AS61" i="1"/>
  <c r="AS103" i="1"/>
  <c r="AS77" i="1"/>
  <c r="AS98" i="1"/>
  <c r="AS113" i="1"/>
  <c r="AS89" i="1"/>
  <c r="AS57" i="1"/>
  <c r="AS85" i="1"/>
  <c r="AS68" i="1"/>
  <c r="AS109" i="1"/>
  <c r="AS97" i="1"/>
  <c r="AS70" i="1"/>
  <c r="AS94" i="1"/>
  <c r="AS118" i="1"/>
  <c r="AS114" i="1"/>
  <c r="AS99" i="1"/>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G364" i="4" s="1"/>
  <c r="A365" i="4"/>
  <c r="AG365" i="4" s="1"/>
  <c r="A366" i="4"/>
  <c r="AG366" i="4" s="1"/>
  <c r="A367" i="4"/>
  <c r="AG367" i="4" s="1"/>
  <c r="A368" i="4"/>
  <c r="A369" i="4"/>
  <c r="A370" i="4"/>
  <c r="A371" i="4"/>
  <c r="AG371" i="4" s="1"/>
  <c r="A372" i="4"/>
  <c r="AG372" i="4" s="1"/>
  <c r="A373" i="4"/>
  <c r="AG373" i="4" s="1"/>
  <c r="A374" i="4"/>
  <c r="AG374" i="4" s="1"/>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443" i="4"/>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478" i="4"/>
  <c r="A479" i="4"/>
  <c r="A480" i="4"/>
  <c r="A481" i="4"/>
  <c r="A482" i="4"/>
  <c r="A483" i="4"/>
  <c r="A484" i="4"/>
  <c r="A485" i="4"/>
  <c r="A486" i="4"/>
  <c r="A487" i="4"/>
  <c r="A488" i="4"/>
  <c r="A489" i="4"/>
  <c r="A490" i="4"/>
  <c r="A491" i="4"/>
  <c r="A492" i="4"/>
  <c r="A493" i="4"/>
  <c r="A494" i="4"/>
  <c r="A495" i="4"/>
  <c r="A496" i="4"/>
  <c r="A497" i="4"/>
  <c r="A498" i="4"/>
  <c r="A499" i="4"/>
  <c r="A500" i="4"/>
  <c r="A501" i="4"/>
  <c r="A502" i="4"/>
  <c r="A503" i="4"/>
  <c r="A504" i="4"/>
  <c r="A505" i="4"/>
  <c r="A506" i="4"/>
  <c r="A507" i="4"/>
  <c r="A508" i="4"/>
  <c r="A509" i="4"/>
  <c r="A510" i="4"/>
  <c r="A511" i="4"/>
  <c r="A512" i="4"/>
  <c r="A513" i="4"/>
  <c r="A514" i="4"/>
  <c r="A515" i="4"/>
  <c r="A516" i="4"/>
  <c r="A517" i="4"/>
  <c r="A518" i="4"/>
  <c r="A519" i="4"/>
  <c r="A520" i="4"/>
  <c r="A521" i="4"/>
  <c r="A522" i="4"/>
  <c r="A523" i="4"/>
  <c r="A524" i="4"/>
  <c r="A525" i="4"/>
  <c r="A526" i="4"/>
  <c r="A527" i="4"/>
  <c r="A528" i="4"/>
  <c r="A529" i="4"/>
  <c r="A530" i="4"/>
  <c r="A531" i="4"/>
  <c r="A532" i="4"/>
  <c r="A533" i="4"/>
  <c r="A534" i="4"/>
  <c r="A535" i="4"/>
  <c r="A536" i="4"/>
  <c r="A537" i="4"/>
  <c r="A538" i="4"/>
  <c r="A539" i="4"/>
  <c r="A540" i="4"/>
  <c r="A541" i="4"/>
  <c r="A542" i="4"/>
  <c r="A543" i="4"/>
  <c r="A544" i="4"/>
  <c r="A545" i="4"/>
  <c r="J124" i="1" l="1"/>
  <c r="AH532" i="4"/>
  <c r="AG532" i="4"/>
  <c r="AH500" i="4"/>
  <c r="AG500" i="4"/>
  <c r="AG460" i="4"/>
  <c r="AH460" i="4"/>
  <c r="AG420" i="4"/>
  <c r="AH420" i="4"/>
  <c r="AG380" i="4"/>
  <c r="AH324" i="4"/>
  <c r="AG324" i="4"/>
  <c r="AH292" i="4"/>
  <c r="AG292" i="4"/>
  <c r="AG244" i="4"/>
  <c r="AH244" i="4"/>
  <c r="AH220" i="4"/>
  <c r="AG220" i="4"/>
  <c r="AH196" i="4"/>
  <c r="AG196" i="4"/>
  <c r="AH164" i="4"/>
  <c r="AG164" i="4"/>
  <c r="AH132" i="4"/>
  <c r="AG132" i="4"/>
  <c r="AG108" i="4"/>
  <c r="AH108" i="4"/>
  <c r="AH100" i="4"/>
  <c r="AG100" i="4"/>
  <c r="AG84" i="4"/>
  <c r="AH84" i="4"/>
  <c r="AG76" i="4"/>
  <c r="AH76" i="4"/>
  <c r="AH68" i="4"/>
  <c r="AG68" i="4"/>
  <c r="AH60" i="4"/>
  <c r="AG60" i="4"/>
  <c r="AG52" i="4"/>
  <c r="AH52" i="4"/>
  <c r="AG36" i="4"/>
  <c r="AH36" i="4"/>
  <c r="AH539" i="4"/>
  <c r="AG539" i="4"/>
  <c r="AH531" i="4"/>
  <c r="AG531" i="4"/>
  <c r="AH523" i="4"/>
  <c r="AG523" i="4"/>
  <c r="AG515" i="4"/>
  <c r="AH515" i="4"/>
  <c r="AH507" i="4"/>
  <c r="AG507" i="4"/>
  <c r="AH499" i="4"/>
  <c r="AG499" i="4"/>
  <c r="AG491" i="4"/>
  <c r="AH491" i="4"/>
  <c r="AG483" i="4"/>
  <c r="AH483" i="4"/>
  <c r="AG475" i="4"/>
  <c r="AH475" i="4"/>
  <c r="AH467" i="4"/>
  <c r="AG467" i="4"/>
  <c r="AH459" i="4"/>
  <c r="AG459" i="4"/>
  <c r="AG451" i="4"/>
  <c r="AH451" i="4"/>
  <c r="AG443" i="4"/>
  <c r="AH443" i="4"/>
  <c r="AH435" i="4"/>
  <c r="AG435" i="4"/>
  <c r="AG427" i="4"/>
  <c r="AH427" i="4"/>
  <c r="AH419" i="4"/>
  <c r="AG419" i="4"/>
  <c r="AG411" i="4"/>
  <c r="AH411" i="4"/>
  <c r="AH403" i="4"/>
  <c r="AG403" i="4"/>
  <c r="AH395" i="4"/>
  <c r="AG395" i="4"/>
  <c r="AH387" i="4"/>
  <c r="AG387" i="4"/>
  <c r="AG379" i="4"/>
  <c r="AG363" i="4"/>
  <c r="AH363" i="4"/>
  <c r="AG355" i="4"/>
  <c r="AH355" i="4"/>
  <c r="AG347" i="4"/>
  <c r="AH347" i="4"/>
  <c r="AG339" i="4"/>
  <c r="AH339" i="4"/>
  <c r="AG331" i="4"/>
  <c r="AH331" i="4"/>
  <c r="AG323" i="4"/>
  <c r="AH323" i="4"/>
  <c r="AG315" i="4"/>
  <c r="AH315" i="4"/>
  <c r="AG307" i="4"/>
  <c r="AH307" i="4"/>
  <c r="AG299" i="4"/>
  <c r="AH299" i="4"/>
  <c r="AG291" i="4"/>
  <c r="AH291" i="4"/>
  <c r="AH283" i="4"/>
  <c r="AG283" i="4"/>
  <c r="AH275" i="4"/>
  <c r="AG275" i="4"/>
  <c r="AG267" i="4"/>
  <c r="AH267" i="4"/>
  <c r="AG259" i="4"/>
  <c r="AH259" i="4"/>
  <c r="AH251" i="4"/>
  <c r="AG251" i="4"/>
  <c r="AG243" i="4"/>
  <c r="AH243" i="4"/>
  <c r="AG235" i="4"/>
  <c r="AH235" i="4"/>
  <c r="AH227" i="4"/>
  <c r="AG227" i="4"/>
  <c r="AG219" i="4"/>
  <c r="AH219" i="4"/>
  <c r="AG211" i="4"/>
  <c r="AH211" i="4"/>
  <c r="AH203" i="4"/>
  <c r="AG203" i="4"/>
  <c r="AH195" i="4"/>
  <c r="AG195" i="4"/>
  <c r="AG187" i="4"/>
  <c r="AH187" i="4"/>
  <c r="AG179" i="4"/>
  <c r="AH179" i="4"/>
  <c r="AH171" i="4"/>
  <c r="AG171" i="4"/>
  <c r="AH163" i="4"/>
  <c r="AG163" i="4"/>
  <c r="AG155" i="4"/>
  <c r="AH155" i="4"/>
  <c r="AG147" i="4"/>
  <c r="AH147" i="4"/>
  <c r="AG139" i="4"/>
  <c r="AH139" i="4"/>
  <c r="AH131" i="4"/>
  <c r="AG131" i="4"/>
  <c r="AG123" i="4"/>
  <c r="AH123" i="4"/>
  <c r="AG115" i="4"/>
  <c r="AH115" i="4"/>
  <c r="AH107" i="4"/>
  <c r="AG107" i="4"/>
  <c r="AG99" i="4"/>
  <c r="AH99" i="4"/>
  <c r="AG91" i="4"/>
  <c r="AH91" i="4"/>
  <c r="AG83" i="4"/>
  <c r="AH83" i="4"/>
  <c r="AG75" i="4"/>
  <c r="AH75" i="4"/>
  <c r="AG67" i="4"/>
  <c r="AH67" i="4"/>
  <c r="AH59" i="4"/>
  <c r="AG59" i="4"/>
  <c r="AH51" i="4"/>
  <c r="AG51" i="4"/>
  <c r="AG43" i="4"/>
  <c r="AH43" i="4"/>
  <c r="AH35" i="4"/>
  <c r="AG35" i="4"/>
  <c r="AG719" i="4"/>
  <c r="AH719" i="4"/>
  <c r="AH524" i="4"/>
  <c r="AG524" i="4"/>
  <c r="AH468" i="4"/>
  <c r="AG468" i="4"/>
  <c r="AH428" i="4"/>
  <c r="AG428" i="4"/>
  <c r="AH388" i="4"/>
  <c r="AG388" i="4"/>
  <c r="AH332" i="4"/>
  <c r="AG332" i="4"/>
  <c r="AH300" i="4"/>
  <c r="AG300" i="4"/>
  <c r="AH252" i="4"/>
  <c r="AG252" i="4"/>
  <c r="AG212" i="4"/>
  <c r="AH212" i="4"/>
  <c r="AH156" i="4"/>
  <c r="AG156" i="4"/>
  <c r="AH44" i="4"/>
  <c r="AG44" i="4"/>
  <c r="AH498" i="4"/>
  <c r="AG498" i="4"/>
  <c r="AG442" i="4"/>
  <c r="AH442" i="4"/>
  <c r="AH402" i="4"/>
  <c r="AG402" i="4"/>
  <c r="AG378" i="4"/>
  <c r="AH362" i="4"/>
  <c r="AG362" i="4"/>
  <c r="AH338" i="4"/>
  <c r="AG338" i="4"/>
  <c r="AH330" i="4"/>
  <c r="AG330" i="4"/>
  <c r="AH322" i="4"/>
  <c r="AG322" i="4"/>
  <c r="AH314" i="4"/>
  <c r="AG314" i="4"/>
  <c r="AH306" i="4"/>
  <c r="AG306" i="4"/>
  <c r="AH298" i="4"/>
  <c r="AG298" i="4"/>
  <c r="AH290" i="4"/>
  <c r="AG290" i="4"/>
  <c r="AG282" i="4"/>
  <c r="AH282" i="4"/>
  <c r="AG274" i="4"/>
  <c r="AH274" i="4"/>
  <c r="AH266" i="4"/>
  <c r="AG266" i="4"/>
  <c r="AG258" i="4"/>
  <c r="AH258" i="4"/>
  <c r="AG250" i="4"/>
  <c r="AH250" i="4"/>
  <c r="AG242" i="4"/>
  <c r="AH242" i="4"/>
  <c r="AH234" i="4"/>
  <c r="AG234" i="4"/>
  <c r="AG226" i="4"/>
  <c r="AH226" i="4"/>
  <c r="AH218" i="4"/>
  <c r="AG218" i="4"/>
  <c r="AH210" i="4"/>
  <c r="AG210" i="4"/>
  <c r="AH202" i="4"/>
  <c r="AG202" i="4"/>
  <c r="AH194" i="4"/>
  <c r="AG194" i="4"/>
  <c r="AG186" i="4"/>
  <c r="AH186" i="4"/>
  <c r="AG178" i="4"/>
  <c r="AH178" i="4"/>
  <c r="AH170" i="4"/>
  <c r="AG170" i="4"/>
  <c r="AG162" i="4"/>
  <c r="AH162" i="4"/>
  <c r="AH154" i="4"/>
  <c r="AG154" i="4"/>
  <c r="AG146" i="4"/>
  <c r="AH146" i="4"/>
  <c r="AH138" i="4"/>
  <c r="AG138" i="4"/>
  <c r="AG130" i="4"/>
  <c r="AH130" i="4"/>
  <c r="AH122" i="4"/>
  <c r="AG122" i="4"/>
  <c r="AH114" i="4"/>
  <c r="AG114" i="4"/>
  <c r="AG106" i="4"/>
  <c r="AH106" i="4"/>
  <c r="AG98" i="4"/>
  <c r="AH98" i="4"/>
  <c r="AG90" i="4"/>
  <c r="AH90" i="4"/>
  <c r="AH82" i="4"/>
  <c r="AG82" i="4"/>
  <c r="AG74" i="4"/>
  <c r="AH74" i="4"/>
  <c r="AG66" i="4"/>
  <c r="AH66" i="4"/>
  <c r="AH58" i="4"/>
  <c r="AG58" i="4"/>
  <c r="AG50" i="4"/>
  <c r="AH50" i="4"/>
  <c r="AH42" i="4"/>
  <c r="AG42" i="4"/>
  <c r="AH268" i="4"/>
  <c r="AG268" i="4"/>
  <c r="AH188" i="4"/>
  <c r="AG188" i="4"/>
  <c r="AH530" i="4"/>
  <c r="AG530" i="4"/>
  <c r="AG506" i="4"/>
  <c r="AH506" i="4"/>
  <c r="AG474" i="4"/>
  <c r="AH474" i="4"/>
  <c r="AG450" i="4"/>
  <c r="AH450" i="4"/>
  <c r="AG418" i="4"/>
  <c r="AH418" i="4"/>
  <c r="AH370" i="4"/>
  <c r="AG370" i="4"/>
  <c r="AH537" i="4"/>
  <c r="AG537" i="4"/>
  <c r="AH521" i="4"/>
  <c r="AG521" i="4"/>
  <c r="AH505" i="4"/>
  <c r="AG505" i="4"/>
  <c r="AG497" i="4"/>
  <c r="AH497" i="4"/>
  <c r="AH481" i="4"/>
  <c r="AG481" i="4"/>
  <c r="AH473" i="4"/>
  <c r="AG473" i="4"/>
  <c r="AH465" i="4"/>
  <c r="AG465" i="4"/>
  <c r="AH457" i="4"/>
  <c r="AG457" i="4"/>
  <c r="AH449" i="4"/>
  <c r="AG449" i="4"/>
  <c r="AH441" i="4"/>
  <c r="AG441" i="4"/>
  <c r="AH433" i="4"/>
  <c r="AG433" i="4"/>
  <c r="AH425" i="4"/>
  <c r="AG425" i="4"/>
  <c r="AH417" i="4"/>
  <c r="AG417" i="4"/>
  <c r="AH409" i="4"/>
  <c r="AG409" i="4"/>
  <c r="AH401" i="4"/>
  <c r="AG401" i="4"/>
  <c r="AH393" i="4"/>
  <c r="AG393" i="4"/>
  <c r="AH385" i="4"/>
  <c r="AG385" i="4"/>
  <c r="AG377" i="4"/>
  <c r="AH377" i="4"/>
  <c r="AH369" i="4"/>
  <c r="AG369" i="4"/>
  <c r="AH361" i="4"/>
  <c r="AG361" i="4"/>
  <c r="AH353" i="4"/>
  <c r="AG353" i="4"/>
  <c r="AG345" i="4"/>
  <c r="AH345" i="4"/>
  <c r="AH337" i="4"/>
  <c r="AG337" i="4"/>
  <c r="AH329" i="4"/>
  <c r="AG329" i="4"/>
  <c r="AH321" i="4"/>
  <c r="AG321" i="4"/>
  <c r="AG313" i="4"/>
  <c r="AH313" i="4"/>
  <c r="AH305" i="4"/>
  <c r="AG305" i="4"/>
  <c r="AH297" i="4"/>
  <c r="AG297" i="4"/>
  <c r="AG289" i="4"/>
  <c r="AH289" i="4"/>
  <c r="AH281" i="4"/>
  <c r="AG281" i="4"/>
  <c r="AH273" i="4"/>
  <c r="AG273" i="4"/>
  <c r="AH265" i="4"/>
  <c r="AG265" i="4"/>
  <c r="AH257" i="4"/>
  <c r="AG257" i="4"/>
  <c r="AG249" i="4"/>
  <c r="AH249" i="4"/>
  <c r="AH241" i="4"/>
  <c r="AG241" i="4"/>
  <c r="AH233" i="4"/>
  <c r="AG233" i="4"/>
  <c r="AG225" i="4"/>
  <c r="AH225" i="4"/>
  <c r="AH217" i="4"/>
  <c r="AG217" i="4"/>
  <c r="AH209" i="4"/>
  <c r="AG209" i="4"/>
  <c r="AH201" i="4"/>
  <c r="AG201" i="4"/>
  <c r="AG193" i="4"/>
  <c r="AH193" i="4"/>
  <c r="AH185" i="4"/>
  <c r="AG185" i="4"/>
  <c r="AH177" i="4"/>
  <c r="AG177" i="4"/>
  <c r="AH169" i="4"/>
  <c r="AG169" i="4"/>
  <c r="AG161" i="4"/>
  <c r="AH161" i="4"/>
  <c r="AG153" i="4"/>
  <c r="AH153" i="4"/>
  <c r="AH145" i="4"/>
  <c r="AG145" i="4"/>
  <c r="AH137" i="4"/>
  <c r="AG137" i="4"/>
  <c r="AG129" i="4"/>
  <c r="AH129" i="4"/>
  <c r="AG121" i="4"/>
  <c r="AH121" i="4"/>
  <c r="AH113" i="4"/>
  <c r="AG113" i="4"/>
  <c r="AG105" i="4"/>
  <c r="AH105" i="4"/>
  <c r="AG97" i="4"/>
  <c r="AH97" i="4"/>
  <c r="AG89" i="4"/>
  <c r="AH89" i="4"/>
  <c r="AH81" i="4"/>
  <c r="AG81" i="4"/>
  <c r="AG73" i="4"/>
  <c r="AH73" i="4"/>
  <c r="AG65" i="4"/>
  <c r="AH65" i="4"/>
  <c r="AG57" i="4"/>
  <c r="AH57" i="4"/>
  <c r="AH49" i="4"/>
  <c r="AG49" i="4"/>
  <c r="AH41" i="4"/>
  <c r="AG41" i="4"/>
  <c r="AG508" i="4"/>
  <c r="AH508" i="4"/>
  <c r="AG444" i="4"/>
  <c r="AH444" i="4"/>
  <c r="AH396" i="4"/>
  <c r="AG396" i="4"/>
  <c r="AH348" i="4"/>
  <c r="AG348" i="4"/>
  <c r="AH308" i="4"/>
  <c r="AG308" i="4"/>
  <c r="AG236" i="4"/>
  <c r="AH236" i="4"/>
  <c r="AG172" i="4"/>
  <c r="AH172" i="4"/>
  <c r="AH538" i="4"/>
  <c r="AG538" i="4"/>
  <c r="AG514" i="4"/>
  <c r="AH514" i="4"/>
  <c r="AH490" i="4"/>
  <c r="AG490" i="4"/>
  <c r="AH466" i="4"/>
  <c r="AG466" i="4"/>
  <c r="AH434" i="4"/>
  <c r="AG434" i="4"/>
  <c r="AG410" i="4"/>
  <c r="AH410" i="4"/>
  <c r="AH386" i="4"/>
  <c r="AG386" i="4"/>
  <c r="AH346" i="4"/>
  <c r="AG346" i="4"/>
  <c r="AH545" i="4"/>
  <c r="AG545" i="4"/>
  <c r="AH529" i="4"/>
  <c r="AG529" i="4"/>
  <c r="AH513" i="4"/>
  <c r="AG513" i="4"/>
  <c r="AH489" i="4"/>
  <c r="AG489" i="4"/>
  <c r="AH544" i="4"/>
  <c r="AG544" i="4"/>
  <c r="AG536" i="4"/>
  <c r="AH536" i="4"/>
  <c r="AH528" i="4"/>
  <c r="AG528" i="4"/>
  <c r="AH520" i="4"/>
  <c r="AG520" i="4"/>
  <c r="AH512" i="4"/>
  <c r="AG512" i="4"/>
  <c r="AG504" i="4"/>
  <c r="AH504" i="4"/>
  <c r="AH496" i="4"/>
  <c r="AG496" i="4"/>
  <c r="AH488" i="4"/>
  <c r="AG488" i="4"/>
  <c r="AH480" i="4"/>
  <c r="AG480" i="4"/>
  <c r="AG472" i="4"/>
  <c r="AH472" i="4"/>
  <c r="AH464" i="4"/>
  <c r="AG464" i="4"/>
  <c r="AG456" i="4"/>
  <c r="AH456" i="4"/>
  <c r="AH448" i="4"/>
  <c r="AG448" i="4"/>
  <c r="AG440" i="4"/>
  <c r="AH440" i="4"/>
  <c r="AG432" i="4"/>
  <c r="AH432" i="4"/>
  <c r="AH424" i="4"/>
  <c r="AG424" i="4"/>
  <c r="AH416" i="4"/>
  <c r="AG416" i="4"/>
  <c r="AG408" i="4"/>
  <c r="AH408" i="4"/>
  <c r="AH400" i="4"/>
  <c r="AG400" i="4"/>
  <c r="AG392" i="4"/>
  <c r="AH392" i="4"/>
  <c r="AH384" i="4"/>
  <c r="AG384" i="4"/>
  <c r="AH376" i="4"/>
  <c r="AG376" i="4"/>
  <c r="AH368" i="4"/>
  <c r="AG368" i="4"/>
  <c r="AH360" i="4"/>
  <c r="AG360" i="4"/>
  <c r="AH352" i="4"/>
  <c r="AG352" i="4"/>
  <c r="AH344" i="4"/>
  <c r="AG344" i="4"/>
  <c r="AG336" i="4"/>
  <c r="AH336" i="4"/>
  <c r="AH328" i="4"/>
  <c r="AG328" i="4"/>
  <c r="AH320" i="4"/>
  <c r="AG320" i="4"/>
  <c r="AH312" i="4"/>
  <c r="AG312" i="4"/>
  <c r="AH304" i="4"/>
  <c r="AG304" i="4"/>
  <c r="AH296" i="4"/>
  <c r="AG296" i="4"/>
  <c r="AH288" i="4"/>
  <c r="AG288" i="4"/>
  <c r="AG280" i="4"/>
  <c r="AH280" i="4"/>
  <c r="AH272" i="4"/>
  <c r="AG272" i="4"/>
  <c r="AG264" i="4"/>
  <c r="AH264" i="4"/>
  <c r="AH256" i="4"/>
  <c r="AG256" i="4"/>
  <c r="AG248" i="4"/>
  <c r="AH248" i="4"/>
  <c r="AG240" i="4"/>
  <c r="AH240" i="4"/>
  <c r="AG232" i="4"/>
  <c r="AH232" i="4"/>
  <c r="AH224" i="4"/>
  <c r="AG224" i="4"/>
  <c r="AG216" i="4"/>
  <c r="AH216" i="4"/>
  <c r="AG208" i="4"/>
  <c r="AH208" i="4"/>
  <c r="AG200" i="4"/>
  <c r="AH200" i="4"/>
  <c r="AH192" i="4"/>
  <c r="AG192" i="4"/>
  <c r="AG184" i="4"/>
  <c r="AH184" i="4"/>
  <c r="AG176" i="4"/>
  <c r="AH176" i="4"/>
  <c r="AG168" i="4"/>
  <c r="AH168" i="4"/>
  <c r="AH160" i="4"/>
  <c r="AG160" i="4"/>
  <c r="AH152" i="4"/>
  <c r="AG152" i="4"/>
  <c r="AG144" i="4"/>
  <c r="AH144" i="4"/>
  <c r="AG136" i="4"/>
  <c r="AH136" i="4"/>
  <c r="AH128" i="4"/>
  <c r="AG128" i="4"/>
  <c r="AG120" i="4"/>
  <c r="AH120" i="4"/>
  <c r="AH112" i="4"/>
  <c r="AG112" i="4"/>
  <c r="AG104" i="4"/>
  <c r="AH104" i="4"/>
  <c r="AG96" i="4"/>
  <c r="AH96" i="4"/>
  <c r="AG88" i="4"/>
  <c r="AH88" i="4"/>
  <c r="AH80" i="4"/>
  <c r="AG80" i="4"/>
  <c r="AH72" i="4"/>
  <c r="AG72" i="4"/>
  <c r="AG64" i="4"/>
  <c r="AH64" i="4"/>
  <c r="AH56" i="4"/>
  <c r="AG56" i="4"/>
  <c r="AG48" i="4"/>
  <c r="AH48" i="4"/>
  <c r="AG40" i="4"/>
  <c r="AH40" i="4"/>
  <c r="AH540" i="4"/>
  <c r="AG540" i="4"/>
  <c r="AH492" i="4"/>
  <c r="AG492" i="4"/>
  <c r="AH452" i="4"/>
  <c r="AG452" i="4"/>
  <c r="AG412" i="4"/>
  <c r="AH412" i="4"/>
  <c r="AH356" i="4"/>
  <c r="AG356" i="4"/>
  <c r="AH316" i="4"/>
  <c r="AG316" i="4"/>
  <c r="AG260" i="4"/>
  <c r="AH260" i="4"/>
  <c r="AH228" i="4"/>
  <c r="AG228" i="4"/>
  <c r="AH204" i="4"/>
  <c r="AG204" i="4"/>
  <c r="AG180" i="4"/>
  <c r="AH180" i="4"/>
  <c r="AG148" i="4"/>
  <c r="AH148" i="4"/>
  <c r="AG124" i="4"/>
  <c r="AH124" i="4"/>
  <c r="AG92" i="4"/>
  <c r="AH92" i="4"/>
  <c r="AH522" i="4"/>
  <c r="AG522" i="4"/>
  <c r="AG482" i="4"/>
  <c r="AH482" i="4"/>
  <c r="AG458" i="4"/>
  <c r="AH458" i="4"/>
  <c r="AG426" i="4"/>
  <c r="AH426" i="4"/>
  <c r="AG394" i="4"/>
  <c r="AH394" i="4"/>
  <c r="AG354" i="4"/>
  <c r="AH354" i="4"/>
  <c r="AH543" i="4"/>
  <c r="AG543" i="4"/>
  <c r="AG535" i="4"/>
  <c r="AH535" i="4"/>
  <c r="AG527" i="4"/>
  <c r="AH527" i="4"/>
  <c r="AG519" i="4"/>
  <c r="AH519" i="4"/>
  <c r="AH511" i="4"/>
  <c r="AG511" i="4"/>
  <c r="AG503" i="4"/>
  <c r="AH503" i="4"/>
  <c r="AH495" i="4"/>
  <c r="AG495" i="4"/>
  <c r="AH487" i="4"/>
  <c r="AG487" i="4"/>
  <c r="AG479" i="4"/>
  <c r="AH479" i="4"/>
  <c r="AG471" i="4"/>
  <c r="AH471" i="4"/>
  <c r="AH463" i="4"/>
  <c r="AG463" i="4"/>
  <c r="AH455" i="4"/>
  <c r="AG455" i="4"/>
  <c r="AG447" i="4"/>
  <c r="AH447" i="4"/>
  <c r="AG439" i="4"/>
  <c r="AH439" i="4"/>
  <c r="AH431" i="4"/>
  <c r="AG431" i="4"/>
  <c r="AH423" i="4"/>
  <c r="AG423" i="4"/>
  <c r="AH415" i="4"/>
  <c r="AG415" i="4"/>
  <c r="AG407" i="4"/>
  <c r="AH407" i="4"/>
  <c r="AH399" i="4"/>
  <c r="AG399" i="4"/>
  <c r="AG391" i="4"/>
  <c r="AH391" i="4"/>
  <c r="AH383" i="4"/>
  <c r="AG383" i="4"/>
  <c r="AG375" i="4"/>
  <c r="AH375" i="4"/>
  <c r="AG359" i="4"/>
  <c r="AH359" i="4"/>
  <c r="AG351" i="4"/>
  <c r="AH351" i="4"/>
  <c r="AG343" i="4"/>
  <c r="AH343" i="4"/>
  <c r="AG335" i="4"/>
  <c r="AH335" i="4"/>
  <c r="AG327" i="4"/>
  <c r="AH327" i="4"/>
  <c r="AG319" i="4"/>
  <c r="AH319" i="4"/>
  <c r="AG311" i="4"/>
  <c r="AH311" i="4"/>
  <c r="AG303" i="4"/>
  <c r="AH303" i="4"/>
  <c r="AG295" i="4"/>
  <c r="AH295" i="4"/>
  <c r="AG287" i="4"/>
  <c r="AH287" i="4"/>
  <c r="AG279" i="4"/>
  <c r="AH279" i="4"/>
  <c r="AG271" i="4"/>
  <c r="AH271" i="4"/>
  <c r="AG263" i="4"/>
  <c r="AH263" i="4"/>
  <c r="AH255" i="4"/>
  <c r="AG255" i="4"/>
  <c r="AG247" i="4"/>
  <c r="AH247" i="4"/>
  <c r="AH239" i="4"/>
  <c r="AG239" i="4"/>
  <c r="AH231" i="4"/>
  <c r="AG231" i="4"/>
  <c r="AH223" i="4"/>
  <c r="AG223" i="4"/>
  <c r="AG215" i="4"/>
  <c r="AH215" i="4"/>
  <c r="AG207" i="4"/>
  <c r="AH207" i="4"/>
  <c r="AH199" i="4"/>
  <c r="AG199" i="4"/>
  <c r="AH191" i="4"/>
  <c r="AG191" i="4"/>
  <c r="AH183" i="4"/>
  <c r="AG183" i="4"/>
  <c r="AH175" i="4"/>
  <c r="AG175" i="4"/>
  <c r="AH167" i="4"/>
  <c r="AG167" i="4"/>
  <c r="AG159" i="4"/>
  <c r="AH159" i="4"/>
  <c r="AH151" i="4"/>
  <c r="AG151" i="4"/>
  <c r="AH143" i="4"/>
  <c r="AG143" i="4"/>
  <c r="AH135" i="4"/>
  <c r="AG135" i="4"/>
  <c r="AH127" i="4"/>
  <c r="AG127" i="4"/>
  <c r="AH119" i="4"/>
  <c r="AG119" i="4"/>
  <c r="AH111" i="4"/>
  <c r="AG111" i="4"/>
  <c r="AG103" i="4"/>
  <c r="AH103" i="4"/>
  <c r="AH95" i="4"/>
  <c r="AG95" i="4"/>
  <c r="AG87" i="4"/>
  <c r="AH87" i="4"/>
  <c r="AG79" i="4"/>
  <c r="AH79" i="4"/>
  <c r="AG71" i="4"/>
  <c r="AH71" i="4"/>
  <c r="AH63" i="4"/>
  <c r="AG63" i="4"/>
  <c r="AG55" i="4"/>
  <c r="AH55" i="4"/>
  <c r="AG47" i="4"/>
  <c r="AH47" i="4"/>
  <c r="AG39" i="4"/>
  <c r="AH39" i="4"/>
  <c r="AH516" i="4"/>
  <c r="AG516" i="4"/>
  <c r="AH476" i="4"/>
  <c r="AG476" i="4"/>
  <c r="AH436" i="4"/>
  <c r="AG436" i="4"/>
  <c r="AH404" i="4"/>
  <c r="AG404" i="4"/>
  <c r="AH340" i="4"/>
  <c r="AG340" i="4"/>
  <c r="AG276" i="4"/>
  <c r="AH276" i="4"/>
  <c r="AG140" i="4"/>
  <c r="AH140" i="4"/>
  <c r="AG542" i="4"/>
  <c r="AH542" i="4"/>
  <c r="AG518" i="4"/>
  <c r="AH518" i="4"/>
  <c r="AH502" i="4"/>
  <c r="AG502" i="4"/>
  <c r="AH486" i="4"/>
  <c r="AG486" i="4"/>
  <c r="AH478" i="4"/>
  <c r="AG478" i="4"/>
  <c r="AH462" i="4"/>
  <c r="AG462" i="4"/>
  <c r="AG446" i="4"/>
  <c r="AH446" i="4"/>
  <c r="AH430" i="4"/>
  <c r="AG430" i="4"/>
  <c r="AG414" i="4"/>
  <c r="AH414" i="4"/>
  <c r="AH398" i="4"/>
  <c r="AG398" i="4"/>
  <c r="AG382" i="4"/>
  <c r="AH382" i="4"/>
  <c r="AH350" i="4"/>
  <c r="AG350" i="4"/>
  <c r="AH342" i="4"/>
  <c r="AG342" i="4"/>
  <c r="AH334" i="4"/>
  <c r="AG334" i="4"/>
  <c r="AH326" i="4"/>
  <c r="AG326" i="4"/>
  <c r="AH318" i="4"/>
  <c r="AG318" i="4"/>
  <c r="AH310" i="4"/>
  <c r="AG310" i="4"/>
  <c r="AH302" i="4"/>
  <c r="AG302" i="4"/>
  <c r="AH294" i="4"/>
  <c r="AG294" i="4"/>
  <c r="AG278" i="4"/>
  <c r="AH278" i="4"/>
  <c r="AH270" i="4"/>
  <c r="AG270" i="4"/>
  <c r="AH262" i="4"/>
  <c r="AG262" i="4"/>
  <c r="AG254" i="4"/>
  <c r="AH254" i="4"/>
  <c r="AG246" i="4"/>
  <c r="AH246" i="4"/>
  <c r="AH238" i="4"/>
  <c r="AG238" i="4"/>
  <c r="AG230" i="4"/>
  <c r="AH230" i="4"/>
  <c r="AG222" i="4"/>
  <c r="AH222" i="4"/>
  <c r="AG214" i="4"/>
  <c r="AH214" i="4"/>
  <c r="AH206" i="4"/>
  <c r="AG206" i="4"/>
  <c r="AG198" i="4"/>
  <c r="AH198" i="4"/>
  <c r="AH190" i="4"/>
  <c r="AG190" i="4"/>
  <c r="AG182" i="4"/>
  <c r="AH182" i="4"/>
  <c r="AH174" i="4"/>
  <c r="AG174" i="4"/>
  <c r="AH166" i="4"/>
  <c r="AG166" i="4"/>
  <c r="AH158" i="4"/>
  <c r="AG158" i="4"/>
  <c r="AG150" i="4"/>
  <c r="AH150" i="4"/>
  <c r="AH142" i="4"/>
  <c r="AG142" i="4"/>
  <c r="AH134" i="4"/>
  <c r="AG134" i="4"/>
  <c r="AG126" i="4"/>
  <c r="AH126" i="4"/>
  <c r="AG118" i="4"/>
  <c r="AH118" i="4"/>
  <c r="AG110" i="4"/>
  <c r="AH110" i="4"/>
  <c r="AG102" i="4"/>
  <c r="AH102" i="4"/>
  <c r="AG94" i="4"/>
  <c r="AH94" i="4"/>
  <c r="AH86" i="4"/>
  <c r="AG86" i="4"/>
  <c r="AG78" i="4"/>
  <c r="AH78" i="4"/>
  <c r="AH70" i="4"/>
  <c r="AG70" i="4"/>
  <c r="AG62" i="4"/>
  <c r="AH62" i="4"/>
  <c r="AG54" i="4"/>
  <c r="AH54" i="4"/>
  <c r="AH46" i="4"/>
  <c r="AG46" i="4"/>
  <c r="AG38" i="4"/>
  <c r="AH38" i="4"/>
  <c r="AH484" i="4"/>
  <c r="AG484" i="4"/>
  <c r="AG284" i="4"/>
  <c r="AH284" i="4"/>
  <c r="AG116" i="4"/>
  <c r="AH116" i="4"/>
  <c r="AH534" i="4"/>
  <c r="AG534" i="4"/>
  <c r="AH526" i="4"/>
  <c r="AG526" i="4"/>
  <c r="AG510" i="4"/>
  <c r="AH510" i="4"/>
  <c r="AH494" i="4"/>
  <c r="AG494" i="4"/>
  <c r="AH470" i="4"/>
  <c r="AG470" i="4"/>
  <c r="AH454" i="4"/>
  <c r="AG454" i="4"/>
  <c r="AH438" i="4"/>
  <c r="AG438" i="4"/>
  <c r="AG422" i="4"/>
  <c r="AH422" i="4"/>
  <c r="AH406" i="4"/>
  <c r="AG406" i="4"/>
  <c r="AH390" i="4"/>
  <c r="AG390" i="4"/>
  <c r="AH358" i="4"/>
  <c r="AG358" i="4"/>
  <c r="AG286" i="4"/>
  <c r="AH286" i="4"/>
  <c r="AH541" i="4"/>
  <c r="AG541" i="4"/>
  <c r="AH533" i="4"/>
  <c r="AG533" i="4"/>
  <c r="AH525" i="4"/>
  <c r="AG525" i="4"/>
  <c r="AG517" i="4"/>
  <c r="AH517" i="4"/>
  <c r="AH509" i="4"/>
  <c r="AG509" i="4"/>
  <c r="AH501" i="4"/>
  <c r="AG501" i="4"/>
  <c r="AH493" i="4"/>
  <c r="AG493" i="4"/>
  <c r="AG485" i="4"/>
  <c r="AH485" i="4"/>
  <c r="AH477" i="4"/>
  <c r="AG477" i="4"/>
  <c r="AH469" i="4"/>
  <c r="AG469" i="4"/>
  <c r="AH461" i="4"/>
  <c r="AG461" i="4"/>
  <c r="AH453" i="4"/>
  <c r="AG453" i="4"/>
  <c r="AH445" i="4"/>
  <c r="AG445" i="4"/>
  <c r="AH437" i="4"/>
  <c r="AG437" i="4"/>
  <c r="AH429" i="4"/>
  <c r="AG429" i="4"/>
  <c r="AH421" i="4"/>
  <c r="AG421" i="4"/>
  <c r="AH413" i="4"/>
  <c r="AG413" i="4"/>
  <c r="AG405" i="4"/>
  <c r="AH405" i="4"/>
  <c r="AH397" i="4"/>
  <c r="AG397" i="4"/>
  <c r="AH389" i="4"/>
  <c r="AG389" i="4"/>
  <c r="AG381" i="4"/>
  <c r="AH357" i="4"/>
  <c r="AG357" i="4"/>
  <c r="AG349" i="4"/>
  <c r="AH349" i="4"/>
  <c r="AG341" i="4"/>
  <c r="AH341" i="4"/>
  <c r="AH333" i="4"/>
  <c r="AG333" i="4"/>
  <c r="AG325" i="4"/>
  <c r="AH325" i="4"/>
  <c r="AG317" i="4"/>
  <c r="AH317" i="4"/>
  <c r="AG309" i="4"/>
  <c r="AH309" i="4"/>
  <c r="AH301" i="4"/>
  <c r="AG301" i="4"/>
  <c r="AH293" i="4"/>
  <c r="AG293" i="4"/>
  <c r="AH285" i="4"/>
  <c r="AG285" i="4"/>
  <c r="AH277" i="4"/>
  <c r="AG277" i="4"/>
  <c r="AH269" i="4"/>
  <c r="AG269" i="4"/>
  <c r="AG261" i="4"/>
  <c r="AH261" i="4"/>
  <c r="AG253" i="4"/>
  <c r="AH253" i="4"/>
  <c r="AH245" i="4"/>
  <c r="AG245" i="4"/>
  <c r="AH237" i="4"/>
  <c r="AG237" i="4"/>
  <c r="AG229" i="4"/>
  <c r="AH229" i="4"/>
  <c r="AG221" i="4"/>
  <c r="AH221" i="4"/>
  <c r="AG213" i="4"/>
  <c r="AH213" i="4"/>
  <c r="AH205" i="4"/>
  <c r="AG205" i="4"/>
  <c r="AG197" i="4"/>
  <c r="AH197" i="4"/>
  <c r="AG189" i="4"/>
  <c r="AH189" i="4"/>
  <c r="AH181" i="4"/>
  <c r="AG181" i="4"/>
  <c r="AH173" i="4"/>
  <c r="AG173" i="4"/>
  <c r="AG165" i="4"/>
  <c r="AH165" i="4"/>
  <c r="AG157" i="4"/>
  <c r="AH157" i="4"/>
  <c r="AH149" i="4"/>
  <c r="AG149" i="4"/>
  <c r="AH141" i="4"/>
  <c r="AG141" i="4"/>
  <c r="AG133" i="4"/>
  <c r="AH133" i="4"/>
  <c r="AH125" i="4"/>
  <c r="AG125" i="4"/>
  <c r="AG117" i="4"/>
  <c r="AH117" i="4"/>
  <c r="AH109" i="4"/>
  <c r="AG109" i="4"/>
  <c r="AH101" i="4"/>
  <c r="AG101" i="4"/>
  <c r="AG93" i="4"/>
  <c r="AH93" i="4"/>
  <c r="AH85" i="4"/>
  <c r="AG85" i="4"/>
  <c r="AH77" i="4"/>
  <c r="AG77" i="4"/>
  <c r="AG69" i="4"/>
  <c r="AH69" i="4"/>
  <c r="AG61" i="4"/>
  <c r="AH61" i="4"/>
  <c r="AG53" i="4"/>
  <c r="AH53" i="4"/>
  <c r="AH45" i="4"/>
  <c r="AG45" i="4"/>
  <c r="AG37" i="4"/>
  <c r="AH37" i="4"/>
  <c r="P124" i="1"/>
  <c r="A771" i="1"/>
  <c r="A720" i="4"/>
  <c r="S719" i="4"/>
  <c r="B125" i="1"/>
  <c r="AT124" i="1"/>
  <c r="AQ124" i="1"/>
  <c r="AS124" i="1" s="1"/>
  <c r="C124" i="1"/>
  <c r="B74" i="4"/>
  <c r="BE89" i="1"/>
  <c r="K38" i="4"/>
  <c r="AR111" i="1"/>
  <c r="AR77" i="1"/>
  <c r="AR104" i="1"/>
  <c r="AR114" i="1"/>
  <c r="AR119" i="1"/>
  <c r="AR107" i="1"/>
  <c r="AR122" i="1"/>
  <c r="AR86" i="1"/>
  <c r="AR123" i="1"/>
  <c r="AR73" i="1"/>
  <c r="AR70" i="1"/>
  <c r="AR85" i="1"/>
  <c r="AR57" i="1"/>
  <c r="AR75" i="1"/>
  <c r="AR65" i="1"/>
  <c r="AR84" i="1"/>
  <c r="AR115" i="1"/>
  <c r="AR83" i="1"/>
  <c r="AR72" i="1"/>
  <c r="AR81" i="1"/>
  <c r="AR97" i="1"/>
  <c r="AR62" i="1"/>
  <c r="AR112" i="1"/>
  <c r="AR69" i="1"/>
  <c r="AR96" i="1"/>
  <c r="AR105" i="1"/>
  <c r="AR82" i="1"/>
  <c r="AR110" i="1"/>
  <c r="AR95" i="1"/>
  <c r="AR60" i="1"/>
  <c r="AR88" i="1"/>
  <c r="AR113" i="1"/>
  <c r="AR71" i="1"/>
  <c r="AR120" i="1"/>
  <c r="AR54" i="1"/>
  <c r="AR106" i="1"/>
  <c r="AR61" i="1"/>
  <c r="AR108" i="1"/>
  <c r="AR121" i="1"/>
  <c r="AR116" i="1"/>
  <c r="AR101" i="1"/>
  <c r="AR56" i="1"/>
  <c r="AR109" i="1"/>
  <c r="AR74" i="1"/>
  <c r="AR63" i="1"/>
  <c r="AR98" i="1"/>
  <c r="AR78" i="1"/>
  <c r="AR90" i="1"/>
  <c r="AR92" i="1"/>
  <c r="AR102" i="1"/>
  <c r="AR64" i="1"/>
  <c r="AR79" i="1"/>
  <c r="AR94" i="1"/>
  <c r="AR76" i="1"/>
  <c r="AR99" i="1"/>
  <c r="AR103" i="1"/>
  <c r="AR58" i="1"/>
  <c r="AR117" i="1"/>
  <c r="AR91" i="1"/>
  <c r="AR100" i="1"/>
  <c r="AR67" i="1"/>
  <c r="AR118" i="1"/>
  <c r="AR66" i="1"/>
  <c r="AR89" i="1"/>
  <c r="AR93" i="1"/>
  <c r="AR55" i="1"/>
  <c r="AR59" i="1"/>
  <c r="AR87" i="1"/>
  <c r="AR80" i="1"/>
  <c r="AR68" i="1"/>
  <c r="F7" i="1"/>
  <c r="F8" i="1"/>
  <c r="F6" i="1"/>
  <c r="E7" i="1"/>
  <c r="E8" i="1"/>
  <c r="L896" i="1" s="1"/>
  <c r="E6" i="1"/>
  <c r="J125" i="1" l="1"/>
  <c r="AG720" i="4"/>
  <c r="AH720" i="4"/>
  <c r="P125" i="1"/>
  <c r="A772" i="1"/>
  <c r="A721" i="4"/>
  <c r="S720" i="4"/>
  <c r="L894" i="1"/>
  <c r="L888" i="1"/>
  <c r="L873" i="1"/>
  <c r="L869" i="1"/>
  <c r="L866" i="1"/>
  <c r="L861" i="1"/>
  <c r="L842" i="1"/>
  <c r="L835" i="1"/>
  <c r="L826" i="1"/>
  <c r="L803" i="1"/>
  <c r="L820" i="1"/>
  <c r="L802" i="1"/>
  <c r="L792" i="1"/>
  <c r="L793" i="1"/>
  <c r="L783" i="1"/>
  <c r="L756" i="1"/>
  <c r="L757" i="1"/>
  <c r="L769" i="1"/>
  <c r="L754" i="1"/>
  <c r="L751" i="1"/>
  <c r="L752" i="1"/>
  <c r="L726" i="1"/>
  <c r="L724" i="1"/>
  <c r="L714" i="1"/>
  <c r="L696" i="1"/>
  <c r="L749" i="1"/>
  <c r="L704" i="1"/>
  <c r="L809" i="1"/>
  <c r="L772" i="1"/>
  <c r="L713" i="1"/>
  <c r="L734" i="1"/>
  <c r="L886" i="1"/>
  <c r="L880" i="1"/>
  <c r="L879" i="1"/>
  <c r="L864" i="1"/>
  <c r="L858" i="1"/>
  <c r="L850" i="1"/>
  <c r="L853" i="1"/>
  <c r="L838" i="1"/>
  <c r="L829" i="1"/>
  <c r="L822" i="1"/>
  <c r="L812" i="1"/>
  <c r="L821" i="1"/>
  <c r="L784" i="1"/>
  <c r="L785" i="1"/>
  <c r="L794" i="1"/>
  <c r="L775" i="1"/>
  <c r="L768" i="1"/>
  <c r="L761" i="1"/>
  <c r="L753" i="1"/>
  <c r="L743" i="1"/>
  <c r="L744" i="1"/>
  <c r="L718" i="1"/>
  <c r="L716" i="1"/>
  <c r="L725" i="1"/>
  <c r="L703" i="1"/>
  <c r="L786" i="1"/>
  <c r="L697" i="1"/>
  <c r="L736" i="1"/>
  <c r="L892" i="1"/>
  <c r="L878" i="1"/>
  <c r="L875" i="1"/>
  <c r="L862" i="1"/>
  <c r="L854" i="1"/>
  <c r="L860" i="1"/>
  <c r="L851" i="1"/>
  <c r="L833" i="1"/>
  <c r="L841" i="1"/>
  <c r="L814" i="1"/>
  <c r="L804" i="1"/>
  <c r="L813" i="1"/>
  <c r="L776" i="1"/>
  <c r="L777" i="1"/>
  <c r="L797" i="1"/>
  <c r="L767" i="1"/>
  <c r="L760" i="1"/>
  <c r="L766" i="1"/>
  <c r="L745" i="1"/>
  <c r="L735" i="1"/>
  <c r="L728" i="1"/>
  <c r="L710" i="1"/>
  <c r="L708" i="1"/>
  <c r="L717" i="1"/>
  <c r="L706" i="1"/>
  <c r="L721" i="1"/>
  <c r="L840" i="1"/>
  <c r="L742" i="1"/>
  <c r="L707" i="1"/>
  <c r="L722" i="1"/>
  <c r="L884" i="1"/>
  <c r="L881" i="1"/>
  <c r="L868" i="1"/>
  <c r="L876" i="1"/>
  <c r="L852" i="1"/>
  <c r="L857" i="1"/>
  <c r="L849" i="1"/>
  <c r="L825" i="1"/>
  <c r="L836" i="1"/>
  <c r="L806" i="1"/>
  <c r="L823" i="1"/>
  <c r="L824" i="1"/>
  <c r="L795" i="1"/>
  <c r="L796" i="1"/>
  <c r="L789" i="1"/>
  <c r="L759" i="1"/>
  <c r="L771" i="1"/>
  <c r="L747" i="1"/>
  <c r="L737" i="1"/>
  <c r="L746" i="1"/>
  <c r="L720" i="1"/>
  <c r="L733" i="1"/>
  <c r="L727" i="1"/>
  <c r="L702" i="1"/>
  <c r="L698" i="1"/>
  <c r="L731" i="1"/>
  <c r="L819" i="1"/>
  <c r="L773" i="1"/>
  <c r="L730" i="1"/>
  <c r="L762" i="1"/>
  <c r="L895" i="1"/>
  <c r="L885" i="1"/>
  <c r="L883" i="1"/>
  <c r="L872" i="1"/>
  <c r="L844" i="1"/>
  <c r="L856" i="1"/>
  <c r="L845" i="1"/>
  <c r="L828" i="1"/>
  <c r="L832" i="1"/>
  <c r="L830" i="1"/>
  <c r="L815" i="1"/>
  <c r="L816" i="1"/>
  <c r="L787" i="1"/>
  <c r="L788" i="1"/>
  <c r="L781" i="1"/>
  <c r="L770" i="1"/>
  <c r="L763" i="1"/>
  <c r="L739" i="1"/>
  <c r="L748" i="1"/>
  <c r="L738" i="1"/>
  <c r="L712" i="1"/>
  <c r="L729" i="1"/>
  <c r="L719" i="1"/>
  <c r="L709" i="1"/>
  <c r="L701" i="1"/>
  <c r="L750" i="1"/>
  <c r="L705" i="1"/>
  <c r="L818" i="1"/>
  <c r="L799" i="1"/>
  <c r="L741" i="1"/>
  <c r="L774" i="1"/>
  <c r="L699" i="1"/>
  <c r="L887" i="1"/>
  <c r="L882" i="1"/>
  <c r="L871" i="1"/>
  <c r="L870" i="1"/>
  <c r="L855" i="1"/>
  <c r="L848" i="1"/>
  <c r="L837" i="1"/>
  <c r="L859" i="1"/>
  <c r="L827" i="1"/>
  <c r="L817" i="1"/>
  <c r="L807" i="1"/>
  <c r="L808" i="1"/>
  <c r="L779" i="1"/>
  <c r="L780" i="1"/>
  <c r="L778" i="1"/>
  <c r="L782" i="1"/>
  <c r="L755" i="1"/>
  <c r="L740" i="1"/>
  <c r="L711" i="1"/>
  <c r="L805" i="1"/>
  <c r="L723" i="1"/>
  <c r="L758" i="1"/>
  <c r="L890" i="1"/>
  <c r="L874" i="1"/>
  <c r="L889" i="1"/>
  <c r="L865" i="1"/>
  <c r="L847" i="1"/>
  <c r="L839" i="1"/>
  <c r="L831" i="1"/>
  <c r="L798" i="1"/>
  <c r="L732" i="1"/>
  <c r="L700" i="1"/>
  <c r="L893" i="1"/>
  <c r="L891" i="1"/>
  <c r="L877" i="1"/>
  <c r="L867" i="1"/>
  <c r="L863" i="1"/>
  <c r="L846" i="1"/>
  <c r="L843" i="1"/>
  <c r="L834" i="1"/>
  <c r="L811" i="1"/>
  <c r="L801" i="1"/>
  <c r="L810" i="1"/>
  <c r="L800" i="1"/>
  <c r="L790" i="1"/>
  <c r="L791" i="1"/>
  <c r="L764" i="1"/>
  <c r="L765" i="1"/>
  <c r="L715" i="1"/>
  <c r="L686" i="1"/>
  <c r="L683" i="1"/>
  <c r="L689" i="1"/>
  <c r="L666" i="1"/>
  <c r="L669" i="1"/>
  <c r="L649" i="1"/>
  <c r="L645" i="1"/>
  <c r="L653" i="1"/>
  <c r="L627" i="1"/>
  <c r="L634" i="1"/>
  <c r="L607" i="1"/>
  <c r="L623" i="1"/>
  <c r="L602" i="1"/>
  <c r="L638" i="1"/>
  <c r="L628" i="1"/>
  <c r="L605" i="1"/>
  <c r="L604" i="1"/>
  <c r="L601" i="1"/>
  <c r="L684" i="1"/>
  <c r="L676" i="1"/>
  <c r="L681" i="1"/>
  <c r="L672" i="1"/>
  <c r="L656" i="1"/>
  <c r="L631" i="1"/>
  <c r="L629" i="1"/>
  <c r="L620" i="1"/>
  <c r="L596" i="1"/>
  <c r="L597" i="1"/>
  <c r="L635" i="1"/>
  <c r="L692" i="1"/>
  <c r="L688" i="1"/>
  <c r="L680" i="1"/>
  <c r="L678" i="1"/>
  <c r="L661" i="1"/>
  <c r="L660" i="1"/>
  <c r="L639" i="1"/>
  <c r="L619" i="1"/>
  <c r="L652" i="1"/>
  <c r="L611" i="1"/>
  <c r="L608" i="1"/>
  <c r="L599" i="1"/>
  <c r="L674" i="1"/>
  <c r="L655" i="1"/>
  <c r="L641" i="1"/>
  <c r="L618" i="1"/>
  <c r="L677" i="1"/>
  <c r="L640" i="1"/>
  <c r="L606" i="1"/>
  <c r="L695" i="1"/>
  <c r="L679" i="1"/>
  <c r="L670" i="1"/>
  <c r="L667" i="1"/>
  <c r="L662" i="1"/>
  <c r="L647" i="1"/>
  <c r="L659" i="1"/>
  <c r="L621" i="1"/>
  <c r="L630" i="1"/>
  <c r="L633" i="1"/>
  <c r="L622" i="1"/>
  <c r="L598" i="1"/>
  <c r="L682" i="1"/>
  <c r="L673" i="1"/>
  <c r="L651" i="1"/>
  <c r="L648" i="1"/>
  <c r="L642" i="1"/>
  <c r="L650" i="1"/>
  <c r="L626" i="1"/>
  <c r="L616" i="1"/>
  <c r="L690" i="1"/>
  <c r="L665" i="1"/>
  <c r="L668" i="1"/>
  <c r="L625" i="1"/>
  <c r="L614" i="1"/>
  <c r="L658" i="1"/>
  <c r="L624" i="1"/>
  <c r="L600" i="1"/>
  <c r="L687" i="1"/>
  <c r="L663" i="1"/>
  <c r="L613" i="1"/>
  <c r="L637" i="1"/>
  <c r="L603" i="1"/>
  <c r="L646" i="1"/>
  <c r="L615" i="1"/>
  <c r="L693" i="1"/>
  <c r="L685" i="1"/>
  <c r="L675" i="1"/>
  <c r="L664" i="1"/>
  <c r="L654" i="1"/>
  <c r="L644" i="1"/>
  <c r="L657" i="1"/>
  <c r="L632" i="1"/>
  <c r="L617" i="1"/>
  <c r="L610" i="1"/>
  <c r="L612" i="1"/>
  <c r="L609" i="1"/>
  <c r="L694" i="1"/>
  <c r="L691" i="1"/>
  <c r="L671" i="1"/>
  <c r="L636" i="1"/>
  <c r="L643" i="1"/>
  <c r="AR124" i="1"/>
  <c r="B126" i="1"/>
  <c r="AT125" i="1"/>
  <c r="AQ125" i="1"/>
  <c r="C125" i="1"/>
  <c r="B75" i="4"/>
  <c r="L173" i="1"/>
  <c r="L429" i="1"/>
  <c r="L237" i="1"/>
  <c r="L493" i="1"/>
  <c r="L557" i="1"/>
  <c r="L301" i="1"/>
  <c r="L109" i="1"/>
  <c r="L365" i="1"/>
  <c r="L85" i="1"/>
  <c r="L245" i="1"/>
  <c r="L221" i="1"/>
  <c r="L277" i="1"/>
  <c r="L95" i="1"/>
  <c r="L159" i="1"/>
  <c r="L223" i="1"/>
  <c r="L287" i="1"/>
  <c r="L351" i="1"/>
  <c r="L415" i="1"/>
  <c r="L479" i="1"/>
  <c r="L543" i="1"/>
  <c r="L64" i="1"/>
  <c r="L128" i="1"/>
  <c r="L192" i="1"/>
  <c r="L256" i="1"/>
  <c r="L320" i="1"/>
  <c r="L384" i="1"/>
  <c r="L448" i="1"/>
  <c r="L512" i="1"/>
  <c r="L576" i="1"/>
  <c r="L97" i="1"/>
  <c r="L161" i="1"/>
  <c r="L225" i="1"/>
  <c r="L289" i="1"/>
  <c r="L353" i="1"/>
  <c r="L417" i="1"/>
  <c r="L481" i="1"/>
  <c r="L545" i="1"/>
  <c r="L66" i="1"/>
  <c r="L130" i="1"/>
  <c r="L194" i="1"/>
  <c r="L258" i="1"/>
  <c r="L322" i="1"/>
  <c r="L386" i="1"/>
  <c r="L450" i="1"/>
  <c r="L514" i="1"/>
  <c r="L578" i="1"/>
  <c r="L99" i="1"/>
  <c r="L163" i="1"/>
  <c r="L227" i="1"/>
  <c r="L291" i="1"/>
  <c r="L355" i="1"/>
  <c r="L419" i="1"/>
  <c r="L483" i="1"/>
  <c r="L547" i="1"/>
  <c r="L68" i="1"/>
  <c r="L132" i="1"/>
  <c r="L196" i="1"/>
  <c r="L260" i="1"/>
  <c r="L324" i="1"/>
  <c r="L388" i="1"/>
  <c r="L452" i="1"/>
  <c r="L516" i="1"/>
  <c r="L580" i="1"/>
  <c r="L102" i="1"/>
  <c r="L166" i="1"/>
  <c r="L230" i="1"/>
  <c r="L294" i="1"/>
  <c r="L358" i="1"/>
  <c r="L422" i="1"/>
  <c r="L486" i="1"/>
  <c r="L550" i="1"/>
  <c r="L461" i="1"/>
  <c r="L421" i="1"/>
  <c r="L181" i="1"/>
  <c r="L157" i="1"/>
  <c r="L213" i="1"/>
  <c r="L103" i="1"/>
  <c r="L167" i="1"/>
  <c r="L231" i="1"/>
  <c r="L295" i="1"/>
  <c r="L359" i="1"/>
  <c r="L423" i="1"/>
  <c r="L229" i="1"/>
  <c r="L117" i="1"/>
  <c r="L93" i="1"/>
  <c r="L149" i="1"/>
  <c r="L111" i="1"/>
  <c r="L175" i="1"/>
  <c r="L239" i="1"/>
  <c r="L303" i="1"/>
  <c r="L367" i="1"/>
  <c r="L431" i="1"/>
  <c r="L495" i="1"/>
  <c r="L559" i="1"/>
  <c r="L80" i="1"/>
  <c r="L144" i="1"/>
  <c r="L208" i="1"/>
  <c r="L272" i="1"/>
  <c r="L336" i="1"/>
  <c r="L400" i="1"/>
  <c r="L464" i="1"/>
  <c r="L528" i="1"/>
  <c r="L592" i="1"/>
  <c r="L113" i="1"/>
  <c r="L177" i="1"/>
  <c r="L241" i="1"/>
  <c r="L305" i="1"/>
  <c r="L369" i="1"/>
  <c r="L433" i="1"/>
  <c r="L497" i="1"/>
  <c r="L561" i="1"/>
  <c r="L82" i="1"/>
  <c r="L146" i="1"/>
  <c r="L210" i="1"/>
  <c r="L274" i="1"/>
  <c r="L338" i="1"/>
  <c r="L402" i="1"/>
  <c r="L466" i="1"/>
  <c r="L530" i="1"/>
  <c r="L594" i="1"/>
  <c r="L115" i="1"/>
  <c r="L179" i="1"/>
  <c r="L243" i="1"/>
  <c r="L307" i="1"/>
  <c r="L371" i="1"/>
  <c r="L435" i="1"/>
  <c r="L499" i="1"/>
  <c r="L563" i="1"/>
  <c r="L84" i="1"/>
  <c r="L148" i="1"/>
  <c r="L212" i="1"/>
  <c r="L276" i="1"/>
  <c r="L340" i="1"/>
  <c r="L404" i="1"/>
  <c r="L468" i="1"/>
  <c r="L532" i="1"/>
  <c r="L118" i="1"/>
  <c r="L182" i="1"/>
  <c r="L246" i="1"/>
  <c r="L310" i="1"/>
  <c r="L374" i="1"/>
  <c r="L438" i="1"/>
  <c r="L502" i="1"/>
  <c r="L566" i="1"/>
  <c r="L333" i="1"/>
  <c r="L581" i="1"/>
  <c r="L69" i="1"/>
  <c r="L317" i="1"/>
  <c r="L92" i="1"/>
  <c r="L220" i="1"/>
  <c r="L348" i="1"/>
  <c r="L412" i="1"/>
  <c r="L540" i="1"/>
  <c r="L62" i="1"/>
  <c r="L126" i="1"/>
  <c r="L254" i="1"/>
  <c r="L318" i="1"/>
  <c r="L382" i="1"/>
  <c r="L446" i="1"/>
  <c r="L574" i="1"/>
  <c r="L269" i="1"/>
  <c r="L517" i="1"/>
  <c r="L485" i="1"/>
  <c r="L253" i="1"/>
  <c r="L454" i="1"/>
  <c r="L582" i="1"/>
  <c r="L565" i="1"/>
  <c r="L541" i="1"/>
  <c r="L54" i="1"/>
  <c r="L55" i="1"/>
  <c r="L119" i="1"/>
  <c r="L183" i="1"/>
  <c r="L247" i="1"/>
  <c r="L311" i="1"/>
  <c r="L375" i="1"/>
  <c r="L439" i="1"/>
  <c r="L503" i="1"/>
  <c r="L567" i="1"/>
  <c r="L88" i="1"/>
  <c r="L152" i="1"/>
  <c r="L216" i="1"/>
  <c r="L280" i="1"/>
  <c r="L344" i="1"/>
  <c r="L408" i="1"/>
  <c r="L472" i="1"/>
  <c r="L536" i="1"/>
  <c r="L57" i="1"/>
  <c r="L121" i="1"/>
  <c r="L185" i="1"/>
  <c r="L249" i="1"/>
  <c r="L313" i="1"/>
  <c r="L377" i="1"/>
  <c r="L441" i="1"/>
  <c r="L505" i="1"/>
  <c r="L569" i="1"/>
  <c r="L90" i="1"/>
  <c r="L154" i="1"/>
  <c r="L218" i="1"/>
  <c r="L282" i="1"/>
  <c r="L346" i="1"/>
  <c r="L410" i="1"/>
  <c r="L474" i="1"/>
  <c r="L538" i="1"/>
  <c r="L59" i="1"/>
  <c r="L123" i="1"/>
  <c r="L187" i="1"/>
  <c r="L251" i="1"/>
  <c r="L315" i="1"/>
  <c r="L379" i="1"/>
  <c r="L443" i="1"/>
  <c r="L507" i="1"/>
  <c r="L571" i="1"/>
  <c r="L156" i="1"/>
  <c r="L284" i="1"/>
  <c r="L476" i="1"/>
  <c r="L190" i="1"/>
  <c r="L510" i="1"/>
  <c r="L501" i="1"/>
  <c r="L477" i="1"/>
  <c r="L533" i="1"/>
  <c r="L63" i="1"/>
  <c r="L127" i="1"/>
  <c r="L191" i="1"/>
  <c r="L255" i="1"/>
  <c r="L319" i="1"/>
  <c r="L383" i="1"/>
  <c r="L447" i="1"/>
  <c r="L511" i="1"/>
  <c r="L575" i="1"/>
  <c r="L96" i="1"/>
  <c r="L160" i="1"/>
  <c r="L224" i="1"/>
  <c r="L288" i="1"/>
  <c r="L352" i="1"/>
  <c r="L416" i="1"/>
  <c r="L480" i="1"/>
  <c r="L544" i="1"/>
  <c r="L65" i="1"/>
  <c r="L129" i="1"/>
  <c r="L193" i="1"/>
  <c r="L257" i="1"/>
  <c r="L321" i="1"/>
  <c r="L385" i="1"/>
  <c r="L449" i="1"/>
  <c r="L513" i="1"/>
  <c r="L577" i="1"/>
  <c r="L98" i="1"/>
  <c r="L162" i="1"/>
  <c r="L226" i="1"/>
  <c r="L290" i="1"/>
  <c r="L354" i="1"/>
  <c r="L418" i="1"/>
  <c r="L482" i="1"/>
  <c r="L546" i="1"/>
  <c r="L67" i="1"/>
  <c r="L131" i="1"/>
  <c r="L195" i="1"/>
  <c r="L259" i="1"/>
  <c r="L323" i="1"/>
  <c r="L387" i="1"/>
  <c r="L451" i="1"/>
  <c r="L515" i="1"/>
  <c r="L579" i="1"/>
  <c r="L100" i="1"/>
  <c r="L164" i="1"/>
  <c r="L228" i="1"/>
  <c r="L292" i="1"/>
  <c r="L356" i="1"/>
  <c r="L420" i="1"/>
  <c r="L484" i="1"/>
  <c r="L548" i="1"/>
  <c r="L70" i="1"/>
  <c r="L134" i="1"/>
  <c r="L198" i="1"/>
  <c r="L262" i="1"/>
  <c r="L326" i="1"/>
  <c r="L390" i="1"/>
  <c r="L518" i="1"/>
  <c r="L205" i="1"/>
  <c r="L437" i="1"/>
  <c r="L413" i="1"/>
  <c r="L469" i="1"/>
  <c r="L71" i="1"/>
  <c r="L135" i="1"/>
  <c r="L199" i="1"/>
  <c r="L263" i="1"/>
  <c r="L327" i="1"/>
  <c r="L391" i="1"/>
  <c r="L455" i="1"/>
  <c r="L373" i="1"/>
  <c r="L349" i="1"/>
  <c r="L405" i="1"/>
  <c r="L79" i="1"/>
  <c r="L143" i="1"/>
  <c r="L207" i="1"/>
  <c r="L271" i="1"/>
  <c r="L335" i="1"/>
  <c r="L399" i="1"/>
  <c r="L463" i="1"/>
  <c r="L527" i="1"/>
  <c r="L591" i="1"/>
  <c r="L112" i="1"/>
  <c r="L176" i="1"/>
  <c r="L240" i="1"/>
  <c r="L304" i="1"/>
  <c r="L368" i="1"/>
  <c r="L432" i="1"/>
  <c r="L496" i="1"/>
  <c r="L560" i="1"/>
  <c r="L81" i="1"/>
  <c r="L145" i="1"/>
  <c r="L209" i="1"/>
  <c r="L273" i="1"/>
  <c r="L337" i="1"/>
  <c r="L401" i="1"/>
  <c r="L465" i="1"/>
  <c r="L529" i="1"/>
  <c r="L593" i="1"/>
  <c r="L114" i="1"/>
  <c r="L178" i="1"/>
  <c r="L242" i="1"/>
  <c r="L306" i="1"/>
  <c r="L370" i="1"/>
  <c r="L434" i="1"/>
  <c r="L498" i="1"/>
  <c r="L562" i="1"/>
  <c r="L83" i="1"/>
  <c r="L147" i="1"/>
  <c r="L211" i="1"/>
  <c r="L275" i="1"/>
  <c r="L339" i="1"/>
  <c r="L403" i="1"/>
  <c r="L467" i="1"/>
  <c r="L531" i="1"/>
  <c r="L595" i="1"/>
  <c r="L116" i="1"/>
  <c r="L180" i="1"/>
  <c r="L244" i="1"/>
  <c r="L308" i="1"/>
  <c r="L372" i="1"/>
  <c r="L436" i="1"/>
  <c r="L500" i="1"/>
  <c r="L564" i="1"/>
  <c r="L86" i="1"/>
  <c r="L150" i="1"/>
  <c r="L214" i="1"/>
  <c r="L278" i="1"/>
  <c r="L342" i="1"/>
  <c r="L406" i="1"/>
  <c r="L470" i="1"/>
  <c r="L534" i="1"/>
  <c r="L589" i="1"/>
  <c r="L77" i="1"/>
  <c r="L325" i="1"/>
  <c r="L573" i="1"/>
  <c r="L61" i="1"/>
  <c r="L309" i="1"/>
  <c r="L285" i="1"/>
  <c r="L341" i="1"/>
  <c r="L87" i="1"/>
  <c r="L151" i="1"/>
  <c r="L215" i="1"/>
  <c r="L279" i="1"/>
  <c r="L343" i="1"/>
  <c r="L487" i="1"/>
  <c r="L120" i="1"/>
  <c r="L296" i="1"/>
  <c r="L456" i="1"/>
  <c r="L89" i="1"/>
  <c r="L265" i="1"/>
  <c r="L425" i="1"/>
  <c r="L58" i="1"/>
  <c r="L234" i="1"/>
  <c r="L394" i="1"/>
  <c r="L570" i="1"/>
  <c r="L203" i="1"/>
  <c r="L363" i="1"/>
  <c r="L539" i="1"/>
  <c r="L172" i="1"/>
  <c r="L332" i="1"/>
  <c r="L508" i="1"/>
  <c r="L142" i="1"/>
  <c r="L302" i="1"/>
  <c r="L478" i="1"/>
  <c r="L141" i="1"/>
  <c r="L133" i="1"/>
  <c r="L76" i="1"/>
  <c r="L398" i="1"/>
  <c r="L440" i="1"/>
  <c r="L378" i="1"/>
  <c r="L140" i="1"/>
  <c r="L462" i="1"/>
  <c r="L519" i="1"/>
  <c r="L136" i="1"/>
  <c r="L312" i="1"/>
  <c r="L488" i="1"/>
  <c r="L105" i="1"/>
  <c r="L281" i="1"/>
  <c r="L457" i="1"/>
  <c r="L74" i="1"/>
  <c r="L250" i="1"/>
  <c r="L426" i="1"/>
  <c r="L586" i="1"/>
  <c r="L219" i="1"/>
  <c r="L395" i="1"/>
  <c r="L555" i="1"/>
  <c r="L188" i="1"/>
  <c r="L364" i="1"/>
  <c r="L524" i="1"/>
  <c r="L158" i="1"/>
  <c r="L334" i="1"/>
  <c r="L494" i="1"/>
  <c r="L549" i="1"/>
  <c r="L293" i="1"/>
  <c r="L298" i="1"/>
  <c r="L427" i="1"/>
  <c r="L236" i="1"/>
  <c r="L572" i="1"/>
  <c r="L366" i="1"/>
  <c r="L101" i="1"/>
  <c r="L509" i="1"/>
  <c r="L200" i="1"/>
  <c r="L169" i="1"/>
  <c r="L521" i="1"/>
  <c r="L314" i="1"/>
  <c r="L107" i="1"/>
  <c r="L459" i="1"/>
  <c r="L428" i="1"/>
  <c r="L222" i="1"/>
  <c r="L453" i="1"/>
  <c r="L264" i="1"/>
  <c r="L171" i="1"/>
  <c r="L110" i="1"/>
  <c r="L125" i="1"/>
  <c r="L535" i="1"/>
  <c r="L168" i="1"/>
  <c r="L328" i="1"/>
  <c r="L504" i="1"/>
  <c r="L137" i="1"/>
  <c r="L297" i="1"/>
  <c r="L473" i="1"/>
  <c r="L106" i="1"/>
  <c r="L266" i="1"/>
  <c r="L442" i="1"/>
  <c r="L75" i="1"/>
  <c r="L235" i="1"/>
  <c r="L411" i="1"/>
  <c r="L587" i="1"/>
  <c r="L204" i="1"/>
  <c r="L380" i="1"/>
  <c r="L556" i="1"/>
  <c r="L174" i="1"/>
  <c r="L350" i="1"/>
  <c r="L526" i="1"/>
  <c r="L357" i="1"/>
  <c r="L165" i="1"/>
  <c r="L551" i="1"/>
  <c r="L184" i="1"/>
  <c r="L360" i="1"/>
  <c r="L520" i="1"/>
  <c r="L153" i="1"/>
  <c r="L329" i="1"/>
  <c r="L489" i="1"/>
  <c r="L122" i="1"/>
  <c r="L458" i="1"/>
  <c r="L91" i="1"/>
  <c r="L267" i="1"/>
  <c r="L60" i="1"/>
  <c r="L396" i="1"/>
  <c r="L206" i="1"/>
  <c r="L542" i="1"/>
  <c r="L583" i="1"/>
  <c r="L376" i="1"/>
  <c r="L552" i="1"/>
  <c r="L345" i="1"/>
  <c r="L138" i="1"/>
  <c r="L490" i="1"/>
  <c r="L283" i="1"/>
  <c r="L252" i="1"/>
  <c r="L588" i="1"/>
  <c r="L558" i="1"/>
  <c r="L445" i="1"/>
  <c r="L233" i="1"/>
  <c r="L202" i="1"/>
  <c r="L347" i="1"/>
  <c r="L316" i="1"/>
  <c r="L286" i="1"/>
  <c r="L197" i="1"/>
  <c r="L56" i="1"/>
  <c r="L232" i="1"/>
  <c r="L392" i="1"/>
  <c r="L568" i="1"/>
  <c r="L201" i="1"/>
  <c r="L361" i="1"/>
  <c r="L537" i="1"/>
  <c r="L170" i="1"/>
  <c r="L330" i="1"/>
  <c r="L506" i="1"/>
  <c r="L139" i="1"/>
  <c r="L299" i="1"/>
  <c r="L475" i="1"/>
  <c r="L108" i="1"/>
  <c r="L268" i="1"/>
  <c r="L444" i="1"/>
  <c r="L78" i="1"/>
  <c r="L238" i="1"/>
  <c r="L414" i="1"/>
  <c r="L590" i="1"/>
  <c r="L389" i="1"/>
  <c r="L381" i="1"/>
  <c r="L407" i="1"/>
  <c r="L72" i="1"/>
  <c r="L248" i="1"/>
  <c r="L424" i="1"/>
  <c r="L584" i="1"/>
  <c r="L217" i="1"/>
  <c r="L393" i="1"/>
  <c r="L553" i="1"/>
  <c r="L186" i="1"/>
  <c r="L362" i="1"/>
  <c r="L522" i="1"/>
  <c r="L155" i="1"/>
  <c r="L331" i="1"/>
  <c r="L491" i="1"/>
  <c r="L124" i="1"/>
  <c r="L300" i="1"/>
  <c r="L460" i="1"/>
  <c r="L94" i="1"/>
  <c r="L270" i="1"/>
  <c r="L430" i="1"/>
  <c r="L525" i="1"/>
  <c r="L261" i="1"/>
  <c r="L189" i="1"/>
  <c r="L471" i="1"/>
  <c r="L104" i="1"/>
  <c r="L73" i="1"/>
  <c r="L409" i="1"/>
  <c r="L585" i="1"/>
  <c r="L554" i="1"/>
  <c r="L523" i="1"/>
  <c r="L492" i="1"/>
  <c r="L397" i="1"/>
  <c r="BE90" i="1"/>
  <c r="K39" i="4"/>
  <c r="J126" i="1" l="1"/>
  <c r="AG721" i="4"/>
  <c r="AH721" i="4"/>
  <c r="P126" i="1"/>
  <c r="A773" i="1"/>
  <c r="A722" i="4"/>
  <c r="S721" i="4"/>
  <c r="AS125" i="1"/>
  <c r="AR125" i="1"/>
  <c r="B127" i="1"/>
  <c r="AT126" i="1"/>
  <c r="AQ126" i="1"/>
  <c r="C126" i="1"/>
  <c r="B76" i="4"/>
  <c r="BE91" i="1"/>
  <c r="K40" i="4"/>
  <c r="J127" i="1" l="1"/>
  <c r="AG722" i="4"/>
  <c r="AH722" i="4"/>
  <c r="P127" i="1"/>
  <c r="A774" i="1"/>
  <c r="A723" i="4"/>
  <c r="S722" i="4"/>
  <c r="AS126" i="1"/>
  <c r="AR126" i="1"/>
  <c r="B128" i="1"/>
  <c r="AT127" i="1"/>
  <c r="AQ127" i="1"/>
  <c r="C127" i="1"/>
  <c r="B77" i="4"/>
  <c r="BE92" i="1"/>
  <c r="K41" i="4"/>
  <c r="J128" i="1" l="1"/>
  <c r="AH723" i="4"/>
  <c r="AG723" i="4"/>
  <c r="P128" i="1"/>
  <c r="A775" i="1"/>
  <c r="A724" i="4"/>
  <c r="S723" i="4"/>
  <c r="AS127" i="1"/>
  <c r="AR127" i="1"/>
  <c r="B129" i="1"/>
  <c r="AT128" i="1"/>
  <c r="AQ128" i="1"/>
  <c r="C128" i="1"/>
  <c r="B78" i="4"/>
  <c r="BE93" i="1"/>
  <c r="K42" i="4"/>
  <c r="J129" i="1" l="1"/>
  <c r="AG724" i="4"/>
  <c r="AH724" i="4"/>
  <c r="P129" i="1"/>
  <c r="A776" i="1"/>
  <c r="A725" i="4"/>
  <c r="S724" i="4"/>
  <c r="B130" i="1"/>
  <c r="AT129" i="1"/>
  <c r="AQ129" i="1"/>
  <c r="C129" i="1"/>
  <c r="B79" i="4"/>
  <c r="AS128" i="1"/>
  <c r="AR128" i="1"/>
  <c r="BE94" i="1"/>
  <c r="K43" i="4"/>
  <c r="J130" i="1" l="1"/>
  <c r="AG725" i="4"/>
  <c r="AH725" i="4"/>
  <c r="P130" i="1"/>
  <c r="A777" i="1"/>
  <c r="A726" i="4"/>
  <c r="S725" i="4"/>
  <c r="AS129" i="1"/>
  <c r="AR129" i="1"/>
  <c r="B131" i="1"/>
  <c r="AT130" i="1"/>
  <c r="AQ130" i="1"/>
  <c r="C130" i="1"/>
  <c r="B80" i="4"/>
  <c r="BE95" i="1"/>
  <c r="K44" i="4"/>
  <c r="G6" i="1"/>
  <c r="J131" i="1" l="1"/>
  <c r="AG726" i="4"/>
  <c r="AH726" i="4"/>
  <c r="P131" i="1"/>
  <c r="A778" i="1"/>
  <c r="A727" i="4"/>
  <c r="S726" i="4"/>
  <c r="AS130" i="1"/>
  <c r="AR130" i="1"/>
  <c r="B132" i="1"/>
  <c r="AT131" i="1"/>
  <c r="AQ131" i="1"/>
  <c r="C131" i="1"/>
  <c r="B81" i="4"/>
  <c r="BE96" i="1"/>
  <c r="K45" i="4"/>
  <c r="J132" i="1" l="1"/>
  <c r="AH727" i="4"/>
  <c r="AG727" i="4"/>
  <c r="P132" i="1"/>
  <c r="A779" i="1"/>
  <c r="A728" i="4"/>
  <c r="S727" i="4"/>
  <c r="AS131" i="1"/>
  <c r="AR131" i="1"/>
  <c r="B133" i="1"/>
  <c r="AT132" i="1"/>
  <c r="AQ132" i="1"/>
  <c r="C132" i="1"/>
  <c r="B82" i="4"/>
  <c r="BE97" i="1"/>
  <c r="K46" i="4"/>
  <c r="D8" i="1"/>
  <c r="D6" i="1"/>
  <c r="J133" i="1" l="1"/>
  <c r="S18" i="1"/>
  <c r="S15" i="1"/>
  <c r="S17" i="1"/>
  <c r="S14" i="1"/>
  <c r="S16" i="1"/>
  <c r="AH728" i="4"/>
  <c r="AG728" i="4"/>
  <c r="AC55" i="1"/>
  <c r="AC63" i="1"/>
  <c r="AC71" i="1"/>
  <c r="AC57" i="1"/>
  <c r="AC58" i="1"/>
  <c r="AC66" i="1"/>
  <c r="AC59" i="1"/>
  <c r="AC60" i="1"/>
  <c r="AC69" i="1"/>
  <c r="AC56" i="1"/>
  <c r="AC64" i="1"/>
  <c r="AC72" i="1"/>
  <c r="AC65" i="1"/>
  <c r="AC74" i="1"/>
  <c r="AC67" i="1"/>
  <c r="AC62" i="1"/>
  <c r="AC73" i="1"/>
  <c r="AC54" i="1"/>
  <c r="AC68" i="1"/>
  <c r="AC61" i="1"/>
  <c r="AC70" i="1"/>
  <c r="P133" i="1"/>
  <c r="A780" i="1"/>
  <c r="A729" i="4"/>
  <c r="S728" i="4"/>
  <c r="AS132" i="1"/>
  <c r="AR132" i="1"/>
  <c r="B134" i="1"/>
  <c r="AT133" i="1"/>
  <c r="AQ133" i="1"/>
  <c r="C133" i="1"/>
  <c r="B83" i="4"/>
  <c r="AX56" i="1"/>
  <c r="AX55" i="1"/>
  <c r="AX54" i="1"/>
  <c r="Y56" i="1"/>
  <c r="Y55" i="1"/>
  <c r="Y57" i="1"/>
  <c r="Y58" i="1"/>
  <c r="Y59" i="1"/>
  <c r="Y60" i="1"/>
  <c r="Y54" i="1"/>
  <c r="S13" i="1"/>
  <c r="S12" i="1"/>
  <c r="S11" i="1"/>
  <c r="S10" i="1"/>
  <c r="S9" i="1"/>
  <c r="AU55" i="1"/>
  <c r="AU56" i="1"/>
  <c r="AU54" i="1"/>
  <c r="AU57" i="1"/>
  <c r="AB56" i="1"/>
  <c r="AB54" i="1"/>
  <c r="AB59" i="1"/>
  <c r="AB58" i="1"/>
  <c r="AB55" i="1"/>
  <c r="AB57" i="1"/>
  <c r="AW54" i="1"/>
  <c r="AX57" i="1" s="1"/>
  <c r="AW55" i="1"/>
  <c r="AX58" i="1" s="1"/>
  <c r="AW56" i="1"/>
  <c r="AX59" i="1" s="1"/>
  <c r="AW57" i="1"/>
  <c r="AX60" i="1" s="1"/>
  <c r="BE98" i="1"/>
  <c r="K47" i="4"/>
  <c r="AE25" i="1"/>
  <c r="AE33" i="1"/>
  <c r="AE41" i="1"/>
  <c r="AE49" i="1"/>
  <c r="AE44" i="1"/>
  <c r="AE47" i="1"/>
  <c r="AE28" i="1"/>
  <c r="AE36" i="1"/>
  <c r="AE52" i="1"/>
  <c r="AE31" i="1"/>
  <c r="AE39" i="1"/>
  <c r="AE26" i="1"/>
  <c r="AE34" i="1"/>
  <c r="AE42" i="1"/>
  <c r="AE50" i="1"/>
  <c r="AE29" i="1"/>
  <c r="AE37" i="1"/>
  <c r="AE32" i="1"/>
  <c r="AE48" i="1"/>
  <c r="AE45" i="1"/>
  <c r="AE40" i="1"/>
  <c r="AE27" i="1"/>
  <c r="AE35" i="1"/>
  <c r="AE43" i="1"/>
  <c r="AE51" i="1"/>
  <c r="AE30" i="1"/>
  <c r="AE38" i="1"/>
  <c r="AE46" i="1"/>
  <c r="AE24" i="1"/>
  <c r="D7" i="1"/>
  <c r="J134" i="1" l="1"/>
  <c r="I134" i="1"/>
  <c r="I54" i="1"/>
  <c r="I57" i="1"/>
  <c r="I67" i="1"/>
  <c r="I64" i="1"/>
  <c r="I65" i="1"/>
  <c r="I62" i="1"/>
  <c r="I55" i="1"/>
  <c r="I59" i="1"/>
  <c r="I63" i="1"/>
  <c r="I66" i="1"/>
  <c r="I56" i="1"/>
  <c r="I61" i="1"/>
  <c r="I60" i="1"/>
  <c r="I58"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AG729" i="4"/>
  <c r="AH729" i="4"/>
  <c r="AA55" i="1"/>
  <c r="AA56" i="1"/>
  <c r="AA57" i="1"/>
  <c r="AA59" i="1"/>
  <c r="AA60" i="1"/>
  <c r="AA54" i="1"/>
  <c r="AA58" i="1"/>
  <c r="BD54" i="1"/>
  <c r="BD55" i="1" s="1"/>
  <c r="BD56" i="1" s="1"/>
  <c r="BD57" i="1" s="1"/>
  <c r="BD58" i="1" s="1"/>
  <c r="BD59" i="1" s="1"/>
  <c r="P134" i="1"/>
  <c r="A781" i="1"/>
  <c r="A730" i="4"/>
  <c r="S729" i="4"/>
  <c r="AS133" i="1"/>
  <c r="AR133" i="1"/>
  <c r="B135" i="1"/>
  <c r="AT134" i="1"/>
  <c r="AQ134" i="1"/>
  <c r="C134" i="1"/>
  <c r="B84" i="4"/>
  <c r="Z54" i="1"/>
  <c r="Z55" i="1"/>
  <c r="AV54" i="1"/>
  <c r="AY54" i="1" s="1"/>
  <c r="AV55" i="1"/>
  <c r="AY55" i="1" s="1"/>
  <c r="AV56" i="1"/>
  <c r="AY56" i="1" s="1"/>
  <c r="AV57" i="1"/>
  <c r="AY57" i="1" s="1"/>
  <c r="BE99" i="1"/>
  <c r="K48" i="4"/>
  <c r="J135" i="1" l="1"/>
  <c r="I135" i="1"/>
  <c r="AH730" i="4"/>
  <c r="AG730" i="4"/>
  <c r="P135" i="1"/>
  <c r="A782" i="1"/>
  <c r="A731" i="4"/>
  <c r="S730" i="4"/>
  <c r="AS134" i="1"/>
  <c r="AR134" i="1"/>
  <c r="B136" i="1"/>
  <c r="AT135" i="1"/>
  <c r="AQ135" i="1"/>
  <c r="C135" i="1"/>
  <c r="B85" i="4"/>
  <c r="BE100" i="1"/>
  <c r="K49" i="4"/>
  <c r="AN54" i="1"/>
  <c r="AK54" i="1"/>
  <c r="AK55" i="1" s="1"/>
  <c r="I136" i="1" l="1"/>
  <c r="J136" i="1"/>
  <c r="AG731" i="4"/>
  <c r="AH731" i="4"/>
  <c r="P136" i="1"/>
  <c r="A783" i="1"/>
  <c r="A732" i="4"/>
  <c r="S731" i="4"/>
  <c r="AS135" i="1"/>
  <c r="AR135" i="1"/>
  <c r="B137" i="1"/>
  <c r="AT136" i="1"/>
  <c r="AQ136" i="1"/>
  <c r="C136" i="1"/>
  <c r="B86" i="4"/>
  <c r="BE101" i="1"/>
  <c r="K50" i="4"/>
  <c r="AZ54" i="1"/>
  <c r="BA54" i="1" s="1"/>
  <c r="I137" i="1" l="1"/>
  <c r="J137" i="1"/>
  <c r="AG732" i="4"/>
  <c r="AH732" i="4"/>
  <c r="P137" i="1"/>
  <c r="A784" i="1"/>
  <c r="A733" i="4"/>
  <c r="S732" i="4"/>
  <c r="AS136" i="1"/>
  <c r="AR136" i="1"/>
  <c r="B138" i="1"/>
  <c r="AT137" i="1"/>
  <c r="AQ137" i="1"/>
  <c r="C137" i="1"/>
  <c r="B87" i="4"/>
  <c r="BE102" i="1"/>
  <c r="K51" i="4"/>
  <c r="AZ55" i="1"/>
  <c r="BA55" i="1" s="1"/>
  <c r="J138" i="1" l="1"/>
  <c r="I138" i="1"/>
  <c r="AH733" i="4"/>
  <c r="AG733" i="4"/>
  <c r="P138" i="1"/>
  <c r="A785" i="1"/>
  <c r="A734" i="4"/>
  <c r="S733" i="4"/>
  <c r="B139" i="1"/>
  <c r="AT138" i="1"/>
  <c r="AQ138" i="1"/>
  <c r="C138" i="1"/>
  <c r="B88" i="4"/>
  <c r="AS137" i="1"/>
  <c r="AR137" i="1"/>
  <c r="BE103" i="1"/>
  <c r="K52" i="4"/>
  <c r="J139" i="1" l="1"/>
  <c r="I139" i="1"/>
  <c r="AG734" i="4"/>
  <c r="AH734" i="4"/>
  <c r="P139" i="1"/>
  <c r="A786" i="1"/>
  <c r="A735" i="4"/>
  <c r="S734" i="4"/>
  <c r="AS138" i="1"/>
  <c r="AR138" i="1"/>
  <c r="B140" i="1"/>
  <c r="AT139" i="1"/>
  <c r="AQ139" i="1"/>
  <c r="C139" i="1"/>
  <c r="B89" i="4"/>
  <c r="BE104" i="1"/>
  <c r="K53" i="4"/>
  <c r="I140" i="1" l="1"/>
  <c r="J140" i="1"/>
  <c r="AH735" i="4"/>
  <c r="AG735" i="4"/>
  <c r="P140" i="1"/>
  <c r="A787" i="1"/>
  <c r="A736" i="4"/>
  <c r="S735" i="4"/>
  <c r="AS139" i="1"/>
  <c r="AR139" i="1"/>
  <c r="B141" i="1"/>
  <c r="AT140" i="1"/>
  <c r="AQ140" i="1"/>
  <c r="C140" i="1"/>
  <c r="B90" i="4"/>
  <c r="BE105" i="1"/>
  <c r="K54" i="4"/>
  <c r="D55" i="1"/>
  <c r="E55" i="1" s="1"/>
  <c r="G55" i="1" l="1"/>
  <c r="F55" i="1"/>
  <c r="I141" i="1"/>
  <c r="J141" i="1"/>
  <c r="AH736" i="4"/>
  <c r="AG736" i="4"/>
  <c r="P141" i="1"/>
  <c r="A788" i="1"/>
  <c r="A737" i="4"/>
  <c r="S736" i="4"/>
  <c r="B142" i="1"/>
  <c r="AT141" i="1"/>
  <c r="AQ141" i="1"/>
  <c r="C141" i="1"/>
  <c r="B91" i="4"/>
  <c r="AS140" i="1"/>
  <c r="AR140" i="1"/>
  <c r="BE106" i="1"/>
  <c r="K55" i="4"/>
  <c r="J142" i="1" l="1"/>
  <c r="I142" i="1"/>
  <c r="AH737" i="4"/>
  <c r="AG737" i="4"/>
  <c r="P142" i="1"/>
  <c r="A789" i="1"/>
  <c r="A738" i="4"/>
  <c r="S737" i="4"/>
  <c r="AS141" i="1"/>
  <c r="AR141" i="1"/>
  <c r="B143" i="1"/>
  <c r="AT142" i="1"/>
  <c r="AQ142" i="1"/>
  <c r="C142" i="1"/>
  <c r="B92" i="4"/>
  <c r="BE107" i="1"/>
  <c r="K56" i="4"/>
  <c r="D56" i="1"/>
  <c r="E56" i="1" s="1"/>
  <c r="G56" i="1" l="1"/>
  <c r="F56" i="1"/>
  <c r="J143" i="1"/>
  <c r="I143" i="1"/>
  <c r="AG738" i="4"/>
  <c r="AH738" i="4"/>
  <c r="P143" i="1"/>
  <c r="A790" i="1"/>
  <c r="A739" i="4"/>
  <c r="S738" i="4"/>
  <c r="AS142" i="1"/>
  <c r="AR142" i="1"/>
  <c r="B144" i="1"/>
  <c r="AT143" i="1"/>
  <c r="AQ143" i="1"/>
  <c r="C143" i="1"/>
  <c r="B93" i="4"/>
  <c r="BE108" i="1"/>
  <c r="K57" i="4"/>
  <c r="I144" i="1" l="1"/>
  <c r="J144" i="1"/>
  <c r="AH739" i="4"/>
  <c r="AG739" i="4"/>
  <c r="P144" i="1"/>
  <c r="A791" i="1"/>
  <c r="A740" i="4"/>
  <c r="S739" i="4"/>
  <c r="AS143" i="1"/>
  <c r="AR143" i="1"/>
  <c r="B145" i="1"/>
  <c r="AT144" i="1"/>
  <c r="AQ144" i="1"/>
  <c r="C144" i="1"/>
  <c r="B94" i="4"/>
  <c r="BE109" i="1"/>
  <c r="K58" i="4"/>
  <c r="I145" i="1" l="1"/>
  <c r="J145" i="1"/>
  <c r="AH740" i="4"/>
  <c r="AG740" i="4"/>
  <c r="P145" i="1"/>
  <c r="A792" i="1"/>
  <c r="A741" i="4"/>
  <c r="S740" i="4"/>
  <c r="AS144" i="1"/>
  <c r="AR144" i="1"/>
  <c r="B146" i="1"/>
  <c r="AT145" i="1"/>
  <c r="AQ145" i="1"/>
  <c r="C145" i="1"/>
  <c r="B95" i="4"/>
  <c r="BE110" i="1"/>
  <c r="K59" i="4"/>
  <c r="J146" i="1" l="1"/>
  <c r="I146" i="1"/>
  <c r="AG741" i="4"/>
  <c r="AH741" i="4"/>
  <c r="P146" i="1"/>
  <c r="A793" i="1"/>
  <c r="A742" i="4"/>
  <c r="S741" i="4"/>
  <c r="AS145" i="1"/>
  <c r="AR145" i="1"/>
  <c r="B147" i="1"/>
  <c r="AT146" i="1"/>
  <c r="AQ146" i="1"/>
  <c r="C146" i="1"/>
  <c r="B96" i="4"/>
  <c r="BE111" i="1"/>
  <c r="K60" i="4"/>
  <c r="J147" i="1" l="1"/>
  <c r="I147" i="1"/>
  <c r="AH742" i="4"/>
  <c r="AG742" i="4"/>
  <c r="P147" i="1"/>
  <c r="A794" i="1"/>
  <c r="A743" i="4"/>
  <c r="S742" i="4"/>
  <c r="AS146" i="1"/>
  <c r="AR146" i="1"/>
  <c r="B148" i="1"/>
  <c r="AT147" i="1"/>
  <c r="AQ147" i="1"/>
  <c r="C147" i="1"/>
  <c r="B97" i="4"/>
  <c r="BE112" i="1"/>
  <c r="K61" i="4"/>
  <c r="I148" i="1" l="1"/>
  <c r="J148" i="1"/>
  <c r="AH743" i="4"/>
  <c r="AG743" i="4"/>
  <c r="P148" i="1"/>
  <c r="A795" i="1"/>
  <c r="A744" i="4"/>
  <c r="S743" i="4"/>
  <c r="AS147" i="1"/>
  <c r="AR147" i="1"/>
  <c r="B149" i="1"/>
  <c r="AT148" i="1"/>
  <c r="AQ148" i="1"/>
  <c r="C148" i="1"/>
  <c r="B98" i="4"/>
  <c r="BE113" i="1"/>
  <c r="K62" i="4"/>
  <c r="I149" i="1" l="1"/>
  <c r="J149" i="1"/>
  <c r="AG744" i="4"/>
  <c r="AH744" i="4"/>
  <c r="P149" i="1"/>
  <c r="A796" i="1"/>
  <c r="A745" i="4"/>
  <c r="S744" i="4"/>
  <c r="AS148" i="1"/>
  <c r="AR148" i="1"/>
  <c r="B150" i="1"/>
  <c r="AT149" i="1"/>
  <c r="AQ149" i="1"/>
  <c r="C149" i="1"/>
  <c r="B99" i="4"/>
  <c r="BE114" i="1"/>
  <c r="K63" i="4"/>
  <c r="J150" i="1" l="1"/>
  <c r="I150" i="1"/>
  <c r="AG745" i="4"/>
  <c r="AH745" i="4"/>
  <c r="P150" i="1"/>
  <c r="A797" i="1"/>
  <c r="A746" i="4"/>
  <c r="S745" i="4"/>
  <c r="AS149" i="1"/>
  <c r="AR149" i="1"/>
  <c r="B151" i="1"/>
  <c r="AT150" i="1"/>
  <c r="AQ150" i="1"/>
  <c r="C150" i="1"/>
  <c r="B100" i="4"/>
  <c r="BE115" i="1"/>
  <c r="K64" i="4"/>
  <c r="J151" i="1" l="1"/>
  <c r="I151" i="1"/>
  <c r="AH746" i="4"/>
  <c r="AG746" i="4"/>
  <c r="P151" i="1"/>
  <c r="A798" i="1"/>
  <c r="A747" i="4"/>
  <c r="S746" i="4"/>
  <c r="AS150" i="1"/>
  <c r="AR150" i="1"/>
  <c r="B152" i="1"/>
  <c r="AT151" i="1"/>
  <c r="AQ151" i="1"/>
  <c r="C151" i="1"/>
  <c r="B101" i="4"/>
  <c r="BE116" i="1"/>
  <c r="K65" i="4"/>
  <c r="I152" i="1" l="1"/>
  <c r="J152" i="1"/>
  <c r="AH747" i="4"/>
  <c r="AG747" i="4"/>
  <c r="P152" i="1"/>
  <c r="A799" i="1"/>
  <c r="A748" i="4"/>
  <c r="S747" i="4"/>
  <c r="AS151" i="1"/>
  <c r="AR151" i="1"/>
  <c r="B153" i="1"/>
  <c r="AT152" i="1"/>
  <c r="AQ152" i="1"/>
  <c r="C152" i="1"/>
  <c r="B102" i="4"/>
  <c r="BE117" i="1"/>
  <c r="K66" i="4"/>
  <c r="I153" i="1" l="1"/>
  <c r="J153" i="1"/>
  <c r="AG748" i="4"/>
  <c r="AH748" i="4"/>
  <c r="P153" i="1"/>
  <c r="A800" i="1"/>
  <c r="A749" i="4"/>
  <c r="S748" i="4"/>
  <c r="AS152" i="1"/>
  <c r="AR152" i="1"/>
  <c r="B154" i="1"/>
  <c r="AT153" i="1"/>
  <c r="AQ153" i="1"/>
  <c r="C153" i="1"/>
  <c r="B103" i="4"/>
  <c r="K67" i="4"/>
  <c r="BE118" i="1"/>
  <c r="J154" i="1" l="1"/>
  <c r="I154" i="1"/>
  <c r="AH749" i="4"/>
  <c r="AG749" i="4"/>
  <c r="P154" i="1"/>
  <c r="A801" i="1"/>
  <c r="A750" i="4"/>
  <c r="S749" i="4"/>
  <c r="AS153" i="1"/>
  <c r="AR153" i="1"/>
  <c r="B155" i="1"/>
  <c r="AT154" i="1"/>
  <c r="AQ154" i="1"/>
  <c r="C154" i="1"/>
  <c r="B104" i="4"/>
  <c r="K68" i="4"/>
  <c r="BE119" i="1"/>
  <c r="J155" i="1" l="1"/>
  <c r="I155" i="1"/>
  <c r="AG750" i="4"/>
  <c r="AH750" i="4"/>
  <c r="P155" i="1"/>
  <c r="A802" i="1"/>
  <c r="A751" i="4"/>
  <c r="S750" i="4"/>
  <c r="B156" i="1"/>
  <c r="AT155" i="1"/>
  <c r="AQ155" i="1"/>
  <c r="C155" i="1"/>
  <c r="B105" i="4"/>
  <c r="AS154" i="1"/>
  <c r="AR154" i="1"/>
  <c r="K69" i="4"/>
  <c r="BE120" i="1"/>
  <c r="AZ56" i="1"/>
  <c r="I156" i="1" l="1"/>
  <c r="J156" i="1"/>
  <c r="AG751" i="4"/>
  <c r="AH751" i="4"/>
  <c r="P156" i="1"/>
  <c r="A803" i="1"/>
  <c r="A752" i="4"/>
  <c r="S751" i="4"/>
  <c r="B157" i="1"/>
  <c r="AT156" i="1"/>
  <c r="AQ156" i="1"/>
  <c r="C156" i="1"/>
  <c r="B106" i="4"/>
  <c r="AS155" i="1"/>
  <c r="AR155" i="1"/>
  <c r="BA56" i="1"/>
  <c r="D57" i="1" s="1"/>
  <c r="E57" i="1" s="1"/>
  <c r="K70" i="4"/>
  <c r="BE121" i="1"/>
  <c r="F57" i="1" l="1"/>
  <c r="G57" i="1"/>
  <c r="I157" i="1"/>
  <c r="J157" i="1"/>
  <c r="AG752" i="4"/>
  <c r="AH752" i="4"/>
  <c r="P157" i="1"/>
  <c r="A804" i="1"/>
  <c r="A753" i="4"/>
  <c r="S752" i="4"/>
  <c r="AS156" i="1"/>
  <c r="AR156" i="1"/>
  <c r="B158" i="1"/>
  <c r="AT157" i="1"/>
  <c r="AQ157" i="1"/>
  <c r="C157" i="1"/>
  <c r="B107" i="4"/>
  <c r="K71" i="4"/>
  <c r="BE122" i="1"/>
  <c r="J158" i="1" l="1"/>
  <c r="I158" i="1"/>
  <c r="AH753" i="4"/>
  <c r="AG753" i="4"/>
  <c r="P158" i="1"/>
  <c r="A805" i="1"/>
  <c r="A754" i="4"/>
  <c r="S753" i="4"/>
  <c r="B159" i="1"/>
  <c r="AT158" i="1"/>
  <c r="AQ158" i="1"/>
  <c r="C158" i="1"/>
  <c r="B108" i="4"/>
  <c r="AS157" i="1"/>
  <c r="AR157" i="1"/>
  <c r="K72" i="4"/>
  <c r="BE123" i="1"/>
  <c r="J159" i="1" l="1"/>
  <c r="I159" i="1"/>
  <c r="AG754" i="4"/>
  <c r="AH754" i="4"/>
  <c r="P159" i="1"/>
  <c r="A806" i="1"/>
  <c r="A755" i="4"/>
  <c r="S754" i="4"/>
  <c r="AS158" i="1"/>
  <c r="AR158" i="1"/>
  <c r="B160" i="1"/>
  <c r="AT159" i="1"/>
  <c r="AQ159" i="1"/>
  <c r="C159" i="1"/>
  <c r="B109" i="4"/>
  <c r="K73" i="4"/>
  <c r="BE124" i="1"/>
  <c r="I160" i="1" l="1"/>
  <c r="J160" i="1"/>
  <c r="AH755" i="4"/>
  <c r="AG755" i="4"/>
  <c r="P160" i="1"/>
  <c r="A807" i="1"/>
  <c r="A756" i="4"/>
  <c r="S755" i="4"/>
  <c r="AS159" i="1"/>
  <c r="AR159" i="1"/>
  <c r="B161" i="1"/>
  <c r="AT160" i="1"/>
  <c r="AQ160" i="1"/>
  <c r="C160" i="1"/>
  <c r="B110" i="4"/>
  <c r="K74" i="4"/>
  <c r="BE125" i="1"/>
  <c r="K54" i="1"/>
  <c r="I161" i="1" l="1"/>
  <c r="J161" i="1"/>
  <c r="AG756" i="4"/>
  <c r="AH756" i="4"/>
  <c r="P161" i="1"/>
  <c r="A808" i="1"/>
  <c r="A757" i="4"/>
  <c r="S756" i="4"/>
  <c r="AS160" i="1"/>
  <c r="AR160" i="1"/>
  <c r="B162" i="1"/>
  <c r="AT161" i="1"/>
  <c r="AQ161" i="1"/>
  <c r="C161" i="1"/>
  <c r="B111" i="4"/>
  <c r="M54" i="1"/>
  <c r="N54" i="1" s="1"/>
  <c r="K75" i="4"/>
  <c r="BE126" i="1"/>
  <c r="J162" i="1" l="1"/>
  <c r="I162" i="1"/>
  <c r="AG757" i="4"/>
  <c r="AH757" i="4"/>
  <c r="AD54" i="1" a="1"/>
  <c r="AD54" i="1" s="1"/>
  <c r="AA61" i="1"/>
  <c r="AC75" i="1"/>
  <c r="P162" i="1"/>
  <c r="A809" i="1"/>
  <c r="A758" i="4"/>
  <c r="S757" i="4"/>
  <c r="AS161" i="1"/>
  <c r="AR161" i="1"/>
  <c r="B163" i="1"/>
  <c r="AT162" i="1"/>
  <c r="AQ162" i="1"/>
  <c r="C162" i="1"/>
  <c r="B112" i="4"/>
  <c r="Y61" i="1"/>
  <c r="V54" i="1"/>
  <c r="AG54" i="1" s="1"/>
  <c r="W55" i="1" s="1"/>
  <c r="AU58" i="1"/>
  <c r="AB60" i="1"/>
  <c r="AW58" i="1"/>
  <c r="AX61" i="1" s="1"/>
  <c r="Z56" i="1"/>
  <c r="AV58" i="1"/>
  <c r="K76" i="4"/>
  <c r="BE127" i="1"/>
  <c r="S54" i="1"/>
  <c r="BB54" i="1"/>
  <c r="J163" i="1" l="1"/>
  <c r="I163" i="1"/>
  <c r="AG758" i="4"/>
  <c r="AH758" i="4"/>
  <c r="AE54" i="1"/>
  <c r="AO54" i="1"/>
  <c r="AP54" i="1" s="1"/>
  <c r="AL54" i="1"/>
  <c r="BD60" i="1"/>
  <c r="P163" i="1"/>
  <c r="A810" i="1"/>
  <c r="A759" i="4"/>
  <c r="S758" i="4"/>
  <c r="AS162" i="1"/>
  <c r="AR162" i="1"/>
  <c r="B164" i="1"/>
  <c r="AT163" i="1"/>
  <c r="AQ163" i="1"/>
  <c r="C163" i="1"/>
  <c r="B113" i="4"/>
  <c r="BC54" i="1"/>
  <c r="K77" i="4"/>
  <c r="BE128" i="1"/>
  <c r="AJ54" i="1"/>
  <c r="AF54" i="1"/>
  <c r="R55" i="1" s="1"/>
  <c r="AK56" i="1"/>
  <c r="AY58" i="1"/>
  <c r="I164" i="1" l="1"/>
  <c r="J164" i="1"/>
  <c r="AH759" i="4"/>
  <c r="AG759" i="4"/>
  <c r="P164" i="1"/>
  <c r="A811" i="1"/>
  <c r="A760" i="4"/>
  <c r="S759" i="4"/>
  <c r="AS163" i="1"/>
  <c r="AR163" i="1"/>
  <c r="B165" i="1"/>
  <c r="AT164" i="1"/>
  <c r="AQ164" i="1"/>
  <c r="C164" i="1"/>
  <c r="B114" i="4"/>
  <c r="BI54" i="1"/>
  <c r="AM54" i="1"/>
  <c r="O55" i="1" s="1"/>
  <c r="K78" i="4"/>
  <c r="BE129" i="1"/>
  <c r="Q55" i="1"/>
  <c r="X55" i="1" s="1"/>
  <c r="AZ57" i="1"/>
  <c r="I165" i="1" l="1"/>
  <c r="J165" i="1"/>
  <c r="AH760" i="4"/>
  <c r="AG760" i="4"/>
  <c r="AH55" i="1"/>
  <c r="BF55" i="1"/>
  <c r="P165" i="1"/>
  <c r="A812" i="1"/>
  <c r="A761" i="4"/>
  <c r="S760" i="4"/>
  <c r="B166" i="1"/>
  <c r="AT165" i="1"/>
  <c r="AQ165" i="1"/>
  <c r="C165" i="1"/>
  <c r="B115" i="4"/>
  <c r="AS164" i="1"/>
  <c r="AR164" i="1"/>
  <c r="BA57" i="1"/>
  <c r="D58" i="1" s="1"/>
  <c r="E58" i="1" s="1"/>
  <c r="K79" i="4"/>
  <c r="BE130" i="1"/>
  <c r="F58" i="1" l="1"/>
  <c r="G58" i="1"/>
  <c r="J166" i="1"/>
  <c r="I166" i="1"/>
  <c r="AG761" i="4"/>
  <c r="AH761" i="4"/>
  <c r="P166" i="1"/>
  <c r="A813" i="1"/>
  <c r="A762" i="4"/>
  <c r="S761" i="4"/>
  <c r="AS165" i="1"/>
  <c r="AR165" i="1"/>
  <c r="B167" i="1"/>
  <c r="AT166" i="1"/>
  <c r="AQ166" i="1"/>
  <c r="C166" i="1"/>
  <c r="B116" i="4"/>
  <c r="K80" i="4"/>
  <c r="BE131" i="1"/>
  <c r="AI55" i="1"/>
  <c r="AN55" i="1"/>
  <c r="J167" i="1" l="1"/>
  <c r="I167" i="1"/>
  <c r="AH762" i="4"/>
  <c r="AG762" i="4"/>
  <c r="P167" i="1"/>
  <c r="A814" i="1"/>
  <c r="A763" i="4"/>
  <c r="S762" i="4"/>
  <c r="AS166" i="1"/>
  <c r="AR166" i="1"/>
  <c r="B168" i="1"/>
  <c r="AT167" i="1"/>
  <c r="AQ167" i="1"/>
  <c r="C167" i="1"/>
  <c r="B117" i="4"/>
  <c r="K81" i="4"/>
  <c r="BE132" i="1"/>
  <c r="I168" i="1" l="1"/>
  <c r="J168" i="1"/>
  <c r="AG763" i="4"/>
  <c r="AH763" i="4"/>
  <c r="P168" i="1"/>
  <c r="A815" i="1"/>
  <c r="A764" i="4"/>
  <c r="S763" i="4"/>
  <c r="B169" i="1"/>
  <c r="AT168" i="1"/>
  <c r="AQ168" i="1"/>
  <c r="C168" i="1"/>
  <c r="B118" i="4"/>
  <c r="AS167" i="1"/>
  <c r="AR167" i="1"/>
  <c r="K82" i="4"/>
  <c r="BE133" i="1"/>
  <c r="I169" i="1" l="1"/>
  <c r="J169" i="1"/>
  <c r="AG764" i="4"/>
  <c r="AH764" i="4"/>
  <c r="P169" i="1"/>
  <c r="A816" i="1"/>
  <c r="A765" i="4"/>
  <c r="S764" i="4"/>
  <c r="AS168" i="1"/>
  <c r="AR168" i="1"/>
  <c r="B170" i="1"/>
  <c r="AT169" i="1"/>
  <c r="AQ169" i="1"/>
  <c r="C169" i="1"/>
  <c r="B119" i="4"/>
  <c r="K83" i="4"/>
  <c r="BE134" i="1"/>
  <c r="J170" i="1" l="1"/>
  <c r="I170" i="1"/>
  <c r="AH765" i="4"/>
  <c r="AG765" i="4"/>
  <c r="P170" i="1"/>
  <c r="A817" i="1"/>
  <c r="A766" i="4"/>
  <c r="S765" i="4"/>
  <c r="B171" i="1"/>
  <c r="AT170" i="1"/>
  <c r="AQ170" i="1"/>
  <c r="C170" i="1"/>
  <c r="B120" i="4"/>
  <c r="AS169" i="1"/>
  <c r="AR169" i="1"/>
  <c r="K84" i="4"/>
  <c r="BE135" i="1"/>
  <c r="K55" i="1"/>
  <c r="M55" i="1" s="1"/>
  <c r="J171" i="1" l="1"/>
  <c r="I171" i="1"/>
  <c r="AG766" i="4"/>
  <c r="AH766" i="4"/>
  <c r="AA62" i="1"/>
  <c r="N55" i="1"/>
  <c r="AC76" i="1"/>
  <c r="P171" i="1"/>
  <c r="A818" i="1"/>
  <c r="A767" i="4"/>
  <c r="S766" i="4"/>
  <c r="AS170" i="1"/>
  <c r="AR170" i="1"/>
  <c r="B172" i="1"/>
  <c r="AT171" i="1"/>
  <c r="AQ171" i="1"/>
  <c r="C171" i="1"/>
  <c r="B121" i="4"/>
  <c r="Y62" i="1"/>
  <c r="V55" i="1"/>
  <c r="AG55" i="1" s="1"/>
  <c r="Z57" i="1"/>
  <c r="AB61" i="1"/>
  <c r="AU59" i="1"/>
  <c r="AV59" i="1"/>
  <c r="AW59" i="1"/>
  <c r="AX62" i="1" s="1"/>
  <c r="K85" i="4"/>
  <c r="BE136" i="1"/>
  <c r="I172" i="1" l="1"/>
  <c r="J172" i="1"/>
  <c r="AH767" i="4"/>
  <c r="AG767" i="4"/>
  <c r="AD55" i="1" a="1"/>
  <c r="AD55" i="1" s="1"/>
  <c r="P172" i="1"/>
  <c r="A819" i="1"/>
  <c r="A768" i="4"/>
  <c r="S767" i="4"/>
  <c r="AS171" i="1"/>
  <c r="AR171" i="1"/>
  <c r="B173" i="1"/>
  <c r="AT172" i="1"/>
  <c r="AQ172" i="1"/>
  <c r="C172" i="1"/>
  <c r="B122" i="4"/>
  <c r="K86" i="4"/>
  <c r="BE137" i="1"/>
  <c r="S55" i="1"/>
  <c r="AF55" i="1" s="1"/>
  <c r="W56" i="1"/>
  <c r="BB55" i="1"/>
  <c r="BD61" i="1"/>
  <c r="I173" i="1" l="1"/>
  <c r="J173" i="1"/>
  <c r="AH768" i="4"/>
  <c r="AG768" i="4"/>
  <c r="X56" i="1"/>
  <c r="AH56" i="1" s="1"/>
  <c r="AE55" i="1"/>
  <c r="BI55" i="1" s="1"/>
  <c r="AO55" i="1"/>
  <c r="AP55" i="1" s="1"/>
  <c r="AL55" i="1"/>
  <c r="P173" i="1"/>
  <c r="A820" i="1"/>
  <c r="A769" i="4"/>
  <c r="S768" i="4"/>
  <c r="AS172" i="1"/>
  <c r="AR172" i="1"/>
  <c r="B174" i="1"/>
  <c r="AT173" i="1"/>
  <c r="AQ173" i="1"/>
  <c r="C173" i="1"/>
  <c r="B123" i="4"/>
  <c r="R56" i="1"/>
  <c r="BC55" i="1"/>
  <c r="K87" i="4"/>
  <c r="BE138" i="1"/>
  <c r="Q56" i="1"/>
  <c r="AJ55" i="1"/>
  <c r="AK57" i="1"/>
  <c r="AY59" i="1"/>
  <c r="AZ58" i="1"/>
  <c r="J174" i="1" l="1"/>
  <c r="I174" i="1"/>
  <c r="AH769" i="4"/>
  <c r="AG769" i="4"/>
  <c r="BF56" i="1"/>
  <c r="P174" i="1"/>
  <c r="A821" i="1"/>
  <c r="A770" i="4"/>
  <c r="S769" i="4"/>
  <c r="AS173" i="1"/>
  <c r="AR173" i="1"/>
  <c r="B175" i="1"/>
  <c r="AT174" i="1"/>
  <c r="AQ174" i="1"/>
  <c r="C174" i="1"/>
  <c r="B124" i="4"/>
  <c r="BA58" i="1"/>
  <c r="D59" i="1" s="1"/>
  <c r="E59" i="1" s="1"/>
  <c r="AM55" i="1"/>
  <c r="O56" i="1" s="1"/>
  <c r="K88" i="4"/>
  <c r="BE139" i="1"/>
  <c r="K56" i="1"/>
  <c r="F59" i="1" l="1"/>
  <c r="G59" i="1"/>
  <c r="J175" i="1"/>
  <c r="I175" i="1"/>
  <c r="AG770" i="4"/>
  <c r="AH770" i="4"/>
  <c r="P175" i="1"/>
  <c r="A822" i="1"/>
  <c r="A771" i="4"/>
  <c r="S770" i="4"/>
  <c r="AS174" i="1"/>
  <c r="AR174" i="1"/>
  <c r="B176" i="1"/>
  <c r="AT175" i="1"/>
  <c r="AQ175" i="1"/>
  <c r="C175" i="1"/>
  <c r="B125" i="4"/>
  <c r="M56" i="1"/>
  <c r="K89" i="4"/>
  <c r="BE140" i="1"/>
  <c r="AI56" i="1"/>
  <c r="AN56" i="1"/>
  <c r="I176" i="1" l="1"/>
  <c r="J176" i="1"/>
  <c r="AG771" i="4"/>
  <c r="AH771" i="4"/>
  <c r="AA63" i="1"/>
  <c r="N56" i="1"/>
  <c r="AC77" i="1"/>
  <c r="P176" i="1"/>
  <c r="A823" i="1"/>
  <c r="A772" i="4"/>
  <c r="S771" i="4"/>
  <c r="AS175" i="1"/>
  <c r="AR175" i="1"/>
  <c r="B177" i="1"/>
  <c r="AT176" i="1"/>
  <c r="AQ176" i="1"/>
  <c r="C176" i="1"/>
  <c r="B126" i="4"/>
  <c r="Y63" i="1"/>
  <c r="V56" i="1"/>
  <c r="AG56" i="1" s="1"/>
  <c r="W57" i="1" s="1"/>
  <c r="Z58" i="1"/>
  <c r="AK58" i="1" s="1"/>
  <c r="AB62" i="1"/>
  <c r="AU60" i="1"/>
  <c r="AV60" i="1"/>
  <c r="AW60" i="1"/>
  <c r="AX63" i="1" s="1"/>
  <c r="K90" i="4"/>
  <c r="BE141" i="1"/>
  <c r="S56" i="1"/>
  <c r="AF56" i="1" s="1"/>
  <c r="BB56" i="1"/>
  <c r="I177" i="1" l="1"/>
  <c r="J177" i="1"/>
  <c r="AH772" i="4"/>
  <c r="AG772" i="4"/>
  <c r="X57" i="1"/>
  <c r="AH57" i="1" s="1"/>
  <c r="AD56" i="1" a="1"/>
  <c r="AD56" i="1" s="1"/>
  <c r="BD62" i="1"/>
  <c r="P177" i="1"/>
  <c r="A824" i="1"/>
  <c r="A773" i="4"/>
  <c r="S772" i="4"/>
  <c r="AS176" i="1"/>
  <c r="AR176" i="1"/>
  <c r="B178" i="1"/>
  <c r="AT177" i="1"/>
  <c r="AQ177" i="1"/>
  <c r="C177" i="1"/>
  <c r="B127" i="4"/>
  <c r="Q57" i="1"/>
  <c r="R57" i="1"/>
  <c r="BC56" i="1"/>
  <c r="K91" i="4"/>
  <c r="BE142" i="1"/>
  <c r="AJ56" i="1"/>
  <c r="AY60" i="1"/>
  <c r="AZ59" i="1"/>
  <c r="J178" i="1" l="1"/>
  <c r="I178" i="1"/>
  <c r="AH773" i="4"/>
  <c r="AG773" i="4"/>
  <c r="BF57" i="1"/>
  <c r="AO56" i="1"/>
  <c r="AP56" i="1" s="1"/>
  <c r="AL56" i="1"/>
  <c r="AM56" i="1" s="1"/>
  <c r="AE56" i="1"/>
  <c r="P178" i="1"/>
  <c r="A825" i="1"/>
  <c r="A774" i="4"/>
  <c r="S773" i="4"/>
  <c r="AS177" i="1"/>
  <c r="AR177" i="1"/>
  <c r="B179" i="1"/>
  <c r="AT178" i="1"/>
  <c r="AQ178" i="1"/>
  <c r="C178" i="1"/>
  <c r="B128" i="4"/>
  <c r="D60" i="1"/>
  <c r="E60" i="1" s="1"/>
  <c r="BA59" i="1"/>
  <c r="K92" i="4"/>
  <c r="BE143" i="1"/>
  <c r="G60" i="1" l="1"/>
  <c r="F60" i="1"/>
  <c r="J179" i="1"/>
  <c r="I179" i="1"/>
  <c r="AH774" i="4"/>
  <c r="AG774" i="4"/>
  <c r="O57" i="1"/>
  <c r="BI56" i="1"/>
  <c r="K57" i="1" s="1"/>
  <c r="M57" i="1" s="1"/>
  <c r="P179" i="1"/>
  <c r="A826" i="1"/>
  <c r="A775" i="4"/>
  <c r="S774" i="4"/>
  <c r="AS178" i="1"/>
  <c r="AR178" i="1"/>
  <c r="B180" i="1"/>
  <c r="AT179" i="1"/>
  <c r="AQ179" i="1"/>
  <c r="C179" i="1"/>
  <c r="B129" i="4"/>
  <c r="K93" i="4"/>
  <c r="BE144" i="1"/>
  <c r="AI57" i="1"/>
  <c r="I180" i="1" l="1"/>
  <c r="J180" i="1"/>
  <c r="AH775" i="4"/>
  <c r="AG775" i="4"/>
  <c r="AA64" i="1"/>
  <c r="N57" i="1"/>
  <c r="AC78" i="1"/>
  <c r="P180" i="1"/>
  <c r="A827" i="1"/>
  <c r="A776" i="4"/>
  <c r="S775" i="4"/>
  <c r="AS179" i="1"/>
  <c r="AR179" i="1"/>
  <c r="B181" i="1"/>
  <c r="AT180" i="1"/>
  <c r="AQ180" i="1"/>
  <c r="C180" i="1"/>
  <c r="B130" i="4"/>
  <c r="Y64" i="1"/>
  <c r="V57" i="1"/>
  <c r="AG57" i="1" s="1"/>
  <c r="W58" i="1" s="1"/>
  <c r="Z59" i="1"/>
  <c r="AK59" i="1" s="1"/>
  <c r="AB63" i="1"/>
  <c r="AU61" i="1"/>
  <c r="AV61" i="1"/>
  <c r="AW61" i="1"/>
  <c r="AX64" i="1" s="1"/>
  <c r="K94" i="4"/>
  <c r="BE145" i="1"/>
  <c r="AN57" i="1"/>
  <c r="S57" i="1"/>
  <c r="AF57" i="1" s="1"/>
  <c r="BB57" i="1"/>
  <c r="AZ60" i="1"/>
  <c r="BA60" i="1" s="1"/>
  <c r="I181" i="1" l="1"/>
  <c r="J181" i="1"/>
  <c r="AG776" i="4"/>
  <c r="AH776" i="4"/>
  <c r="X58" i="1"/>
  <c r="AH58" i="1" s="1"/>
  <c r="AD57" i="1" a="1"/>
  <c r="AD57" i="1" s="1"/>
  <c r="P181" i="1"/>
  <c r="A828" i="1"/>
  <c r="A777" i="4"/>
  <c r="S776" i="4"/>
  <c r="AS180" i="1"/>
  <c r="AR180" i="1"/>
  <c r="B182" i="1"/>
  <c r="AT181" i="1"/>
  <c r="AQ181" i="1"/>
  <c r="C181" i="1"/>
  <c r="B131" i="4"/>
  <c r="BC57" i="1"/>
  <c r="R58" i="1"/>
  <c r="BD63" i="1"/>
  <c r="K95" i="4"/>
  <c r="BE146" i="1"/>
  <c r="Q58" i="1"/>
  <c r="AJ57" i="1"/>
  <c r="AY61" i="1"/>
  <c r="D61" i="1"/>
  <c r="E61" i="1" s="1"/>
  <c r="G61" i="1" l="1"/>
  <c r="F61" i="1"/>
  <c r="J182" i="1"/>
  <c r="I182" i="1"/>
  <c r="AH777" i="4"/>
  <c r="AG777" i="4"/>
  <c r="BF58" i="1"/>
  <c r="AE57" i="1"/>
  <c r="AL57" i="1"/>
  <c r="AO57" i="1"/>
  <c r="AP57" i="1" s="1"/>
  <c r="P182" i="1"/>
  <c r="A829" i="1"/>
  <c r="A778" i="4"/>
  <c r="S777" i="4"/>
  <c r="AS181" i="1"/>
  <c r="AR181" i="1"/>
  <c r="B183" i="1"/>
  <c r="AT182" i="1"/>
  <c r="AQ182" i="1"/>
  <c r="C182" i="1"/>
  <c r="B132" i="4"/>
  <c r="K96" i="4"/>
  <c r="BE147" i="1"/>
  <c r="AI58" i="1"/>
  <c r="AZ61" i="1"/>
  <c r="BA61" i="1" s="1"/>
  <c r="J183" i="1" l="1"/>
  <c r="I183" i="1"/>
  <c r="AG778" i="4"/>
  <c r="AH778" i="4"/>
  <c r="AM57" i="1"/>
  <c r="O58" i="1" s="1"/>
  <c r="BI57" i="1"/>
  <c r="K58" i="1" s="1"/>
  <c r="M58" i="1" s="1"/>
  <c r="P183" i="1"/>
  <c r="A830" i="1"/>
  <c r="A779" i="4"/>
  <c r="S778" i="4"/>
  <c r="AS182" i="1"/>
  <c r="AR182" i="1"/>
  <c r="B184" i="1"/>
  <c r="AT183" i="1"/>
  <c r="AQ183" i="1"/>
  <c r="C183" i="1"/>
  <c r="B133" i="4"/>
  <c r="K97" i="4"/>
  <c r="BE148" i="1"/>
  <c r="AN58" i="1"/>
  <c r="I184" i="1" l="1"/>
  <c r="J184" i="1"/>
  <c r="AH779" i="4"/>
  <c r="AG779" i="4"/>
  <c r="AA65" i="1"/>
  <c r="N58" i="1"/>
  <c r="AC79" i="1"/>
  <c r="P184" i="1"/>
  <c r="A831" i="1"/>
  <c r="A780" i="4"/>
  <c r="S779" i="4"/>
  <c r="AS183" i="1"/>
  <c r="AR183" i="1"/>
  <c r="B185" i="1"/>
  <c r="AT184" i="1"/>
  <c r="AQ184" i="1"/>
  <c r="C184" i="1"/>
  <c r="B134" i="4"/>
  <c r="Y65" i="1"/>
  <c r="V58" i="1"/>
  <c r="AG58" i="1" s="1"/>
  <c r="W59" i="1" s="1"/>
  <c r="AB64" i="1"/>
  <c r="Z60" i="1"/>
  <c r="AK60" i="1" s="1"/>
  <c r="AU62" i="1"/>
  <c r="AV62" i="1"/>
  <c r="AW62" i="1"/>
  <c r="AX65" i="1" s="1"/>
  <c r="K98" i="4"/>
  <c r="BE149" i="1"/>
  <c r="BB58" i="1"/>
  <c r="S58" i="1"/>
  <c r="AF58" i="1" s="1"/>
  <c r="D62" i="1"/>
  <c r="E62" i="1" s="1"/>
  <c r="G62" i="1" l="1"/>
  <c r="F62" i="1"/>
  <c r="I185" i="1"/>
  <c r="J185" i="1"/>
  <c r="AG780" i="4"/>
  <c r="AH780" i="4"/>
  <c r="X59" i="1"/>
  <c r="AH59" i="1" s="1"/>
  <c r="AD58" i="1" a="1"/>
  <c r="AD58" i="1" s="1"/>
  <c r="P185" i="1"/>
  <c r="A832" i="1"/>
  <c r="A781" i="4"/>
  <c r="S780" i="4"/>
  <c r="AS184" i="1"/>
  <c r="AR184" i="1"/>
  <c r="B186" i="1"/>
  <c r="AT185" i="1"/>
  <c r="AQ185" i="1"/>
  <c r="C185" i="1"/>
  <c r="B135" i="4"/>
  <c r="Q59" i="1"/>
  <c r="R59" i="1"/>
  <c r="BD64" i="1"/>
  <c r="BC58" i="1"/>
  <c r="K99" i="4"/>
  <c r="BE150" i="1"/>
  <c r="AY62" i="1"/>
  <c r="AZ62" i="1" s="1"/>
  <c r="BA62" i="1" s="1"/>
  <c r="AJ58" i="1"/>
  <c r="J186" i="1" l="1"/>
  <c r="I186" i="1"/>
  <c r="AH781" i="4"/>
  <c r="AG781" i="4"/>
  <c r="BF59" i="1"/>
  <c r="AO58" i="1"/>
  <c r="AP58" i="1" s="1"/>
  <c r="AL58" i="1"/>
  <c r="AE58" i="1"/>
  <c r="P186" i="1"/>
  <c r="A833" i="1"/>
  <c r="A782" i="4"/>
  <c r="S781" i="4"/>
  <c r="AS185" i="1"/>
  <c r="AR185" i="1"/>
  <c r="B187" i="1"/>
  <c r="AT186" i="1"/>
  <c r="AQ186" i="1"/>
  <c r="C186" i="1"/>
  <c r="B136" i="4"/>
  <c r="K100" i="4"/>
  <c r="BE151" i="1"/>
  <c r="D63" i="1"/>
  <c r="E63" i="1" s="1"/>
  <c r="G63" i="1" l="1"/>
  <c r="F63" i="1"/>
  <c r="J187" i="1"/>
  <c r="I187" i="1"/>
  <c r="AH782" i="4"/>
  <c r="AG782" i="4"/>
  <c r="BI58" i="1"/>
  <c r="K59" i="1" s="1"/>
  <c r="M59" i="1" s="1"/>
  <c r="AM58" i="1"/>
  <c r="O59" i="1" s="1"/>
  <c r="P187" i="1"/>
  <c r="A834" i="1"/>
  <c r="A783" i="4"/>
  <c r="S782" i="4"/>
  <c r="AS186" i="1"/>
  <c r="AR186" i="1"/>
  <c r="B188" i="1"/>
  <c r="AT187" i="1"/>
  <c r="AQ187" i="1"/>
  <c r="C187" i="1"/>
  <c r="B137" i="4"/>
  <c r="K101" i="4"/>
  <c r="BE152" i="1"/>
  <c r="I188" i="1" l="1"/>
  <c r="J188" i="1"/>
  <c r="AG783" i="4"/>
  <c r="AH783" i="4"/>
  <c r="AA66" i="1"/>
  <c r="N59" i="1"/>
  <c r="AC80" i="1"/>
  <c r="P188" i="1"/>
  <c r="A835" i="1"/>
  <c r="A784" i="4"/>
  <c r="S783" i="4"/>
  <c r="AS187" i="1"/>
  <c r="AR187" i="1"/>
  <c r="B189" i="1"/>
  <c r="AT188" i="1"/>
  <c r="AQ188" i="1"/>
  <c r="C188" i="1"/>
  <c r="B138" i="4"/>
  <c r="Y66" i="1"/>
  <c r="V59" i="1"/>
  <c r="AG59" i="1" s="1"/>
  <c r="W60" i="1" s="1"/>
  <c r="Z61" i="1"/>
  <c r="AK61" i="1" s="1"/>
  <c r="AB65" i="1"/>
  <c r="AU63" i="1"/>
  <c r="AV63" i="1"/>
  <c r="AW63" i="1"/>
  <c r="AX66" i="1" s="1"/>
  <c r="K102" i="4"/>
  <c r="BE153" i="1"/>
  <c r="AN59" i="1"/>
  <c r="AI59" i="1"/>
  <c r="BB59" i="1"/>
  <c r="S59" i="1"/>
  <c r="AF59" i="1" s="1"/>
  <c r="I189" i="1" l="1"/>
  <c r="J189" i="1"/>
  <c r="AG784" i="4"/>
  <c r="AH784" i="4"/>
  <c r="AD59" i="1" a="1"/>
  <c r="AD59" i="1" s="1"/>
  <c r="P189" i="1"/>
  <c r="A836" i="1"/>
  <c r="A785" i="4"/>
  <c r="S784" i="4"/>
  <c r="AS188" i="1"/>
  <c r="AR188" i="1"/>
  <c r="B190" i="1"/>
  <c r="AT189" i="1"/>
  <c r="AQ189" i="1"/>
  <c r="C189" i="1"/>
  <c r="B139" i="4"/>
  <c r="R60" i="1"/>
  <c r="BC59" i="1"/>
  <c r="BD65" i="1"/>
  <c r="K103" i="4"/>
  <c r="BE154" i="1"/>
  <c r="Q60" i="1"/>
  <c r="X60" i="1" s="1"/>
  <c r="AJ59" i="1"/>
  <c r="J190" i="1" l="1"/>
  <c r="I190" i="1"/>
  <c r="AG785" i="4"/>
  <c r="AH785" i="4"/>
  <c r="AH60" i="1"/>
  <c r="BF60" i="1"/>
  <c r="AE59" i="1"/>
  <c r="AO59" i="1"/>
  <c r="AP59" i="1" s="1"/>
  <c r="AL59" i="1"/>
  <c r="P190" i="1"/>
  <c r="A837" i="1"/>
  <c r="A786" i="4"/>
  <c r="S785" i="4"/>
  <c r="B191" i="1"/>
  <c r="AT190" i="1"/>
  <c r="AQ190" i="1"/>
  <c r="C190" i="1"/>
  <c r="B140" i="4"/>
  <c r="AS189" i="1"/>
  <c r="AR189" i="1"/>
  <c r="K104" i="4"/>
  <c r="BE155" i="1"/>
  <c r="AN60" i="1"/>
  <c r="AY63" i="1"/>
  <c r="AZ63" i="1" s="1"/>
  <c r="BA63" i="1" s="1"/>
  <c r="D64" i="1" s="1"/>
  <c r="E64" i="1" s="1"/>
  <c r="F64" i="1" l="1"/>
  <c r="G64" i="1"/>
  <c r="J191" i="1"/>
  <c r="I191" i="1"/>
  <c r="AG786" i="4"/>
  <c r="AH786" i="4"/>
  <c r="AM59" i="1"/>
  <c r="O60" i="1" s="1"/>
  <c r="BI59" i="1"/>
  <c r="K60" i="1" s="1"/>
  <c r="M60" i="1" s="1"/>
  <c r="P191" i="1"/>
  <c r="A838" i="1"/>
  <c r="A787" i="4"/>
  <c r="S786" i="4"/>
  <c r="AS190" i="1"/>
  <c r="AR190" i="1"/>
  <c r="B192" i="1"/>
  <c r="AT191" i="1"/>
  <c r="AQ191" i="1"/>
  <c r="C191" i="1"/>
  <c r="B141" i="4"/>
  <c r="K105" i="4"/>
  <c r="BE156" i="1"/>
  <c r="AI60" i="1"/>
  <c r="I192" i="1" l="1"/>
  <c r="J192" i="1"/>
  <c r="AH787" i="4"/>
  <c r="AG787" i="4"/>
  <c r="AA67" i="1"/>
  <c r="N60" i="1"/>
  <c r="AC81" i="1"/>
  <c r="P192" i="1"/>
  <c r="A839" i="1"/>
  <c r="A788" i="4"/>
  <c r="S787" i="4"/>
  <c r="B193" i="1"/>
  <c r="AT192" i="1"/>
  <c r="AQ192" i="1"/>
  <c r="C192" i="1"/>
  <c r="B142" i="4"/>
  <c r="AS191" i="1"/>
  <c r="AR191" i="1"/>
  <c r="Y67" i="1"/>
  <c r="V60" i="1"/>
  <c r="AG60" i="1" s="1"/>
  <c r="W61" i="1" s="1"/>
  <c r="Z62" i="1"/>
  <c r="AK62" i="1" s="1"/>
  <c r="AB66" i="1"/>
  <c r="AU64" i="1"/>
  <c r="AV64" i="1"/>
  <c r="AW64" i="1"/>
  <c r="AX67" i="1" s="1"/>
  <c r="K106" i="4"/>
  <c r="BE157" i="1"/>
  <c r="BB60" i="1"/>
  <c r="S60" i="1"/>
  <c r="AF60" i="1" s="1"/>
  <c r="I193" i="1" l="1"/>
  <c r="J193" i="1"/>
  <c r="AG788" i="4"/>
  <c r="AH788" i="4"/>
  <c r="AD60" i="1" a="1"/>
  <c r="AD60" i="1" s="1"/>
  <c r="P193" i="1"/>
  <c r="A840" i="1"/>
  <c r="A789" i="4"/>
  <c r="S788" i="4"/>
  <c r="AS192" i="1"/>
  <c r="AR192" i="1"/>
  <c r="B194" i="1"/>
  <c r="AT193" i="1"/>
  <c r="AQ193" i="1"/>
  <c r="C193" i="1"/>
  <c r="B143" i="4"/>
  <c r="R61" i="1"/>
  <c r="BC60" i="1"/>
  <c r="BD66" i="1"/>
  <c r="K107" i="4"/>
  <c r="BE158" i="1"/>
  <c r="Q61" i="1"/>
  <c r="X61" i="1" s="1"/>
  <c r="AJ60" i="1"/>
  <c r="J194" i="1" l="1"/>
  <c r="I194" i="1"/>
  <c r="AG789" i="4"/>
  <c r="AH789" i="4"/>
  <c r="AH61" i="1"/>
  <c r="BF61" i="1"/>
  <c r="AO60" i="1"/>
  <c r="AP60" i="1" s="1"/>
  <c r="AL60" i="1"/>
  <c r="AM60" i="1" s="1"/>
  <c r="AE60" i="1"/>
  <c r="P194" i="1"/>
  <c r="A841" i="1"/>
  <c r="A790" i="4"/>
  <c r="S789" i="4"/>
  <c r="AS193" i="1"/>
  <c r="AR193" i="1"/>
  <c r="B195" i="1"/>
  <c r="AT194" i="1"/>
  <c r="AQ194" i="1"/>
  <c r="C194" i="1"/>
  <c r="B144" i="4"/>
  <c r="K108" i="4"/>
  <c r="BE159" i="1"/>
  <c r="AY64" i="1"/>
  <c r="AZ64" i="1" s="1"/>
  <c r="BA64" i="1" s="1"/>
  <c r="D65" i="1" s="1"/>
  <c r="E65" i="1" s="1"/>
  <c r="F65" i="1" l="1"/>
  <c r="G65" i="1"/>
  <c r="J195" i="1"/>
  <c r="I195" i="1"/>
  <c r="AG790" i="4"/>
  <c r="AH790" i="4"/>
  <c r="O61" i="1"/>
  <c r="BI60" i="1"/>
  <c r="K61" i="1" s="1"/>
  <c r="M61" i="1" s="1"/>
  <c r="P195" i="1"/>
  <c r="A842" i="1"/>
  <c r="A791" i="4"/>
  <c r="S790" i="4"/>
  <c r="AS194" i="1"/>
  <c r="AR194" i="1"/>
  <c r="B196" i="1"/>
  <c r="AT195" i="1"/>
  <c r="AQ195" i="1"/>
  <c r="C195" i="1"/>
  <c r="B145" i="4"/>
  <c r="K109" i="4"/>
  <c r="BE160" i="1"/>
  <c r="I196" i="1" l="1"/>
  <c r="J196" i="1"/>
  <c r="AH791" i="4"/>
  <c r="AG791" i="4"/>
  <c r="AA68" i="1"/>
  <c r="N61" i="1"/>
  <c r="AC82" i="1"/>
  <c r="P196" i="1"/>
  <c r="A843" i="1"/>
  <c r="A792" i="4"/>
  <c r="S791" i="4"/>
  <c r="AS195" i="1"/>
  <c r="AR195" i="1"/>
  <c r="B197" i="1"/>
  <c r="AT196" i="1"/>
  <c r="AQ196" i="1"/>
  <c r="C196" i="1"/>
  <c r="B146" i="4"/>
  <c r="Y68" i="1"/>
  <c r="V61" i="1"/>
  <c r="AG61" i="1" s="1"/>
  <c r="W62" i="1" s="1"/>
  <c r="Z63" i="1"/>
  <c r="AK63" i="1" s="1"/>
  <c r="AB67" i="1"/>
  <c r="AU65" i="1"/>
  <c r="AV65" i="1"/>
  <c r="AW65" i="1"/>
  <c r="AX68" i="1" s="1"/>
  <c r="K110" i="4"/>
  <c r="BE161" i="1"/>
  <c r="AN61" i="1"/>
  <c r="AI61" i="1"/>
  <c r="S61" i="1"/>
  <c r="AF61" i="1" s="1"/>
  <c r="BB61" i="1"/>
  <c r="I197" i="1" l="1"/>
  <c r="J197" i="1"/>
  <c r="AH792" i="4"/>
  <c r="AG792" i="4"/>
  <c r="AD61" i="1" a="1"/>
  <c r="AD61" i="1" s="1"/>
  <c r="P197" i="1"/>
  <c r="A844" i="1"/>
  <c r="A793" i="4"/>
  <c r="S792" i="4"/>
  <c r="AS196" i="1"/>
  <c r="AR196" i="1"/>
  <c r="B198" i="1"/>
  <c r="AT197" i="1"/>
  <c r="AQ197" i="1"/>
  <c r="C197" i="1"/>
  <c r="B147" i="4"/>
  <c r="R62" i="1"/>
  <c r="BD67" i="1"/>
  <c r="BC61" i="1"/>
  <c r="K111" i="4"/>
  <c r="BE162" i="1"/>
  <c r="Q62" i="1"/>
  <c r="X62" i="1" s="1"/>
  <c r="AJ61" i="1"/>
  <c r="J198" i="1" l="1"/>
  <c r="I198" i="1"/>
  <c r="AH793" i="4"/>
  <c r="AG793" i="4"/>
  <c r="AH62" i="1"/>
  <c r="BF62" i="1"/>
  <c r="AE61" i="1"/>
  <c r="AL61" i="1"/>
  <c r="AO61" i="1"/>
  <c r="AP61" i="1" s="1"/>
  <c r="P198" i="1"/>
  <c r="A845" i="1"/>
  <c r="A794" i="4"/>
  <c r="S793" i="4"/>
  <c r="B199" i="1"/>
  <c r="AT198" i="1"/>
  <c r="AQ198" i="1"/>
  <c r="C198" i="1"/>
  <c r="B148" i="4"/>
  <c r="AS197" i="1"/>
  <c r="AR197" i="1"/>
  <c r="K112" i="4"/>
  <c r="BE163" i="1"/>
  <c r="AY65" i="1"/>
  <c r="AZ65" i="1" s="1"/>
  <c r="BA65" i="1" s="1"/>
  <c r="D66" i="1" s="1"/>
  <c r="E66" i="1" s="1"/>
  <c r="F66" i="1" l="1"/>
  <c r="G66" i="1"/>
  <c r="J199" i="1"/>
  <c r="I199" i="1"/>
  <c r="AH794" i="4"/>
  <c r="AG794" i="4"/>
  <c r="AM61" i="1"/>
  <c r="O62" i="1" s="1"/>
  <c r="BI61" i="1"/>
  <c r="K62" i="1" s="1"/>
  <c r="M62" i="1" s="1"/>
  <c r="P199" i="1"/>
  <c r="A846" i="1"/>
  <c r="A795" i="4"/>
  <c r="S794" i="4"/>
  <c r="AS198" i="1"/>
  <c r="AR198" i="1"/>
  <c r="B200" i="1"/>
  <c r="AT199" i="1"/>
  <c r="AQ199" i="1"/>
  <c r="C199" i="1"/>
  <c r="B149" i="4"/>
  <c r="K113" i="4"/>
  <c r="BE164" i="1"/>
  <c r="I200" i="1" l="1"/>
  <c r="J200" i="1"/>
  <c r="AG795" i="4"/>
  <c r="AH795" i="4"/>
  <c r="AA69" i="1"/>
  <c r="N62" i="1"/>
  <c r="AC83" i="1"/>
  <c r="P200" i="1"/>
  <c r="A847" i="1"/>
  <c r="A796" i="4"/>
  <c r="S795" i="4"/>
  <c r="B201" i="1"/>
  <c r="AT200" i="1"/>
  <c r="AQ200" i="1"/>
  <c r="C200" i="1"/>
  <c r="B150" i="4"/>
  <c r="AS199" i="1"/>
  <c r="AR199" i="1"/>
  <c r="Y69" i="1"/>
  <c r="V62" i="1"/>
  <c r="AG62" i="1" s="1"/>
  <c r="W63" i="1" s="1"/>
  <c r="AB68" i="1"/>
  <c r="Z64" i="1"/>
  <c r="AK64" i="1" s="1"/>
  <c r="AU66" i="1"/>
  <c r="AV66" i="1"/>
  <c r="AW66" i="1"/>
  <c r="AX69" i="1" s="1"/>
  <c r="K114" i="4"/>
  <c r="BE165" i="1"/>
  <c r="BB62" i="1"/>
  <c r="S62" i="1"/>
  <c r="AF62" i="1" s="1"/>
  <c r="AI62" i="1"/>
  <c r="AN62" i="1"/>
  <c r="I201" i="1" l="1"/>
  <c r="J201" i="1"/>
  <c r="AG796" i="4"/>
  <c r="AH796" i="4"/>
  <c r="AD62" i="1" a="1"/>
  <c r="AD62" i="1" s="1"/>
  <c r="P201" i="1"/>
  <c r="A848" i="1"/>
  <c r="A797" i="4"/>
  <c r="S796" i="4"/>
  <c r="AS200" i="1"/>
  <c r="AR200" i="1"/>
  <c r="B202" i="1"/>
  <c r="AT201" i="1"/>
  <c r="AQ201" i="1"/>
  <c r="C201" i="1"/>
  <c r="B151" i="4"/>
  <c r="R63" i="1"/>
  <c r="BD68" i="1"/>
  <c r="BC62" i="1"/>
  <c r="K115" i="4"/>
  <c r="BE166" i="1"/>
  <c r="Q63" i="1"/>
  <c r="X63" i="1" s="1"/>
  <c r="AJ62" i="1"/>
  <c r="J202" i="1" l="1"/>
  <c r="I202" i="1"/>
  <c r="AH797" i="4"/>
  <c r="AG797" i="4"/>
  <c r="AH63" i="1"/>
  <c r="BF63" i="1"/>
  <c r="AO62" i="1"/>
  <c r="AP62" i="1" s="1"/>
  <c r="AL62" i="1"/>
  <c r="AE62" i="1"/>
  <c r="P202" i="1"/>
  <c r="A849" i="1"/>
  <c r="A798" i="4"/>
  <c r="S797" i="4"/>
  <c r="AS201" i="1"/>
  <c r="AR201" i="1"/>
  <c r="B203" i="1"/>
  <c r="AT202" i="1"/>
  <c r="AQ202" i="1"/>
  <c r="C202" i="1"/>
  <c r="B152" i="4"/>
  <c r="K116" i="4"/>
  <c r="BE167" i="1"/>
  <c r="AY66" i="1"/>
  <c r="AZ66" i="1" s="1"/>
  <c r="BA66" i="1" s="1"/>
  <c r="D67" i="1" s="1"/>
  <c r="E67" i="1" s="1"/>
  <c r="G67" i="1" l="1"/>
  <c r="F67" i="1"/>
  <c r="J203" i="1"/>
  <c r="I203" i="1"/>
  <c r="AG798" i="4"/>
  <c r="AH798" i="4"/>
  <c r="BI62" i="1"/>
  <c r="K63" i="1" s="1"/>
  <c r="M63" i="1" s="1"/>
  <c r="AM62" i="1"/>
  <c r="O63" i="1" s="1"/>
  <c r="P203" i="1"/>
  <c r="A850" i="1"/>
  <c r="A799" i="4"/>
  <c r="S798" i="4"/>
  <c r="B204" i="1"/>
  <c r="AT203" i="1"/>
  <c r="AQ203" i="1"/>
  <c r="C203" i="1"/>
  <c r="B153" i="4"/>
  <c r="AS202" i="1"/>
  <c r="AR202" i="1"/>
  <c r="K117" i="4"/>
  <c r="BE168" i="1"/>
  <c r="AN63" i="1"/>
  <c r="AI63" i="1"/>
  <c r="I204" i="1" l="1"/>
  <c r="J204" i="1"/>
  <c r="AG799" i="4"/>
  <c r="AH799" i="4"/>
  <c r="AA70" i="1"/>
  <c r="N63" i="1"/>
  <c r="AC84" i="1"/>
  <c r="P204" i="1"/>
  <c r="A851" i="1"/>
  <c r="A800" i="4"/>
  <c r="S799" i="4"/>
  <c r="AS203" i="1"/>
  <c r="AR203" i="1"/>
  <c r="B205" i="1"/>
  <c r="AT204" i="1"/>
  <c r="AQ204" i="1"/>
  <c r="C204" i="1"/>
  <c r="B154" i="4"/>
  <c r="Y70" i="1"/>
  <c r="V63" i="1"/>
  <c r="AG63" i="1" s="1"/>
  <c r="W64" i="1" s="1"/>
  <c r="Z65" i="1"/>
  <c r="AK65" i="1" s="1"/>
  <c r="AB69" i="1"/>
  <c r="AU67" i="1"/>
  <c r="AV67" i="1"/>
  <c r="AW67" i="1"/>
  <c r="AX70" i="1" s="1"/>
  <c r="K118" i="4"/>
  <c r="BE169" i="1"/>
  <c r="S63" i="1"/>
  <c r="AF63" i="1" s="1"/>
  <c r="BB63" i="1"/>
  <c r="I205" i="1" l="1"/>
  <c r="J205" i="1"/>
  <c r="AH800" i="4"/>
  <c r="AG800" i="4"/>
  <c r="AD63" i="1" a="1"/>
  <c r="AD63" i="1" s="1"/>
  <c r="P205" i="1"/>
  <c r="A852" i="1"/>
  <c r="A801" i="4"/>
  <c r="S800" i="4"/>
  <c r="B206" i="1"/>
  <c r="AT205" i="1"/>
  <c r="AQ205" i="1"/>
  <c r="C205" i="1"/>
  <c r="B155" i="4"/>
  <c r="AS204" i="1"/>
  <c r="AR204" i="1"/>
  <c r="Q64" i="1"/>
  <c r="X64" i="1" s="1"/>
  <c r="R64" i="1"/>
  <c r="BC63" i="1"/>
  <c r="BD69" i="1"/>
  <c r="K119" i="4"/>
  <c r="BE170" i="1"/>
  <c r="AJ63" i="1"/>
  <c r="J206" i="1" l="1"/>
  <c r="I206" i="1"/>
  <c r="AH801" i="4"/>
  <c r="AG801" i="4"/>
  <c r="AH64" i="1"/>
  <c r="BF64" i="1"/>
  <c r="AE63" i="1"/>
  <c r="AL63" i="1"/>
  <c r="AO63" i="1"/>
  <c r="AP63" i="1" s="1"/>
  <c r="P206" i="1"/>
  <c r="A853" i="1"/>
  <c r="A802" i="4"/>
  <c r="S801" i="4"/>
  <c r="AS205" i="1"/>
  <c r="AR205" i="1"/>
  <c r="B207" i="1"/>
  <c r="AT206" i="1"/>
  <c r="AQ206" i="1"/>
  <c r="C206" i="1"/>
  <c r="B156" i="4"/>
  <c r="K120" i="4"/>
  <c r="BE171" i="1"/>
  <c r="AI64" i="1"/>
  <c r="AY67" i="1"/>
  <c r="AZ67" i="1" s="1"/>
  <c r="BA67" i="1" s="1"/>
  <c r="D68" i="1" s="1"/>
  <c r="E68" i="1" s="1"/>
  <c r="G68" i="1" l="1"/>
  <c r="F68" i="1"/>
  <c r="J207" i="1"/>
  <c r="I207" i="1"/>
  <c r="AG802" i="4"/>
  <c r="AH802" i="4"/>
  <c r="AM63" i="1"/>
  <c r="O64" i="1" s="1"/>
  <c r="BI63" i="1"/>
  <c r="K64" i="1" s="1"/>
  <c r="M64" i="1" s="1"/>
  <c r="P207" i="1"/>
  <c r="A854" i="1"/>
  <c r="A803" i="4"/>
  <c r="S802" i="4"/>
  <c r="B208" i="1"/>
  <c r="AT207" i="1"/>
  <c r="AQ207" i="1"/>
  <c r="C207" i="1"/>
  <c r="B157" i="4"/>
  <c r="AS206" i="1"/>
  <c r="AR206" i="1"/>
  <c r="K121" i="4"/>
  <c r="BE172" i="1"/>
  <c r="AN64" i="1"/>
  <c r="I208" i="1" l="1"/>
  <c r="J208" i="1"/>
  <c r="AG803" i="4"/>
  <c r="AH803" i="4"/>
  <c r="AA71" i="1"/>
  <c r="N64" i="1"/>
  <c r="AC85" i="1"/>
  <c r="P208" i="1"/>
  <c r="A855" i="1"/>
  <c r="A804" i="4"/>
  <c r="S803" i="4"/>
  <c r="AS207" i="1"/>
  <c r="AR207" i="1"/>
  <c r="B209" i="1"/>
  <c r="AT208" i="1"/>
  <c r="AQ208" i="1"/>
  <c r="C208" i="1"/>
  <c r="B158" i="4"/>
  <c r="Y71" i="1"/>
  <c r="V64" i="1"/>
  <c r="AG64" i="1" s="1"/>
  <c r="W65" i="1" s="1"/>
  <c r="Z66" i="1"/>
  <c r="AK66" i="1" s="1"/>
  <c r="AB70" i="1"/>
  <c r="AU68" i="1"/>
  <c r="AV68" i="1"/>
  <c r="AW68" i="1"/>
  <c r="AX71" i="1" s="1"/>
  <c r="K122" i="4"/>
  <c r="BE173" i="1"/>
  <c r="BB64" i="1"/>
  <c r="S64" i="1"/>
  <c r="AF64" i="1" s="1"/>
  <c r="I209" i="1" l="1"/>
  <c r="J209" i="1"/>
  <c r="AH804" i="4"/>
  <c r="AG804" i="4"/>
  <c r="X65" i="1"/>
  <c r="BF65" i="1" s="1"/>
  <c r="AD64" i="1" a="1"/>
  <c r="AD64" i="1" s="1"/>
  <c r="P209" i="1"/>
  <c r="A856" i="1"/>
  <c r="A805" i="4"/>
  <c r="S804" i="4"/>
  <c r="B210" i="1"/>
  <c r="AT209" i="1"/>
  <c r="AQ209" i="1"/>
  <c r="C209" i="1"/>
  <c r="B159" i="4"/>
  <c r="AS208" i="1"/>
  <c r="AR208" i="1"/>
  <c r="Q65" i="1"/>
  <c r="R65" i="1"/>
  <c r="BC64" i="1"/>
  <c r="BD70" i="1"/>
  <c r="K123" i="4"/>
  <c r="BE174" i="1"/>
  <c r="AJ64" i="1"/>
  <c r="J210" i="1" l="1"/>
  <c r="I210" i="1"/>
  <c r="AH805" i="4"/>
  <c r="AG805" i="4"/>
  <c r="AH65" i="1"/>
  <c r="AO64" i="1"/>
  <c r="AP64" i="1" s="1"/>
  <c r="AL64" i="1"/>
  <c r="AE64" i="1"/>
  <c r="P210" i="1"/>
  <c r="A857" i="1"/>
  <c r="A806" i="4"/>
  <c r="S805" i="4"/>
  <c r="AS209" i="1"/>
  <c r="AR209" i="1"/>
  <c r="B211" i="1"/>
  <c r="AT210" i="1"/>
  <c r="AQ210" i="1"/>
  <c r="C210" i="1"/>
  <c r="B160" i="4"/>
  <c r="K124" i="4"/>
  <c r="BE175" i="1"/>
  <c r="J211" i="1" l="1"/>
  <c r="I211" i="1"/>
  <c r="AH806" i="4"/>
  <c r="AG806" i="4"/>
  <c r="BI64" i="1"/>
  <c r="K65" i="1" s="1"/>
  <c r="M65" i="1" s="1"/>
  <c r="AM64" i="1"/>
  <c r="O65" i="1" s="1"/>
  <c r="P211" i="1"/>
  <c r="A858" i="1"/>
  <c r="A807" i="4"/>
  <c r="S806" i="4"/>
  <c r="AS210" i="1"/>
  <c r="AR210" i="1"/>
  <c r="B212" i="1"/>
  <c r="AT211" i="1"/>
  <c r="AQ211" i="1"/>
  <c r="C211" i="1"/>
  <c r="B161" i="4"/>
  <c r="K125" i="4"/>
  <c r="BE176" i="1"/>
  <c r="AY68" i="1"/>
  <c r="AZ68" i="1" s="1"/>
  <c r="BA68" i="1" s="1"/>
  <c r="D69" i="1" s="1"/>
  <c r="E69" i="1" s="1"/>
  <c r="F69" i="1" l="1"/>
  <c r="G69" i="1"/>
  <c r="I212" i="1"/>
  <c r="J212" i="1"/>
  <c r="AH807" i="4"/>
  <c r="AG807" i="4"/>
  <c r="AA72" i="1"/>
  <c r="N65" i="1"/>
  <c r="AC86" i="1"/>
  <c r="P212" i="1"/>
  <c r="A859" i="1"/>
  <c r="A808" i="4"/>
  <c r="S807" i="4"/>
  <c r="B213" i="1"/>
  <c r="AT212" i="1"/>
  <c r="AQ212" i="1"/>
  <c r="C212" i="1"/>
  <c r="B162" i="4"/>
  <c r="AS211" i="1"/>
  <c r="AR211" i="1"/>
  <c r="Y72" i="1"/>
  <c r="V65" i="1"/>
  <c r="AG65" i="1" s="1"/>
  <c r="Z67" i="1"/>
  <c r="AB71" i="1"/>
  <c r="AU69" i="1"/>
  <c r="AV69" i="1"/>
  <c r="AW69" i="1"/>
  <c r="AX72" i="1" s="1"/>
  <c r="K126" i="4"/>
  <c r="BE177" i="1"/>
  <c r="AN65" i="1"/>
  <c r="I213" i="1" l="1"/>
  <c r="J213" i="1"/>
  <c r="AG808" i="4"/>
  <c r="AH808" i="4"/>
  <c r="AD65" i="1" a="1"/>
  <c r="AD65" i="1" s="1"/>
  <c r="P213" i="1"/>
  <c r="A860" i="1"/>
  <c r="A809" i="4"/>
  <c r="S808" i="4"/>
  <c r="AS212" i="1"/>
  <c r="AR212" i="1"/>
  <c r="B214" i="1"/>
  <c r="AT213" i="1"/>
  <c r="AQ213" i="1"/>
  <c r="C213" i="1"/>
  <c r="B163" i="4"/>
  <c r="K127" i="4"/>
  <c r="BE178" i="1"/>
  <c r="AI65" i="1"/>
  <c r="AK67" i="1"/>
  <c r="BB65" i="1"/>
  <c r="W66" i="1"/>
  <c r="S65" i="1"/>
  <c r="AF65" i="1" s="1"/>
  <c r="J214" i="1" l="1"/>
  <c r="I214" i="1"/>
  <c r="AH809" i="4"/>
  <c r="AG809" i="4"/>
  <c r="X66" i="1"/>
  <c r="AH66" i="1" s="1"/>
  <c r="AE65" i="1"/>
  <c r="BI65" i="1" s="1"/>
  <c r="AO65" i="1"/>
  <c r="AP65" i="1" s="1"/>
  <c r="AL65" i="1"/>
  <c r="P214" i="1"/>
  <c r="A861" i="1"/>
  <c r="A810" i="4"/>
  <c r="S809" i="4"/>
  <c r="B215" i="1"/>
  <c r="AT214" i="1"/>
  <c r="AQ214" i="1"/>
  <c r="C214" i="1"/>
  <c r="B164" i="4"/>
  <c r="AS213" i="1"/>
  <c r="AR213" i="1"/>
  <c r="Q66" i="1"/>
  <c r="R66" i="1"/>
  <c r="BC65" i="1"/>
  <c r="BD71" i="1"/>
  <c r="K128" i="4"/>
  <c r="BE179" i="1"/>
  <c r="AJ65" i="1"/>
  <c r="J215" i="1" l="1"/>
  <c r="I215" i="1"/>
  <c r="AG810" i="4"/>
  <c r="AH810" i="4"/>
  <c r="BF66" i="1"/>
  <c r="P215" i="1"/>
  <c r="A862" i="1"/>
  <c r="A811" i="4"/>
  <c r="S810" i="4"/>
  <c r="AS214" i="1"/>
  <c r="AR214" i="1"/>
  <c r="B216" i="1"/>
  <c r="AT215" i="1"/>
  <c r="AQ215" i="1"/>
  <c r="C215" i="1"/>
  <c r="B165" i="4"/>
  <c r="AM65" i="1"/>
  <c r="O66" i="1" s="1"/>
  <c r="K129" i="4"/>
  <c r="BE180" i="1"/>
  <c r="AY69" i="1"/>
  <c r="AZ69" i="1" s="1"/>
  <c r="BA69" i="1" s="1"/>
  <c r="D70" i="1" s="1"/>
  <c r="E70" i="1" s="1"/>
  <c r="AI66" i="1"/>
  <c r="K66" i="1"/>
  <c r="G70" i="1" l="1"/>
  <c r="F70" i="1"/>
  <c r="I216" i="1"/>
  <c r="J216" i="1"/>
  <c r="AG811" i="4"/>
  <c r="AH811" i="4"/>
  <c r="P216" i="1"/>
  <c r="A863" i="1"/>
  <c r="A812" i="4"/>
  <c r="S811" i="4"/>
  <c r="AS215" i="1"/>
  <c r="AR215" i="1"/>
  <c r="B217" i="1"/>
  <c r="AT216" i="1"/>
  <c r="AQ216" i="1"/>
  <c r="C216" i="1"/>
  <c r="B166" i="4"/>
  <c r="M66" i="1"/>
  <c r="K130" i="4"/>
  <c r="BE181" i="1"/>
  <c r="AN66" i="1"/>
  <c r="I217" i="1" l="1"/>
  <c r="J217" i="1"/>
  <c r="AG812" i="4"/>
  <c r="AH812" i="4"/>
  <c r="AA73" i="1"/>
  <c r="N66" i="1"/>
  <c r="AC87" i="1"/>
  <c r="P217" i="1"/>
  <c r="A864" i="1"/>
  <c r="A813" i="4"/>
  <c r="S812" i="4"/>
  <c r="AS216" i="1"/>
  <c r="AR216" i="1"/>
  <c r="B218" i="1"/>
  <c r="AT217" i="1"/>
  <c r="AQ217" i="1"/>
  <c r="C217" i="1"/>
  <c r="B167" i="4"/>
  <c r="Y73" i="1"/>
  <c r="V66" i="1"/>
  <c r="AG66" i="1" s="1"/>
  <c r="W67" i="1" s="1"/>
  <c r="AB72" i="1"/>
  <c r="BD72" i="1" s="1"/>
  <c r="Z68" i="1"/>
  <c r="AK68" i="1" s="1"/>
  <c r="AU70" i="1"/>
  <c r="AV70" i="1"/>
  <c r="AW70" i="1"/>
  <c r="AX73" i="1" s="1"/>
  <c r="K131" i="4"/>
  <c r="BE182" i="1"/>
  <c r="BB66" i="1"/>
  <c r="S66" i="1"/>
  <c r="AF66" i="1" s="1"/>
  <c r="J218" i="1" l="1"/>
  <c r="I218" i="1"/>
  <c r="AH813" i="4"/>
  <c r="AG813" i="4"/>
  <c r="X67" i="1"/>
  <c r="AH67" i="1" s="1"/>
  <c r="AD66" i="1" a="1"/>
  <c r="AD66" i="1" s="1"/>
  <c r="P218" i="1"/>
  <c r="A865" i="1"/>
  <c r="A814" i="4"/>
  <c r="S813" i="4"/>
  <c r="B219" i="1"/>
  <c r="AT218" i="1"/>
  <c r="AQ218" i="1"/>
  <c r="C218" i="1"/>
  <c r="B168" i="4"/>
  <c r="AS217" i="1"/>
  <c r="AR217" i="1"/>
  <c r="Q67" i="1"/>
  <c r="R67" i="1"/>
  <c r="BC66" i="1"/>
  <c r="K132" i="4"/>
  <c r="BE183" i="1"/>
  <c r="AJ66" i="1"/>
  <c r="J219" i="1" l="1"/>
  <c r="I219" i="1"/>
  <c r="AH814" i="4"/>
  <c r="AG814" i="4"/>
  <c r="BF67" i="1"/>
  <c r="AO66" i="1"/>
  <c r="AP66" i="1" s="1"/>
  <c r="AL66" i="1"/>
  <c r="AM66" i="1" s="1"/>
  <c r="AE66" i="1"/>
  <c r="P219" i="1"/>
  <c r="A866" i="1"/>
  <c r="A815" i="4"/>
  <c r="S814" i="4"/>
  <c r="AS218" i="1"/>
  <c r="AR218" i="1"/>
  <c r="B220" i="1"/>
  <c r="AT219" i="1"/>
  <c r="AQ219" i="1"/>
  <c r="C219" i="1"/>
  <c r="B169" i="4"/>
  <c r="K133" i="4"/>
  <c r="BE184" i="1"/>
  <c r="AY70" i="1"/>
  <c r="AZ70" i="1" s="1"/>
  <c r="I220" i="1" l="1"/>
  <c r="J220" i="1"/>
  <c r="AG815" i="4"/>
  <c r="AH815" i="4"/>
  <c r="O67" i="1"/>
  <c r="BI66" i="1"/>
  <c r="K67" i="1" s="1"/>
  <c r="M67" i="1" s="1"/>
  <c r="P220" i="1"/>
  <c r="A867" i="1"/>
  <c r="A816" i="4"/>
  <c r="S815" i="4"/>
  <c r="B221" i="1"/>
  <c r="AT220" i="1"/>
  <c r="AQ220" i="1"/>
  <c r="C220" i="1"/>
  <c r="B170" i="4"/>
  <c r="AS219" i="1"/>
  <c r="AR219" i="1"/>
  <c r="BA70" i="1"/>
  <c r="D71" i="1" s="1"/>
  <c r="E71" i="1" s="1"/>
  <c r="K134" i="4"/>
  <c r="BE185" i="1"/>
  <c r="AN67" i="1"/>
  <c r="G71" i="1" l="1"/>
  <c r="F71" i="1"/>
  <c r="I221" i="1"/>
  <c r="J221" i="1"/>
  <c r="AG816" i="4"/>
  <c r="AH816" i="4"/>
  <c r="AA74" i="1"/>
  <c r="N67" i="1"/>
  <c r="AC88" i="1"/>
  <c r="P221" i="1"/>
  <c r="A868" i="1"/>
  <c r="A817" i="4"/>
  <c r="S816" i="4"/>
  <c r="AS220" i="1"/>
  <c r="AR220" i="1"/>
  <c r="B222" i="1"/>
  <c r="AT221" i="1"/>
  <c r="AQ221" i="1"/>
  <c r="C221" i="1"/>
  <c r="B171" i="4"/>
  <c r="Y74" i="1"/>
  <c r="V67" i="1"/>
  <c r="AG67" i="1" s="1"/>
  <c r="W68" i="1" s="1"/>
  <c r="Z69" i="1"/>
  <c r="AK69" i="1" s="1"/>
  <c r="AB73" i="1"/>
  <c r="AU71" i="1"/>
  <c r="AV71" i="1"/>
  <c r="AW71" i="1"/>
  <c r="AX74" i="1" s="1"/>
  <c r="K135" i="4"/>
  <c r="BE186" i="1"/>
  <c r="AI67" i="1"/>
  <c r="BB67" i="1"/>
  <c r="S67" i="1"/>
  <c r="AF67" i="1" s="1"/>
  <c r="J222" i="1" l="1"/>
  <c r="I222" i="1"/>
  <c r="AG817" i="4"/>
  <c r="AH817" i="4"/>
  <c r="AD67" i="1" a="1"/>
  <c r="AD67" i="1" s="1"/>
  <c r="P222" i="1"/>
  <c r="A869" i="1"/>
  <c r="A818" i="4"/>
  <c r="S817" i="4"/>
  <c r="AS221" i="1"/>
  <c r="AR221" i="1"/>
  <c r="B223" i="1"/>
  <c r="AT222" i="1"/>
  <c r="AQ222" i="1"/>
  <c r="C222" i="1"/>
  <c r="B172" i="4"/>
  <c r="Q68" i="1"/>
  <c r="X68" i="1" s="1"/>
  <c r="R68" i="1"/>
  <c r="BC67" i="1"/>
  <c r="BD73" i="1"/>
  <c r="K136" i="4"/>
  <c r="BE187" i="1"/>
  <c r="AJ67" i="1"/>
  <c r="J223" i="1" l="1"/>
  <c r="I223" i="1"/>
  <c r="AG818" i="4"/>
  <c r="AH818" i="4"/>
  <c r="BF68" i="1"/>
  <c r="AH68" i="1"/>
  <c r="AO67" i="1"/>
  <c r="AP67" i="1" s="1"/>
  <c r="AL67" i="1"/>
  <c r="AM67" i="1" s="1"/>
  <c r="AE67" i="1"/>
  <c r="P223" i="1"/>
  <c r="A870" i="1"/>
  <c r="A819" i="4"/>
  <c r="S818" i="4"/>
  <c r="AS222" i="1"/>
  <c r="AR222" i="1"/>
  <c r="B224" i="1"/>
  <c r="AT223" i="1"/>
  <c r="AQ223" i="1"/>
  <c r="C223" i="1"/>
  <c r="B173" i="4"/>
  <c r="AY71" i="1"/>
  <c r="AZ71" i="1" s="1"/>
  <c r="BA71" i="1" s="1"/>
  <c r="D72" i="1" s="1"/>
  <c r="E72" i="1" s="1"/>
  <c r="K137" i="4"/>
  <c r="BE188" i="1"/>
  <c r="F72" i="1" l="1"/>
  <c r="G72" i="1"/>
  <c r="I224" i="1"/>
  <c r="J224" i="1"/>
  <c r="AH819" i="4"/>
  <c r="AG819" i="4"/>
  <c r="O68" i="1"/>
  <c r="BI67" i="1"/>
  <c r="K68" i="1" s="1"/>
  <c r="M68" i="1" s="1"/>
  <c r="P224" i="1"/>
  <c r="A871" i="1"/>
  <c r="A820" i="4"/>
  <c r="S819" i="4"/>
  <c r="AS223" i="1"/>
  <c r="AR223" i="1"/>
  <c r="B225" i="1"/>
  <c r="AT224" i="1"/>
  <c r="AQ224" i="1"/>
  <c r="C224" i="1"/>
  <c r="B174" i="4"/>
  <c r="K138" i="4"/>
  <c r="BE189" i="1"/>
  <c r="I225" i="1" l="1"/>
  <c r="J225" i="1"/>
  <c r="AG820" i="4"/>
  <c r="AH820" i="4"/>
  <c r="AA75" i="1"/>
  <c r="N68" i="1"/>
  <c r="AC89" i="1"/>
  <c r="P225" i="1"/>
  <c r="A872" i="1"/>
  <c r="A821" i="4"/>
  <c r="S820" i="4"/>
  <c r="AS224" i="1"/>
  <c r="AR224" i="1"/>
  <c r="B226" i="1"/>
  <c r="AT225" i="1"/>
  <c r="AQ225" i="1"/>
  <c r="C225" i="1"/>
  <c r="B175" i="4"/>
  <c r="Y75" i="1"/>
  <c r="V68" i="1"/>
  <c r="AG68" i="1" s="1"/>
  <c r="W69" i="1" s="1"/>
  <c r="Z70" i="1"/>
  <c r="AK70" i="1" s="1"/>
  <c r="AB74" i="1"/>
  <c r="AU72" i="1"/>
  <c r="AV72" i="1"/>
  <c r="AW72" i="1"/>
  <c r="AX75" i="1" s="1"/>
  <c r="K139" i="4"/>
  <c r="BE190" i="1"/>
  <c r="AI68" i="1"/>
  <c r="AN68" i="1"/>
  <c r="S68" i="1"/>
  <c r="AF68" i="1" s="1"/>
  <c r="BB68" i="1"/>
  <c r="J226" i="1" l="1"/>
  <c r="I226" i="1"/>
  <c r="AG821" i="4"/>
  <c r="AH821" i="4"/>
  <c r="AD68" i="1" a="1"/>
  <c r="AD68" i="1" s="1"/>
  <c r="P226" i="1"/>
  <c r="A873" i="1"/>
  <c r="A822" i="4"/>
  <c r="S821" i="4"/>
  <c r="B227" i="1"/>
  <c r="AT226" i="1"/>
  <c r="AQ226" i="1"/>
  <c r="C226" i="1"/>
  <c r="B176" i="4"/>
  <c r="AS225" i="1"/>
  <c r="AR225" i="1"/>
  <c r="R69" i="1"/>
  <c r="BD74" i="1"/>
  <c r="BC68" i="1"/>
  <c r="K140" i="4"/>
  <c r="BE191" i="1"/>
  <c r="Q69" i="1"/>
  <c r="X69" i="1" s="1"/>
  <c r="AJ68" i="1"/>
  <c r="AY72" i="1"/>
  <c r="AZ72" i="1" s="1"/>
  <c r="J227" i="1" l="1"/>
  <c r="I227" i="1"/>
  <c r="AG822" i="4"/>
  <c r="AH822" i="4"/>
  <c r="AH69" i="1"/>
  <c r="BF69" i="1"/>
  <c r="AE68" i="1"/>
  <c r="AO68" i="1"/>
  <c r="AP68" i="1" s="1"/>
  <c r="AL68" i="1"/>
  <c r="AM68" i="1" s="1"/>
  <c r="P227" i="1"/>
  <c r="A874" i="1"/>
  <c r="A823" i="4"/>
  <c r="S822" i="4"/>
  <c r="AS226" i="1"/>
  <c r="AR226" i="1"/>
  <c r="B228" i="1"/>
  <c r="AT227" i="1"/>
  <c r="AQ227" i="1"/>
  <c r="C227" i="1"/>
  <c r="B177" i="4"/>
  <c r="D73" i="1"/>
  <c r="E73" i="1" s="1"/>
  <c r="BA72" i="1"/>
  <c r="K141" i="4"/>
  <c r="BE192" i="1"/>
  <c r="F73" i="1" l="1"/>
  <c r="G73" i="1"/>
  <c r="I228" i="1"/>
  <c r="J228" i="1"/>
  <c r="AH823" i="4"/>
  <c r="AG823" i="4"/>
  <c r="O69" i="1"/>
  <c r="BI68" i="1"/>
  <c r="K69" i="1" s="1"/>
  <c r="M69" i="1" s="1"/>
  <c r="P228" i="1"/>
  <c r="A875" i="1"/>
  <c r="A824" i="4"/>
  <c r="S823" i="4"/>
  <c r="AS227" i="1"/>
  <c r="AR227" i="1"/>
  <c r="B229" i="1"/>
  <c r="AT228" i="1"/>
  <c r="AQ228" i="1"/>
  <c r="C228" i="1"/>
  <c r="B178" i="4"/>
  <c r="K142" i="4"/>
  <c r="BE193" i="1"/>
  <c r="I229" i="1" l="1"/>
  <c r="J229" i="1"/>
  <c r="AH824" i="4"/>
  <c r="AG824" i="4"/>
  <c r="AA76" i="1"/>
  <c r="N69" i="1"/>
  <c r="AC90" i="1"/>
  <c r="P229" i="1"/>
  <c r="A876" i="1"/>
  <c r="A825" i="4"/>
  <c r="S824" i="4"/>
  <c r="AS228" i="1"/>
  <c r="AR228" i="1"/>
  <c r="B230" i="1"/>
  <c r="AT229" i="1"/>
  <c r="AQ229" i="1"/>
  <c r="C229" i="1"/>
  <c r="B179" i="4"/>
  <c r="Y76" i="1"/>
  <c r="V69" i="1"/>
  <c r="AG69" i="1" s="1"/>
  <c r="W70" i="1" s="1"/>
  <c r="Z71" i="1"/>
  <c r="AK71" i="1" s="1"/>
  <c r="AB75" i="1"/>
  <c r="AU73" i="1"/>
  <c r="AV73" i="1"/>
  <c r="AW73" i="1"/>
  <c r="AX76" i="1" s="1"/>
  <c r="K143" i="4"/>
  <c r="BE194" i="1"/>
  <c r="S69" i="1"/>
  <c r="AF69" i="1" s="1"/>
  <c r="AI69" i="1"/>
  <c r="AN69" i="1"/>
  <c r="BB69" i="1"/>
  <c r="J230" i="1" l="1"/>
  <c r="I230" i="1"/>
  <c r="AH825" i="4"/>
  <c r="AG825" i="4"/>
  <c r="X70" i="1"/>
  <c r="BF70" i="1" s="1"/>
  <c r="AD69" i="1" a="1"/>
  <c r="AD69" i="1" s="1"/>
  <c r="P230" i="1"/>
  <c r="A877" i="1"/>
  <c r="A826" i="4"/>
  <c r="S825" i="4"/>
  <c r="AS229" i="1"/>
  <c r="AR229" i="1"/>
  <c r="B231" i="1"/>
  <c r="AT230" i="1"/>
  <c r="AQ230" i="1"/>
  <c r="C230" i="1"/>
  <c r="B180" i="4"/>
  <c r="R70" i="1"/>
  <c r="BC69" i="1"/>
  <c r="BD75" i="1"/>
  <c r="K144" i="4"/>
  <c r="BE195" i="1"/>
  <c r="Q70" i="1"/>
  <c r="AJ69" i="1"/>
  <c r="AY73" i="1"/>
  <c r="AZ73" i="1" s="1"/>
  <c r="J231" i="1" l="1"/>
  <c r="I231" i="1"/>
  <c r="AH826" i="4"/>
  <c r="AG826" i="4"/>
  <c r="AH70" i="1"/>
  <c r="AL69" i="1"/>
  <c r="AM69" i="1" s="1"/>
  <c r="AO69" i="1"/>
  <c r="AP69" i="1" s="1"/>
  <c r="AE69" i="1"/>
  <c r="P231" i="1"/>
  <c r="A878" i="1"/>
  <c r="A827" i="4"/>
  <c r="S826" i="4"/>
  <c r="AS230" i="1"/>
  <c r="AR230" i="1"/>
  <c r="B232" i="1"/>
  <c r="AT231" i="1"/>
  <c r="AQ231" i="1"/>
  <c r="C231" i="1"/>
  <c r="B181" i="4"/>
  <c r="BA73" i="1"/>
  <c r="D74" i="1" s="1"/>
  <c r="E74" i="1" s="1"/>
  <c r="K145" i="4"/>
  <c r="BE196" i="1"/>
  <c r="AN70" i="1"/>
  <c r="AI70" i="1"/>
  <c r="F74" i="1" l="1"/>
  <c r="G74" i="1"/>
  <c r="I232" i="1"/>
  <c r="J232" i="1"/>
  <c r="AH827" i="4"/>
  <c r="AG827" i="4"/>
  <c r="O70" i="1"/>
  <c r="BI69" i="1"/>
  <c r="K70" i="1" s="1"/>
  <c r="M70" i="1" s="1"/>
  <c r="P232" i="1"/>
  <c r="A879" i="1"/>
  <c r="A828" i="4"/>
  <c r="S827" i="4"/>
  <c r="AS231" i="1"/>
  <c r="AR231" i="1"/>
  <c r="B233" i="1"/>
  <c r="AT232" i="1"/>
  <c r="AQ232" i="1"/>
  <c r="C232" i="1"/>
  <c r="B182" i="4"/>
  <c r="K146" i="4"/>
  <c r="BE197" i="1"/>
  <c r="I233" i="1" l="1"/>
  <c r="J233" i="1"/>
  <c r="AG828" i="4"/>
  <c r="AH828" i="4"/>
  <c r="AA77" i="1"/>
  <c r="N70" i="1"/>
  <c r="AC91" i="1"/>
  <c r="P233" i="1"/>
  <c r="A880" i="1"/>
  <c r="A829" i="4"/>
  <c r="S828" i="4"/>
  <c r="B234" i="1"/>
  <c r="AT233" i="1"/>
  <c r="AQ233" i="1"/>
  <c r="C233" i="1"/>
  <c r="B183" i="4"/>
  <c r="AS232" i="1"/>
  <c r="AR232" i="1"/>
  <c r="Y77" i="1"/>
  <c r="V70" i="1"/>
  <c r="AG70" i="1" s="1"/>
  <c r="W71" i="1" s="1"/>
  <c r="AB76" i="1"/>
  <c r="Z72" i="1"/>
  <c r="AK72" i="1" s="1"/>
  <c r="AU74" i="1"/>
  <c r="AV74" i="1"/>
  <c r="AW74" i="1"/>
  <c r="AX77" i="1" s="1"/>
  <c r="K147" i="4"/>
  <c r="BE198" i="1"/>
  <c r="S70" i="1"/>
  <c r="AF70" i="1" s="1"/>
  <c r="BB70" i="1"/>
  <c r="J234" i="1" l="1"/>
  <c r="I234" i="1"/>
  <c r="AG829" i="4"/>
  <c r="AH829" i="4"/>
  <c r="AD70" i="1" a="1"/>
  <c r="AD70" i="1" s="1"/>
  <c r="P234" i="1"/>
  <c r="A881" i="1"/>
  <c r="A830" i="4"/>
  <c r="S829" i="4"/>
  <c r="AS233" i="1"/>
  <c r="AR233" i="1"/>
  <c r="B235" i="1"/>
  <c r="AT234" i="1"/>
  <c r="AQ234" i="1"/>
  <c r="C234" i="1"/>
  <c r="B184" i="4"/>
  <c r="Q71" i="1"/>
  <c r="X71" i="1" s="1"/>
  <c r="R71" i="1"/>
  <c r="AI71" i="1" s="1"/>
  <c r="BC70" i="1"/>
  <c r="BD76" i="1"/>
  <c r="K148" i="4"/>
  <c r="BE199" i="1"/>
  <c r="AJ70" i="1"/>
  <c r="AY74" i="1"/>
  <c r="AZ74" i="1" s="1"/>
  <c r="J235" i="1" l="1"/>
  <c r="I235" i="1"/>
  <c r="AH830" i="4"/>
  <c r="AG830" i="4"/>
  <c r="AH71" i="1"/>
  <c r="BF71" i="1"/>
  <c r="AE70" i="1"/>
  <c r="AO70" i="1"/>
  <c r="AP70" i="1" s="1"/>
  <c r="AL70" i="1"/>
  <c r="AM70" i="1" s="1"/>
  <c r="P235" i="1"/>
  <c r="A882" i="1"/>
  <c r="A831" i="4"/>
  <c r="S830" i="4"/>
  <c r="B236" i="1"/>
  <c r="AT235" i="1"/>
  <c r="AQ235" i="1"/>
  <c r="C235" i="1"/>
  <c r="B185" i="4"/>
  <c r="AS234" i="1"/>
  <c r="AR234" i="1"/>
  <c r="D75" i="1"/>
  <c r="E75" i="1" s="1"/>
  <c r="BA74" i="1"/>
  <c r="K149" i="4"/>
  <c r="BE200" i="1"/>
  <c r="AN71" i="1"/>
  <c r="G75" i="1" l="1"/>
  <c r="F75" i="1"/>
  <c r="I236" i="1"/>
  <c r="J236" i="1"/>
  <c r="AG831" i="4"/>
  <c r="AH831" i="4"/>
  <c r="O71" i="1"/>
  <c r="BI70" i="1"/>
  <c r="K71" i="1" s="1"/>
  <c r="M71" i="1" s="1"/>
  <c r="P236" i="1"/>
  <c r="A883" i="1"/>
  <c r="A832" i="4"/>
  <c r="S831" i="4"/>
  <c r="AS235" i="1"/>
  <c r="AR235" i="1"/>
  <c r="B237" i="1"/>
  <c r="AT236" i="1"/>
  <c r="AQ236" i="1"/>
  <c r="C236" i="1"/>
  <c r="B186" i="4"/>
  <c r="K150" i="4"/>
  <c r="BE201" i="1"/>
  <c r="I237" i="1" l="1"/>
  <c r="J237" i="1"/>
  <c r="AG832" i="4"/>
  <c r="AH832" i="4"/>
  <c r="AA78" i="1"/>
  <c r="N71" i="1"/>
  <c r="AC92" i="1"/>
  <c r="P237" i="1"/>
  <c r="A884" i="1"/>
  <c r="A833" i="4"/>
  <c r="S832" i="4"/>
  <c r="AS236" i="1"/>
  <c r="AR236" i="1"/>
  <c r="B238" i="1"/>
  <c r="AT237" i="1"/>
  <c r="AQ237" i="1"/>
  <c r="C237" i="1"/>
  <c r="B187" i="4"/>
  <c r="Y78" i="1"/>
  <c r="V71" i="1"/>
  <c r="AG71" i="1" s="1"/>
  <c r="W72" i="1" s="1"/>
  <c r="Z73" i="1"/>
  <c r="AK73" i="1" s="1"/>
  <c r="AB77" i="1"/>
  <c r="AU75" i="1"/>
  <c r="AV75" i="1"/>
  <c r="AW75" i="1"/>
  <c r="AX78" i="1" s="1"/>
  <c r="K151" i="4"/>
  <c r="BE202" i="1"/>
  <c r="S71" i="1"/>
  <c r="AF71" i="1" s="1"/>
  <c r="BB71" i="1"/>
  <c r="J238" i="1" l="1"/>
  <c r="I238" i="1"/>
  <c r="AH833" i="4"/>
  <c r="AG833" i="4"/>
  <c r="AD71" i="1" a="1"/>
  <c r="AD71" i="1" s="1"/>
  <c r="P238" i="1"/>
  <c r="A885" i="1"/>
  <c r="A834" i="4"/>
  <c r="S833" i="4"/>
  <c r="AS237" i="1"/>
  <c r="AR237" i="1"/>
  <c r="B239" i="1"/>
  <c r="AT238" i="1"/>
  <c r="AQ238" i="1"/>
  <c r="C238" i="1"/>
  <c r="B188" i="4"/>
  <c r="Q72" i="1"/>
  <c r="X72" i="1" s="1"/>
  <c r="R72" i="1"/>
  <c r="BC71" i="1"/>
  <c r="BD77" i="1"/>
  <c r="K152" i="4"/>
  <c r="BE203" i="1"/>
  <c r="AJ71" i="1"/>
  <c r="AY75" i="1"/>
  <c r="AZ75" i="1" s="1"/>
  <c r="BA75" i="1" s="1"/>
  <c r="D76" i="1" s="1"/>
  <c r="E76" i="1" s="1"/>
  <c r="G76" i="1" l="1"/>
  <c r="F76" i="1"/>
  <c r="J239" i="1"/>
  <c r="I239" i="1"/>
  <c r="AG834" i="4"/>
  <c r="AH834" i="4"/>
  <c r="AH72" i="1"/>
  <c r="BF72" i="1"/>
  <c r="AL71" i="1"/>
  <c r="AM71" i="1" s="1"/>
  <c r="AO71" i="1"/>
  <c r="AP71" i="1" s="1"/>
  <c r="AE71" i="1"/>
  <c r="P239" i="1"/>
  <c r="A886" i="1"/>
  <c r="A835" i="4"/>
  <c r="S834" i="4"/>
  <c r="B240" i="1"/>
  <c r="AT239" i="1"/>
  <c r="AQ239" i="1"/>
  <c r="C239" i="1"/>
  <c r="B189" i="4"/>
  <c r="AS238" i="1"/>
  <c r="AR238" i="1"/>
  <c r="K153" i="4"/>
  <c r="BE204" i="1"/>
  <c r="I240" i="1" l="1"/>
  <c r="J240" i="1"/>
  <c r="AH835" i="4"/>
  <c r="AG835" i="4"/>
  <c r="BI71" i="1"/>
  <c r="K72" i="1" s="1"/>
  <c r="M72" i="1" s="1"/>
  <c r="O72" i="1"/>
  <c r="P240" i="1"/>
  <c r="A887" i="1"/>
  <c r="A836" i="4"/>
  <c r="S835" i="4"/>
  <c r="AS239" i="1"/>
  <c r="AR239" i="1"/>
  <c r="B241" i="1"/>
  <c r="AT240" i="1"/>
  <c r="AQ240" i="1"/>
  <c r="C240" i="1"/>
  <c r="B190" i="4"/>
  <c r="K154" i="4"/>
  <c r="BE205" i="1"/>
  <c r="AI72" i="1"/>
  <c r="AN72" i="1"/>
  <c r="I241" i="1" l="1"/>
  <c r="J241" i="1"/>
  <c r="AH836" i="4"/>
  <c r="AG836" i="4"/>
  <c r="AA79" i="1"/>
  <c r="N72" i="1"/>
  <c r="AC93" i="1"/>
  <c r="P241" i="1"/>
  <c r="A888" i="1"/>
  <c r="A837" i="4"/>
  <c r="S836" i="4"/>
  <c r="AS240" i="1"/>
  <c r="AR240" i="1"/>
  <c r="B242" i="1"/>
  <c r="AT241" i="1"/>
  <c r="AQ241" i="1"/>
  <c r="C241" i="1"/>
  <c r="B191" i="4"/>
  <c r="Y79" i="1"/>
  <c r="V72" i="1"/>
  <c r="AG72" i="1" s="1"/>
  <c r="W73" i="1" s="1"/>
  <c r="Z74" i="1"/>
  <c r="AK74" i="1" s="1"/>
  <c r="AB78" i="1"/>
  <c r="AU76" i="1"/>
  <c r="AV76" i="1"/>
  <c r="AW76" i="1"/>
  <c r="AX79" i="1" s="1"/>
  <c r="K155" i="4"/>
  <c r="BE206" i="1"/>
  <c r="S72" i="1"/>
  <c r="AF72" i="1" s="1"/>
  <c r="BB72" i="1"/>
  <c r="J242" i="1" l="1"/>
  <c r="I242" i="1"/>
  <c r="AG837" i="4"/>
  <c r="AH837" i="4"/>
  <c r="AD72" i="1" a="1"/>
  <c r="AD72" i="1" s="1"/>
  <c r="P242" i="1"/>
  <c r="A889" i="1"/>
  <c r="A838" i="4"/>
  <c r="S837" i="4"/>
  <c r="B243" i="1"/>
  <c r="AT242" i="1"/>
  <c r="AQ242" i="1"/>
  <c r="C242" i="1"/>
  <c r="B192" i="4"/>
  <c r="AS241" i="1"/>
  <c r="AR241" i="1"/>
  <c r="R73" i="1"/>
  <c r="BC72" i="1"/>
  <c r="BD78" i="1"/>
  <c r="K156" i="4"/>
  <c r="BE207" i="1"/>
  <c r="Q73" i="1"/>
  <c r="X73" i="1" s="1"/>
  <c r="AJ72" i="1"/>
  <c r="AY76" i="1"/>
  <c r="AZ76" i="1" s="1"/>
  <c r="J243" i="1" l="1"/>
  <c r="I243" i="1"/>
  <c r="AH838" i="4"/>
  <c r="AG838" i="4"/>
  <c r="AH73" i="1"/>
  <c r="BF73" i="1"/>
  <c r="AE72" i="1"/>
  <c r="AL72" i="1"/>
  <c r="AM72" i="1" s="1"/>
  <c r="AO72" i="1"/>
  <c r="AP72" i="1" s="1"/>
  <c r="P243" i="1"/>
  <c r="A890" i="1"/>
  <c r="A839" i="4"/>
  <c r="S838" i="4"/>
  <c r="AS242" i="1"/>
  <c r="AR242" i="1"/>
  <c r="B244" i="1"/>
  <c r="AT243" i="1"/>
  <c r="AQ243" i="1"/>
  <c r="C243" i="1"/>
  <c r="B193" i="4"/>
  <c r="D77" i="1"/>
  <c r="E77" i="1" s="1"/>
  <c r="BA76" i="1"/>
  <c r="K157" i="4"/>
  <c r="BE208" i="1"/>
  <c r="F77" i="1" l="1"/>
  <c r="G77" i="1"/>
  <c r="I244" i="1"/>
  <c r="J244" i="1"/>
  <c r="AH839" i="4"/>
  <c r="AG839" i="4"/>
  <c r="O73" i="1"/>
  <c r="BI72" i="1"/>
  <c r="K73" i="1" s="1"/>
  <c r="M73" i="1" s="1"/>
  <c r="P244" i="1"/>
  <c r="A891" i="1"/>
  <c r="A840" i="4"/>
  <c r="S839" i="4"/>
  <c r="B245" i="1"/>
  <c r="AT244" i="1"/>
  <c r="AQ244" i="1"/>
  <c r="C244" i="1"/>
  <c r="B194" i="4"/>
  <c r="AS243" i="1"/>
  <c r="AR243" i="1"/>
  <c r="K158" i="4"/>
  <c r="BE209" i="1"/>
  <c r="AI73" i="1"/>
  <c r="AN73" i="1"/>
  <c r="I245" i="1" l="1"/>
  <c r="J245" i="1"/>
  <c r="AG840" i="4"/>
  <c r="AH840" i="4"/>
  <c r="AA80" i="1"/>
  <c r="N73" i="1"/>
  <c r="AC94" i="1"/>
  <c r="P245" i="1"/>
  <c r="A892" i="1"/>
  <c r="A841" i="4"/>
  <c r="S840" i="4"/>
  <c r="AS244" i="1"/>
  <c r="AR244" i="1"/>
  <c r="B246" i="1"/>
  <c r="AT245" i="1"/>
  <c r="AQ245" i="1"/>
  <c r="C245" i="1"/>
  <c r="B195" i="4"/>
  <c r="Y80" i="1"/>
  <c r="V73" i="1"/>
  <c r="AG73" i="1" s="1"/>
  <c r="W74" i="1" s="1"/>
  <c r="Z75" i="1"/>
  <c r="AK75" i="1" s="1"/>
  <c r="AB79" i="1"/>
  <c r="AU77" i="1"/>
  <c r="AV77" i="1"/>
  <c r="AW77" i="1"/>
  <c r="AX80" i="1" s="1"/>
  <c r="K159" i="4"/>
  <c r="BE210" i="1"/>
  <c r="S73" i="1"/>
  <c r="AF73" i="1" s="1"/>
  <c r="BB73" i="1"/>
  <c r="J246" i="1" l="1"/>
  <c r="I246" i="1"/>
  <c r="AG841" i="4"/>
  <c r="AH841" i="4"/>
  <c r="X74" i="1"/>
  <c r="AH74" i="1" s="1"/>
  <c r="AD73" i="1" a="1"/>
  <c r="AD73" i="1" s="1"/>
  <c r="P246" i="1"/>
  <c r="A893" i="1"/>
  <c r="A842" i="4"/>
  <c r="S841" i="4"/>
  <c r="AS245" i="1"/>
  <c r="AR245" i="1"/>
  <c r="B247" i="1"/>
  <c r="AT246" i="1"/>
  <c r="AQ246" i="1"/>
  <c r="C246" i="1"/>
  <c r="B196" i="4"/>
  <c r="Q74" i="1"/>
  <c r="R74" i="1"/>
  <c r="BD79" i="1"/>
  <c r="BC73" i="1"/>
  <c r="K160" i="4"/>
  <c r="BE211" i="1"/>
  <c r="AJ73" i="1"/>
  <c r="AY77" i="1"/>
  <c r="AZ77" i="1" s="1"/>
  <c r="BA77" i="1" s="1"/>
  <c r="D78" i="1" s="1"/>
  <c r="E78" i="1" s="1"/>
  <c r="G78" i="1" l="1"/>
  <c r="F78" i="1"/>
  <c r="J247" i="1"/>
  <c r="I247" i="1"/>
  <c r="AG842" i="4"/>
  <c r="AH842" i="4"/>
  <c r="BF74" i="1"/>
  <c r="AO73" i="1"/>
  <c r="AP73" i="1" s="1"/>
  <c r="AL73" i="1"/>
  <c r="AE73" i="1"/>
  <c r="P247" i="1"/>
  <c r="A894" i="1"/>
  <c r="A843" i="4"/>
  <c r="S842" i="4"/>
  <c r="AS246" i="1"/>
  <c r="AR246" i="1"/>
  <c r="B248" i="1"/>
  <c r="AT247" i="1"/>
  <c r="AQ247" i="1"/>
  <c r="C247" i="1"/>
  <c r="B197" i="4"/>
  <c r="K161" i="4"/>
  <c r="BE212" i="1"/>
  <c r="AN74" i="1"/>
  <c r="AI74" i="1"/>
  <c r="I248" i="1" l="1"/>
  <c r="J248" i="1"/>
  <c r="AG843" i="4"/>
  <c r="AH843" i="4"/>
  <c r="BI73" i="1"/>
  <c r="K74" i="1" s="1"/>
  <c r="M74" i="1" s="1"/>
  <c r="AM73" i="1"/>
  <c r="O74" i="1" s="1"/>
  <c r="P248" i="1"/>
  <c r="A895" i="1"/>
  <c r="A844" i="4"/>
  <c r="S843" i="4"/>
  <c r="B249" i="1"/>
  <c r="AT248" i="1"/>
  <c r="AQ248" i="1"/>
  <c r="C248" i="1"/>
  <c r="B198" i="4"/>
  <c r="AS247" i="1"/>
  <c r="AR247" i="1"/>
  <c r="K162" i="4"/>
  <c r="BE213" i="1"/>
  <c r="I249" i="1" l="1"/>
  <c r="J249" i="1"/>
  <c r="AG844" i="4"/>
  <c r="AH844" i="4"/>
  <c r="AA81" i="1"/>
  <c r="N74" i="1"/>
  <c r="AC95" i="1"/>
  <c r="P249" i="1"/>
  <c r="A845" i="4"/>
  <c r="A896" i="1"/>
  <c r="A846" i="4" s="1"/>
  <c r="S844" i="4"/>
  <c r="AS248" i="1"/>
  <c r="AR248" i="1"/>
  <c r="B250" i="1"/>
  <c r="AT249" i="1"/>
  <c r="AQ249" i="1"/>
  <c r="C249" i="1"/>
  <c r="B199" i="4"/>
  <c r="Y81" i="1"/>
  <c r="V74" i="1"/>
  <c r="AG74" i="1" s="1"/>
  <c r="W75" i="1" s="1"/>
  <c r="AB80" i="1"/>
  <c r="Z76" i="1"/>
  <c r="AK76" i="1" s="1"/>
  <c r="AU78" i="1"/>
  <c r="AV78" i="1"/>
  <c r="AW78" i="1"/>
  <c r="AX81" i="1" s="1"/>
  <c r="K163" i="4"/>
  <c r="BE214" i="1"/>
  <c r="BB74" i="1"/>
  <c r="S74" i="1"/>
  <c r="AF74" i="1" s="1"/>
  <c r="J250" i="1" l="1"/>
  <c r="I250" i="1"/>
  <c r="AG847" i="4"/>
  <c r="AH846" i="4"/>
  <c r="AG846" i="4"/>
  <c r="AH845" i="4"/>
  <c r="AG845" i="4"/>
  <c r="AD74" i="1" a="1"/>
  <c r="AD74" i="1" s="1"/>
  <c r="P250" i="1"/>
  <c r="S845" i="4"/>
  <c r="AS249" i="1"/>
  <c r="AR249" i="1"/>
  <c r="B251" i="1"/>
  <c r="AT250" i="1"/>
  <c r="AQ250" i="1"/>
  <c r="C250" i="1"/>
  <c r="B200" i="4"/>
  <c r="R75" i="1"/>
  <c r="BD80" i="1"/>
  <c r="BC74" i="1"/>
  <c r="K164" i="4"/>
  <c r="BE215" i="1"/>
  <c r="AJ74" i="1"/>
  <c r="Q75" i="1"/>
  <c r="X75" i="1" s="1"/>
  <c r="AY78" i="1"/>
  <c r="AZ78" i="1" s="1"/>
  <c r="BA78" i="1" s="1"/>
  <c r="D79" i="1" s="1"/>
  <c r="E79" i="1" s="1"/>
  <c r="G79" i="1" l="1"/>
  <c r="F79" i="1"/>
  <c r="S846" i="4"/>
  <c r="J251" i="1"/>
  <c r="I251" i="1"/>
  <c r="BF75" i="1"/>
  <c r="AH75" i="1"/>
  <c r="AE74" i="1"/>
  <c r="AO74" i="1"/>
  <c r="AP74" i="1" s="1"/>
  <c r="AL74" i="1"/>
  <c r="AM74" i="1" s="1"/>
  <c r="P251" i="1"/>
  <c r="B252" i="1"/>
  <c r="AT251" i="1"/>
  <c r="AQ251" i="1"/>
  <c r="C251" i="1"/>
  <c r="B201" i="4"/>
  <c r="AS250" i="1"/>
  <c r="AR250" i="1"/>
  <c r="K165" i="4"/>
  <c r="BE216" i="1"/>
  <c r="AI75" i="1"/>
  <c r="AN75" i="1"/>
  <c r="I252" i="1" l="1"/>
  <c r="J252" i="1"/>
  <c r="BI74" i="1"/>
  <c r="K75" i="1" s="1"/>
  <c r="M75" i="1" s="1"/>
  <c r="O75" i="1"/>
  <c r="P252" i="1"/>
  <c r="AS251" i="1"/>
  <c r="AR251" i="1"/>
  <c r="B253" i="1"/>
  <c r="AT252" i="1"/>
  <c r="AQ252" i="1"/>
  <c r="C252" i="1"/>
  <c r="B202" i="4"/>
  <c r="K166" i="4"/>
  <c r="BE217" i="1"/>
  <c r="I253" i="1" l="1"/>
  <c r="J253" i="1"/>
  <c r="AA82" i="1"/>
  <c r="N75" i="1"/>
  <c r="AC96" i="1"/>
  <c r="P253" i="1"/>
  <c r="AS252" i="1"/>
  <c r="AR252" i="1"/>
  <c r="B254" i="1"/>
  <c r="AT253" i="1"/>
  <c r="AQ253" i="1"/>
  <c r="C253" i="1"/>
  <c r="B203" i="4"/>
  <c r="Y82" i="1"/>
  <c r="V75" i="1"/>
  <c r="AG75" i="1" s="1"/>
  <c r="W76" i="1" s="1"/>
  <c r="Z77" i="1"/>
  <c r="AK77" i="1" s="1"/>
  <c r="AB81" i="1"/>
  <c r="AU79" i="1"/>
  <c r="AV79" i="1"/>
  <c r="AW79" i="1"/>
  <c r="AX82" i="1" s="1"/>
  <c r="K167" i="4"/>
  <c r="BE218" i="1"/>
  <c r="S75" i="1"/>
  <c r="AF75" i="1" s="1"/>
  <c r="BB75" i="1"/>
  <c r="J254" i="1" l="1"/>
  <c r="I254" i="1"/>
  <c r="AD75" i="1" a="1"/>
  <c r="AD75" i="1" s="1"/>
  <c r="P254" i="1"/>
  <c r="AS253" i="1"/>
  <c r="AR253" i="1"/>
  <c r="B255" i="1"/>
  <c r="AT254" i="1"/>
  <c r="AQ254" i="1"/>
  <c r="C254" i="1"/>
  <c r="B204" i="4"/>
  <c r="Q76" i="1"/>
  <c r="X76" i="1" s="1"/>
  <c r="R76" i="1"/>
  <c r="BC75" i="1"/>
  <c r="BD81" i="1"/>
  <c r="K168" i="4"/>
  <c r="BE219" i="1"/>
  <c r="AJ75" i="1"/>
  <c r="AY79" i="1"/>
  <c r="AZ79" i="1" s="1"/>
  <c r="J255" i="1" l="1"/>
  <c r="I255" i="1"/>
  <c r="AH76" i="1"/>
  <c r="BF76" i="1"/>
  <c r="AE75" i="1"/>
  <c r="AO75" i="1"/>
  <c r="AP75" i="1" s="1"/>
  <c r="AL75" i="1"/>
  <c r="AM75" i="1" s="1"/>
  <c r="P255" i="1"/>
  <c r="B256" i="1"/>
  <c r="AT255" i="1"/>
  <c r="AQ255" i="1"/>
  <c r="C255" i="1"/>
  <c r="B205" i="4"/>
  <c r="AS254" i="1"/>
  <c r="AR254" i="1"/>
  <c r="BA79" i="1"/>
  <c r="D80" i="1" s="1"/>
  <c r="E80" i="1" s="1"/>
  <c r="K169" i="4"/>
  <c r="BE220" i="1"/>
  <c r="F80" i="1" l="1"/>
  <c r="G80" i="1"/>
  <c r="I256" i="1"/>
  <c r="J256" i="1"/>
  <c r="BI75" i="1"/>
  <c r="K76" i="1" s="1"/>
  <c r="M76" i="1" s="1"/>
  <c r="O76" i="1"/>
  <c r="P256" i="1"/>
  <c r="AS255" i="1"/>
  <c r="AR255" i="1"/>
  <c r="B257" i="1"/>
  <c r="AT256" i="1"/>
  <c r="AQ256" i="1"/>
  <c r="C256" i="1"/>
  <c r="B206" i="4"/>
  <c r="K170" i="4"/>
  <c r="BE221" i="1"/>
  <c r="AI76" i="1"/>
  <c r="AN76" i="1"/>
  <c r="I257" i="1" l="1"/>
  <c r="J257" i="1"/>
  <c r="AA83" i="1"/>
  <c r="N76" i="1"/>
  <c r="AC97" i="1"/>
  <c r="P257" i="1"/>
  <c r="B258" i="1"/>
  <c r="AT257" i="1"/>
  <c r="AQ257" i="1"/>
  <c r="C257" i="1"/>
  <c r="B207" i="4"/>
  <c r="AS256" i="1"/>
  <c r="AR256" i="1"/>
  <c r="Y83" i="1"/>
  <c r="V76" i="1"/>
  <c r="AG76" i="1" s="1"/>
  <c r="W77" i="1" s="1"/>
  <c r="Z78" i="1"/>
  <c r="AK78" i="1" s="1"/>
  <c r="AB82" i="1"/>
  <c r="AU80" i="1"/>
  <c r="AV80" i="1"/>
  <c r="AW80" i="1"/>
  <c r="AX83" i="1" s="1"/>
  <c r="K171" i="4"/>
  <c r="BE222" i="1"/>
  <c r="S76" i="1"/>
  <c r="AF76" i="1" s="1"/>
  <c r="BB76" i="1"/>
  <c r="J258" i="1" l="1"/>
  <c r="I258" i="1"/>
  <c r="AD76" i="1" a="1"/>
  <c r="AD76" i="1" s="1"/>
  <c r="P258" i="1"/>
  <c r="AS257" i="1"/>
  <c r="AR257" i="1"/>
  <c r="B259" i="1"/>
  <c r="AT258" i="1"/>
  <c r="AQ258" i="1"/>
  <c r="C258" i="1"/>
  <c r="B208" i="4"/>
  <c r="R77" i="1"/>
  <c r="BC76" i="1"/>
  <c r="BD82" i="1"/>
  <c r="K172" i="4"/>
  <c r="BE223" i="1"/>
  <c r="Q77" i="1"/>
  <c r="X77" i="1" s="1"/>
  <c r="AJ76" i="1"/>
  <c r="AY80" i="1"/>
  <c r="AZ80" i="1" s="1"/>
  <c r="BA80" i="1" s="1"/>
  <c r="D81" i="1" s="1"/>
  <c r="E81" i="1" s="1"/>
  <c r="F81" i="1" l="1"/>
  <c r="G81" i="1"/>
  <c r="J259" i="1"/>
  <c r="I259" i="1"/>
  <c r="BF77" i="1"/>
  <c r="AH77" i="1"/>
  <c r="AL76" i="1"/>
  <c r="AM76" i="1" s="1"/>
  <c r="AE76" i="1"/>
  <c r="AO76" i="1"/>
  <c r="AP76" i="1" s="1"/>
  <c r="P259" i="1"/>
  <c r="B260" i="1"/>
  <c r="AT259" i="1"/>
  <c r="AQ259" i="1"/>
  <c r="C259" i="1"/>
  <c r="B209" i="4"/>
  <c r="AS258" i="1"/>
  <c r="AR258" i="1"/>
  <c r="K173" i="4"/>
  <c r="BE224" i="1"/>
  <c r="I260" i="1" l="1"/>
  <c r="J260" i="1"/>
  <c r="O77" i="1"/>
  <c r="BI76" i="1"/>
  <c r="K77" i="1" s="1"/>
  <c r="M77" i="1" s="1"/>
  <c r="P260" i="1"/>
  <c r="AS259" i="1"/>
  <c r="AR259" i="1"/>
  <c r="B261" i="1"/>
  <c r="AT260" i="1"/>
  <c r="AQ260" i="1"/>
  <c r="C260" i="1"/>
  <c r="B210" i="4"/>
  <c r="K174" i="4"/>
  <c r="BE225" i="1"/>
  <c r="AI77" i="1"/>
  <c r="AN77" i="1"/>
  <c r="I261" i="1" l="1"/>
  <c r="J261" i="1"/>
  <c r="AA84" i="1"/>
  <c r="N77" i="1"/>
  <c r="AC98" i="1"/>
  <c r="P261" i="1"/>
  <c r="B262" i="1"/>
  <c r="AT261" i="1"/>
  <c r="AQ261" i="1"/>
  <c r="C261" i="1"/>
  <c r="B211" i="4"/>
  <c r="AS260" i="1"/>
  <c r="AR260" i="1"/>
  <c r="Y84" i="1"/>
  <c r="V77" i="1"/>
  <c r="AG77" i="1" s="1"/>
  <c r="W78" i="1" s="1"/>
  <c r="Z79" i="1"/>
  <c r="AK79" i="1" s="1"/>
  <c r="AB83" i="1"/>
  <c r="AU81" i="1"/>
  <c r="AV81" i="1"/>
  <c r="AW81" i="1"/>
  <c r="AX84" i="1" s="1"/>
  <c r="BB77" i="1"/>
  <c r="S77" i="1"/>
  <c r="AF77" i="1" s="1"/>
  <c r="K175" i="4"/>
  <c r="BE226" i="1"/>
  <c r="J262" i="1" l="1"/>
  <c r="I262" i="1"/>
  <c r="X78" i="1"/>
  <c r="BF78" i="1" s="1"/>
  <c r="AD77" i="1" a="1"/>
  <c r="AD77" i="1" s="1"/>
  <c r="P262" i="1"/>
  <c r="B263" i="1"/>
  <c r="AT262" i="1"/>
  <c r="AQ262" i="1"/>
  <c r="C262" i="1"/>
  <c r="B212" i="4"/>
  <c r="AS261" i="1"/>
  <c r="AR261" i="1"/>
  <c r="R78" i="1"/>
  <c r="BC77" i="1"/>
  <c r="BD83" i="1"/>
  <c r="Q78" i="1"/>
  <c r="AJ77" i="1"/>
  <c r="K176" i="4"/>
  <c r="BE227" i="1"/>
  <c r="AY81" i="1"/>
  <c r="AZ81" i="1" s="1"/>
  <c r="J263" i="1" l="1"/>
  <c r="I263" i="1"/>
  <c r="AH78" i="1"/>
  <c r="AO77" i="1"/>
  <c r="AP77" i="1" s="1"/>
  <c r="AE77" i="1"/>
  <c r="AL77" i="1"/>
  <c r="AM77" i="1" s="1"/>
  <c r="P263" i="1"/>
  <c r="AS262" i="1"/>
  <c r="AR262" i="1"/>
  <c r="B264" i="1"/>
  <c r="AT263" i="1"/>
  <c r="AQ263" i="1"/>
  <c r="C263" i="1"/>
  <c r="B213" i="4"/>
  <c r="D82" i="1"/>
  <c r="E82" i="1" s="1"/>
  <c r="BA81" i="1"/>
  <c r="K177" i="4"/>
  <c r="BE228" i="1"/>
  <c r="F82" i="1" l="1"/>
  <c r="G82" i="1"/>
  <c r="I264" i="1"/>
  <c r="J264" i="1"/>
  <c r="O78" i="1"/>
  <c r="BI77" i="1"/>
  <c r="K78" i="1" s="1"/>
  <c r="M78" i="1" s="1"/>
  <c r="V78" i="1" s="1"/>
  <c r="AG78" i="1" s="1"/>
  <c r="P264" i="1"/>
  <c r="B265" i="1"/>
  <c r="AT264" i="1"/>
  <c r="AQ264" i="1"/>
  <c r="C264" i="1"/>
  <c r="B214" i="4"/>
  <c r="AS263" i="1"/>
  <c r="AR263" i="1"/>
  <c r="K178" i="4"/>
  <c r="BE229" i="1"/>
  <c r="AI78" i="1"/>
  <c r="AN78" i="1"/>
  <c r="I265" i="1" l="1"/>
  <c r="J265" i="1"/>
  <c r="AW82" i="1"/>
  <c r="AX85" i="1" s="1"/>
  <c r="AU82" i="1"/>
  <c r="Z80" i="1"/>
  <c r="AK80" i="1" s="1"/>
  <c r="AV82" i="1"/>
  <c r="Y85" i="1"/>
  <c r="AC99" i="1"/>
  <c r="N78" i="1"/>
  <c r="AA85" i="1"/>
  <c r="AB84" i="1"/>
  <c r="BD84" i="1" s="1"/>
  <c r="P265" i="1"/>
  <c r="AS264" i="1"/>
  <c r="AR264" i="1"/>
  <c r="B266" i="1"/>
  <c r="AT265" i="1"/>
  <c r="AQ265" i="1"/>
  <c r="C265" i="1"/>
  <c r="B215" i="4"/>
  <c r="W79" i="1"/>
  <c r="BB78" i="1"/>
  <c r="S78" i="1"/>
  <c r="AF78" i="1" s="1"/>
  <c r="Q79" i="1" s="1"/>
  <c r="K179" i="4"/>
  <c r="BE230" i="1"/>
  <c r="J266" i="1" l="1"/>
  <c r="I266" i="1"/>
  <c r="X79" i="1"/>
  <c r="AH79" i="1" s="1"/>
  <c r="AD78" i="1" a="1"/>
  <c r="AD78" i="1" s="1"/>
  <c r="AE78" i="1" s="1"/>
  <c r="P266" i="1"/>
  <c r="AS265" i="1"/>
  <c r="AR265" i="1"/>
  <c r="B267" i="1"/>
  <c r="AT266" i="1"/>
  <c r="AQ266" i="1"/>
  <c r="C266" i="1"/>
  <c r="B216" i="4"/>
  <c r="R79" i="1"/>
  <c r="AJ78" i="1"/>
  <c r="BC78" i="1"/>
  <c r="K180" i="4"/>
  <c r="BE231" i="1"/>
  <c r="AY82" i="1"/>
  <c r="AZ82" i="1" s="1"/>
  <c r="J267" i="1" l="1"/>
  <c r="I267" i="1"/>
  <c r="BF79" i="1"/>
  <c r="AL78" i="1"/>
  <c r="AM78" i="1" s="1"/>
  <c r="O79" i="1" s="1"/>
  <c r="AO78" i="1"/>
  <c r="AP78" i="1" s="1"/>
  <c r="BI78" i="1"/>
  <c r="K79" i="1" s="1"/>
  <c r="P267" i="1"/>
  <c r="AS266" i="1"/>
  <c r="AR266" i="1"/>
  <c r="B268" i="1"/>
  <c r="AT267" i="1"/>
  <c r="AQ267" i="1"/>
  <c r="C267" i="1"/>
  <c r="B217" i="4"/>
  <c r="BA82" i="1"/>
  <c r="D83" i="1" s="1"/>
  <c r="E83" i="1" s="1"/>
  <c r="K181" i="4"/>
  <c r="BE232" i="1"/>
  <c r="AI79" i="1"/>
  <c r="G83" i="1" l="1"/>
  <c r="F83" i="1"/>
  <c r="I268" i="1"/>
  <c r="J268" i="1"/>
  <c r="M79" i="1"/>
  <c r="AA86" i="1" s="1"/>
  <c r="P268" i="1"/>
  <c r="AS267" i="1"/>
  <c r="AR267" i="1"/>
  <c r="B269" i="1"/>
  <c r="AT268" i="1"/>
  <c r="AQ268" i="1"/>
  <c r="C268" i="1"/>
  <c r="B218" i="4"/>
  <c r="K182" i="4"/>
  <c r="BE233" i="1"/>
  <c r="AN79" i="1"/>
  <c r="I269" i="1" l="1"/>
  <c r="J269" i="1"/>
  <c r="AV83" i="1"/>
  <c r="AB85" i="1"/>
  <c r="BD85" i="1" s="1"/>
  <c r="Z81" i="1"/>
  <c r="AK81" i="1" s="1"/>
  <c r="BB79" i="1"/>
  <c r="V79" i="1"/>
  <c r="AG79" i="1" s="1"/>
  <c r="W80" i="1" s="1"/>
  <c r="X80" i="1" s="1"/>
  <c r="AH80" i="1" s="1"/>
  <c r="S79" i="1"/>
  <c r="AF79" i="1" s="1"/>
  <c r="Q80" i="1" s="1"/>
  <c r="Y86" i="1"/>
  <c r="AC100" i="1"/>
  <c r="AW83" i="1"/>
  <c r="AX86" i="1" s="1"/>
  <c r="N79" i="1"/>
  <c r="AU83" i="1"/>
  <c r="AD79" i="1" a="1"/>
  <c r="P269" i="1"/>
  <c r="B270" i="1"/>
  <c r="AT269" i="1"/>
  <c r="AQ269" i="1"/>
  <c r="C269" i="1"/>
  <c r="B219" i="4"/>
  <c r="AS268" i="1"/>
  <c r="AR268" i="1"/>
  <c r="K183" i="4"/>
  <c r="BE234" i="1"/>
  <c r="J270" i="1" l="1"/>
  <c r="I270" i="1"/>
  <c r="AD79" i="1"/>
  <c r="AO79" i="1" s="1"/>
  <c r="AP79" i="1" s="1"/>
  <c r="R80" i="1"/>
  <c r="AJ79" i="1"/>
  <c r="BC79" i="1"/>
  <c r="BF80" i="1"/>
  <c r="P270" i="1"/>
  <c r="AS269" i="1"/>
  <c r="AR269" i="1"/>
  <c r="B271" i="1"/>
  <c r="AT270" i="1"/>
  <c r="AQ270" i="1"/>
  <c r="C270" i="1"/>
  <c r="B220" i="4"/>
  <c r="K184" i="4"/>
  <c r="AY83" i="1"/>
  <c r="AZ83" i="1" s="1"/>
  <c r="J271" i="1" l="1"/>
  <c r="I271" i="1"/>
  <c r="AL79" i="1"/>
  <c r="AM79" i="1" s="1"/>
  <c r="AE79" i="1"/>
  <c r="BI79" i="1" s="1"/>
  <c r="K80" i="1" s="1"/>
  <c r="P271" i="1"/>
  <c r="AS270" i="1"/>
  <c r="AR270" i="1"/>
  <c r="B272" i="1"/>
  <c r="AT271" i="1"/>
  <c r="AQ271" i="1"/>
  <c r="C271" i="1"/>
  <c r="B221" i="4"/>
  <c r="BA83" i="1"/>
  <c r="D84" i="1" s="1"/>
  <c r="E84" i="1" s="1"/>
  <c r="AI80" i="1"/>
  <c r="AN80" i="1"/>
  <c r="F84" i="1" l="1"/>
  <c r="G84" i="1"/>
  <c r="I272" i="1"/>
  <c r="J272" i="1"/>
  <c r="M80" i="1"/>
  <c r="AA87" i="1" s="1"/>
  <c r="O80" i="1"/>
  <c r="P272" i="1"/>
  <c r="B273" i="1"/>
  <c r="AT272" i="1"/>
  <c r="AQ272" i="1"/>
  <c r="C272" i="1"/>
  <c r="B222" i="4"/>
  <c r="AS271" i="1"/>
  <c r="AR271" i="1"/>
  <c r="I273" i="1" l="1"/>
  <c r="J273" i="1"/>
  <c r="AU84" i="1"/>
  <c r="AB86" i="1"/>
  <c r="BD86" i="1" s="1"/>
  <c r="Z82" i="1"/>
  <c r="AK82" i="1" s="1"/>
  <c r="V80" i="1"/>
  <c r="AG80" i="1" s="1"/>
  <c r="W81" i="1" s="1"/>
  <c r="X81" i="1" s="1"/>
  <c r="S80" i="1"/>
  <c r="AF80" i="1" s="1"/>
  <c r="Q81" i="1" s="1"/>
  <c r="BB80" i="1"/>
  <c r="AW84" i="1"/>
  <c r="AX87" i="1" s="1"/>
  <c r="AC101" i="1"/>
  <c r="Y87" i="1"/>
  <c r="AV84" i="1"/>
  <c r="N80" i="1"/>
  <c r="AD80" i="1" a="1"/>
  <c r="AD80" i="1" s="1"/>
  <c r="P273" i="1"/>
  <c r="AS272" i="1"/>
  <c r="AR272" i="1"/>
  <c r="B274" i="1"/>
  <c r="AT273" i="1"/>
  <c r="AQ273" i="1"/>
  <c r="C273" i="1"/>
  <c r="B223" i="4"/>
  <c r="J274" i="1" l="1"/>
  <c r="I274" i="1"/>
  <c r="BC80" i="1"/>
  <c r="R81" i="1"/>
  <c r="AI81" i="1" s="1"/>
  <c r="AJ80" i="1"/>
  <c r="AL80" i="1"/>
  <c r="AE80" i="1"/>
  <c r="BI80" i="1" s="1"/>
  <c r="AO80" i="1"/>
  <c r="AP80" i="1" s="1"/>
  <c r="P274" i="1"/>
  <c r="B275" i="1"/>
  <c r="AT274" i="1"/>
  <c r="AQ274" i="1"/>
  <c r="C274" i="1"/>
  <c r="B224" i="4"/>
  <c r="AS273" i="1"/>
  <c r="AR273" i="1"/>
  <c r="AH81" i="1"/>
  <c r="BF81" i="1"/>
  <c r="AY84" i="1"/>
  <c r="AZ84" i="1" s="1"/>
  <c r="BA84" i="1" s="1"/>
  <c r="D85" i="1" s="1"/>
  <c r="E85" i="1" s="1"/>
  <c r="G85" i="1" l="1"/>
  <c r="M35" i="4" s="1"/>
  <c r="F85" i="1"/>
  <c r="J275" i="1"/>
  <c r="I275" i="1"/>
  <c r="AN81" i="1"/>
  <c r="AM80" i="1"/>
  <c r="O81" i="1" s="1"/>
  <c r="P275" i="1"/>
  <c r="AS274" i="1"/>
  <c r="AR274" i="1"/>
  <c r="B276" i="1"/>
  <c r="AT275" i="1"/>
  <c r="AQ275" i="1"/>
  <c r="C275" i="1"/>
  <c r="B225" i="4"/>
  <c r="K81" i="1"/>
  <c r="I276" i="1" l="1"/>
  <c r="J276" i="1"/>
  <c r="P276" i="1"/>
  <c r="B277" i="1"/>
  <c r="AT276" i="1"/>
  <c r="AQ276" i="1"/>
  <c r="C276" i="1"/>
  <c r="B226" i="4"/>
  <c r="AS275" i="1"/>
  <c r="AR275" i="1"/>
  <c r="M81" i="1"/>
  <c r="I277" i="1" l="1"/>
  <c r="J277" i="1"/>
  <c r="AA88" i="1"/>
  <c r="N81" i="1"/>
  <c r="AC102" i="1"/>
  <c r="P277" i="1"/>
  <c r="AS276" i="1"/>
  <c r="AR276" i="1"/>
  <c r="B278" i="1"/>
  <c r="AT277" i="1"/>
  <c r="AQ277" i="1"/>
  <c r="C277" i="1"/>
  <c r="B227" i="4"/>
  <c r="Y88" i="1"/>
  <c r="V81" i="1"/>
  <c r="AG81" i="1" s="1"/>
  <c r="W82" i="1" s="1"/>
  <c r="Z83" i="1"/>
  <c r="AK83" i="1" s="1"/>
  <c r="AB87" i="1"/>
  <c r="BD87" i="1" s="1"/>
  <c r="AU85" i="1"/>
  <c r="AV85" i="1"/>
  <c r="AW85" i="1"/>
  <c r="AX88" i="1" s="1"/>
  <c r="BB81" i="1"/>
  <c r="S81" i="1"/>
  <c r="AF81" i="1" s="1"/>
  <c r="J278" i="1" l="1"/>
  <c r="I278" i="1"/>
  <c r="X82" i="1"/>
  <c r="AH82" i="1" s="1"/>
  <c r="AD81" i="1" a="1"/>
  <c r="AD81" i="1" s="1"/>
  <c r="P278" i="1"/>
  <c r="AS277" i="1"/>
  <c r="AR277" i="1"/>
  <c r="B279" i="1"/>
  <c r="AT278" i="1"/>
  <c r="AQ278" i="1"/>
  <c r="C278" i="1"/>
  <c r="B228" i="4"/>
  <c r="R82" i="1"/>
  <c r="BC81" i="1"/>
  <c r="Q82" i="1"/>
  <c r="AY85" i="1"/>
  <c r="AZ85" i="1" s="1"/>
  <c r="BA85" i="1" s="1"/>
  <c r="D86" i="1" s="1"/>
  <c r="E86" i="1" s="1"/>
  <c r="AJ81" i="1"/>
  <c r="G86" i="1" l="1"/>
  <c r="M36" i="4" s="1"/>
  <c r="F86" i="1"/>
  <c r="J279" i="1"/>
  <c r="I279" i="1"/>
  <c r="BF82" i="1"/>
  <c r="AE81" i="1"/>
  <c r="AO81" i="1"/>
  <c r="AP81" i="1" s="1"/>
  <c r="AL81" i="1"/>
  <c r="AM81" i="1" s="1"/>
  <c r="P279" i="1"/>
  <c r="B280" i="1"/>
  <c r="AT279" i="1"/>
  <c r="AQ279" i="1"/>
  <c r="C279" i="1"/>
  <c r="B229" i="4"/>
  <c r="AS278" i="1"/>
  <c r="AR278" i="1"/>
  <c r="F35" i="4"/>
  <c r="D35" i="4"/>
  <c r="G35" i="4" l="1"/>
  <c r="AI35" i="4"/>
  <c r="AJ35" i="4" s="1"/>
  <c r="I280" i="1"/>
  <c r="J280" i="1"/>
  <c r="O82" i="1"/>
  <c r="BI81" i="1"/>
  <c r="K82" i="1" s="1"/>
  <c r="M82" i="1" s="1"/>
  <c r="P280" i="1"/>
  <c r="AS279" i="1"/>
  <c r="AR279" i="1"/>
  <c r="B281" i="1"/>
  <c r="AT280" i="1"/>
  <c r="AQ280" i="1"/>
  <c r="C280" i="1"/>
  <c r="B230" i="4"/>
  <c r="I281" i="1" l="1"/>
  <c r="J281" i="1"/>
  <c r="AA89" i="1"/>
  <c r="N82" i="1"/>
  <c r="AC103" i="1"/>
  <c r="P281" i="1"/>
  <c r="B282" i="1"/>
  <c r="AT281" i="1"/>
  <c r="AQ281" i="1"/>
  <c r="C281" i="1"/>
  <c r="B231" i="4"/>
  <c r="AS280" i="1"/>
  <c r="AR280" i="1"/>
  <c r="Y89" i="1"/>
  <c r="V82" i="1"/>
  <c r="AG82" i="1" s="1"/>
  <c r="AB88" i="1"/>
  <c r="BD88" i="1" s="1"/>
  <c r="Z84" i="1"/>
  <c r="AK84" i="1" s="1"/>
  <c r="AU86" i="1"/>
  <c r="AV86" i="1"/>
  <c r="AW86" i="1"/>
  <c r="AX89" i="1" s="1"/>
  <c r="AN82" i="1"/>
  <c r="S82" i="1"/>
  <c r="AF82" i="1" s="1"/>
  <c r="BB82" i="1"/>
  <c r="J282" i="1" l="1"/>
  <c r="I282" i="1"/>
  <c r="AD82" i="1" a="1"/>
  <c r="AD82" i="1" s="1"/>
  <c r="P282" i="1"/>
  <c r="AS281" i="1"/>
  <c r="AR281" i="1"/>
  <c r="B283" i="1"/>
  <c r="AT282" i="1"/>
  <c r="AQ282" i="1"/>
  <c r="C282" i="1"/>
  <c r="B232" i="4"/>
  <c r="R83" i="1"/>
  <c r="BC82" i="1"/>
  <c r="Q83" i="1"/>
  <c r="AI82" i="1"/>
  <c r="W83" i="1"/>
  <c r="AJ82" i="1"/>
  <c r="J283" i="1" l="1"/>
  <c r="I283" i="1"/>
  <c r="X83" i="1"/>
  <c r="AH83" i="1" s="1"/>
  <c r="AL82" i="1"/>
  <c r="AM82" i="1" s="1"/>
  <c r="AO82" i="1"/>
  <c r="AP82" i="1" s="1"/>
  <c r="AE82" i="1"/>
  <c r="BI82" i="1" s="1"/>
  <c r="P283" i="1"/>
  <c r="AS282" i="1"/>
  <c r="AR282" i="1"/>
  <c r="B284" i="1"/>
  <c r="AT283" i="1"/>
  <c r="AQ283" i="1"/>
  <c r="C283" i="1"/>
  <c r="B233" i="4"/>
  <c r="AY86" i="1"/>
  <c r="AZ86" i="1" s="1"/>
  <c r="I284" i="1" l="1"/>
  <c r="J284" i="1"/>
  <c r="BF83" i="1"/>
  <c r="O83" i="1"/>
  <c r="P284" i="1"/>
  <c r="AS283" i="1"/>
  <c r="AR283" i="1"/>
  <c r="B285" i="1"/>
  <c r="AT284" i="1"/>
  <c r="AQ284" i="1"/>
  <c r="C284" i="1"/>
  <c r="B234" i="4"/>
  <c r="F36" i="4"/>
  <c r="BA86" i="1"/>
  <c r="K83" i="1"/>
  <c r="G36" i="4" l="1"/>
  <c r="AI36" i="4"/>
  <c r="AJ36" i="4" s="1"/>
  <c r="D36" i="4"/>
  <c r="D87" i="1"/>
  <c r="E87" i="1" s="1"/>
  <c r="I285" i="1"/>
  <c r="J285" i="1"/>
  <c r="P285" i="1"/>
  <c r="AS284" i="1"/>
  <c r="AR284" i="1"/>
  <c r="B286" i="1"/>
  <c r="AT285" i="1"/>
  <c r="AQ285" i="1"/>
  <c r="C285" i="1"/>
  <c r="B235" i="4"/>
  <c r="M83" i="1"/>
  <c r="AN83" i="1"/>
  <c r="AI83" i="1"/>
  <c r="G87" i="1" l="1"/>
  <c r="M37" i="4" s="1"/>
  <c r="F87" i="1"/>
  <c r="J286" i="1"/>
  <c r="I286" i="1"/>
  <c r="AA90" i="1"/>
  <c r="N83" i="1"/>
  <c r="AC104" i="1"/>
  <c r="P286" i="1"/>
  <c r="AS285" i="1"/>
  <c r="AR285" i="1"/>
  <c r="B287" i="1"/>
  <c r="AT286" i="1"/>
  <c r="AQ286" i="1"/>
  <c r="C286" i="1"/>
  <c r="B236" i="4"/>
  <c r="Y90" i="1"/>
  <c r="V83" i="1"/>
  <c r="AG83" i="1" s="1"/>
  <c r="W84" i="1" s="1"/>
  <c r="Z85" i="1"/>
  <c r="AK85" i="1" s="1"/>
  <c r="AB89" i="1"/>
  <c r="AU87" i="1"/>
  <c r="AV87" i="1"/>
  <c r="AW87" i="1"/>
  <c r="AX90" i="1" s="1"/>
  <c r="S83" i="1"/>
  <c r="AF83" i="1" s="1"/>
  <c r="BB83" i="1"/>
  <c r="J287" i="1" l="1"/>
  <c r="I287" i="1"/>
  <c r="AD83" i="1" a="1"/>
  <c r="AD83" i="1" s="1"/>
  <c r="P287" i="1"/>
  <c r="AS286" i="1"/>
  <c r="AR286" i="1"/>
  <c r="B288" i="1"/>
  <c r="AT287" i="1"/>
  <c r="AQ287" i="1"/>
  <c r="C287" i="1"/>
  <c r="B237" i="4"/>
  <c r="R84" i="1"/>
  <c r="Q84" i="1"/>
  <c r="X84" i="1" s="1"/>
  <c r="BC83" i="1"/>
  <c r="BD89" i="1"/>
  <c r="AJ83" i="1"/>
  <c r="AY87" i="1"/>
  <c r="AZ87" i="1" s="1"/>
  <c r="I288" i="1" l="1"/>
  <c r="J288" i="1"/>
  <c r="AH84" i="1"/>
  <c r="BF84" i="1"/>
  <c r="AE83" i="1"/>
  <c r="AO83" i="1"/>
  <c r="AP83" i="1" s="1"/>
  <c r="AL83" i="1"/>
  <c r="AM83" i="1" s="1"/>
  <c r="P288" i="1"/>
  <c r="AS287" i="1"/>
  <c r="AR287" i="1"/>
  <c r="B289" i="1"/>
  <c r="AT288" i="1"/>
  <c r="AQ288" i="1"/>
  <c r="C288" i="1"/>
  <c r="B238" i="4"/>
  <c r="BA87" i="1"/>
  <c r="F37" i="4"/>
  <c r="G37" i="4" l="1"/>
  <c r="AI37" i="4"/>
  <c r="AJ37" i="4" s="1"/>
  <c r="D37" i="4"/>
  <c r="D88" i="1"/>
  <c r="E88" i="1" s="1"/>
  <c r="I289" i="1"/>
  <c r="J289" i="1"/>
  <c r="O84" i="1"/>
  <c r="BI83" i="1"/>
  <c r="K84" i="1" s="1"/>
  <c r="M84" i="1" s="1"/>
  <c r="P289" i="1"/>
  <c r="AS288" i="1"/>
  <c r="AR288" i="1"/>
  <c r="B290" i="1"/>
  <c r="AT289" i="1"/>
  <c r="AQ289" i="1"/>
  <c r="C289" i="1"/>
  <c r="B239" i="4"/>
  <c r="F88" i="1" l="1"/>
  <c r="G88" i="1"/>
  <c r="M38" i="4" s="1"/>
  <c r="J290" i="1"/>
  <c r="I290" i="1"/>
  <c r="AA91" i="1"/>
  <c r="N84" i="1"/>
  <c r="AC105" i="1"/>
  <c r="P290" i="1"/>
  <c r="AS289" i="1"/>
  <c r="AR289" i="1"/>
  <c r="B291" i="1"/>
  <c r="AT290" i="1"/>
  <c r="AQ290" i="1"/>
  <c r="C290" i="1"/>
  <c r="B240" i="4"/>
  <c r="Y91" i="1"/>
  <c r="V84" i="1"/>
  <c r="AG84" i="1" s="1"/>
  <c r="W85" i="1" s="1"/>
  <c r="Z86" i="1"/>
  <c r="AK86" i="1" s="1"/>
  <c r="AB90" i="1"/>
  <c r="AU88" i="1"/>
  <c r="AV88" i="1"/>
  <c r="AW88" i="1"/>
  <c r="AX91" i="1" s="1"/>
  <c r="S84" i="1"/>
  <c r="AF84" i="1" s="1"/>
  <c r="BB84" i="1"/>
  <c r="AI84" i="1"/>
  <c r="AN84" i="1"/>
  <c r="J291" i="1" l="1"/>
  <c r="I291" i="1"/>
  <c r="AD84" i="1" a="1"/>
  <c r="AD84" i="1" s="1"/>
  <c r="P291" i="1"/>
  <c r="AS290" i="1"/>
  <c r="AR290" i="1"/>
  <c r="B292" i="1"/>
  <c r="AT291" i="1"/>
  <c r="AQ291" i="1"/>
  <c r="C291" i="1"/>
  <c r="B241" i="4"/>
  <c r="R85" i="1"/>
  <c r="BC84" i="1"/>
  <c r="BD90" i="1"/>
  <c r="AJ84" i="1"/>
  <c r="AY88" i="1"/>
  <c r="AZ88" i="1" s="1"/>
  <c r="Q85" i="1"/>
  <c r="X85" i="1" s="1"/>
  <c r="I292" i="1" l="1"/>
  <c r="J292" i="1"/>
  <c r="AH85" i="1"/>
  <c r="BF85" i="1"/>
  <c r="AL84" i="1"/>
  <c r="AE84" i="1"/>
  <c r="AO84" i="1"/>
  <c r="AP84" i="1" s="1"/>
  <c r="P292" i="1"/>
  <c r="B293" i="1"/>
  <c r="AT292" i="1"/>
  <c r="AQ292" i="1"/>
  <c r="C292" i="1"/>
  <c r="B242" i="4"/>
  <c r="AS291" i="1"/>
  <c r="AR291" i="1"/>
  <c r="BA88" i="1"/>
  <c r="F38" i="4"/>
  <c r="AN85" i="1"/>
  <c r="G38" i="4" l="1"/>
  <c r="AI38" i="4"/>
  <c r="AJ38" i="4" s="1"/>
  <c r="D38" i="4"/>
  <c r="D89" i="1"/>
  <c r="E89" i="1" s="1"/>
  <c r="I293" i="1"/>
  <c r="J293" i="1"/>
  <c r="AM84" i="1"/>
  <c r="O85" i="1" s="1"/>
  <c r="BI84" i="1"/>
  <c r="K85" i="1" s="1"/>
  <c r="M85" i="1" s="1"/>
  <c r="P293" i="1"/>
  <c r="AS292" i="1"/>
  <c r="AR292" i="1"/>
  <c r="B294" i="1"/>
  <c r="AT293" i="1"/>
  <c r="AQ293" i="1"/>
  <c r="C293" i="1"/>
  <c r="B243" i="4"/>
  <c r="AI85" i="1"/>
  <c r="F89" i="1" l="1"/>
  <c r="G89" i="1"/>
  <c r="M39" i="4" s="1"/>
  <c r="J294" i="1"/>
  <c r="I294" i="1"/>
  <c r="AA92" i="1"/>
  <c r="N85" i="1"/>
  <c r="AC106" i="1"/>
  <c r="P294" i="1"/>
  <c r="B295" i="1"/>
  <c r="AT294" i="1"/>
  <c r="AQ294" i="1"/>
  <c r="C294" i="1"/>
  <c r="B244" i="4"/>
  <c r="AS293" i="1"/>
  <c r="AR293" i="1"/>
  <c r="Y92" i="1"/>
  <c r="V85" i="1"/>
  <c r="AG85" i="1" s="1"/>
  <c r="W86" i="1" s="1"/>
  <c r="Z87" i="1"/>
  <c r="AK87" i="1" s="1"/>
  <c r="AB91" i="1"/>
  <c r="BD91" i="1" s="1"/>
  <c r="AU89" i="1"/>
  <c r="AV89" i="1"/>
  <c r="AW89" i="1"/>
  <c r="AX92" i="1" s="1"/>
  <c r="BB85" i="1"/>
  <c r="E35" i="4" s="1"/>
  <c r="S85" i="1"/>
  <c r="AF85" i="1" s="1"/>
  <c r="J295" i="1" l="1"/>
  <c r="I295" i="1"/>
  <c r="AD85" i="1" a="1"/>
  <c r="AD85" i="1" s="1"/>
  <c r="P295" i="1"/>
  <c r="AS294" i="1"/>
  <c r="AR294" i="1"/>
  <c r="B296" i="1"/>
  <c r="AT295" i="1"/>
  <c r="AQ295" i="1"/>
  <c r="C295" i="1"/>
  <c r="B245" i="4"/>
  <c r="L35" i="4"/>
  <c r="Q86" i="1"/>
  <c r="X86" i="1" s="1"/>
  <c r="R86" i="1"/>
  <c r="BC85" i="1"/>
  <c r="AJ85" i="1"/>
  <c r="AY89" i="1"/>
  <c r="AZ89" i="1" s="1"/>
  <c r="I296" i="1" l="1"/>
  <c r="J296" i="1"/>
  <c r="AH86" i="1"/>
  <c r="BF86" i="1"/>
  <c r="AL85" i="1"/>
  <c r="AM85" i="1" s="1"/>
  <c r="AO85" i="1"/>
  <c r="AP85" i="1" s="1"/>
  <c r="H35" i="4" s="1"/>
  <c r="AE85" i="1"/>
  <c r="P296" i="1"/>
  <c r="B297" i="1"/>
  <c r="AT296" i="1"/>
  <c r="AQ296" i="1"/>
  <c r="C296" i="1"/>
  <c r="B246" i="4"/>
  <c r="AS295" i="1"/>
  <c r="AR295" i="1"/>
  <c r="BA89" i="1"/>
  <c r="F39" i="4"/>
  <c r="G39" i="4" l="1"/>
  <c r="AI39" i="4"/>
  <c r="AJ39" i="4" s="1"/>
  <c r="D39" i="4"/>
  <c r="D90" i="1"/>
  <c r="E90" i="1" s="1"/>
  <c r="I297" i="1"/>
  <c r="J297" i="1"/>
  <c r="O86" i="1"/>
  <c r="I35" i="4"/>
  <c r="AK35" i="4" s="1"/>
  <c r="AL35" i="4" s="1"/>
  <c r="BI85" i="1"/>
  <c r="P297" i="1"/>
  <c r="AS296" i="1"/>
  <c r="AR296" i="1"/>
  <c r="B298" i="1"/>
  <c r="AT297" i="1"/>
  <c r="AQ297" i="1"/>
  <c r="C297" i="1"/>
  <c r="B247" i="4"/>
  <c r="C35" i="4"/>
  <c r="AN86" i="1"/>
  <c r="AI86" i="1"/>
  <c r="J35" i="4" l="1"/>
  <c r="G90" i="1"/>
  <c r="M40" i="4" s="1"/>
  <c r="F90" i="1"/>
  <c r="J298" i="1"/>
  <c r="I298" i="1"/>
  <c r="N35" i="4"/>
  <c r="O35" i="4" s="1"/>
  <c r="K86" i="1"/>
  <c r="M86" i="1" s="1"/>
  <c r="AA93" i="1" s="1"/>
  <c r="P298" i="1"/>
  <c r="AS297" i="1"/>
  <c r="AR297" i="1"/>
  <c r="B299" i="1"/>
  <c r="AT298" i="1"/>
  <c r="AQ298" i="1"/>
  <c r="C298" i="1"/>
  <c r="B248" i="4"/>
  <c r="J299" i="1" l="1"/>
  <c r="I299" i="1"/>
  <c r="V86" i="1"/>
  <c r="AG86" i="1" s="1"/>
  <c r="W87" i="1" s="1"/>
  <c r="X87" i="1" s="1"/>
  <c r="BF87" i="1" s="1"/>
  <c r="AW90" i="1"/>
  <c r="AX93" i="1" s="1"/>
  <c r="AB92" i="1"/>
  <c r="BD92" i="1" s="1"/>
  <c r="Y93" i="1"/>
  <c r="AU90" i="1"/>
  <c r="BB86" i="1"/>
  <c r="E36" i="4" s="1"/>
  <c r="S86" i="1"/>
  <c r="AF86" i="1" s="1"/>
  <c r="Q87" i="1" s="1"/>
  <c r="AC107" i="1"/>
  <c r="AV90" i="1"/>
  <c r="N86" i="1"/>
  <c r="Z88" i="1"/>
  <c r="AK88" i="1" s="1"/>
  <c r="P299" i="1"/>
  <c r="B300" i="1"/>
  <c r="AT299" i="1"/>
  <c r="AQ299" i="1"/>
  <c r="C299" i="1"/>
  <c r="B249" i="4"/>
  <c r="AS298" i="1"/>
  <c r="AR298" i="1"/>
  <c r="L36" i="4"/>
  <c r="I300" i="1" l="1"/>
  <c r="J300" i="1"/>
  <c r="AY90" i="1"/>
  <c r="AZ90" i="1" s="1"/>
  <c r="BA90" i="1" s="1"/>
  <c r="AH87" i="1"/>
  <c r="AJ86" i="1"/>
  <c r="R87" i="1"/>
  <c r="AN87" i="1" s="1"/>
  <c r="BC86" i="1"/>
  <c r="AD86" i="1" a="1"/>
  <c r="AD86" i="1" s="1"/>
  <c r="P300" i="1"/>
  <c r="AS299" i="1"/>
  <c r="AR299" i="1"/>
  <c r="B301" i="1"/>
  <c r="AT300" i="1"/>
  <c r="AQ300" i="1"/>
  <c r="C300" i="1"/>
  <c r="B250" i="4"/>
  <c r="D40" i="4" l="1"/>
  <c r="D91" i="1"/>
  <c r="E91" i="1" s="1"/>
  <c r="I301" i="1"/>
  <c r="J301" i="1"/>
  <c r="AO86" i="1"/>
  <c r="AP86" i="1" s="1"/>
  <c r="H36" i="4" s="1"/>
  <c r="AI87" i="1"/>
  <c r="F40" i="4"/>
  <c r="AE86" i="1"/>
  <c r="BI86" i="1" s="1"/>
  <c r="AL86" i="1"/>
  <c r="AM86" i="1" s="1"/>
  <c r="C36" i="4" s="1"/>
  <c r="P301" i="1"/>
  <c r="B302" i="1"/>
  <c r="AT301" i="1"/>
  <c r="AQ301" i="1"/>
  <c r="C301" i="1"/>
  <c r="B251" i="4"/>
  <c r="AS300" i="1"/>
  <c r="AR300" i="1"/>
  <c r="G40" i="4" l="1"/>
  <c r="AI40" i="4"/>
  <c r="AJ40" i="4" s="1"/>
  <c r="G91" i="1"/>
  <c r="M41" i="4" s="1"/>
  <c r="F91" i="1"/>
  <c r="J302" i="1"/>
  <c r="I302" i="1"/>
  <c r="I36" i="4"/>
  <c r="AK36" i="4" s="1"/>
  <c r="AL36" i="4" s="1"/>
  <c r="O87" i="1"/>
  <c r="N36" i="4"/>
  <c r="O36" i="4" s="1"/>
  <c r="K87" i="1"/>
  <c r="M87" i="1" s="1"/>
  <c r="AA94" i="1" s="1"/>
  <c r="P302" i="1"/>
  <c r="B303" i="1"/>
  <c r="AT302" i="1"/>
  <c r="AQ302" i="1"/>
  <c r="C302" i="1"/>
  <c r="B252" i="4"/>
  <c r="AS301" i="1"/>
  <c r="AR301" i="1"/>
  <c r="J36" i="4" l="1"/>
  <c r="J303" i="1"/>
  <c r="I303" i="1"/>
  <c r="AV91" i="1"/>
  <c r="AB93" i="1"/>
  <c r="BD93" i="1" s="1"/>
  <c r="Z89" i="1"/>
  <c r="AK89" i="1" s="1"/>
  <c r="V87" i="1"/>
  <c r="AG87" i="1" s="1"/>
  <c r="W88" i="1" s="1"/>
  <c r="X88" i="1" s="1"/>
  <c r="AH88" i="1" s="1"/>
  <c r="BB87" i="1"/>
  <c r="E37" i="4" s="1"/>
  <c r="Y94" i="1"/>
  <c r="S87" i="1"/>
  <c r="AF87" i="1" s="1"/>
  <c r="Q88" i="1" s="1"/>
  <c r="AW91" i="1"/>
  <c r="AX94" i="1" s="1"/>
  <c r="AC108" i="1"/>
  <c r="AU91" i="1"/>
  <c r="N87" i="1"/>
  <c r="P303" i="1"/>
  <c r="AS302" i="1"/>
  <c r="AR302" i="1"/>
  <c r="B304" i="1"/>
  <c r="AT303" i="1"/>
  <c r="AQ303" i="1"/>
  <c r="C303" i="1"/>
  <c r="B253" i="4"/>
  <c r="L37" i="4"/>
  <c r="I304" i="1" l="1"/>
  <c r="J304" i="1"/>
  <c r="R88" i="1"/>
  <c r="AN88" i="1" s="1"/>
  <c r="BF88" i="1"/>
  <c r="AY91" i="1"/>
  <c r="AZ91" i="1" s="1"/>
  <c r="BA91" i="1" s="1"/>
  <c r="BC87" i="1"/>
  <c r="AJ87" i="1"/>
  <c r="AD87" i="1" a="1"/>
  <c r="AD87" i="1" s="1"/>
  <c r="P304" i="1"/>
  <c r="B305" i="1"/>
  <c r="AT304" i="1"/>
  <c r="AQ304" i="1"/>
  <c r="C304" i="1"/>
  <c r="B254" i="4"/>
  <c r="AS303" i="1"/>
  <c r="AR303" i="1"/>
  <c r="D41" i="4" l="1"/>
  <c r="D92" i="1"/>
  <c r="E92" i="1" s="1"/>
  <c r="I305" i="1"/>
  <c r="J305" i="1"/>
  <c r="F41" i="4"/>
  <c r="AI88" i="1"/>
  <c r="AL87" i="1"/>
  <c r="AO87" i="1"/>
  <c r="AP87" i="1" s="1"/>
  <c r="H37" i="4" s="1"/>
  <c r="AE87" i="1"/>
  <c r="P305" i="1"/>
  <c r="AS304" i="1"/>
  <c r="AR304" i="1"/>
  <c r="B306" i="1"/>
  <c r="AT305" i="1"/>
  <c r="AQ305" i="1"/>
  <c r="C305" i="1"/>
  <c r="B255" i="4"/>
  <c r="G41" i="4" l="1"/>
  <c r="AI41" i="4"/>
  <c r="AJ41" i="4" s="1"/>
  <c r="F92" i="1"/>
  <c r="G92" i="1"/>
  <c r="M42" i="4" s="1"/>
  <c r="J306" i="1"/>
  <c r="I306" i="1"/>
  <c r="BI87" i="1"/>
  <c r="I37" i="4"/>
  <c r="AK37" i="4" s="1"/>
  <c r="AL37" i="4" s="1"/>
  <c r="AM87" i="1"/>
  <c r="P306" i="1"/>
  <c r="AS305" i="1"/>
  <c r="AR305" i="1"/>
  <c r="B307" i="1"/>
  <c r="AT306" i="1"/>
  <c r="AQ306" i="1"/>
  <c r="C306" i="1"/>
  <c r="B256" i="4"/>
  <c r="L38" i="4"/>
  <c r="J37" i="4" l="1"/>
  <c r="J307" i="1"/>
  <c r="I307" i="1"/>
  <c r="O88" i="1"/>
  <c r="C37" i="4"/>
  <c r="N37" i="4"/>
  <c r="O37" i="4" s="1"/>
  <c r="K88" i="1"/>
  <c r="M88" i="1" s="1"/>
  <c r="P307" i="1"/>
  <c r="AS306" i="1"/>
  <c r="AR306" i="1"/>
  <c r="B308" i="1"/>
  <c r="AT307" i="1"/>
  <c r="AQ307" i="1"/>
  <c r="C307" i="1"/>
  <c r="B257" i="4"/>
  <c r="I308" i="1" l="1"/>
  <c r="J308" i="1"/>
  <c r="AC109" i="1"/>
  <c r="S88" i="1"/>
  <c r="Y95" i="1"/>
  <c r="V88" i="1"/>
  <c r="AG88" i="1" s="1"/>
  <c r="W89" i="1" s="1"/>
  <c r="AV92" i="1"/>
  <c r="AW92" i="1"/>
  <c r="AX95" i="1" s="1"/>
  <c r="Z90" i="1"/>
  <c r="AK90" i="1" s="1"/>
  <c r="N88" i="1"/>
  <c r="BB88" i="1"/>
  <c r="E38" i="4" s="1"/>
  <c r="AB94" i="1"/>
  <c r="BD94" i="1" s="1"/>
  <c r="AA95" i="1"/>
  <c r="AU92" i="1"/>
  <c r="P308" i="1"/>
  <c r="AS307" i="1"/>
  <c r="AR307" i="1"/>
  <c r="B309" i="1"/>
  <c r="P309" i="1" s="1"/>
  <c r="AT308" i="1"/>
  <c r="AQ308" i="1"/>
  <c r="C308" i="1"/>
  <c r="B258" i="4"/>
  <c r="I309" i="1" l="1"/>
  <c r="J309" i="1"/>
  <c r="AD88" i="1" a="1"/>
  <c r="AD88" i="1" s="1"/>
  <c r="AY92" i="1"/>
  <c r="AZ92" i="1" s="1"/>
  <c r="BA92" i="1" s="1"/>
  <c r="AF88" i="1"/>
  <c r="BC88" i="1"/>
  <c r="AJ88" i="1"/>
  <c r="AS308" i="1"/>
  <c r="AR308" i="1"/>
  <c r="B310" i="1"/>
  <c r="AT309" i="1"/>
  <c r="AQ309" i="1"/>
  <c r="C309" i="1"/>
  <c r="B259" i="4"/>
  <c r="D42" i="4" l="1"/>
  <c r="D93" i="1"/>
  <c r="E93" i="1" s="1"/>
  <c r="J310" i="1"/>
  <c r="I310" i="1"/>
  <c r="F42" i="4"/>
  <c r="Q89" i="1"/>
  <c r="X89" i="1" s="1"/>
  <c r="R89" i="1"/>
  <c r="AE88" i="1"/>
  <c r="AL88" i="1"/>
  <c r="AM88" i="1" s="1"/>
  <c r="AO88" i="1"/>
  <c r="AP88" i="1" s="1"/>
  <c r="H38" i="4" s="1"/>
  <c r="P310" i="1"/>
  <c r="B311" i="1"/>
  <c r="AT310" i="1"/>
  <c r="AQ310" i="1"/>
  <c r="C310" i="1"/>
  <c r="B260" i="4"/>
  <c r="AS309" i="1"/>
  <c r="AR309" i="1"/>
  <c r="G42" i="4" l="1"/>
  <c r="AI42" i="4"/>
  <c r="AJ42" i="4" s="1"/>
  <c r="G93" i="1"/>
  <c r="M43" i="4" s="1"/>
  <c r="F93" i="1"/>
  <c r="J311" i="1"/>
  <c r="I311" i="1"/>
  <c r="AH89" i="1"/>
  <c r="BF89" i="1"/>
  <c r="L39" i="4" s="1"/>
  <c r="BI88" i="1"/>
  <c r="O89" i="1"/>
  <c r="C38" i="4"/>
  <c r="I38" i="4"/>
  <c r="AK38" i="4" s="1"/>
  <c r="AL38" i="4" s="1"/>
  <c r="AN89" i="1"/>
  <c r="AI89" i="1"/>
  <c r="P311" i="1"/>
  <c r="B312" i="1"/>
  <c r="AT311" i="1"/>
  <c r="AQ311" i="1"/>
  <c r="C311" i="1"/>
  <c r="B261" i="4"/>
  <c r="AS310" i="1"/>
  <c r="AR310" i="1"/>
  <c r="J38" i="4" l="1"/>
  <c r="I312" i="1"/>
  <c r="J312" i="1"/>
  <c r="N38" i="4"/>
  <c r="O38" i="4" s="1"/>
  <c r="K89" i="1"/>
  <c r="M89" i="1" s="1"/>
  <c r="P312" i="1"/>
  <c r="AS311" i="1"/>
  <c r="AR311" i="1"/>
  <c r="B313" i="1"/>
  <c r="AT312" i="1"/>
  <c r="AQ312" i="1"/>
  <c r="C312" i="1"/>
  <c r="B262" i="4"/>
  <c r="I313" i="1" l="1"/>
  <c r="J313" i="1"/>
  <c r="AC110" i="1"/>
  <c r="AW93" i="1"/>
  <c r="AX96" i="1" s="1"/>
  <c r="S89" i="1"/>
  <c r="AB95" i="1"/>
  <c r="BD95" i="1" s="1"/>
  <c r="V89" i="1"/>
  <c r="AG89" i="1" s="1"/>
  <c r="W90" i="1" s="1"/>
  <c r="Y96" i="1"/>
  <c r="AV93" i="1"/>
  <c r="AU93" i="1"/>
  <c r="BB89" i="1"/>
  <c r="E39" i="4" s="1"/>
  <c r="AA96" i="1"/>
  <c r="N89" i="1"/>
  <c r="Z91" i="1"/>
  <c r="AK91" i="1" s="1"/>
  <c r="P313" i="1"/>
  <c r="AS312" i="1"/>
  <c r="AR312" i="1"/>
  <c r="B314" i="1"/>
  <c r="AT313" i="1"/>
  <c r="AQ313" i="1"/>
  <c r="C313" i="1"/>
  <c r="B263" i="4"/>
  <c r="J314" i="1" l="1"/>
  <c r="I314" i="1"/>
  <c r="AY93" i="1"/>
  <c r="AZ93" i="1" s="1"/>
  <c r="F43" i="4" s="1"/>
  <c r="AD89" i="1" a="1"/>
  <c r="AD89" i="1" s="1"/>
  <c r="AF89" i="1"/>
  <c r="AJ89" i="1"/>
  <c r="BC89" i="1"/>
  <c r="P314" i="1"/>
  <c r="AS313" i="1"/>
  <c r="AR313" i="1"/>
  <c r="B315" i="1"/>
  <c r="AT314" i="1"/>
  <c r="AQ314" i="1"/>
  <c r="C314" i="1"/>
  <c r="B264" i="4"/>
  <c r="G43" i="4" l="1"/>
  <c r="AI43" i="4"/>
  <c r="AJ43" i="4" s="1"/>
  <c r="J315" i="1"/>
  <c r="I315" i="1"/>
  <c r="BA93" i="1"/>
  <c r="AL89" i="1"/>
  <c r="AM89" i="1" s="1"/>
  <c r="AE89" i="1"/>
  <c r="AO89" i="1"/>
  <c r="AP89" i="1" s="1"/>
  <c r="H39" i="4" s="1"/>
  <c r="Q90" i="1"/>
  <c r="X90" i="1" s="1"/>
  <c r="R90" i="1"/>
  <c r="P315" i="1"/>
  <c r="AS314" i="1"/>
  <c r="AR314" i="1"/>
  <c r="B316" i="1"/>
  <c r="AT315" i="1"/>
  <c r="AQ315" i="1"/>
  <c r="C315" i="1"/>
  <c r="B265" i="4"/>
  <c r="D43" i="4" l="1"/>
  <c r="D94" i="1"/>
  <c r="E94" i="1" s="1"/>
  <c r="I316" i="1"/>
  <c r="J316" i="1"/>
  <c r="AH90" i="1"/>
  <c r="BF90" i="1"/>
  <c r="L40" i="4" s="1"/>
  <c r="O90" i="1"/>
  <c r="C39" i="4"/>
  <c r="AI90" i="1"/>
  <c r="AN90" i="1"/>
  <c r="I39" i="4"/>
  <c r="AK39" i="4" s="1"/>
  <c r="AL39" i="4" s="1"/>
  <c r="BI89" i="1"/>
  <c r="P316" i="1"/>
  <c r="AS315" i="1"/>
  <c r="AR315" i="1"/>
  <c r="B317" i="1"/>
  <c r="AT316" i="1"/>
  <c r="AQ316" i="1"/>
  <c r="C316" i="1"/>
  <c r="B266" i="4"/>
  <c r="J39" i="4" l="1"/>
  <c r="F94" i="1"/>
  <c r="G94" i="1"/>
  <c r="M44" i="4" s="1"/>
  <c r="I317" i="1"/>
  <c r="J317" i="1"/>
  <c r="N39" i="4"/>
  <c r="O39" i="4" s="1"/>
  <c r="K90" i="1"/>
  <c r="M90" i="1" s="1"/>
  <c r="P317" i="1"/>
  <c r="B318" i="1"/>
  <c r="AT317" i="1"/>
  <c r="AQ317" i="1"/>
  <c r="C317" i="1"/>
  <c r="B267" i="4"/>
  <c r="AS316" i="1"/>
  <c r="AR316" i="1"/>
  <c r="J318" i="1" l="1"/>
  <c r="I318" i="1"/>
  <c r="V90" i="1"/>
  <c r="AG90" i="1" s="1"/>
  <c r="W91" i="1" s="1"/>
  <c r="AV94" i="1"/>
  <c r="AC111" i="1"/>
  <c r="BB90" i="1"/>
  <c r="E40" i="4" s="1"/>
  <c r="AB96" i="1"/>
  <c r="BD96" i="1" s="1"/>
  <c r="Z92" i="1"/>
  <c r="AK92" i="1" s="1"/>
  <c r="AA97" i="1"/>
  <c r="AU94" i="1"/>
  <c r="N90" i="1"/>
  <c r="AW94" i="1"/>
  <c r="AX97" i="1" s="1"/>
  <c r="S90" i="1"/>
  <c r="Y97" i="1"/>
  <c r="P318" i="1"/>
  <c r="AS317" i="1"/>
  <c r="AR317" i="1"/>
  <c r="B319" i="1"/>
  <c r="AT318" i="1"/>
  <c r="AQ318" i="1"/>
  <c r="C318" i="1"/>
  <c r="B268" i="4"/>
  <c r="J319" i="1" l="1"/>
  <c r="I319" i="1"/>
  <c r="AY94" i="1"/>
  <c r="AZ94" i="1" s="1"/>
  <c r="BA94" i="1" s="1"/>
  <c r="AD90" i="1" a="1"/>
  <c r="AD90" i="1" s="1"/>
  <c r="AF90" i="1"/>
  <c r="AJ90" i="1"/>
  <c r="BC90" i="1"/>
  <c r="P319" i="1"/>
  <c r="AS318" i="1"/>
  <c r="AR318" i="1"/>
  <c r="B320" i="1"/>
  <c r="AT319" i="1"/>
  <c r="AQ319" i="1"/>
  <c r="C319" i="1"/>
  <c r="B269" i="4"/>
  <c r="D44" i="4" l="1"/>
  <c r="D95" i="1"/>
  <c r="E95" i="1" s="1"/>
  <c r="I320" i="1"/>
  <c r="J320" i="1"/>
  <c r="F44" i="4"/>
  <c r="Q91" i="1"/>
  <c r="X91" i="1" s="1"/>
  <c r="R91" i="1"/>
  <c r="AL90" i="1"/>
  <c r="AO90" i="1"/>
  <c r="AP90" i="1" s="1"/>
  <c r="H40" i="4" s="1"/>
  <c r="AE90" i="1"/>
  <c r="P320" i="1"/>
  <c r="AS319" i="1"/>
  <c r="AR319" i="1"/>
  <c r="B321" i="1"/>
  <c r="AT320" i="1"/>
  <c r="AQ320" i="1"/>
  <c r="C320" i="1"/>
  <c r="B270" i="4"/>
  <c r="G44" i="4" l="1"/>
  <c r="AI44" i="4"/>
  <c r="AJ44" i="4" s="1"/>
  <c r="F95" i="1"/>
  <c r="G95" i="1"/>
  <c r="M45" i="4" s="1"/>
  <c r="I321" i="1"/>
  <c r="J321" i="1"/>
  <c r="BF91" i="1"/>
  <c r="L41" i="4" s="1"/>
  <c r="AH91" i="1"/>
  <c r="AM90" i="1"/>
  <c r="BI90" i="1"/>
  <c r="AN91" i="1"/>
  <c r="AI91" i="1"/>
  <c r="I40" i="4"/>
  <c r="AK40" i="4" s="1"/>
  <c r="AL40" i="4" s="1"/>
  <c r="P321" i="1"/>
  <c r="AS320" i="1"/>
  <c r="AR320" i="1"/>
  <c r="B322" i="1"/>
  <c r="AT321" i="1"/>
  <c r="AQ321" i="1"/>
  <c r="C321" i="1"/>
  <c r="B271" i="4"/>
  <c r="J40" i="4" l="1"/>
  <c r="J322" i="1"/>
  <c r="I322" i="1"/>
  <c r="O91" i="1"/>
  <c r="C40" i="4"/>
  <c r="N40" i="4"/>
  <c r="O40" i="4" s="1"/>
  <c r="K91" i="1"/>
  <c r="M91" i="1" s="1"/>
  <c r="P322" i="1"/>
  <c r="AS321" i="1"/>
  <c r="AR321" i="1"/>
  <c r="B323" i="1"/>
  <c r="AT322" i="1"/>
  <c r="AQ322" i="1"/>
  <c r="C322" i="1"/>
  <c r="B272" i="4"/>
  <c r="J323" i="1" l="1"/>
  <c r="I323" i="1"/>
  <c r="Y98" i="1"/>
  <c r="AW95" i="1"/>
  <c r="AX98" i="1" s="1"/>
  <c r="BB91" i="1"/>
  <c r="E41" i="4" s="1"/>
  <c r="Z93" i="1"/>
  <c r="AK93" i="1" s="1"/>
  <c r="AA98" i="1"/>
  <c r="AB97" i="1"/>
  <c r="BD97" i="1" s="1"/>
  <c r="AU95" i="1"/>
  <c r="N91" i="1"/>
  <c r="AV95" i="1"/>
  <c r="AC112" i="1"/>
  <c r="V91" i="1"/>
  <c r="AG91" i="1" s="1"/>
  <c r="W92" i="1" s="1"/>
  <c r="S91" i="1"/>
  <c r="P323" i="1"/>
  <c r="AS322" i="1"/>
  <c r="AR322" i="1"/>
  <c r="B324" i="1"/>
  <c r="AT323" i="1"/>
  <c r="AQ323" i="1"/>
  <c r="C323" i="1"/>
  <c r="B273" i="4"/>
  <c r="I324" i="1" l="1"/>
  <c r="J324" i="1"/>
  <c r="AD91" i="1" a="1"/>
  <c r="AD91" i="1" s="1"/>
  <c r="AY95" i="1"/>
  <c r="AZ95" i="1" s="1"/>
  <c r="BA95" i="1" s="1"/>
  <c r="BC91" i="1"/>
  <c r="AF91" i="1"/>
  <c r="AJ91" i="1"/>
  <c r="P324" i="1"/>
  <c r="AS323" i="1"/>
  <c r="AR323" i="1"/>
  <c r="B325" i="1"/>
  <c r="AT324" i="1"/>
  <c r="AQ324" i="1"/>
  <c r="C324" i="1"/>
  <c r="B274" i="4"/>
  <c r="D45" i="4" l="1"/>
  <c r="D96" i="1"/>
  <c r="E96" i="1" s="1"/>
  <c r="I325" i="1"/>
  <c r="J325" i="1"/>
  <c r="AO91" i="1"/>
  <c r="AE91" i="1"/>
  <c r="BI91" i="1" s="1"/>
  <c r="N41" i="4" s="1"/>
  <c r="O41" i="4" s="1"/>
  <c r="AL91" i="1"/>
  <c r="AM91" i="1" s="1"/>
  <c r="F45" i="4"/>
  <c r="R92" i="1"/>
  <c r="Q92" i="1"/>
  <c r="X92" i="1" s="1"/>
  <c r="P325" i="1"/>
  <c r="AS324" i="1"/>
  <c r="AR324" i="1"/>
  <c r="B326" i="1"/>
  <c r="AT325" i="1"/>
  <c r="AQ325" i="1"/>
  <c r="C325" i="1"/>
  <c r="B275" i="4"/>
  <c r="G45" i="4" l="1"/>
  <c r="AI45" i="4"/>
  <c r="AJ45" i="4" s="1"/>
  <c r="F96" i="1"/>
  <c r="G96" i="1"/>
  <c r="M46" i="4" s="1"/>
  <c r="J326" i="1"/>
  <c r="I326" i="1"/>
  <c r="I41" i="4"/>
  <c r="AK41" i="4" s="1"/>
  <c r="AL41" i="4" s="1"/>
  <c r="AP91" i="1"/>
  <c r="H41" i="4" s="1"/>
  <c r="AH92" i="1"/>
  <c r="BF92" i="1"/>
  <c r="L42" i="4" s="1"/>
  <c r="O92" i="1"/>
  <c r="K92" i="1"/>
  <c r="M92" i="1" s="1"/>
  <c r="N92" i="1" s="1"/>
  <c r="C41" i="4"/>
  <c r="AI92" i="1"/>
  <c r="AN92" i="1"/>
  <c r="P326" i="1"/>
  <c r="AS325" i="1"/>
  <c r="AR325" i="1"/>
  <c r="B327" i="1"/>
  <c r="AT326" i="1"/>
  <c r="AQ326" i="1"/>
  <c r="C326" i="1"/>
  <c r="B276" i="4"/>
  <c r="J41" i="4" l="1"/>
  <c r="J327" i="1"/>
  <c r="I327" i="1"/>
  <c r="AD92" i="1" a="1"/>
  <c r="AD92" i="1" s="1"/>
  <c r="AB98" i="1"/>
  <c r="BD98" i="1" s="1"/>
  <c r="AV96" i="1"/>
  <c r="Z94" i="1"/>
  <c r="AK94" i="1" s="1"/>
  <c r="Y99" i="1"/>
  <c r="AA99" i="1"/>
  <c r="AW96" i="1"/>
  <c r="AX99" i="1" s="1"/>
  <c r="BB92" i="1"/>
  <c r="E42" i="4" s="1"/>
  <c r="AU96" i="1"/>
  <c r="S92" i="1"/>
  <c r="AC113" i="1"/>
  <c r="V92" i="1"/>
  <c r="AG92" i="1" s="1"/>
  <c r="W93" i="1" s="1"/>
  <c r="P327" i="1"/>
  <c r="AS326" i="1"/>
  <c r="AR326" i="1"/>
  <c r="B328" i="1"/>
  <c r="AT327" i="1"/>
  <c r="AQ327" i="1"/>
  <c r="C327" i="1"/>
  <c r="B277" i="4"/>
  <c r="I328" i="1" l="1"/>
  <c r="J328" i="1"/>
  <c r="X93" i="1"/>
  <c r="AH93" i="1" s="1"/>
  <c r="AO92" i="1"/>
  <c r="AL92" i="1"/>
  <c r="AE92" i="1"/>
  <c r="AY96" i="1"/>
  <c r="AZ96" i="1" s="1"/>
  <c r="BA96" i="1" s="1"/>
  <c r="AJ92" i="1"/>
  <c r="BC92" i="1"/>
  <c r="AF92" i="1"/>
  <c r="Q93" i="1" s="1"/>
  <c r="P328" i="1"/>
  <c r="AS327" i="1"/>
  <c r="AR327" i="1"/>
  <c r="B329" i="1"/>
  <c r="AT328" i="1"/>
  <c r="AQ328" i="1"/>
  <c r="C328" i="1"/>
  <c r="B278" i="4"/>
  <c r="D46" i="4" l="1"/>
  <c r="D97" i="1"/>
  <c r="E97" i="1" s="1"/>
  <c r="I329" i="1"/>
  <c r="J329" i="1"/>
  <c r="I42" i="4"/>
  <c r="AK42" i="4" s="1"/>
  <c r="AL42" i="4" s="1"/>
  <c r="AP92" i="1"/>
  <c r="H42" i="4" s="1"/>
  <c r="BF93" i="1"/>
  <c r="L43" i="4" s="1"/>
  <c r="AM92" i="1"/>
  <c r="O93" i="1" s="1"/>
  <c r="BI92" i="1"/>
  <c r="N42" i="4" s="1"/>
  <c r="O42" i="4" s="1"/>
  <c r="F46" i="4"/>
  <c r="R93" i="1"/>
  <c r="AN93" i="1" s="1"/>
  <c r="P329" i="1"/>
  <c r="AS328" i="1"/>
  <c r="AR328" i="1"/>
  <c r="B330" i="1"/>
  <c r="AT329" i="1"/>
  <c r="AQ329" i="1"/>
  <c r="C329" i="1"/>
  <c r="B279" i="4"/>
  <c r="G46" i="4" l="1"/>
  <c r="AI46" i="4"/>
  <c r="AJ46" i="4" s="1"/>
  <c r="J42" i="4"/>
  <c r="F97" i="1"/>
  <c r="G97" i="1"/>
  <c r="M47" i="4" s="1"/>
  <c r="J330" i="1"/>
  <c r="I330" i="1"/>
  <c r="C42" i="4"/>
  <c r="K93" i="1"/>
  <c r="M93" i="1" s="1"/>
  <c r="S93" i="1" s="1"/>
  <c r="AF93" i="1" s="1"/>
  <c r="AI93" i="1"/>
  <c r="P330" i="1"/>
  <c r="AS329" i="1"/>
  <c r="AR329" i="1"/>
  <c r="B331" i="1"/>
  <c r="AT330" i="1"/>
  <c r="AQ330" i="1"/>
  <c r="C330" i="1"/>
  <c r="B280" i="4"/>
  <c r="J331" i="1" l="1"/>
  <c r="I331" i="1"/>
  <c r="N93" i="1"/>
  <c r="AU97" i="1"/>
  <c r="BB93" i="1"/>
  <c r="E43" i="4" s="1"/>
  <c r="Z95" i="1"/>
  <c r="AK95" i="1" s="1"/>
  <c r="AC114" i="1"/>
  <c r="AW97" i="1"/>
  <c r="AX100" i="1" s="1"/>
  <c r="V93" i="1"/>
  <c r="AG93" i="1" s="1"/>
  <c r="W94" i="1" s="1"/>
  <c r="AA100" i="1"/>
  <c r="AB99" i="1"/>
  <c r="BD99" i="1" s="1"/>
  <c r="AV97" i="1"/>
  <c r="Y100" i="1"/>
  <c r="R94" i="1"/>
  <c r="Q94" i="1"/>
  <c r="P331" i="1"/>
  <c r="B332" i="1"/>
  <c r="AT331" i="1"/>
  <c r="AQ331" i="1"/>
  <c r="C331" i="1"/>
  <c r="B281" i="4"/>
  <c r="AS330" i="1"/>
  <c r="AR330" i="1"/>
  <c r="I332" i="1" l="1"/>
  <c r="J332" i="1"/>
  <c r="X94" i="1"/>
  <c r="BF94" i="1" s="1"/>
  <c r="L44" i="4" s="1"/>
  <c r="AD93" i="1" a="1"/>
  <c r="AD93" i="1" s="1"/>
  <c r="AY97" i="1"/>
  <c r="AZ97" i="1" s="1"/>
  <c r="F47" i="4" s="1"/>
  <c r="AJ93" i="1"/>
  <c r="BC93" i="1"/>
  <c r="AI94" i="1"/>
  <c r="AN94" i="1"/>
  <c r="P332" i="1"/>
  <c r="AS331" i="1"/>
  <c r="AR331" i="1"/>
  <c r="B333" i="1"/>
  <c r="AT332" i="1"/>
  <c r="AQ332" i="1"/>
  <c r="C332" i="1"/>
  <c r="B282" i="4"/>
  <c r="G47" i="4" l="1"/>
  <c r="AI47" i="4"/>
  <c r="AJ47" i="4" s="1"/>
  <c r="I333" i="1"/>
  <c r="J333" i="1"/>
  <c r="AH94" i="1"/>
  <c r="AO93" i="1"/>
  <c r="AL93" i="1"/>
  <c r="AM93" i="1" s="1"/>
  <c r="AE93" i="1"/>
  <c r="BI93" i="1" s="1"/>
  <c r="K94" i="1" s="1"/>
  <c r="BA97" i="1"/>
  <c r="P333" i="1"/>
  <c r="AS332" i="1"/>
  <c r="AR332" i="1"/>
  <c r="B334" i="1"/>
  <c r="AT333" i="1"/>
  <c r="AQ333" i="1"/>
  <c r="C333" i="1"/>
  <c r="B283" i="4"/>
  <c r="D47" i="4" l="1"/>
  <c r="D98" i="1"/>
  <c r="E98" i="1" s="1"/>
  <c r="J334" i="1"/>
  <c r="I334" i="1"/>
  <c r="I43" i="4"/>
  <c r="AK43" i="4" s="1"/>
  <c r="AL43" i="4" s="1"/>
  <c r="AP93" i="1"/>
  <c r="H43" i="4" s="1"/>
  <c r="M94" i="1"/>
  <c r="AV98" i="1" s="1"/>
  <c r="O94" i="1"/>
  <c r="N43" i="4"/>
  <c r="O43" i="4" s="1"/>
  <c r="C43" i="4"/>
  <c r="P334" i="1"/>
  <c r="AS333" i="1"/>
  <c r="AR333" i="1"/>
  <c r="B335" i="1"/>
  <c r="AT334" i="1"/>
  <c r="AQ334" i="1"/>
  <c r="C334" i="1"/>
  <c r="B284" i="4"/>
  <c r="J43" i="4" l="1"/>
  <c r="G98" i="1"/>
  <c r="M48" i="4" s="1"/>
  <c r="F98" i="1"/>
  <c r="J335" i="1"/>
  <c r="I335" i="1"/>
  <c r="AC115" i="1"/>
  <c r="AA101" i="1"/>
  <c r="S94" i="1"/>
  <c r="AF94" i="1" s="1"/>
  <c r="V94" i="1"/>
  <c r="AG94" i="1" s="1"/>
  <c r="W95" i="1" s="1"/>
  <c r="BB94" i="1"/>
  <c r="E44" i="4" s="1"/>
  <c r="AW98" i="1"/>
  <c r="AX101" i="1" s="1"/>
  <c r="AU98" i="1"/>
  <c r="Z96" i="1"/>
  <c r="AK96" i="1" s="1"/>
  <c r="N94" i="1"/>
  <c r="Y101" i="1"/>
  <c r="AB100" i="1"/>
  <c r="BD100" i="1" s="1"/>
  <c r="AD94" i="1" a="1"/>
  <c r="P335" i="1"/>
  <c r="AS334" i="1"/>
  <c r="AR334" i="1"/>
  <c r="B336" i="1"/>
  <c r="AT335" i="1"/>
  <c r="AQ335" i="1"/>
  <c r="C335" i="1"/>
  <c r="B285" i="4"/>
  <c r="I336" i="1" l="1"/>
  <c r="J336" i="1"/>
  <c r="AD94" i="1"/>
  <c r="X95" i="1"/>
  <c r="BF95" i="1" s="1"/>
  <c r="L45" i="4" s="1"/>
  <c r="AJ94" i="1"/>
  <c r="BC94" i="1"/>
  <c r="AY98" i="1"/>
  <c r="AZ98" i="1" s="1"/>
  <c r="BA98" i="1" s="1"/>
  <c r="Q95" i="1"/>
  <c r="R95" i="1"/>
  <c r="P336" i="1"/>
  <c r="AS335" i="1"/>
  <c r="AR335" i="1"/>
  <c r="B337" i="1"/>
  <c r="AT336" i="1"/>
  <c r="AQ336" i="1"/>
  <c r="C336" i="1"/>
  <c r="B286" i="4"/>
  <c r="D48" i="4" l="1"/>
  <c r="D99" i="1"/>
  <c r="E99" i="1" s="1"/>
  <c r="I337" i="1"/>
  <c r="J337" i="1"/>
  <c r="AL94" i="1"/>
  <c r="AM94" i="1" s="1"/>
  <c r="AO94" i="1"/>
  <c r="AE94" i="1"/>
  <c r="BI94" i="1" s="1"/>
  <c r="AH95" i="1"/>
  <c r="F48" i="4"/>
  <c r="AI95" i="1"/>
  <c r="AN95" i="1"/>
  <c r="P337" i="1"/>
  <c r="AS336" i="1"/>
  <c r="AR336" i="1"/>
  <c r="B338" i="1"/>
  <c r="AT337" i="1"/>
  <c r="AQ337" i="1"/>
  <c r="C337" i="1"/>
  <c r="B287" i="4"/>
  <c r="G48" i="4" l="1"/>
  <c r="AI48" i="4"/>
  <c r="AJ48" i="4" s="1"/>
  <c r="F99" i="1"/>
  <c r="G99" i="1"/>
  <c r="M49" i="4" s="1"/>
  <c r="J338" i="1"/>
  <c r="I338" i="1"/>
  <c r="I44" i="4"/>
  <c r="AK44" i="4" s="1"/>
  <c r="AL44" i="4" s="1"/>
  <c r="AP94" i="1"/>
  <c r="H44" i="4" s="1"/>
  <c r="O95" i="1"/>
  <c r="C44" i="4"/>
  <c r="K95" i="1"/>
  <c r="M95" i="1" s="1"/>
  <c r="N44" i="4"/>
  <c r="O44" i="4" s="1"/>
  <c r="P338" i="1"/>
  <c r="AS337" i="1"/>
  <c r="AR337" i="1"/>
  <c r="B339" i="1"/>
  <c r="AT338" i="1"/>
  <c r="AQ338" i="1"/>
  <c r="C338" i="1"/>
  <c r="B288" i="4"/>
  <c r="J44" i="4" l="1"/>
  <c r="J339" i="1"/>
  <c r="I339" i="1"/>
  <c r="AV99" i="1"/>
  <c r="AU99" i="1"/>
  <c r="S95" i="1"/>
  <c r="AC116" i="1"/>
  <c r="Y102" i="1"/>
  <c r="V95" i="1"/>
  <c r="AG95" i="1" s="1"/>
  <c r="W96" i="1" s="1"/>
  <c r="AB101" i="1"/>
  <c r="BD101" i="1" s="1"/>
  <c r="Z97" i="1"/>
  <c r="AK97" i="1" s="1"/>
  <c r="AW99" i="1"/>
  <c r="AX102" i="1" s="1"/>
  <c r="AA102" i="1"/>
  <c r="N95" i="1"/>
  <c r="BB95" i="1"/>
  <c r="P339" i="1"/>
  <c r="AS338" i="1"/>
  <c r="AR338" i="1"/>
  <c r="B340" i="1"/>
  <c r="AT339" i="1"/>
  <c r="AQ339" i="1"/>
  <c r="C339" i="1"/>
  <c r="B289" i="4"/>
  <c r="I340" i="1" l="1"/>
  <c r="J340" i="1"/>
  <c r="AD95" i="1" a="1"/>
  <c r="AD95" i="1" s="1"/>
  <c r="AY99" i="1"/>
  <c r="AZ99" i="1" s="1"/>
  <c r="BA99" i="1" s="1"/>
  <c r="E45" i="4"/>
  <c r="AF95" i="1"/>
  <c r="BC95" i="1"/>
  <c r="AJ95" i="1"/>
  <c r="P340" i="1"/>
  <c r="AS339" i="1"/>
  <c r="AR339" i="1"/>
  <c r="B341" i="1"/>
  <c r="AT340" i="1"/>
  <c r="AQ340" i="1"/>
  <c r="C340" i="1"/>
  <c r="B290" i="4"/>
  <c r="D49" i="4" l="1"/>
  <c r="D100" i="1"/>
  <c r="E100" i="1" s="1"/>
  <c r="I341" i="1"/>
  <c r="J341" i="1"/>
  <c r="F49" i="4"/>
  <c r="Q96" i="1"/>
  <c r="X96" i="1" s="1"/>
  <c r="R96" i="1"/>
  <c r="AL95" i="1"/>
  <c r="AM95" i="1" s="1"/>
  <c r="C45" i="4" s="1"/>
  <c r="AO95" i="1"/>
  <c r="AP95" i="1" s="1"/>
  <c r="H45" i="4" s="1"/>
  <c r="AE95" i="1"/>
  <c r="P341" i="1"/>
  <c r="AS340" i="1"/>
  <c r="AR340" i="1"/>
  <c r="B342" i="1"/>
  <c r="AT341" i="1"/>
  <c r="AQ341" i="1"/>
  <c r="C341" i="1"/>
  <c r="B291" i="4"/>
  <c r="G49" i="4" l="1"/>
  <c r="AI49" i="4"/>
  <c r="AJ49" i="4" s="1"/>
  <c r="F100" i="1"/>
  <c r="G100" i="1"/>
  <c r="M50" i="4" s="1"/>
  <c r="J342" i="1"/>
  <c r="I342" i="1"/>
  <c r="BF96" i="1"/>
  <c r="L46" i="4" s="1"/>
  <c r="AH96" i="1"/>
  <c r="AN96" i="1"/>
  <c r="AI96" i="1"/>
  <c r="I45" i="4"/>
  <c r="AK45" i="4" s="1"/>
  <c r="AL45" i="4" s="1"/>
  <c r="BI95" i="1"/>
  <c r="O96" i="1"/>
  <c r="P342" i="1"/>
  <c r="AS341" i="1"/>
  <c r="AR341" i="1"/>
  <c r="B343" i="1"/>
  <c r="AT342" i="1"/>
  <c r="AQ342" i="1"/>
  <c r="C342" i="1"/>
  <c r="B292" i="4"/>
  <c r="J45" i="4" l="1"/>
  <c r="J343" i="1"/>
  <c r="I343" i="1"/>
  <c r="N45" i="4"/>
  <c r="O45" i="4" s="1"/>
  <c r="K96" i="1"/>
  <c r="M96" i="1" s="1"/>
  <c r="P343" i="1"/>
  <c r="AS342" i="1"/>
  <c r="AR342" i="1"/>
  <c r="B344" i="1"/>
  <c r="AT343" i="1"/>
  <c r="AQ343" i="1"/>
  <c r="C343" i="1"/>
  <c r="B293" i="4"/>
  <c r="I344" i="1" l="1"/>
  <c r="J344" i="1"/>
  <c r="AA103" i="1"/>
  <c r="V96" i="1"/>
  <c r="AG96" i="1" s="1"/>
  <c r="W97" i="1" s="1"/>
  <c r="Z98" i="1"/>
  <c r="AK98" i="1" s="1"/>
  <c r="S96" i="1"/>
  <c r="N96" i="1"/>
  <c r="AB102" i="1"/>
  <c r="BD102" i="1" s="1"/>
  <c r="Y103" i="1"/>
  <c r="AC117" i="1"/>
  <c r="AU100" i="1"/>
  <c r="AV100" i="1"/>
  <c r="AW100" i="1"/>
  <c r="AX103" i="1" s="1"/>
  <c r="BB96" i="1"/>
  <c r="P344" i="1"/>
  <c r="B345" i="1"/>
  <c r="AT344" i="1"/>
  <c r="AQ344" i="1"/>
  <c r="C344" i="1"/>
  <c r="B294" i="4"/>
  <c r="AS343" i="1"/>
  <c r="AR343" i="1"/>
  <c r="I345" i="1" l="1"/>
  <c r="J345" i="1"/>
  <c r="AD96" i="1" a="1"/>
  <c r="AD96" i="1" s="1"/>
  <c r="AY100" i="1"/>
  <c r="AZ100" i="1" s="1"/>
  <c r="BA100" i="1" s="1"/>
  <c r="E46" i="4"/>
  <c r="AF96" i="1"/>
  <c r="BC96" i="1"/>
  <c r="AJ96" i="1"/>
  <c r="P345" i="1"/>
  <c r="AS344" i="1"/>
  <c r="AR344" i="1"/>
  <c r="B346" i="1"/>
  <c r="AT345" i="1"/>
  <c r="AQ345" i="1"/>
  <c r="C345" i="1"/>
  <c r="B295" i="4"/>
  <c r="D50" i="4" l="1"/>
  <c r="D101" i="1"/>
  <c r="E101" i="1" s="1"/>
  <c r="J346" i="1"/>
  <c r="I346" i="1"/>
  <c r="F50" i="4"/>
  <c r="AL96" i="1"/>
  <c r="AM96" i="1" s="1"/>
  <c r="AO96" i="1"/>
  <c r="AP96" i="1" s="1"/>
  <c r="H46" i="4" s="1"/>
  <c r="AE96" i="1"/>
  <c r="Q97" i="1"/>
  <c r="X97" i="1" s="1"/>
  <c r="R97" i="1"/>
  <c r="P346" i="1"/>
  <c r="AS345" i="1"/>
  <c r="AR345" i="1"/>
  <c r="B347" i="1"/>
  <c r="AT346" i="1"/>
  <c r="AQ346" i="1"/>
  <c r="C346" i="1"/>
  <c r="B296" i="4"/>
  <c r="G50" i="4" l="1"/>
  <c r="AI50" i="4"/>
  <c r="AJ50" i="4" s="1"/>
  <c r="F101" i="1"/>
  <c r="G101" i="1"/>
  <c r="M51" i="4" s="1"/>
  <c r="J347" i="1"/>
  <c r="I347" i="1"/>
  <c r="BF97" i="1"/>
  <c r="L47" i="4" s="1"/>
  <c r="AH97" i="1"/>
  <c r="I46" i="4"/>
  <c r="AK46" i="4" s="1"/>
  <c r="AL46" i="4" s="1"/>
  <c r="O97" i="1"/>
  <c r="C46" i="4"/>
  <c r="BI96" i="1"/>
  <c r="AN97" i="1"/>
  <c r="AI97" i="1"/>
  <c r="P347" i="1"/>
  <c r="AS346" i="1"/>
  <c r="AR346" i="1"/>
  <c r="B348" i="1"/>
  <c r="AT347" i="1"/>
  <c r="AQ347" i="1"/>
  <c r="C347" i="1"/>
  <c r="B297" i="4"/>
  <c r="J46" i="4" l="1"/>
  <c r="I348" i="1"/>
  <c r="J348" i="1"/>
  <c r="N46" i="4"/>
  <c r="O46" i="4" s="1"/>
  <c r="K97" i="1"/>
  <c r="M97" i="1" s="1"/>
  <c r="P348" i="1"/>
  <c r="B349" i="1"/>
  <c r="AT348" i="1"/>
  <c r="AQ348" i="1"/>
  <c r="C348" i="1"/>
  <c r="B298" i="4"/>
  <c r="AS347" i="1"/>
  <c r="AR347" i="1"/>
  <c r="I349" i="1" l="1"/>
  <c r="J349" i="1"/>
  <c r="V97" i="1"/>
  <c r="AG97" i="1" s="1"/>
  <c r="W98" i="1" s="1"/>
  <c r="AU101" i="1"/>
  <c r="Z99" i="1"/>
  <c r="AK99" i="1" s="1"/>
  <c r="N97" i="1"/>
  <c r="AB103" i="1"/>
  <c r="BD103" i="1" s="1"/>
  <c r="AC118" i="1"/>
  <c r="AA104" i="1"/>
  <c r="AV101" i="1"/>
  <c r="AW101" i="1"/>
  <c r="AX104" i="1" s="1"/>
  <c r="Y104" i="1"/>
  <c r="S97" i="1"/>
  <c r="BB97" i="1"/>
  <c r="P349" i="1"/>
  <c r="AS348" i="1"/>
  <c r="AR348" i="1"/>
  <c r="B350" i="1"/>
  <c r="AT349" i="1"/>
  <c r="AQ349" i="1"/>
  <c r="C349" i="1"/>
  <c r="B299" i="4"/>
  <c r="J350" i="1" l="1"/>
  <c r="I350" i="1"/>
  <c r="AD97" i="1" a="1"/>
  <c r="AD97" i="1" s="1"/>
  <c r="E47" i="4"/>
  <c r="AF97" i="1"/>
  <c r="BC97" i="1"/>
  <c r="AJ97" i="1"/>
  <c r="AY101" i="1"/>
  <c r="AZ101" i="1" s="1"/>
  <c r="P350" i="1"/>
  <c r="B351" i="1"/>
  <c r="AT350" i="1"/>
  <c r="AQ350" i="1"/>
  <c r="C350" i="1"/>
  <c r="B300" i="4"/>
  <c r="AS349" i="1"/>
  <c r="AR349" i="1"/>
  <c r="J351" i="1" l="1"/>
  <c r="I351" i="1"/>
  <c r="AE97" i="1"/>
  <c r="AO97" i="1"/>
  <c r="AP97" i="1" s="1"/>
  <c r="H47" i="4" s="1"/>
  <c r="AL97" i="1"/>
  <c r="F51" i="4"/>
  <c r="BA101" i="1"/>
  <c r="Q98" i="1"/>
  <c r="X98" i="1" s="1"/>
  <c r="R98" i="1"/>
  <c r="P351" i="1"/>
  <c r="AS350" i="1"/>
  <c r="AR350" i="1"/>
  <c r="B352" i="1"/>
  <c r="AT351" i="1"/>
  <c r="AQ351" i="1"/>
  <c r="C351" i="1"/>
  <c r="B301" i="4"/>
  <c r="G51" i="4" l="1"/>
  <c r="AI51" i="4"/>
  <c r="AJ51" i="4" s="1"/>
  <c r="D51" i="4"/>
  <c r="D102" i="1"/>
  <c r="E102" i="1" s="1"/>
  <c r="I352" i="1"/>
  <c r="J352" i="1"/>
  <c r="BF98" i="1"/>
  <c r="L48" i="4" s="1"/>
  <c r="AH98" i="1"/>
  <c r="AN98" i="1"/>
  <c r="AI98" i="1"/>
  <c r="AM97" i="1"/>
  <c r="I47" i="4"/>
  <c r="AK47" i="4" s="1"/>
  <c r="AL47" i="4" s="1"/>
  <c r="BI97" i="1"/>
  <c r="P352" i="1"/>
  <c r="AS351" i="1"/>
  <c r="AR351" i="1"/>
  <c r="B353" i="1"/>
  <c r="AT352" i="1"/>
  <c r="AQ352" i="1"/>
  <c r="C352" i="1"/>
  <c r="B302" i="4"/>
  <c r="J47" i="4" l="1"/>
  <c r="F102" i="1"/>
  <c r="G102" i="1"/>
  <c r="M52" i="4" s="1"/>
  <c r="I353" i="1"/>
  <c r="J353" i="1"/>
  <c r="O98" i="1"/>
  <c r="C47" i="4"/>
  <c r="N47" i="4"/>
  <c r="O47" i="4" s="1"/>
  <c r="K98" i="1"/>
  <c r="M98" i="1" s="1"/>
  <c r="P353" i="1"/>
  <c r="AS352" i="1"/>
  <c r="AR352" i="1"/>
  <c r="B354" i="1"/>
  <c r="AT353" i="1"/>
  <c r="AQ353" i="1"/>
  <c r="C353" i="1"/>
  <c r="B303" i="4"/>
  <c r="J354" i="1" l="1"/>
  <c r="I354" i="1"/>
  <c r="N98" i="1"/>
  <c r="AV102" i="1"/>
  <c r="AW102" i="1"/>
  <c r="AX105" i="1" s="1"/>
  <c r="V98" i="1"/>
  <c r="AG98" i="1" s="1"/>
  <c r="W99" i="1" s="1"/>
  <c r="AB104" i="1"/>
  <c r="BD104" i="1" s="1"/>
  <c r="AC119" i="1"/>
  <c r="Y105" i="1"/>
  <c r="S98" i="1"/>
  <c r="AA105" i="1"/>
  <c r="AU102" i="1"/>
  <c r="Z100" i="1"/>
  <c r="AK100" i="1" s="1"/>
  <c r="BB98" i="1"/>
  <c r="P354" i="1"/>
  <c r="AS353" i="1"/>
  <c r="AR353" i="1"/>
  <c r="B355" i="1"/>
  <c r="AT354" i="1"/>
  <c r="AQ354" i="1"/>
  <c r="C354" i="1"/>
  <c r="B304" i="4"/>
  <c r="J355" i="1" l="1"/>
  <c r="I355" i="1"/>
  <c r="AD98" i="1" a="1"/>
  <c r="AD98" i="1" s="1"/>
  <c r="AY102" i="1"/>
  <c r="AZ102" i="1" s="1"/>
  <c r="BA102" i="1" s="1"/>
  <c r="AF98" i="1"/>
  <c r="AJ98" i="1"/>
  <c r="BC98" i="1"/>
  <c r="E48" i="4"/>
  <c r="P355" i="1"/>
  <c r="AS354" i="1"/>
  <c r="AR354" i="1"/>
  <c r="B356" i="1"/>
  <c r="AT355" i="1"/>
  <c r="AQ355" i="1"/>
  <c r="C355" i="1"/>
  <c r="B305" i="4"/>
  <c r="D52" i="4" l="1"/>
  <c r="D103" i="1"/>
  <c r="E103" i="1" s="1"/>
  <c r="I356" i="1"/>
  <c r="J356" i="1"/>
  <c r="F52" i="4"/>
  <c r="AL98" i="1"/>
  <c r="AM98" i="1" s="1"/>
  <c r="AE98" i="1"/>
  <c r="AO98" i="1"/>
  <c r="AP98" i="1" s="1"/>
  <c r="H48" i="4" s="1"/>
  <c r="Q99" i="1"/>
  <c r="X99" i="1" s="1"/>
  <c r="R99" i="1"/>
  <c r="P356" i="1"/>
  <c r="AS355" i="1"/>
  <c r="AR355" i="1"/>
  <c r="B357" i="1"/>
  <c r="AT356" i="1"/>
  <c r="AQ356" i="1"/>
  <c r="C356" i="1"/>
  <c r="B306" i="4"/>
  <c r="G52" i="4" l="1"/>
  <c r="AI52" i="4"/>
  <c r="AJ52" i="4" s="1"/>
  <c r="G103" i="1"/>
  <c r="M53" i="4" s="1"/>
  <c r="F103" i="1"/>
  <c r="I357" i="1"/>
  <c r="J357" i="1"/>
  <c r="BF99" i="1"/>
  <c r="L49" i="4" s="1"/>
  <c r="AH99" i="1"/>
  <c r="O99" i="1"/>
  <c r="C48" i="4"/>
  <c r="AI99" i="1"/>
  <c r="AN99" i="1"/>
  <c r="I48" i="4"/>
  <c r="AK48" i="4" s="1"/>
  <c r="AL48" i="4" s="1"/>
  <c r="BI98" i="1"/>
  <c r="P357" i="1"/>
  <c r="B358" i="1"/>
  <c r="AT357" i="1"/>
  <c r="AQ357" i="1"/>
  <c r="C357" i="1"/>
  <c r="B307" i="4"/>
  <c r="AS356" i="1"/>
  <c r="AR356" i="1"/>
  <c r="J48" i="4" l="1"/>
  <c r="J358" i="1"/>
  <c r="I358" i="1"/>
  <c r="N48" i="4"/>
  <c r="O48" i="4" s="1"/>
  <c r="K99" i="1"/>
  <c r="M99" i="1" s="1"/>
  <c r="P358" i="1"/>
  <c r="AS357" i="1"/>
  <c r="AR357" i="1"/>
  <c r="B359" i="1"/>
  <c r="AT358" i="1"/>
  <c r="AQ358" i="1"/>
  <c r="C358" i="1"/>
  <c r="B308" i="4"/>
  <c r="J359" i="1" l="1"/>
  <c r="I359" i="1"/>
  <c r="V99" i="1"/>
  <c r="AG99" i="1" s="1"/>
  <c r="W100" i="1" s="1"/>
  <c r="AC120" i="1"/>
  <c r="AU103" i="1"/>
  <c r="AW103" i="1"/>
  <c r="AX106" i="1" s="1"/>
  <c r="Y106" i="1"/>
  <c r="AB105" i="1"/>
  <c r="BD105" i="1" s="1"/>
  <c r="AV103" i="1"/>
  <c r="S99" i="1"/>
  <c r="AA106" i="1"/>
  <c r="N99" i="1"/>
  <c r="Z101" i="1"/>
  <c r="AK101" i="1" s="1"/>
  <c r="BB99" i="1"/>
  <c r="P359" i="1"/>
  <c r="AS358" i="1"/>
  <c r="AR358" i="1"/>
  <c r="B360" i="1"/>
  <c r="AT359" i="1"/>
  <c r="AQ359" i="1"/>
  <c r="C359" i="1"/>
  <c r="B309" i="4"/>
  <c r="I360" i="1" l="1"/>
  <c r="J360" i="1"/>
  <c r="AD99" i="1" a="1"/>
  <c r="AD99" i="1" s="1"/>
  <c r="AF99" i="1"/>
  <c r="BC99" i="1"/>
  <c r="AJ99" i="1"/>
  <c r="E49" i="4"/>
  <c r="AY103" i="1"/>
  <c r="AZ103" i="1" s="1"/>
  <c r="P360" i="1"/>
  <c r="B361" i="1"/>
  <c r="AT360" i="1"/>
  <c r="AQ360" i="1"/>
  <c r="C360" i="1"/>
  <c r="B310" i="4"/>
  <c r="AS359" i="1"/>
  <c r="AR359" i="1"/>
  <c r="I361" i="1" l="1"/>
  <c r="J361" i="1"/>
  <c r="AL99" i="1"/>
  <c r="AM99" i="1" s="1"/>
  <c r="AO99" i="1"/>
  <c r="AP99" i="1" s="1"/>
  <c r="H49" i="4" s="1"/>
  <c r="AE99" i="1"/>
  <c r="BA103" i="1"/>
  <c r="F53" i="4"/>
  <c r="Q100" i="1"/>
  <c r="X100" i="1" s="1"/>
  <c r="R100" i="1"/>
  <c r="P361" i="1"/>
  <c r="AS360" i="1"/>
  <c r="AR360" i="1"/>
  <c r="B362" i="1"/>
  <c r="AT361" i="1"/>
  <c r="AQ361" i="1"/>
  <c r="C361" i="1"/>
  <c r="B311" i="4"/>
  <c r="G53" i="4" l="1"/>
  <c r="AI53" i="4"/>
  <c r="AJ53" i="4" s="1"/>
  <c r="D53" i="4"/>
  <c r="D104" i="1"/>
  <c r="E104" i="1" s="1"/>
  <c r="J362" i="1"/>
  <c r="I362" i="1"/>
  <c r="AH100" i="1"/>
  <c r="BF100" i="1"/>
  <c r="L50" i="4" s="1"/>
  <c r="AN100" i="1"/>
  <c r="AI100" i="1"/>
  <c r="O100" i="1"/>
  <c r="C49" i="4"/>
  <c r="BI99" i="1"/>
  <c r="I49" i="4"/>
  <c r="AK49" i="4" s="1"/>
  <c r="AL49" i="4" s="1"/>
  <c r="P362" i="1"/>
  <c r="B363" i="1"/>
  <c r="AT362" i="1"/>
  <c r="AQ362" i="1"/>
  <c r="C362" i="1"/>
  <c r="B312" i="4"/>
  <c r="AS361" i="1"/>
  <c r="AR361" i="1"/>
  <c r="J49" i="4" l="1"/>
  <c r="G104" i="1"/>
  <c r="M54" i="4" s="1"/>
  <c r="F104" i="1"/>
  <c r="J363" i="1"/>
  <c r="I363" i="1"/>
  <c r="N49" i="4"/>
  <c r="O49" i="4" s="1"/>
  <c r="K100" i="1"/>
  <c r="M100" i="1" s="1"/>
  <c r="P363" i="1"/>
  <c r="AS362" i="1"/>
  <c r="AR362" i="1"/>
  <c r="B364" i="1"/>
  <c r="AT363" i="1"/>
  <c r="AQ363" i="1"/>
  <c r="C363" i="1"/>
  <c r="B313" i="4"/>
  <c r="I364" i="1" l="1"/>
  <c r="J364" i="1"/>
  <c r="AA107" i="1"/>
  <c r="AW104" i="1"/>
  <c r="AX107" i="1" s="1"/>
  <c r="Z102" i="1"/>
  <c r="AK102" i="1" s="1"/>
  <c r="V100" i="1"/>
  <c r="AG100" i="1" s="1"/>
  <c r="W101" i="1" s="1"/>
  <c r="N100" i="1"/>
  <c r="AU104" i="1"/>
  <c r="AC121" i="1"/>
  <c r="S100" i="1"/>
  <c r="AB106" i="1"/>
  <c r="BD106" i="1" s="1"/>
  <c r="Y107" i="1"/>
  <c r="AV104" i="1"/>
  <c r="BB100" i="1"/>
  <c r="P364" i="1"/>
  <c r="AS363" i="1"/>
  <c r="AR363" i="1"/>
  <c r="B365" i="1"/>
  <c r="AT364" i="1"/>
  <c r="AQ364" i="1"/>
  <c r="C364" i="1"/>
  <c r="B314" i="4"/>
  <c r="I365" i="1" l="1"/>
  <c r="J365" i="1"/>
  <c r="AY104" i="1"/>
  <c r="AZ104" i="1" s="1"/>
  <c r="BA104" i="1" s="1"/>
  <c r="AD100" i="1" a="1"/>
  <c r="AD100" i="1" s="1"/>
  <c r="AF100" i="1"/>
  <c r="AJ100" i="1"/>
  <c r="BC100" i="1"/>
  <c r="E50" i="4"/>
  <c r="P365" i="1"/>
  <c r="B366" i="1"/>
  <c r="AT365" i="1"/>
  <c r="AQ365" i="1"/>
  <c r="C365" i="1"/>
  <c r="B315" i="4"/>
  <c r="AS364" i="1"/>
  <c r="AR364" i="1"/>
  <c r="D54" i="4" l="1"/>
  <c r="D105" i="1"/>
  <c r="E105" i="1" s="1"/>
  <c r="J366" i="1"/>
  <c r="I366" i="1"/>
  <c r="F54" i="4"/>
  <c r="AL100" i="1"/>
  <c r="AM100" i="1" s="1"/>
  <c r="AE100" i="1"/>
  <c r="AO100" i="1"/>
  <c r="AP100" i="1" s="1"/>
  <c r="H50" i="4" s="1"/>
  <c r="R101" i="1"/>
  <c r="Q101" i="1"/>
  <c r="X101" i="1" s="1"/>
  <c r="P366" i="1"/>
  <c r="AS365" i="1"/>
  <c r="AR365" i="1"/>
  <c r="B367" i="1"/>
  <c r="AT366" i="1"/>
  <c r="AQ366" i="1"/>
  <c r="C366" i="1"/>
  <c r="B316" i="4"/>
  <c r="G54" i="4" l="1"/>
  <c r="AI54" i="4"/>
  <c r="AJ54" i="4" s="1"/>
  <c r="F105" i="1"/>
  <c r="G105" i="1"/>
  <c r="M55" i="4" s="1"/>
  <c r="J367" i="1"/>
  <c r="I367" i="1"/>
  <c r="AH101" i="1"/>
  <c r="BF101" i="1"/>
  <c r="L51" i="4" s="1"/>
  <c r="BI100" i="1"/>
  <c r="O101" i="1"/>
  <c r="C50" i="4"/>
  <c r="I50" i="4"/>
  <c r="AK50" i="4" s="1"/>
  <c r="AL50" i="4" s="1"/>
  <c r="AI101" i="1"/>
  <c r="AN101" i="1"/>
  <c r="P367" i="1"/>
  <c r="B368" i="1"/>
  <c r="AT367" i="1"/>
  <c r="AQ367" i="1"/>
  <c r="C367" i="1"/>
  <c r="B317" i="4"/>
  <c r="AS366" i="1"/>
  <c r="AR366" i="1"/>
  <c r="J50" i="4" l="1"/>
  <c r="I368" i="1"/>
  <c r="J368" i="1"/>
  <c r="N50" i="4"/>
  <c r="O50" i="4" s="1"/>
  <c r="K101" i="1"/>
  <c r="M101" i="1" s="1"/>
  <c r="P368" i="1"/>
  <c r="AS367" i="1"/>
  <c r="AR367" i="1"/>
  <c r="B369" i="1"/>
  <c r="AT368" i="1"/>
  <c r="AQ368" i="1"/>
  <c r="C368" i="1"/>
  <c r="B318" i="4"/>
  <c r="I369" i="1" l="1"/>
  <c r="J369" i="1"/>
  <c r="AC122" i="1"/>
  <c r="AW105" i="1"/>
  <c r="AX108" i="1" s="1"/>
  <c r="Y108" i="1"/>
  <c r="V101" i="1"/>
  <c r="AG101" i="1" s="1"/>
  <c r="W102" i="1" s="1"/>
  <c r="Z103" i="1"/>
  <c r="AK103" i="1" s="1"/>
  <c r="AB107" i="1"/>
  <c r="BD107" i="1" s="1"/>
  <c r="AA108" i="1"/>
  <c r="AU105" i="1"/>
  <c r="S101" i="1"/>
  <c r="N101" i="1"/>
  <c r="AV105" i="1"/>
  <c r="BB101" i="1"/>
  <c r="P369" i="1"/>
  <c r="B370" i="1"/>
  <c r="AT369" i="1"/>
  <c r="AQ369" i="1"/>
  <c r="C369" i="1"/>
  <c r="B319" i="4"/>
  <c r="AS368" i="1"/>
  <c r="AR368" i="1"/>
  <c r="J370" i="1" l="1"/>
  <c r="I370" i="1"/>
  <c r="AY105" i="1"/>
  <c r="AZ105" i="1" s="1"/>
  <c r="BA105" i="1" s="1"/>
  <c r="AD101" i="1" a="1"/>
  <c r="AD101" i="1" s="1"/>
  <c r="AF101" i="1"/>
  <c r="AJ101" i="1"/>
  <c r="BC101" i="1"/>
  <c r="E51" i="4"/>
  <c r="P370" i="1"/>
  <c r="AS369" i="1"/>
  <c r="AR369" i="1"/>
  <c r="B371" i="1"/>
  <c r="AT370" i="1"/>
  <c r="AQ370" i="1"/>
  <c r="C370" i="1"/>
  <c r="B320" i="4"/>
  <c r="D55" i="4" l="1"/>
  <c r="D106" i="1"/>
  <c r="E106" i="1" s="1"/>
  <c r="J371" i="1"/>
  <c r="I371" i="1"/>
  <c r="F55" i="4"/>
  <c r="AE101" i="1"/>
  <c r="AL101" i="1"/>
  <c r="AM101" i="1" s="1"/>
  <c r="AO101" i="1"/>
  <c r="AP101" i="1" s="1"/>
  <c r="H51" i="4" s="1"/>
  <c r="Q102" i="1"/>
  <c r="X102" i="1" s="1"/>
  <c r="R102" i="1"/>
  <c r="P371" i="1"/>
  <c r="AS370" i="1"/>
  <c r="AR370" i="1"/>
  <c r="B372" i="1"/>
  <c r="AT371" i="1"/>
  <c r="AQ371" i="1"/>
  <c r="C371" i="1"/>
  <c r="B321" i="4"/>
  <c r="G55" i="4" l="1"/>
  <c r="AI55" i="4"/>
  <c r="AJ55" i="4" s="1"/>
  <c r="G106" i="1"/>
  <c r="M56" i="4" s="1"/>
  <c r="F106" i="1"/>
  <c r="I372" i="1"/>
  <c r="J372" i="1"/>
  <c r="AH102" i="1"/>
  <c r="BF102" i="1"/>
  <c r="L52" i="4" s="1"/>
  <c r="I51" i="4"/>
  <c r="AK51" i="4" s="1"/>
  <c r="AL51" i="4" s="1"/>
  <c r="BI101" i="1"/>
  <c r="O102" i="1"/>
  <c r="C51" i="4"/>
  <c r="AN102" i="1"/>
  <c r="AI102" i="1"/>
  <c r="P372" i="1"/>
  <c r="AS371" i="1"/>
  <c r="AR371" i="1"/>
  <c r="B373" i="1"/>
  <c r="AT372" i="1"/>
  <c r="AQ372" i="1"/>
  <c r="C372" i="1"/>
  <c r="B322" i="4"/>
  <c r="J51" i="4" l="1"/>
  <c r="I373" i="1"/>
  <c r="J373" i="1"/>
  <c r="N51" i="4"/>
  <c r="O51" i="4" s="1"/>
  <c r="K102" i="1"/>
  <c r="M102" i="1" s="1"/>
  <c r="P373" i="1"/>
  <c r="AS372" i="1"/>
  <c r="AR372" i="1"/>
  <c r="B374" i="1"/>
  <c r="AT373" i="1"/>
  <c r="AQ373" i="1"/>
  <c r="C373" i="1"/>
  <c r="B323" i="4"/>
  <c r="J374" i="1" l="1"/>
  <c r="I374" i="1"/>
  <c r="Y109" i="1"/>
  <c r="S102" i="1"/>
  <c r="V102" i="1"/>
  <c r="AG102" i="1" s="1"/>
  <c r="W103" i="1" s="1"/>
  <c r="AB108" i="1"/>
  <c r="BD108" i="1" s="1"/>
  <c r="N102" i="1"/>
  <c r="Z104" i="1"/>
  <c r="AK104" i="1" s="1"/>
  <c r="AV106" i="1"/>
  <c r="AA109" i="1"/>
  <c r="AU106" i="1"/>
  <c r="AC123" i="1"/>
  <c r="AW106" i="1"/>
  <c r="AX109" i="1" s="1"/>
  <c r="BB102" i="1"/>
  <c r="P374" i="1"/>
  <c r="AS373" i="1"/>
  <c r="AR373" i="1"/>
  <c r="B375" i="1"/>
  <c r="AT374" i="1"/>
  <c r="AQ374" i="1"/>
  <c r="C374" i="1"/>
  <c r="B324" i="4"/>
  <c r="J375" i="1" l="1"/>
  <c r="I375" i="1"/>
  <c r="AD102" i="1" a="1"/>
  <c r="AD102" i="1" s="1"/>
  <c r="AY106" i="1"/>
  <c r="AZ106" i="1" s="1"/>
  <c r="F56" i="4" s="1"/>
  <c r="E52" i="4"/>
  <c r="AF102" i="1"/>
  <c r="BC102" i="1"/>
  <c r="AJ102" i="1"/>
  <c r="P375" i="1"/>
  <c r="AS374" i="1"/>
  <c r="AR374" i="1"/>
  <c r="B376" i="1"/>
  <c r="AT375" i="1"/>
  <c r="AQ375" i="1"/>
  <c r="C375" i="1"/>
  <c r="B325" i="4"/>
  <c r="G56" i="4" l="1"/>
  <c r="AI56" i="4"/>
  <c r="AJ56" i="4" s="1"/>
  <c r="I376" i="1"/>
  <c r="J376" i="1"/>
  <c r="BA106" i="1"/>
  <c r="Q103" i="1"/>
  <c r="X103" i="1" s="1"/>
  <c r="R103" i="1"/>
  <c r="AO102" i="1"/>
  <c r="AP102" i="1" s="1"/>
  <c r="H52" i="4" s="1"/>
  <c r="AL102" i="1"/>
  <c r="AE102" i="1"/>
  <c r="P376" i="1"/>
  <c r="AS375" i="1"/>
  <c r="AR375" i="1"/>
  <c r="B377" i="1"/>
  <c r="AT376" i="1"/>
  <c r="AQ376" i="1"/>
  <c r="C376" i="1"/>
  <c r="B326" i="4"/>
  <c r="D56" i="4" l="1"/>
  <c r="D107" i="1"/>
  <c r="E107" i="1" s="1"/>
  <c r="I377" i="1"/>
  <c r="J377" i="1"/>
  <c r="BF103" i="1"/>
  <c r="L53" i="4" s="1"/>
  <c r="AH103" i="1"/>
  <c r="I52" i="4"/>
  <c r="AK52" i="4" s="1"/>
  <c r="AL52" i="4" s="1"/>
  <c r="BI102" i="1"/>
  <c r="AN103" i="1"/>
  <c r="AI103" i="1"/>
  <c r="AM102" i="1"/>
  <c r="C52" i="4" s="1"/>
  <c r="P377" i="1"/>
  <c r="AS376" i="1"/>
  <c r="AR376" i="1"/>
  <c r="B378" i="1"/>
  <c r="AT377" i="1"/>
  <c r="AQ377" i="1"/>
  <c r="C377" i="1"/>
  <c r="B327" i="4"/>
  <c r="J52" i="4" l="1"/>
  <c r="F107" i="1"/>
  <c r="G107" i="1"/>
  <c r="M57" i="4" s="1"/>
  <c r="J378" i="1"/>
  <c r="I378" i="1"/>
  <c r="O103" i="1"/>
  <c r="N52" i="4"/>
  <c r="O52" i="4" s="1"/>
  <c r="K103" i="1"/>
  <c r="M103" i="1" s="1"/>
  <c r="P378" i="1"/>
  <c r="AS377" i="1"/>
  <c r="AR377" i="1"/>
  <c r="B379" i="1"/>
  <c r="AT378" i="1"/>
  <c r="AQ378" i="1"/>
  <c r="C378" i="1"/>
  <c r="B328" i="4"/>
  <c r="J379" i="1" l="1"/>
  <c r="I379" i="1"/>
  <c r="Y110" i="1"/>
  <c r="V103" i="1"/>
  <c r="AG103" i="1" s="1"/>
  <c r="W104" i="1" s="1"/>
  <c r="N103" i="1"/>
  <c r="AW107" i="1"/>
  <c r="AX110" i="1" s="1"/>
  <c r="Z105" i="1"/>
  <c r="AK105" i="1" s="1"/>
  <c r="AB109" i="1"/>
  <c r="BD109" i="1" s="1"/>
  <c r="AA110" i="1"/>
  <c r="AU107" i="1"/>
  <c r="AV107" i="1"/>
  <c r="S103" i="1"/>
  <c r="AC124" i="1"/>
  <c r="BB103" i="1"/>
  <c r="P379" i="1"/>
  <c r="AS378" i="1"/>
  <c r="AR378" i="1"/>
  <c r="B380" i="1"/>
  <c r="AT379" i="1"/>
  <c r="AQ379" i="1"/>
  <c r="C379" i="1"/>
  <c r="B329" i="4"/>
  <c r="I380" i="1" l="1"/>
  <c r="J380" i="1"/>
  <c r="AY107" i="1"/>
  <c r="AZ107" i="1" s="1"/>
  <c r="BA107" i="1" s="1"/>
  <c r="AD103" i="1" a="1"/>
  <c r="AD103" i="1" s="1"/>
  <c r="E53" i="4"/>
  <c r="AF103" i="1"/>
  <c r="AJ103" i="1"/>
  <c r="BC103" i="1"/>
  <c r="P380" i="1"/>
  <c r="AS379" i="1"/>
  <c r="AR379" i="1"/>
  <c r="B381" i="1"/>
  <c r="AT380" i="1"/>
  <c r="AQ380" i="1"/>
  <c r="C380" i="1"/>
  <c r="B330" i="4"/>
  <c r="D57" i="4" l="1"/>
  <c r="D108" i="1"/>
  <c r="E108" i="1" s="1"/>
  <c r="I381" i="1"/>
  <c r="J381" i="1"/>
  <c r="F57" i="4"/>
  <c r="Q104" i="1"/>
  <c r="X104" i="1" s="1"/>
  <c r="R104" i="1"/>
  <c r="AL103" i="1"/>
  <c r="AO103" i="1"/>
  <c r="AP103" i="1" s="1"/>
  <c r="H53" i="4" s="1"/>
  <c r="AE103" i="1"/>
  <c r="P381" i="1"/>
  <c r="AS380" i="1"/>
  <c r="AR380" i="1"/>
  <c r="B382" i="1"/>
  <c r="AT381" i="1"/>
  <c r="AQ381" i="1"/>
  <c r="C381" i="1"/>
  <c r="B331" i="4"/>
  <c r="G57" i="4" l="1"/>
  <c r="AI57" i="4"/>
  <c r="AJ57" i="4" s="1"/>
  <c r="F108" i="1"/>
  <c r="G108" i="1"/>
  <c r="M58" i="4" s="1"/>
  <c r="I382" i="1"/>
  <c r="J382" i="1"/>
  <c r="AH104" i="1"/>
  <c r="BF104" i="1"/>
  <c r="L54" i="4" s="1"/>
  <c r="AM103" i="1"/>
  <c r="AI104" i="1"/>
  <c r="AN104" i="1"/>
  <c r="I53" i="4"/>
  <c r="AK53" i="4" s="1"/>
  <c r="AL53" i="4" s="1"/>
  <c r="BI103" i="1"/>
  <c r="P382" i="1"/>
  <c r="AS381" i="1"/>
  <c r="AR381" i="1"/>
  <c r="B383" i="1"/>
  <c r="AT382" i="1"/>
  <c r="AQ382" i="1"/>
  <c r="C382" i="1"/>
  <c r="B332" i="4"/>
  <c r="J53" i="4" l="1"/>
  <c r="J383" i="1"/>
  <c r="I383" i="1"/>
  <c r="N53" i="4"/>
  <c r="O53" i="4" s="1"/>
  <c r="K104" i="1"/>
  <c r="M104" i="1" s="1"/>
  <c r="O104" i="1"/>
  <c r="C53" i="4"/>
  <c r="P383" i="1"/>
  <c r="B384" i="1"/>
  <c r="AT383" i="1"/>
  <c r="AQ383" i="1"/>
  <c r="C383" i="1"/>
  <c r="B333" i="4"/>
  <c r="AS382" i="1"/>
  <c r="AR382" i="1"/>
  <c r="I384" i="1" l="1"/>
  <c r="J384" i="1"/>
  <c r="AB110" i="1"/>
  <c r="BD110" i="1" s="1"/>
  <c r="AU108" i="1"/>
  <c r="AA111" i="1"/>
  <c r="AC125" i="1"/>
  <c r="S104" i="1"/>
  <c r="Y111" i="1"/>
  <c r="N104" i="1"/>
  <c r="AV108" i="1"/>
  <c r="Z106" i="1"/>
  <c r="AK106" i="1" s="1"/>
  <c r="AW108" i="1"/>
  <c r="AX111" i="1" s="1"/>
  <c r="V104" i="1"/>
  <c r="AG104" i="1" s="1"/>
  <c r="W105" i="1" s="1"/>
  <c r="BB104" i="1"/>
  <c r="P384" i="1"/>
  <c r="AS383" i="1"/>
  <c r="AR383" i="1"/>
  <c r="B385" i="1"/>
  <c r="AT384" i="1"/>
  <c r="AQ384" i="1"/>
  <c r="C384" i="1"/>
  <c r="B334" i="4"/>
  <c r="I385" i="1" l="1"/>
  <c r="J385" i="1"/>
  <c r="AD104" i="1" a="1"/>
  <c r="AD104" i="1" s="1"/>
  <c r="AF104" i="1"/>
  <c r="BC104" i="1"/>
  <c r="AJ104" i="1"/>
  <c r="E54" i="4"/>
  <c r="AY108" i="1"/>
  <c r="AZ108" i="1" s="1"/>
  <c r="P385" i="1"/>
  <c r="AS384" i="1"/>
  <c r="AR384" i="1"/>
  <c r="B386" i="1"/>
  <c r="AT385" i="1"/>
  <c r="AQ385" i="1"/>
  <c r="C385" i="1"/>
  <c r="B335" i="4"/>
  <c r="I386" i="1" l="1"/>
  <c r="J386" i="1"/>
  <c r="Q105" i="1"/>
  <c r="X105" i="1" s="1"/>
  <c r="R105" i="1"/>
  <c r="BA108" i="1"/>
  <c r="F58" i="4"/>
  <c r="AL104" i="1"/>
  <c r="AO104" i="1"/>
  <c r="AP104" i="1" s="1"/>
  <c r="H54" i="4" s="1"/>
  <c r="AE104" i="1"/>
  <c r="P386" i="1"/>
  <c r="AS385" i="1"/>
  <c r="AR385" i="1"/>
  <c r="B387" i="1"/>
  <c r="AT386" i="1"/>
  <c r="AQ386" i="1"/>
  <c r="C386" i="1"/>
  <c r="B336" i="4"/>
  <c r="G58" i="4" l="1"/>
  <c r="AI58" i="4"/>
  <c r="AJ58" i="4" s="1"/>
  <c r="D58" i="4"/>
  <c r="D109" i="1"/>
  <c r="E109" i="1" s="1"/>
  <c r="J387" i="1"/>
  <c r="I387" i="1"/>
  <c r="BF105" i="1"/>
  <c r="L55" i="4" s="1"/>
  <c r="AH105" i="1"/>
  <c r="BI104" i="1"/>
  <c r="I54" i="4"/>
  <c r="AK54" i="4" s="1"/>
  <c r="AL54" i="4" s="1"/>
  <c r="AN105" i="1"/>
  <c r="AI105" i="1"/>
  <c r="AM104" i="1"/>
  <c r="C54" i="4" s="1"/>
  <c r="P387" i="1"/>
  <c r="B388" i="1"/>
  <c r="AT387" i="1"/>
  <c r="AQ387" i="1"/>
  <c r="C387" i="1"/>
  <c r="B337" i="4"/>
  <c r="AS386" i="1"/>
  <c r="AR386" i="1"/>
  <c r="J54" i="4" l="1"/>
  <c r="F109" i="1"/>
  <c r="G109" i="1"/>
  <c r="M59" i="4" s="1"/>
  <c r="I388" i="1"/>
  <c r="J388" i="1"/>
  <c r="O105" i="1"/>
  <c r="N54" i="4"/>
  <c r="O54" i="4" s="1"/>
  <c r="K105" i="1"/>
  <c r="M105" i="1" s="1"/>
  <c r="P388" i="1"/>
  <c r="AS387" i="1"/>
  <c r="AR387" i="1"/>
  <c r="B389" i="1"/>
  <c r="AT388" i="1"/>
  <c r="AQ388" i="1"/>
  <c r="C388" i="1"/>
  <c r="B338" i="4"/>
  <c r="I389" i="1" l="1"/>
  <c r="J389" i="1"/>
  <c r="V105" i="1"/>
  <c r="AG105" i="1" s="1"/>
  <c r="W106" i="1" s="1"/>
  <c r="Z107" i="1"/>
  <c r="AK107" i="1" s="1"/>
  <c r="AB111" i="1"/>
  <c r="BD111" i="1" s="1"/>
  <c r="AU109" i="1"/>
  <c r="AA112" i="1"/>
  <c r="AC126" i="1"/>
  <c r="N105" i="1"/>
  <c r="S105" i="1"/>
  <c r="Y112" i="1"/>
  <c r="AV109" i="1"/>
  <c r="AW109" i="1"/>
  <c r="AX112" i="1" s="1"/>
  <c r="BB105" i="1"/>
  <c r="P389" i="1"/>
  <c r="B390" i="1"/>
  <c r="AT389" i="1"/>
  <c r="AQ389" i="1"/>
  <c r="C389" i="1"/>
  <c r="B339" i="4"/>
  <c r="AS388" i="1"/>
  <c r="AR388" i="1"/>
  <c r="I390" i="1" l="1"/>
  <c r="J390" i="1"/>
  <c r="AY109" i="1"/>
  <c r="AZ109" i="1" s="1"/>
  <c r="F59" i="4" s="1"/>
  <c r="AD105" i="1" a="1"/>
  <c r="AD105" i="1" s="1"/>
  <c r="AF105" i="1"/>
  <c r="AJ105" i="1"/>
  <c r="BC105" i="1"/>
  <c r="E55" i="4"/>
  <c r="P390" i="1"/>
  <c r="AS389" i="1"/>
  <c r="AR389" i="1"/>
  <c r="B391" i="1"/>
  <c r="AT390" i="1"/>
  <c r="AQ390" i="1"/>
  <c r="C390" i="1"/>
  <c r="B340" i="4"/>
  <c r="G59" i="4" l="1"/>
  <c r="AI59" i="4"/>
  <c r="AJ59" i="4" s="1"/>
  <c r="I391" i="1"/>
  <c r="J391" i="1"/>
  <c r="BA109" i="1"/>
  <c r="Q106" i="1"/>
  <c r="X106" i="1" s="1"/>
  <c r="R106" i="1"/>
  <c r="AE105" i="1"/>
  <c r="AL105" i="1"/>
  <c r="AM105" i="1" s="1"/>
  <c r="AO105" i="1"/>
  <c r="AP105" i="1" s="1"/>
  <c r="H55" i="4" s="1"/>
  <c r="P391" i="1"/>
  <c r="AS390" i="1"/>
  <c r="AR390" i="1"/>
  <c r="B392" i="1"/>
  <c r="AT391" i="1"/>
  <c r="AQ391" i="1"/>
  <c r="C391" i="1"/>
  <c r="B341" i="4"/>
  <c r="D59" i="4" l="1"/>
  <c r="D110" i="1"/>
  <c r="E110" i="1" s="1"/>
  <c r="I392" i="1"/>
  <c r="J392" i="1"/>
  <c r="AH106" i="1"/>
  <c r="BF106" i="1"/>
  <c r="L56" i="4" s="1"/>
  <c r="O106" i="1"/>
  <c r="C55" i="4"/>
  <c r="AN106" i="1"/>
  <c r="AI106" i="1"/>
  <c r="I55" i="4"/>
  <c r="AK55" i="4" s="1"/>
  <c r="AL55" i="4" s="1"/>
  <c r="BI105" i="1"/>
  <c r="P392" i="1"/>
  <c r="AS391" i="1"/>
  <c r="AR391" i="1"/>
  <c r="B393" i="1"/>
  <c r="AT392" i="1"/>
  <c r="AQ392" i="1"/>
  <c r="C392" i="1"/>
  <c r="B342" i="4"/>
  <c r="J55" i="4" l="1"/>
  <c r="F110" i="1"/>
  <c r="G110" i="1"/>
  <c r="M60" i="4" s="1"/>
  <c r="I393" i="1"/>
  <c r="J393" i="1"/>
  <c r="N55" i="4"/>
  <c r="O55" i="4" s="1"/>
  <c r="K106" i="1"/>
  <c r="M106" i="1" s="1"/>
  <c r="P393" i="1"/>
  <c r="AS392" i="1"/>
  <c r="AR392" i="1"/>
  <c r="B394" i="1"/>
  <c r="AT393" i="1"/>
  <c r="AQ393" i="1"/>
  <c r="C393" i="1"/>
  <c r="B343" i="4"/>
  <c r="I394" i="1" l="1"/>
  <c r="J394" i="1"/>
  <c r="AC127" i="1"/>
  <c r="AW110" i="1"/>
  <c r="AX113" i="1" s="1"/>
  <c r="V106" i="1"/>
  <c r="AG106" i="1" s="1"/>
  <c r="W107" i="1" s="1"/>
  <c r="S106" i="1"/>
  <c r="AA113" i="1"/>
  <c r="AU110" i="1"/>
  <c r="N106" i="1"/>
  <c r="AV110" i="1"/>
  <c r="Y113" i="1"/>
  <c r="AB112" i="1"/>
  <c r="BD112" i="1" s="1"/>
  <c r="Z108" i="1"/>
  <c r="AK108" i="1" s="1"/>
  <c r="BB106" i="1"/>
  <c r="P394" i="1"/>
  <c r="AS393" i="1"/>
  <c r="AR393" i="1"/>
  <c r="B395" i="1"/>
  <c r="AT394" i="1"/>
  <c r="AQ394" i="1"/>
  <c r="C394" i="1"/>
  <c r="B344" i="4"/>
  <c r="J395" i="1" l="1"/>
  <c r="I395" i="1"/>
  <c r="AD106" i="1" a="1"/>
  <c r="AD106" i="1" s="1"/>
  <c r="AY110" i="1"/>
  <c r="AZ110" i="1" s="1"/>
  <c r="E56" i="4"/>
  <c r="AF106" i="1"/>
  <c r="BC106" i="1"/>
  <c r="AJ106" i="1"/>
  <c r="P395" i="1"/>
  <c r="AS394" i="1"/>
  <c r="AR394" i="1"/>
  <c r="B396" i="1"/>
  <c r="AT395" i="1"/>
  <c r="AQ395" i="1"/>
  <c r="C395" i="1"/>
  <c r="B345" i="4"/>
  <c r="I396" i="1" l="1"/>
  <c r="J396" i="1"/>
  <c r="Q107" i="1"/>
  <c r="X107" i="1" s="1"/>
  <c r="R107" i="1"/>
  <c r="F60" i="4"/>
  <c r="BA110" i="1"/>
  <c r="AO106" i="1"/>
  <c r="AP106" i="1" s="1"/>
  <c r="H56" i="4" s="1"/>
  <c r="AE106" i="1"/>
  <c r="AL106" i="1"/>
  <c r="AM106" i="1" s="1"/>
  <c r="C56" i="4" s="1"/>
  <c r="P396" i="1"/>
  <c r="AS395" i="1"/>
  <c r="AR395" i="1"/>
  <c r="B397" i="1"/>
  <c r="AT396" i="1"/>
  <c r="AQ396" i="1"/>
  <c r="C396" i="1"/>
  <c r="B346" i="4"/>
  <c r="G60" i="4" l="1"/>
  <c r="AI60" i="4"/>
  <c r="AJ60" i="4" s="1"/>
  <c r="D60" i="4"/>
  <c r="D111" i="1"/>
  <c r="E111" i="1" s="1"/>
  <c r="I397" i="1"/>
  <c r="J397" i="1"/>
  <c r="AH107" i="1"/>
  <c r="BF107" i="1"/>
  <c r="L57" i="4" s="1"/>
  <c r="BI106" i="1"/>
  <c r="O107" i="1"/>
  <c r="AI107" i="1"/>
  <c r="AN107" i="1"/>
  <c r="I56" i="4"/>
  <c r="AK56" i="4" s="1"/>
  <c r="AL56" i="4" s="1"/>
  <c r="P397" i="1"/>
  <c r="AS396" i="1"/>
  <c r="AR396" i="1"/>
  <c r="B398" i="1"/>
  <c r="AT397" i="1"/>
  <c r="AQ397" i="1"/>
  <c r="C397" i="1"/>
  <c r="B347" i="4"/>
  <c r="J56" i="4" l="1"/>
  <c r="G111" i="1"/>
  <c r="M61" i="4" s="1"/>
  <c r="F111" i="1"/>
  <c r="I398" i="1"/>
  <c r="J398" i="1"/>
  <c r="N56" i="4"/>
  <c r="O56" i="4" s="1"/>
  <c r="K107" i="1"/>
  <c r="M107" i="1" s="1"/>
  <c r="P398" i="1"/>
  <c r="AS397" i="1"/>
  <c r="AR397" i="1"/>
  <c r="B399" i="1"/>
  <c r="AT398" i="1"/>
  <c r="AQ398" i="1"/>
  <c r="C398" i="1"/>
  <c r="B348" i="4"/>
  <c r="J399" i="1" l="1"/>
  <c r="I399" i="1"/>
  <c r="Y114" i="1"/>
  <c r="V107" i="1"/>
  <c r="AG107" i="1" s="1"/>
  <c r="W108" i="1" s="1"/>
  <c r="Z109" i="1"/>
  <c r="AK109" i="1" s="1"/>
  <c r="AB113" i="1"/>
  <c r="BD113" i="1" s="1"/>
  <c r="AU111" i="1"/>
  <c r="AA114" i="1"/>
  <c r="AV111" i="1"/>
  <c r="AW111" i="1"/>
  <c r="AX114" i="1" s="1"/>
  <c r="S107" i="1"/>
  <c r="N107" i="1"/>
  <c r="AC128" i="1"/>
  <c r="BB107" i="1"/>
  <c r="P399" i="1"/>
  <c r="AS398" i="1"/>
  <c r="AR398" i="1"/>
  <c r="B400" i="1"/>
  <c r="AT399" i="1"/>
  <c r="AQ399" i="1"/>
  <c r="C399" i="1"/>
  <c r="B349" i="4"/>
  <c r="I400" i="1" l="1"/>
  <c r="J400" i="1"/>
  <c r="AD107" i="1" a="1"/>
  <c r="AD107" i="1" s="1"/>
  <c r="AY111" i="1"/>
  <c r="AZ111" i="1" s="1"/>
  <c r="E57" i="4"/>
  <c r="AF107" i="1"/>
  <c r="AJ107" i="1"/>
  <c r="BC107" i="1"/>
  <c r="P400" i="1"/>
  <c r="AS399" i="1"/>
  <c r="AR399" i="1"/>
  <c r="B401" i="1"/>
  <c r="AT400" i="1"/>
  <c r="AQ400" i="1"/>
  <c r="C400" i="1"/>
  <c r="B350" i="4"/>
  <c r="I401" i="1" l="1"/>
  <c r="J401" i="1"/>
  <c r="AE107" i="1"/>
  <c r="AO107" i="1"/>
  <c r="AP107" i="1" s="1"/>
  <c r="H57" i="4" s="1"/>
  <c r="AL107" i="1"/>
  <c r="AM107" i="1" s="1"/>
  <c r="Q108" i="1"/>
  <c r="X108" i="1" s="1"/>
  <c r="R108" i="1"/>
  <c r="F61" i="4"/>
  <c r="BA111" i="1"/>
  <c r="P401" i="1"/>
  <c r="AS400" i="1"/>
  <c r="AR400" i="1"/>
  <c r="B402" i="1"/>
  <c r="AT401" i="1"/>
  <c r="AQ401" i="1"/>
  <c r="C401" i="1"/>
  <c r="B351" i="4"/>
  <c r="G61" i="4" l="1"/>
  <c r="AI61" i="4"/>
  <c r="AJ61" i="4" s="1"/>
  <c r="D61" i="4"/>
  <c r="D112" i="1"/>
  <c r="E112" i="1" s="1"/>
  <c r="I402" i="1"/>
  <c r="J402" i="1"/>
  <c r="AH108" i="1"/>
  <c r="BF108" i="1"/>
  <c r="L58" i="4" s="1"/>
  <c r="O108" i="1"/>
  <c r="C57" i="4"/>
  <c r="BI107" i="1"/>
  <c r="I57" i="4"/>
  <c r="AK57" i="4" s="1"/>
  <c r="AL57" i="4" s="1"/>
  <c r="AN108" i="1"/>
  <c r="AI108" i="1"/>
  <c r="P402" i="1"/>
  <c r="AS401" i="1"/>
  <c r="AR401" i="1"/>
  <c r="B403" i="1"/>
  <c r="AT402" i="1"/>
  <c r="AQ402" i="1"/>
  <c r="C402" i="1"/>
  <c r="B352" i="4"/>
  <c r="J57" i="4" l="1"/>
  <c r="G112" i="1"/>
  <c r="M62" i="4" s="1"/>
  <c r="F112" i="1"/>
  <c r="J403" i="1"/>
  <c r="I403" i="1"/>
  <c r="N57" i="4"/>
  <c r="O57" i="4" s="1"/>
  <c r="K108" i="1"/>
  <c r="M108" i="1" s="1"/>
  <c r="P403" i="1"/>
  <c r="B404" i="1"/>
  <c r="AT403" i="1"/>
  <c r="AQ403" i="1"/>
  <c r="C403" i="1"/>
  <c r="B353" i="4"/>
  <c r="AS402" i="1"/>
  <c r="AR402" i="1"/>
  <c r="I404" i="1" l="1"/>
  <c r="J404" i="1"/>
  <c r="N108" i="1"/>
  <c r="AV112" i="1"/>
  <c r="AW112" i="1"/>
  <c r="AX115" i="1" s="1"/>
  <c r="AB114" i="1"/>
  <c r="BD114" i="1" s="1"/>
  <c r="AC129" i="1"/>
  <c r="V108" i="1"/>
  <c r="AG108" i="1" s="1"/>
  <c r="W109" i="1" s="1"/>
  <c r="Z110" i="1"/>
  <c r="AK110" i="1" s="1"/>
  <c r="AA115" i="1"/>
  <c r="Y115" i="1"/>
  <c r="AU112" i="1"/>
  <c r="S108" i="1"/>
  <c r="BB108" i="1"/>
  <c r="P404" i="1"/>
  <c r="AS403" i="1"/>
  <c r="AR403" i="1"/>
  <c r="B405" i="1"/>
  <c r="AT404" i="1"/>
  <c r="AQ404" i="1"/>
  <c r="C404" i="1"/>
  <c r="B354" i="4"/>
  <c r="I405" i="1" l="1"/>
  <c r="J405" i="1"/>
  <c r="AD108" i="1" a="1"/>
  <c r="AD108" i="1" s="1"/>
  <c r="AY112" i="1"/>
  <c r="AZ112" i="1" s="1"/>
  <c r="BA112" i="1" s="1"/>
  <c r="AF108" i="1"/>
  <c r="BC108" i="1"/>
  <c r="AJ108" i="1"/>
  <c r="E58" i="4"/>
  <c r="P405" i="1"/>
  <c r="AS404" i="1"/>
  <c r="AR404" i="1"/>
  <c r="B406" i="1"/>
  <c r="AT405" i="1"/>
  <c r="AQ405" i="1"/>
  <c r="C405" i="1"/>
  <c r="B355" i="4"/>
  <c r="D62" i="4" l="1"/>
  <c r="D113" i="1"/>
  <c r="E113" i="1" s="1"/>
  <c r="I406" i="1"/>
  <c r="J406" i="1"/>
  <c r="F62" i="4"/>
  <c r="AL108" i="1"/>
  <c r="AO108" i="1"/>
  <c r="AP108" i="1" s="1"/>
  <c r="H58" i="4" s="1"/>
  <c r="AE108" i="1"/>
  <c r="Q109" i="1"/>
  <c r="X109" i="1" s="1"/>
  <c r="R109" i="1"/>
  <c r="P406" i="1"/>
  <c r="AS405" i="1"/>
  <c r="AR405" i="1"/>
  <c r="B407" i="1"/>
  <c r="AT406" i="1"/>
  <c r="AQ406" i="1"/>
  <c r="C406" i="1"/>
  <c r="B356" i="4"/>
  <c r="G62" i="4" l="1"/>
  <c r="AI62" i="4"/>
  <c r="AJ62" i="4" s="1"/>
  <c r="F113" i="1"/>
  <c r="G113" i="1"/>
  <c r="M63" i="4" s="1"/>
  <c r="J407" i="1"/>
  <c r="I407" i="1"/>
  <c r="AH109" i="1"/>
  <c r="BF109" i="1"/>
  <c r="L59" i="4" s="1"/>
  <c r="AN109" i="1"/>
  <c r="AI109" i="1"/>
  <c r="BI108" i="1"/>
  <c r="I58" i="4"/>
  <c r="AK58" i="4" s="1"/>
  <c r="AL58" i="4" s="1"/>
  <c r="AM108" i="1"/>
  <c r="P407" i="1"/>
  <c r="AS406" i="1"/>
  <c r="AR406" i="1"/>
  <c r="B408" i="1"/>
  <c r="AT407" i="1"/>
  <c r="AQ407" i="1"/>
  <c r="C407" i="1"/>
  <c r="B357" i="4"/>
  <c r="J58" i="4" l="1"/>
  <c r="I408" i="1"/>
  <c r="J408" i="1"/>
  <c r="N58" i="4"/>
  <c r="O58" i="4" s="1"/>
  <c r="K109" i="1"/>
  <c r="M109" i="1" s="1"/>
  <c r="O109" i="1"/>
  <c r="C58" i="4"/>
  <c r="P408" i="1"/>
  <c r="AS407" i="1"/>
  <c r="AR407" i="1"/>
  <c r="B409" i="1"/>
  <c r="AT408" i="1"/>
  <c r="AQ408" i="1"/>
  <c r="C408" i="1"/>
  <c r="B358" i="4"/>
  <c r="I409" i="1" l="1"/>
  <c r="J409" i="1"/>
  <c r="AB115" i="1"/>
  <c r="BD115" i="1" s="1"/>
  <c r="Y116" i="1"/>
  <c r="AA116" i="1"/>
  <c r="AU113" i="1"/>
  <c r="AW113" i="1"/>
  <c r="AX116" i="1" s="1"/>
  <c r="S109" i="1"/>
  <c r="V109" i="1"/>
  <c r="AG109" i="1" s="1"/>
  <c r="W110" i="1" s="1"/>
  <c r="N109" i="1"/>
  <c r="AV113" i="1"/>
  <c r="AC130" i="1"/>
  <c r="Z111" i="1"/>
  <c r="AK111" i="1" s="1"/>
  <c r="BB109" i="1"/>
  <c r="P409" i="1"/>
  <c r="AS408" i="1"/>
  <c r="AR408" i="1"/>
  <c r="B410" i="1"/>
  <c r="AT409" i="1"/>
  <c r="AQ409" i="1"/>
  <c r="C409" i="1"/>
  <c r="B359" i="4"/>
  <c r="I410" i="1" l="1"/>
  <c r="J410" i="1"/>
  <c r="AD109" i="1" a="1"/>
  <c r="AD109" i="1" s="1"/>
  <c r="AF109" i="1"/>
  <c r="AJ109" i="1"/>
  <c r="BC109" i="1"/>
  <c r="E59" i="4"/>
  <c r="AY113" i="1"/>
  <c r="AZ113" i="1" s="1"/>
  <c r="P410" i="1"/>
  <c r="B411" i="1"/>
  <c r="AT410" i="1"/>
  <c r="AQ410" i="1"/>
  <c r="C410" i="1"/>
  <c r="B360" i="4"/>
  <c r="AS409" i="1"/>
  <c r="AR409" i="1"/>
  <c r="J411" i="1" l="1"/>
  <c r="I411" i="1"/>
  <c r="F63" i="4"/>
  <c r="BA113" i="1"/>
  <c r="Q110" i="1"/>
  <c r="X110" i="1" s="1"/>
  <c r="R110" i="1"/>
  <c r="AE109" i="1"/>
  <c r="AL109" i="1"/>
  <c r="AO109" i="1"/>
  <c r="AP109" i="1" s="1"/>
  <c r="H59" i="4" s="1"/>
  <c r="P411" i="1"/>
  <c r="AS410" i="1"/>
  <c r="AR410" i="1"/>
  <c r="B412" i="1"/>
  <c r="AT411" i="1"/>
  <c r="AQ411" i="1"/>
  <c r="C411" i="1"/>
  <c r="B361" i="4"/>
  <c r="G63" i="4" l="1"/>
  <c r="AI63" i="4"/>
  <c r="AJ63" i="4" s="1"/>
  <c r="D63" i="4"/>
  <c r="D114" i="1"/>
  <c r="E114" i="1" s="1"/>
  <c r="I412" i="1"/>
  <c r="J412" i="1"/>
  <c r="BF110" i="1"/>
  <c r="L60" i="4" s="1"/>
  <c r="AH110" i="1"/>
  <c r="AI110" i="1"/>
  <c r="AN110" i="1"/>
  <c r="BI109" i="1"/>
  <c r="AM109" i="1"/>
  <c r="I59" i="4"/>
  <c r="AK59" i="4" s="1"/>
  <c r="AL59" i="4" s="1"/>
  <c r="P412" i="1"/>
  <c r="AS411" i="1"/>
  <c r="AR411" i="1"/>
  <c r="B413" i="1"/>
  <c r="AT412" i="1"/>
  <c r="AQ412" i="1"/>
  <c r="C412" i="1"/>
  <c r="B362" i="4"/>
  <c r="J59" i="4" l="1"/>
  <c r="G114" i="1"/>
  <c r="M64" i="4" s="1"/>
  <c r="F114" i="1"/>
  <c r="I413" i="1"/>
  <c r="J413" i="1"/>
  <c r="N59" i="4"/>
  <c r="O59" i="4" s="1"/>
  <c r="K110" i="1"/>
  <c r="M110" i="1" s="1"/>
  <c r="O110" i="1"/>
  <c r="C59" i="4"/>
  <c r="P413" i="1"/>
  <c r="AS412" i="1"/>
  <c r="AR412" i="1"/>
  <c r="B414" i="1"/>
  <c r="AT413" i="1"/>
  <c r="AQ413" i="1"/>
  <c r="C413" i="1"/>
  <c r="B363" i="4"/>
  <c r="I414" i="1" l="1"/>
  <c r="J414" i="1"/>
  <c r="V110" i="1"/>
  <c r="AG110" i="1" s="1"/>
  <c r="W111" i="1" s="1"/>
  <c r="Z112" i="1"/>
  <c r="AK112" i="1" s="1"/>
  <c r="AU114" i="1"/>
  <c r="AV114" i="1"/>
  <c r="AW114" i="1"/>
  <c r="AX117" i="1" s="1"/>
  <c r="AB116" i="1"/>
  <c r="BD116" i="1" s="1"/>
  <c r="S110" i="1"/>
  <c r="AA117" i="1"/>
  <c r="N110" i="1"/>
  <c r="AC131" i="1"/>
  <c r="Y117" i="1"/>
  <c r="BB110" i="1"/>
  <c r="P414" i="1"/>
  <c r="AS413" i="1"/>
  <c r="AR413" i="1"/>
  <c r="B415" i="1"/>
  <c r="AT414" i="1"/>
  <c r="AQ414" i="1"/>
  <c r="C414" i="1"/>
  <c r="B364" i="4"/>
  <c r="J415" i="1" l="1"/>
  <c r="I415" i="1"/>
  <c r="AD110" i="1" a="1"/>
  <c r="AD110" i="1" s="1"/>
  <c r="AF110" i="1"/>
  <c r="AJ110" i="1"/>
  <c r="BC110" i="1"/>
  <c r="E60" i="4"/>
  <c r="AY114" i="1"/>
  <c r="AZ114" i="1" s="1"/>
  <c r="P415" i="1"/>
  <c r="AS414" i="1"/>
  <c r="AR414" i="1"/>
  <c r="B416" i="1"/>
  <c r="AT415" i="1"/>
  <c r="AQ415" i="1"/>
  <c r="C415" i="1"/>
  <c r="B365" i="4"/>
  <c r="I416" i="1" l="1"/>
  <c r="J416" i="1"/>
  <c r="AE110" i="1"/>
  <c r="AL110" i="1"/>
  <c r="AO110" i="1"/>
  <c r="AP110" i="1" s="1"/>
  <c r="H60" i="4" s="1"/>
  <c r="Q111" i="1"/>
  <c r="X111" i="1" s="1"/>
  <c r="R111" i="1"/>
  <c r="F64" i="4"/>
  <c r="BA114" i="1"/>
  <c r="P416" i="1"/>
  <c r="AS415" i="1"/>
  <c r="AR415" i="1"/>
  <c r="B417" i="1"/>
  <c r="AT416" i="1"/>
  <c r="AQ416" i="1"/>
  <c r="C416" i="1"/>
  <c r="B366" i="4"/>
  <c r="G64" i="4" l="1"/>
  <c r="AI64" i="4"/>
  <c r="AJ64" i="4" s="1"/>
  <c r="D64" i="4"/>
  <c r="D115" i="1"/>
  <c r="E115" i="1" s="1"/>
  <c r="I417" i="1"/>
  <c r="J417" i="1"/>
  <c r="AH111" i="1"/>
  <c r="BF111" i="1"/>
  <c r="L61" i="4" s="1"/>
  <c r="AI111" i="1"/>
  <c r="AN111" i="1"/>
  <c r="I60" i="4"/>
  <c r="AK60" i="4" s="1"/>
  <c r="AL60" i="4" s="1"/>
  <c r="AM110" i="1"/>
  <c r="BI110" i="1"/>
  <c r="P417" i="1"/>
  <c r="AS416" i="1"/>
  <c r="AR416" i="1"/>
  <c r="B418" i="1"/>
  <c r="AT417" i="1"/>
  <c r="AQ417" i="1"/>
  <c r="C417" i="1"/>
  <c r="B367" i="4"/>
  <c r="J60" i="4" l="1"/>
  <c r="G115" i="1"/>
  <c r="M65" i="4" s="1"/>
  <c r="F115" i="1"/>
  <c r="I418" i="1"/>
  <c r="J418" i="1"/>
  <c r="O111" i="1"/>
  <c r="C60" i="4"/>
  <c r="N60" i="4"/>
  <c r="O60" i="4" s="1"/>
  <c r="K111" i="1"/>
  <c r="M111" i="1" s="1"/>
  <c r="P418" i="1"/>
  <c r="AS417" i="1"/>
  <c r="AR417" i="1"/>
  <c r="B419" i="1"/>
  <c r="AT418" i="1"/>
  <c r="AQ418" i="1"/>
  <c r="C418" i="1"/>
  <c r="B368" i="4"/>
  <c r="J419" i="1" l="1"/>
  <c r="I419" i="1"/>
  <c r="AC132" i="1"/>
  <c r="Y118" i="1"/>
  <c r="AV115" i="1"/>
  <c r="AU115" i="1"/>
  <c r="Z113" i="1"/>
  <c r="AK113" i="1" s="1"/>
  <c r="AW115" i="1"/>
  <c r="AX118" i="1" s="1"/>
  <c r="AA118" i="1"/>
  <c r="V111" i="1"/>
  <c r="AG111" i="1" s="1"/>
  <c r="W112" i="1" s="1"/>
  <c r="N111" i="1"/>
  <c r="AB117" i="1"/>
  <c r="S111" i="1"/>
  <c r="BB111" i="1"/>
  <c r="P419" i="1"/>
  <c r="AS418" i="1"/>
  <c r="AR418" i="1"/>
  <c r="B420" i="1"/>
  <c r="AT419" i="1"/>
  <c r="AQ419" i="1"/>
  <c r="C419" i="1"/>
  <c r="B369" i="4"/>
  <c r="I420" i="1" l="1"/>
  <c r="J420" i="1"/>
  <c r="AD111" i="1" a="1"/>
  <c r="AD111" i="1" s="1"/>
  <c r="E61" i="4"/>
  <c r="AY115" i="1"/>
  <c r="AZ115" i="1" s="1"/>
  <c r="AF111" i="1"/>
  <c r="BC111" i="1"/>
  <c r="AJ111" i="1"/>
  <c r="BD117" i="1"/>
  <c r="P420" i="1"/>
  <c r="AS419" i="1"/>
  <c r="AR419" i="1"/>
  <c r="B421" i="1"/>
  <c r="AT420" i="1"/>
  <c r="AQ420" i="1"/>
  <c r="C420" i="1"/>
  <c r="B370" i="4"/>
  <c r="I421" i="1" l="1"/>
  <c r="J421" i="1"/>
  <c r="Q112" i="1"/>
  <c r="X112" i="1" s="1"/>
  <c r="R112" i="1"/>
  <c r="AE111" i="1"/>
  <c r="AO111" i="1"/>
  <c r="AP111" i="1" s="1"/>
  <c r="H61" i="4" s="1"/>
  <c r="AL111" i="1"/>
  <c r="BA115" i="1"/>
  <c r="F65" i="4"/>
  <c r="P421" i="1"/>
  <c r="B422" i="1"/>
  <c r="AT421" i="1"/>
  <c r="AQ421" i="1"/>
  <c r="C421" i="1"/>
  <c r="B371" i="4"/>
  <c r="AS420" i="1"/>
  <c r="AR420" i="1"/>
  <c r="G65" i="4" l="1"/>
  <c r="AI65" i="4"/>
  <c r="AJ65" i="4" s="1"/>
  <c r="D65" i="4"/>
  <c r="D116" i="1"/>
  <c r="E116" i="1" s="1"/>
  <c r="I422" i="1"/>
  <c r="J422" i="1"/>
  <c r="BF112" i="1"/>
  <c r="L62" i="4" s="1"/>
  <c r="AH112" i="1"/>
  <c r="AI112" i="1"/>
  <c r="AN112" i="1"/>
  <c r="AM111" i="1"/>
  <c r="BI111" i="1"/>
  <c r="I61" i="4"/>
  <c r="AK61" i="4" s="1"/>
  <c r="AL61" i="4" s="1"/>
  <c r="P422" i="1"/>
  <c r="AS421" i="1"/>
  <c r="AR421" i="1"/>
  <c r="B423" i="1"/>
  <c r="AT422" i="1"/>
  <c r="AQ422" i="1"/>
  <c r="C422" i="1"/>
  <c r="B372" i="4"/>
  <c r="J61" i="4" l="1"/>
  <c r="F116" i="1"/>
  <c r="G116" i="1"/>
  <c r="M66" i="4" s="1"/>
  <c r="J423" i="1"/>
  <c r="I423" i="1"/>
  <c r="N61" i="4"/>
  <c r="O61" i="4" s="1"/>
  <c r="K112" i="1"/>
  <c r="M112" i="1" s="1"/>
  <c r="O112" i="1"/>
  <c r="C61" i="4"/>
  <c r="P423" i="1"/>
  <c r="AS422" i="1"/>
  <c r="AR422" i="1"/>
  <c r="B424" i="1"/>
  <c r="AT423" i="1"/>
  <c r="AQ423" i="1"/>
  <c r="C423" i="1"/>
  <c r="B373" i="4"/>
  <c r="I424" i="1" l="1"/>
  <c r="J424" i="1"/>
  <c r="V112" i="1"/>
  <c r="AG112" i="1" s="1"/>
  <c r="W113" i="1" s="1"/>
  <c r="Y119" i="1"/>
  <c r="AU116" i="1"/>
  <c r="AV116" i="1"/>
  <c r="AA119" i="1"/>
  <c r="Z114" i="1"/>
  <c r="AK114" i="1" s="1"/>
  <c r="AW116" i="1"/>
  <c r="AX119" i="1" s="1"/>
  <c r="AB118" i="1"/>
  <c r="S112" i="1"/>
  <c r="N112" i="1"/>
  <c r="AC133" i="1"/>
  <c r="BB112" i="1"/>
  <c r="P424" i="1"/>
  <c r="B425" i="1"/>
  <c r="AT424" i="1"/>
  <c r="AQ424" i="1"/>
  <c r="C424" i="1"/>
  <c r="B374" i="4"/>
  <c r="AS423" i="1"/>
  <c r="AR423" i="1"/>
  <c r="I425" i="1" l="1"/>
  <c r="J425" i="1"/>
  <c r="AD112" i="1" a="1"/>
  <c r="AD112" i="1" s="1"/>
  <c r="AJ112" i="1"/>
  <c r="BC112" i="1"/>
  <c r="AF112" i="1"/>
  <c r="E62" i="4"/>
  <c r="BD118" i="1"/>
  <c r="AY116" i="1"/>
  <c r="AZ116" i="1" s="1"/>
  <c r="P425" i="1"/>
  <c r="AS424" i="1"/>
  <c r="AR424" i="1"/>
  <c r="B426" i="1"/>
  <c r="AT425" i="1"/>
  <c r="AQ425" i="1"/>
  <c r="C425" i="1"/>
  <c r="B375" i="4"/>
  <c r="I426" i="1" l="1"/>
  <c r="J426" i="1"/>
  <c r="R113" i="1"/>
  <c r="Q113" i="1"/>
  <c r="X113" i="1" s="1"/>
  <c r="AE112" i="1"/>
  <c r="AL112" i="1"/>
  <c r="AM112" i="1" s="1"/>
  <c r="AO112" i="1"/>
  <c r="AP112" i="1" s="1"/>
  <c r="H62" i="4" s="1"/>
  <c r="BA116" i="1"/>
  <c r="F66" i="4"/>
  <c r="P426" i="1"/>
  <c r="AS425" i="1"/>
  <c r="AR425" i="1"/>
  <c r="B427" i="1"/>
  <c r="AT426" i="1"/>
  <c r="AQ426" i="1"/>
  <c r="C426" i="1"/>
  <c r="B376" i="4"/>
  <c r="G66" i="4" l="1"/>
  <c r="AI66" i="4"/>
  <c r="AJ66" i="4" s="1"/>
  <c r="D66" i="4"/>
  <c r="D117" i="1"/>
  <c r="E117" i="1" s="1"/>
  <c r="J427" i="1"/>
  <c r="I427" i="1"/>
  <c r="AH113" i="1"/>
  <c r="BF113" i="1"/>
  <c r="L63" i="4" s="1"/>
  <c r="I62" i="4"/>
  <c r="AK62" i="4" s="1"/>
  <c r="AL62" i="4" s="1"/>
  <c r="BI112" i="1"/>
  <c r="AI113" i="1"/>
  <c r="AN113" i="1"/>
  <c r="O113" i="1"/>
  <c r="C62" i="4"/>
  <c r="P427" i="1"/>
  <c r="AS426" i="1"/>
  <c r="AR426" i="1"/>
  <c r="B428" i="1"/>
  <c r="AT427" i="1"/>
  <c r="AQ427" i="1"/>
  <c r="C427" i="1"/>
  <c r="B377" i="4"/>
  <c r="J62" i="4" l="1"/>
  <c r="G117" i="1"/>
  <c r="M67" i="4" s="1"/>
  <c r="F117" i="1"/>
  <c r="I428" i="1"/>
  <c r="J428" i="1"/>
  <c r="K113" i="1"/>
  <c r="M113" i="1" s="1"/>
  <c r="N62" i="4"/>
  <c r="O62" i="4" s="1"/>
  <c r="P428" i="1"/>
  <c r="AS427" i="1"/>
  <c r="AR427" i="1"/>
  <c r="B429" i="1"/>
  <c r="AT428" i="1"/>
  <c r="AQ428" i="1"/>
  <c r="C428" i="1"/>
  <c r="B378" i="4"/>
  <c r="I429" i="1" l="1"/>
  <c r="J429" i="1"/>
  <c r="Z115" i="1"/>
  <c r="AK115" i="1" s="1"/>
  <c r="AW117" i="1"/>
  <c r="AX120" i="1" s="1"/>
  <c r="Y120" i="1"/>
  <c r="V113" i="1"/>
  <c r="AG113" i="1" s="1"/>
  <c r="W114" i="1" s="1"/>
  <c r="AV117" i="1"/>
  <c r="AU117" i="1"/>
  <c r="AA120" i="1"/>
  <c r="S113" i="1"/>
  <c r="AB119" i="1"/>
  <c r="BD119" i="1" s="1"/>
  <c r="N113" i="1"/>
  <c r="AC134" i="1"/>
  <c r="BB113" i="1"/>
  <c r="P429" i="1"/>
  <c r="AS428" i="1"/>
  <c r="AR428" i="1"/>
  <c r="B430" i="1"/>
  <c r="AT429" i="1"/>
  <c r="AQ429" i="1"/>
  <c r="C429" i="1"/>
  <c r="B379" i="4"/>
  <c r="I430" i="1" l="1"/>
  <c r="J430" i="1"/>
  <c r="AY117" i="1"/>
  <c r="AZ117" i="1" s="1"/>
  <c r="F67" i="4" s="1"/>
  <c r="AD113" i="1" a="1"/>
  <c r="AD113" i="1" s="1"/>
  <c r="AF113" i="1"/>
  <c r="BC113" i="1"/>
  <c r="AJ113" i="1"/>
  <c r="E63" i="4"/>
  <c r="P430" i="1"/>
  <c r="B431" i="1"/>
  <c r="AT430" i="1"/>
  <c r="AQ430" i="1"/>
  <c r="C430" i="1"/>
  <c r="B380" i="4"/>
  <c r="AS429" i="1"/>
  <c r="AR429" i="1"/>
  <c r="G67" i="4" l="1"/>
  <c r="AI67" i="4"/>
  <c r="AJ67" i="4" s="1"/>
  <c r="J431" i="1"/>
  <c r="I431" i="1"/>
  <c r="BA117" i="1"/>
  <c r="AO113" i="1"/>
  <c r="AP113" i="1" s="1"/>
  <c r="H63" i="4" s="1"/>
  <c r="AE113" i="1"/>
  <c r="AL113" i="1"/>
  <c r="Q114" i="1"/>
  <c r="X114" i="1" s="1"/>
  <c r="R114" i="1"/>
  <c r="P431" i="1"/>
  <c r="AS430" i="1"/>
  <c r="AR430" i="1"/>
  <c r="B432" i="1"/>
  <c r="AT431" i="1"/>
  <c r="AQ431" i="1"/>
  <c r="C431" i="1"/>
  <c r="B381" i="4"/>
  <c r="D67" i="4" l="1"/>
  <c r="D118" i="1"/>
  <c r="E118" i="1" s="1"/>
  <c r="I432" i="1"/>
  <c r="J432" i="1"/>
  <c r="AH114" i="1"/>
  <c r="BF114" i="1"/>
  <c r="L64" i="4" s="1"/>
  <c r="I63" i="4"/>
  <c r="AK63" i="4" s="1"/>
  <c r="AL63" i="4" s="1"/>
  <c r="BI113" i="1"/>
  <c r="AM113" i="1"/>
  <c r="AN114" i="1"/>
  <c r="AI114" i="1"/>
  <c r="P432" i="1"/>
  <c r="AS431" i="1"/>
  <c r="AR431" i="1"/>
  <c r="B433" i="1"/>
  <c r="AT432" i="1"/>
  <c r="AQ432" i="1"/>
  <c r="C432" i="1"/>
  <c r="B382" i="4"/>
  <c r="J63" i="4" l="1"/>
  <c r="G118" i="1"/>
  <c r="M68" i="4" s="1"/>
  <c r="F118" i="1"/>
  <c r="I433" i="1"/>
  <c r="J433" i="1"/>
  <c r="O114" i="1"/>
  <c r="C63" i="4"/>
  <c r="N63" i="4"/>
  <c r="O63" i="4" s="1"/>
  <c r="K114" i="1"/>
  <c r="M114" i="1" s="1"/>
  <c r="P433" i="1"/>
  <c r="B434" i="1"/>
  <c r="AT433" i="1"/>
  <c r="AQ433" i="1"/>
  <c r="C433" i="1"/>
  <c r="B383" i="4"/>
  <c r="AS432" i="1"/>
  <c r="AR432" i="1"/>
  <c r="I434" i="1" l="1"/>
  <c r="J434" i="1"/>
  <c r="AA121" i="1"/>
  <c r="AB120" i="1"/>
  <c r="BD120" i="1" s="1"/>
  <c r="N114" i="1"/>
  <c r="Y121" i="1"/>
  <c r="AV118" i="1"/>
  <c r="S114" i="1"/>
  <c r="V114" i="1"/>
  <c r="AG114" i="1" s="1"/>
  <c r="W115" i="1" s="1"/>
  <c r="AC135" i="1"/>
  <c r="Z116" i="1"/>
  <c r="AK116" i="1" s="1"/>
  <c r="AW118" i="1"/>
  <c r="AX121" i="1" s="1"/>
  <c r="AU118" i="1"/>
  <c r="BB114" i="1"/>
  <c r="P434" i="1"/>
  <c r="AS433" i="1"/>
  <c r="AR433" i="1"/>
  <c r="B435" i="1"/>
  <c r="AT434" i="1"/>
  <c r="AQ434" i="1"/>
  <c r="C434" i="1"/>
  <c r="B384" i="4"/>
  <c r="J435" i="1" l="1"/>
  <c r="I435" i="1"/>
  <c r="AD114" i="1" a="1"/>
  <c r="AD114" i="1" s="1"/>
  <c r="E64" i="4"/>
  <c r="AY118" i="1"/>
  <c r="AZ118" i="1" s="1"/>
  <c r="AF114" i="1"/>
  <c r="AJ114" i="1"/>
  <c r="BC114" i="1"/>
  <c r="P435" i="1"/>
  <c r="AS434" i="1"/>
  <c r="AR434" i="1"/>
  <c r="B436" i="1"/>
  <c r="AT435" i="1"/>
  <c r="AQ435" i="1"/>
  <c r="C435" i="1"/>
  <c r="B385" i="4"/>
  <c r="I436" i="1" l="1"/>
  <c r="J436" i="1"/>
  <c r="AO114" i="1"/>
  <c r="AP114" i="1" s="1"/>
  <c r="H64" i="4" s="1"/>
  <c r="AE114" i="1"/>
  <c r="AL114" i="1"/>
  <c r="AM114" i="1" s="1"/>
  <c r="F68" i="4"/>
  <c r="BA118" i="1"/>
  <c r="Q115" i="1"/>
  <c r="X115" i="1" s="1"/>
  <c r="R115" i="1"/>
  <c r="P436" i="1"/>
  <c r="AS435" i="1"/>
  <c r="AR435" i="1"/>
  <c r="B437" i="1"/>
  <c r="AT436" i="1"/>
  <c r="AQ436" i="1"/>
  <c r="C436" i="1"/>
  <c r="B386" i="4"/>
  <c r="G68" i="4" l="1"/>
  <c r="AI68" i="4"/>
  <c r="AJ68" i="4" s="1"/>
  <c r="D68" i="4"/>
  <c r="D119" i="1"/>
  <c r="E119" i="1" s="1"/>
  <c r="I437" i="1"/>
  <c r="J437" i="1"/>
  <c r="AH115" i="1"/>
  <c r="BF115" i="1"/>
  <c r="L65" i="4" s="1"/>
  <c r="O115" i="1"/>
  <c r="C64" i="4"/>
  <c r="AN115" i="1"/>
  <c r="AI115" i="1"/>
  <c r="BI114" i="1"/>
  <c r="I64" i="4"/>
  <c r="AK64" i="4" s="1"/>
  <c r="AL64" i="4" s="1"/>
  <c r="P437" i="1"/>
  <c r="AS436" i="1"/>
  <c r="AR436" i="1"/>
  <c r="B438" i="1"/>
  <c r="AT437" i="1"/>
  <c r="AQ437" i="1"/>
  <c r="C437" i="1"/>
  <c r="B387" i="4"/>
  <c r="J64" i="4" l="1"/>
  <c r="G119" i="1"/>
  <c r="M69" i="4" s="1"/>
  <c r="F119" i="1"/>
  <c r="I438" i="1"/>
  <c r="J438" i="1"/>
  <c r="N64" i="4"/>
  <c r="O64" i="4" s="1"/>
  <c r="K115" i="1"/>
  <c r="M115" i="1" s="1"/>
  <c r="P438" i="1"/>
  <c r="AS437" i="1"/>
  <c r="AR437" i="1"/>
  <c r="B439" i="1"/>
  <c r="AT438" i="1"/>
  <c r="AQ438" i="1"/>
  <c r="C438" i="1"/>
  <c r="B388" i="4"/>
  <c r="J439" i="1" l="1"/>
  <c r="I439" i="1"/>
  <c r="AW119" i="1"/>
  <c r="AX122" i="1" s="1"/>
  <c r="S115" i="1"/>
  <c r="Y122" i="1"/>
  <c r="V115" i="1"/>
  <c r="AG115" i="1" s="1"/>
  <c r="W116" i="1" s="1"/>
  <c r="Z117" i="1"/>
  <c r="AK117" i="1" s="1"/>
  <c r="AU119" i="1"/>
  <c r="AC136" i="1"/>
  <c r="AV119" i="1"/>
  <c r="N115" i="1"/>
  <c r="AA122" i="1"/>
  <c r="AB121" i="1"/>
  <c r="BB115" i="1"/>
  <c r="P439" i="1"/>
  <c r="AS438" i="1"/>
  <c r="AR438" i="1"/>
  <c r="B440" i="1"/>
  <c r="AT439" i="1"/>
  <c r="AQ439" i="1"/>
  <c r="C439" i="1"/>
  <c r="B389" i="4"/>
  <c r="I440" i="1" l="1"/>
  <c r="J440" i="1"/>
  <c r="AD115" i="1" a="1"/>
  <c r="AD115" i="1" s="1"/>
  <c r="AY119" i="1"/>
  <c r="AZ119" i="1" s="1"/>
  <c r="BD121" i="1"/>
  <c r="E65" i="4"/>
  <c r="AF115" i="1"/>
  <c r="AJ115" i="1"/>
  <c r="BC115" i="1"/>
  <c r="P440" i="1"/>
  <c r="AS439" i="1"/>
  <c r="AR439" i="1"/>
  <c r="B441" i="1"/>
  <c r="AT440" i="1"/>
  <c r="AQ440" i="1"/>
  <c r="C440" i="1"/>
  <c r="B390" i="4"/>
  <c r="I441" i="1" l="1"/>
  <c r="J441" i="1"/>
  <c r="AO115" i="1"/>
  <c r="AP115" i="1" s="1"/>
  <c r="H65" i="4" s="1"/>
  <c r="AL115" i="1"/>
  <c r="AM115" i="1" s="1"/>
  <c r="C65" i="4" s="1"/>
  <c r="AE115" i="1"/>
  <c r="R116" i="1"/>
  <c r="Q116" i="1"/>
  <c r="X116" i="1" s="1"/>
  <c r="BA119" i="1"/>
  <c r="F69" i="4"/>
  <c r="P441" i="1"/>
  <c r="B442" i="1"/>
  <c r="AT441" i="1"/>
  <c r="AQ441" i="1"/>
  <c r="C441" i="1"/>
  <c r="B391" i="4"/>
  <c r="AS440" i="1"/>
  <c r="AR440" i="1"/>
  <c r="G69" i="4" l="1"/>
  <c r="AI69" i="4"/>
  <c r="AJ69" i="4" s="1"/>
  <c r="D69" i="4"/>
  <c r="D120" i="1"/>
  <c r="E120" i="1" s="1"/>
  <c r="I442" i="1"/>
  <c r="J442" i="1"/>
  <c r="BF116" i="1"/>
  <c r="L66" i="4" s="1"/>
  <c r="AH116" i="1"/>
  <c r="AI116" i="1"/>
  <c r="AN116" i="1"/>
  <c r="BI115" i="1"/>
  <c r="O116" i="1"/>
  <c r="I65" i="4"/>
  <c r="AK65" i="4" s="1"/>
  <c r="AL65" i="4" s="1"/>
  <c r="P442" i="1"/>
  <c r="AS441" i="1"/>
  <c r="AR441" i="1"/>
  <c r="B443" i="1"/>
  <c r="AT442" i="1"/>
  <c r="AQ442" i="1"/>
  <c r="C442" i="1"/>
  <c r="B392" i="4"/>
  <c r="J65" i="4" l="1"/>
  <c r="G120" i="1"/>
  <c r="M70" i="4" s="1"/>
  <c r="F120" i="1"/>
  <c r="J443" i="1"/>
  <c r="I443" i="1"/>
  <c r="N65" i="4"/>
  <c r="O65" i="4" s="1"/>
  <c r="K116" i="1"/>
  <c r="M116" i="1" s="1"/>
  <c r="P443" i="1"/>
  <c r="AS442" i="1"/>
  <c r="AR442" i="1"/>
  <c r="B444" i="1"/>
  <c r="AT443" i="1"/>
  <c r="AQ443" i="1"/>
  <c r="C443" i="1"/>
  <c r="B393" i="4"/>
  <c r="I444" i="1" l="1"/>
  <c r="J444" i="1"/>
  <c r="Y123" i="1"/>
  <c r="AV120" i="1"/>
  <c r="AU120" i="1"/>
  <c r="S116" i="1"/>
  <c r="N116" i="1"/>
  <c r="V116" i="1"/>
  <c r="AG116" i="1" s="1"/>
  <c r="W117" i="1" s="1"/>
  <c r="AA123" i="1"/>
  <c r="AC137" i="1"/>
  <c r="AB122" i="1"/>
  <c r="AW120" i="1"/>
  <c r="AX123" i="1" s="1"/>
  <c r="Z118" i="1"/>
  <c r="AK118" i="1" s="1"/>
  <c r="BB116" i="1"/>
  <c r="P444" i="1"/>
  <c r="AS443" i="1"/>
  <c r="AR443" i="1"/>
  <c r="B445" i="1"/>
  <c r="AT444" i="1"/>
  <c r="AQ444" i="1"/>
  <c r="C444" i="1"/>
  <c r="B394" i="4"/>
  <c r="I445" i="1" l="1"/>
  <c r="J445" i="1"/>
  <c r="AD116" i="1" a="1"/>
  <c r="AD116" i="1" s="1"/>
  <c r="AF116" i="1"/>
  <c r="BC116" i="1"/>
  <c r="AJ116" i="1"/>
  <c r="E66" i="4"/>
  <c r="AY120" i="1"/>
  <c r="AZ120" i="1" s="1"/>
  <c r="BD122" i="1"/>
  <c r="P445" i="1"/>
  <c r="B446" i="1"/>
  <c r="AT445" i="1"/>
  <c r="AQ445" i="1"/>
  <c r="C445" i="1"/>
  <c r="B395" i="4"/>
  <c r="AS444" i="1"/>
  <c r="AR444" i="1"/>
  <c r="I446" i="1" l="1"/>
  <c r="J446" i="1"/>
  <c r="F70" i="4"/>
  <c r="BA120" i="1"/>
  <c r="AE116" i="1"/>
  <c r="AL116" i="1"/>
  <c r="AM116" i="1" s="1"/>
  <c r="C66" i="4" s="1"/>
  <c r="AO116" i="1"/>
  <c r="AP116" i="1" s="1"/>
  <c r="H66" i="4" s="1"/>
  <c r="R117" i="1"/>
  <c r="Q117" i="1"/>
  <c r="X117" i="1" s="1"/>
  <c r="P446" i="1"/>
  <c r="AS445" i="1"/>
  <c r="AR445" i="1"/>
  <c r="B447" i="1"/>
  <c r="AT446" i="1"/>
  <c r="AQ446" i="1"/>
  <c r="C446" i="1"/>
  <c r="B396" i="4"/>
  <c r="G70" i="4" l="1"/>
  <c r="AI70" i="4"/>
  <c r="AJ70" i="4" s="1"/>
  <c r="D70" i="4"/>
  <c r="D121" i="1"/>
  <c r="E121" i="1" s="1"/>
  <c r="I447" i="1"/>
  <c r="J447" i="1"/>
  <c r="AH117" i="1"/>
  <c r="BF117" i="1"/>
  <c r="L67" i="4" s="1"/>
  <c r="I66" i="4"/>
  <c r="AK66" i="4" s="1"/>
  <c r="AL66" i="4" s="1"/>
  <c r="BI116" i="1"/>
  <c r="O117" i="1"/>
  <c r="AN117" i="1"/>
  <c r="AI117" i="1"/>
  <c r="P447" i="1"/>
  <c r="B448" i="1"/>
  <c r="AT447" i="1"/>
  <c r="C447" i="1"/>
  <c r="B397" i="4"/>
  <c r="AQ447" i="1"/>
  <c r="AS446" i="1"/>
  <c r="AR446" i="1"/>
  <c r="J66" i="4" l="1"/>
  <c r="F121" i="1"/>
  <c r="G121" i="1"/>
  <c r="M71" i="4" s="1"/>
  <c r="I448" i="1"/>
  <c r="J448" i="1"/>
  <c r="N66" i="4"/>
  <c r="O66" i="4" s="1"/>
  <c r="K117" i="1"/>
  <c r="M117" i="1" s="1"/>
  <c r="P448" i="1"/>
  <c r="AS447" i="1"/>
  <c r="AR447" i="1"/>
  <c r="B449" i="1"/>
  <c r="AT448" i="1"/>
  <c r="C448" i="1"/>
  <c r="B398" i="4"/>
  <c r="AQ448" i="1"/>
  <c r="I449" i="1" l="1"/>
  <c r="J449" i="1"/>
  <c r="AV121" i="1"/>
  <c r="AB123" i="1"/>
  <c r="BD123" i="1" s="1"/>
  <c r="AU121" i="1"/>
  <c r="AA124" i="1"/>
  <c r="V117" i="1"/>
  <c r="AG117" i="1" s="1"/>
  <c r="W118" i="1" s="1"/>
  <c r="AW121" i="1"/>
  <c r="AX124" i="1" s="1"/>
  <c r="N117" i="1"/>
  <c r="S117" i="1"/>
  <c r="Y124" i="1"/>
  <c r="AC138" i="1"/>
  <c r="Z119" i="1"/>
  <c r="AK119" i="1" s="1"/>
  <c r="BB117" i="1"/>
  <c r="P449" i="1"/>
  <c r="B450" i="1"/>
  <c r="AT449" i="1"/>
  <c r="C449" i="1"/>
  <c r="B399" i="4"/>
  <c r="AQ449" i="1"/>
  <c r="AS448" i="1"/>
  <c r="AR448" i="1"/>
  <c r="I450" i="1" l="1"/>
  <c r="J450" i="1"/>
  <c r="AD117" i="1" a="1"/>
  <c r="AD117" i="1" s="1"/>
  <c r="AF117" i="1"/>
  <c r="BC117" i="1"/>
  <c r="AJ117" i="1"/>
  <c r="E67" i="4"/>
  <c r="AY121" i="1"/>
  <c r="AZ121" i="1" s="1"/>
  <c r="P450" i="1"/>
  <c r="AS449" i="1"/>
  <c r="AR449" i="1"/>
  <c r="B451" i="1"/>
  <c r="AT450" i="1"/>
  <c r="C450" i="1"/>
  <c r="B400" i="4"/>
  <c r="AQ450" i="1"/>
  <c r="I451" i="1" l="1"/>
  <c r="J451" i="1"/>
  <c r="F71" i="4"/>
  <c r="BA121" i="1"/>
  <c r="R118" i="1"/>
  <c r="Q118" i="1"/>
  <c r="X118" i="1" s="1"/>
  <c r="AL117" i="1"/>
  <c r="AM117" i="1" s="1"/>
  <c r="C67" i="4" s="1"/>
  <c r="AO117" i="1"/>
  <c r="AP117" i="1" s="1"/>
  <c r="H67" i="4" s="1"/>
  <c r="AE117" i="1"/>
  <c r="P451" i="1"/>
  <c r="AS450" i="1"/>
  <c r="AR450" i="1"/>
  <c r="B452" i="1"/>
  <c r="AT451" i="1"/>
  <c r="C451" i="1"/>
  <c r="B401" i="4"/>
  <c r="AQ451" i="1"/>
  <c r="G71" i="4" l="1"/>
  <c r="AI71" i="4"/>
  <c r="AJ71" i="4" s="1"/>
  <c r="D71" i="4"/>
  <c r="D122" i="1"/>
  <c r="E122" i="1" s="1"/>
  <c r="I452" i="1"/>
  <c r="J452" i="1"/>
  <c r="AH118" i="1"/>
  <c r="BF118" i="1"/>
  <c r="L68" i="4" s="1"/>
  <c r="AI118" i="1"/>
  <c r="AN118" i="1"/>
  <c r="I67" i="4"/>
  <c r="AK67" i="4" s="1"/>
  <c r="AL67" i="4" s="1"/>
  <c r="BI117" i="1"/>
  <c r="O118" i="1"/>
  <c r="P452" i="1"/>
  <c r="AS451" i="1"/>
  <c r="AR451" i="1"/>
  <c r="B453" i="1"/>
  <c r="AT452" i="1"/>
  <c r="C452" i="1"/>
  <c r="B402" i="4"/>
  <c r="AQ452" i="1"/>
  <c r="J67" i="4" l="1"/>
  <c r="F122" i="1"/>
  <c r="G122" i="1"/>
  <c r="M72" i="4" s="1"/>
  <c r="I453" i="1"/>
  <c r="J453" i="1"/>
  <c r="N67" i="4"/>
  <c r="O67" i="4" s="1"/>
  <c r="K118" i="1"/>
  <c r="M118" i="1" s="1"/>
  <c r="P453" i="1"/>
  <c r="AS452" i="1"/>
  <c r="AR452" i="1"/>
  <c r="B454" i="1"/>
  <c r="AT453" i="1"/>
  <c r="C453" i="1"/>
  <c r="B403" i="4"/>
  <c r="AQ453" i="1"/>
  <c r="I454" i="1" l="1"/>
  <c r="J454" i="1"/>
  <c r="AA125" i="1"/>
  <c r="AB124" i="1"/>
  <c r="BD124" i="1" s="1"/>
  <c r="AW122" i="1"/>
  <c r="AX125" i="1" s="1"/>
  <c r="AV122" i="1"/>
  <c r="Y125" i="1"/>
  <c r="AU122" i="1"/>
  <c r="N118" i="1"/>
  <c r="V118" i="1"/>
  <c r="AG118" i="1" s="1"/>
  <c r="W119" i="1" s="1"/>
  <c r="Z120" i="1"/>
  <c r="AK120" i="1" s="1"/>
  <c r="AC139" i="1"/>
  <c r="S118" i="1"/>
  <c r="BB118" i="1"/>
  <c r="P454" i="1"/>
  <c r="AS453" i="1"/>
  <c r="AR453" i="1"/>
  <c r="B455" i="1"/>
  <c r="AT454" i="1"/>
  <c r="C454" i="1"/>
  <c r="B404" i="4"/>
  <c r="AQ454" i="1"/>
  <c r="I455" i="1" l="1"/>
  <c r="J455" i="1"/>
  <c r="AD118" i="1" a="1"/>
  <c r="AD118" i="1" s="1"/>
  <c r="AY122" i="1"/>
  <c r="AZ122" i="1" s="1"/>
  <c r="E68" i="4"/>
  <c r="AF118" i="1"/>
  <c r="AJ118" i="1"/>
  <c r="BC118" i="1"/>
  <c r="P455" i="1"/>
  <c r="AS454" i="1"/>
  <c r="AR454" i="1"/>
  <c r="B456" i="1"/>
  <c r="AT455" i="1"/>
  <c r="C455" i="1"/>
  <c r="B405" i="4"/>
  <c r="AQ455" i="1"/>
  <c r="I456" i="1" l="1"/>
  <c r="J456" i="1"/>
  <c r="BA122" i="1"/>
  <c r="F72" i="4"/>
  <c r="AE118" i="1"/>
  <c r="AO118" i="1"/>
  <c r="AP118" i="1" s="1"/>
  <c r="H68" i="4" s="1"/>
  <c r="AL118" i="1"/>
  <c r="AM118" i="1" s="1"/>
  <c r="C68" i="4" s="1"/>
  <c r="R119" i="1"/>
  <c r="Q119" i="1"/>
  <c r="X119" i="1" s="1"/>
  <c r="P456" i="1"/>
  <c r="B457" i="1"/>
  <c r="AT456" i="1"/>
  <c r="C456" i="1"/>
  <c r="B406" i="4"/>
  <c r="AQ456" i="1"/>
  <c r="AS455" i="1"/>
  <c r="AR455" i="1"/>
  <c r="G72" i="4" l="1"/>
  <c r="AI72" i="4"/>
  <c r="AJ72" i="4" s="1"/>
  <c r="D72" i="4"/>
  <c r="D123" i="1"/>
  <c r="E123" i="1" s="1"/>
  <c r="I457" i="1"/>
  <c r="J457" i="1"/>
  <c r="AH119" i="1"/>
  <c r="BF119" i="1"/>
  <c r="L69" i="4" s="1"/>
  <c r="AN119" i="1"/>
  <c r="AI119" i="1"/>
  <c r="I68" i="4"/>
  <c r="AK68" i="4" s="1"/>
  <c r="AL68" i="4" s="1"/>
  <c r="BI118" i="1"/>
  <c r="O119" i="1"/>
  <c r="P457" i="1"/>
  <c r="AS456" i="1"/>
  <c r="AR456" i="1"/>
  <c r="B458" i="1"/>
  <c r="AT457" i="1"/>
  <c r="C457" i="1"/>
  <c r="B407" i="4"/>
  <c r="AQ457" i="1"/>
  <c r="J68" i="4" l="1"/>
  <c r="F123" i="1"/>
  <c r="G123" i="1"/>
  <c r="M73" i="4" s="1"/>
  <c r="I458" i="1"/>
  <c r="J458" i="1"/>
  <c r="N68" i="4"/>
  <c r="O68" i="4" s="1"/>
  <c r="K119" i="1"/>
  <c r="M119" i="1" s="1"/>
  <c r="P458" i="1"/>
  <c r="B459" i="1"/>
  <c r="AT458" i="1"/>
  <c r="C458" i="1"/>
  <c r="B408" i="4"/>
  <c r="AQ458" i="1"/>
  <c r="AS457" i="1"/>
  <c r="AR457" i="1"/>
  <c r="J459" i="1" l="1"/>
  <c r="I459" i="1"/>
  <c r="AW123" i="1"/>
  <c r="AX126" i="1" s="1"/>
  <c r="Z121" i="1"/>
  <c r="AK121" i="1" s="1"/>
  <c r="AU123" i="1"/>
  <c r="AV123" i="1"/>
  <c r="S119" i="1"/>
  <c r="AB125" i="1"/>
  <c r="V119" i="1"/>
  <c r="AG119" i="1" s="1"/>
  <c r="W120" i="1" s="1"/>
  <c r="AA126" i="1"/>
  <c r="N119" i="1"/>
  <c r="AC140" i="1"/>
  <c r="Y126" i="1"/>
  <c r="BB119" i="1"/>
  <c r="P459" i="1"/>
  <c r="AS458" i="1"/>
  <c r="AR458" i="1"/>
  <c r="B460" i="1"/>
  <c r="AT459" i="1"/>
  <c r="C459" i="1"/>
  <c r="B409" i="4"/>
  <c r="AQ459" i="1"/>
  <c r="I460" i="1" l="1"/>
  <c r="J460" i="1"/>
  <c r="AD119" i="1" a="1"/>
  <c r="AD119" i="1" s="1"/>
  <c r="AY123" i="1"/>
  <c r="AZ123" i="1" s="1"/>
  <c r="BA123" i="1" s="1"/>
  <c r="BD125" i="1"/>
  <c r="AF119" i="1"/>
  <c r="BC119" i="1"/>
  <c r="AJ119" i="1"/>
  <c r="E69" i="4"/>
  <c r="P460" i="1"/>
  <c r="AS459" i="1"/>
  <c r="AR459" i="1"/>
  <c r="B461" i="1"/>
  <c r="AT460" i="1"/>
  <c r="C460" i="1"/>
  <c r="B410" i="4"/>
  <c r="AQ460" i="1"/>
  <c r="D73" i="4" l="1"/>
  <c r="D124" i="1"/>
  <c r="E124" i="1" s="1"/>
  <c r="I461" i="1"/>
  <c r="J461" i="1"/>
  <c r="F73" i="4"/>
  <c r="Q120" i="1"/>
  <c r="X120" i="1" s="1"/>
  <c r="R120" i="1"/>
  <c r="AL119" i="1"/>
  <c r="AM119" i="1" s="1"/>
  <c r="AE119" i="1"/>
  <c r="AO119" i="1"/>
  <c r="AP119" i="1" s="1"/>
  <c r="H69" i="4" s="1"/>
  <c r="P461" i="1"/>
  <c r="B462" i="1"/>
  <c r="AT461" i="1"/>
  <c r="C461" i="1"/>
  <c r="B411" i="4"/>
  <c r="AQ461" i="1"/>
  <c r="AS460" i="1"/>
  <c r="AR460" i="1"/>
  <c r="G73" i="4" l="1"/>
  <c r="AI73" i="4"/>
  <c r="AJ73" i="4" s="1"/>
  <c r="F124" i="1"/>
  <c r="G124" i="1"/>
  <c r="M74" i="4" s="1"/>
  <c r="I462" i="1"/>
  <c r="J462" i="1"/>
  <c r="AH120" i="1"/>
  <c r="BF120" i="1"/>
  <c r="L70" i="4" s="1"/>
  <c r="AN120" i="1"/>
  <c r="AI120" i="1"/>
  <c r="BI119" i="1"/>
  <c r="I69" i="4"/>
  <c r="AK69" i="4" s="1"/>
  <c r="AL69" i="4" s="1"/>
  <c r="O120" i="1"/>
  <c r="C69" i="4"/>
  <c r="P462" i="1"/>
  <c r="AS461" i="1"/>
  <c r="AR461" i="1"/>
  <c r="B463" i="1"/>
  <c r="AT462" i="1"/>
  <c r="C462" i="1"/>
  <c r="B412" i="4"/>
  <c r="AQ462" i="1"/>
  <c r="J69" i="4" l="1"/>
  <c r="I463" i="1"/>
  <c r="J463" i="1"/>
  <c r="K120" i="1"/>
  <c r="M120" i="1" s="1"/>
  <c r="N69" i="4"/>
  <c r="O69" i="4" s="1"/>
  <c r="P463" i="1"/>
  <c r="AS462" i="1"/>
  <c r="AR462" i="1"/>
  <c r="B464" i="1"/>
  <c r="AT463" i="1"/>
  <c r="C463" i="1"/>
  <c r="B413" i="4"/>
  <c r="AQ463" i="1"/>
  <c r="I464" i="1" l="1"/>
  <c r="J464" i="1"/>
  <c r="AC141" i="1"/>
  <c r="V120" i="1"/>
  <c r="AG120" i="1" s="1"/>
  <c r="W121" i="1" s="1"/>
  <c r="Y127" i="1"/>
  <c r="Z122" i="1"/>
  <c r="AK122" i="1" s="1"/>
  <c r="AU124" i="1"/>
  <c r="AA127" i="1"/>
  <c r="AV124" i="1"/>
  <c r="N120" i="1"/>
  <c r="S120" i="1"/>
  <c r="AW124" i="1"/>
  <c r="AX127" i="1" s="1"/>
  <c r="AB126" i="1"/>
  <c r="BB120" i="1"/>
  <c r="P464" i="1"/>
  <c r="AS463" i="1"/>
  <c r="AR463" i="1"/>
  <c r="B465" i="1"/>
  <c r="AT464" i="1"/>
  <c r="C464" i="1"/>
  <c r="B414" i="4"/>
  <c r="AQ464" i="1"/>
  <c r="I465" i="1" l="1"/>
  <c r="J465" i="1"/>
  <c r="AD120" i="1" a="1"/>
  <c r="AD120" i="1" s="1"/>
  <c r="AY124" i="1"/>
  <c r="AZ124" i="1" s="1"/>
  <c r="BA124" i="1" s="1"/>
  <c r="AF120" i="1"/>
  <c r="BC120" i="1"/>
  <c r="AJ120" i="1"/>
  <c r="E70" i="4"/>
  <c r="BD126" i="1"/>
  <c r="P465" i="1"/>
  <c r="AS464" i="1"/>
  <c r="AR464" i="1"/>
  <c r="B466" i="1"/>
  <c r="AT465" i="1"/>
  <c r="C465" i="1"/>
  <c r="B415" i="4"/>
  <c r="AQ465" i="1"/>
  <c r="D74" i="4" l="1"/>
  <c r="D125" i="1"/>
  <c r="E125" i="1" s="1"/>
  <c r="I466" i="1"/>
  <c r="J466" i="1"/>
  <c r="F74" i="4"/>
  <c r="Q121" i="1"/>
  <c r="X121" i="1" s="1"/>
  <c r="R121" i="1"/>
  <c r="AL120" i="1"/>
  <c r="AM120" i="1" s="1"/>
  <c r="AE120" i="1"/>
  <c r="AO120" i="1"/>
  <c r="AP120" i="1" s="1"/>
  <c r="H70" i="4" s="1"/>
  <c r="P466" i="1"/>
  <c r="AS465" i="1"/>
  <c r="AR465" i="1"/>
  <c r="B467" i="1"/>
  <c r="AT466" i="1"/>
  <c r="C466" i="1"/>
  <c r="B416" i="4"/>
  <c r="AQ466" i="1"/>
  <c r="G74" i="4" l="1"/>
  <c r="AI74" i="4"/>
  <c r="AJ74" i="4" s="1"/>
  <c r="F125" i="1"/>
  <c r="G125" i="1"/>
  <c r="M75" i="4" s="1"/>
  <c r="I467" i="1"/>
  <c r="J467" i="1"/>
  <c r="AH121" i="1"/>
  <c r="BF121" i="1"/>
  <c r="L71" i="4" s="1"/>
  <c r="BI120" i="1"/>
  <c r="O121" i="1"/>
  <c r="C70" i="4"/>
  <c r="AN121" i="1"/>
  <c r="AI121" i="1"/>
  <c r="I70" i="4"/>
  <c r="AK70" i="4" s="1"/>
  <c r="AL70" i="4" s="1"/>
  <c r="P467" i="1"/>
  <c r="AS466" i="1"/>
  <c r="AR466" i="1"/>
  <c r="B468" i="1"/>
  <c r="AT467" i="1"/>
  <c r="C467" i="1"/>
  <c r="B417" i="4"/>
  <c r="AQ467" i="1"/>
  <c r="J70" i="4" l="1"/>
  <c r="I468" i="1"/>
  <c r="J468" i="1"/>
  <c r="N70" i="4"/>
  <c r="O70" i="4" s="1"/>
  <c r="K121" i="1"/>
  <c r="M121" i="1" s="1"/>
  <c r="P468" i="1"/>
  <c r="B469" i="1"/>
  <c r="AT468" i="1"/>
  <c r="C468" i="1"/>
  <c r="B418" i="4"/>
  <c r="AQ468" i="1"/>
  <c r="AS467" i="1"/>
  <c r="AR467" i="1"/>
  <c r="I469" i="1" l="1"/>
  <c r="J469" i="1"/>
  <c r="Y128" i="1"/>
  <c r="AW125" i="1"/>
  <c r="AX128" i="1" s="1"/>
  <c r="AA128" i="1"/>
  <c r="N121" i="1"/>
  <c r="AC142" i="1"/>
  <c r="AU125" i="1"/>
  <c r="V121" i="1"/>
  <c r="AG121" i="1" s="1"/>
  <c r="W122" i="1" s="1"/>
  <c r="AV125" i="1"/>
  <c r="Z123" i="1"/>
  <c r="AK123" i="1" s="1"/>
  <c r="S121" i="1"/>
  <c r="AB127" i="1"/>
  <c r="BD127" i="1" s="1"/>
  <c r="BB121" i="1"/>
  <c r="P469" i="1"/>
  <c r="AS468" i="1"/>
  <c r="AR468" i="1"/>
  <c r="B470" i="1"/>
  <c r="AT469" i="1"/>
  <c r="C469" i="1"/>
  <c r="B419" i="4"/>
  <c r="AQ469" i="1"/>
  <c r="I470" i="1" l="1"/>
  <c r="J470" i="1"/>
  <c r="AD121" i="1" a="1"/>
  <c r="AD121" i="1" s="1"/>
  <c r="AY125" i="1"/>
  <c r="AZ125" i="1" s="1"/>
  <c r="BA125" i="1" s="1"/>
  <c r="E71" i="4"/>
  <c r="AF121" i="1"/>
  <c r="AJ121" i="1"/>
  <c r="BC121" i="1"/>
  <c r="P470" i="1"/>
  <c r="B471" i="1"/>
  <c r="AT470" i="1"/>
  <c r="C470" i="1"/>
  <c r="B420" i="4"/>
  <c r="AQ470" i="1"/>
  <c r="AS469" i="1"/>
  <c r="AR469" i="1"/>
  <c r="D75" i="4" l="1"/>
  <c r="D126" i="1"/>
  <c r="E126" i="1" s="1"/>
  <c r="I471" i="1"/>
  <c r="J471" i="1"/>
  <c r="F75" i="4"/>
  <c r="AE121" i="1"/>
  <c r="AO121" i="1"/>
  <c r="AP121" i="1" s="1"/>
  <c r="H71" i="4" s="1"/>
  <c r="AL121" i="1"/>
  <c r="AM121" i="1" s="1"/>
  <c r="Q122" i="1"/>
  <c r="X122" i="1" s="1"/>
  <c r="R122" i="1"/>
  <c r="P471" i="1"/>
  <c r="AS470" i="1"/>
  <c r="AR470" i="1"/>
  <c r="B472" i="1"/>
  <c r="AT471" i="1"/>
  <c r="C471" i="1"/>
  <c r="B421" i="4"/>
  <c r="AQ471" i="1"/>
  <c r="G75" i="4" l="1"/>
  <c r="AI75" i="4"/>
  <c r="AJ75" i="4" s="1"/>
  <c r="F126" i="1"/>
  <c r="G126" i="1"/>
  <c r="M76" i="4" s="1"/>
  <c r="I472" i="1"/>
  <c r="J472" i="1"/>
  <c r="BF122" i="1"/>
  <c r="L72" i="4" s="1"/>
  <c r="AH122" i="1"/>
  <c r="I71" i="4"/>
  <c r="AK71" i="4" s="1"/>
  <c r="AL71" i="4" s="1"/>
  <c r="BI121" i="1"/>
  <c r="AI122" i="1"/>
  <c r="AN122" i="1"/>
  <c r="O122" i="1"/>
  <c r="C71" i="4"/>
  <c r="P472" i="1"/>
  <c r="AS471" i="1"/>
  <c r="AR471" i="1"/>
  <c r="B473" i="1"/>
  <c r="AT472" i="1"/>
  <c r="C472" i="1"/>
  <c r="B422" i="4"/>
  <c r="AQ472" i="1"/>
  <c r="J71" i="4" l="1"/>
  <c r="I473" i="1"/>
  <c r="J473" i="1"/>
  <c r="N71" i="4"/>
  <c r="O71" i="4" s="1"/>
  <c r="K122" i="1"/>
  <c r="M122" i="1" s="1"/>
  <c r="P473" i="1"/>
  <c r="B474" i="1"/>
  <c r="AT473" i="1"/>
  <c r="C473" i="1"/>
  <c r="B423" i="4"/>
  <c r="AQ473" i="1"/>
  <c r="AS472" i="1"/>
  <c r="AR472" i="1"/>
  <c r="I474" i="1" l="1"/>
  <c r="J474" i="1"/>
  <c r="Y129" i="1"/>
  <c r="AW126" i="1"/>
  <c r="AX129" i="1" s="1"/>
  <c r="AB128" i="1"/>
  <c r="BD128" i="1" s="1"/>
  <c r="AC143" i="1"/>
  <c r="AV126" i="1"/>
  <c r="AU126" i="1"/>
  <c r="N122" i="1"/>
  <c r="Z124" i="1"/>
  <c r="AK124" i="1" s="1"/>
  <c r="AA129" i="1"/>
  <c r="V122" i="1"/>
  <c r="AG122" i="1" s="1"/>
  <c r="W123" i="1" s="1"/>
  <c r="S122" i="1"/>
  <c r="BB122" i="1"/>
  <c r="P474" i="1"/>
  <c r="AS473" i="1"/>
  <c r="AR473" i="1"/>
  <c r="B475" i="1"/>
  <c r="AT474" i="1"/>
  <c r="C474" i="1"/>
  <c r="B424" i="4"/>
  <c r="AQ474" i="1"/>
  <c r="J475" i="1" l="1"/>
  <c r="I475" i="1"/>
  <c r="AD122" i="1" a="1"/>
  <c r="AD122" i="1" s="1"/>
  <c r="AY126" i="1"/>
  <c r="AZ126" i="1" s="1"/>
  <c r="E72" i="4"/>
  <c r="AF122" i="1"/>
  <c r="AJ122" i="1"/>
  <c r="BC122" i="1"/>
  <c r="B476" i="1"/>
  <c r="AT475" i="1"/>
  <c r="C475" i="1"/>
  <c r="B425" i="4"/>
  <c r="AQ475" i="1"/>
  <c r="AS474" i="1"/>
  <c r="AR474" i="1"/>
  <c r="I476" i="1" l="1"/>
  <c r="J476" i="1"/>
  <c r="Q123" i="1"/>
  <c r="X123" i="1" s="1"/>
  <c r="R123" i="1"/>
  <c r="BA126" i="1"/>
  <c r="F76" i="4"/>
  <c r="AL122" i="1"/>
  <c r="AM122" i="1" s="1"/>
  <c r="AO122" i="1"/>
  <c r="AP122" i="1" s="1"/>
  <c r="H72" i="4" s="1"/>
  <c r="AE122" i="1"/>
  <c r="AS475" i="1"/>
  <c r="AR475" i="1"/>
  <c r="B477" i="1"/>
  <c r="AT476" i="1"/>
  <c r="C476" i="1"/>
  <c r="B426" i="4"/>
  <c r="AQ476" i="1"/>
  <c r="G76" i="4" l="1"/>
  <c r="AI76" i="4"/>
  <c r="AJ76" i="4" s="1"/>
  <c r="D76" i="4"/>
  <c r="D127" i="1"/>
  <c r="E127" i="1" s="1"/>
  <c r="I477" i="1"/>
  <c r="J477" i="1"/>
  <c r="AH123" i="1"/>
  <c r="BF123" i="1"/>
  <c r="L73" i="4" s="1"/>
  <c r="O123" i="1"/>
  <c r="C72" i="4"/>
  <c r="I72" i="4"/>
  <c r="AK72" i="4" s="1"/>
  <c r="AL72" i="4" s="1"/>
  <c r="BI122" i="1"/>
  <c r="AI123" i="1"/>
  <c r="AN123" i="1"/>
  <c r="AS476" i="1"/>
  <c r="AR476" i="1"/>
  <c r="B478" i="1"/>
  <c r="AT477" i="1"/>
  <c r="C477" i="1"/>
  <c r="B427" i="4"/>
  <c r="AQ477" i="1"/>
  <c r="J72" i="4" l="1"/>
  <c r="F127" i="1"/>
  <c r="G127" i="1"/>
  <c r="M77" i="4" s="1"/>
  <c r="I478" i="1"/>
  <c r="J478" i="1"/>
  <c r="N72" i="4"/>
  <c r="O72" i="4" s="1"/>
  <c r="K123" i="1"/>
  <c r="M123" i="1" s="1"/>
  <c r="AS477" i="1"/>
  <c r="AR477" i="1"/>
  <c r="B479" i="1"/>
  <c r="AT478" i="1"/>
  <c r="C478" i="1"/>
  <c r="B428" i="4"/>
  <c r="AQ478" i="1"/>
  <c r="I479" i="1" l="1"/>
  <c r="J479" i="1"/>
  <c r="Y130" i="1"/>
  <c r="AW127" i="1"/>
  <c r="AX130" i="1" s="1"/>
  <c r="AU127" i="1"/>
  <c r="AV127" i="1"/>
  <c r="Z125" i="1"/>
  <c r="AK125" i="1" s="1"/>
  <c r="AA130" i="1"/>
  <c r="AB129" i="1"/>
  <c r="BD129" i="1" s="1"/>
  <c r="N123" i="1"/>
  <c r="S123" i="1"/>
  <c r="V123" i="1"/>
  <c r="AG123" i="1" s="1"/>
  <c r="W124" i="1" s="1"/>
  <c r="AC144" i="1"/>
  <c r="BB123" i="1"/>
  <c r="B480" i="1"/>
  <c r="AT479" i="1"/>
  <c r="C479" i="1"/>
  <c r="B429" i="4"/>
  <c r="AQ479" i="1"/>
  <c r="AS478" i="1"/>
  <c r="AR478" i="1"/>
  <c r="I480" i="1" l="1"/>
  <c r="J480" i="1"/>
  <c r="AD123" i="1" a="1"/>
  <c r="AD123" i="1" s="1"/>
  <c r="E73" i="4"/>
  <c r="AY127" i="1"/>
  <c r="AZ127" i="1" s="1"/>
  <c r="AF123" i="1"/>
  <c r="AJ123" i="1"/>
  <c r="BC123" i="1"/>
  <c r="AS479" i="1"/>
  <c r="AR479" i="1"/>
  <c r="B481" i="1"/>
  <c r="AT480" i="1"/>
  <c r="C480" i="1"/>
  <c r="B430" i="4"/>
  <c r="AQ480" i="1"/>
  <c r="I481" i="1" l="1"/>
  <c r="J481" i="1"/>
  <c r="F77" i="4"/>
  <c r="BA127" i="1"/>
  <c r="Q124" i="1"/>
  <c r="X124" i="1" s="1"/>
  <c r="R124" i="1"/>
  <c r="AE123" i="1"/>
  <c r="AL123" i="1"/>
  <c r="AO123" i="1"/>
  <c r="AP123" i="1" s="1"/>
  <c r="H73" i="4" s="1"/>
  <c r="B482" i="1"/>
  <c r="AT481" i="1"/>
  <c r="C481" i="1"/>
  <c r="B431" i="4"/>
  <c r="AQ481" i="1"/>
  <c r="AS480" i="1"/>
  <c r="AR480" i="1"/>
  <c r="G77" i="4" l="1"/>
  <c r="AI77" i="4"/>
  <c r="AJ77" i="4" s="1"/>
  <c r="D77" i="4"/>
  <c r="D128" i="1"/>
  <c r="E128" i="1" s="1"/>
  <c r="I482" i="1"/>
  <c r="J482" i="1"/>
  <c r="AH124" i="1"/>
  <c r="BF124" i="1"/>
  <c r="L74" i="4" s="1"/>
  <c r="I73" i="4"/>
  <c r="AK73" i="4" s="1"/>
  <c r="AL73" i="4" s="1"/>
  <c r="AI124" i="1"/>
  <c r="AN124" i="1"/>
  <c r="BI123" i="1"/>
  <c r="AM123" i="1"/>
  <c r="AS481" i="1"/>
  <c r="AR481" i="1"/>
  <c r="B483" i="1"/>
  <c r="AT482" i="1"/>
  <c r="C482" i="1"/>
  <c r="B432" i="4"/>
  <c r="AQ482" i="1"/>
  <c r="J73" i="4" l="1"/>
  <c r="F128" i="1"/>
  <c r="G128" i="1"/>
  <c r="M78" i="4" s="1"/>
  <c r="I483" i="1"/>
  <c r="J483" i="1"/>
  <c r="N73" i="4"/>
  <c r="O73" i="4" s="1"/>
  <c r="K124" i="1"/>
  <c r="M124" i="1" s="1"/>
  <c r="O124" i="1"/>
  <c r="C73" i="4"/>
  <c r="AS482" i="1"/>
  <c r="AR482" i="1"/>
  <c r="B484" i="1"/>
  <c r="AT483" i="1"/>
  <c r="C483" i="1"/>
  <c r="B433" i="4"/>
  <c r="AQ483" i="1"/>
  <c r="I484" i="1" l="1"/>
  <c r="J484" i="1"/>
  <c r="V124" i="1"/>
  <c r="AG124" i="1" s="1"/>
  <c r="W125" i="1" s="1"/>
  <c r="Y131" i="1"/>
  <c r="N124" i="1"/>
  <c r="AC145" i="1"/>
  <c r="AW128" i="1"/>
  <c r="AX131" i="1" s="1"/>
  <c r="AV128" i="1"/>
  <c r="AB130" i="1"/>
  <c r="BD130" i="1" s="1"/>
  <c r="Z126" i="1"/>
  <c r="AK126" i="1" s="1"/>
  <c r="S124" i="1"/>
  <c r="AU128" i="1"/>
  <c r="AA131" i="1"/>
  <c r="BB124" i="1"/>
  <c r="AS483" i="1"/>
  <c r="AR483" i="1"/>
  <c r="B485" i="1"/>
  <c r="AT484" i="1"/>
  <c r="C484" i="1"/>
  <c r="B434" i="4"/>
  <c r="AQ484" i="1"/>
  <c r="I485" i="1" l="1"/>
  <c r="J485" i="1"/>
  <c r="AD124" i="1" a="1"/>
  <c r="AD124" i="1" s="1"/>
  <c r="AF124" i="1"/>
  <c r="AJ124" i="1"/>
  <c r="BC124" i="1"/>
  <c r="E74" i="4"/>
  <c r="AY128" i="1"/>
  <c r="AZ128" i="1" s="1"/>
  <c r="AS484" i="1"/>
  <c r="AR484" i="1"/>
  <c r="B486" i="1"/>
  <c r="AT485" i="1"/>
  <c r="C485" i="1"/>
  <c r="B435" i="4"/>
  <c r="AQ485" i="1"/>
  <c r="I486" i="1" l="1"/>
  <c r="J486" i="1"/>
  <c r="AO124" i="1"/>
  <c r="AP124" i="1" s="1"/>
  <c r="H74" i="4" s="1"/>
  <c r="AL124" i="1"/>
  <c r="AE124" i="1"/>
  <c r="F78" i="4"/>
  <c r="BA128" i="1"/>
  <c r="Q125" i="1"/>
  <c r="X125" i="1" s="1"/>
  <c r="R125" i="1"/>
  <c r="AS485" i="1"/>
  <c r="AR485" i="1"/>
  <c r="B487" i="1"/>
  <c r="AT486" i="1"/>
  <c r="C486" i="1"/>
  <c r="B436" i="4"/>
  <c r="AQ486" i="1"/>
  <c r="G78" i="4" l="1"/>
  <c r="AI78" i="4"/>
  <c r="AJ78" i="4" s="1"/>
  <c r="D78" i="4"/>
  <c r="D129" i="1"/>
  <c r="E129" i="1" s="1"/>
  <c r="I487" i="1"/>
  <c r="J487" i="1"/>
  <c r="AH125" i="1"/>
  <c r="BF125" i="1"/>
  <c r="L75" i="4" s="1"/>
  <c r="BI124" i="1"/>
  <c r="AI125" i="1"/>
  <c r="AN125" i="1"/>
  <c r="I74" i="4"/>
  <c r="AK74" i="4" s="1"/>
  <c r="AL74" i="4" s="1"/>
  <c r="AM124" i="1"/>
  <c r="B488" i="1"/>
  <c r="AT487" i="1"/>
  <c r="C487" i="1"/>
  <c r="B437" i="4"/>
  <c r="AQ487" i="1"/>
  <c r="AS486" i="1"/>
  <c r="AR486" i="1"/>
  <c r="J74" i="4" l="1"/>
  <c r="F129" i="1"/>
  <c r="G129" i="1"/>
  <c r="M79" i="4" s="1"/>
  <c r="I488" i="1"/>
  <c r="J488" i="1"/>
  <c r="O125" i="1"/>
  <c r="C74" i="4"/>
  <c r="K125" i="1"/>
  <c r="M125" i="1" s="1"/>
  <c r="N74" i="4"/>
  <c r="O74" i="4" s="1"/>
  <c r="AS487" i="1"/>
  <c r="AR487" i="1"/>
  <c r="B489" i="1"/>
  <c r="AT488" i="1"/>
  <c r="C488" i="1"/>
  <c r="B438" i="4"/>
  <c r="AQ488" i="1"/>
  <c r="I489" i="1" l="1"/>
  <c r="J489" i="1"/>
  <c r="AV129" i="1"/>
  <c r="Z127" i="1"/>
  <c r="AK127" i="1" s="1"/>
  <c r="S125" i="1"/>
  <c r="AW129" i="1"/>
  <c r="AX132" i="1" s="1"/>
  <c r="AU129" i="1"/>
  <c r="N125" i="1"/>
  <c r="V125" i="1"/>
  <c r="AG125" i="1" s="1"/>
  <c r="W126" i="1" s="1"/>
  <c r="Y132" i="1"/>
  <c r="AA132" i="1"/>
  <c r="AB131" i="1"/>
  <c r="BD131" i="1" s="1"/>
  <c r="AC146" i="1"/>
  <c r="BB125" i="1"/>
  <c r="B490" i="1"/>
  <c r="AT489" i="1"/>
  <c r="C489" i="1"/>
  <c r="B439" i="4"/>
  <c r="AQ489" i="1"/>
  <c r="AS488" i="1"/>
  <c r="AR488" i="1"/>
  <c r="I490" i="1" l="1"/>
  <c r="J490" i="1"/>
  <c r="AY129" i="1"/>
  <c r="AZ129" i="1" s="1"/>
  <c r="F79" i="4" s="1"/>
  <c r="AD125" i="1" a="1"/>
  <c r="AD125" i="1" s="1"/>
  <c r="E75" i="4"/>
  <c r="AF125" i="1"/>
  <c r="AJ125" i="1"/>
  <c r="BC125" i="1"/>
  <c r="AS489" i="1"/>
  <c r="AR489" i="1"/>
  <c r="B491" i="1"/>
  <c r="AT490" i="1"/>
  <c r="C490" i="1"/>
  <c r="B440" i="4"/>
  <c r="AQ490" i="1"/>
  <c r="G79" i="4" l="1"/>
  <c r="AI79" i="4"/>
  <c r="AJ79" i="4" s="1"/>
  <c r="J491" i="1"/>
  <c r="I491" i="1"/>
  <c r="BA129" i="1"/>
  <c r="Q126" i="1"/>
  <c r="X126" i="1" s="1"/>
  <c r="R126" i="1"/>
  <c r="AE125" i="1"/>
  <c r="AL125" i="1"/>
  <c r="AO125" i="1"/>
  <c r="AP125" i="1" s="1"/>
  <c r="H75" i="4" s="1"/>
  <c r="AS490" i="1"/>
  <c r="AR490" i="1"/>
  <c r="B492" i="1"/>
  <c r="AT491" i="1"/>
  <c r="C491" i="1"/>
  <c r="B441" i="4"/>
  <c r="AQ491" i="1"/>
  <c r="D79" i="4" l="1"/>
  <c r="D130" i="1"/>
  <c r="E130" i="1" s="1"/>
  <c r="I492" i="1"/>
  <c r="J492" i="1"/>
  <c r="BF126" i="1"/>
  <c r="L76" i="4" s="1"/>
  <c r="AH126" i="1"/>
  <c r="BI125" i="1"/>
  <c r="I75" i="4"/>
  <c r="AK75" i="4" s="1"/>
  <c r="AL75" i="4" s="1"/>
  <c r="AI126" i="1"/>
  <c r="AN126" i="1"/>
  <c r="AM125" i="1"/>
  <c r="AS491" i="1"/>
  <c r="AR491" i="1"/>
  <c r="B493" i="1"/>
  <c r="AT492" i="1"/>
  <c r="C492" i="1"/>
  <c r="B442" i="4"/>
  <c r="AQ492" i="1"/>
  <c r="J75" i="4" l="1"/>
  <c r="F130" i="1"/>
  <c r="G130" i="1"/>
  <c r="M80" i="4" s="1"/>
  <c r="I493" i="1"/>
  <c r="J493" i="1"/>
  <c r="O126" i="1"/>
  <c r="C75" i="4"/>
  <c r="K126" i="1"/>
  <c r="M126" i="1" s="1"/>
  <c r="N75" i="4"/>
  <c r="O75" i="4" s="1"/>
  <c r="AS492" i="1"/>
  <c r="AR492" i="1"/>
  <c r="B494" i="1"/>
  <c r="AT493" i="1"/>
  <c r="C493" i="1"/>
  <c r="B443" i="4"/>
  <c r="AQ493" i="1"/>
  <c r="I494" i="1" l="1"/>
  <c r="J494" i="1"/>
  <c r="N126" i="1"/>
  <c r="V126" i="1"/>
  <c r="AG126" i="1" s="1"/>
  <c r="W127" i="1" s="1"/>
  <c r="AC147" i="1"/>
  <c r="AW130" i="1"/>
  <c r="AX133" i="1" s="1"/>
  <c r="AA133" i="1"/>
  <c r="Y133" i="1"/>
  <c r="Z128" i="1"/>
  <c r="AK128" i="1" s="1"/>
  <c r="AV130" i="1"/>
  <c r="AU130" i="1"/>
  <c r="AB132" i="1"/>
  <c r="BD132" i="1" s="1"/>
  <c r="S126" i="1"/>
  <c r="BB126" i="1"/>
  <c r="B495" i="1"/>
  <c r="AT494" i="1"/>
  <c r="C494" i="1"/>
  <c r="B444" i="4"/>
  <c r="AQ494" i="1"/>
  <c r="AS493" i="1"/>
  <c r="AR493" i="1"/>
  <c r="I495" i="1" l="1"/>
  <c r="J495" i="1"/>
  <c r="AD126" i="1" a="1"/>
  <c r="AD126" i="1" s="1"/>
  <c r="AY130" i="1"/>
  <c r="AZ130" i="1" s="1"/>
  <c r="BA130" i="1" s="1"/>
  <c r="E76" i="4"/>
  <c r="AF126" i="1"/>
  <c r="BC126" i="1"/>
  <c r="AJ126" i="1"/>
  <c r="AS494" i="1"/>
  <c r="AR494" i="1"/>
  <c r="B496" i="1"/>
  <c r="AT495" i="1"/>
  <c r="C495" i="1"/>
  <c r="B445" i="4"/>
  <c r="AQ495" i="1"/>
  <c r="D80" i="4" l="1"/>
  <c r="D131" i="1"/>
  <c r="E131" i="1" s="1"/>
  <c r="I496" i="1"/>
  <c r="J496" i="1"/>
  <c r="F80" i="4"/>
  <c r="Q127" i="1"/>
  <c r="X127" i="1" s="1"/>
  <c r="R127" i="1"/>
  <c r="AO126" i="1"/>
  <c r="AP126" i="1" s="1"/>
  <c r="H76" i="4" s="1"/>
  <c r="AL126" i="1"/>
  <c r="AM126" i="1" s="1"/>
  <c r="AE126" i="1"/>
  <c r="AS495" i="1"/>
  <c r="AR495" i="1"/>
  <c r="B497" i="1"/>
  <c r="AT496" i="1"/>
  <c r="C496" i="1"/>
  <c r="B446" i="4"/>
  <c r="AQ496" i="1"/>
  <c r="G80" i="4" l="1"/>
  <c r="AI80" i="4"/>
  <c r="AJ80" i="4" s="1"/>
  <c r="F131" i="1"/>
  <c r="G131" i="1"/>
  <c r="M81" i="4" s="1"/>
  <c r="I497" i="1"/>
  <c r="J497" i="1"/>
  <c r="BF127" i="1"/>
  <c r="L77" i="4" s="1"/>
  <c r="AH127" i="1"/>
  <c r="AI127" i="1"/>
  <c r="AN127" i="1"/>
  <c r="I76" i="4"/>
  <c r="AK76" i="4" s="1"/>
  <c r="AL76" i="4" s="1"/>
  <c r="O127" i="1"/>
  <c r="C76" i="4"/>
  <c r="BI126" i="1"/>
  <c r="B498" i="1"/>
  <c r="AT497" i="1"/>
  <c r="C497" i="1"/>
  <c r="B447" i="4"/>
  <c r="AQ497" i="1"/>
  <c r="AS496" i="1"/>
  <c r="AR496" i="1"/>
  <c r="J76" i="4" l="1"/>
  <c r="I498" i="1"/>
  <c r="J498" i="1"/>
  <c r="N76" i="4"/>
  <c r="O76" i="4" s="1"/>
  <c r="K127" i="1"/>
  <c r="M127" i="1" s="1"/>
  <c r="AS497" i="1"/>
  <c r="AR497" i="1"/>
  <c r="B499" i="1"/>
  <c r="AT498" i="1"/>
  <c r="C498" i="1"/>
  <c r="B448" i="4"/>
  <c r="AQ498" i="1"/>
  <c r="I499" i="1" l="1"/>
  <c r="J499" i="1"/>
  <c r="V127" i="1"/>
  <c r="AG127" i="1" s="1"/>
  <c r="W128" i="1" s="1"/>
  <c r="Z129" i="1"/>
  <c r="AK129" i="1" s="1"/>
  <c r="AB133" i="1"/>
  <c r="BD133" i="1" s="1"/>
  <c r="AU131" i="1"/>
  <c r="AW131" i="1"/>
  <c r="AX134" i="1" s="1"/>
  <c r="S127" i="1"/>
  <c r="AA134" i="1"/>
  <c r="AC148" i="1"/>
  <c r="Y134" i="1"/>
  <c r="N127" i="1"/>
  <c r="AV131" i="1"/>
  <c r="BB127" i="1"/>
  <c r="B500" i="1"/>
  <c r="AT499" i="1"/>
  <c r="C499" i="1"/>
  <c r="B449" i="4"/>
  <c r="AQ499" i="1"/>
  <c r="AS498" i="1"/>
  <c r="AR498" i="1"/>
  <c r="I500" i="1" l="1"/>
  <c r="J500" i="1"/>
  <c r="AD127" i="1" a="1"/>
  <c r="AD127" i="1" s="1"/>
  <c r="AY131" i="1"/>
  <c r="AZ131" i="1" s="1"/>
  <c r="BA131" i="1" s="1"/>
  <c r="AF127" i="1"/>
  <c r="AJ127" i="1"/>
  <c r="BC127" i="1"/>
  <c r="E77" i="4"/>
  <c r="AS499" i="1"/>
  <c r="AR499" i="1"/>
  <c r="B501" i="1"/>
  <c r="AT500" i="1"/>
  <c r="C500" i="1"/>
  <c r="B450" i="4"/>
  <c r="AQ500" i="1"/>
  <c r="D81" i="4" l="1"/>
  <c r="D132" i="1"/>
  <c r="E132" i="1" s="1"/>
  <c r="I501" i="1"/>
  <c r="J501" i="1"/>
  <c r="F81" i="4"/>
  <c r="AL127" i="1"/>
  <c r="AM127" i="1" s="1"/>
  <c r="AO127" i="1"/>
  <c r="AP127" i="1" s="1"/>
  <c r="H77" i="4" s="1"/>
  <c r="AE127" i="1"/>
  <c r="Q128" i="1"/>
  <c r="X128" i="1" s="1"/>
  <c r="R128" i="1"/>
  <c r="AS500" i="1"/>
  <c r="AR500" i="1"/>
  <c r="B502" i="1"/>
  <c r="AT501" i="1"/>
  <c r="C501" i="1"/>
  <c r="B451" i="4"/>
  <c r="AQ501" i="1"/>
  <c r="G81" i="4" l="1"/>
  <c r="AI81" i="4"/>
  <c r="AJ81" i="4" s="1"/>
  <c r="F132" i="1"/>
  <c r="G132" i="1"/>
  <c r="M82" i="4" s="1"/>
  <c r="I502" i="1"/>
  <c r="J502" i="1"/>
  <c r="AH128" i="1"/>
  <c r="BF128" i="1"/>
  <c r="L78" i="4" s="1"/>
  <c r="AN128" i="1"/>
  <c r="AI128" i="1"/>
  <c r="BI127" i="1"/>
  <c r="I77" i="4"/>
  <c r="AK77" i="4" s="1"/>
  <c r="AL77" i="4" s="1"/>
  <c r="O128" i="1"/>
  <c r="C77" i="4"/>
  <c r="B503" i="1"/>
  <c r="AT502" i="1"/>
  <c r="C502" i="1"/>
  <c r="B452" i="4"/>
  <c r="AQ502" i="1"/>
  <c r="AS501" i="1"/>
  <c r="AR501" i="1"/>
  <c r="J77" i="4" l="1"/>
  <c r="I503" i="1"/>
  <c r="J503" i="1"/>
  <c r="K128" i="1"/>
  <c r="M128" i="1" s="1"/>
  <c r="N77" i="4"/>
  <c r="O77" i="4" s="1"/>
  <c r="AS502" i="1"/>
  <c r="AR502" i="1"/>
  <c r="B504" i="1"/>
  <c r="AT503" i="1"/>
  <c r="C503" i="1"/>
  <c r="B453" i="4"/>
  <c r="AQ503" i="1"/>
  <c r="I504" i="1" l="1"/>
  <c r="J504" i="1"/>
  <c r="AA135" i="1"/>
  <c r="AB134" i="1"/>
  <c r="N128" i="1"/>
  <c r="V128" i="1"/>
  <c r="AG128" i="1" s="1"/>
  <c r="W129" i="1" s="1"/>
  <c r="S128" i="1"/>
  <c r="AW132" i="1"/>
  <c r="AX135" i="1" s="1"/>
  <c r="Z130" i="1"/>
  <c r="AK130" i="1" s="1"/>
  <c r="AV132" i="1"/>
  <c r="AC149" i="1"/>
  <c r="AU132" i="1"/>
  <c r="Y135" i="1"/>
  <c r="BB128" i="1"/>
  <c r="B505" i="1"/>
  <c r="AT504" i="1"/>
  <c r="C504" i="1"/>
  <c r="B454" i="4"/>
  <c r="AQ504" i="1"/>
  <c r="AS503" i="1"/>
  <c r="AR503" i="1"/>
  <c r="I505" i="1" l="1"/>
  <c r="J505" i="1"/>
  <c r="AD128" i="1" a="1"/>
  <c r="AD128" i="1" s="1"/>
  <c r="AY132" i="1"/>
  <c r="AZ132" i="1" s="1"/>
  <c r="BA132" i="1" s="1"/>
  <c r="BD134" i="1"/>
  <c r="AJ128" i="1"/>
  <c r="AF128" i="1"/>
  <c r="BC128" i="1"/>
  <c r="E78" i="4"/>
  <c r="AS504" i="1"/>
  <c r="AR504" i="1"/>
  <c r="B506" i="1"/>
  <c r="AT505" i="1"/>
  <c r="C505" i="1"/>
  <c r="B455" i="4"/>
  <c r="AQ505" i="1"/>
  <c r="D82" i="4" l="1"/>
  <c r="D133" i="1"/>
  <c r="E133" i="1" s="1"/>
  <c r="I506" i="1"/>
  <c r="J506" i="1"/>
  <c r="F82" i="4"/>
  <c r="Q129" i="1"/>
  <c r="X129" i="1" s="1"/>
  <c r="R129" i="1"/>
  <c r="AE128" i="1"/>
  <c r="AL128" i="1"/>
  <c r="AO128" i="1"/>
  <c r="AP128" i="1" s="1"/>
  <c r="H78" i="4" s="1"/>
  <c r="AS505" i="1"/>
  <c r="AR505" i="1"/>
  <c r="B507" i="1"/>
  <c r="AT506" i="1"/>
  <c r="C506" i="1"/>
  <c r="B456" i="4"/>
  <c r="AQ506" i="1"/>
  <c r="G82" i="4" l="1"/>
  <c r="AI82" i="4"/>
  <c r="AJ82" i="4" s="1"/>
  <c r="F133" i="1"/>
  <c r="G133" i="1"/>
  <c r="M83" i="4" s="1"/>
  <c r="J507" i="1"/>
  <c r="I507" i="1"/>
  <c r="AH129" i="1"/>
  <c r="BF129" i="1"/>
  <c r="L79" i="4" s="1"/>
  <c r="BI128" i="1"/>
  <c r="AM128" i="1"/>
  <c r="I78" i="4"/>
  <c r="AK78" i="4" s="1"/>
  <c r="AL78" i="4" s="1"/>
  <c r="AN129" i="1"/>
  <c r="AI129" i="1"/>
  <c r="AS506" i="1"/>
  <c r="AR506" i="1"/>
  <c r="B508" i="1"/>
  <c r="AT507" i="1"/>
  <c r="C507" i="1"/>
  <c r="B457" i="4"/>
  <c r="AQ507" i="1"/>
  <c r="J78" i="4" l="1"/>
  <c r="I508" i="1"/>
  <c r="J508" i="1"/>
  <c r="O129" i="1"/>
  <c r="C78" i="4"/>
  <c r="N78" i="4"/>
  <c r="O78" i="4" s="1"/>
  <c r="K129" i="1"/>
  <c r="M129" i="1" s="1"/>
  <c r="B509" i="1"/>
  <c r="AT508" i="1"/>
  <c r="C508" i="1"/>
  <c r="B458" i="4"/>
  <c r="AQ508" i="1"/>
  <c r="AS507" i="1"/>
  <c r="AR507" i="1"/>
  <c r="I509" i="1" l="1"/>
  <c r="J509" i="1"/>
  <c r="S129" i="1"/>
  <c r="AB135" i="1"/>
  <c r="BD135" i="1" s="1"/>
  <c r="AA136" i="1"/>
  <c r="Z131" i="1"/>
  <c r="AK131" i="1" s="1"/>
  <c r="V129" i="1"/>
  <c r="AG129" i="1" s="1"/>
  <c r="W130" i="1" s="1"/>
  <c r="Y136" i="1"/>
  <c r="AU133" i="1"/>
  <c r="AW133" i="1"/>
  <c r="AX136" i="1" s="1"/>
  <c r="N129" i="1"/>
  <c r="AV133" i="1"/>
  <c r="AC150" i="1"/>
  <c r="BB129" i="1"/>
  <c r="AS508" i="1"/>
  <c r="AR508" i="1"/>
  <c r="B510" i="1"/>
  <c r="AT509" i="1"/>
  <c r="C509" i="1"/>
  <c r="B459" i="4"/>
  <c r="AQ509" i="1"/>
  <c r="I510" i="1" l="1"/>
  <c r="J510" i="1"/>
  <c r="AD129" i="1" a="1"/>
  <c r="AD129" i="1" s="1"/>
  <c r="AY133" i="1"/>
  <c r="AZ133" i="1" s="1"/>
  <c r="E79" i="4"/>
  <c r="AF129" i="1"/>
  <c r="AJ129" i="1"/>
  <c r="BC129" i="1"/>
  <c r="AS509" i="1"/>
  <c r="AR509" i="1"/>
  <c r="B511" i="1"/>
  <c r="AT510" i="1"/>
  <c r="C510" i="1"/>
  <c r="B460" i="4"/>
  <c r="AQ510" i="1"/>
  <c r="I511" i="1" l="1"/>
  <c r="J511" i="1"/>
  <c r="Q130" i="1"/>
  <c r="X130" i="1" s="1"/>
  <c r="R130" i="1"/>
  <c r="AE129" i="1"/>
  <c r="AO129" i="1"/>
  <c r="AP129" i="1" s="1"/>
  <c r="H79" i="4" s="1"/>
  <c r="AL129" i="1"/>
  <c r="AM129" i="1" s="1"/>
  <c r="F83" i="4"/>
  <c r="BA133" i="1"/>
  <c r="B512" i="1"/>
  <c r="AT511" i="1"/>
  <c r="C511" i="1"/>
  <c r="B461" i="4"/>
  <c r="AQ511" i="1"/>
  <c r="AS510" i="1"/>
  <c r="AR510" i="1"/>
  <c r="G83" i="4" l="1"/>
  <c r="AI83" i="4"/>
  <c r="AJ83" i="4" s="1"/>
  <c r="D83" i="4"/>
  <c r="D134" i="1"/>
  <c r="E134" i="1" s="1"/>
  <c r="I512" i="1"/>
  <c r="J512" i="1"/>
  <c r="AH130" i="1"/>
  <c r="BF130" i="1"/>
  <c r="L80" i="4" s="1"/>
  <c r="O130" i="1"/>
  <c r="C79" i="4"/>
  <c r="I79" i="4"/>
  <c r="AK79" i="4" s="1"/>
  <c r="AL79" i="4" s="1"/>
  <c r="AI130" i="1"/>
  <c r="AN130" i="1"/>
  <c r="BI129" i="1"/>
  <c r="AS511" i="1"/>
  <c r="AR511" i="1"/>
  <c r="B513" i="1"/>
  <c r="AT512" i="1"/>
  <c r="C512" i="1"/>
  <c r="B462" i="4"/>
  <c r="AQ512" i="1"/>
  <c r="J79" i="4" l="1"/>
  <c r="F134" i="1"/>
  <c r="G134" i="1"/>
  <c r="M84" i="4" s="1"/>
  <c r="I513" i="1"/>
  <c r="J513" i="1"/>
  <c r="N79" i="4"/>
  <c r="O79" i="4" s="1"/>
  <c r="K130" i="1"/>
  <c r="M130" i="1" s="1"/>
  <c r="AS512" i="1"/>
  <c r="AR512" i="1"/>
  <c r="B514" i="1"/>
  <c r="AT513" i="1"/>
  <c r="C513" i="1"/>
  <c r="B463" i="4"/>
  <c r="AQ513" i="1"/>
  <c r="I514" i="1" l="1"/>
  <c r="J514" i="1"/>
  <c r="Y137" i="1"/>
  <c r="N130" i="1"/>
  <c r="V130" i="1"/>
  <c r="AG130" i="1" s="1"/>
  <c r="W131" i="1" s="1"/>
  <c r="AV134" i="1"/>
  <c r="S130" i="1"/>
  <c r="AA137" i="1"/>
  <c r="AU134" i="1"/>
  <c r="AC151" i="1"/>
  <c r="AW134" i="1"/>
  <c r="AX137" i="1" s="1"/>
  <c r="Z132" i="1"/>
  <c r="AK132" i="1" s="1"/>
  <c r="AB136" i="1"/>
  <c r="BD136" i="1" s="1"/>
  <c r="BB130" i="1"/>
  <c r="AS513" i="1"/>
  <c r="AR513" i="1"/>
  <c r="B515" i="1"/>
  <c r="AT514" i="1"/>
  <c r="C514" i="1"/>
  <c r="B464" i="4"/>
  <c r="AQ514" i="1"/>
  <c r="I515" i="1" l="1"/>
  <c r="J515" i="1"/>
  <c r="AY134" i="1"/>
  <c r="AZ134" i="1" s="1"/>
  <c r="BA134" i="1" s="1"/>
  <c r="AD130" i="1" a="1"/>
  <c r="AD130" i="1" s="1"/>
  <c r="E80" i="4"/>
  <c r="AF130" i="1"/>
  <c r="BC130" i="1"/>
  <c r="AJ130" i="1"/>
  <c r="B516" i="1"/>
  <c r="AT515" i="1"/>
  <c r="C515" i="1"/>
  <c r="B465" i="4"/>
  <c r="AQ515" i="1"/>
  <c r="AS514" i="1"/>
  <c r="AR514" i="1"/>
  <c r="D84" i="4" l="1"/>
  <c r="D135" i="1"/>
  <c r="E135" i="1" s="1"/>
  <c r="I516" i="1"/>
  <c r="J516" i="1"/>
  <c r="F84" i="4"/>
  <c r="AL130" i="1"/>
  <c r="AM130" i="1" s="1"/>
  <c r="AO130" i="1"/>
  <c r="AP130" i="1" s="1"/>
  <c r="H80" i="4" s="1"/>
  <c r="AE130" i="1"/>
  <c r="Q131" i="1"/>
  <c r="X131" i="1" s="1"/>
  <c r="R131" i="1"/>
  <c r="AS515" i="1"/>
  <c r="AR515" i="1"/>
  <c r="B517" i="1"/>
  <c r="AT516" i="1"/>
  <c r="C516" i="1"/>
  <c r="B466" i="4"/>
  <c r="AQ516" i="1"/>
  <c r="G84" i="4" l="1"/>
  <c r="AI84" i="4"/>
  <c r="AJ84" i="4" s="1"/>
  <c r="F135" i="1"/>
  <c r="G135" i="1"/>
  <c r="M85" i="4" s="1"/>
  <c r="I517" i="1"/>
  <c r="J517" i="1"/>
  <c r="BF131" i="1"/>
  <c r="L81" i="4" s="1"/>
  <c r="AH131" i="1"/>
  <c r="BI130" i="1"/>
  <c r="I80" i="4"/>
  <c r="AK80" i="4" s="1"/>
  <c r="AL80" i="4" s="1"/>
  <c r="AI131" i="1"/>
  <c r="AN131" i="1"/>
  <c r="O131" i="1"/>
  <c r="C80" i="4"/>
  <c r="B518" i="1"/>
  <c r="AT517" i="1"/>
  <c r="C517" i="1"/>
  <c r="B467" i="4"/>
  <c r="AQ517" i="1"/>
  <c r="AS516" i="1"/>
  <c r="AR516" i="1"/>
  <c r="J80" i="4" l="1"/>
  <c r="I518" i="1"/>
  <c r="J518" i="1"/>
  <c r="N80" i="4"/>
  <c r="O80" i="4" s="1"/>
  <c r="K131" i="1"/>
  <c r="M131" i="1" s="1"/>
  <c r="AS517" i="1"/>
  <c r="AR517" i="1"/>
  <c r="B519" i="1"/>
  <c r="AT518" i="1"/>
  <c r="C518" i="1"/>
  <c r="B468" i="4"/>
  <c r="AQ518" i="1"/>
  <c r="I519" i="1" l="1"/>
  <c r="J519" i="1"/>
  <c r="Z133" i="1"/>
  <c r="AK133" i="1" s="1"/>
  <c r="AA138" i="1"/>
  <c r="AW135" i="1"/>
  <c r="AX138" i="1" s="1"/>
  <c r="Y138" i="1"/>
  <c r="S131" i="1"/>
  <c r="AC152" i="1"/>
  <c r="N131" i="1"/>
  <c r="AV135" i="1"/>
  <c r="AB137" i="1"/>
  <c r="BD137" i="1" s="1"/>
  <c r="AU135" i="1"/>
  <c r="V131" i="1"/>
  <c r="AG131" i="1" s="1"/>
  <c r="W132" i="1" s="1"/>
  <c r="BB131" i="1"/>
  <c r="AS518" i="1"/>
  <c r="AR518" i="1"/>
  <c r="B520" i="1"/>
  <c r="AT519" i="1"/>
  <c r="C519" i="1"/>
  <c r="B469" i="4"/>
  <c r="AQ519" i="1"/>
  <c r="I520" i="1" l="1"/>
  <c r="J520" i="1"/>
  <c r="AD131" i="1" a="1"/>
  <c r="AD131" i="1" s="1"/>
  <c r="AF131" i="1"/>
  <c r="AJ131" i="1"/>
  <c r="BC131" i="1"/>
  <c r="E81" i="4"/>
  <c r="AY135" i="1"/>
  <c r="AZ135" i="1" s="1"/>
  <c r="B521" i="1"/>
  <c r="AT520" i="1"/>
  <c r="C520" i="1"/>
  <c r="B470" i="4"/>
  <c r="AQ520" i="1"/>
  <c r="AS519" i="1"/>
  <c r="AR519" i="1"/>
  <c r="I521" i="1" l="1"/>
  <c r="J521" i="1"/>
  <c r="AE131" i="1"/>
  <c r="AO131" i="1"/>
  <c r="AP131" i="1" s="1"/>
  <c r="H81" i="4" s="1"/>
  <c r="AL131" i="1"/>
  <c r="F85" i="4"/>
  <c r="BA135" i="1"/>
  <c r="Q132" i="1"/>
  <c r="X132" i="1" s="1"/>
  <c r="R132" i="1"/>
  <c r="AS520" i="1"/>
  <c r="AR520" i="1"/>
  <c r="B522" i="1"/>
  <c r="AT521" i="1"/>
  <c r="C521" i="1"/>
  <c r="B471" i="4"/>
  <c r="AQ521" i="1"/>
  <c r="G85" i="4" l="1"/>
  <c r="AI85" i="4"/>
  <c r="AJ85" i="4" s="1"/>
  <c r="D85" i="4"/>
  <c r="D136" i="1"/>
  <c r="E136" i="1" s="1"/>
  <c r="I522" i="1"/>
  <c r="J522" i="1"/>
  <c r="BF132" i="1"/>
  <c r="L82" i="4" s="1"/>
  <c r="AH132" i="1"/>
  <c r="AI132" i="1"/>
  <c r="AN132" i="1"/>
  <c r="I81" i="4"/>
  <c r="AK81" i="4" s="1"/>
  <c r="AL81" i="4" s="1"/>
  <c r="AM131" i="1"/>
  <c r="BI131" i="1"/>
  <c r="AS521" i="1"/>
  <c r="AR521" i="1"/>
  <c r="B523" i="1"/>
  <c r="AT522" i="1"/>
  <c r="C522" i="1"/>
  <c r="B472" i="4"/>
  <c r="AQ522" i="1"/>
  <c r="J81" i="4" l="1"/>
  <c r="F136" i="1"/>
  <c r="G136" i="1"/>
  <c r="M86" i="4" s="1"/>
  <c r="J523" i="1"/>
  <c r="I523" i="1"/>
  <c r="N81" i="4"/>
  <c r="O81" i="4" s="1"/>
  <c r="K132" i="1"/>
  <c r="M132" i="1" s="1"/>
  <c r="O132" i="1"/>
  <c r="C81" i="4"/>
  <c r="B524" i="1"/>
  <c r="AT523" i="1"/>
  <c r="C523" i="1"/>
  <c r="B473" i="4"/>
  <c r="AQ523" i="1"/>
  <c r="AS522" i="1"/>
  <c r="AR522" i="1"/>
  <c r="I524" i="1" l="1"/>
  <c r="J524" i="1"/>
  <c r="Z134" i="1"/>
  <c r="AK134" i="1" s="1"/>
  <c r="AA139" i="1"/>
  <c r="AB138" i="1"/>
  <c r="N132" i="1"/>
  <c r="S132" i="1"/>
  <c r="AW136" i="1"/>
  <c r="AX139" i="1" s="1"/>
  <c r="Y139" i="1"/>
  <c r="AU136" i="1"/>
  <c r="AC153" i="1"/>
  <c r="V132" i="1"/>
  <c r="AG132" i="1" s="1"/>
  <c r="W133" i="1" s="1"/>
  <c r="AV136" i="1"/>
  <c r="BB132" i="1"/>
  <c r="AS523" i="1"/>
  <c r="AR523" i="1"/>
  <c r="B525" i="1"/>
  <c r="AT524" i="1"/>
  <c r="C524" i="1"/>
  <c r="B474" i="4"/>
  <c r="AQ524" i="1"/>
  <c r="I525" i="1" l="1"/>
  <c r="J525" i="1"/>
  <c r="AY136" i="1"/>
  <c r="AZ136" i="1" s="1"/>
  <c r="BA136" i="1" s="1"/>
  <c r="AD132" i="1" a="1"/>
  <c r="AD132" i="1" s="1"/>
  <c r="AF132" i="1"/>
  <c r="AJ132" i="1"/>
  <c r="BC132" i="1"/>
  <c r="E82" i="4"/>
  <c r="BD138" i="1"/>
  <c r="AS524" i="1"/>
  <c r="AR524" i="1"/>
  <c r="B526" i="1"/>
  <c r="AT525" i="1"/>
  <c r="C525" i="1"/>
  <c r="B475" i="4"/>
  <c r="AQ525" i="1"/>
  <c r="D86" i="4" l="1"/>
  <c r="D137" i="1"/>
  <c r="E137" i="1" s="1"/>
  <c r="I526" i="1"/>
  <c r="J526" i="1"/>
  <c r="F86" i="4"/>
  <c r="AL132" i="1"/>
  <c r="AM132" i="1" s="1"/>
  <c r="AO132" i="1"/>
  <c r="AP132" i="1" s="1"/>
  <c r="H82" i="4" s="1"/>
  <c r="AE132" i="1"/>
  <c r="Q133" i="1"/>
  <c r="X133" i="1" s="1"/>
  <c r="R133" i="1"/>
  <c r="B527" i="1"/>
  <c r="AT526" i="1"/>
  <c r="C526" i="1"/>
  <c r="B476" i="4"/>
  <c r="AQ526" i="1"/>
  <c r="AS525" i="1"/>
  <c r="AR525" i="1"/>
  <c r="G86" i="4" l="1"/>
  <c r="AI86" i="4"/>
  <c r="AJ86" i="4" s="1"/>
  <c r="F137" i="1"/>
  <c r="G137" i="1"/>
  <c r="M87" i="4" s="1"/>
  <c r="I527" i="1"/>
  <c r="J527" i="1"/>
  <c r="AH133" i="1"/>
  <c r="BF133" i="1"/>
  <c r="L83" i="4" s="1"/>
  <c r="O133" i="1"/>
  <c r="C82" i="4"/>
  <c r="AI133" i="1"/>
  <c r="AN133" i="1"/>
  <c r="BI132" i="1"/>
  <c r="I82" i="4"/>
  <c r="AK82" i="4" s="1"/>
  <c r="AL82" i="4" s="1"/>
  <c r="AS526" i="1"/>
  <c r="AR526" i="1"/>
  <c r="B528" i="1"/>
  <c r="AT527" i="1"/>
  <c r="C527" i="1"/>
  <c r="B477" i="4"/>
  <c r="AQ527" i="1"/>
  <c r="J82" i="4" l="1"/>
  <c r="I528" i="1"/>
  <c r="J528" i="1"/>
  <c r="N82" i="4"/>
  <c r="O82" i="4" s="1"/>
  <c r="K133" i="1"/>
  <c r="M133" i="1" s="1"/>
  <c r="AS527" i="1"/>
  <c r="AR527" i="1"/>
  <c r="B529" i="1"/>
  <c r="AT528" i="1"/>
  <c r="C528" i="1"/>
  <c r="B478" i="4"/>
  <c r="AQ528" i="1"/>
  <c r="I529" i="1" l="1"/>
  <c r="J529" i="1"/>
  <c r="AU137" i="1"/>
  <c r="Z135" i="1"/>
  <c r="AK135" i="1" s="1"/>
  <c r="AB139" i="1"/>
  <c r="BD139" i="1" s="1"/>
  <c r="Y140" i="1"/>
  <c r="AA140" i="1"/>
  <c r="V133" i="1"/>
  <c r="AG133" i="1" s="1"/>
  <c r="W134" i="1" s="1"/>
  <c r="AV137" i="1"/>
  <c r="S133" i="1"/>
  <c r="N133" i="1"/>
  <c r="AW137" i="1"/>
  <c r="AX140" i="1" s="1"/>
  <c r="AC154" i="1"/>
  <c r="BB133" i="1"/>
  <c r="AS528" i="1"/>
  <c r="AR528" i="1"/>
  <c r="B530" i="1"/>
  <c r="AT529" i="1"/>
  <c r="C529" i="1"/>
  <c r="B479" i="4"/>
  <c r="AQ529" i="1"/>
  <c r="I530" i="1" l="1"/>
  <c r="J530" i="1"/>
  <c r="AD133" i="1" a="1"/>
  <c r="AD133" i="1" s="1"/>
  <c r="AF133" i="1"/>
  <c r="AJ133" i="1"/>
  <c r="BC133" i="1"/>
  <c r="E83" i="4"/>
  <c r="AY137" i="1"/>
  <c r="AZ137" i="1" s="1"/>
  <c r="AS529" i="1"/>
  <c r="AR529" i="1"/>
  <c r="B531" i="1"/>
  <c r="AT530" i="1"/>
  <c r="C530" i="1"/>
  <c r="B480" i="4"/>
  <c r="AQ530" i="1"/>
  <c r="I531" i="1" l="1"/>
  <c r="J531" i="1"/>
  <c r="BA137" i="1"/>
  <c r="F87" i="4"/>
  <c r="Q134" i="1"/>
  <c r="X134" i="1" s="1"/>
  <c r="R134" i="1"/>
  <c r="AO133" i="1"/>
  <c r="AP133" i="1" s="1"/>
  <c r="H83" i="4" s="1"/>
  <c r="AE133" i="1"/>
  <c r="AL133" i="1"/>
  <c r="B532" i="1"/>
  <c r="AT531" i="1"/>
  <c r="C531" i="1"/>
  <c r="B481" i="4"/>
  <c r="AQ531" i="1"/>
  <c r="AS530" i="1"/>
  <c r="AR530" i="1"/>
  <c r="G87" i="4" l="1"/>
  <c r="AI87" i="4"/>
  <c r="AJ87" i="4" s="1"/>
  <c r="D87" i="4"/>
  <c r="D138" i="1"/>
  <c r="E138" i="1" s="1"/>
  <c r="I532" i="1"/>
  <c r="J532" i="1"/>
  <c r="BF134" i="1"/>
  <c r="L84" i="4" s="1"/>
  <c r="AH134" i="1"/>
  <c r="AN134" i="1"/>
  <c r="AI134" i="1"/>
  <c r="AM133" i="1"/>
  <c r="BI133" i="1"/>
  <c r="I83" i="4"/>
  <c r="AK83" i="4" s="1"/>
  <c r="AL83" i="4" s="1"/>
  <c r="AS531" i="1"/>
  <c r="AR531" i="1"/>
  <c r="B533" i="1"/>
  <c r="AT532" i="1"/>
  <c r="C532" i="1"/>
  <c r="B482" i="4"/>
  <c r="AQ532" i="1"/>
  <c r="J83" i="4" l="1"/>
  <c r="F138" i="1"/>
  <c r="G138" i="1"/>
  <c r="M88" i="4" s="1"/>
  <c r="I533" i="1"/>
  <c r="J533" i="1"/>
  <c r="N83" i="4"/>
  <c r="O83" i="4" s="1"/>
  <c r="K134" i="1"/>
  <c r="M134" i="1" s="1"/>
  <c r="O134" i="1"/>
  <c r="C83" i="4"/>
  <c r="AS532" i="1"/>
  <c r="AR532" i="1"/>
  <c r="B534" i="1"/>
  <c r="AT533" i="1"/>
  <c r="C533" i="1"/>
  <c r="B483" i="4"/>
  <c r="AQ533" i="1"/>
  <c r="I534" i="1" l="1"/>
  <c r="J534" i="1"/>
  <c r="AW138" i="1"/>
  <c r="AX141" i="1" s="1"/>
  <c r="V134" i="1"/>
  <c r="AG134" i="1" s="1"/>
  <c r="W135" i="1" s="1"/>
  <c r="AA141" i="1"/>
  <c r="Z136" i="1"/>
  <c r="AK136" i="1" s="1"/>
  <c r="S134" i="1"/>
  <c r="AV138" i="1"/>
  <c r="AC155" i="1"/>
  <c r="AB140" i="1"/>
  <c r="BD140" i="1" s="1"/>
  <c r="Y141" i="1"/>
  <c r="N134" i="1"/>
  <c r="AU138" i="1"/>
  <c r="BB134" i="1"/>
  <c r="AS533" i="1"/>
  <c r="AR533" i="1"/>
  <c r="B535" i="1"/>
  <c r="AT534" i="1"/>
  <c r="C534" i="1"/>
  <c r="B484" i="4"/>
  <c r="AQ534" i="1"/>
  <c r="J535" i="1" l="1"/>
  <c r="I535" i="1"/>
  <c r="AD134" i="1" a="1"/>
  <c r="AD134" i="1" s="1"/>
  <c r="AF134" i="1"/>
  <c r="BC134" i="1"/>
  <c r="AJ134" i="1"/>
  <c r="E84" i="4"/>
  <c r="AY138" i="1"/>
  <c r="AZ138" i="1" s="1"/>
  <c r="AS534" i="1"/>
  <c r="AR534" i="1"/>
  <c r="B536" i="1"/>
  <c r="AT535" i="1"/>
  <c r="C535" i="1"/>
  <c r="B485" i="4"/>
  <c r="AQ535" i="1"/>
  <c r="I536" i="1" l="1"/>
  <c r="J536" i="1"/>
  <c r="AL134" i="1"/>
  <c r="AM134" i="1" s="1"/>
  <c r="AO134" i="1"/>
  <c r="AP134" i="1" s="1"/>
  <c r="H84" i="4" s="1"/>
  <c r="AE134" i="1"/>
  <c r="BA138" i="1"/>
  <c r="F88" i="4"/>
  <c r="R135" i="1"/>
  <c r="Q135" i="1"/>
  <c r="X135" i="1" s="1"/>
  <c r="AS535" i="1"/>
  <c r="AR535" i="1"/>
  <c r="B537" i="1"/>
  <c r="AT536" i="1"/>
  <c r="C536" i="1"/>
  <c r="B486" i="4"/>
  <c r="AQ536" i="1"/>
  <c r="G88" i="4" l="1"/>
  <c r="AI88" i="4"/>
  <c r="AJ88" i="4" s="1"/>
  <c r="D88" i="4"/>
  <c r="D139" i="1"/>
  <c r="E139" i="1" s="1"/>
  <c r="I537" i="1"/>
  <c r="J537" i="1"/>
  <c r="AH135" i="1"/>
  <c r="BF135" i="1"/>
  <c r="L85" i="4" s="1"/>
  <c r="O135" i="1"/>
  <c r="C84" i="4"/>
  <c r="AN135" i="1"/>
  <c r="AI135" i="1"/>
  <c r="BI134" i="1"/>
  <c r="I84" i="4"/>
  <c r="AK84" i="4" s="1"/>
  <c r="AL84" i="4" s="1"/>
  <c r="AS536" i="1"/>
  <c r="AR536" i="1"/>
  <c r="B538" i="1"/>
  <c r="AT537" i="1"/>
  <c r="C537" i="1"/>
  <c r="B487" i="4"/>
  <c r="AQ537" i="1"/>
  <c r="J84" i="4" l="1"/>
  <c r="F139" i="1"/>
  <c r="G139" i="1"/>
  <c r="M89" i="4" s="1"/>
  <c r="I538" i="1"/>
  <c r="J538" i="1"/>
  <c r="K135" i="1"/>
  <c r="M135" i="1" s="1"/>
  <c r="N84" i="4"/>
  <c r="O84" i="4" s="1"/>
  <c r="AS537" i="1"/>
  <c r="AR537" i="1"/>
  <c r="B539" i="1"/>
  <c r="AT538" i="1"/>
  <c r="C538" i="1"/>
  <c r="B488" i="4"/>
  <c r="AQ538" i="1"/>
  <c r="I539" i="1" l="1"/>
  <c r="J539" i="1"/>
  <c r="S135" i="1"/>
  <c r="Z137" i="1"/>
  <c r="AK137" i="1" s="1"/>
  <c r="AB141" i="1"/>
  <c r="BD141" i="1" s="1"/>
  <c r="AV139" i="1"/>
  <c r="AW139" i="1"/>
  <c r="AX142" i="1" s="1"/>
  <c r="N135" i="1"/>
  <c r="AC156" i="1"/>
  <c r="Y142" i="1"/>
  <c r="AA142" i="1"/>
  <c r="AU139" i="1"/>
  <c r="V135" i="1"/>
  <c r="AG135" i="1" s="1"/>
  <c r="W136" i="1" s="1"/>
  <c r="BB135" i="1"/>
  <c r="AS538" i="1"/>
  <c r="AR538" i="1"/>
  <c r="B540" i="1"/>
  <c r="AT539" i="1"/>
  <c r="C539" i="1"/>
  <c r="B489" i="4"/>
  <c r="AQ539" i="1"/>
  <c r="I540" i="1" l="1"/>
  <c r="J540" i="1"/>
  <c r="AD135" i="1" a="1"/>
  <c r="AD135" i="1" s="1"/>
  <c r="E85" i="4"/>
  <c r="AY139" i="1"/>
  <c r="AZ139" i="1" s="1"/>
  <c r="AF135" i="1"/>
  <c r="BC135" i="1"/>
  <c r="AJ135" i="1"/>
  <c r="AS539" i="1"/>
  <c r="AR539" i="1"/>
  <c r="B541" i="1"/>
  <c r="AT540" i="1"/>
  <c r="C540" i="1"/>
  <c r="B490" i="4"/>
  <c r="AQ540" i="1"/>
  <c r="I541" i="1" l="1"/>
  <c r="J541" i="1"/>
  <c r="R136" i="1"/>
  <c r="Q136" i="1"/>
  <c r="X136" i="1" s="1"/>
  <c r="F89" i="4"/>
  <c r="BA139" i="1"/>
  <c r="AO135" i="1"/>
  <c r="AP135" i="1" s="1"/>
  <c r="H85" i="4" s="1"/>
  <c r="AL135" i="1"/>
  <c r="AE135" i="1"/>
  <c r="AS540" i="1"/>
  <c r="AR540" i="1"/>
  <c r="B542" i="1"/>
  <c r="AT541" i="1"/>
  <c r="C541" i="1"/>
  <c r="B491" i="4"/>
  <c r="AQ541" i="1"/>
  <c r="G89" i="4" l="1"/>
  <c r="AI89" i="4"/>
  <c r="AJ89" i="4" s="1"/>
  <c r="D89" i="4"/>
  <c r="D140" i="1"/>
  <c r="E140" i="1" s="1"/>
  <c r="I542" i="1"/>
  <c r="J542" i="1"/>
  <c r="AH136" i="1"/>
  <c r="BF136" i="1"/>
  <c r="L86" i="4" s="1"/>
  <c r="AI136" i="1"/>
  <c r="AN136" i="1"/>
  <c r="BI135" i="1"/>
  <c r="I85" i="4"/>
  <c r="AK85" i="4" s="1"/>
  <c r="AL85" i="4" s="1"/>
  <c r="AM135" i="1"/>
  <c r="AS541" i="1"/>
  <c r="AR541" i="1"/>
  <c r="B543" i="1"/>
  <c r="AT542" i="1"/>
  <c r="C542" i="1"/>
  <c r="B492" i="4"/>
  <c r="AQ542" i="1"/>
  <c r="J85" i="4" l="1"/>
  <c r="F140" i="1"/>
  <c r="G140" i="1"/>
  <c r="M90" i="4" s="1"/>
  <c r="I543" i="1"/>
  <c r="J543" i="1"/>
  <c r="N85" i="4"/>
  <c r="O85" i="4" s="1"/>
  <c r="K136" i="1"/>
  <c r="M136" i="1" s="1"/>
  <c r="O136" i="1"/>
  <c r="C85" i="4"/>
  <c r="AS542" i="1"/>
  <c r="AR542" i="1"/>
  <c r="B544" i="1"/>
  <c r="AT543" i="1"/>
  <c r="C543" i="1"/>
  <c r="B493" i="4"/>
  <c r="AQ543" i="1"/>
  <c r="I544" i="1" l="1"/>
  <c r="J544" i="1"/>
  <c r="Z138" i="1"/>
  <c r="AK138" i="1" s="1"/>
  <c r="AV140" i="1"/>
  <c r="AA143" i="1"/>
  <c r="AB142" i="1"/>
  <c r="BD142" i="1" s="1"/>
  <c r="V136" i="1"/>
  <c r="AG136" i="1" s="1"/>
  <c r="W137" i="1" s="1"/>
  <c r="S136" i="1"/>
  <c r="N136" i="1"/>
  <c r="AC157" i="1"/>
  <c r="Y143" i="1"/>
  <c r="AW140" i="1"/>
  <c r="AX143" i="1" s="1"/>
  <c r="AU140" i="1"/>
  <c r="BB136" i="1"/>
  <c r="B545" i="1"/>
  <c r="AT544" i="1"/>
  <c r="C544" i="1"/>
  <c r="B494" i="4"/>
  <c r="AQ544" i="1"/>
  <c r="AS543" i="1"/>
  <c r="AR543" i="1"/>
  <c r="I545" i="1" l="1"/>
  <c r="J545" i="1"/>
  <c r="AY140" i="1"/>
  <c r="AZ140" i="1" s="1"/>
  <c r="BA140" i="1" s="1"/>
  <c r="AD136" i="1" a="1"/>
  <c r="AD136" i="1" s="1"/>
  <c r="E86" i="4"/>
  <c r="AF136" i="1"/>
  <c r="AJ136" i="1"/>
  <c r="BC136" i="1"/>
  <c r="AS544" i="1"/>
  <c r="AR544" i="1"/>
  <c r="B546" i="1"/>
  <c r="AT545" i="1"/>
  <c r="C545" i="1"/>
  <c r="B495" i="4"/>
  <c r="AQ545" i="1"/>
  <c r="D90" i="4" l="1"/>
  <c r="D141" i="1"/>
  <c r="E141" i="1" s="1"/>
  <c r="I546" i="1"/>
  <c r="J546" i="1"/>
  <c r="F90" i="4"/>
  <c r="R137" i="1"/>
  <c r="Q137" i="1"/>
  <c r="X137" i="1" s="1"/>
  <c r="AL136" i="1"/>
  <c r="AE136" i="1"/>
  <c r="AO136" i="1"/>
  <c r="AP136" i="1" s="1"/>
  <c r="H86" i="4" s="1"/>
  <c r="AS545" i="1"/>
  <c r="AR545" i="1"/>
  <c r="B547" i="1"/>
  <c r="AT546" i="1"/>
  <c r="C546" i="1"/>
  <c r="B496" i="4"/>
  <c r="AQ546" i="1"/>
  <c r="G90" i="4" l="1"/>
  <c r="AI90" i="4"/>
  <c r="AJ90" i="4" s="1"/>
  <c r="F141" i="1"/>
  <c r="G141" i="1"/>
  <c r="M91" i="4" s="1"/>
  <c r="I547" i="1"/>
  <c r="J547" i="1"/>
  <c r="AH137" i="1"/>
  <c r="BF137" i="1"/>
  <c r="L87" i="4" s="1"/>
  <c r="AI137" i="1"/>
  <c r="AN137" i="1"/>
  <c r="I86" i="4"/>
  <c r="AK86" i="4" s="1"/>
  <c r="AL86" i="4" s="1"/>
  <c r="AM136" i="1"/>
  <c r="BI136" i="1"/>
  <c r="AS546" i="1"/>
  <c r="AR546" i="1"/>
  <c r="B548" i="1"/>
  <c r="AT547" i="1"/>
  <c r="C547" i="1"/>
  <c r="B497" i="4"/>
  <c r="AQ547" i="1"/>
  <c r="J86" i="4" l="1"/>
  <c r="I548" i="1"/>
  <c r="J548" i="1"/>
  <c r="N86" i="4"/>
  <c r="O86" i="4" s="1"/>
  <c r="K137" i="1"/>
  <c r="M137" i="1" s="1"/>
  <c r="O137" i="1"/>
  <c r="C86" i="4"/>
  <c r="B549" i="1"/>
  <c r="AT548" i="1"/>
  <c r="C548" i="1"/>
  <c r="B498" i="4"/>
  <c r="AQ548" i="1"/>
  <c r="AS547" i="1"/>
  <c r="AR547" i="1"/>
  <c r="I549" i="1" l="1"/>
  <c r="J549" i="1"/>
  <c r="N137" i="1"/>
  <c r="AB143" i="1"/>
  <c r="AC158" i="1"/>
  <c r="V137" i="1"/>
  <c r="AG137" i="1" s="1"/>
  <c r="W138" i="1" s="1"/>
  <c r="AW141" i="1"/>
  <c r="AX144" i="1" s="1"/>
  <c r="AU141" i="1"/>
  <c r="Y144" i="1"/>
  <c r="AV141" i="1"/>
  <c r="AA144" i="1"/>
  <c r="Z139" i="1"/>
  <c r="AK139" i="1" s="1"/>
  <c r="S137" i="1"/>
  <c r="BB137" i="1"/>
  <c r="AS548" i="1"/>
  <c r="AR548" i="1"/>
  <c r="B550" i="1"/>
  <c r="AT549" i="1"/>
  <c r="C549" i="1"/>
  <c r="B499" i="4"/>
  <c r="AQ549" i="1"/>
  <c r="I550" i="1" l="1"/>
  <c r="J550" i="1"/>
  <c r="AD137" i="1" a="1"/>
  <c r="AD137" i="1" s="1"/>
  <c r="AY141" i="1"/>
  <c r="AZ141" i="1" s="1"/>
  <c r="BD143" i="1"/>
  <c r="E87" i="4"/>
  <c r="AF137" i="1"/>
  <c r="BC137" i="1"/>
  <c r="AJ137" i="1"/>
  <c r="AS549" i="1"/>
  <c r="AR549" i="1"/>
  <c r="B551" i="1"/>
  <c r="AT550" i="1"/>
  <c r="C550" i="1"/>
  <c r="B500" i="4"/>
  <c r="AQ550" i="1"/>
  <c r="I551" i="1" l="1"/>
  <c r="J551" i="1"/>
  <c r="AL137" i="1"/>
  <c r="AO137" i="1"/>
  <c r="AP137" i="1" s="1"/>
  <c r="H87" i="4" s="1"/>
  <c r="AE137" i="1"/>
  <c r="F91" i="4"/>
  <c r="BA141" i="1"/>
  <c r="R138" i="1"/>
  <c r="Q138" i="1"/>
  <c r="X138" i="1" s="1"/>
  <c r="B552" i="1"/>
  <c r="AT551" i="1"/>
  <c r="C551" i="1"/>
  <c r="B501" i="4"/>
  <c r="AQ551" i="1"/>
  <c r="AS550" i="1"/>
  <c r="AR550" i="1"/>
  <c r="G91" i="4" l="1"/>
  <c r="AI91" i="4"/>
  <c r="AJ91" i="4" s="1"/>
  <c r="D91" i="4"/>
  <c r="D142" i="1"/>
  <c r="E142" i="1" s="1"/>
  <c r="I552" i="1"/>
  <c r="J552" i="1"/>
  <c r="AH138" i="1"/>
  <c r="BF138" i="1"/>
  <c r="L88" i="4" s="1"/>
  <c r="I87" i="4"/>
  <c r="AK87" i="4" s="1"/>
  <c r="AL87" i="4" s="1"/>
  <c r="AI138" i="1"/>
  <c r="AN138" i="1"/>
  <c r="AM137" i="1"/>
  <c r="BI137" i="1"/>
  <c r="AS551" i="1"/>
  <c r="AR551" i="1"/>
  <c r="B553" i="1"/>
  <c r="AT552" i="1"/>
  <c r="C552" i="1"/>
  <c r="B502" i="4"/>
  <c r="AQ552" i="1"/>
  <c r="J87" i="4" l="1"/>
  <c r="F142" i="1"/>
  <c r="G142" i="1"/>
  <c r="M92" i="4" s="1"/>
  <c r="I553" i="1"/>
  <c r="J553" i="1"/>
  <c r="O138" i="1"/>
  <c r="C87" i="4"/>
  <c r="N87" i="4"/>
  <c r="O87" i="4" s="1"/>
  <c r="K138" i="1"/>
  <c r="M138" i="1" s="1"/>
  <c r="AS552" i="1"/>
  <c r="AR552" i="1"/>
  <c r="B554" i="1"/>
  <c r="AT553" i="1"/>
  <c r="C553" i="1"/>
  <c r="B503" i="4"/>
  <c r="AQ553" i="1"/>
  <c r="I554" i="1" l="1"/>
  <c r="J554" i="1"/>
  <c r="Z140" i="1"/>
  <c r="AK140" i="1" s="1"/>
  <c r="AV142" i="1"/>
  <c r="AA145" i="1"/>
  <c r="S138" i="1"/>
  <c r="V138" i="1"/>
  <c r="AG138" i="1" s="1"/>
  <c r="W139" i="1" s="1"/>
  <c r="AW142" i="1"/>
  <c r="AX145" i="1" s="1"/>
  <c r="N138" i="1"/>
  <c r="Y145" i="1"/>
  <c r="AC159" i="1"/>
  <c r="AU142" i="1"/>
  <c r="AB144" i="1"/>
  <c r="BB138" i="1"/>
  <c r="AS553" i="1"/>
  <c r="AR553" i="1"/>
  <c r="B555" i="1"/>
  <c r="AT554" i="1"/>
  <c r="C554" i="1"/>
  <c r="B504" i="4"/>
  <c r="AQ554" i="1"/>
  <c r="I555" i="1" l="1"/>
  <c r="J555" i="1"/>
  <c r="AD138" i="1" a="1"/>
  <c r="AD138" i="1" s="1"/>
  <c r="E88" i="4"/>
  <c r="AF138" i="1"/>
  <c r="BC138" i="1"/>
  <c r="AJ138" i="1"/>
  <c r="BD144" i="1"/>
  <c r="AY142" i="1"/>
  <c r="AZ142" i="1" s="1"/>
  <c r="AS554" i="1"/>
  <c r="AR554" i="1"/>
  <c r="B556" i="1"/>
  <c r="AT555" i="1"/>
  <c r="C555" i="1"/>
  <c r="B505" i="4"/>
  <c r="AQ555" i="1"/>
  <c r="I556" i="1" l="1"/>
  <c r="J556" i="1"/>
  <c r="AL138" i="1"/>
  <c r="AM138" i="1" s="1"/>
  <c r="AO138" i="1"/>
  <c r="AP138" i="1" s="1"/>
  <c r="H88" i="4" s="1"/>
  <c r="AE138" i="1"/>
  <c r="F92" i="4"/>
  <c r="BA142" i="1"/>
  <c r="R139" i="1"/>
  <c r="Q139" i="1"/>
  <c r="X139" i="1" s="1"/>
  <c r="B557" i="1"/>
  <c r="AT556" i="1"/>
  <c r="C556" i="1"/>
  <c r="B506" i="4"/>
  <c r="AQ556" i="1"/>
  <c r="AS555" i="1"/>
  <c r="AR555" i="1"/>
  <c r="G92" i="4" l="1"/>
  <c r="AI92" i="4"/>
  <c r="AJ92" i="4" s="1"/>
  <c r="D92" i="4"/>
  <c r="D143" i="1"/>
  <c r="E143" i="1" s="1"/>
  <c r="I557" i="1"/>
  <c r="J557" i="1"/>
  <c r="BF139" i="1"/>
  <c r="L89" i="4" s="1"/>
  <c r="AH139" i="1"/>
  <c r="O139" i="1"/>
  <c r="C88" i="4"/>
  <c r="I88" i="4"/>
  <c r="AK88" i="4" s="1"/>
  <c r="AL88" i="4" s="1"/>
  <c r="BI138" i="1"/>
  <c r="AI139" i="1"/>
  <c r="AN139" i="1"/>
  <c r="AS556" i="1"/>
  <c r="AR556" i="1"/>
  <c r="B558" i="1"/>
  <c r="AT557" i="1"/>
  <c r="C557" i="1"/>
  <c r="B507" i="4"/>
  <c r="AQ557" i="1"/>
  <c r="J88" i="4" l="1"/>
  <c r="F143" i="1"/>
  <c r="G143" i="1"/>
  <c r="M93" i="4" s="1"/>
  <c r="I558" i="1"/>
  <c r="J558" i="1"/>
  <c r="N88" i="4"/>
  <c r="O88" i="4" s="1"/>
  <c r="K139" i="1"/>
  <c r="M139" i="1" s="1"/>
  <c r="AS557" i="1"/>
  <c r="AR557" i="1"/>
  <c r="B559" i="1"/>
  <c r="AT558" i="1"/>
  <c r="C558" i="1"/>
  <c r="B508" i="4"/>
  <c r="AQ558" i="1"/>
  <c r="I559" i="1" l="1"/>
  <c r="J559" i="1"/>
  <c r="Z141" i="1"/>
  <c r="AK141" i="1" s="1"/>
  <c r="AU143" i="1"/>
  <c r="AA146" i="1"/>
  <c r="N139" i="1"/>
  <c r="S139" i="1"/>
  <c r="Y146" i="1"/>
  <c r="AB145" i="1"/>
  <c r="BD145" i="1" s="1"/>
  <c r="V139" i="1"/>
  <c r="AG139" i="1" s="1"/>
  <c r="W140" i="1" s="1"/>
  <c r="AW143" i="1"/>
  <c r="AX146" i="1" s="1"/>
  <c r="AV143" i="1"/>
  <c r="AC160" i="1"/>
  <c r="BB139" i="1"/>
  <c r="B560" i="1"/>
  <c r="AT559" i="1"/>
  <c r="C559" i="1"/>
  <c r="B509" i="4"/>
  <c r="AQ559" i="1"/>
  <c r="AS558" i="1"/>
  <c r="AR558" i="1"/>
  <c r="I560" i="1" l="1"/>
  <c r="J560" i="1"/>
  <c r="AD139" i="1" a="1"/>
  <c r="AD139" i="1" s="1"/>
  <c r="AF139" i="1"/>
  <c r="BC139" i="1"/>
  <c r="AJ139" i="1"/>
  <c r="E89" i="4"/>
  <c r="AY143" i="1"/>
  <c r="AZ143" i="1" s="1"/>
  <c r="AS559" i="1"/>
  <c r="AR559" i="1"/>
  <c r="B561" i="1"/>
  <c r="AT560" i="1"/>
  <c r="C560" i="1"/>
  <c r="B510" i="4"/>
  <c r="AQ560" i="1"/>
  <c r="I561" i="1" l="1"/>
  <c r="J561" i="1"/>
  <c r="AL139" i="1"/>
  <c r="AM139" i="1" s="1"/>
  <c r="AE139" i="1"/>
  <c r="AO139" i="1"/>
  <c r="AP139" i="1" s="1"/>
  <c r="H89" i="4" s="1"/>
  <c r="F93" i="4"/>
  <c r="BA143" i="1"/>
  <c r="R140" i="1"/>
  <c r="Q140" i="1"/>
  <c r="X140" i="1" s="1"/>
  <c r="B562" i="1"/>
  <c r="AT561" i="1"/>
  <c r="C561" i="1"/>
  <c r="B511" i="4"/>
  <c r="AQ561" i="1"/>
  <c r="AS560" i="1"/>
  <c r="AR560" i="1"/>
  <c r="G93" i="4" l="1"/>
  <c r="AI93" i="4"/>
  <c r="AJ93" i="4" s="1"/>
  <c r="D93" i="4"/>
  <c r="D144" i="1"/>
  <c r="E144" i="1" s="1"/>
  <c r="I562" i="1"/>
  <c r="J562" i="1"/>
  <c r="AH140" i="1"/>
  <c r="BF140" i="1"/>
  <c r="L90" i="4" s="1"/>
  <c r="O140" i="1"/>
  <c r="C89" i="4"/>
  <c r="I89" i="4"/>
  <c r="AK89" i="4" s="1"/>
  <c r="AL89" i="4" s="1"/>
  <c r="BI139" i="1"/>
  <c r="AN140" i="1"/>
  <c r="AI140" i="1"/>
  <c r="AS561" i="1"/>
  <c r="AR561" i="1"/>
  <c r="B563" i="1"/>
  <c r="AT562" i="1"/>
  <c r="C562" i="1"/>
  <c r="B512" i="4"/>
  <c r="AQ562" i="1"/>
  <c r="J89" i="4" l="1"/>
  <c r="F144" i="1"/>
  <c r="G144" i="1"/>
  <c r="M94" i="4" s="1"/>
  <c r="I563" i="1"/>
  <c r="J563" i="1"/>
  <c r="K140" i="1"/>
  <c r="M140" i="1" s="1"/>
  <c r="N89" i="4"/>
  <c r="O89" i="4" s="1"/>
  <c r="AS562" i="1"/>
  <c r="AR562" i="1"/>
  <c r="B564" i="1"/>
  <c r="AT563" i="1"/>
  <c r="C563" i="1"/>
  <c r="B513" i="4"/>
  <c r="AQ563" i="1"/>
  <c r="I564" i="1" l="1"/>
  <c r="J564" i="1"/>
  <c r="AW144" i="1"/>
  <c r="AX147" i="1" s="1"/>
  <c r="V140" i="1"/>
  <c r="AG140" i="1" s="1"/>
  <c r="W141" i="1" s="1"/>
  <c r="AB146" i="1"/>
  <c r="BD146" i="1" s="1"/>
  <c r="AV144" i="1"/>
  <c r="AA147" i="1"/>
  <c r="AU144" i="1"/>
  <c r="Y147" i="1"/>
  <c r="N140" i="1"/>
  <c r="Z142" i="1"/>
  <c r="AK142" i="1" s="1"/>
  <c r="AC161" i="1"/>
  <c r="S140" i="1"/>
  <c r="BB140" i="1"/>
  <c r="B565" i="1"/>
  <c r="AT564" i="1"/>
  <c r="C564" i="1"/>
  <c r="B514" i="4"/>
  <c r="AQ564" i="1"/>
  <c r="AS563" i="1"/>
  <c r="AR563" i="1"/>
  <c r="I565" i="1" l="1"/>
  <c r="J565" i="1"/>
  <c r="AY144" i="1"/>
  <c r="AZ144" i="1" s="1"/>
  <c r="F94" i="4" s="1"/>
  <c r="AD140" i="1" a="1"/>
  <c r="AD140" i="1" s="1"/>
  <c r="E90" i="4"/>
  <c r="AF140" i="1"/>
  <c r="AJ140" i="1"/>
  <c r="BC140" i="1"/>
  <c r="AS564" i="1"/>
  <c r="AR564" i="1"/>
  <c r="B566" i="1"/>
  <c r="AT565" i="1"/>
  <c r="C565" i="1"/>
  <c r="B515" i="4"/>
  <c r="AQ565" i="1"/>
  <c r="G94" i="4" l="1"/>
  <c r="AI94" i="4"/>
  <c r="AJ94" i="4" s="1"/>
  <c r="I566" i="1"/>
  <c r="J566" i="1"/>
  <c r="BA144" i="1"/>
  <c r="AL140" i="1"/>
  <c r="AM140" i="1" s="1"/>
  <c r="AO140" i="1"/>
  <c r="AP140" i="1" s="1"/>
  <c r="H90" i="4" s="1"/>
  <c r="AE140" i="1"/>
  <c r="Q141" i="1"/>
  <c r="X141" i="1" s="1"/>
  <c r="R141" i="1"/>
  <c r="AS565" i="1"/>
  <c r="AR565" i="1"/>
  <c r="B567" i="1"/>
  <c r="AT566" i="1"/>
  <c r="C566" i="1"/>
  <c r="B516" i="4"/>
  <c r="AQ566" i="1"/>
  <c r="D94" i="4" l="1"/>
  <c r="D145" i="1"/>
  <c r="E145" i="1" s="1"/>
  <c r="J567" i="1"/>
  <c r="I567" i="1"/>
  <c r="BF141" i="1"/>
  <c r="L91" i="4" s="1"/>
  <c r="AH141" i="1"/>
  <c r="O141" i="1"/>
  <c r="C90" i="4"/>
  <c r="BI140" i="1"/>
  <c r="AI141" i="1"/>
  <c r="AN141" i="1"/>
  <c r="I90" i="4"/>
  <c r="AK90" i="4" s="1"/>
  <c r="AL90" i="4" s="1"/>
  <c r="AS566" i="1"/>
  <c r="AR566" i="1"/>
  <c r="B568" i="1"/>
  <c r="AT567" i="1"/>
  <c r="C567" i="1"/>
  <c r="B517" i="4"/>
  <c r="AQ567" i="1"/>
  <c r="J90" i="4" l="1"/>
  <c r="F145" i="1"/>
  <c r="G145" i="1"/>
  <c r="M95" i="4" s="1"/>
  <c r="I568" i="1"/>
  <c r="J568" i="1"/>
  <c r="N90" i="4"/>
  <c r="O90" i="4" s="1"/>
  <c r="K141" i="1"/>
  <c r="M141" i="1" s="1"/>
  <c r="B569" i="1"/>
  <c r="AT568" i="1"/>
  <c r="C568" i="1"/>
  <c r="B518" i="4"/>
  <c r="AQ568" i="1"/>
  <c r="AS567" i="1"/>
  <c r="AR567" i="1"/>
  <c r="I569" i="1" l="1"/>
  <c r="J569" i="1"/>
  <c r="N141" i="1"/>
  <c r="AC162" i="1"/>
  <c r="V141" i="1"/>
  <c r="AG141" i="1" s="1"/>
  <c r="W142" i="1" s="1"/>
  <c r="AW145" i="1"/>
  <c r="AX148" i="1" s="1"/>
  <c r="S141" i="1"/>
  <c r="AB147" i="1"/>
  <c r="BD147" i="1" s="1"/>
  <c r="Y148" i="1"/>
  <c r="Z143" i="1"/>
  <c r="AK143" i="1" s="1"/>
  <c r="AU145" i="1"/>
  <c r="AV145" i="1"/>
  <c r="AA148" i="1"/>
  <c r="BB141" i="1"/>
  <c r="AS568" i="1"/>
  <c r="AR568" i="1"/>
  <c r="B570" i="1"/>
  <c r="AT569" i="1"/>
  <c r="C569" i="1"/>
  <c r="B519" i="4"/>
  <c r="AQ569" i="1"/>
  <c r="I570" i="1" l="1"/>
  <c r="J570" i="1"/>
  <c r="AD141" i="1" a="1"/>
  <c r="AD141" i="1" s="1"/>
  <c r="AF141" i="1"/>
  <c r="BC141" i="1"/>
  <c r="AJ141" i="1"/>
  <c r="E91" i="4"/>
  <c r="AY145" i="1"/>
  <c r="AZ145" i="1" s="1"/>
  <c r="AS569" i="1"/>
  <c r="AR569" i="1"/>
  <c r="B571" i="1"/>
  <c r="AT570" i="1"/>
  <c r="C570" i="1"/>
  <c r="B520" i="4"/>
  <c r="AQ570" i="1"/>
  <c r="I571" i="1" l="1"/>
  <c r="J571" i="1"/>
  <c r="AL141" i="1"/>
  <c r="AE141" i="1"/>
  <c r="AO141" i="1"/>
  <c r="AP141" i="1" s="1"/>
  <c r="H91" i="4" s="1"/>
  <c r="BA145" i="1"/>
  <c r="F95" i="4"/>
  <c r="Q142" i="1"/>
  <c r="X142" i="1" s="1"/>
  <c r="R142" i="1"/>
  <c r="AS570" i="1"/>
  <c r="AR570" i="1"/>
  <c r="B572" i="1"/>
  <c r="AT571" i="1"/>
  <c r="C571" i="1"/>
  <c r="B521" i="4"/>
  <c r="AQ571" i="1"/>
  <c r="G95" i="4" l="1"/>
  <c r="AI95" i="4"/>
  <c r="AJ95" i="4" s="1"/>
  <c r="D95" i="4"/>
  <c r="D146" i="1"/>
  <c r="E146" i="1" s="1"/>
  <c r="I572" i="1"/>
  <c r="J572" i="1"/>
  <c r="AH142" i="1"/>
  <c r="BF142" i="1"/>
  <c r="L92" i="4" s="1"/>
  <c r="I91" i="4"/>
  <c r="AK91" i="4" s="1"/>
  <c r="AL91" i="4" s="1"/>
  <c r="AI142" i="1"/>
  <c r="AN142" i="1"/>
  <c r="BI141" i="1"/>
  <c r="AM141" i="1"/>
  <c r="B573" i="1"/>
  <c r="AT572" i="1"/>
  <c r="C572" i="1"/>
  <c r="B522" i="4"/>
  <c r="AQ572" i="1"/>
  <c r="AS571" i="1"/>
  <c r="AR571" i="1"/>
  <c r="J91" i="4" l="1"/>
  <c r="F146" i="1"/>
  <c r="G146" i="1"/>
  <c r="M96" i="4" s="1"/>
  <c r="I573" i="1"/>
  <c r="J573" i="1"/>
  <c r="N91" i="4"/>
  <c r="O91" i="4" s="1"/>
  <c r="K142" i="1"/>
  <c r="M142" i="1" s="1"/>
  <c r="O142" i="1"/>
  <c r="C91" i="4"/>
  <c r="AS572" i="1"/>
  <c r="AR572" i="1"/>
  <c r="B574" i="1"/>
  <c r="AT573" i="1"/>
  <c r="C573" i="1"/>
  <c r="B523" i="4"/>
  <c r="AQ573" i="1"/>
  <c r="I574" i="1" l="1"/>
  <c r="J574" i="1"/>
  <c r="AA149" i="1"/>
  <c r="AU146" i="1"/>
  <c r="AC163" i="1"/>
  <c r="AW146" i="1"/>
  <c r="AX149" i="1" s="1"/>
  <c r="N142" i="1"/>
  <c r="Z144" i="1"/>
  <c r="AK144" i="1" s="1"/>
  <c r="S142" i="1"/>
  <c r="AB148" i="1"/>
  <c r="BD148" i="1" s="1"/>
  <c r="Y149" i="1"/>
  <c r="V142" i="1"/>
  <c r="AG142" i="1" s="1"/>
  <c r="W143" i="1" s="1"/>
  <c r="AV146" i="1"/>
  <c r="BB142" i="1"/>
  <c r="AS573" i="1"/>
  <c r="AR573" i="1"/>
  <c r="B575" i="1"/>
  <c r="AT574" i="1"/>
  <c r="C574" i="1"/>
  <c r="B524" i="4"/>
  <c r="AQ574" i="1"/>
  <c r="I575" i="1" l="1"/>
  <c r="J575" i="1"/>
  <c r="AD142" i="1" a="1"/>
  <c r="AD142" i="1" s="1"/>
  <c r="E92" i="4"/>
  <c r="AY146" i="1"/>
  <c r="AZ146" i="1" s="1"/>
  <c r="AF142" i="1"/>
  <c r="BC142" i="1"/>
  <c r="AJ142" i="1"/>
  <c r="B576" i="1"/>
  <c r="AT575" i="1"/>
  <c r="C575" i="1"/>
  <c r="B525" i="4"/>
  <c r="AQ575" i="1"/>
  <c r="AS574" i="1"/>
  <c r="AR574" i="1"/>
  <c r="I576" i="1" l="1"/>
  <c r="J576" i="1"/>
  <c r="AE142" i="1"/>
  <c r="AO142" i="1"/>
  <c r="AP142" i="1" s="1"/>
  <c r="H92" i="4" s="1"/>
  <c r="AL142" i="1"/>
  <c r="AM142" i="1" s="1"/>
  <c r="Q143" i="1"/>
  <c r="X143" i="1" s="1"/>
  <c r="R143" i="1"/>
  <c r="BA146" i="1"/>
  <c r="F96" i="4"/>
  <c r="AS575" i="1"/>
  <c r="AR575" i="1"/>
  <c r="B577" i="1"/>
  <c r="AT576" i="1"/>
  <c r="C576" i="1"/>
  <c r="B526" i="4"/>
  <c r="AQ576" i="1"/>
  <c r="G96" i="4" l="1"/>
  <c r="AI96" i="4"/>
  <c r="AJ96" i="4" s="1"/>
  <c r="D96" i="4"/>
  <c r="D147" i="1"/>
  <c r="E147" i="1" s="1"/>
  <c r="I577" i="1"/>
  <c r="J577" i="1"/>
  <c r="AH143" i="1"/>
  <c r="BF143" i="1"/>
  <c r="L93" i="4" s="1"/>
  <c r="AI143" i="1"/>
  <c r="AN143" i="1"/>
  <c r="O143" i="1"/>
  <c r="C92" i="4"/>
  <c r="I92" i="4"/>
  <c r="AK92" i="4" s="1"/>
  <c r="AL92" i="4" s="1"/>
  <c r="BI142" i="1"/>
  <c r="AS576" i="1"/>
  <c r="AR576" i="1"/>
  <c r="B578" i="1"/>
  <c r="AT577" i="1"/>
  <c r="C577" i="1"/>
  <c r="B527" i="4"/>
  <c r="AQ577" i="1"/>
  <c r="J92" i="4" l="1"/>
  <c r="F147" i="1"/>
  <c r="G147" i="1"/>
  <c r="M97" i="4" s="1"/>
  <c r="I578" i="1"/>
  <c r="J578" i="1"/>
  <c r="N92" i="4"/>
  <c r="O92" i="4" s="1"/>
  <c r="K143" i="1"/>
  <c r="M143" i="1" s="1"/>
  <c r="B579" i="1"/>
  <c r="AT578" i="1"/>
  <c r="C578" i="1"/>
  <c r="B528" i="4"/>
  <c r="AQ578" i="1"/>
  <c r="AS577" i="1"/>
  <c r="AR577" i="1"/>
  <c r="I579" i="1" l="1"/>
  <c r="J579" i="1"/>
  <c r="AA150" i="1"/>
  <c r="V143" i="1"/>
  <c r="AG143" i="1" s="1"/>
  <c r="W144" i="1" s="1"/>
  <c r="N143" i="1"/>
  <c r="AU147" i="1"/>
  <c r="AV147" i="1"/>
  <c r="AB149" i="1"/>
  <c r="BD149" i="1" s="1"/>
  <c r="Y150" i="1"/>
  <c r="AC164" i="1"/>
  <c r="S143" i="1"/>
  <c r="AW147" i="1"/>
  <c r="AX150" i="1" s="1"/>
  <c r="Z145" i="1"/>
  <c r="AK145" i="1" s="1"/>
  <c r="BB143" i="1"/>
  <c r="AS578" i="1"/>
  <c r="AR578" i="1"/>
  <c r="B580" i="1"/>
  <c r="AT579" i="1"/>
  <c r="C579" i="1"/>
  <c r="B529" i="4"/>
  <c r="AQ579" i="1"/>
  <c r="I580" i="1" l="1"/>
  <c r="J580" i="1"/>
  <c r="AD143" i="1" a="1"/>
  <c r="AD143" i="1" s="1"/>
  <c r="E93" i="4"/>
  <c r="AY147" i="1"/>
  <c r="AZ147" i="1" s="1"/>
  <c r="AF143" i="1"/>
  <c r="AJ143" i="1"/>
  <c r="BC143" i="1"/>
  <c r="AS579" i="1"/>
  <c r="AR579" i="1"/>
  <c r="B581" i="1"/>
  <c r="AT580" i="1"/>
  <c r="C580" i="1"/>
  <c r="B530" i="4"/>
  <c r="AQ580" i="1"/>
  <c r="I581" i="1" l="1"/>
  <c r="J581" i="1"/>
  <c r="BA147" i="1"/>
  <c r="F97" i="4"/>
  <c r="R144" i="1"/>
  <c r="Q144" i="1"/>
  <c r="X144" i="1" s="1"/>
  <c r="AE143" i="1"/>
  <c r="AO143" i="1"/>
  <c r="AP143" i="1" s="1"/>
  <c r="H93" i="4" s="1"/>
  <c r="AL143" i="1"/>
  <c r="AM143" i="1" s="1"/>
  <c r="AS580" i="1"/>
  <c r="AR580" i="1"/>
  <c r="B582" i="1"/>
  <c r="AT581" i="1"/>
  <c r="C581" i="1"/>
  <c r="B531" i="4"/>
  <c r="AQ581" i="1"/>
  <c r="G97" i="4" l="1"/>
  <c r="AI97" i="4"/>
  <c r="AJ97" i="4" s="1"/>
  <c r="D97" i="4"/>
  <c r="D148" i="1"/>
  <c r="E148" i="1" s="1"/>
  <c r="I582" i="1"/>
  <c r="J582" i="1"/>
  <c r="BF144" i="1"/>
  <c r="L94" i="4" s="1"/>
  <c r="AH144" i="1"/>
  <c r="O144" i="1"/>
  <c r="C93" i="4"/>
  <c r="BI143" i="1"/>
  <c r="AN144" i="1"/>
  <c r="AI144" i="1"/>
  <c r="I93" i="4"/>
  <c r="AK93" i="4" s="1"/>
  <c r="AL93" i="4" s="1"/>
  <c r="B583" i="1"/>
  <c r="AT582" i="1"/>
  <c r="C582" i="1"/>
  <c r="B532" i="4"/>
  <c r="AQ582" i="1"/>
  <c r="AS581" i="1"/>
  <c r="AR581" i="1"/>
  <c r="J93" i="4" l="1"/>
  <c r="F148" i="1"/>
  <c r="G148" i="1"/>
  <c r="M98" i="4" s="1"/>
  <c r="I583" i="1"/>
  <c r="J583" i="1"/>
  <c r="N93" i="4"/>
  <c r="O93" i="4" s="1"/>
  <c r="K144" i="1"/>
  <c r="M144" i="1" s="1"/>
  <c r="AS582" i="1"/>
  <c r="AR582" i="1"/>
  <c r="B584" i="1"/>
  <c r="AT583" i="1"/>
  <c r="C583" i="1"/>
  <c r="B533" i="4"/>
  <c r="AQ583" i="1"/>
  <c r="I584" i="1" l="1"/>
  <c r="J584" i="1"/>
  <c r="S144" i="1"/>
  <c r="Y151" i="1"/>
  <c r="AA151" i="1"/>
  <c r="N144" i="1"/>
  <c r="AB150" i="1"/>
  <c r="V144" i="1"/>
  <c r="AG144" i="1" s="1"/>
  <c r="W145" i="1" s="1"/>
  <c r="AU148" i="1"/>
  <c r="AW148" i="1"/>
  <c r="AX151" i="1" s="1"/>
  <c r="AC165" i="1"/>
  <c r="AV148" i="1"/>
  <c r="Z146" i="1"/>
  <c r="AK146" i="1" s="1"/>
  <c r="BB144" i="1"/>
  <c r="AS583" i="1"/>
  <c r="AR583" i="1"/>
  <c r="B585" i="1"/>
  <c r="AT584" i="1"/>
  <c r="C584" i="1"/>
  <c r="B534" i="4"/>
  <c r="AQ584" i="1"/>
  <c r="I585" i="1" l="1"/>
  <c r="J585" i="1"/>
  <c r="AD144" i="1" a="1"/>
  <c r="AD144" i="1" s="1"/>
  <c r="BD150" i="1"/>
  <c r="E94" i="4"/>
  <c r="AY148" i="1"/>
  <c r="AZ148" i="1" s="1"/>
  <c r="AF144" i="1"/>
  <c r="BC144" i="1"/>
  <c r="AJ144" i="1"/>
  <c r="AS584" i="1"/>
  <c r="AR584" i="1"/>
  <c r="B586" i="1"/>
  <c r="AT585" i="1"/>
  <c r="C585" i="1"/>
  <c r="B535" i="4"/>
  <c r="AQ585" i="1"/>
  <c r="I586" i="1" l="1"/>
  <c r="J586" i="1"/>
  <c r="AO144" i="1"/>
  <c r="AP144" i="1" s="1"/>
  <c r="H94" i="4" s="1"/>
  <c r="AE144" i="1"/>
  <c r="AL144" i="1"/>
  <c r="AM144" i="1" s="1"/>
  <c r="Q145" i="1"/>
  <c r="X145" i="1" s="1"/>
  <c r="R145" i="1"/>
  <c r="F98" i="4"/>
  <c r="BA148" i="1"/>
  <c r="B587" i="1"/>
  <c r="AT586" i="1"/>
  <c r="C586" i="1"/>
  <c r="B536" i="4"/>
  <c r="AQ586" i="1"/>
  <c r="AS585" i="1"/>
  <c r="AR585" i="1"/>
  <c r="G98" i="4" l="1"/>
  <c r="AI98" i="4"/>
  <c r="AJ98" i="4" s="1"/>
  <c r="D98" i="4"/>
  <c r="D149" i="1"/>
  <c r="E149" i="1" s="1"/>
  <c r="I587" i="1"/>
  <c r="J587" i="1"/>
  <c r="AH145" i="1"/>
  <c r="BF145" i="1"/>
  <c r="L95" i="4" s="1"/>
  <c r="AN145" i="1"/>
  <c r="AI145" i="1"/>
  <c r="O145" i="1"/>
  <c r="C94" i="4"/>
  <c r="BI144" i="1"/>
  <c r="I94" i="4"/>
  <c r="AK94" i="4" s="1"/>
  <c r="AL94" i="4" s="1"/>
  <c r="AS586" i="1"/>
  <c r="AR586" i="1"/>
  <c r="B588" i="1"/>
  <c r="AT587" i="1"/>
  <c r="C587" i="1"/>
  <c r="B537" i="4"/>
  <c r="AQ587" i="1"/>
  <c r="J94" i="4" l="1"/>
  <c r="F149" i="1"/>
  <c r="G149" i="1"/>
  <c r="M99" i="4" s="1"/>
  <c r="I588" i="1"/>
  <c r="J588" i="1"/>
  <c r="N94" i="4"/>
  <c r="O94" i="4" s="1"/>
  <c r="K145" i="1"/>
  <c r="M145" i="1" s="1"/>
  <c r="B589" i="1"/>
  <c r="AT588" i="1"/>
  <c r="C588" i="1"/>
  <c r="B538" i="4"/>
  <c r="AQ588" i="1"/>
  <c r="AS587" i="1"/>
  <c r="AR587" i="1"/>
  <c r="I589" i="1" l="1"/>
  <c r="J589" i="1"/>
  <c r="Z147" i="1"/>
  <c r="AK147" i="1" s="1"/>
  <c r="AB151" i="1"/>
  <c r="BD151" i="1" s="1"/>
  <c r="N145" i="1"/>
  <c r="V145" i="1"/>
  <c r="AG145" i="1" s="1"/>
  <c r="W146" i="1" s="1"/>
  <c r="Y152" i="1"/>
  <c r="AU149" i="1"/>
  <c r="AA152" i="1"/>
  <c r="S145" i="1"/>
  <c r="AC166" i="1"/>
  <c r="AW149" i="1"/>
  <c r="AX152" i="1" s="1"/>
  <c r="AV149" i="1"/>
  <c r="BB145" i="1"/>
  <c r="AS588" i="1"/>
  <c r="AR588" i="1"/>
  <c r="B590" i="1"/>
  <c r="AT589" i="1"/>
  <c r="C589" i="1"/>
  <c r="B539" i="4"/>
  <c r="AQ589" i="1"/>
  <c r="I590" i="1" l="1"/>
  <c r="J590" i="1"/>
  <c r="AY149" i="1"/>
  <c r="AZ149" i="1" s="1"/>
  <c r="F99" i="4" s="1"/>
  <c r="AD145" i="1" a="1"/>
  <c r="AD145" i="1" s="1"/>
  <c r="AF145" i="1"/>
  <c r="AJ145" i="1"/>
  <c r="BC145" i="1"/>
  <c r="E95" i="4"/>
  <c r="AS589" i="1"/>
  <c r="AR589" i="1"/>
  <c r="B591" i="1"/>
  <c r="AT590" i="1"/>
  <c r="C590" i="1"/>
  <c r="B540" i="4"/>
  <c r="AQ590" i="1"/>
  <c r="G99" i="4" l="1"/>
  <c r="AI99" i="4"/>
  <c r="AJ99" i="4" s="1"/>
  <c r="I591" i="1"/>
  <c r="J591" i="1"/>
  <c r="BA149" i="1"/>
  <c r="AO145" i="1"/>
  <c r="AP145" i="1" s="1"/>
  <c r="H95" i="4" s="1"/>
  <c r="AE145" i="1"/>
  <c r="AL145" i="1"/>
  <c r="AM145" i="1" s="1"/>
  <c r="R146" i="1"/>
  <c r="Q146" i="1"/>
  <c r="X146" i="1" s="1"/>
  <c r="AS590" i="1"/>
  <c r="AR590" i="1"/>
  <c r="B592" i="1"/>
  <c r="AT591" i="1"/>
  <c r="C591" i="1"/>
  <c r="B541" i="4"/>
  <c r="AQ591" i="1"/>
  <c r="D99" i="4" l="1"/>
  <c r="D150" i="1"/>
  <c r="E150" i="1" s="1"/>
  <c r="I592" i="1"/>
  <c r="J592" i="1"/>
  <c r="BF146" i="1"/>
  <c r="L96" i="4" s="1"/>
  <c r="AH146" i="1"/>
  <c r="BI145" i="1"/>
  <c r="O146" i="1"/>
  <c r="C95" i="4"/>
  <c r="I95" i="4"/>
  <c r="AK95" i="4" s="1"/>
  <c r="AL95" i="4" s="1"/>
  <c r="AI146" i="1"/>
  <c r="AN146" i="1"/>
  <c r="B593" i="1"/>
  <c r="AT592" i="1"/>
  <c r="C592" i="1"/>
  <c r="B542" i="4"/>
  <c r="AQ592" i="1"/>
  <c r="AS591" i="1"/>
  <c r="AR591" i="1"/>
  <c r="J95" i="4" l="1"/>
  <c r="F150" i="1"/>
  <c r="G150" i="1"/>
  <c r="M100" i="4" s="1"/>
  <c r="I593" i="1"/>
  <c r="J593" i="1"/>
  <c r="N95" i="4"/>
  <c r="O95" i="4" s="1"/>
  <c r="K146" i="1"/>
  <c r="M146" i="1" s="1"/>
  <c r="AS592" i="1"/>
  <c r="AR592" i="1"/>
  <c r="B594" i="1"/>
  <c r="AT593" i="1"/>
  <c r="C593" i="1"/>
  <c r="B543" i="4"/>
  <c r="AQ593" i="1"/>
  <c r="I594" i="1" l="1"/>
  <c r="J594" i="1"/>
  <c r="S146" i="1"/>
  <c r="AA153" i="1"/>
  <c r="V146" i="1"/>
  <c r="AG146" i="1" s="1"/>
  <c r="W147" i="1" s="1"/>
  <c r="N146" i="1"/>
  <c r="AV150" i="1"/>
  <c r="Y153" i="1"/>
  <c r="AC167" i="1"/>
  <c r="Z148" i="1"/>
  <c r="AK148" i="1" s="1"/>
  <c r="AW150" i="1"/>
  <c r="AX153" i="1" s="1"/>
  <c r="AU150" i="1"/>
  <c r="AB152" i="1"/>
  <c r="BD152" i="1" s="1"/>
  <c r="BB146" i="1"/>
  <c r="AS593" i="1"/>
  <c r="AR593" i="1"/>
  <c r="B595" i="1"/>
  <c r="AT594" i="1"/>
  <c r="C594" i="1"/>
  <c r="B544" i="4"/>
  <c r="AQ594" i="1"/>
  <c r="I595" i="1" l="1"/>
  <c r="J595" i="1"/>
  <c r="AD146" i="1" a="1"/>
  <c r="AD146" i="1" s="1"/>
  <c r="E96" i="4"/>
  <c r="AY150" i="1"/>
  <c r="AZ150" i="1" s="1"/>
  <c r="AF146" i="1"/>
  <c r="BC146" i="1"/>
  <c r="AJ146" i="1"/>
  <c r="B596" i="1"/>
  <c r="P596" i="1" s="1"/>
  <c r="AT595" i="1"/>
  <c r="C595" i="1"/>
  <c r="B545" i="4"/>
  <c r="AQ595" i="1"/>
  <c r="AS594" i="1"/>
  <c r="AR594" i="1"/>
  <c r="I596" i="1" l="1"/>
  <c r="J596" i="1"/>
  <c r="F100" i="4"/>
  <c r="BA150" i="1"/>
  <c r="AL146" i="1"/>
  <c r="AM146" i="1" s="1"/>
  <c r="AE146" i="1"/>
  <c r="AO146" i="1"/>
  <c r="AP146" i="1" s="1"/>
  <c r="H96" i="4" s="1"/>
  <c r="R147" i="1"/>
  <c r="Q147" i="1"/>
  <c r="X147" i="1" s="1"/>
  <c r="AT596" i="1"/>
  <c r="AQ596" i="1"/>
  <c r="AR596" i="1" s="1"/>
  <c r="C596" i="1"/>
  <c r="B597" i="1"/>
  <c r="B546" i="4"/>
  <c r="AS595" i="1"/>
  <c r="AR595" i="1"/>
  <c r="G100" i="4" l="1"/>
  <c r="AI100" i="4"/>
  <c r="AJ100" i="4" s="1"/>
  <c r="B547" i="4"/>
  <c r="P597" i="1"/>
  <c r="D100" i="4"/>
  <c r="D151" i="1"/>
  <c r="E151" i="1" s="1"/>
  <c r="AT597" i="1"/>
  <c r="I597" i="1"/>
  <c r="J597" i="1"/>
  <c r="AH147" i="1"/>
  <c r="BF147" i="1"/>
  <c r="L97" i="4" s="1"/>
  <c r="O147" i="1"/>
  <c r="C96" i="4"/>
  <c r="BI146" i="1"/>
  <c r="I96" i="4"/>
  <c r="AK96" i="4" s="1"/>
  <c r="AL96" i="4" s="1"/>
  <c r="AI147" i="1"/>
  <c r="AN147" i="1"/>
  <c r="C597" i="1"/>
  <c r="AQ597" i="1"/>
  <c r="AS597" i="1" s="1"/>
  <c r="B598" i="1"/>
  <c r="P598" i="1" s="1"/>
  <c r="AS596" i="1"/>
  <c r="J96" i="4" l="1"/>
  <c r="F151" i="1"/>
  <c r="G151" i="1"/>
  <c r="M101" i="4" s="1"/>
  <c r="I598" i="1"/>
  <c r="J598" i="1"/>
  <c r="N96" i="4"/>
  <c r="O96" i="4" s="1"/>
  <c r="K147" i="1"/>
  <c r="M147" i="1" s="1"/>
  <c r="AQ598" i="1"/>
  <c r="AS598" i="1" s="1"/>
  <c r="B548" i="4"/>
  <c r="AT598" i="1"/>
  <c r="AR597" i="1"/>
  <c r="B599" i="1"/>
  <c r="P599" i="1" s="1"/>
  <c r="C598" i="1"/>
  <c r="J599" i="1" l="1"/>
  <c r="I599" i="1"/>
  <c r="AA154" i="1"/>
  <c r="N147" i="1"/>
  <c r="S147" i="1"/>
  <c r="AU151" i="1"/>
  <c r="AW151" i="1"/>
  <c r="AX154" i="1" s="1"/>
  <c r="V147" i="1"/>
  <c r="AG147" i="1" s="1"/>
  <c r="W148" i="1" s="1"/>
  <c r="AC168" i="1"/>
  <c r="AV151" i="1"/>
  <c r="Z149" i="1"/>
  <c r="AK149" i="1" s="1"/>
  <c r="Y154" i="1"/>
  <c r="AB153" i="1"/>
  <c r="BD153" i="1" s="1"/>
  <c r="BB147" i="1"/>
  <c r="AR598" i="1"/>
  <c r="B600" i="1"/>
  <c r="P600" i="1" s="1"/>
  <c r="C599" i="1"/>
  <c r="B549" i="4"/>
  <c r="AT599" i="1"/>
  <c r="AQ599" i="1"/>
  <c r="AR599" i="1" s="1"/>
  <c r="I600" i="1" l="1"/>
  <c r="J600" i="1"/>
  <c r="AT600" i="1"/>
  <c r="C600" i="1"/>
  <c r="AQ600" i="1"/>
  <c r="AR600" i="1" s="1"/>
  <c r="B601" i="1"/>
  <c r="P601" i="1" s="1"/>
  <c r="B550" i="4"/>
  <c r="AD147" i="1" a="1"/>
  <c r="AD147" i="1" s="1"/>
  <c r="E97" i="4"/>
  <c r="AY151" i="1"/>
  <c r="AZ151" i="1" s="1"/>
  <c r="AF147" i="1"/>
  <c r="BC147" i="1"/>
  <c r="AJ147" i="1"/>
  <c r="AS599" i="1"/>
  <c r="I601" i="1" l="1"/>
  <c r="J601" i="1"/>
  <c r="B551" i="4"/>
  <c r="AS600" i="1"/>
  <c r="C601" i="1"/>
  <c r="AQ601" i="1"/>
  <c r="AS601" i="1" s="1"/>
  <c r="AT601" i="1"/>
  <c r="B602" i="1"/>
  <c r="P602" i="1" s="1"/>
  <c r="Q148" i="1"/>
  <c r="X148" i="1" s="1"/>
  <c r="R148" i="1"/>
  <c r="F101" i="4"/>
  <c r="BA151" i="1"/>
  <c r="AE147" i="1"/>
  <c r="AL147" i="1"/>
  <c r="AO147" i="1"/>
  <c r="AP147" i="1" s="1"/>
  <c r="H97" i="4" s="1"/>
  <c r="G101" i="4" l="1"/>
  <c r="AI101" i="4"/>
  <c r="AJ101" i="4" s="1"/>
  <c r="D101" i="4"/>
  <c r="D152" i="1"/>
  <c r="E152" i="1" s="1"/>
  <c r="I602" i="1"/>
  <c r="J602" i="1"/>
  <c r="B552" i="4"/>
  <c r="AH148" i="1"/>
  <c r="BF148" i="1"/>
  <c r="L98" i="4" s="1"/>
  <c r="AR601" i="1"/>
  <c r="AQ602" i="1"/>
  <c r="AS602" i="1" s="1"/>
  <c r="C602" i="1"/>
  <c r="AT602" i="1"/>
  <c r="B603" i="1"/>
  <c r="P603" i="1" s="1"/>
  <c r="AI148" i="1"/>
  <c r="AN148" i="1"/>
  <c r="I97" i="4"/>
  <c r="AK97" i="4" s="1"/>
  <c r="AL97" i="4" s="1"/>
  <c r="BI147" i="1"/>
  <c r="AM147" i="1"/>
  <c r="J97" i="4" l="1"/>
  <c r="F152" i="1"/>
  <c r="G152" i="1"/>
  <c r="M102" i="4" s="1"/>
  <c r="I603" i="1"/>
  <c r="J603" i="1"/>
  <c r="C603" i="1"/>
  <c r="B604" i="1"/>
  <c r="P604" i="1" s="1"/>
  <c r="AR602" i="1"/>
  <c r="B553" i="4"/>
  <c r="AQ603" i="1"/>
  <c r="AR603" i="1" s="1"/>
  <c r="AT603" i="1"/>
  <c r="N97" i="4"/>
  <c r="O97" i="4" s="1"/>
  <c r="K148" i="1"/>
  <c r="M148" i="1" s="1"/>
  <c r="O148" i="1"/>
  <c r="C97" i="4"/>
  <c r="I604" i="1" l="1"/>
  <c r="J604" i="1"/>
  <c r="AQ604" i="1"/>
  <c r="AS604" i="1" s="1"/>
  <c r="C604" i="1"/>
  <c r="AT604" i="1"/>
  <c r="B605" i="1"/>
  <c r="C605" i="1" s="1"/>
  <c r="B554" i="4"/>
  <c r="AS603" i="1"/>
  <c r="AB154" i="1"/>
  <c r="BD154" i="1" s="1"/>
  <c r="AW152" i="1"/>
  <c r="AX155" i="1" s="1"/>
  <c r="S148" i="1"/>
  <c r="AV152" i="1"/>
  <c r="V148" i="1"/>
  <c r="AG148" i="1" s="1"/>
  <c r="W149" i="1" s="1"/>
  <c r="Y155" i="1"/>
  <c r="AA155" i="1"/>
  <c r="AU152" i="1"/>
  <c r="N148" i="1"/>
  <c r="Z150" i="1"/>
  <c r="AK150" i="1" s="1"/>
  <c r="AC169" i="1"/>
  <c r="BB148" i="1"/>
  <c r="B555" i="4" l="1"/>
  <c r="P605" i="1"/>
  <c r="AR604" i="1"/>
  <c r="I605" i="1"/>
  <c r="J605" i="1"/>
  <c r="B606" i="1"/>
  <c r="AQ605" i="1"/>
  <c r="AS605" i="1" s="1"/>
  <c r="AT605" i="1"/>
  <c r="AY152" i="1"/>
  <c r="AZ152" i="1" s="1"/>
  <c r="BA152" i="1" s="1"/>
  <c r="AD148" i="1" a="1"/>
  <c r="AD148" i="1" s="1"/>
  <c r="E98" i="4"/>
  <c r="AF148" i="1"/>
  <c r="AJ148" i="1"/>
  <c r="BC148" i="1"/>
  <c r="C606" i="1"/>
  <c r="B556" i="4" l="1"/>
  <c r="P606" i="1"/>
  <c r="AT606" i="1"/>
  <c r="D102" i="4"/>
  <c r="D153" i="1"/>
  <c r="E153" i="1" s="1"/>
  <c r="AQ606" i="1"/>
  <c r="AS606" i="1" s="1"/>
  <c r="B607" i="1"/>
  <c r="P607" i="1" s="1"/>
  <c r="I606" i="1"/>
  <c r="J606" i="1"/>
  <c r="AR605" i="1"/>
  <c r="AO148" i="1"/>
  <c r="AP148" i="1" s="1"/>
  <c r="H98" i="4" s="1"/>
  <c r="F102" i="4"/>
  <c r="AE148" i="1"/>
  <c r="BI148" i="1" s="1"/>
  <c r="AL148" i="1"/>
  <c r="AM148" i="1" s="1"/>
  <c r="Q149" i="1"/>
  <c r="X149" i="1" s="1"/>
  <c r="R149" i="1"/>
  <c r="AQ607" i="1" l="1"/>
  <c r="AR607" i="1" s="1"/>
  <c r="B608" i="1"/>
  <c r="P608" i="1" s="1"/>
  <c r="AT607" i="1"/>
  <c r="B557" i="4"/>
  <c r="C607" i="1"/>
  <c r="J607" i="1"/>
  <c r="I607" i="1"/>
  <c r="G102" i="4"/>
  <c r="AI102" i="4"/>
  <c r="AJ102" i="4" s="1"/>
  <c r="AR606" i="1"/>
  <c r="F153" i="1"/>
  <c r="G153" i="1"/>
  <c r="M103" i="4" s="1"/>
  <c r="J608" i="1"/>
  <c r="I98" i="4"/>
  <c r="AK98" i="4" s="1"/>
  <c r="AL98" i="4" s="1"/>
  <c r="AH149" i="1"/>
  <c r="BF149" i="1"/>
  <c r="L99" i="4" s="1"/>
  <c r="AI149" i="1"/>
  <c r="AN149" i="1"/>
  <c r="O149" i="1"/>
  <c r="C98" i="4"/>
  <c r="N98" i="4"/>
  <c r="O98" i="4" s="1"/>
  <c r="K149" i="1"/>
  <c r="M149" i="1" s="1"/>
  <c r="B558" i="4"/>
  <c r="C608" i="1"/>
  <c r="B609" i="1"/>
  <c r="P609" i="1" s="1"/>
  <c r="I608" i="1" l="1"/>
  <c r="AT608" i="1"/>
  <c r="AQ608" i="1"/>
  <c r="AR608" i="1" s="1"/>
  <c r="AS607" i="1"/>
  <c r="J98" i="4"/>
  <c r="I609" i="1"/>
  <c r="J609" i="1"/>
  <c r="Y156" i="1"/>
  <c r="S149" i="1"/>
  <c r="V149" i="1"/>
  <c r="AG149" i="1" s="1"/>
  <c r="W150" i="1" s="1"/>
  <c r="N149" i="1"/>
  <c r="AC170" i="1"/>
  <c r="AB155" i="1"/>
  <c r="BD155" i="1" s="1"/>
  <c r="Z151" i="1"/>
  <c r="AK151" i="1" s="1"/>
  <c r="AA156" i="1"/>
  <c r="AU153" i="1"/>
  <c r="AW153" i="1"/>
  <c r="AX156" i="1" s="1"/>
  <c r="AV153" i="1"/>
  <c r="BB149" i="1"/>
  <c r="B559" i="4"/>
  <c r="B610" i="1"/>
  <c r="P610" i="1" s="1"/>
  <c r="AQ609" i="1"/>
  <c r="AT609" i="1"/>
  <c r="C609" i="1"/>
  <c r="AS608" i="1" l="1"/>
  <c r="I610" i="1"/>
  <c r="J610" i="1"/>
  <c r="AD149" i="1" a="1"/>
  <c r="AD149" i="1" s="1"/>
  <c r="AF149" i="1"/>
  <c r="AJ149" i="1"/>
  <c r="BC149" i="1"/>
  <c r="E99" i="4"/>
  <c r="AY153" i="1"/>
  <c r="AZ153" i="1" s="1"/>
  <c r="B560" i="4"/>
  <c r="AR609" i="1"/>
  <c r="AS609" i="1"/>
  <c r="AQ610" i="1"/>
  <c r="C610" i="1"/>
  <c r="AT610" i="1"/>
  <c r="B611" i="1"/>
  <c r="P611" i="1" s="1"/>
  <c r="I611" i="1" l="1"/>
  <c r="J611" i="1"/>
  <c r="AO149" i="1"/>
  <c r="AP149" i="1" s="1"/>
  <c r="H99" i="4" s="1"/>
  <c r="AE149" i="1"/>
  <c r="BI149" i="1" s="1"/>
  <c r="AL149" i="1"/>
  <c r="AM149" i="1" s="1"/>
  <c r="F103" i="4"/>
  <c r="BA153" i="1"/>
  <c r="Q150" i="1"/>
  <c r="X150" i="1" s="1"/>
  <c r="R150" i="1"/>
  <c r="B561" i="4"/>
  <c r="AS610" i="1"/>
  <c r="AR610" i="1"/>
  <c r="C611" i="1"/>
  <c r="AT611" i="1"/>
  <c r="AQ611" i="1"/>
  <c r="B612" i="1"/>
  <c r="P612" i="1" s="1"/>
  <c r="G103" i="4" l="1"/>
  <c r="AI103" i="4"/>
  <c r="AJ103" i="4" s="1"/>
  <c r="D103" i="4"/>
  <c r="D154" i="1"/>
  <c r="E154" i="1" s="1"/>
  <c r="I612" i="1"/>
  <c r="J612" i="1"/>
  <c r="I99" i="4"/>
  <c r="AK99" i="4" s="1"/>
  <c r="AL99" i="4" s="1"/>
  <c r="BF150" i="1"/>
  <c r="L100" i="4" s="1"/>
  <c r="AH150" i="1"/>
  <c r="N99" i="4"/>
  <c r="O99" i="4" s="1"/>
  <c r="K150" i="1"/>
  <c r="M150" i="1" s="1"/>
  <c r="O150" i="1"/>
  <c r="C99" i="4"/>
  <c r="AI150" i="1"/>
  <c r="AN150" i="1"/>
  <c r="B562" i="4"/>
  <c r="AS611" i="1"/>
  <c r="AR611" i="1"/>
  <c r="AQ612" i="1"/>
  <c r="AT612" i="1"/>
  <c r="C612" i="1"/>
  <c r="B613" i="1"/>
  <c r="P613" i="1" s="1"/>
  <c r="J99" i="4" l="1"/>
  <c r="F154" i="1"/>
  <c r="G154" i="1"/>
  <c r="M104" i="4" s="1"/>
  <c r="I613" i="1"/>
  <c r="J613" i="1"/>
  <c r="S150" i="1"/>
  <c r="AA157" i="1"/>
  <c r="AV154" i="1"/>
  <c r="Y157" i="1"/>
  <c r="V150" i="1"/>
  <c r="AG150" i="1" s="1"/>
  <c r="W151" i="1" s="1"/>
  <c r="AU154" i="1"/>
  <c r="N150" i="1"/>
  <c r="AB156" i="1"/>
  <c r="BD156" i="1" s="1"/>
  <c r="AC171" i="1"/>
  <c r="Z152" i="1"/>
  <c r="AK152" i="1" s="1"/>
  <c r="AW154" i="1"/>
  <c r="AX157" i="1" s="1"/>
  <c r="BB150" i="1"/>
  <c r="B563" i="4"/>
  <c r="AS612" i="1"/>
  <c r="AR612" i="1"/>
  <c r="C613" i="1"/>
  <c r="AT613" i="1"/>
  <c r="B614" i="1"/>
  <c r="P614" i="1" s="1"/>
  <c r="AQ613" i="1"/>
  <c r="I614" i="1" l="1"/>
  <c r="J614" i="1"/>
  <c r="AD150" i="1" a="1"/>
  <c r="AD150" i="1" s="1"/>
  <c r="E100" i="4"/>
  <c r="AF150" i="1"/>
  <c r="BC150" i="1"/>
  <c r="AJ150" i="1"/>
  <c r="AY154" i="1"/>
  <c r="AZ154" i="1" s="1"/>
  <c r="B564" i="4"/>
  <c r="AR613" i="1"/>
  <c r="AS613" i="1"/>
  <c r="AQ614" i="1"/>
  <c r="AT614" i="1"/>
  <c r="B615" i="1"/>
  <c r="P615" i="1" s="1"/>
  <c r="C614" i="1"/>
  <c r="I615" i="1" l="1"/>
  <c r="J615" i="1"/>
  <c r="AE150" i="1"/>
  <c r="BI150" i="1" s="1"/>
  <c r="AO150" i="1"/>
  <c r="AL150" i="1"/>
  <c r="AM150" i="1" s="1"/>
  <c r="BA154" i="1"/>
  <c r="F104" i="4"/>
  <c r="Q151" i="1"/>
  <c r="X151" i="1" s="1"/>
  <c r="R151" i="1"/>
  <c r="B565" i="4"/>
  <c r="AR614" i="1"/>
  <c r="AS614" i="1"/>
  <c r="AT615" i="1"/>
  <c r="B616" i="1"/>
  <c r="P616" i="1" s="1"/>
  <c r="C615" i="1"/>
  <c r="AQ615" i="1"/>
  <c r="G104" i="4" l="1"/>
  <c r="AI104" i="4"/>
  <c r="AJ104" i="4" s="1"/>
  <c r="D104" i="4"/>
  <c r="D155" i="1"/>
  <c r="E155" i="1" s="1"/>
  <c r="I616" i="1"/>
  <c r="J616" i="1"/>
  <c r="I100" i="4"/>
  <c r="AK100" i="4" s="1"/>
  <c r="AL100" i="4" s="1"/>
  <c r="AP150" i="1"/>
  <c r="H100" i="4" s="1"/>
  <c r="AH151" i="1"/>
  <c r="BF151" i="1"/>
  <c r="L101" i="4" s="1"/>
  <c r="O151" i="1"/>
  <c r="C100" i="4"/>
  <c r="N100" i="4"/>
  <c r="O100" i="4" s="1"/>
  <c r="K151" i="1"/>
  <c r="M151" i="1" s="1"/>
  <c r="AN151" i="1"/>
  <c r="AI151" i="1"/>
  <c r="B566" i="4"/>
  <c r="AR615" i="1"/>
  <c r="AS615" i="1"/>
  <c r="B617" i="1"/>
  <c r="P617" i="1" s="1"/>
  <c r="AT616" i="1"/>
  <c r="AQ616" i="1"/>
  <c r="C616" i="1"/>
  <c r="J100" i="4" l="1"/>
  <c r="F155" i="1"/>
  <c r="G155" i="1"/>
  <c r="M105" i="4" s="1"/>
  <c r="I617" i="1"/>
  <c r="J617" i="1"/>
  <c r="AA158" i="1"/>
  <c r="AU155" i="1"/>
  <c r="AW155" i="1"/>
  <c r="AX158" i="1" s="1"/>
  <c r="Z153" i="1"/>
  <c r="AK153" i="1" s="1"/>
  <c r="AB157" i="1"/>
  <c r="BD157" i="1" s="1"/>
  <c r="N151" i="1"/>
  <c r="AV155" i="1"/>
  <c r="AC172" i="1"/>
  <c r="S151" i="1"/>
  <c r="Y158" i="1"/>
  <c r="V151" i="1"/>
  <c r="AG151" i="1" s="1"/>
  <c r="W152" i="1" s="1"/>
  <c r="BB151" i="1"/>
  <c r="B567" i="4"/>
  <c r="B618" i="1"/>
  <c r="P618" i="1" s="1"/>
  <c r="C617" i="1"/>
  <c r="AT617" i="1"/>
  <c r="AQ617" i="1"/>
  <c r="AS616" i="1"/>
  <c r="AR616" i="1"/>
  <c r="I618" i="1" l="1"/>
  <c r="J618" i="1"/>
  <c r="AD151" i="1" a="1"/>
  <c r="AD151" i="1" s="1"/>
  <c r="E101" i="4"/>
  <c r="AY155" i="1"/>
  <c r="AZ155" i="1" s="1"/>
  <c r="AF151" i="1"/>
  <c r="BC151" i="1"/>
  <c r="AJ151" i="1"/>
  <c r="B568" i="4"/>
  <c r="AR617" i="1"/>
  <c r="AS617" i="1"/>
  <c r="AQ618" i="1"/>
  <c r="C618" i="1"/>
  <c r="AT618" i="1"/>
  <c r="B619" i="1"/>
  <c r="P619" i="1" s="1"/>
  <c r="I619" i="1" l="1"/>
  <c r="J619" i="1"/>
  <c r="AE151" i="1"/>
  <c r="BI151" i="1" s="1"/>
  <c r="AL151" i="1"/>
  <c r="AM151" i="1" s="1"/>
  <c r="AO151" i="1"/>
  <c r="BA155" i="1"/>
  <c r="F105" i="4"/>
  <c r="Q152" i="1"/>
  <c r="X152" i="1" s="1"/>
  <c r="R152" i="1"/>
  <c r="B569" i="4"/>
  <c r="C619" i="1"/>
  <c r="AT619" i="1"/>
  <c r="AQ619" i="1"/>
  <c r="B620" i="1"/>
  <c r="P620" i="1" s="1"/>
  <c r="AS618" i="1"/>
  <c r="AR618" i="1"/>
  <c r="G105" i="4" l="1"/>
  <c r="AI105" i="4"/>
  <c r="AJ105" i="4" s="1"/>
  <c r="D105" i="4"/>
  <c r="D156" i="1"/>
  <c r="E156" i="1" s="1"/>
  <c r="I620" i="1"/>
  <c r="J620" i="1"/>
  <c r="I101" i="4"/>
  <c r="AK101" i="4" s="1"/>
  <c r="AL101" i="4" s="1"/>
  <c r="AP151" i="1"/>
  <c r="H101" i="4" s="1"/>
  <c r="BF152" i="1"/>
  <c r="L102" i="4" s="1"/>
  <c r="AH152" i="1"/>
  <c r="AI152" i="1"/>
  <c r="AN152" i="1"/>
  <c r="N101" i="4"/>
  <c r="O101" i="4" s="1"/>
  <c r="K152" i="1"/>
  <c r="M152" i="1" s="1"/>
  <c r="O152" i="1"/>
  <c r="C101" i="4"/>
  <c r="B570" i="4"/>
  <c r="AQ620" i="1"/>
  <c r="C620" i="1"/>
  <c r="AT620" i="1"/>
  <c r="B621" i="1"/>
  <c r="P621" i="1" s="1"/>
  <c r="AS619" i="1"/>
  <c r="AR619" i="1"/>
  <c r="J101" i="4" l="1"/>
  <c r="F156" i="1"/>
  <c r="G156" i="1"/>
  <c r="M106" i="4" s="1"/>
  <c r="I621" i="1"/>
  <c r="J621" i="1"/>
  <c r="Z154" i="1"/>
  <c r="AK154" i="1" s="1"/>
  <c r="AB158" i="1"/>
  <c r="BD158" i="1" s="1"/>
  <c r="AW156" i="1"/>
  <c r="AX159" i="1" s="1"/>
  <c r="Y159" i="1"/>
  <c r="S152" i="1"/>
  <c r="V152" i="1"/>
  <c r="AG152" i="1" s="1"/>
  <c r="W153" i="1" s="1"/>
  <c r="AU156" i="1"/>
  <c r="AV156" i="1"/>
  <c r="AC173" i="1"/>
  <c r="AA159" i="1"/>
  <c r="N152" i="1"/>
  <c r="BB152" i="1"/>
  <c r="B571" i="4"/>
  <c r="C621" i="1"/>
  <c r="AT621" i="1"/>
  <c r="B622" i="1"/>
  <c r="P622" i="1" s="1"/>
  <c r="AQ621" i="1"/>
  <c r="AS620" i="1"/>
  <c r="AR620" i="1"/>
  <c r="I622" i="1" l="1"/>
  <c r="J622" i="1"/>
  <c r="AD152" i="1" a="1"/>
  <c r="AD152" i="1" s="1"/>
  <c r="AY156" i="1"/>
  <c r="AZ156" i="1" s="1"/>
  <c r="E102" i="4"/>
  <c r="AF152" i="1"/>
  <c r="BC152" i="1"/>
  <c r="AJ152" i="1"/>
  <c r="B572" i="4"/>
  <c r="AR621" i="1"/>
  <c r="AS621" i="1"/>
  <c r="AQ622" i="1"/>
  <c r="AT622" i="1"/>
  <c r="B623" i="1"/>
  <c r="P623" i="1" s="1"/>
  <c r="C622" i="1"/>
  <c r="I623" i="1" l="1"/>
  <c r="J623" i="1"/>
  <c r="AE152" i="1"/>
  <c r="BI152" i="1" s="1"/>
  <c r="AL152" i="1"/>
  <c r="AM152" i="1" s="1"/>
  <c r="AO152" i="1"/>
  <c r="Q153" i="1"/>
  <c r="X153" i="1" s="1"/>
  <c r="AH153" i="1" s="1"/>
  <c r="R153" i="1"/>
  <c r="BA156" i="1"/>
  <c r="F106" i="4"/>
  <c r="B573" i="4"/>
  <c r="AR622" i="1"/>
  <c r="AS622" i="1"/>
  <c r="AT623" i="1"/>
  <c r="B624" i="1"/>
  <c r="P624" i="1" s="1"/>
  <c r="AQ623" i="1"/>
  <c r="C623" i="1"/>
  <c r="G106" i="4" l="1"/>
  <c r="AI106" i="4"/>
  <c r="AJ106" i="4" s="1"/>
  <c r="D106" i="4"/>
  <c r="D157" i="1"/>
  <c r="E157" i="1" s="1"/>
  <c r="I624" i="1"/>
  <c r="J624" i="1"/>
  <c r="I102" i="4"/>
  <c r="AK102" i="4" s="1"/>
  <c r="AL102" i="4" s="1"/>
  <c r="AP152" i="1"/>
  <c r="H102" i="4" s="1"/>
  <c r="BF153" i="1"/>
  <c r="L103" i="4" s="1"/>
  <c r="AI153" i="1"/>
  <c r="AN153" i="1"/>
  <c r="O153" i="1"/>
  <c r="C102" i="4"/>
  <c r="N102" i="4"/>
  <c r="O102" i="4" s="1"/>
  <c r="K153" i="1"/>
  <c r="M153" i="1" s="1"/>
  <c r="B574" i="4"/>
  <c r="C624" i="1"/>
  <c r="AT624" i="1"/>
  <c r="B625" i="1"/>
  <c r="P625" i="1" s="1"/>
  <c r="AQ624" i="1"/>
  <c r="AS623" i="1"/>
  <c r="AR623" i="1"/>
  <c r="J102" i="4" l="1"/>
  <c r="F157" i="1"/>
  <c r="G157" i="1"/>
  <c r="M107" i="4" s="1"/>
  <c r="I625" i="1"/>
  <c r="J625" i="1"/>
  <c r="Y160" i="1"/>
  <c r="V153" i="1"/>
  <c r="AG153" i="1" s="1"/>
  <c r="W154" i="1" s="1"/>
  <c r="AB159" i="1"/>
  <c r="BD159" i="1" s="1"/>
  <c r="AU157" i="1"/>
  <c r="AC174" i="1"/>
  <c r="S153" i="1"/>
  <c r="Z155" i="1"/>
  <c r="AK155" i="1" s="1"/>
  <c r="AA160" i="1"/>
  <c r="N153" i="1"/>
  <c r="AV157" i="1"/>
  <c r="AW157" i="1"/>
  <c r="AX160" i="1" s="1"/>
  <c r="BB153" i="1"/>
  <c r="B575" i="4"/>
  <c r="B626" i="1"/>
  <c r="P626" i="1" s="1"/>
  <c r="AQ625" i="1"/>
  <c r="C625" i="1"/>
  <c r="AT625" i="1"/>
  <c r="AS624" i="1"/>
  <c r="AR624" i="1"/>
  <c r="I626" i="1" l="1"/>
  <c r="J626" i="1"/>
  <c r="AD153" i="1" a="1"/>
  <c r="AD153" i="1" s="1"/>
  <c r="AF153" i="1"/>
  <c r="BC153" i="1"/>
  <c r="AJ153" i="1"/>
  <c r="E103" i="4"/>
  <c r="AY157" i="1"/>
  <c r="AZ157" i="1" s="1"/>
  <c r="B576" i="4"/>
  <c r="AR625" i="1"/>
  <c r="AS625" i="1"/>
  <c r="AT626" i="1"/>
  <c r="B627" i="1"/>
  <c r="P627" i="1" s="1"/>
  <c r="AQ626" i="1"/>
  <c r="C626" i="1"/>
  <c r="I627" i="1" l="1"/>
  <c r="J627" i="1"/>
  <c r="AE153" i="1"/>
  <c r="BI153" i="1" s="1"/>
  <c r="AL153" i="1"/>
  <c r="AM153" i="1" s="1"/>
  <c r="AO153" i="1"/>
  <c r="BA157" i="1"/>
  <c r="F107" i="4"/>
  <c r="Q154" i="1"/>
  <c r="X154" i="1" s="1"/>
  <c r="R154" i="1"/>
  <c r="B577" i="4"/>
  <c r="AS626" i="1"/>
  <c r="AR626" i="1"/>
  <c r="C627" i="1"/>
  <c r="AT627" i="1"/>
  <c r="AQ627" i="1"/>
  <c r="B628" i="1"/>
  <c r="P628" i="1" s="1"/>
  <c r="G107" i="4" l="1"/>
  <c r="AI107" i="4"/>
  <c r="AJ107" i="4" s="1"/>
  <c r="D107" i="4"/>
  <c r="D158" i="1"/>
  <c r="E158" i="1" s="1"/>
  <c r="I628" i="1"/>
  <c r="J628" i="1"/>
  <c r="I103" i="4"/>
  <c r="AK103" i="4" s="1"/>
  <c r="AL103" i="4" s="1"/>
  <c r="AP153" i="1"/>
  <c r="H103" i="4" s="1"/>
  <c r="BF154" i="1"/>
  <c r="L104" i="4" s="1"/>
  <c r="AH154" i="1"/>
  <c r="AN154" i="1"/>
  <c r="AI154" i="1"/>
  <c r="O154" i="1"/>
  <c r="C103" i="4"/>
  <c r="N103" i="4"/>
  <c r="O103" i="4" s="1"/>
  <c r="K154" i="1"/>
  <c r="M154" i="1" s="1"/>
  <c r="B578" i="4"/>
  <c r="B629" i="1"/>
  <c r="P629" i="1" s="1"/>
  <c r="AQ628" i="1"/>
  <c r="C628" i="1"/>
  <c r="AT628" i="1"/>
  <c r="AS627" i="1"/>
  <c r="AR627" i="1"/>
  <c r="J103" i="4" l="1"/>
  <c r="F158" i="1"/>
  <c r="G158" i="1"/>
  <c r="M108" i="4" s="1"/>
  <c r="I629" i="1"/>
  <c r="J629" i="1"/>
  <c r="V154" i="1"/>
  <c r="AG154" i="1" s="1"/>
  <c r="W155" i="1" s="1"/>
  <c r="AB160" i="1"/>
  <c r="BD160" i="1" s="1"/>
  <c r="AA161" i="1"/>
  <c r="Z156" i="1"/>
  <c r="AK156" i="1" s="1"/>
  <c r="AU158" i="1"/>
  <c r="N154" i="1"/>
  <c r="AV158" i="1"/>
  <c r="AC175" i="1"/>
  <c r="AW158" i="1"/>
  <c r="AX161" i="1" s="1"/>
  <c r="Y161" i="1"/>
  <c r="S154" i="1"/>
  <c r="BB154" i="1"/>
  <c r="B579" i="4"/>
  <c r="AS628" i="1"/>
  <c r="AR628" i="1"/>
  <c r="C629" i="1"/>
  <c r="AT629" i="1"/>
  <c r="B630" i="1"/>
  <c r="P630" i="1" s="1"/>
  <c r="AQ629" i="1"/>
  <c r="I630" i="1" l="1"/>
  <c r="J630" i="1"/>
  <c r="AD154" i="1" a="1"/>
  <c r="AD154" i="1" s="1"/>
  <c r="AY158" i="1"/>
  <c r="AZ158" i="1" s="1"/>
  <c r="E104" i="4"/>
  <c r="AF154" i="1"/>
  <c r="BC154" i="1"/>
  <c r="AJ154" i="1"/>
  <c r="B580" i="4"/>
  <c r="AS629" i="1"/>
  <c r="AR629" i="1"/>
  <c r="AT630" i="1"/>
  <c r="AQ630" i="1"/>
  <c r="C630" i="1"/>
  <c r="B631" i="1"/>
  <c r="J631" i="1" l="1"/>
  <c r="I631" i="1"/>
  <c r="AE154" i="1"/>
  <c r="BI154" i="1" s="1"/>
  <c r="AL154" i="1"/>
  <c r="AM154" i="1" s="1"/>
  <c r="AO154" i="1"/>
  <c r="Q155" i="1"/>
  <c r="X155" i="1" s="1"/>
  <c r="R155" i="1"/>
  <c r="F108" i="4"/>
  <c r="BA158" i="1"/>
  <c r="B581" i="4"/>
  <c r="AR630" i="1"/>
  <c r="AS630" i="1"/>
  <c r="C631" i="1"/>
  <c r="AT631" i="1"/>
  <c r="AQ631" i="1"/>
  <c r="B632" i="1"/>
  <c r="G108" i="4" l="1"/>
  <c r="AI108" i="4"/>
  <c r="AJ108" i="4" s="1"/>
  <c r="D108" i="4"/>
  <c r="D159" i="1"/>
  <c r="E159" i="1" s="1"/>
  <c r="I632" i="1"/>
  <c r="J632" i="1"/>
  <c r="I104" i="4"/>
  <c r="AK104" i="4" s="1"/>
  <c r="AL104" i="4" s="1"/>
  <c r="AP154" i="1"/>
  <c r="H104" i="4" s="1"/>
  <c r="BF155" i="1"/>
  <c r="L105" i="4" s="1"/>
  <c r="AH155" i="1"/>
  <c r="O155" i="1"/>
  <c r="C104" i="4"/>
  <c r="K155" i="1"/>
  <c r="M155" i="1" s="1"/>
  <c r="N104" i="4"/>
  <c r="O104" i="4" s="1"/>
  <c r="AI155" i="1"/>
  <c r="AN155" i="1"/>
  <c r="B582" i="4"/>
  <c r="AS631" i="1"/>
  <c r="AR631" i="1"/>
  <c r="B633" i="1"/>
  <c r="AQ632" i="1"/>
  <c r="AT632" i="1"/>
  <c r="C632" i="1"/>
  <c r="J104" i="4" l="1"/>
  <c r="F159" i="1"/>
  <c r="G159" i="1"/>
  <c r="M109" i="4" s="1"/>
  <c r="I633" i="1"/>
  <c r="J633" i="1"/>
  <c r="Y162" i="1"/>
  <c r="AW159" i="1"/>
  <c r="AX162" i="1" s="1"/>
  <c r="AV159" i="1"/>
  <c r="AC176" i="1"/>
  <c r="AU159" i="1"/>
  <c r="V155" i="1"/>
  <c r="AG155" i="1" s="1"/>
  <c r="W156" i="1" s="1"/>
  <c r="Z157" i="1"/>
  <c r="AK157" i="1" s="1"/>
  <c r="AA162" i="1"/>
  <c r="AB161" i="1"/>
  <c r="BD161" i="1" s="1"/>
  <c r="N155" i="1"/>
  <c r="S155" i="1"/>
  <c r="BB155" i="1"/>
  <c r="B583" i="4"/>
  <c r="AT633" i="1"/>
  <c r="B634" i="1"/>
  <c r="AQ633" i="1"/>
  <c r="C633" i="1"/>
  <c r="AR632" i="1"/>
  <c r="AS632" i="1"/>
  <c r="I634" i="1" l="1"/>
  <c r="J634" i="1"/>
  <c r="AY159" i="1"/>
  <c r="AZ159" i="1" s="1"/>
  <c r="F109" i="4" s="1"/>
  <c r="AD155" i="1" a="1"/>
  <c r="AD155" i="1" s="1"/>
  <c r="E105" i="4"/>
  <c r="AF155" i="1"/>
  <c r="BC155" i="1"/>
  <c r="AJ155" i="1"/>
  <c r="B584" i="4"/>
  <c r="AR633" i="1"/>
  <c r="AS633" i="1"/>
  <c r="AT634" i="1"/>
  <c r="B635" i="1"/>
  <c r="C634" i="1"/>
  <c r="AQ634" i="1"/>
  <c r="G109" i="4" l="1"/>
  <c r="AI109" i="4"/>
  <c r="AJ109" i="4" s="1"/>
  <c r="I635" i="1"/>
  <c r="J635" i="1"/>
  <c r="AL155" i="1"/>
  <c r="AM155" i="1" s="1"/>
  <c r="BA159" i="1"/>
  <c r="AE155" i="1"/>
  <c r="BI155" i="1" s="1"/>
  <c r="AO155" i="1"/>
  <c r="Q156" i="1"/>
  <c r="X156" i="1" s="1"/>
  <c r="R156" i="1"/>
  <c r="B585" i="4"/>
  <c r="AR634" i="1"/>
  <c r="AS634" i="1"/>
  <c r="B636" i="1"/>
  <c r="C635" i="1"/>
  <c r="AQ635" i="1"/>
  <c r="AT635" i="1"/>
  <c r="D109" i="4" l="1"/>
  <c r="D160" i="1"/>
  <c r="E160" i="1" s="1"/>
  <c r="I636" i="1"/>
  <c r="J636" i="1"/>
  <c r="I105" i="4"/>
  <c r="AK105" i="4" s="1"/>
  <c r="AL105" i="4" s="1"/>
  <c r="AP155" i="1"/>
  <c r="H105" i="4" s="1"/>
  <c r="AH156" i="1"/>
  <c r="BF156" i="1"/>
  <c r="L106" i="4" s="1"/>
  <c r="AN156" i="1"/>
  <c r="AI156" i="1"/>
  <c r="O156" i="1"/>
  <c r="C105" i="4"/>
  <c r="N105" i="4"/>
  <c r="O105" i="4" s="1"/>
  <c r="K156" i="1"/>
  <c r="M156" i="1" s="1"/>
  <c r="B586" i="4"/>
  <c r="AS635" i="1"/>
  <c r="AR635" i="1"/>
  <c r="C636" i="1"/>
  <c r="B637" i="1"/>
  <c r="AQ636" i="1"/>
  <c r="AT636" i="1"/>
  <c r="J105" i="4" l="1"/>
  <c r="F160" i="1"/>
  <c r="G160" i="1"/>
  <c r="M110" i="4" s="1"/>
  <c r="I637" i="1"/>
  <c r="J637" i="1"/>
  <c r="Y163" i="1"/>
  <c r="AW160" i="1"/>
  <c r="AX163" i="1" s="1"/>
  <c r="AA163" i="1"/>
  <c r="N156" i="1"/>
  <c r="AC177" i="1"/>
  <c r="AV160" i="1"/>
  <c r="AU160" i="1"/>
  <c r="AB162" i="1"/>
  <c r="Z158" i="1"/>
  <c r="AK158" i="1" s="1"/>
  <c r="V156" i="1"/>
  <c r="AG156" i="1" s="1"/>
  <c r="W157" i="1" s="1"/>
  <c r="S156" i="1"/>
  <c r="BB156" i="1"/>
  <c r="B587" i="4"/>
  <c r="AS636" i="1"/>
  <c r="AR636" i="1"/>
  <c r="B638" i="1"/>
  <c r="AQ637" i="1"/>
  <c r="C637" i="1"/>
  <c r="AT637" i="1"/>
  <c r="I638" i="1" l="1"/>
  <c r="J638" i="1"/>
  <c r="AY160" i="1"/>
  <c r="AZ160" i="1" s="1"/>
  <c r="BA160" i="1" s="1"/>
  <c r="AD156" i="1" a="1"/>
  <c r="AD156" i="1" s="1"/>
  <c r="AF156" i="1"/>
  <c r="BC156" i="1"/>
  <c r="AJ156" i="1"/>
  <c r="E106" i="4"/>
  <c r="BD162" i="1"/>
  <c r="B588" i="4"/>
  <c r="AR637" i="1"/>
  <c r="AS637" i="1"/>
  <c r="AT638" i="1"/>
  <c r="B639" i="1"/>
  <c r="AQ638" i="1"/>
  <c r="C638" i="1"/>
  <c r="D110" i="4" l="1"/>
  <c r="D161" i="1"/>
  <c r="E161" i="1" s="1"/>
  <c r="I639" i="1"/>
  <c r="J639" i="1"/>
  <c r="AE156" i="1"/>
  <c r="BI156" i="1" s="1"/>
  <c r="F110" i="4"/>
  <c r="AO156" i="1"/>
  <c r="AL156" i="1"/>
  <c r="AM156" i="1" s="1"/>
  <c r="C106" i="4" s="1"/>
  <c r="Q157" i="1"/>
  <c r="X157" i="1" s="1"/>
  <c r="R157" i="1"/>
  <c r="B589" i="4"/>
  <c r="AS638" i="1"/>
  <c r="AR638" i="1"/>
  <c r="C639" i="1"/>
  <c r="AT639" i="1"/>
  <c r="AQ639" i="1"/>
  <c r="B640" i="1"/>
  <c r="G110" i="4" l="1"/>
  <c r="AI110" i="4"/>
  <c r="AJ110" i="4" s="1"/>
  <c r="F161" i="1"/>
  <c r="G161" i="1"/>
  <c r="M111" i="4" s="1"/>
  <c r="I640" i="1"/>
  <c r="J640" i="1"/>
  <c r="I106" i="4"/>
  <c r="AK106" i="4" s="1"/>
  <c r="AL106" i="4" s="1"/>
  <c r="AP156" i="1"/>
  <c r="H106" i="4" s="1"/>
  <c r="BF157" i="1"/>
  <c r="L107" i="4" s="1"/>
  <c r="AH157" i="1"/>
  <c r="O157" i="1"/>
  <c r="N106" i="4"/>
  <c r="O106" i="4" s="1"/>
  <c r="K157" i="1"/>
  <c r="M157" i="1" s="1"/>
  <c r="AN157" i="1"/>
  <c r="AI157" i="1"/>
  <c r="B590" i="4"/>
  <c r="B641" i="1"/>
  <c r="AQ640" i="1"/>
  <c r="C640" i="1"/>
  <c r="AT640" i="1"/>
  <c r="AS639" i="1"/>
  <c r="AR639" i="1"/>
  <c r="J106" i="4" l="1"/>
  <c r="I641" i="1"/>
  <c r="J641" i="1"/>
  <c r="AA164" i="1"/>
  <c r="Z159" i="1"/>
  <c r="AK159" i="1" s="1"/>
  <c r="AB163" i="1"/>
  <c r="BD163" i="1" s="1"/>
  <c r="N157" i="1"/>
  <c r="AV161" i="1"/>
  <c r="S157" i="1"/>
  <c r="Y164" i="1"/>
  <c r="AC178" i="1"/>
  <c r="AU161" i="1"/>
  <c r="V157" i="1"/>
  <c r="AG157" i="1" s="1"/>
  <c r="W158" i="1" s="1"/>
  <c r="AW161" i="1"/>
  <c r="AX164" i="1" s="1"/>
  <c r="BB157" i="1"/>
  <c r="B591" i="4"/>
  <c r="AS640" i="1"/>
  <c r="AR640" i="1"/>
  <c r="C641" i="1"/>
  <c r="AT641" i="1"/>
  <c r="B642" i="1"/>
  <c r="AQ641" i="1"/>
  <c r="I642" i="1" l="1"/>
  <c r="J642" i="1"/>
  <c r="AD157" i="1" a="1"/>
  <c r="AD157" i="1" s="1"/>
  <c r="AF157" i="1"/>
  <c r="AJ157" i="1"/>
  <c r="BC157" i="1"/>
  <c r="E107" i="4"/>
  <c r="AY161" i="1"/>
  <c r="AZ161" i="1" s="1"/>
  <c r="B592" i="4"/>
  <c r="AS641" i="1"/>
  <c r="AR641" i="1"/>
  <c r="AQ642" i="1"/>
  <c r="C642" i="1"/>
  <c r="AT642" i="1"/>
  <c r="B643" i="1"/>
  <c r="I643" i="1" l="1"/>
  <c r="J643" i="1"/>
  <c r="AE157" i="1"/>
  <c r="BI157" i="1" s="1"/>
  <c r="AL157" i="1"/>
  <c r="AM157" i="1" s="1"/>
  <c r="AO157" i="1"/>
  <c r="F111" i="4"/>
  <c r="BA161" i="1"/>
  <c r="Q158" i="1"/>
  <c r="X158" i="1" s="1"/>
  <c r="R158" i="1"/>
  <c r="B593" i="4"/>
  <c r="AT643" i="1"/>
  <c r="B644" i="1"/>
  <c r="AQ643" i="1"/>
  <c r="C643" i="1"/>
  <c r="AR642" i="1"/>
  <c r="AS642" i="1"/>
  <c r="G111" i="4" l="1"/>
  <c r="AI111" i="4"/>
  <c r="AJ111" i="4" s="1"/>
  <c r="D111" i="4"/>
  <c r="D162" i="1"/>
  <c r="E162" i="1" s="1"/>
  <c r="I644" i="1"/>
  <c r="J644" i="1"/>
  <c r="I107" i="4"/>
  <c r="AK107" i="4" s="1"/>
  <c r="AL107" i="4" s="1"/>
  <c r="AP157" i="1"/>
  <c r="H107" i="4" s="1"/>
  <c r="BF158" i="1"/>
  <c r="L108" i="4" s="1"/>
  <c r="AH158" i="1"/>
  <c r="AI158" i="1"/>
  <c r="AN158" i="1"/>
  <c r="O158" i="1"/>
  <c r="C107" i="4"/>
  <c r="N107" i="4"/>
  <c r="O107" i="4" s="1"/>
  <c r="K158" i="1"/>
  <c r="M158" i="1" s="1"/>
  <c r="B594" i="4"/>
  <c r="AS643" i="1"/>
  <c r="AR643" i="1"/>
  <c r="C644" i="1"/>
  <c r="AT644" i="1"/>
  <c r="B645" i="1"/>
  <c r="AQ644" i="1"/>
  <c r="J107" i="4" l="1"/>
  <c r="F162" i="1"/>
  <c r="G162" i="1"/>
  <c r="M112" i="4" s="1"/>
  <c r="I645" i="1"/>
  <c r="J645" i="1"/>
  <c r="Z160" i="1"/>
  <c r="AK160" i="1" s="1"/>
  <c r="V158" i="1"/>
  <c r="AG158" i="1" s="1"/>
  <c r="W159" i="1" s="1"/>
  <c r="AU162" i="1"/>
  <c r="Y165" i="1"/>
  <c r="AB164" i="1"/>
  <c r="BD164" i="1" s="1"/>
  <c r="AA165" i="1"/>
  <c r="AV162" i="1"/>
  <c r="N158" i="1"/>
  <c r="AW162" i="1"/>
  <c r="AX165" i="1" s="1"/>
  <c r="AC179" i="1"/>
  <c r="S158" i="1"/>
  <c r="BB158" i="1"/>
  <c r="B595" i="4"/>
  <c r="AS644" i="1"/>
  <c r="AR644" i="1"/>
  <c r="B646" i="1"/>
  <c r="AT645" i="1"/>
  <c r="AQ645" i="1"/>
  <c r="C645" i="1"/>
  <c r="I646" i="1" l="1"/>
  <c r="J646" i="1"/>
  <c r="AD158" i="1" a="1"/>
  <c r="AD158" i="1" s="1"/>
  <c r="E108" i="4"/>
  <c r="AF158" i="1"/>
  <c r="AJ158" i="1"/>
  <c r="BC158" i="1"/>
  <c r="AY162" i="1"/>
  <c r="AZ162" i="1" s="1"/>
  <c r="B596" i="4"/>
  <c r="C646" i="1"/>
  <c r="AT646" i="1"/>
  <c r="B647" i="1"/>
  <c r="AQ646" i="1"/>
  <c r="AS645" i="1"/>
  <c r="AR645" i="1"/>
  <c r="I647" i="1" l="1"/>
  <c r="J647" i="1"/>
  <c r="AL158" i="1"/>
  <c r="AM158" i="1" s="1"/>
  <c r="AO158" i="1"/>
  <c r="AE158" i="1"/>
  <c r="BI158" i="1" s="1"/>
  <c r="R159" i="1"/>
  <c r="Q159" i="1"/>
  <c r="X159" i="1" s="1"/>
  <c r="F112" i="4"/>
  <c r="BA162" i="1"/>
  <c r="B597" i="4"/>
  <c r="B648" i="1"/>
  <c r="AQ647" i="1"/>
  <c r="C647" i="1"/>
  <c r="AT647" i="1"/>
  <c r="AS646" i="1"/>
  <c r="AR646" i="1"/>
  <c r="G112" i="4" l="1"/>
  <c r="AI112" i="4"/>
  <c r="AJ112" i="4" s="1"/>
  <c r="D112" i="4"/>
  <c r="D163" i="1"/>
  <c r="E163" i="1" s="1"/>
  <c r="I648" i="1"/>
  <c r="J648" i="1"/>
  <c r="I108" i="4"/>
  <c r="AK108" i="4" s="1"/>
  <c r="AL108" i="4" s="1"/>
  <c r="AP158" i="1"/>
  <c r="H108" i="4" s="1"/>
  <c r="BF159" i="1"/>
  <c r="L109" i="4" s="1"/>
  <c r="AH159" i="1"/>
  <c r="O159" i="1"/>
  <c r="C108" i="4"/>
  <c r="AN159" i="1"/>
  <c r="AI159" i="1"/>
  <c r="N108" i="4"/>
  <c r="O108" i="4" s="1"/>
  <c r="K159" i="1"/>
  <c r="M159" i="1" s="1"/>
  <c r="B598" i="4"/>
  <c r="AR647" i="1"/>
  <c r="AS647" i="1"/>
  <c r="AT648" i="1"/>
  <c r="B649" i="1"/>
  <c r="AQ648" i="1"/>
  <c r="C648" i="1"/>
  <c r="J108" i="4" l="1"/>
  <c r="F163" i="1"/>
  <c r="G163" i="1"/>
  <c r="M113" i="4" s="1"/>
  <c r="I649" i="1"/>
  <c r="J649" i="1"/>
  <c r="AV163" i="1"/>
  <c r="AB165" i="1"/>
  <c r="BD165" i="1" s="1"/>
  <c r="AA166" i="1"/>
  <c r="Y166" i="1"/>
  <c r="AU163" i="1"/>
  <c r="V159" i="1"/>
  <c r="AG159" i="1" s="1"/>
  <c r="W160" i="1" s="1"/>
  <c r="Z161" i="1"/>
  <c r="AK161" i="1" s="1"/>
  <c r="S159" i="1"/>
  <c r="N159" i="1"/>
  <c r="AW163" i="1"/>
  <c r="AX166" i="1" s="1"/>
  <c r="AC180" i="1"/>
  <c r="BB159" i="1"/>
  <c r="B599" i="4"/>
  <c r="C649" i="1"/>
  <c r="AT649" i="1"/>
  <c r="AQ649" i="1"/>
  <c r="B650" i="1"/>
  <c r="AS648" i="1"/>
  <c r="AR648" i="1"/>
  <c r="I650" i="1" l="1"/>
  <c r="J650" i="1"/>
  <c r="AY163" i="1"/>
  <c r="AZ163" i="1" s="1"/>
  <c r="BA163" i="1" s="1"/>
  <c r="AD159" i="1" a="1"/>
  <c r="AD159" i="1" s="1"/>
  <c r="E109" i="4"/>
  <c r="AF159" i="1"/>
  <c r="BC159" i="1"/>
  <c r="AJ159" i="1"/>
  <c r="B600" i="4"/>
  <c r="B651" i="1"/>
  <c r="AQ650" i="1"/>
  <c r="AT650" i="1"/>
  <c r="C650" i="1"/>
  <c r="AS649" i="1"/>
  <c r="AR649" i="1"/>
  <c r="D113" i="4" l="1"/>
  <c r="D164" i="1"/>
  <c r="E164" i="1" s="1"/>
  <c r="I651" i="1"/>
  <c r="J651" i="1"/>
  <c r="AL159" i="1"/>
  <c r="AM159" i="1" s="1"/>
  <c r="F113" i="4"/>
  <c r="AE159" i="1"/>
  <c r="BI159" i="1" s="1"/>
  <c r="AO159" i="1"/>
  <c r="Q160" i="1"/>
  <c r="X160" i="1" s="1"/>
  <c r="R160" i="1"/>
  <c r="B601" i="4"/>
  <c r="AS650" i="1"/>
  <c r="AR650" i="1"/>
  <c r="C651" i="1"/>
  <c r="AT651" i="1"/>
  <c r="B652" i="1"/>
  <c r="AQ651" i="1"/>
  <c r="G113" i="4" l="1"/>
  <c r="AI113" i="4"/>
  <c r="AJ113" i="4" s="1"/>
  <c r="F164" i="1"/>
  <c r="G164" i="1"/>
  <c r="M114" i="4" s="1"/>
  <c r="I652" i="1"/>
  <c r="J652" i="1"/>
  <c r="I109" i="4"/>
  <c r="AK109" i="4" s="1"/>
  <c r="AL109" i="4" s="1"/>
  <c r="AP159" i="1"/>
  <c r="H109" i="4" s="1"/>
  <c r="AH160" i="1"/>
  <c r="BF160" i="1"/>
  <c r="L110" i="4" s="1"/>
  <c r="AN160" i="1"/>
  <c r="AI160" i="1"/>
  <c r="N109" i="4"/>
  <c r="O109" i="4" s="1"/>
  <c r="K160" i="1"/>
  <c r="M160" i="1" s="1"/>
  <c r="O160" i="1"/>
  <c r="C109" i="4"/>
  <c r="B602" i="4"/>
  <c r="AS651" i="1"/>
  <c r="AR651" i="1"/>
  <c r="AQ652" i="1"/>
  <c r="C652" i="1"/>
  <c r="B653" i="1"/>
  <c r="AT652" i="1"/>
  <c r="J109" i="4" l="1"/>
  <c r="I653" i="1"/>
  <c r="J653" i="1"/>
  <c r="V160" i="1"/>
  <c r="AG160" i="1" s="1"/>
  <c r="W161" i="1" s="1"/>
  <c r="AA167" i="1"/>
  <c r="Z162" i="1"/>
  <c r="AK162" i="1" s="1"/>
  <c r="AV164" i="1"/>
  <c r="Y167" i="1"/>
  <c r="N160" i="1"/>
  <c r="S160" i="1"/>
  <c r="AB166" i="1"/>
  <c r="AC181" i="1"/>
  <c r="AW164" i="1"/>
  <c r="AX167" i="1" s="1"/>
  <c r="AU164" i="1"/>
  <c r="BB160" i="1"/>
  <c r="B603" i="4"/>
  <c r="AR652" i="1"/>
  <c r="AS652" i="1"/>
  <c r="AT653" i="1"/>
  <c r="B654" i="1"/>
  <c r="AQ653" i="1"/>
  <c r="C653" i="1"/>
  <c r="I654" i="1" l="1"/>
  <c r="J654" i="1"/>
  <c r="AD160" i="1" a="1"/>
  <c r="AD160" i="1" s="1"/>
  <c r="AY164" i="1"/>
  <c r="AZ164" i="1" s="1"/>
  <c r="BA164" i="1" s="1"/>
  <c r="BD166" i="1"/>
  <c r="AF160" i="1"/>
  <c r="AJ160" i="1"/>
  <c r="BC160" i="1"/>
  <c r="E110" i="4"/>
  <c r="B604" i="4"/>
  <c r="AS653" i="1"/>
  <c r="AR653" i="1"/>
  <c r="AQ654" i="1"/>
  <c r="C654" i="1"/>
  <c r="B655" i="1"/>
  <c r="AT654" i="1"/>
  <c r="D114" i="4" l="1"/>
  <c r="D165" i="1"/>
  <c r="E165" i="1" s="1"/>
  <c r="I655" i="1"/>
  <c r="J655" i="1"/>
  <c r="AE160" i="1"/>
  <c r="BI160" i="1" s="1"/>
  <c r="AL160" i="1"/>
  <c r="AM160" i="1" s="1"/>
  <c r="AO160" i="1"/>
  <c r="F114" i="4"/>
  <c r="Q161" i="1"/>
  <c r="X161" i="1" s="1"/>
  <c r="R161" i="1"/>
  <c r="B605" i="4"/>
  <c r="C655" i="1"/>
  <c r="AT655" i="1"/>
  <c r="AQ655" i="1"/>
  <c r="B656" i="1"/>
  <c r="AS654" i="1"/>
  <c r="AR654" i="1"/>
  <c r="G114" i="4" l="1"/>
  <c r="AI114" i="4"/>
  <c r="AJ114" i="4" s="1"/>
  <c r="F165" i="1"/>
  <c r="G165" i="1"/>
  <c r="M115" i="4" s="1"/>
  <c r="I656" i="1"/>
  <c r="J656" i="1"/>
  <c r="I110" i="4"/>
  <c r="AK110" i="4" s="1"/>
  <c r="AL110" i="4" s="1"/>
  <c r="AP160" i="1"/>
  <c r="H110" i="4" s="1"/>
  <c r="AH161" i="1"/>
  <c r="BF161" i="1"/>
  <c r="L111" i="4" s="1"/>
  <c r="AN161" i="1"/>
  <c r="AI161" i="1"/>
  <c r="K161" i="1"/>
  <c r="M161" i="1" s="1"/>
  <c r="N110" i="4"/>
  <c r="O110" i="4" s="1"/>
  <c r="O161" i="1"/>
  <c r="C110" i="4"/>
  <c r="B606" i="4"/>
  <c r="AS655" i="1"/>
  <c r="AR655" i="1"/>
  <c r="AQ656" i="1"/>
  <c r="C656" i="1"/>
  <c r="AT656" i="1"/>
  <c r="B657" i="1"/>
  <c r="J110" i="4" l="1"/>
  <c r="J657" i="1"/>
  <c r="I657" i="1"/>
  <c r="N161" i="1"/>
  <c r="AB167" i="1"/>
  <c r="S161" i="1"/>
  <c r="Y168" i="1"/>
  <c r="AV165" i="1"/>
  <c r="AC182" i="1"/>
  <c r="Z163" i="1"/>
  <c r="AK163" i="1" s="1"/>
  <c r="AW165" i="1"/>
  <c r="AX168" i="1" s="1"/>
  <c r="AU165" i="1"/>
  <c r="V161" i="1"/>
  <c r="AG161" i="1" s="1"/>
  <c r="W162" i="1" s="1"/>
  <c r="AA168" i="1"/>
  <c r="BB161" i="1"/>
  <c r="B607" i="4"/>
  <c r="AR656" i="1"/>
  <c r="AS656" i="1"/>
  <c r="AT657" i="1"/>
  <c r="B658" i="1"/>
  <c r="AQ657" i="1"/>
  <c r="C657" i="1"/>
  <c r="I658" i="1" l="1"/>
  <c r="J658" i="1"/>
  <c r="AY165" i="1"/>
  <c r="AZ165" i="1" s="1"/>
  <c r="BA165" i="1" s="1"/>
  <c r="AD161" i="1" a="1"/>
  <c r="AD161" i="1" s="1"/>
  <c r="E111" i="4"/>
  <c r="AF161" i="1"/>
  <c r="BC161" i="1"/>
  <c r="AJ161" i="1"/>
  <c r="BD167" i="1"/>
  <c r="B608" i="4"/>
  <c r="C658" i="1"/>
  <c r="AT658" i="1"/>
  <c r="B659" i="1"/>
  <c r="AQ658" i="1"/>
  <c r="AS657" i="1"/>
  <c r="AR657" i="1"/>
  <c r="D115" i="4" l="1"/>
  <c r="D166" i="1"/>
  <c r="E166" i="1" s="1"/>
  <c r="I659" i="1"/>
  <c r="J659" i="1"/>
  <c r="AO161" i="1"/>
  <c r="AP161" i="1" s="1"/>
  <c r="H111" i="4" s="1"/>
  <c r="F115" i="4"/>
  <c r="AE161" i="1"/>
  <c r="BI161" i="1" s="1"/>
  <c r="AL161" i="1"/>
  <c r="AM161" i="1" s="1"/>
  <c r="Q162" i="1"/>
  <c r="X162" i="1" s="1"/>
  <c r="R162" i="1"/>
  <c r="B609" i="4"/>
  <c r="B660" i="1"/>
  <c r="AQ659" i="1"/>
  <c r="C659" i="1"/>
  <c r="AT659" i="1"/>
  <c r="AR658" i="1"/>
  <c r="AS658" i="1"/>
  <c r="G115" i="4" l="1"/>
  <c r="AI115" i="4"/>
  <c r="AJ115" i="4" s="1"/>
  <c r="F166" i="1"/>
  <c r="G166" i="1"/>
  <c r="M116" i="4" s="1"/>
  <c r="I660" i="1"/>
  <c r="J660" i="1"/>
  <c r="I111" i="4"/>
  <c r="AK111" i="4" s="1"/>
  <c r="AL111" i="4" s="1"/>
  <c r="AH162" i="1"/>
  <c r="BF162" i="1"/>
  <c r="L112" i="4" s="1"/>
  <c r="O162" i="1"/>
  <c r="C111" i="4"/>
  <c r="AN162" i="1"/>
  <c r="AI162" i="1"/>
  <c r="N111" i="4"/>
  <c r="O111" i="4" s="1"/>
  <c r="K162" i="1"/>
  <c r="M162" i="1" s="1"/>
  <c r="B610" i="4"/>
  <c r="AT660" i="1"/>
  <c r="B661" i="1"/>
  <c r="AQ660" i="1"/>
  <c r="C660" i="1"/>
  <c r="AR659" i="1"/>
  <c r="AS659" i="1"/>
  <c r="J111" i="4" l="1"/>
  <c r="J661" i="1"/>
  <c r="I661" i="1"/>
  <c r="AV166" i="1"/>
  <c r="Z164" i="1"/>
  <c r="AK164" i="1" s="1"/>
  <c r="AB168" i="1"/>
  <c r="BD168" i="1" s="1"/>
  <c r="Y169" i="1"/>
  <c r="AU166" i="1"/>
  <c r="N162" i="1"/>
  <c r="V162" i="1"/>
  <c r="AG162" i="1" s="1"/>
  <c r="W163" i="1" s="1"/>
  <c r="AW166" i="1"/>
  <c r="AX169" i="1" s="1"/>
  <c r="S162" i="1"/>
  <c r="AA169" i="1"/>
  <c r="AC183" i="1"/>
  <c r="BB162" i="1"/>
  <c r="B611" i="4"/>
  <c r="B662" i="1"/>
  <c r="AQ661" i="1"/>
  <c r="C661" i="1"/>
  <c r="AT661" i="1"/>
  <c r="AS660" i="1"/>
  <c r="AR660" i="1"/>
  <c r="I662" i="1" l="1"/>
  <c r="J662" i="1"/>
  <c r="AD162" i="1" a="1"/>
  <c r="AD162" i="1" s="1"/>
  <c r="AY166" i="1"/>
  <c r="AZ166" i="1" s="1"/>
  <c r="E112" i="4"/>
  <c r="AF162" i="1"/>
  <c r="BC162" i="1"/>
  <c r="AJ162" i="1"/>
  <c r="B612" i="4"/>
  <c r="AR661" i="1"/>
  <c r="AS661" i="1"/>
  <c r="AT662" i="1"/>
  <c r="B663" i="1"/>
  <c r="AQ662" i="1"/>
  <c r="C662" i="1"/>
  <c r="I663" i="1" l="1"/>
  <c r="J663" i="1"/>
  <c r="AO162" i="1"/>
  <c r="AP162" i="1" s="1"/>
  <c r="H112" i="4" s="1"/>
  <c r="AL162" i="1"/>
  <c r="AM162" i="1" s="1"/>
  <c r="C112" i="4" s="1"/>
  <c r="AE162" i="1"/>
  <c r="BI162" i="1" s="1"/>
  <c r="BA166" i="1"/>
  <c r="F116" i="4"/>
  <c r="Q163" i="1"/>
  <c r="X163" i="1" s="1"/>
  <c r="R163" i="1"/>
  <c r="B613" i="4"/>
  <c r="B664" i="1"/>
  <c r="C663" i="1"/>
  <c r="AT663" i="1"/>
  <c r="AQ663" i="1"/>
  <c r="AS662" i="1"/>
  <c r="AR662" i="1"/>
  <c r="G116" i="4" l="1"/>
  <c r="AI116" i="4"/>
  <c r="AJ116" i="4" s="1"/>
  <c r="D116" i="4"/>
  <c r="D167" i="1"/>
  <c r="E167" i="1" s="1"/>
  <c r="I112" i="4"/>
  <c r="AK112" i="4" s="1"/>
  <c r="AL112" i="4" s="1"/>
  <c r="I664" i="1"/>
  <c r="J664" i="1"/>
  <c r="AH163" i="1"/>
  <c r="BF163" i="1"/>
  <c r="L113" i="4" s="1"/>
  <c r="AI163" i="1"/>
  <c r="AN163" i="1"/>
  <c r="N112" i="4"/>
  <c r="O112" i="4" s="1"/>
  <c r="K163" i="1"/>
  <c r="M163" i="1" s="1"/>
  <c r="O163" i="1"/>
  <c r="B614" i="4"/>
  <c r="AS663" i="1"/>
  <c r="AR663" i="1"/>
  <c r="AT664" i="1"/>
  <c r="C664" i="1"/>
  <c r="B665" i="1"/>
  <c r="AQ664" i="1"/>
  <c r="J112" i="4" l="1"/>
  <c r="F167" i="1"/>
  <c r="G167" i="1"/>
  <c r="M117" i="4" s="1"/>
  <c r="J665" i="1"/>
  <c r="I665" i="1"/>
  <c r="Y170" i="1"/>
  <c r="V163" i="1"/>
  <c r="AG163" i="1" s="1"/>
  <c r="W164" i="1" s="1"/>
  <c r="AB169" i="1"/>
  <c r="BD169" i="1" s="1"/>
  <c r="Z165" i="1"/>
  <c r="AK165" i="1" s="1"/>
  <c r="AC184" i="1"/>
  <c r="S163" i="1"/>
  <c r="AV167" i="1"/>
  <c r="AW167" i="1"/>
  <c r="AX170" i="1" s="1"/>
  <c r="N163" i="1"/>
  <c r="AU167" i="1"/>
  <c r="AA170" i="1"/>
  <c r="BB163" i="1"/>
  <c r="B615" i="4"/>
  <c r="AS664" i="1"/>
  <c r="AR664" i="1"/>
  <c r="C665" i="1"/>
  <c r="AT665" i="1"/>
  <c r="AQ665" i="1"/>
  <c r="B666" i="1"/>
  <c r="I666" i="1" l="1"/>
  <c r="J666" i="1"/>
  <c r="AD163" i="1" a="1"/>
  <c r="AD163" i="1" s="1"/>
  <c r="BC163" i="1"/>
  <c r="AJ163" i="1"/>
  <c r="AF163" i="1"/>
  <c r="E113" i="4"/>
  <c r="AY167" i="1"/>
  <c r="AZ167" i="1" s="1"/>
  <c r="B616" i="4"/>
  <c r="AS665" i="1"/>
  <c r="AR665" i="1"/>
  <c r="B667" i="1"/>
  <c r="AQ666" i="1"/>
  <c r="C666" i="1"/>
  <c r="AT666" i="1"/>
  <c r="I667" i="1" l="1"/>
  <c r="J667" i="1"/>
  <c r="AO163" i="1"/>
  <c r="AP163" i="1" s="1"/>
  <c r="H113" i="4" s="1"/>
  <c r="AE163" i="1"/>
  <c r="BI163" i="1" s="1"/>
  <c r="AL163" i="1"/>
  <c r="AM163" i="1" s="1"/>
  <c r="Q164" i="1"/>
  <c r="X164" i="1" s="1"/>
  <c r="R164" i="1"/>
  <c r="BA167" i="1"/>
  <c r="F117" i="4"/>
  <c r="B617" i="4"/>
  <c r="AR666" i="1"/>
  <c r="AS666" i="1"/>
  <c r="AT667" i="1"/>
  <c r="B668" i="1"/>
  <c r="AQ667" i="1"/>
  <c r="C667" i="1"/>
  <c r="G117" i="4" l="1"/>
  <c r="AI117" i="4"/>
  <c r="AJ117" i="4" s="1"/>
  <c r="D117" i="4"/>
  <c r="D168" i="1"/>
  <c r="E168" i="1" s="1"/>
  <c r="I113" i="4"/>
  <c r="AK113" i="4" s="1"/>
  <c r="AL113" i="4" s="1"/>
  <c r="I668" i="1"/>
  <c r="J668" i="1"/>
  <c r="BF164" i="1"/>
  <c r="L114" i="4" s="1"/>
  <c r="AH164" i="1"/>
  <c r="O164" i="1"/>
  <c r="C113" i="4"/>
  <c r="AN164" i="1"/>
  <c r="AI164" i="1"/>
  <c r="N113" i="4"/>
  <c r="O113" i="4" s="1"/>
  <c r="K164" i="1"/>
  <c r="M164" i="1" s="1"/>
  <c r="B618" i="4"/>
  <c r="AT668" i="1"/>
  <c r="B669" i="1"/>
  <c r="C668" i="1"/>
  <c r="AQ668" i="1"/>
  <c r="AR667" i="1"/>
  <c r="AS667" i="1"/>
  <c r="J113" i="4" l="1"/>
  <c r="F168" i="1"/>
  <c r="G168" i="1"/>
  <c r="M118" i="4" s="1"/>
  <c r="J669" i="1"/>
  <c r="I669" i="1"/>
  <c r="AC185" i="1"/>
  <c r="S164" i="1"/>
  <c r="Y171" i="1"/>
  <c r="N164" i="1"/>
  <c r="AB170" i="1"/>
  <c r="BD170" i="1" s="1"/>
  <c r="AA171" i="1"/>
  <c r="AW168" i="1"/>
  <c r="AX171" i="1" s="1"/>
  <c r="AV168" i="1"/>
  <c r="V164" i="1"/>
  <c r="AG164" i="1" s="1"/>
  <c r="W165" i="1" s="1"/>
  <c r="AU168" i="1"/>
  <c r="Z166" i="1"/>
  <c r="AK166" i="1" s="1"/>
  <c r="BB164" i="1"/>
  <c r="B619" i="4"/>
  <c r="AT669" i="1"/>
  <c r="B670" i="1"/>
  <c r="AQ669" i="1"/>
  <c r="C669" i="1"/>
  <c r="AR668" i="1"/>
  <c r="AS668" i="1"/>
  <c r="I670" i="1" l="1"/>
  <c r="J670" i="1"/>
  <c r="AD164" i="1" a="1"/>
  <c r="AD164" i="1" s="1"/>
  <c r="E114" i="4"/>
  <c r="AY168" i="1"/>
  <c r="AZ168" i="1" s="1"/>
  <c r="AF164" i="1"/>
  <c r="BC164" i="1"/>
  <c r="AJ164" i="1"/>
  <c r="B620" i="4"/>
  <c r="C670" i="1"/>
  <c r="AT670" i="1"/>
  <c r="B671" i="1"/>
  <c r="AQ670" i="1"/>
  <c r="AS669" i="1"/>
  <c r="AR669" i="1"/>
  <c r="I671" i="1" l="1"/>
  <c r="J671" i="1"/>
  <c r="AE164" i="1"/>
  <c r="BI164" i="1" s="1"/>
  <c r="AO164" i="1"/>
  <c r="AL164" i="1"/>
  <c r="AM164" i="1" s="1"/>
  <c r="Q165" i="1"/>
  <c r="X165" i="1" s="1"/>
  <c r="R165" i="1"/>
  <c r="BA168" i="1"/>
  <c r="F118" i="4"/>
  <c r="B621" i="4"/>
  <c r="B672" i="1"/>
  <c r="AQ671" i="1"/>
  <c r="C671" i="1"/>
  <c r="AT671" i="1"/>
  <c r="AS670" i="1"/>
  <c r="AR670" i="1"/>
  <c r="G118" i="4" l="1"/>
  <c r="AI118" i="4"/>
  <c r="AJ118" i="4" s="1"/>
  <c r="D118" i="4"/>
  <c r="D169" i="1"/>
  <c r="E169" i="1" s="1"/>
  <c r="I672" i="1"/>
  <c r="J672" i="1"/>
  <c r="I114" i="4"/>
  <c r="AK114" i="4" s="1"/>
  <c r="AL114" i="4" s="1"/>
  <c r="AP164" i="1"/>
  <c r="H114" i="4" s="1"/>
  <c r="BF165" i="1"/>
  <c r="L115" i="4" s="1"/>
  <c r="AH165" i="1"/>
  <c r="AI165" i="1"/>
  <c r="AN165" i="1"/>
  <c r="O165" i="1"/>
  <c r="C114" i="4"/>
  <c r="N114" i="4"/>
  <c r="O114" i="4" s="1"/>
  <c r="K165" i="1"/>
  <c r="M165" i="1" s="1"/>
  <c r="B622" i="4"/>
  <c r="AR671" i="1"/>
  <c r="AS671" i="1"/>
  <c r="AT672" i="1"/>
  <c r="B673" i="1"/>
  <c r="AQ672" i="1"/>
  <c r="C672" i="1"/>
  <c r="J114" i="4" l="1"/>
  <c r="F169" i="1"/>
  <c r="G169" i="1"/>
  <c r="M119" i="4" s="1"/>
  <c r="J673" i="1"/>
  <c r="I673" i="1"/>
  <c r="AA172" i="1"/>
  <c r="AU169" i="1"/>
  <c r="AC186" i="1"/>
  <c r="AB171" i="1"/>
  <c r="BD171" i="1" s="1"/>
  <c r="N165" i="1"/>
  <c r="AV169" i="1"/>
  <c r="S165" i="1"/>
  <c r="AW169" i="1"/>
  <c r="AX172" i="1" s="1"/>
  <c r="V165" i="1"/>
  <c r="AG165" i="1" s="1"/>
  <c r="W166" i="1" s="1"/>
  <c r="Z167" i="1"/>
  <c r="AK167" i="1" s="1"/>
  <c r="Y172" i="1"/>
  <c r="BB165" i="1"/>
  <c r="B623" i="4"/>
  <c r="B674" i="1"/>
  <c r="C673" i="1"/>
  <c r="AT673" i="1"/>
  <c r="AQ673" i="1"/>
  <c r="AS672" i="1"/>
  <c r="AR672" i="1"/>
  <c r="I674" i="1" l="1"/>
  <c r="J674" i="1"/>
  <c r="AD165" i="1" a="1"/>
  <c r="AD165" i="1" s="1"/>
  <c r="AJ165" i="1"/>
  <c r="AF165" i="1"/>
  <c r="BC165" i="1"/>
  <c r="E115" i="4"/>
  <c r="AY169" i="1"/>
  <c r="AZ169" i="1" s="1"/>
  <c r="B624" i="4"/>
  <c r="AS673" i="1"/>
  <c r="AR673" i="1"/>
  <c r="C674" i="1"/>
  <c r="AQ674" i="1"/>
  <c r="B675" i="1"/>
  <c r="AT674" i="1"/>
  <c r="I675" i="1" l="1"/>
  <c r="J675" i="1"/>
  <c r="AL165" i="1"/>
  <c r="AM165" i="1" s="1"/>
  <c r="C115" i="4" s="1"/>
  <c r="AO165" i="1"/>
  <c r="AE165" i="1"/>
  <c r="BI165" i="1" s="1"/>
  <c r="BA169" i="1"/>
  <c r="F119" i="4"/>
  <c r="Q166" i="1"/>
  <c r="X166" i="1" s="1"/>
  <c r="R166" i="1"/>
  <c r="B625" i="4"/>
  <c r="B676" i="1"/>
  <c r="AQ675" i="1"/>
  <c r="AT675" i="1"/>
  <c r="C675" i="1"/>
  <c r="AR674" i="1"/>
  <c r="AS674" i="1"/>
  <c r="G119" i="4" l="1"/>
  <c r="AI119" i="4"/>
  <c r="AJ119" i="4" s="1"/>
  <c r="D119" i="4"/>
  <c r="D170" i="1"/>
  <c r="E170" i="1" s="1"/>
  <c r="I676" i="1"/>
  <c r="J676" i="1"/>
  <c r="I115" i="4"/>
  <c r="AK115" i="4" s="1"/>
  <c r="AL115" i="4" s="1"/>
  <c r="AP165" i="1"/>
  <c r="H115" i="4" s="1"/>
  <c r="AH166" i="1"/>
  <c r="BF166" i="1"/>
  <c r="L116" i="4" s="1"/>
  <c r="O166" i="1"/>
  <c r="AI166" i="1"/>
  <c r="AN166" i="1"/>
  <c r="N115" i="4"/>
  <c r="O115" i="4" s="1"/>
  <c r="K166" i="1"/>
  <c r="M166" i="1" s="1"/>
  <c r="B626" i="4"/>
  <c r="AS675" i="1"/>
  <c r="AR675" i="1"/>
  <c r="C676" i="1"/>
  <c r="AT676" i="1"/>
  <c r="B677" i="1"/>
  <c r="AQ676" i="1"/>
  <c r="J115" i="4" l="1"/>
  <c r="F170" i="1"/>
  <c r="G170" i="1"/>
  <c r="M120" i="4" s="1"/>
  <c r="J677" i="1"/>
  <c r="I677" i="1"/>
  <c r="AC187" i="1"/>
  <c r="AB172" i="1"/>
  <c r="V166" i="1"/>
  <c r="AG166" i="1" s="1"/>
  <c r="W167" i="1" s="1"/>
  <c r="S166" i="1"/>
  <c r="Y173" i="1"/>
  <c r="AA173" i="1"/>
  <c r="AU170" i="1"/>
  <c r="Z168" i="1"/>
  <c r="AK168" i="1" s="1"/>
  <c r="AW170" i="1"/>
  <c r="AX173" i="1" s="1"/>
  <c r="N166" i="1"/>
  <c r="AV170" i="1"/>
  <c r="BB166" i="1"/>
  <c r="B627" i="4"/>
  <c r="AQ677" i="1"/>
  <c r="C677" i="1"/>
  <c r="B678" i="1"/>
  <c r="AT677" i="1"/>
  <c r="AS676" i="1"/>
  <c r="AR676" i="1"/>
  <c r="I678" i="1" l="1"/>
  <c r="J678" i="1"/>
  <c r="AD166" i="1" a="1"/>
  <c r="AD166" i="1" s="1"/>
  <c r="BD172" i="1"/>
  <c r="E116" i="4"/>
  <c r="AF166" i="1"/>
  <c r="AJ166" i="1"/>
  <c r="BC166" i="1"/>
  <c r="AY170" i="1"/>
  <c r="AZ170" i="1" s="1"/>
  <c r="B628" i="4"/>
  <c r="AR677" i="1"/>
  <c r="AS677" i="1"/>
  <c r="AT678" i="1"/>
  <c r="B679" i="1"/>
  <c r="AQ678" i="1"/>
  <c r="C678" i="1"/>
  <c r="I679" i="1" l="1"/>
  <c r="J679" i="1"/>
  <c r="AL166" i="1"/>
  <c r="AM166" i="1" s="1"/>
  <c r="AE166" i="1"/>
  <c r="BI166" i="1" s="1"/>
  <c r="AO166" i="1"/>
  <c r="BA170" i="1"/>
  <c r="F120" i="4"/>
  <c r="Q167" i="1"/>
  <c r="X167" i="1" s="1"/>
  <c r="R167" i="1"/>
  <c r="B629" i="4"/>
  <c r="AS678" i="1"/>
  <c r="AR678" i="1"/>
  <c r="C679" i="1"/>
  <c r="AT679" i="1"/>
  <c r="AQ679" i="1"/>
  <c r="B680" i="1"/>
  <c r="G120" i="4" l="1"/>
  <c r="AI120" i="4"/>
  <c r="AJ120" i="4" s="1"/>
  <c r="D120" i="4"/>
  <c r="D171" i="1"/>
  <c r="E171" i="1" s="1"/>
  <c r="I680" i="1"/>
  <c r="J680" i="1"/>
  <c r="I116" i="4"/>
  <c r="AK116" i="4" s="1"/>
  <c r="AL116" i="4" s="1"/>
  <c r="AP166" i="1"/>
  <c r="H116" i="4" s="1"/>
  <c r="AH167" i="1"/>
  <c r="BF167" i="1"/>
  <c r="L117" i="4" s="1"/>
  <c r="AN167" i="1"/>
  <c r="AI167" i="1"/>
  <c r="C116" i="4"/>
  <c r="O167" i="1"/>
  <c r="K167" i="1"/>
  <c r="M167" i="1" s="1"/>
  <c r="N116" i="4"/>
  <c r="O116" i="4" s="1"/>
  <c r="B630" i="4"/>
  <c r="AS679" i="1"/>
  <c r="AR679" i="1"/>
  <c r="B681" i="1"/>
  <c r="AQ680" i="1"/>
  <c r="C680" i="1"/>
  <c r="AT680" i="1"/>
  <c r="J116" i="4" l="1"/>
  <c r="F171" i="1"/>
  <c r="G171" i="1"/>
  <c r="M121" i="4" s="1"/>
  <c r="J681" i="1"/>
  <c r="I681" i="1"/>
  <c r="AA174" i="1"/>
  <c r="V167" i="1"/>
  <c r="AG167" i="1" s="1"/>
  <c r="W168" i="1" s="1"/>
  <c r="N167" i="1"/>
  <c r="S167" i="1"/>
  <c r="AV171" i="1"/>
  <c r="AC188" i="1"/>
  <c r="Z169" i="1"/>
  <c r="AK169" i="1" s="1"/>
  <c r="AB173" i="1"/>
  <c r="AU171" i="1"/>
  <c r="Y174" i="1"/>
  <c r="AW171" i="1"/>
  <c r="AX174" i="1" s="1"/>
  <c r="BB167" i="1"/>
  <c r="B631" i="4"/>
  <c r="AT681" i="1"/>
  <c r="B682" i="1"/>
  <c r="AQ681" i="1"/>
  <c r="C681" i="1"/>
  <c r="AR680" i="1"/>
  <c r="AS680" i="1"/>
  <c r="I682" i="1" l="1"/>
  <c r="J682" i="1"/>
  <c r="AD167" i="1" a="1"/>
  <c r="AD167" i="1" s="1"/>
  <c r="AY171" i="1"/>
  <c r="AZ171" i="1" s="1"/>
  <c r="BD173" i="1"/>
  <c r="E117" i="4"/>
  <c r="BC167" i="1"/>
  <c r="AJ167" i="1"/>
  <c r="AF167" i="1"/>
  <c r="B632" i="4"/>
  <c r="C682" i="1"/>
  <c r="AT682" i="1"/>
  <c r="AQ682" i="1"/>
  <c r="B683" i="1"/>
  <c r="AS681" i="1"/>
  <c r="AR681" i="1"/>
  <c r="I683" i="1" l="1"/>
  <c r="J683" i="1"/>
  <c r="AE167" i="1"/>
  <c r="BI167" i="1" s="1"/>
  <c r="AL167" i="1"/>
  <c r="AM167" i="1" s="1"/>
  <c r="AO167" i="1"/>
  <c r="Q168" i="1"/>
  <c r="X168" i="1" s="1"/>
  <c r="R168" i="1"/>
  <c r="BA171" i="1"/>
  <c r="F121" i="4"/>
  <c r="B633" i="4"/>
  <c r="B684" i="1"/>
  <c r="AQ683" i="1"/>
  <c r="AT683" i="1"/>
  <c r="C683" i="1"/>
  <c r="AS682" i="1"/>
  <c r="AR682" i="1"/>
  <c r="G121" i="4" l="1"/>
  <c r="AI121" i="4"/>
  <c r="AJ121" i="4" s="1"/>
  <c r="D121" i="4"/>
  <c r="D172" i="1"/>
  <c r="E172" i="1" s="1"/>
  <c r="I684" i="1"/>
  <c r="J684" i="1"/>
  <c r="I117" i="4"/>
  <c r="AK117" i="4" s="1"/>
  <c r="AL117" i="4" s="1"/>
  <c r="AP167" i="1"/>
  <c r="H117" i="4" s="1"/>
  <c r="BF168" i="1"/>
  <c r="L118" i="4" s="1"/>
  <c r="AH168" i="1"/>
  <c r="AI168" i="1"/>
  <c r="AN168" i="1"/>
  <c r="C117" i="4"/>
  <c r="O168" i="1"/>
  <c r="N117" i="4"/>
  <c r="O117" i="4" s="1"/>
  <c r="K168" i="1"/>
  <c r="M168" i="1" s="1"/>
  <c r="B634" i="4"/>
  <c r="AS683" i="1"/>
  <c r="AR683" i="1"/>
  <c r="C684" i="1"/>
  <c r="AT684" i="1"/>
  <c r="AQ684" i="1"/>
  <c r="B685" i="1"/>
  <c r="J117" i="4" l="1"/>
  <c r="F172" i="1"/>
  <c r="G172" i="1"/>
  <c r="M122" i="4" s="1"/>
  <c r="J685" i="1"/>
  <c r="I685" i="1"/>
  <c r="N168" i="1"/>
  <c r="AB174" i="1"/>
  <c r="AC189" i="1"/>
  <c r="S168" i="1"/>
  <c r="AW172" i="1"/>
  <c r="AX175" i="1" s="1"/>
  <c r="Z170" i="1"/>
  <c r="AK170" i="1" s="1"/>
  <c r="AU172" i="1"/>
  <c r="V168" i="1"/>
  <c r="AG168" i="1" s="1"/>
  <c r="W169" i="1" s="1"/>
  <c r="AV172" i="1"/>
  <c r="Y175" i="1"/>
  <c r="AA175" i="1"/>
  <c r="BB168" i="1"/>
  <c r="B635" i="4"/>
  <c r="AS684" i="1"/>
  <c r="AR684" i="1"/>
  <c r="AQ685" i="1"/>
  <c r="AT685" i="1"/>
  <c r="B686" i="1"/>
  <c r="C685" i="1"/>
  <c r="I686" i="1" l="1"/>
  <c r="J686" i="1"/>
  <c r="AD168" i="1" a="1"/>
  <c r="AD168" i="1" s="1"/>
  <c r="BC168" i="1"/>
  <c r="AJ168" i="1"/>
  <c r="AF168" i="1"/>
  <c r="BD174" i="1"/>
  <c r="E118" i="4"/>
  <c r="AY172" i="1"/>
  <c r="AZ172" i="1" s="1"/>
  <c r="B636" i="4"/>
  <c r="AS685" i="1"/>
  <c r="AR685" i="1"/>
  <c r="C686" i="1"/>
  <c r="AT686" i="1"/>
  <c r="B687" i="1"/>
  <c r="AQ686" i="1"/>
  <c r="I687" i="1" l="1"/>
  <c r="J687" i="1"/>
  <c r="AO168" i="1"/>
  <c r="AP168" i="1" s="1"/>
  <c r="H118" i="4" s="1"/>
  <c r="AE168" i="1"/>
  <c r="BI168" i="1" s="1"/>
  <c r="AL168" i="1"/>
  <c r="AM168" i="1" s="1"/>
  <c r="BA172" i="1"/>
  <c r="F122" i="4"/>
  <c r="Q169" i="1"/>
  <c r="X169" i="1" s="1"/>
  <c r="R169" i="1"/>
  <c r="B637" i="4"/>
  <c r="AS686" i="1"/>
  <c r="AR686" i="1"/>
  <c r="AQ687" i="1"/>
  <c r="C687" i="1"/>
  <c r="B688" i="1"/>
  <c r="AT687" i="1"/>
  <c r="G122" i="4" l="1"/>
  <c r="AI122" i="4"/>
  <c r="AJ122" i="4" s="1"/>
  <c r="D122" i="4"/>
  <c r="D173" i="1"/>
  <c r="E173" i="1" s="1"/>
  <c r="I688" i="1"/>
  <c r="J688" i="1"/>
  <c r="I118" i="4"/>
  <c r="AK118" i="4" s="1"/>
  <c r="AL118" i="4" s="1"/>
  <c r="AH169" i="1"/>
  <c r="BF169" i="1"/>
  <c r="L119" i="4" s="1"/>
  <c r="AI169" i="1"/>
  <c r="AN169" i="1"/>
  <c r="N118" i="4"/>
  <c r="O118" i="4" s="1"/>
  <c r="K169" i="1"/>
  <c r="M169" i="1" s="1"/>
  <c r="C118" i="4"/>
  <c r="O169" i="1"/>
  <c r="B638" i="4"/>
  <c r="AR687" i="1"/>
  <c r="AS687" i="1"/>
  <c r="AT688" i="1"/>
  <c r="B689" i="1"/>
  <c r="AQ688" i="1"/>
  <c r="C688" i="1"/>
  <c r="J118" i="4" l="1"/>
  <c r="F173" i="1"/>
  <c r="G173" i="1"/>
  <c r="M123" i="4" s="1"/>
  <c r="J689" i="1"/>
  <c r="I689" i="1"/>
  <c r="AB175" i="1"/>
  <c r="AU173" i="1"/>
  <c r="Y176" i="1"/>
  <c r="AV173" i="1"/>
  <c r="Z171" i="1"/>
  <c r="AK171" i="1" s="1"/>
  <c r="V169" i="1"/>
  <c r="AG169" i="1" s="1"/>
  <c r="W170" i="1" s="1"/>
  <c r="AC190" i="1"/>
  <c r="S169" i="1"/>
  <c r="AA176" i="1"/>
  <c r="N169" i="1"/>
  <c r="AW173" i="1"/>
  <c r="AX176" i="1" s="1"/>
  <c r="BB169" i="1"/>
  <c r="B639" i="4"/>
  <c r="AT689" i="1"/>
  <c r="AQ689" i="1"/>
  <c r="B690" i="1"/>
  <c r="C689" i="1"/>
  <c r="AR688" i="1"/>
  <c r="AS688" i="1"/>
  <c r="I690" i="1" l="1"/>
  <c r="J690" i="1"/>
  <c r="AD169" i="1" a="1"/>
  <c r="AD169" i="1" s="1"/>
  <c r="E119" i="4"/>
  <c r="AF169" i="1"/>
  <c r="AJ169" i="1"/>
  <c r="BC169" i="1"/>
  <c r="AY173" i="1"/>
  <c r="AZ173" i="1" s="1"/>
  <c r="BD175" i="1"/>
  <c r="B640" i="4"/>
  <c r="AS689" i="1"/>
  <c r="AR689" i="1"/>
  <c r="B691" i="1"/>
  <c r="AQ690" i="1"/>
  <c r="C690" i="1"/>
  <c r="AT690" i="1"/>
  <c r="I691" i="1" l="1"/>
  <c r="J691" i="1"/>
  <c r="AO169" i="1"/>
  <c r="AP169" i="1" s="1"/>
  <c r="H119" i="4" s="1"/>
  <c r="AL169" i="1"/>
  <c r="AM169" i="1" s="1"/>
  <c r="AE169" i="1"/>
  <c r="BI169" i="1" s="1"/>
  <c r="BA173" i="1"/>
  <c r="F123" i="4"/>
  <c r="Q170" i="1"/>
  <c r="X170" i="1" s="1"/>
  <c r="R170" i="1"/>
  <c r="B641" i="4"/>
  <c r="AT691" i="1"/>
  <c r="B692" i="1"/>
  <c r="AQ691" i="1"/>
  <c r="C691" i="1"/>
  <c r="AR690" i="1"/>
  <c r="AS690" i="1"/>
  <c r="G123" i="4" l="1"/>
  <c r="AI123" i="4"/>
  <c r="AJ123" i="4" s="1"/>
  <c r="D123" i="4"/>
  <c r="D174" i="1"/>
  <c r="E174" i="1" s="1"/>
  <c r="I692" i="1"/>
  <c r="J692" i="1"/>
  <c r="I119" i="4"/>
  <c r="AK119" i="4" s="1"/>
  <c r="AL119" i="4" s="1"/>
  <c r="BF170" i="1"/>
  <c r="L120" i="4" s="1"/>
  <c r="AH170" i="1"/>
  <c r="C119" i="4"/>
  <c r="O170" i="1"/>
  <c r="N119" i="4"/>
  <c r="O119" i="4" s="1"/>
  <c r="K170" i="1"/>
  <c r="M170" i="1" s="1"/>
  <c r="AN170" i="1"/>
  <c r="AI170" i="1"/>
  <c r="B642" i="4"/>
  <c r="AS691" i="1"/>
  <c r="AR691" i="1"/>
  <c r="C692" i="1"/>
  <c r="AT692" i="1"/>
  <c r="AQ692" i="1"/>
  <c r="B693" i="1"/>
  <c r="J119" i="4" l="1"/>
  <c r="F174" i="1"/>
  <c r="G174" i="1"/>
  <c r="M124" i="4" s="1"/>
  <c r="J693" i="1"/>
  <c r="I693" i="1"/>
  <c r="Z172" i="1"/>
  <c r="AK172" i="1" s="1"/>
  <c r="AB176" i="1"/>
  <c r="V170" i="1"/>
  <c r="AG170" i="1" s="1"/>
  <c r="W171" i="1" s="1"/>
  <c r="Y177" i="1"/>
  <c r="AU174" i="1"/>
  <c r="AA177" i="1"/>
  <c r="AV174" i="1"/>
  <c r="N170" i="1"/>
  <c r="S170" i="1"/>
  <c r="AC191" i="1"/>
  <c r="AW174" i="1"/>
  <c r="AX177" i="1" s="1"/>
  <c r="BB170" i="1"/>
  <c r="B643" i="4"/>
  <c r="B694" i="1"/>
  <c r="AQ693" i="1"/>
  <c r="C693" i="1"/>
  <c r="AT693" i="1"/>
  <c r="AS692" i="1"/>
  <c r="AR692" i="1"/>
  <c r="I694" i="1" l="1"/>
  <c r="J694" i="1"/>
  <c r="AD170" i="1" a="1"/>
  <c r="AD170" i="1" s="1"/>
  <c r="BD176" i="1"/>
  <c r="AF170" i="1"/>
  <c r="AJ170" i="1"/>
  <c r="BC170" i="1"/>
  <c r="E120" i="4"/>
  <c r="AY174" i="1"/>
  <c r="AZ174" i="1" s="1"/>
  <c r="B644" i="4"/>
  <c r="AS693" i="1"/>
  <c r="AR693" i="1"/>
  <c r="C694" i="1"/>
  <c r="AT694" i="1"/>
  <c r="B695" i="1"/>
  <c r="AQ694" i="1"/>
  <c r="I695" i="1" l="1"/>
  <c r="J695" i="1"/>
  <c r="AE170" i="1"/>
  <c r="BI170" i="1" s="1"/>
  <c r="AL170" i="1"/>
  <c r="AM170" i="1" s="1"/>
  <c r="AO170" i="1"/>
  <c r="Q171" i="1"/>
  <c r="X171" i="1" s="1"/>
  <c r="R171" i="1"/>
  <c r="BA174" i="1"/>
  <c r="F124" i="4"/>
  <c r="B696" i="1"/>
  <c r="B645" i="4"/>
  <c r="AS694" i="1"/>
  <c r="AR694" i="1"/>
  <c r="AQ695" i="1"/>
  <c r="C695" i="1"/>
  <c r="AT695" i="1"/>
  <c r="G124" i="4" l="1"/>
  <c r="AI124" i="4"/>
  <c r="AJ124" i="4" s="1"/>
  <c r="D124" i="4"/>
  <c r="D175" i="1"/>
  <c r="E175" i="1" s="1"/>
  <c r="I696" i="1"/>
  <c r="J696" i="1"/>
  <c r="I120" i="4"/>
  <c r="AK120" i="4" s="1"/>
  <c r="AL120" i="4" s="1"/>
  <c r="AP170" i="1"/>
  <c r="H120" i="4" s="1"/>
  <c r="BF171" i="1"/>
  <c r="L121" i="4" s="1"/>
  <c r="AH171" i="1"/>
  <c r="AN171" i="1"/>
  <c r="AI171" i="1"/>
  <c r="C120" i="4"/>
  <c r="O171" i="1"/>
  <c r="K171" i="1"/>
  <c r="M171" i="1" s="1"/>
  <c r="N120" i="4"/>
  <c r="O120" i="4" s="1"/>
  <c r="B646" i="4"/>
  <c r="AT696" i="1"/>
  <c r="C696" i="1"/>
  <c r="B697" i="1"/>
  <c r="AQ696" i="1"/>
  <c r="AR695" i="1"/>
  <c r="AS695" i="1"/>
  <c r="J120" i="4" l="1"/>
  <c r="F175" i="1"/>
  <c r="G175" i="1"/>
  <c r="M125" i="4" s="1"/>
  <c r="J697" i="1"/>
  <c r="I697" i="1"/>
  <c r="AC192" i="1"/>
  <c r="AU175" i="1"/>
  <c r="AB177" i="1"/>
  <c r="V171" i="1"/>
  <c r="AG171" i="1" s="1"/>
  <c r="W172" i="1" s="1"/>
  <c r="AW175" i="1"/>
  <c r="AX178" i="1" s="1"/>
  <c r="Y178" i="1"/>
  <c r="Z173" i="1"/>
  <c r="AK173" i="1" s="1"/>
  <c r="AA178" i="1"/>
  <c r="S171" i="1"/>
  <c r="N171" i="1"/>
  <c r="AV175" i="1"/>
  <c r="BB171" i="1"/>
  <c r="B647" i="4"/>
  <c r="AS696" i="1"/>
  <c r="AR696" i="1"/>
  <c r="AQ697" i="1"/>
  <c r="C697" i="1"/>
  <c r="AT697" i="1"/>
  <c r="B698" i="1"/>
  <c r="I698" i="1" l="1"/>
  <c r="J698" i="1"/>
  <c r="AD171" i="1" a="1"/>
  <c r="AD171" i="1" s="1"/>
  <c r="AY175" i="1"/>
  <c r="AZ175" i="1" s="1"/>
  <c r="AF171" i="1"/>
  <c r="BC171" i="1"/>
  <c r="AJ171" i="1"/>
  <c r="E121" i="4"/>
  <c r="BD177" i="1"/>
  <c r="B648" i="4"/>
  <c r="AS697" i="1"/>
  <c r="AR697" i="1"/>
  <c r="B699" i="1"/>
  <c r="AT698" i="1"/>
  <c r="AQ698" i="1"/>
  <c r="C698" i="1"/>
  <c r="I699" i="1" l="1"/>
  <c r="J699" i="1"/>
  <c r="AL171" i="1"/>
  <c r="AM171" i="1" s="1"/>
  <c r="AE171" i="1"/>
  <c r="BI171" i="1" s="1"/>
  <c r="AO171" i="1"/>
  <c r="Q172" i="1"/>
  <c r="X172" i="1" s="1"/>
  <c r="R172" i="1"/>
  <c r="F125" i="4"/>
  <c r="BA175" i="1"/>
  <c r="B649" i="4"/>
  <c r="AR698" i="1"/>
  <c r="AS698" i="1"/>
  <c r="AT699" i="1"/>
  <c r="B700" i="1"/>
  <c r="AQ699" i="1"/>
  <c r="C699" i="1"/>
  <c r="G125" i="4" l="1"/>
  <c r="AI125" i="4"/>
  <c r="AJ125" i="4" s="1"/>
  <c r="D125" i="4"/>
  <c r="D176" i="1"/>
  <c r="E176" i="1" s="1"/>
  <c r="I700" i="1"/>
  <c r="J700" i="1"/>
  <c r="I121" i="4"/>
  <c r="AK121" i="4" s="1"/>
  <c r="AL121" i="4" s="1"/>
  <c r="AP171" i="1"/>
  <c r="H121" i="4" s="1"/>
  <c r="AH172" i="1"/>
  <c r="BF172" i="1"/>
  <c r="L122" i="4" s="1"/>
  <c r="C121" i="4"/>
  <c r="O172" i="1"/>
  <c r="K172" i="1"/>
  <c r="M172" i="1" s="1"/>
  <c r="N121" i="4"/>
  <c r="O121" i="4" s="1"/>
  <c r="AI172" i="1"/>
  <c r="AN172" i="1"/>
  <c r="B650" i="4"/>
  <c r="C700" i="1"/>
  <c r="AT700" i="1"/>
  <c r="B701" i="1"/>
  <c r="AQ700" i="1"/>
  <c r="AS699" i="1"/>
  <c r="AR699" i="1"/>
  <c r="J121" i="4" l="1"/>
  <c r="F176" i="1"/>
  <c r="G176" i="1"/>
  <c r="M126" i="4" s="1"/>
  <c r="J701" i="1"/>
  <c r="I701" i="1"/>
  <c r="AC193" i="1"/>
  <c r="AW176" i="1"/>
  <c r="AX179" i="1" s="1"/>
  <c r="AB178" i="1"/>
  <c r="AU176" i="1"/>
  <c r="Y179" i="1"/>
  <c r="S172" i="1"/>
  <c r="Z174" i="1"/>
  <c r="AK174" i="1" s="1"/>
  <c r="AV176" i="1"/>
  <c r="AA179" i="1"/>
  <c r="N172" i="1"/>
  <c r="V172" i="1"/>
  <c r="AG172" i="1" s="1"/>
  <c r="W173" i="1" s="1"/>
  <c r="BB172" i="1"/>
  <c r="B651" i="4"/>
  <c r="B702" i="1"/>
  <c r="AQ701" i="1"/>
  <c r="C701" i="1"/>
  <c r="AT701" i="1"/>
  <c r="AS700" i="1"/>
  <c r="AR700" i="1"/>
  <c r="I702" i="1" l="1"/>
  <c r="J702" i="1"/>
  <c r="AD172" i="1" a="1"/>
  <c r="AD172" i="1" s="1"/>
  <c r="BD178" i="1"/>
  <c r="AF172" i="1"/>
  <c r="BC172" i="1"/>
  <c r="AJ172" i="1"/>
  <c r="E122" i="4"/>
  <c r="AY176" i="1"/>
  <c r="AZ176" i="1" s="1"/>
  <c r="B652" i="4"/>
  <c r="AS701" i="1"/>
  <c r="AR701" i="1"/>
  <c r="C702" i="1"/>
  <c r="AT702" i="1"/>
  <c r="B703" i="1"/>
  <c r="AQ702" i="1"/>
  <c r="I703" i="1" l="1"/>
  <c r="J703" i="1"/>
  <c r="AE172" i="1"/>
  <c r="BI172" i="1" s="1"/>
  <c r="AL172" i="1"/>
  <c r="AM172" i="1" s="1"/>
  <c r="AO172" i="1"/>
  <c r="BA176" i="1"/>
  <c r="F126" i="4"/>
  <c r="Q173" i="1"/>
  <c r="X173" i="1" s="1"/>
  <c r="R173" i="1"/>
  <c r="B653" i="4"/>
  <c r="AQ703" i="1"/>
  <c r="C703" i="1"/>
  <c r="AT703" i="1"/>
  <c r="B704" i="1"/>
  <c r="AS702" i="1"/>
  <c r="AR702" i="1"/>
  <c r="G126" i="4" l="1"/>
  <c r="AI126" i="4"/>
  <c r="AJ126" i="4" s="1"/>
  <c r="D126" i="4"/>
  <c r="D177" i="1"/>
  <c r="E177" i="1" s="1"/>
  <c r="I704" i="1"/>
  <c r="J704" i="1"/>
  <c r="I122" i="4"/>
  <c r="AK122" i="4" s="1"/>
  <c r="AL122" i="4" s="1"/>
  <c r="AP172" i="1"/>
  <c r="H122" i="4" s="1"/>
  <c r="AH173" i="1"/>
  <c r="BF173" i="1"/>
  <c r="L123" i="4" s="1"/>
  <c r="AN173" i="1"/>
  <c r="AI173" i="1"/>
  <c r="N122" i="4"/>
  <c r="O122" i="4" s="1"/>
  <c r="K173" i="1"/>
  <c r="M173" i="1" s="1"/>
  <c r="C122" i="4"/>
  <c r="O173" i="1"/>
  <c r="B654" i="4"/>
  <c r="AT704" i="1"/>
  <c r="B705" i="1"/>
  <c r="AQ704" i="1"/>
  <c r="C704" i="1"/>
  <c r="AS703" i="1"/>
  <c r="AR703" i="1"/>
  <c r="J122" i="4" l="1"/>
  <c r="F177" i="1"/>
  <c r="G177" i="1"/>
  <c r="M127" i="4" s="1"/>
  <c r="J705" i="1"/>
  <c r="I705" i="1"/>
  <c r="Y180" i="1"/>
  <c r="AA180" i="1"/>
  <c r="V173" i="1"/>
  <c r="AG173" i="1" s="1"/>
  <c r="W174" i="1" s="1"/>
  <c r="S173" i="1"/>
  <c r="N173" i="1"/>
  <c r="AW177" i="1"/>
  <c r="AX180" i="1" s="1"/>
  <c r="AB179" i="1"/>
  <c r="AU177" i="1"/>
  <c r="AV177" i="1"/>
  <c r="Z175" i="1"/>
  <c r="AK175" i="1" s="1"/>
  <c r="AC194" i="1"/>
  <c r="BB173" i="1"/>
  <c r="B655" i="4"/>
  <c r="AS704" i="1"/>
  <c r="AR704" i="1"/>
  <c r="C705" i="1"/>
  <c r="AT705" i="1"/>
  <c r="B706" i="1"/>
  <c r="AQ705" i="1"/>
  <c r="I706" i="1" l="1"/>
  <c r="J706" i="1"/>
  <c r="AY177" i="1"/>
  <c r="AZ177" i="1" s="1"/>
  <c r="BA177" i="1" s="1"/>
  <c r="AD173" i="1" a="1"/>
  <c r="AD173" i="1" s="1"/>
  <c r="E123" i="4"/>
  <c r="BC173" i="1"/>
  <c r="AF173" i="1"/>
  <c r="AJ173" i="1"/>
  <c r="BD179" i="1"/>
  <c r="B656" i="4"/>
  <c r="AS705" i="1"/>
  <c r="AR705" i="1"/>
  <c r="B707" i="1"/>
  <c r="AQ706" i="1"/>
  <c r="C706" i="1"/>
  <c r="AT706" i="1"/>
  <c r="D127" i="4" l="1"/>
  <c r="D178" i="1"/>
  <c r="E178" i="1" s="1"/>
  <c r="I707" i="1"/>
  <c r="J707" i="1"/>
  <c r="AL173" i="1"/>
  <c r="AM173" i="1" s="1"/>
  <c r="F127" i="4"/>
  <c r="AE173" i="1"/>
  <c r="BI173" i="1" s="1"/>
  <c r="AO173" i="1"/>
  <c r="Q174" i="1"/>
  <c r="X174" i="1" s="1"/>
  <c r="R174" i="1"/>
  <c r="B657" i="4"/>
  <c r="AR706" i="1"/>
  <c r="AS706" i="1"/>
  <c r="AT707" i="1"/>
  <c r="B708" i="1"/>
  <c r="AQ707" i="1"/>
  <c r="C707" i="1"/>
  <c r="G127" i="4" l="1"/>
  <c r="AI127" i="4"/>
  <c r="AJ127" i="4" s="1"/>
  <c r="F178" i="1"/>
  <c r="G178" i="1"/>
  <c r="M128" i="4" s="1"/>
  <c r="I708" i="1"/>
  <c r="J708" i="1"/>
  <c r="I123" i="4"/>
  <c r="AK123" i="4" s="1"/>
  <c r="AL123" i="4" s="1"/>
  <c r="AP173" i="1"/>
  <c r="H123" i="4" s="1"/>
  <c r="AH174" i="1"/>
  <c r="BF174" i="1"/>
  <c r="L124" i="4" s="1"/>
  <c r="AN174" i="1"/>
  <c r="AI174" i="1"/>
  <c r="K174" i="1"/>
  <c r="M174" i="1" s="1"/>
  <c r="N123" i="4"/>
  <c r="O123" i="4" s="1"/>
  <c r="C123" i="4"/>
  <c r="O174" i="1"/>
  <c r="B658" i="4"/>
  <c r="AS707" i="1"/>
  <c r="AR707" i="1"/>
  <c r="B709" i="1"/>
  <c r="AQ708" i="1"/>
  <c r="C708" i="1"/>
  <c r="AT708" i="1"/>
  <c r="J123" i="4" l="1"/>
  <c r="J709" i="1"/>
  <c r="I709" i="1"/>
  <c r="AC195" i="1"/>
  <c r="Z176" i="1"/>
  <c r="AK176" i="1" s="1"/>
  <c r="V174" i="1"/>
  <c r="AG174" i="1" s="1"/>
  <c r="W175" i="1" s="1"/>
  <c r="AW178" i="1"/>
  <c r="AX181" i="1" s="1"/>
  <c r="AU178" i="1"/>
  <c r="S174" i="1"/>
  <c r="Y181" i="1"/>
  <c r="AB180" i="1"/>
  <c r="AV178" i="1"/>
  <c r="N174" i="1"/>
  <c r="AA181" i="1"/>
  <c r="BB174" i="1"/>
  <c r="B659" i="4"/>
  <c r="AR708" i="1"/>
  <c r="AS708" i="1"/>
  <c r="AT709" i="1"/>
  <c r="B710" i="1"/>
  <c r="AQ709" i="1"/>
  <c r="C709" i="1"/>
  <c r="I710" i="1" l="1"/>
  <c r="J710" i="1"/>
  <c r="AD174" i="1" a="1"/>
  <c r="AD174" i="1" s="1"/>
  <c r="AY178" i="1"/>
  <c r="AZ178" i="1" s="1"/>
  <c r="BA178" i="1" s="1"/>
  <c r="BC174" i="1"/>
  <c r="AJ174" i="1"/>
  <c r="AF174" i="1"/>
  <c r="BD180" i="1"/>
  <c r="E124" i="4"/>
  <c r="B660" i="4"/>
  <c r="C710" i="1"/>
  <c r="AT710" i="1"/>
  <c r="B711" i="1"/>
  <c r="AQ710" i="1"/>
  <c r="AS709" i="1"/>
  <c r="AR709" i="1"/>
  <c r="D128" i="4" l="1"/>
  <c r="D179" i="1"/>
  <c r="E179" i="1" s="1"/>
  <c r="I711" i="1"/>
  <c r="J711" i="1"/>
  <c r="AE174" i="1"/>
  <c r="BI174" i="1" s="1"/>
  <c r="F128" i="4"/>
  <c r="AL174" i="1"/>
  <c r="AM174" i="1" s="1"/>
  <c r="AO174" i="1"/>
  <c r="Q175" i="1"/>
  <c r="X175" i="1" s="1"/>
  <c r="R175" i="1"/>
  <c r="B661" i="4"/>
  <c r="AS710" i="1"/>
  <c r="AR710" i="1"/>
  <c r="B712" i="1"/>
  <c r="AQ711" i="1"/>
  <c r="C711" i="1"/>
  <c r="AT711" i="1"/>
  <c r="G128" i="4" l="1"/>
  <c r="AI128" i="4"/>
  <c r="AJ128" i="4" s="1"/>
  <c r="F179" i="1"/>
  <c r="G179" i="1"/>
  <c r="M129" i="4" s="1"/>
  <c r="I712" i="1"/>
  <c r="J712" i="1"/>
  <c r="I124" i="4"/>
  <c r="AK124" i="4" s="1"/>
  <c r="AL124" i="4" s="1"/>
  <c r="AP174" i="1"/>
  <c r="H124" i="4" s="1"/>
  <c r="AH175" i="1"/>
  <c r="BF175" i="1"/>
  <c r="L125" i="4" s="1"/>
  <c r="AN175" i="1"/>
  <c r="AI175" i="1"/>
  <c r="N124" i="4"/>
  <c r="O124" i="4" s="1"/>
  <c r="K175" i="1"/>
  <c r="M175" i="1" s="1"/>
  <c r="C124" i="4"/>
  <c r="O175" i="1"/>
  <c r="B662" i="4"/>
  <c r="C712" i="1"/>
  <c r="AT712" i="1"/>
  <c r="B713" i="1"/>
  <c r="AQ712" i="1"/>
  <c r="AS711" i="1"/>
  <c r="AR711" i="1"/>
  <c r="J124" i="4" l="1"/>
  <c r="J713" i="1"/>
  <c r="I713" i="1"/>
  <c r="S175" i="1"/>
  <c r="AB181" i="1"/>
  <c r="AA182" i="1"/>
  <c r="AC196" i="1"/>
  <c r="AW179" i="1"/>
  <c r="AX182" i="1" s="1"/>
  <c r="Y182" i="1"/>
  <c r="N175" i="1"/>
  <c r="AU179" i="1"/>
  <c r="V175" i="1"/>
  <c r="AG175" i="1" s="1"/>
  <c r="W176" i="1" s="1"/>
  <c r="AV179" i="1"/>
  <c r="Z177" i="1"/>
  <c r="AK177" i="1" s="1"/>
  <c r="BB175" i="1"/>
  <c r="B663" i="4"/>
  <c r="AQ713" i="1"/>
  <c r="C713" i="1"/>
  <c r="AT713" i="1"/>
  <c r="B714" i="1"/>
  <c r="AS712" i="1"/>
  <c r="AR712" i="1"/>
  <c r="I714" i="1" l="1"/>
  <c r="J714" i="1"/>
  <c r="AY179" i="1"/>
  <c r="AZ179" i="1" s="1"/>
  <c r="BA179" i="1" s="1"/>
  <c r="AD175" i="1" a="1"/>
  <c r="AD175" i="1" s="1"/>
  <c r="E125" i="4"/>
  <c r="BD181" i="1"/>
  <c r="AF175" i="1"/>
  <c r="AJ175" i="1"/>
  <c r="BC175" i="1"/>
  <c r="B664" i="4"/>
  <c r="AT714" i="1"/>
  <c r="B715" i="1"/>
  <c r="AQ714" i="1"/>
  <c r="C714" i="1"/>
  <c r="AS713" i="1"/>
  <c r="AR713" i="1"/>
  <c r="D129" i="4" l="1"/>
  <c r="D180" i="1"/>
  <c r="E180" i="1" s="1"/>
  <c r="I715" i="1"/>
  <c r="J715" i="1"/>
  <c r="AL175" i="1"/>
  <c r="AM175" i="1" s="1"/>
  <c r="F129" i="4"/>
  <c r="AE175" i="1"/>
  <c r="BI175" i="1" s="1"/>
  <c r="AO175" i="1"/>
  <c r="Q176" i="1"/>
  <c r="X176" i="1" s="1"/>
  <c r="R176" i="1"/>
  <c r="B665" i="4"/>
  <c r="C715" i="1"/>
  <c r="AT715" i="1"/>
  <c r="B716" i="1"/>
  <c r="AQ715" i="1"/>
  <c r="AS714" i="1"/>
  <c r="AR714" i="1"/>
  <c r="G129" i="4" l="1"/>
  <c r="AI129" i="4"/>
  <c r="AJ129" i="4" s="1"/>
  <c r="F180" i="1"/>
  <c r="G180" i="1"/>
  <c r="M130" i="4" s="1"/>
  <c r="I716" i="1"/>
  <c r="J716" i="1"/>
  <c r="I125" i="4"/>
  <c r="AK125" i="4" s="1"/>
  <c r="AL125" i="4" s="1"/>
  <c r="AP175" i="1"/>
  <c r="H125" i="4" s="1"/>
  <c r="AH176" i="1"/>
  <c r="BF176" i="1"/>
  <c r="L126" i="4" s="1"/>
  <c r="K176" i="1"/>
  <c r="M176" i="1" s="1"/>
  <c r="N125" i="4"/>
  <c r="O125" i="4" s="1"/>
  <c r="AN176" i="1"/>
  <c r="AI176" i="1"/>
  <c r="C125" i="4"/>
  <c r="O176" i="1"/>
  <c r="B666" i="4"/>
  <c r="AS715" i="1"/>
  <c r="AR715" i="1"/>
  <c r="B717" i="1"/>
  <c r="AQ716" i="1"/>
  <c r="C716" i="1"/>
  <c r="AT716" i="1"/>
  <c r="J125" i="4" l="1"/>
  <c r="J717" i="1"/>
  <c r="I717" i="1"/>
  <c r="N176" i="1"/>
  <c r="AU180" i="1"/>
  <c r="AV180" i="1"/>
  <c r="AC197" i="1"/>
  <c r="AB182" i="1"/>
  <c r="AA183" i="1"/>
  <c r="Z178" i="1"/>
  <c r="AK178" i="1" s="1"/>
  <c r="S176" i="1"/>
  <c r="Y183" i="1"/>
  <c r="V176" i="1"/>
  <c r="AG176" i="1" s="1"/>
  <c r="W177" i="1" s="1"/>
  <c r="AW180" i="1"/>
  <c r="AX183" i="1" s="1"/>
  <c r="BB176" i="1"/>
  <c r="B667" i="4"/>
  <c r="AT717" i="1"/>
  <c r="B718" i="1"/>
  <c r="AQ717" i="1"/>
  <c r="C717" i="1"/>
  <c r="AR716" i="1"/>
  <c r="AS716" i="1"/>
  <c r="I718" i="1" l="1"/>
  <c r="J718" i="1"/>
  <c r="AD176" i="1" a="1"/>
  <c r="AD176" i="1" s="1"/>
  <c r="BD182" i="1"/>
  <c r="AY180" i="1"/>
  <c r="AZ180" i="1" s="1"/>
  <c r="E126" i="4"/>
  <c r="AJ176" i="1"/>
  <c r="BC176" i="1"/>
  <c r="AF176" i="1"/>
  <c r="B668" i="4"/>
  <c r="C718" i="1"/>
  <c r="AT718" i="1"/>
  <c r="B719" i="1"/>
  <c r="AQ718" i="1"/>
  <c r="AS717" i="1"/>
  <c r="AR717" i="1"/>
  <c r="I719" i="1" l="1"/>
  <c r="J719" i="1"/>
  <c r="AE176" i="1"/>
  <c r="BI176" i="1" s="1"/>
  <c r="AL176" i="1"/>
  <c r="AM176" i="1" s="1"/>
  <c r="AO176" i="1"/>
  <c r="F130" i="4"/>
  <c r="BA180" i="1"/>
  <c r="R177" i="1"/>
  <c r="Q177" i="1"/>
  <c r="X177" i="1" s="1"/>
  <c r="B669" i="4"/>
  <c r="B720" i="1"/>
  <c r="AQ719" i="1"/>
  <c r="C719" i="1"/>
  <c r="AT719" i="1"/>
  <c r="AS718" i="1"/>
  <c r="AR718" i="1"/>
  <c r="G130" i="4" l="1"/>
  <c r="AI130" i="4"/>
  <c r="AJ130" i="4" s="1"/>
  <c r="D130" i="4"/>
  <c r="D181" i="1"/>
  <c r="E181" i="1" s="1"/>
  <c r="I720" i="1"/>
  <c r="J720" i="1"/>
  <c r="I126" i="4"/>
  <c r="AK126" i="4" s="1"/>
  <c r="AL126" i="4" s="1"/>
  <c r="AP176" i="1"/>
  <c r="H126" i="4" s="1"/>
  <c r="BF177" i="1"/>
  <c r="L127" i="4" s="1"/>
  <c r="AH177" i="1"/>
  <c r="N126" i="4"/>
  <c r="O126" i="4" s="1"/>
  <c r="K177" i="1"/>
  <c r="M177" i="1" s="1"/>
  <c r="AI177" i="1"/>
  <c r="AN177" i="1"/>
  <c r="C126" i="4"/>
  <c r="O177" i="1"/>
  <c r="B670" i="4"/>
  <c r="AS719" i="1"/>
  <c r="AR719" i="1"/>
  <c r="C720" i="1"/>
  <c r="AT720" i="1"/>
  <c r="B721" i="1"/>
  <c r="AQ720" i="1"/>
  <c r="J126" i="4" l="1"/>
  <c r="F181" i="1"/>
  <c r="G181" i="1"/>
  <c r="M131" i="4" s="1"/>
  <c r="J721" i="1"/>
  <c r="I721" i="1"/>
  <c r="N177" i="1"/>
  <c r="AV181" i="1"/>
  <c r="AW181" i="1"/>
  <c r="AX184" i="1" s="1"/>
  <c r="AU181" i="1"/>
  <c r="AB183" i="1"/>
  <c r="Y184" i="1"/>
  <c r="AA184" i="1"/>
  <c r="S177" i="1"/>
  <c r="V177" i="1"/>
  <c r="AG177" i="1" s="1"/>
  <c r="W178" i="1" s="1"/>
  <c r="Z179" i="1"/>
  <c r="AK179" i="1" s="1"/>
  <c r="AC198" i="1"/>
  <c r="BB177" i="1"/>
  <c r="B671" i="4"/>
  <c r="AS720" i="1"/>
  <c r="AR720" i="1"/>
  <c r="AQ721" i="1"/>
  <c r="C721" i="1"/>
  <c r="AT721" i="1"/>
  <c r="B722" i="1"/>
  <c r="I722" i="1" l="1"/>
  <c r="J722" i="1"/>
  <c r="AY181" i="1"/>
  <c r="AZ181" i="1" s="1"/>
  <c r="BA181" i="1" s="1"/>
  <c r="AD177" i="1" a="1"/>
  <c r="AD177" i="1" s="1"/>
  <c r="E127" i="4"/>
  <c r="BD183" i="1"/>
  <c r="AF177" i="1"/>
  <c r="AJ177" i="1"/>
  <c r="BC177" i="1"/>
  <c r="B672" i="4"/>
  <c r="AT722" i="1"/>
  <c r="B723" i="1"/>
  <c r="AQ722" i="1"/>
  <c r="C722" i="1"/>
  <c r="AS721" i="1"/>
  <c r="AR721" i="1"/>
  <c r="D131" i="4" l="1"/>
  <c r="D182" i="1"/>
  <c r="E182" i="1" s="1"/>
  <c r="I723" i="1"/>
  <c r="J723" i="1"/>
  <c r="AL177" i="1"/>
  <c r="AM177" i="1" s="1"/>
  <c r="F131" i="4"/>
  <c r="AE177" i="1"/>
  <c r="BI177" i="1" s="1"/>
  <c r="AO177" i="1"/>
  <c r="Q178" i="1"/>
  <c r="X178" i="1" s="1"/>
  <c r="R178" i="1"/>
  <c r="B673" i="4"/>
  <c r="AS722" i="1"/>
  <c r="AR722" i="1"/>
  <c r="C723" i="1"/>
  <c r="AT723" i="1"/>
  <c r="B724" i="1"/>
  <c r="AQ723" i="1"/>
  <c r="G131" i="4" l="1"/>
  <c r="AI131" i="4"/>
  <c r="AJ131" i="4" s="1"/>
  <c r="F182" i="1"/>
  <c r="G182" i="1"/>
  <c r="M132" i="4" s="1"/>
  <c r="I724" i="1"/>
  <c r="J724" i="1"/>
  <c r="I127" i="4"/>
  <c r="AK127" i="4" s="1"/>
  <c r="AL127" i="4" s="1"/>
  <c r="AP177" i="1"/>
  <c r="H127" i="4" s="1"/>
  <c r="AH178" i="1"/>
  <c r="BF178" i="1"/>
  <c r="L128" i="4" s="1"/>
  <c r="AN178" i="1"/>
  <c r="AI178" i="1"/>
  <c r="K178" i="1"/>
  <c r="M178" i="1" s="1"/>
  <c r="N127" i="4"/>
  <c r="O127" i="4" s="1"/>
  <c r="C127" i="4"/>
  <c r="O178" i="1"/>
  <c r="B674" i="4"/>
  <c r="AS723" i="1"/>
  <c r="AR723" i="1"/>
  <c r="B725" i="1"/>
  <c r="AQ724" i="1"/>
  <c r="C724" i="1"/>
  <c r="AT724" i="1"/>
  <c r="J127" i="4" l="1"/>
  <c r="J725" i="1"/>
  <c r="I725" i="1"/>
  <c r="AA185" i="1"/>
  <c r="Z180" i="1"/>
  <c r="AK180" i="1" s="1"/>
  <c r="AW182" i="1"/>
  <c r="AX185" i="1" s="1"/>
  <c r="AV182" i="1"/>
  <c r="N178" i="1"/>
  <c r="AU182" i="1"/>
  <c r="AC199" i="1"/>
  <c r="S178" i="1"/>
  <c r="V178" i="1"/>
  <c r="AG178" i="1" s="1"/>
  <c r="W179" i="1" s="1"/>
  <c r="Y185" i="1"/>
  <c r="AB184" i="1"/>
  <c r="BB178" i="1"/>
  <c r="B675" i="4"/>
  <c r="AR724" i="1"/>
  <c r="AS724" i="1"/>
  <c r="AT725" i="1"/>
  <c r="B726" i="1"/>
  <c r="AQ725" i="1"/>
  <c r="C725" i="1"/>
  <c r="I726" i="1" l="1"/>
  <c r="J726" i="1"/>
  <c r="AY182" i="1"/>
  <c r="AZ182" i="1" s="1"/>
  <c r="BA182" i="1" s="1"/>
  <c r="AD178" i="1" a="1"/>
  <c r="AD178" i="1" s="1"/>
  <c r="BC178" i="1"/>
  <c r="AF178" i="1"/>
  <c r="AJ178" i="1"/>
  <c r="E128" i="4"/>
  <c r="BD184" i="1"/>
  <c r="B676" i="4"/>
  <c r="C726" i="1"/>
  <c r="AT726" i="1"/>
  <c r="B727" i="1"/>
  <c r="AQ726" i="1"/>
  <c r="AS725" i="1"/>
  <c r="AR725" i="1"/>
  <c r="D132" i="4" l="1"/>
  <c r="D183" i="1"/>
  <c r="E183" i="1" s="1"/>
  <c r="I727" i="1"/>
  <c r="J727" i="1"/>
  <c r="AE178" i="1"/>
  <c r="BI178" i="1" s="1"/>
  <c r="F132" i="4"/>
  <c r="AL178" i="1"/>
  <c r="AM178" i="1" s="1"/>
  <c r="AO178" i="1"/>
  <c r="Q179" i="1"/>
  <c r="X179" i="1" s="1"/>
  <c r="R179" i="1"/>
  <c r="B677" i="4"/>
  <c r="B728" i="1"/>
  <c r="AQ727" i="1"/>
  <c r="C727" i="1"/>
  <c r="AT727" i="1"/>
  <c r="AS726" i="1"/>
  <c r="AR726" i="1"/>
  <c r="G132" i="4" l="1"/>
  <c r="AI132" i="4"/>
  <c r="AJ132" i="4" s="1"/>
  <c r="F183" i="1"/>
  <c r="G183" i="1"/>
  <c r="M133" i="4" s="1"/>
  <c r="I728" i="1"/>
  <c r="J728" i="1"/>
  <c r="I128" i="4"/>
  <c r="AK128" i="4" s="1"/>
  <c r="AL128" i="4" s="1"/>
  <c r="AP178" i="1"/>
  <c r="H128" i="4" s="1"/>
  <c r="BF179" i="1"/>
  <c r="L129" i="4" s="1"/>
  <c r="AH179" i="1"/>
  <c r="N128" i="4"/>
  <c r="O128" i="4" s="1"/>
  <c r="K179" i="1"/>
  <c r="M179" i="1" s="1"/>
  <c r="AN179" i="1"/>
  <c r="AI179" i="1"/>
  <c r="C128" i="4"/>
  <c r="O179" i="1"/>
  <c r="B678" i="4"/>
  <c r="C728" i="1"/>
  <c r="AT728" i="1"/>
  <c r="B729" i="1"/>
  <c r="AQ728" i="1"/>
  <c r="AS727" i="1"/>
  <c r="AR727" i="1"/>
  <c r="J128" i="4" l="1"/>
  <c r="J729" i="1"/>
  <c r="I729" i="1"/>
  <c r="Y186" i="1"/>
  <c r="AV183" i="1"/>
  <c r="Z181" i="1"/>
  <c r="AK181" i="1" s="1"/>
  <c r="S179" i="1"/>
  <c r="AW183" i="1"/>
  <c r="AX186" i="1" s="1"/>
  <c r="AC200" i="1"/>
  <c r="AA186" i="1"/>
  <c r="N179" i="1"/>
  <c r="AB185" i="1"/>
  <c r="V179" i="1"/>
  <c r="AG179" i="1" s="1"/>
  <c r="W180" i="1" s="1"/>
  <c r="AU183" i="1"/>
  <c r="BB179" i="1"/>
  <c r="B679" i="4"/>
  <c r="AQ729" i="1"/>
  <c r="C729" i="1"/>
  <c r="AT729" i="1"/>
  <c r="B730" i="1"/>
  <c r="AS728" i="1"/>
  <c r="AR728" i="1"/>
  <c r="I730" i="1" l="1"/>
  <c r="J730" i="1"/>
  <c r="AD179" i="1" a="1"/>
  <c r="AD179" i="1" s="1"/>
  <c r="AF179" i="1"/>
  <c r="AJ179" i="1"/>
  <c r="BC179" i="1"/>
  <c r="BD185" i="1"/>
  <c r="E129" i="4"/>
  <c r="AY183" i="1"/>
  <c r="AZ183" i="1" s="1"/>
  <c r="B680" i="4"/>
  <c r="AT730" i="1"/>
  <c r="B731" i="1"/>
  <c r="AQ730" i="1"/>
  <c r="C730" i="1"/>
  <c r="AS729" i="1"/>
  <c r="AR729" i="1"/>
  <c r="I731" i="1" l="1"/>
  <c r="J731" i="1"/>
  <c r="AL179" i="1"/>
  <c r="AM179" i="1" s="1"/>
  <c r="AO179" i="1"/>
  <c r="AE179" i="1"/>
  <c r="BA183" i="1"/>
  <c r="F133" i="4"/>
  <c r="Q180" i="1"/>
  <c r="X180" i="1" s="1"/>
  <c r="R180" i="1"/>
  <c r="B681" i="4"/>
  <c r="AS730" i="1"/>
  <c r="AR730" i="1"/>
  <c r="AT731" i="1"/>
  <c r="B732" i="1"/>
  <c r="AQ731" i="1"/>
  <c r="C731" i="1"/>
  <c r="G133" i="4" l="1"/>
  <c r="AI133" i="4"/>
  <c r="AJ133" i="4" s="1"/>
  <c r="D133" i="4"/>
  <c r="D184" i="1"/>
  <c r="E184" i="1" s="1"/>
  <c r="I732" i="1"/>
  <c r="J732" i="1"/>
  <c r="I129" i="4"/>
  <c r="AK129" i="4" s="1"/>
  <c r="AL129" i="4" s="1"/>
  <c r="AP179" i="1"/>
  <c r="H129" i="4" s="1"/>
  <c r="AH180" i="1"/>
  <c r="BF180" i="1"/>
  <c r="L130" i="4" s="1"/>
  <c r="BI179" i="1"/>
  <c r="K180" i="1" s="1"/>
  <c r="M180" i="1" s="1"/>
  <c r="AI180" i="1"/>
  <c r="AN180" i="1"/>
  <c r="C129" i="4"/>
  <c r="O180" i="1"/>
  <c r="B682" i="4"/>
  <c r="AS731" i="1"/>
  <c r="AR731" i="1"/>
  <c r="AQ732" i="1"/>
  <c r="C732" i="1"/>
  <c r="AT732" i="1"/>
  <c r="B733" i="1"/>
  <c r="J129" i="4" l="1"/>
  <c r="F184" i="1"/>
  <c r="G184" i="1"/>
  <c r="M134" i="4" s="1"/>
  <c r="J733" i="1"/>
  <c r="I733" i="1"/>
  <c r="N129" i="4"/>
  <c r="O129" i="4" s="1"/>
  <c r="Y187" i="1"/>
  <c r="S180" i="1"/>
  <c r="AB186" i="1"/>
  <c r="AW184" i="1"/>
  <c r="AX187" i="1" s="1"/>
  <c r="AV184" i="1"/>
  <c r="V180" i="1"/>
  <c r="AG180" i="1" s="1"/>
  <c r="W181" i="1" s="1"/>
  <c r="AA187" i="1"/>
  <c r="AU184" i="1"/>
  <c r="AC201" i="1"/>
  <c r="N180" i="1"/>
  <c r="Z182" i="1"/>
  <c r="AK182" i="1" s="1"/>
  <c r="BB180" i="1"/>
  <c r="B683" i="4"/>
  <c r="AS732" i="1"/>
  <c r="AR732" i="1"/>
  <c r="AT733" i="1"/>
  <c r="B734" i="1"/>
  <c r="AQ733" i="1"/>
  <c r="C733" i="1"/>
  <c r="I734" i="1" l="1"/>
  <c r="J734" i="1"/>
  <c r="AD180" i="1" a="1"/>
  <c r="AD180" i="1" s="1"/>
  <c r="E130" i="4"/>
  <c r="BD186" i="1"/>
  <c r="BC180" i="1"/>
  <c r="AF180" i="1"/>
  <c r="AJ180" i="1"/>
  <c r="AY184" i="1"/>
  <c r="AZ184" i="1" s="1"/>
  <c r="B684" i="4"/>
  <c r="C734" i="1"/>
  <c r="AT734" i="1"/>
  <c r="B735" i="1"/>
  <c r="AQ734" i="1"/>
  <c r="AS733" i="1"/>
  <c r="AR733" i="1"/>
  <c r="I735" i="1" l="1"/>
  <c r="J735" i="1"/>
  <c r="AL180" i="1"/>
  <c r="AM180" i="1" s="1"/>
  <c r="AO180" i="1"/>
  <c r="AP180" i="1" s="1"/>
  <c r="H130" i="4" s="1"/>
  <c r="AE180" i="1"/>
  <c r="BI180" i="1" s="1"/>
  <c r="Q181" i="1"/>
  <c r="X181" i="1" s="1"/>
  <c r="R181" i="1"/>
  <c r="BA184" i="1"/>
  <c r="F134" i="4"/>
  <c r="B685" i="4"/>
  <c r="B736" i="1"/>
  <c r="AQ735" i="1"/>
  <c r="C735" i="1"/>
  <c r="AT735" i="1"/>
  <c r="AS734" i="1"/>
  <c r="AR734" i="1"/>
  <c r="G134" i="4" l="1"/>
  <c r="AI134" i="4"/>
  <c r="AJ134" i="4" s="1"/>
  <c r="D134" i="4"/>
  <c r="D185" i="1"/>
  <c r="E185" i="1" s="1"/>
  <c r="I736" i="1"/>
  <c r="J736" i="1"/>
  <c r="AH181" i="1"/>
  <c r="BF181" i="1"/>
  <c r="L131" i="4" s="1"/>
  <c r="I130" i="4"/>
  <c r="AK130" i="4" s="1"/>
  <c r="AL130" i="4" s="1"/>
  <c r="C130" i="4"/>
  <c r="O181" i="1"/>
  <c r="AN181" i="1"/>
  <c r="AI181" i="1"/>
  <c r="K181" i="1"/>
  <c r="M181" i="1" s="1"/>
  <c r="N130" i="4"/>
  <c r="O130" i="4" s="1"/>
  <c r="B686" i="4"/>
  <c r="AR735" i="1"/>
  <c r="AS735" i="1"/>
  <c r="AT736" i="1"/>
  <c r="B737" i="1"/>
  <c r="AQ736" i="1"/>
  <c r="C736" i="1"/>
  <c r="J130" i="4" l="1"/>
  <c r="F185" i="1"/>
  <c r="G185" i="1"/>
  <c r="M135" i="4" s="1"/>
  <c r="J737" i="1"/>
  <c r="I737" i="1"/>
  <c r="AB187" i="1"/>
  <c r="S181" i="1"/>
  <c r="AW185" i="1"/>
  <c r="AX188" i="1" s="1"/>
  <c r="AV185" i="1"/>
  <c r="V181" i="1"/>
  <c r="AG181" i="1" s="1"/>
  <c r="W182" i="1" s="1"/>
  <c r="AA188" i="1"/>
  <c r="AU185" i="1"/>
  <c r="Z183" i="1"/>
  <c r="AK183" i="1" s="1"/>
  <c r="AC202" i="1"/>
  <c r="N181" i="1"/>
  <c r="Y188" i="1"/>
  <c r="BB181" i="1"/>
  <c r="B687" i="4"/>
  <c r="AS736" i="1"/>
  <c r="AR736" i="1"/>
  <c r="C737" i="1"/>
  <c r="AT737" i="1"/>
  <c r="B738" i="1"/>
  <c r="AQ737" i="1"/>
  <c r="I738" i="1" l="1"/>
  <c r="J738" i="1"/>
  <c r="AD181" i="1" a="1"/>
  <c r="AD181" i="1" s="1"/>
  <c r="AJ181" i="1"/>
  <c r="AF181" i="1"/>
  <c r="BC181" i="1"/>
  <c r="E131" i="4"/>
  <c r="BD187" i="1"/>
  <c r="AY185" i="1"/>
  <c r="AZ185" i="1" s="1"/>
  <c r="B688" i="4"/>
  <c r="B739" i="1"/>
  <c r="AQ738" i="1"/>
  <c r="C738" i="1"/>
  <c r="AT738" i="1"/>
  <c r="AS737" i="1"/>
  <c r="AR737" i="1"/>
  <c r="I739" i="1" l="1"/>
  <c r="J739" i="1"/>
  <c r="AO181" i="1"/>
  <c r="AP181" i="1" s="1"/>
  <c r="H131" i="4" s="1"/>
  <c r="AE181" i="1"/>
  <c r="AL181" i="1"/>
  <c r="AM181" i="1" s="1"/>
  <c r="BA185" i="1"/>
  <c r="F135" i="4"/>
  <c r="Q182" i="1"/>
  <c r="X182" i="1" s="1"/>
  <c r="R182" i="1"/>
  <c r="B689" i="4"/>
  <c r="AS738" i="1"/>
  <c r="AR738" i="1"/>
  <c r="C739" i="1"/>
  <c r="AT739" i="1"/>
  <c r="B740" i="1"/>
  <c r="AQ739" i="1"/>
  <c r="G135" i="4" l="1"/>
  <c r="AI135" i="4"/>
  <c r="AJ135" i="4" s="1"/>
  <c r="D135" i="4"/>
  <c r="D186" i="1"/>
  <c r="E186" i="1" s="1"/>
  <c r="I740" i="1"/>
  <c r="J740" i="1"/>
  <c r="BF182" i="1"/>
  <c r="L132" i="4" s="1"/>
  <c r="AH182" i="1"/>
  <c r="BI181" i="1"/>
  <c r="K182" i="1" s="1"/>
  <c r="M182" i="1" s="1"/>
  <c r="I131" i="4"/>
  <c r="AK131" i="4" s="1"/>
  <c r="AL131" i="4" s="1"/>
  <c r="AI182" i="1"/>
  <c r="AN182" i="1"/>
  <c r="C131" i="4"/>
  <c r="O182" i="1"/>
  <c r="B690" i="4"/>
  <c r="AS739" i="1"/>
  <c r="AR739" i="1"/>
  <c r="AQ740" i="1"/>
  <c r="C740" i="1"/>
  <c r="AT740" i="1"/>
  <c r="B741" i="1"/>
  <c r="J131" i="4" l="1"/>
  <c r="F186" i="1"/>
  <c r="G186" i="1"/>
  <c r="M136" i="4" s="1"/>
  <c r="J741" i="1"/>
  <c r="I741" i="1"/>
  <c r="N131" i="4"/>
  <c r="O131" i="4" s="1"/>
  <c r="Z184" i="1"/>
  <c r="AK184" i="1" s="1"/>
  <c r="AU186" i="1"/>
  <c r="AV186" i="1"/>
  <c r="S182" i="1"/>
  <c r="V182" i="1"/>
  <c r="AG182" i="1" s="1"/>
  <c r="W183" i="1" s="1"/>
  <c r="AW186" i="1"/>
  <c r="AX189" i="1" s="1"/>
  <c r="AA189" i="1"/>
  <c r="AB188" i="1"/>
  <c r="N182" i="1"/>
  <c r="AC203" i="1"/>
  <c r="Y189" i="1"/>
  <c r="BB182" i="1"/>
  <c r="B691" i="4"/>
  <c r="AT741" i="1"/>
  <c r="B742" i="1"/>
  <c r="AQ741" i="1"/>
  <c r="C741" i="1"/>
  <c r="AS740" i="1"/>
  <c r="AR740" i="1"/>
  <c r="I742" i="1" l="1"/>
  <c r="J742" i="1"/>
  <c r="AD182" i="1" a="1"/>
  <c r="AD182" i="1" s="1"/>
  <c r="AY186" i="1"/>
  <c r="AZ186" i="1" s="1"/>
  <c r="BA186" i="1" s="1"/>
  <c r="E132" i="4"/>
  <c r="AF182" i="1"/>
  <c r="BC182" i="1"/>
  <c r="AJ182" i="1"/>
  <c r="BD188" i="1"/>
  <c r="B692" i="4"/>
  <c r="AS741" i="1"/>
  <c r="AR741" i="1"/>
  <c r="C742" i="1"/>
  <c r="AT742" i="1"/>
  <c r="B743" i="1"/>
  <c r="AQ742" i="1"/>
  <c r="D136" i="4" l="1"/>
  <c r="D187" i="1"/>
  <c r="E187" i="1" s="1"/>
  <c r="I743" i="1"/>
  <c r="J743" i="1"/>
  <c r="F136" i="4"/>
  <c r="AL182" i="1"/>
  <c r="AM182" i="1" s="1"/>
  <c r="AE182" i="1"/>
  <c r="BI182" i="1" s="1"/>
  <c r="AO182" i="1"/>
  <c r="AP182" i="1" s="1"/>
  <c r="H132" i="4" s="1"/>
  <c r="Q183" i="1"/>
  <c r="X183" i="1" s="1"/>
  <c r="R183" i="1"/>
  <c r="B693" i="4"/>
  <c r="B744" i="1"/>
  <c r="AQ743" i="1"/>
  <c r="C743" i="1"/>
  <c r="AT743" i="1"/>
  <c r="AS742" i="1"/>
  <c r="AR742" i="1"/>
  <c r="G136" i="4" l="1"/>
  <c r="AI136" i="4"/>
  <c r="AJ136" i="4" s="1"/>
  <c r="F187" i="1"/>
  <c r="G187" i="1"/>
  <c r="M137" i="4" s="1"/>
  <c r="I744" i="1"/>
  <c r="J744" i="1"/>
  <c r="AH183" i="1"/>
  <c r="BF183" i="1"/>
  <c r="L133" i="4" s="1"/>
  <c r="I132" i="4"/>
  <c r="AK132" i="4" s="1"/>
  <c r="AL132" i="4" s="1"/>
  <c r="N132" i="4"/>
  <c r="O132" i="4" s="1"/>
  <c r="K183" i="1"/>
  <c r="M183" i="1" s="1"/>
  <c r="AN183" i="1"/>
  <c r="AI183" i="1"/>
  <c r="C132" i="4"/>
  <c r="O183" i="1"/>
  <c r="B694" i="4"/>
  <c r="AR743" i="1"/>
  <c r="AS743" i="1"/>
  <c r="AT744" i="1"/>
  <c r="B745" i="1"/>
  <c r="AQ744" i="1"/>
  <c r="C744" i="1"/>
  <c r="J132" i="4" l="1"/>
  <c r="J745" i="1"/>
  <c r="I745" i="1"/>
  <c r="Z185" i="1"/>
  <c r="AK185" i="1" s="1"/>
  <c r="V183" i="1"/>
  <c r="AG183" i="1" s="1"/>
  <c r="W184" i="1" s="1"/>
  <c r="N183" i="1"/>
  <c r="AW187" i="1"/>
  <c r="AX190" i="1" s="1"/>
  <c r="AU187" i="1"/>
  <c r="AB189" i="1"/>
  <c r="AC204" i="1"/>
  <c r="S183" i="1"/>
  <c r="Y190" i="1"/>
  <c r="AV187" i="1"/>
  <c r="AA190" i="1"/>
  <c r="BB183" i="1"/>
  <c r="B695" i="4"/>
  <c r="AS744" i="1"/>
  <c r="AR744" i="1"/>
  <c r="C745" i="1"/>
  <c r="AT745" i="1"/>
  <c r="B746" i="1"/>
  <c r="AQ745" i="1"/>
  <c r="I746" i="1" l="1"/>
  <c r="J746" i="1"/>
  <c r="AY187" i="1"/>
  <c r="AZ187" i="1" s="1"/>
  <c r="BA187" i="1" s="1"/>
  <c r="AD183" i="1" a="1"/>
  <c r="AD183" i="1" s="1"/>
  <c r="E133" i="4"/>
  <c r="AJ183" i="1"/>
  <c r="AF183" i="1"/>
  <c r="BC183" i="1"/>
  <c r="BD189" i="1"/>
  <c r="B696" i="4"/>
  <c r="B747" i="1"/>
  <c r="AQ746" i="1"/>
  <c r="C746" i="1"/>
  <c r="AT746" i="1"/>
  <c r="AS745" i="1"/>
  <c r="AR745" i="1"/>
  <c r="D137" i="4" l="1"/>
  <c r="D188" i="1"/>
  <c r="E188" i="1" s="1"/>
  <c r="I747" i="1"/>
  <c r="J747" i="1"/>
  <c r="F137" i="4"/>
  <c r="AE183" i="1"/>
  <c r="BI183" i="1" s="1"/>
  <c r="AO183" i="1"/>
  <c r="AP183" i="1" s="1"/>
  <c r="H133" i="4" s="1"/>
  <c r="AL183" i="1"/>
  <c r="Q184" i="1"/>
  <c r="X184" i="1" s="1"/>
  <c r="R184" i="1"/>
  <c r="B697" i="4"/>
  <c r="AS746" i="1"/>
  <c r="AR746" i="1"/>
  <c r="C747" i="1"/>
  <c r="AT747" i="1"/>
  <c r="B748" i="1"/>
  <c r="AQ747" i="1"/>
  <c r="G137" i="4" l="1"/>
  <c r="AI137" i="4"/>
  <c r="AJ137" i="4" s="1"/>
  <c r="F188" i="1"/>
  <c r="G188" i="1"/>
  <c r="M138" i="4" s="1"/>
  <c r="I748" i="1"/>
  <c r="J748" i="1"/>
  <c r="BF184" i="1"/>
  <c r="L134" i="4" s="1"/>
  <c r="AH184" i="1"/>
  <c r="I133" i="4"/>
  <c r="AK133" i="4" s="1"/>
  <c r="AL133" i="4" s="1"/>
  <c r="AM183" i="1"/>
  <c r="C133" i="4" s="1"/>
  <c r="AI184" i="1"/>
  <c r="AN184" i="1"/>
  <c r="N133" i="4"/>
  <c r="O133" i="4" s="1"/>
  <c r="K184" i="1"/>
  <c r="M184" i="1" s="1"/>
  <c r="B698" i="4"/>
  <c r="AS747" i="1"/>
  <c r="AR747" i="1"/>
  <c r="AQ748" i="1"/>
  <c r="C748" i="1"/>
  <c r="AT748" i="1"/>
  <c r="B749" i="1"/>
  <c r="J133" i="4" l="1"/>
  <c r="J749" i="1"/>
  <c r="I749" i="1"/>
  <c r="O184" i="1"/>
  <c r="AB190" i="1"/>
  <c r="S184" i="1"/>
  <c r="V184" i="1"/>
  <c r="AG184" i="1" s="1"/>
  <c r="W185" i="1" s="1"/>
  <c r="AW188" i="1"/>
  <c r="AX191" i="1" s="1"/>
  <c r="AC205" i="1"/>
  <c r="Y191" i="1"/>
  <c r="Z186" i="1"/>
  <c r="AK186" i="1" s="1"/>
  <c r="AA191" i="1"/>
  <c r="N184" i="1"/>
  <c r="AV188" i="1"/>
  <c r="AU188" i="1"/>
  <c r="BB184" i="1"/>
  <c r="B699" i="4"/>
  <c r="AT749" i="1"/>
  <c r="B750" i="1"/>
  <c r="AQ749" i="1"/>
  <c r="C749" i="1"/>
  <c r="AS748" i="1"/>
  <c r="AR748" i="1"/>
  <c r="I750" i="1" l="1"/>
  <c r="J750" i="1"/>
  <c r="AD184" i="1" a="1"/>
  <c r="AD184" i="1" s="1"/>
  <c r="E134" i="4"/>
  <c r="AY188" i="1"/>
  <c r="AZ188" i="1" s="1"/>
  <c r="AF184" i="1"/>
  <c r="AJ184" i="1"/>
  <c r="BC184" i="1"/>
  <c r="BD190" i="1"/>
  <c r="B700" i="4"/>
  <c r="AS749" i="1"/>
  <c r="AR749" i="1"/>
  <c r="C750" i="1"/>
  <c r="AT750" i="1"/>
  <c r="B751" i="1"/>
  <c r="AQ750" i="1"/>
  <c r="I751" i="1" l="1"/>
  <c r="J751" i="1"/>
  <c r="AL184" i="1"/>
  <c r="AM184" i="1" s="1"/>
  <c r="AE184" i="1"/>
  <c r="BI184" i="1" s="1"/>
  <c r="AO184" i="1"/>
  <c r="AP184" i="1" s="1"/>
  <c r="H134" i="4" s="1"/>
  <c r="BA188" i="1"/>
  <c r="F138" i="4"/>
  <c r="Q185" i="1"/>
  <c r="X185" i="1" s="1"/>
  <c r="R185" i="1"/>
  <c r="B701" i="4"/>
  <c r="AS750" i="1"/>
  <c r="AR750" i="1"/>
  <c r="B752" i="1"/>
  <c r="AQ751" i="1"/>
  <c r="C751" i="1"/>
  <c r="AT751" i="1"/>
  <c r="G138" i="4" l="1"/>
  <c r="AI138" i="4"/>
  <c r="AJ138" i="4" s="1"/>
  <c r="D138" i="4"/>
  <c r="D189" i="1"/>
  <c r="E189" i="1" s="1"/>
  <c r="I752" i="1"/>
  <c r="J752" i="1"/>
  <c r="BF185" i="1"/>
  <c r="L135" i="4" s="1"/>
  <c r="AH185" i="1"/>
  <c r="I134" i="4"/>
  <c r="AK134" i="4" s="1"/>
  <c r="AL134" i="4" s="1"/>
  <c r="AI185" i="1"/>
  <c r="AN185" i="1"/>
  <c r="C134" i="4"/>
  <c r="O185" i="1"/>
  <c r="K185" i="1"/>
  <c r="M185" i="1" s="1"/>
  <c r="N134" i="4"/>
  <c r="O134" i="4" s="1"/>
  <c r="B702" i="4"/>
  <c r="AR751" i="1"/>
  <c r="AS751" i="1"/>
  <c r="AT752" i="1"/>
  <c r="B753" i="1"/>
  <c r="AQ752" i="1"/>
  <c r="C752" i="1"/>
  <c r="J134" i="4" l="1"/>
  <c r="F189" i="1"/>
  <c r="G189" i="1"/>
  <c r="M139" i="4" s="1"/>
  <c r="J753" i="1"/>
  <c r="I753" i="1"/>
  <c r="AW189" i="1"/>
  <c r="AX192" i="1" s="1"/>
  <c r="AU189" i="1"/>
  <c r="S185" i="1"/>
  <c r="AV189" i="1"/>
  <c r="Z187" i="1"/>
  <c r="AK187" i="1" s="1"/>
  <c r="N185" i="1"/>
  <c r="Y192" i="1"/>
  <c r="AA192" i="1"/>
  <c r="V185" i="1"/>
  <c r="AG185" i="1" s="1"/>
  <c r="W186" i="1" s="1"/>
  <c r="AB191" i="1"/>
  <c r="AC206" i="1"/>
  <c r="BB185" i="1"/>
  <c r="B703" i="4"/>
  <c r="AS752" i="1"/>
  <c r="AR752" i="1"/>
  <c r="AT753" i="1"/>
  <c r="B754" i="1"/>
  <c r="C753" i="1"/>
  <c r="AQ753" i="1"/>
  <c r="I754" i="1" l="1"/>
  <c r="J754" i="1"/>
  <c r="AD185" i="1" a="1"/>
  <c r="AD185" i="1" s="1"/>
  <c r="E135" i="4"/>
  <c r="AF185" i="1"/>
  <c r="BC185" i="1"/>
  <c r="AJ185" i="1"/>
  <c r="BD191" i="1"/>
  <c r="AY189" i="1"/>
  <c r="AZ189" i="1" s="1"/>
  <c r="B704" i="4"/>
  <c r="AT754" i="1"/>
  <c r="AQ754" i="1"/>
  <c r="B755" i="1"/>
  <c r="C754" i="1"/>
  <c r="AS753" i="1"/>
  <c r="AR753" i="1"/>
  <c r="I755" i="1" l="1"/>
  <c r="J755" i="1"/>
  <c r="AO185" i="1"/>
  <c r="AP185" i="1" s="1"/>
  <c r="H135" i="4" s="1"/>
  <c r="AE185" i="1"/>
  <c r="BI185" i="1" s="1"/>
  <c r="AL185" i="1"/>
  <c r="AM185" i="1" s="1"/>
  <c r="BA189" i="1"/>
  <c r="F139" i="4"/>
  <c r="Q186" i="1"/>
  <c r="X186" i="1" s="1"/>
  <c r="R186" i="1"/>
  <c r="B705" i="4"/>
  <c r="AS754" i="1"/>
  <c r="AR754" i="1"/>
  <c r="B756" i="1"/>
  <c r="C755" i="1"/>
  <c r="AT755" i="1"/>
  <c r="AQ755" i="1"/>
  <c r="G139" i="4" l="1"/>
  <c r="AI139" i="4"/>
  <c r="AJ139" i="4" s="1"/>
  <c r="D139" i="4"/>
  <c r="D190" i="1"/>
  <c r="E190" i="1" s="1"/>
  <c r="I756" i="1"/>
  <c r="J756" i="1"/>
  <c r="AH186" i="1"/>
  <c r="BF186" i="1"/>
  <c r="L136" i="4" s="1"/>
  <c r="I135" i="4"/>
  <c r="AK135" i="4" s="1"/>
  <c r="AL135" i="4" s="1"/>
  <c r="AN186" i="1"/>
  <c r="AI186" i="1"/>
  <c r="O186" i="1"/>
  <c r="C135" i="4"/>
  <c r="N135" i="4"/>
  <c r="O135" i="4" s="1"/>
  <c r="K186" i="1"/>
  <c r="M186" i="1" s="1"/>
  <c r="B706" i="4"/>
  <c r="AS755" i="1"/>
  <c r="AR755" i="1"/>
  <c r="C756" i="1"/>
  <c r="B757" i="1"/>
  <c r="AQ756" i="1"/>
  <c r="AT756" i="1"/>
  <c r="J135" i="4" l="1"/>
  <c r="F190" i="1"/>
  <c r="G190" i="1"/>
  <c r="M140" i="4" s="1"/>
  <c r="J757" i="1"/>
  <c r="I757" i="1"/>
  <c r="V186" i="1"/>
  <c r="AG186" i="1" s="1"/>
  <c r="W187" i="1" s="1"/>
  <c r="AV190" i="1"/>
  <c r="Z188" i="1"/>
  <c r="AK188" i="1" s="1"/>
  <c r="AB192" i="1"/>
  <c r="AA193" i="1"/>
  <c r="S186" i="1"/>
  <c r="N186" i="1"/>
  <c r="AU190" i="1"/>
  <c r="AC207" i="1"/>
  <c r="AW190" i="1"/>
  <c r="AX193" i="1" s="1"/>
  <c r="Y193" i="1"/>
  <c r="BB186" i="1"/>
  <c r="B707" i="4"/>
  <c r="AS756" i="1"/>
  <c r="AR756" i="1"/>
  <c r="AQ757" i="1"/>
  <c r="C757" i="1"/>
  <c r="AT757" i="1"/>
  <c r="B758" i="1"/>
  <c r="I758" i="1" l="1"/>
  <c r="J758" i="1"/>
  <c r="AD186" i="1" a="1"/>
  <c r="AD186" i="1" s="1"/>
  <c r="AY190" i="1"/>
  <c r="AZ190" i="1" s="1"/>
  <c r="BA190" i="1" s="1"/>
  <c r="E136" i="4"/>
  <c r="BD192" i="1"/>
  <c r="BC186" i="1"/>
  <c r="AF186" i="1"/>
  <c r="AJ186" i="1"/>
  <c r="B708" i="4"/>
  <c r="AR757" i="1"/>
  <c r="AS757" i="1"/>
  <c r="AT758" i="1"/>
  <c r="AQ758" i="1"/>
  <c r="B759" i="1"/>
  <c r="C758" i="1"/>
  <c r="D140" i="4" l="1"/>
  <c r="D191" i="1"/>
  <c r="E191" i="1" s="1"/>
  <c r="I759" i="1"/>
  <c r="J759" i="1"/>
  <c r="F140" i="4"/>
  <c r="AE186" i="1"/>
  <c r="BI186" i="1" s="1"/>
  <c r="AL186" i="1"/>
  <c r="AM186" i="1" s="1"/>
  <c r="AO186" i="1"/>
  <c r="AP186" i="1" s="1"/>
  <c r="H136" i="4" s="1"/>
  <c r="Q187" i="1"/>
  <c r="X187" i="1" s="1"/>
  <c r="R187" i="1"/>
  <c r="B709" i="4"/>
  <c r="AS758" i="1"/>
  <c r="AR758" i="1"/>
  <c r="C759" i="1"/>
  <c r="AT759" i="1"/>
  <c r="B760" i="1"/>
  <c r="AQ759" i="1"/>
  <c r="G140" i="4" l="1"/>
  <c r="AI140" i="4"/>
  <c r="AJ140" i="4" s="1"/>
  <c r="F191" i="1"/>
  <c r="G191" i="1"/>
  <c r="M141" i="4" s="1"/>
  <c r="I760" i="1"/>
  <c r="J760" i="1"/>
  <c r="BF187" i="1"/>
  <c r="L137" i="4" s="1"/>
  <c r="AH187" i="1"/>
  <c r="I136" i="4"/>
  <c r="AK136" i="4" s="1"/>
  <c r="AL136" i="4" s="1"/>
  <c r="K187" i="1"/>
  <c r="M187" i="1" s="1"/>
  <c r="N136" i="4"/>
  <c r="O136" i="4" s="1"/>
  <c r="O187" i="1"/>
  <c r="C136" i="4"/>
  <c r="AI187" i="1"/>
  <c r="AN187" i="1"/>
  <c r="B710" i="4"/>
  <c r="AS759" i="1"/>
  <c r="AR759" i="1"/>
  <c r="B761" i="1"/>
  <c r="AQ760" i="1"/>
  <c r="C760" i="1"/>
  <c r="AT760" i="1"/>
  <c r="J136" i="4" l="1"/>
  <c r="J761" i="1"/>
  <c r="I761" i="1"/>
  <c r="Z189" i="1"/>
  <c r="AK189" i="1" s="1"/>
  <c r="AB193" i="1"/>
  <c r="AW191" i="1"/>
  <c r="AX194" i="1" s="1"/>
  <c r="AC208" i="1"/>
  <c r="AU191" i="1"/>
  <c r="V187" i="1"/>
  <c r="AG187" i="1" s="1"/>
  <c r="W188" i="1" s="1"/>
  <c r="Y194" i="1"/>
  <c r="AV191" i="1"/>
  <c r="AA194" i="1"/>
  <c r="N187" i="1"/>
  <c r="S187" i="1"/>
  <c r="BB187" i="1"/>
  <c r="B711" i="4"/>
  <c r="AR760" i="1"/>
  <c r="AS760" i="1"/>
  <c r="AT761" i="1"/>
  <c r="B762" i="1"/>
  <c r="AQ761" i="1"/>
  <c r="C761" i="1"/>
  <c r="I762" i="1" l="1"/>
  <c r="J762" i="1"/>
  <c r="AD187" i="1" a="1"/>
  <c r="AD187" i="1" s="1"/>
  <c r="AY191" i="1"/>
  <c r="AZ191" i="1" s="1"/>
  <c r="F141" i="4" s="1"/>
  <c r="AF187" i="1"/>
  <c r="BC187" i="1"/>
  <c r="AJ187" i="1"/>
  <c r="E137" i="4"/>
  <c r="BD193" i="1"/>
  <c r="B712" i="4"/>
  <c r="AR761" i="1"/>
  <c r="AS761" i="1"/>
  <c r="AT762" i="1"/>
  <c r="AQ762" i="1"/>
  <c r="C762" i="1"/>
  <c r="B763" i="1"/>
  <c r="G141" i="4" l="1"/>
  <c r="AI141" i="4"/>
  <c r="AJ141" i="4" s="1"/>
  <c r="I763" i="1"/>
  <c r="J763" i="1"/>
  <c r="BA191" i="1"/>
  <c r="AO187" i="1"/>
  <c r="AP187" i="1" s="1"/>
  <c r="H137" i="4" s="1"/>
  <c r="AL187" i="1"/>
  <c r="AM187" i="1" s="1"/>
  <c r="AE187" i="1"/>
  <c r="BI187" i="1" s="1"/>
  <c r="Q188" i="1"/>
  <c r="X188" i="1" s="1"/>
  <c r="R188" i="1"/>
  <c r="B713" i="4"/>
  <c r="B764" i="1"/>
  <c r="C763" i="1"/>
  <c r="AT763" i="1"/>
  <c r="AQ763" i="1"/>
  <c r="AS762" i="1"/>
  <c r="AR762" i="1"/>
  <c r="D141" i="4" l="1"/>
  <c r="D192" i="1"/>
  <c r="E192" i="1" s="1"/>
  <c r="I764" i="1"/>
  <c r="J764" i="1"/>
  <c r="AH188" i="1"/>
  <c r="BF188" i="1"/>
  <c r="L138" i="4" s="1"/>
  <c r="I137" i="4"/>
  <c r="AK137" i="4" s="1"/>
  <c r="AL137" i="4" s="1"/>
  <c r="AI188" i="1"/>
  <c r="AN188" i="1"/>
  <c r="N137" i="4"/>
  <c r="O137" i="4" s="1"/>
  <c r="K188" i="1"/>
  <c r="M188" i="1" s="1"/>
  <c r="C137" i="4"/>
  <c r="O188" i="1"/>
  <c r="B714" i="4"/>
  <c r="AS763" i="1"/>
  <c r="AR763" i="1"/>
  <c r="C764" i="1"/>
  <c r="B765" i="1"/>
  <c r="AQ764" i="1"/>
  <c r="AT764" i="1"/>
  <c r="J137" i="4" l="1"/>
  <c r="F192" i="1"/>
  <c r="G192" i="1"/>
  <c r="M142" i="4" s="1"/>
  <c r="J765" i="1"/>
  <c r="I765" i="1"/>
  <c r="AC209" i="1"/>
  <c r="Z190" i="1"/>
  <c r="AK190" i="1" s="1"/>
  <c r="N188" i="1"/>
  <c r="AV192" i="1"/>
  <c r="AU192" i="1"/>
  <c r="S188" i="1"/>
  <c r="AB194" i="1"/>
  <c r="Y195" i="1"/>
  <c r="V188" i="1"/>
  <c r="AG188" i="1" s="1"/>
  <c r="W189" i="1" s="1"/>
  <c r="AW192" i="1"/>
  <c r="AX195" i="1" s="1"/>
  <c r="AA195" i="1"/>
  <c r="BB188" i="1"/>
  <c r="B715" i="4"/>
  <c r="AQ765" i="1"/>
  <c r="C765" i="1"/>
  <c r="AT765" i="1"/>
  <c r="B766" i="1"/>
  <c r="AS764" i="1"/>
  <c r="AR764" i="1"/>
  <c r="I766" i="1" l="1"/>
  <c r="J766" i="1"/>
  <c r="AY192" i="1"/>
  <c r="AZ192" i="1" s="1"/>
  <c r="BA192" i="1" s="1"/>
  <c r="AD188" i="1" a="1"/>
  <c r="AD188" i="1" s="1"/>
  <c r="AF188" i="1"/>
  <c r="AJ188" i="1"/>
  <c r="BC188" i="1"/>
  <c r="E138" i="4"/>
  <c r="BD194" i="1"/>
  <c r="B716" i="4"/>
  <c r="AT766" i="1"/>
  <c r="B767" i="1"/>
  <c r="AQ766" i="1"/>
  <c r="C766" i="1"/>
  <c r="AR765" i="1"/>
  <c r="AS765" i="1"/>
  <c r="D142" i="4" l="1"/>
  <c r="D193" i="1"/>
  <c r="E193" i="1" s="1"/>
  <c r="I767" i="1"/>
  <c r="J767" i="1"/>
  <c r="F142" i="4"/>
  <c r="AE188" i="1"/>
  <c r="BI188" i="1" s="1"/>
  <c r="AO188" i="1"/>
  <c r="AP188" i="1" s="1"/>
  <c r="H138" i="4" s="1"/>
  <c r="AL188" i="1"/>
  <c r="AM188" i="1" s="1"/>
  <c r="Q189" i="1"/>
  <c r="X189" i="1" s="1"/>
  <c r="R189" i="1"/>
  <c r="B717" i="4"/>
  <c r="AS766" i="1"/>
  <c r="AR766" i="1"/>
  <c r="C767" i="1"/>
  <c r="AT767" i="1"/>
  <c r="B768" i="1"/>
  <c r="AQ767" i="1"/>
  <c r="G142" i="4" l="1"/>
  <c r="AI142" i="4"/>
  <c r="AJ142" i="4" s="1"/>
  <c r="F193" i="1"/>
  <c r="G193" i="1"/>
  <c r="M143" i="4" s="1"/>
  <c r="I768" i="1"/>
  <c r="J768" i="1"/>
  <c r="BF189" i="1"/>
  <c r="L139" i="4" s="1"/>
  <c r="AH189" i="1"/>
  <c r="I138" i="4"/>
  <c r="AK138" i="4" s="1"/>
  <c r="AL138" i="4" s="1"/>
  <c r="AI189" i="1"/>
  <c r="AN189" i="1"/>
  <c r="O189" i="1"/>
  <c r="C138" i="4"/>
  <c r="N138" i="4"/>
  <c r="O138" i="4" s="1"/>
  <c r="K189" i="1"/>
  <c r="M189" i="1" s="1"/>
  <c r="B718" i="4"/>
  <c r="AS767" i="1"/>
  <c r="AR767" i="1"/>
  <c r="B769" i="1"/>
  <c r="AQ768" i="1"/>
  <c r="C768" i="1"/>
  <c r="AT768" i="1"/>
  <c r="J138" i="4" l="1"/>
  <c r="J769" i="1"/>
  <c r="I769" i="1"/>
  <c r="AB195" i="1"/>
  <c r="AA196" i="1"/>
  <c r="N189" i="1"/>
  <c r="Y196" i="1"/>
  <c r="V189" i="1"/>
  <c r="AG189" i="1" s="1"/>
  <c r="W190" i="1" s="1"/>
  <c r="AU193" i="1"/>
  <c r="AC210" i="1"/>
  <c r="S189" i="1"/>
  <c r="Z191" i="1"/>
  <c r="AK191" i="1" s="1"/>
  <c r="AW193" i="1"/>
  <c r="AX196" i="1" s="1"/>
  <c r="AV193" i="1"/>
  <c r="BB189" i="1"/>
  <c r="B719" i="4"/>
  <c r="AT769" i="1"/>
  <c r="B770" i="1"/>
  <c r="AQ769" i="1"/>
  <c r="C769" i="1"/>
  <c r="AR768" i="1"/>
  <c r="AS768" i="1"/>
  <c r="I770" i="1" l="1"/>
  <c r="J770" i="1"/>
  <c r="AY193" i="1"/>
  <c r="AZ193" i="1" s="1"/>
  <c r="BA193" i="1" s="1"/>
  <c r="AD189" i="1" a="1"/>
  <c r="AD189" i="1" s="1"/>
  <c r="AF189" i="1"/>
  <c r="BC189" i="1"/>
  <c r="AJ189" i="1"/>
  <c r="E139" i="4"/>
  <c r="BD195" i="1"/>
  <c r="B720" i="4"/>
  <c r="AS769" i="1"/>
  <c r="AR769" i="1"/>
  <c r="C770" i="1"/>
  <c r="AT770" i="1"/>
  <c r="B771" i="1"/>
  <c r="AQ770" i="1"/>
  <c r="D143" i="4" l="1"/>
  <c r="D194" i="1"/>
  <c r="E194" i="1" s="1"/>
  <c r="I771" i="1"/>
  <c r="J771" i="1"/>
  <c r="F143" i="4"/>
  <c r="AL189" i="1"/>
  <c r="AM189" i="1" s="1"/>
  <c r="AO189" i="1"/>
  <c r="AP189" i="1" s="1"/>
  <c r="H139" i="4" s="1"/>
  <c r="AE189" i="1"/>
  <c r="BI189" i="1" s="1"/>
  <c r="Q190" i="1"/>
  <c r="X190" i="1" s="1"/>
  <c r="R190" i="1"/>
  <c r="B721" i="4"/>
  <c r="AS770" i="1"/>
  <c r="AR770" i="1"/>
  <c r="B772" i="1"/>
  <c r="AQ771" i="1"/>
  <c r="C771" i="1"/>
  <c r="AT771" i="1"/>
  <c r="G143" i="4" l="1"/>
  <c r="AI143" i="4"/>
  <c r="AJ143" i="4" s="1"/>
  <c r="F194" i="1"/>
  <c r="G194" i="1"/>
  <c r="M144" i="4" s="1"/>
  <c r="I772" i="1"/>
  <c r="J772" i="1"/>
  <c r="BF190" i="1"/>
  <c r="L140" i="4" s="1"/>
  <c r="AH190" i="1"/>
  <c r="I139" i="4"/>
  <c r="AK139" i="4" s="1"/>
  <c r="AL139" i="4" s="1"/>
  <c r="O190" i="1"/>
  <c r="C139" i="4"/>
  <c r="AN190" i="1"/>
  <c r="AI190" i="1"/>
  <c r="K190" i="1"/>
  <c r="M190" i="1" s="1"/>
  <c r="N139" i="4"/>
  <c r="O139" i="4" s="1"/>
  <c r="B722" i="4"/>
  <c r="C772" i="1"/>
  <c r="AT772" i="1"/>
  <c r="B773" i="1"/>
  <c r="AQ772" i="1"/>
  <c r="AS771" i="1"/>
  <c r="AR771" i="1"/>
  <c r="J139" i="4" l="1"/>
  <c r="J773" i="1"/>
  <c r="I773" i="1"/>
  <c r="AU194" i="1"/>
  <c r="AW194" i="1"/>
  <c r="AX197" i="1" s="1"/>
  <c r="Y197" i="1"/>
  <c r="AB196" i="1"/>
  <c r="S190" i="1"/>
  <c r="N190" i="1"/>
  <c r="AC211" i="1"/>
  <c r="AV194" i="1"/>
  <c r="V190" i="1"/>
  <c r="AG190" i="1" s="1"/>
  <c r="W191" i="1" s="1"/>
  <c r="AA197" i="1"/>
  <c r="Z192" i="1"/>
  <c r="AK192" i="1" s="1"/>
  <c r="BB190" i="1"/>
  <c r="B723" i="4"/>
  <c r="AS772" i="1"/>
  <c r="AR772" i="1"/>
  <c r="AQ773" i="1"/>
  <c r="C773" i="1"/>
  <c r="AT773" i="1"/>
  <c r="B774" i="1"/>
  <c r="I774" i="1" l="1"/>
  <c r="J774" i="1"/>
  <c r="AD190" i="1" a="1"/>
  <c r="AD190" i="1" s="1"/>
  <c r="E140" i="4"/>
  <c r="AJ190" i="1"/>
  <c r="BC190" i="1"/>
  <c r="AF190" i="1"/>
  <c r="BD196" i="1"/>
  <c r="AY194" i="1"/>
  <c r="AZ194" i="1" s="1"/>
  <c r="B724" i="4"/>
  <c r="AT774" i="1"/>
  <c r="B775" i="1"/>
  <c r="AQ774" i="1"/>
  <c r="C774" i="1"/>
  <c r="AS773" i="1"/>
  <c r="AR773" i="1"/>
  <c r="I775" i="1" l="1"/>
  <c r="J775" i="1"/>
  <c r="AE190" i="1"/>
  <c r="BI190" i="1" s="1"/>
  <c r="AO190" i="1"/>
  <c r="AP190" i="1" s="1"/>
  <c r="H140" i="4" s="1"/>
  <c r="AL190" i="1"/>
  <c r="Q191" i="1"/>
  <c r="X191" i="1" s="1"/>
  <c r="R191" i="1"/>
  <c r="BA194" i="1"/>
  <c r="F144" i="4"/>
  <c r="B725" i="4"/>
  <c r="AS774" i="1"/>
  <c r="AR774" i="1"/>
  <c r="B776" i="1"/>
  <c r="C775" i="1"/>
  <c r="AT775" i="1"/>
  <c r="AQ775" i="1"/>
  <c r="G144" i="4" l="1"/>
  <c r="AI144" i="4"/>
  <c r="AJ144" i="4" s="1"/>
  <c r="D144" i="4"/>
  <c r="D195" i="1"/>
  <c r="E195" i="1" s="1"/>
  <c r="I776" i="1"/>
  <c r="J776" i="1"/>
  <c r="AH191" i="1"/>
  <c r="BF191" i="1"/>
  <c r="L141" i="4" s="1"/>
  <c r="AM190" i="1"/>
  <c r="O191" i="1" s="1"/>
  <c r="I140" i="4"/>
  <c r="AK140" i="4" s="1"/>
  <c r="AL140" i="4" s="1"/>
  <c r="K191" i="1"/>
  <c r="M191" i="1" s="1"/>
  <c r="N140" i="4"/>
  <c r="O140" i="4" s="1"/>
  <c r="AN191" i="1"/>
  <c r="AI191" i="1"/>
  <c r="B726" i="4"/>
  <c r="B777" i="1"/>
  <c r="AQ776" i="1"/>
  <c r="AT776" i="1"/>
  <c r="C776" i="1"/>
  <c r="AS775" i="1"/>
  <c r="AR775" i="1"/>
  <c r="J140" i="4" l="1"/>
  <c r="F195" i="1"/>
  <c r="G195" i="1"/>
  <c r="M145" i="4" s="1"/>
  <c r="J777" i="1"/>
  <c r="I777" i="1"/>
  <c r="C140" i="4"/>
  <c r="N191" i="1"/>
  <c r="AV195" i="1"/>
  <c r="AU195" i="1"/>
  <c r="AC212" i="1"/>
  <c r="AW195" i="1"/>
  <c r="AX198" i="1" s="1"/>
  <c r="AB197" i="1"/>
  <c r="S191" i="1"/>
  <c r="V191" i="1"/>
  <c r="AG191" i="1" s="1"/>
  <c r="W192" i="1" s="1"/>
  <c r="Y198" i="1"/>
  <c r="Z193" i="1"/>
  <c r="AK193" i="1" s="1"/>
  <c r="AA198" i="1"/>
  <c r="BB191" i="1"/>
  <c r="B727" i="4"/>
  <c r="AS776" i="1"/>
  <c r="AR776" i="1"/>
  <c r="AQ777" i="1"/>
  <c r="C777" i="1"/>
  <c r="AT777" i="1"/>
  <c r="B778" i="1"/>
  <c r="I778" i="1" l="1"/>
  <c r="J778" i="1"/>
  <c r="AD191" i="1" a="1"/>
  <c r="AD191" i="1" s="1"/>
  <c r="BD197" i="1"/>
  <c r="E141" i="4"/>
  <c r="AY195" i="1"/>
  <c r="AZ195" i="1" s="1"/>
  <c r="AJ191" i="1"/>
  <c r="BC191" i="1"/>
  <c r="AF191" i="1"/>
  <c r="B728" i="4"/>
  <c r="AS777" i="1"/>
  <c r="AR777" i="1"/>
  <c r="AT778" i="1"/>
  <c r="AQ778" i="1"/>
  <c r="C778" i="1"/>
  <c r="B779" i="1"/>
  <c r="I779" i="1" l="1"/>
  <c r="J779" i="1"/>
  <c r="AL191" i="1"/>
  <c r="AM191" i="1" s="1"/>
  <c r="AO191" i="1"/>
  <c r="AP191" i="1" s="1"/>
  <c r="H141" i="4" s="1"/>
  <c r="AE191" i="1"/>
  <c r="BI191" i="1" s="1"/>
  <c r="BA195" i="1"/>
  <c r="F145" i="4"/>
  <c r="Q192" i="1"/>
  <c r="X192" i="1" s="1"/>
  <c r="R192" i="1"/>
  <c r="B729" i="4"/>
  <c r="C779" i="1"/>
  <c r="AT779" i="1"/>
  <c r="B780" i="1"/>
  <c r="AQ779" i="1"/>
  <c r="AS778" i="1"/>
  <c r="AR778" i="1"/>
  <c r="G145" i="4" l="1"/>
  <c r="AI145" i="4"/>
  <c r="AJ145" i="4" s="1"/>
  <c r="D145" i="4"/>
  <c r="D196" i="1"/>
  <c r="E196" i="1" s="1"/>
  <c r="I780" i="1"/>
  <c r="J780" i="1"/>
  <c r="BF192" i="1"/>
  <c r="L142" i="4" s="1"/>
  <c r="AH192" i="1"/>
  <c r="I141" i="4"/>
  <c r="AK141" i="4" s="1"/>
  <c r="AL141" i="4" s="1"/>
  <c r="AN192" i="1"/>
  <c r="AI192" i="1"/>
  <c r="K192" i="1"/>
  <c r="M192" i="1" s="1"/>
  <c r="N141" i="4"/>
  <c r="O141" i="4" s="1"/>
  <c r="O192" i="1"/>
  <c r="C141" i="4"/>
  <c r="B730" i="4"/>
  <c r="B781" i="1"/>
  <c r="AQ780" i="1"/>
  <c r="C780" i="1"/>
  <c r="AT780" i="1"/>
  <c r="AS779" i="1"/>
  <c r="AR779" i="1"/>
  <c r="J141" i="4" l="1"/>
  <c r="F196" i="1"/>
  <c r="G196" i="1"/>
  <c r="M146" i="4" s="1"/>
  <c r="J781" i="1"/>
  <c r="I781" i="1"/>
  <c r="N192" i="1"/>
  <c r="Z194" i="1"/>
  <c r="AK194" i="1" s="1"/>
  <c r="Y199" i="1"/>
  <c r="AC213" i="1"/>
  <c r="AW196" i="1"/>
  <c r="AX199" i="1" s="1"/>
  <c r="V192" i="1"/>
  <c r="AG192" i="1" s="1"/>
  <c r="W193" i="1" s="1"/>
  <c r="AU196" i="1"/>
  <c r="AV196" i="1"/>
  <c r="S192" i="1"/>
  <c r="AB198" i="1"/>
  <c r="AA199" i="1"/>
  <c r="BB192" i="1"/>
  <c r="B731" i="4"/>
  <c r="AR780" i="1"/>
  <c r="AS780" i="1"/>
  <c r="AT781" i="1"/>
  <c r="B782" i="1"/>
  <c r="AQ781" i="1"/>
  <c r="C781" i="1"/>
  <c r="I782" i="1" l="1"/>
  <c r="J782" i="1"/>
  <c r="AD192" i="1" a="1"/>
  <c r="AD192" i="1" s="1"/>
  <c r="AY196" i="1"/>
  <c r="AZ196" i="1" s="1"/>
  <c r="BA196" i="1" s="1"/>
  <c r="E142" i="4"/>
  <c r="BD198" i="1"/>
  <c r="AF192" i="1"/>
  <c r="AJ192" i="1"/>
  <c r="BC192" i="1"/>
  <c r="B732" i="4"/>
  <c r="AR781" i="1"/>
  <c r="AS781" i="1"/>
  <c r="AT782" i="1"/>
  <c r="AQ782" i="1"/>
  <c r="B783" i="1"/>
  <c r="C782" i="1"/>
  <c r="D146" i="4" l="1"/>
  <c r="D197" i="1"/>
  <c r="E197" i="1" s="1"/>
  <c r="I783" i="1"/>
  <c r="J783" i="1"/>
  <c r="F146" i="4"/>
  <c r="AE192" i="1"/>
  <c r="BI192" i="1" s="1"/>
  <c r="AO192" i="1"/>
  <c r="AP192" i="1" s="1"/>
  <c r="H142" i="4" s="1"/>
  <c r="AL192" i="1"/>
  <c r="AM192" i="1" s="1"/>
  <c r="Q193" i="1"/>
  <c r="X193" i="1" s="1"/>
  <c r="R193" i="1"/>
  <c r="B733" i="4"/>
  <c r="AS782" i="1"/>
  <c r="AR782" i="1"/>
  <c r="B784" i="1"/>
  <c r="C783" i="1"/>
  <c r="AT783" i="1"/>
  <c r="AQ783" i="1"/>
  <c r="G146" i="4" l="1"/>
  <c r="AI146" i="4"/>
  <c r="AJ146" i="4" s="1"/>
  <c r="F197" i="1"/>
  <c r="G197" i="1"/>
  <c r="M147" i="4" s="1"/>
  <c r="I784" i="1"/>
  <c r="J784" i="1"/>
  <c r="BF193" i="1"/>
  <c r="L143" i="4" s="1"/>
  <c r="AH193" i="1"/>
  <c r="I142" i="4"/>
  <c r="AK142" i="4" s="1"/>
  <c r="AL142" i="4" s="1"/>
  <c r="N142" i="4"/>
  <c r="O142" i="4" s="1"/>
  <c r="K193" i="1"/>
  <c r="M193" i="1" s="1"/>
  <c r="AI193" i="1"/>
  <c r="AN193" i="1"/>
  <c r="C142" i="4"/>
  <c r="O193" i="1"/>
  <c r="B734" i="4"/>
  <c r="C784" i="1"/>
  <c r="B785" i="1"/>
  <c r="AQ784" i="1"/>
  <c r="AT784" i="1"/>
  <c r="AS783" i="1"/>
  <c r="AR783" i="1"/>
  <c r="J142" i="4" l="1"/>
  <c r="J785" i="1"/>
  <c r="I785" i="1"/>
  <c r="Z195" i="1"/>
  <c r="AK195" i="1" s="1"/>
  <c r="AW197" i="1"/>
  <c r="AX200" i="1" s="1"/>
  <c r="Y200" i="1"/>
  <c r="N193" i="1"/>
  <c r="AC214" i="1"/>
  <c r="V193" i="1"/>
  <c r="AG193" i="1" s="1"/>
  <c r="W194" i="1" s="1"/>
  <c r="AV197" i="1"/>
  <c r="AU197" i="1"/>
  <c r="AA200" i="1"/>
  <c r="AB199" i="1"/>
  <c r="S193" i="1"/>
  <c r="BB193" i="1"/>
  <c r="B735" i="4"/>
  <c r="AS784" i="1"/>
  <c r="AR784" i="1"/>
  <c r="AQ785" i="1"/>
  <c r="C785" i="1"/>
  <c r="AT785" i="1"/>
  <c r="B786" i="1"/>
  <c r="I786" i="1" l="1"/>
  <c r="J786" i="1"/>
  <c r="AY197" i="1"/>
  <c r="AZ197" i="1" s="1"/>
  <c r="BA197" i="1" s="1"/>
  <c r="AD193" i="1" a="1"/>
  <c r="AD193" i="1" s="1"/>
  <c r="E143" i="4"/>
  <c r="AF193" i="1"/>
  <c r="AJ193" i="1"/>
  <c r="BC193" i="1"/>
  <c r="BD199" i="1"/>
  <c r="B736" i="4"/>
  <c r="AR785" i="1"/>
  <c r="AS785" i="1"/>
  <c r="AT786" i="1"/>
  <c r="AQ786" i="1"/>
  <c r="C786" i="1"/>
  <c r="B787" i="1"/>
  <c r="D147" i="4" l="1"/>
  <c r="D198" i="1"/>
  <c r="E198" i="1" s="1"/>
  <c r="I787" i="1"/>
  <c r="J787" i="1"/>
  <c r="F147" i="4"/>
  <c r="AL193" i="1"/>
  <c r="AM193" i="1" s="1"/>
  <c r="AO193" i="1"/>
  <c r="AP193" i="1" s="1"/>
  <c r="H143" i="4" s="1"/>
  <c r="AE193" i="1"/>
  <c r="BI193" i="1" s="1"/>
  <c r="Q194" i="1"/>
  <c r="X194" i="1" s="1"/>
  <c r="R194" i="1"/>
  <c r="B737" i="4"/>
  <c r="AS786" i="1"/>
  <c r="AR786" i="1"/>
  <c r="C787" i="1"/>
  <c r="AT787" i="1"/>
  <c r="B788" i="1"/>
  <c r="AQ787" i="1"/>
  <c r="G147" i="4" l="1"/>
  <c r="AI147" i="4"/>
  <c r="AJ147" i="4" s="1"/>
  <c r="F198" i="1"/>
  <c r="G198" i="1"/>
  <c r="M148" i="4" s="1"/>
  <c r="I788" i="1"/>
  <c r="J788" i="1"/>
  <c r="BF194" i="1"/>
  <c r="L144" i="4" s="1"/>
  <c r="AH194" i="1"/>
  <c r="I143" i="4"/>
  <c r="AK143" i="4" s="1"/>
  <c r="AL143" i="4" s="1"/>
  <c r="AI194" i="1"/>
  <c r="AN194" i="1"/>
  <c r="O194" i="1"/>
  <c r="C143" i="4"/>
  <c r="N143" i="4"/>
  <c r="O143" i="4" s="1"/>
  <c r="K194" i="1"/>
  <c r="M194" i="1" s="1"/>
  <c r="B738" i="4"/>
  <c r="AS787" i="1"/>
  <c r="AR787" i="1"/>
  <c r="B789" i="1"/>
  <c r="AQ788" i="1"/>
  <c r="C788" i="1"/>
  <c r="AT788" i="1"/>
  <c r="J143" i="4" l="1"/>
  <c r="J789" i="1"/>
  <c r="I789" i="1"/>
  <c r="S194" i="1"/>
  <c r="AW198" i="1"/>
  <c r="AX201" i="1" s="1"/>
  <c r="AV198" i="1"/>
  <c r="AA201" i="1"/>
  <c r="Z196" i="1"/>
  <c r="AK196" i="1" s="1"/>
  <c r="N194" i="1"/>
  <c r="AB200" i="1"/>
  <c r="AC215" i="1"/>
  <c r="AU198" i="1"/>
  <c r="V194" i="1"/>
  <c r="AG194" i="1" s="1"/>
  <c r="W195" i="1" s="1"/>
  <c r="Y201" i="1"/>
  <c r="BB194" i="1"/>
  <c r="B739" i="4"/>
  <c r="AT789" i="1"/>
  <c r="B790" i="1"/>
  <c r="AQ789" i="1"/>
  <c r="C789" i="1"/>
  <c r="AR788" i="1"/>
  <c r="AS788" i="1"/>
  <c r="I790" i="1" l="1"/>
  <c r="J790" i="1"/>
  <c r="AD194" i="1" a="1"/>
  <c r="AD194" i="1" s="1"/>
  <c r="BD200" i="1"/>
  <c r="E144" i="4"/>
  <c r="AY198" i="1"/>
  <c r="AZ198" i="1" s="1"/>
  <c r="AF194" i="1"/>
  <c r="AJ194" i="1"/>
  <c r="BC194" i="1"/>
  <c r="B740" i="4"/>
  <c r="AS789" i="1"/>
  <c r="AR789" i="1"/>
  <c r="C790" i="1"/>
  <c r="AT790" i="1"/>
  <c r="B791" i="1"/>
  <c r="AQ790" i="1"/>
  <c r="I791" i="1" l="1"/>
  <c r="J791" i="1"/>
  <c r="AE194" i="1"/>
  <c r="BI194" i="1" s="1"/>
  <c r="AO194" i="1"/>
  <c r="AP194" i="1" s="1"/>
  <c r="H144" i="4" s="1"/>
  <c r="AL194" i="1"/>
  <c r="AM194" i="1" s="1"/>
  <c r="Q195" i="1"/>
  <c r="X195" i="1" s="1"/>
  <c r="R195" i="1"/>
  <c r="BA198" i="1"/>
  <c r="F148" i="4"/>
  <c r="B741" i="4"/>
  <c r="AS790" i="1"/>
  <c r="AR790" i="1"/>
  <c r="B792" i="1"/>
  <c r="AQ791" i="1"/>
  <c r="C791" i="1"/>
  <c r="AT791" i="1"/>
  <c r="G148" i="4" l="1"/>
  <c r="AI148" i="4"/>
  <c r="AJ148" i="4" s="1"/>
  <c r="D148" i="4"/>
  <c r="D199" i="1"/>
  <c r="E199" i="1" s="1"/>
  <c r="I792" i="1"/>
  <c r="J792" i="1"/>
  <c r="BF195" i="1"/>
  <c r="L145" i="4" s="1"/>
  <c r="AH195" i="1"/>
  <c r="I144" i="4"/>
  <c r="AK144" i="4" s="1"/>
  <c r="AL144" i="4" s="1"/>
  <c r="C144" i="4"/>
  <c r="O195" i="1"/>
  <c r="AN195" i="1"/>
  <c r="AI195" i="1"/>
  <c r="K195" i="1"/>
  <c r="M195" i="1" s="1"/>
  <c r="N144" i="4"/>
  <c r="O144" i="4" s="1"/>
  <c r="B742" i="4"/>
  <c r="AS791" i="1"/>
  <c r="AR791" i="1"/>
  <c r="C792" i="1"/>
  <c r="AT792" i="1"/>
  <c r="B793" i="1"/>
  <c r="AQ792" i="1"/>
  <c r="J144" i="4" l="1"/>
  <c r="F199" i="1"/>
  <c r="G199" i="1"/>
  <c r="M149" i="4" s="1"/>
  <c r="J793" i="1"/>
  <c r="I793" i="1"/>
  <c r="S195" i="1"/>
  <c r="N195" i="1"/>
  <c r="Y202" i="1"/>
  <c r="AW199" i="1"/>
  <c r="AX202" i="1" s="1"/>
  <c r="AA202" i="1"/>
  <c r="Z197" i="1"/>
  <c r="AK197" i="1" s="1"/>
  <c r="V195" i="1"/>
  <c r="AG195" i="1" s="1"/>
  <c r="W196" i="1" s="1"/>
  <c r="AC216" i="1"/>
  <c r="AB201" i="1"/>
  <c r="AU199" i="1"/>
  <c r="AV199" i="1"/>
  <c r="BB195" i="1"/>
  <c r="B743" i="4"/>
  <c r="AS792" i="1"/>
  <c r="AR792" i="1"/>
  <c r="AQ793" i="1"/>
  <c r="C793" i="1"/>
  <c r="AT793" i="1"/>
  <c r="B794" i="1"/>
  <c r="I794" i="1" l="1"/>
  <c r="J794" i="1"/>
  <c r="AD195" i="1" a="1"/>
  <c r="AD195" i="1" s="1"/>
  <c r="AY199" i="1"/>
  <c r="AZ199" i="1" s="1"/>
  <c r="E145" i="4"/>
  <c r="BD201" i="1"/>
  <c r="AF195" i="1"/>
  <c r="BC195" i="1"/>
  <c r="AJ195" i="1"/>
  <c r="B744" i="4"/>
  <c r="AT794" i="1"/>
  <c r="B795" i="1"/>
  <c r="AQ794" i="1"/>
  <c r="C794" i="1"/>
  <c r="AS793" i="1"/>
  <c r="AR793" i="1"/>
  <c r="I795" i="1" l="1"/>
  <c r="J795" i="1"/>
  <c r="AL195" i="1"/>
  <c r="AM195" i="1" s="1"/>
  <c r="AO195" i="1"/>
  <c r="AP195" i="1" s="1"/>
  <c r="H145" i="4" s="1"/>
  <c r="AE195" i="1"/>
  <c r="BI195" i="1" s="1"/>
  <c r="BA199" i="1"/>
  <c r="F149" i="4"/>
  <c r="Q196" i="1"/>
  <c r="X196" i="1" s="1"/>
  <c r="R196" i="1"/>
  <c r="B745" i="4"/>
  <c r="AS794" i="1"/>
  <c r="AR794" i="1"/>
  <c r="C795" i="1"/>
  <c r="AT795" i="1"/>
  <c r="B796" i="1"/>
  <c r="AQ795" i="1"/>
  <c r="G149" i="4" l="1"/>
  <c r="AI149" i="4"/>
  <c r="AJ149" i="4" s="1"/>
  <c r="D149" i="4"/>
  <c r="D200" i="1"/>
  <c r="E200" i="1" s="1"/>
  <c r="I796" i="1"/>
  <c r="J796" i="1"/>
  <c r="BF196" i="1"/>
  <c r="L146" i="4" s="1"/>
  <c r="AH196" i="1"/>
  <c r="I145" i="4"/>
  <c r="AK145" i="4" s="1"/>
  <c r="AL145" i="4" s="1"/>
  <c r="O196" i="1"/>
  <c r="C145" i="4"/>
  <c r="AI196" i="1"/>
  <c r="AN196" i="1"/>
  <c r="K196" i="1"/>
  <c r="M196" i="1" s="1"/>
  <c r="N145" i="4"/>
  <c r="O145" i="4" s="1"/>
  <c r="B746" i="4"/>
  <c r="B797" i="1"/>
  <c r="AQ796" i="1"/>
  <c r="C796" i="1"/>
  <c r="AT796" i="1"/>
  <c r="AS795" i="1"/>
  <c r="AR795" i="1"/>
  <c r="J145" i="4" l="1"/>
  <c r="F200" i="1"/>
  <c r="G200" i="1"/>
  <c r="M150" i="4" s="1"/>
  <c r="J797" i="1"/>
  <c r="I797" i="1"/>
  <c r="AC217" i="1"/>
  <c r="S196" i="1"/>
  <c r="AB202" i="1"/>
  <c r="AW200" i="1"/>
  <c r="AX203" i="1" s="1"/>
  <c r="AV200" i="1"/>
  <c r="Z198" i="1"/>
  <c r="AK198" i="1" s="1"/>
  <c r="AA203" i="1"/>
  <c r="V196" i="1"/>
  <c r="AG196" i="1" s="1"/>
  <c r="W197" i="1" s="1"/>
  <c r="Y203" i="1"/>
  <c r="AU200" i="1"/>
  <c r="N196" i="1"/>
  <c r="BB196" i="1"/>
  <c r="B747" i="4"/>
  <c r="AR796" i="1"/>
  <c r="AS796" i="1"/>
  <c r="AT797" i="1"/>
  <c r="B798" i="1"/>
  <c r="AQ797" i="1"/>
  <c r="C797" i="1"/>
  <c r="I798" i="1" l="1"/>
  <c r="J798" i="1"/>
  <c r="AD196" i="1" a="1"/>
  <c r="AD196" i="1" s="1"/>
  <c r="E146" i="4"/>
  <c r="BD202" i="1"/>
  <c r="AY200" i="1"/>
  <c r="AZ200" i="1" s="1"/>
  <c r="BC196" i="1"/>
  <c r="AF196" i="1"/>
  <c r="AJ196" i="1"/>
  <c r="B748" i="4"/>
  <c r="C798" i="1"/>
  <c r="AT798" i="1"/>
  <c r="B799" i="1"/>
  <c r="AQ798" i="1"/>
  <c r="AS797" i="1"/>
  <c r="AR797" i="1"/>
  <c r="I799" i="1" l="1"/>
  <c r="J799" i="1"/>
  <c r="AO196" i="1"/>
  <c r="AP196" i="1" s="1"/>
  <c r="H146" i="4" s="1"/>
  <c r="AL196" i="1"/>
  <c r="AM196" i="1" s="1"/>
  <c r="AE196" i="1"/>
  <c r="BI196" i="1" s="1"/>
  <c r="R197" i="1"/>
  <c r="Q197" i="1"/>
  <c r="X197" i="1" s="1"/>
  <c r="BA200" i="1"/>
  <c r="F150" i="4"/>
  <c r="B749" i="4"/>
  <c r="B800" i="1"/>
  <c r="AQ799" i="1"/>
  <c r="C799" i="1"/>
  <c r="AT799" i="1"/>
  <c r="AS798" i="1"/>
  <c r="AR798" i="1"/>
  <c r="G150" i="4" l="1"/>
  <c r="AI150" i="4"/>
  <c r="AJ150" i="4" s="1"/>
  <c r="D150" i="4"/>
  <c r="D201" i="1"/>
  <c r="E201" i="1" s="1"/>
  <c r="I800" i="1"/>
  <c r="J800" i="1"/>
  <c r="AH197" i="1"/>
  <c r="BF197" i="1"/>
  <c r="L147" i="4" s="1"/>
  <c r="I146" i="4"/>
  <c r="AK146" i="4" s="1"/>
  <c r="AL146" i="4" s="1"/>
  <c r="AI197" i="1"/>
  <c r="AN197" i="1"/>
  <c r="K197" i="1"/>
  <c r="M197" i="1" s="1"/>
  <c r="N146" i="4"/>
  <c r="O146" i="4" s="1"/>
  <c r="O197" i="1"/>
  <c r="C146" i="4"/>
  <c r="B750" i="4"/>
  <c r="AS799" i="1"/>
  <c r="AR799" i="1"/>
  <c r="AT800" i="1"/>
  <c r="B801" i="1"/>
  <c r="AQ800" i="1"/>
  <c r="C800" i="1"/>
  <c r="J146" i="4" l="1"/>
  <c r="F201" i="1"/>
  <c r="G201" i="1"/>
  <c r="M151" i="4" s="1"/>
  <c r="J801" i="1"/>
  <c r="I801" i="1"/>
  <c r="N197" i="1"/>
  <c r="V197" i="1"/>
  <c r="AG197" i="1" s="1"/>
  <c r="W198" i="1" s="1"/>
  <c r="Z199" i="1"/>
  <c r="AK199" i="1" s="1"/>
  <c r="AB203" i="1"/>
  <c r="Y204" i="1"/>
  <c r="AV201" i="1"/>
  <c r="AC218" i="1"/>
  <c r="AW201" i="1"/>
  <c r="AX204" i="1" s="1"/>
  <c r="AA204" i="1"/>
  <c r="S197" i="1"/>
  <c r="AU201" i="1"/>
  <c r="BB197" i="1"/>
  <c r="B751" i="4"/>
  <c r="AS800" i="1"/>
  <c r="AR800" i="1"/>
  <c r="C801" i="1"/>
  <c r="AT801" i="1"/>
  <c r="B802" i="1"/>
  <c r="AQ801" i="1"/>
  <c r="I802" i="1" l="1"/>
  <c r="J802" i="1"/>
  <c r="AD197" i="1" a="1"/>
  <c r="AD197" i="1" s="1"/>
  <c r="AY201" i="1"/>
  <c r="AZ201" i="1" s="1"/>
  <c r="AF197" i="1"/>
  <c r="AJ197" i="1"/>
  <c r="BC197" i="1"/>
  <c r="E147" i="4"/>
  <c r="BD203" i="1"/>
  <c r="B752" i="4"/>
  <c r="AS801" i="1"/>
  <c r="AR801" i="1"/>
  <c r="B803" i="1"/>
  <c r="AQ802" i="1"/>
  <c r="C802" i="1"/>
  <c r="AT802" i="1"/>
  <c r="I803" i="1" l="1"/>
  <c r="J803" i="1"/>
  <c r="AL197" i="1"/>
  <c r="AM197" i="1" s="1"/>
  <c r="AE197" i="1"/>
  <c r="BI197" i="1" s="1"/>
  <c r="AO197" i="1"/>
  <c r="AP197" i="1" s="1"/>
  <c r="H147" i="4" s="1"/>
  <c r="Q198" i="1"/>
  <c r="X198" i="1" s="1"/>
  <c r="R198" i="1"/>
  <c r="BA201" i="1"/>
  <c r="F151" i="4"/>
  <c r="B753" i="4"/>
  <c r="AS802" i="1"/>
  <c r="AR802" i="1"/>
  <c r="C803" i="1"/>
  <c r="AT803" i="1"/>
  <c r="B804" i="1"/>
  <c r="AQ803" i="1"/>
  <c r="G151" i="4" l="1"/>
  <c r="AI151" i="4"/>
  <c r="AJ151" i="4" s="1"/>
  <c r="D151" i="4"/>
  <c r="D202" i="1"/>
  <c r="E202" i="1" s="1"/>
  <c r="I804" i="1"/>
  <c r="J804" i="1"/>
  <c r="AH198" i="1"/>
  <c r="BF198" i="1"/>
  <c r="L148" i="4" s="1"/>
  <c r="I147" i="4"/>
  <c r="AK147" i="4" s="1"/>
  <c r="AL147" i="4" s="1"/>
  <c r="N147" i="4"/>
  <c r="O147" i="4" s="1"/>
  <c r="K198" i="1"/>
  <c r="M198" i="1" s="1"/>
  <c r="O198" i="1"/>
  <c r="C147" i="4"/>
  <c r="AN198" i="1"/>
  <c r="AI198" i="1"/>
  <c r="B754" i="4"/>
  <c r="AQ804" i="1"/>
  <c r="C804" i="1"/>
  <c r="AT804" i="1"/>
  <c r="B805" i="1"/>
  <c r="AS803" i="1"/>
  <c r="AR803" i="1"/>
  <c r="J147" i="4" l="1"/>
  <c r="F202" i="1"/>
  <c r="G202" i="1"/>
  <c r="M152" i="4" s="1"/>
  <c r="J805" i="1"/>
  <c r="I805" i="1"/>
  <c r="Y205" i="1"/>
  <c r="N198" i="1"/>
  <c r="AC219" i="1"/>
  <c r="V198" i="1"/>
  <c r="AG198" i="1" s="1"/>
  <c r="W199" i="1" s="1"/>
  <c r="AV202" i="1"/>
  <c r="AB204" i="1"/>
  <c r="AA205" i="1"/>
  <c r="AU202" i="1"/>
  <c r="AW202" i="1"/>
  <c r="AX205" i="1" s="1"/>
  <c r="S198" i="1"/>
  <c r="Z200" i="1"/>
  <c r="AK200" i="1" s="1"/>
  <c r="BB198" i="1"/>
  <c r="B755" i="4"/>
  <c r="AT805" i="1"/>
  <c r="B806" i="1"/>
  <c r="AQ805" i="1"/>
  <c r="C805" i="1"/>
  <c r="AS804" i="1"/>
  <c r="AR804" i="1"/>
  <c r="I806" i="1" l="1"/>
  <c r="J806" i="1"/>
  <c r="AD198" i="1" a="1"/>
  <c r="AD198" i="1" s="1"/>
  <c r="E148" i="4"/>
  <c r="AF198" i="1"/>
  <c r="BC198" i="1"/>
  <c r="AJ198" i="1"/>
  <c r="AY202" i="1"/>
  <c r="AZ202" i="1" s="1"/>
  <c r="BD204" i="1"/>
  <c r="B756" i="4"/>
  <c r="C806" i="1"/>
  <c r="AT806" i="1"/>
  <c r="B807" i="1"/>
  <c r="AQ806" i="1"/>
  <c r="AS805" i="1"/>
  <c r="AR805" i="1"/>
  <c r="I807" i="1" l="1"/>
  <c r="J807" i="1"/>
  <c r="AO198" i="1"/>
  <c r="AP198" i="1" s="1"/>
  <c r="H148" i="4" s="1"/>
  <c r="AE198" i="1"/>
  <c r="BI198" i="1" s="1"/>
  <c r="AL198" i="1"/>
  <c r="AM198" i="1" s="1"/>
  <c r="BA202" i="1"/>
  <c r="F152" i="4"/>
  <c r="Q199" i="1"/>
  <c r="X199" i="1" s="1"/>
  <c r="R199" i="1"/>
  <c r="B757" i="4"/>
  <c r="B808" i="1"/>
  <c r="AQ807" i="1"/>
  <c r="C807" i="1"/>
  <c r="AT807" i="1"/>
  <c r="AS806" i="1"/>
  <c r="AR806" i="1"/>
  <c r="G152" i="4" l="1"/>
  <c r="AI152" i="4"/>
  <c r="AJ152" i="4" s="1"/>
  <c r="D152" i="4"/>
  <c r="D203" i="1"/>
  <c r="E203" i="1" s="1"/>
  <c r="I808" i="1"/>
  <c r="J808" i="1"/>
  <c r="BF199" i="1"/>
  <c r="L149" i="4" s="1"/>
  <c r="AH199" i="1"/>
  <c r="I148" i="4"/>
  <c r="AK148" i="4" s="1"/>
  <c r="AL148" i="4" s="1"/>
  <c r="O199" i="1"/>
  <c r="C148" i="4"/>
  <c r="N148" i="4"/>
  <c r="O148" i="4" s="1"/>
  <c r="K199" i="1"/>
  <c r="M199" i="1" s="1"/>
  <c r="AI199" i="1"/>
  <c r="AN199" i="1"/>
  <c r="B758" i="4"/>
  <c r="AR807" i="1"/>
  <c r="AS807" i="1"/>
  <c r="AT808" i="1"/>
  <c r="B809" i="1"/>
  <c r="AQ808" i="1"/>
  <c r="C808" i="1"/>
  <c r="J148" i="4" l="1"/>
  <c r="F203" i="1"/>
  <c r="G203" i="1"/>
  <c r="M153" i="4" s="1"/>
  <c r="J809" i="1"/>
  <c r="I809" i="1"/>
  <c r="AC220" i="1"/>
  <c r="AB205" i="1"/>
  <c r="AV203" i="1"/>
  <c r="S199" i="1"/>
  <c r="Z201" i="1"/>
  <c r="AK201" i="1" s="1"/>
  <c r="Y206" i="1"/>
  <c r="AA206" i="1"/>
  <c r="AW203" i="1"/>
  <c r="AX206" i="1" s="1"/>
  <c r="AU203" i="1"/>
  <c r="V199" i="1"/>
  <c r="AG199" i="1" s="1"/>
  <c r="W200" i="1" s="1"/>
  <c r="N199" i="1"/>
  <c r="BB199" i="1"/>
  <c r="B759" i="4"/>
  <c r="C809" i="1"/>
  <c r="AT809" i="1"/>
  <c r="B810" i="1"/>
  <c r="AQ809" i="1"/>
  <c r="AS808" i="1"/>
  <c r="AR808" i="1"/>
  <c r="I810" i="1" l="1"/>
  <c r="J810" i="1"/>
  <c r="AD199" i="1" a="1"/>
  <c r="AD199" i="1" s="1"/>
  <c r="BC199" i="1"/>
  <c r="AF199" i="1"/>
  <c r="AJ199" i="1"/>
  <c r="E149" i="4"/>
  <c r="BD205" i="1"/>
  <c r="AY203" i="1"/>
  <c r="AZ203" i="1" s="1"/>
  <c r="B760" i="4"/>
  <c r="AS809" i="1"/>
  <c r="AR809" i="1"/>
  <c r="B811" i="1"/>
  <c r="AQ810" i="1"/>
  <c r="C810" i="1"/>
  <c r="AT810" i="1"/>
  <c r="I811" i="1" l="1"/>
  <c r="J811" i="1"/>
  <c r="AE199" i="1"/>
  <c r="BI199" i="1" s="1"/>
  <c r="AO199" i="1"/>
  <c r="AP199" i="1" s="1"/>
  <c r="H149" i="4" s="1"/>
  <c r="AL199" i="1"/>
  <c r="BA203" i="1"/>
  <c r="F153" i="4"/>
  <c r="Q200" i="1"/>
  <c r="X200" i="1" s="1"/>
  <c r="R200" i="1"/>
  <c r="B761" i="4"/>
  <c r="AS810" i="1"/>
  <c r="AR810" i="1"/>
  <c r="C811" i="1"/>
  <c r="AT811" i="1"/>
  <c r="B812" i="1"/>
  <c r="AQ811" i="1"/>
  <c r="G153" i="4" l="1"/>
  <c r="AI153" i="4"/>
  <c r="AJ153" i="4" s="1"/>
  <c r="D153" i="4"/>
  <c r="D204" i="1"/>
  <c r="E204" i="1" s="1"/>
  <c r="I812" i="1"/>
  <c r="J812" i="1"/>
  <c r="BF200" i="1"/>
  <c r="L150" i="4" s="1"/>
  <c r="AH200" i="1"/>
  <c r="I149" i="4"/>
  <c r="AK149" i="4" s="1"/>
  <c r="AL149" i="4" s="1"/>
  <c r="AM199" i="1"/>
  <c r="C149" i="4" s="1"/>
  <c r="AI200" i="1"/>
  <c r="AN200" i="1"/>
  <c r="K200" i="1"/>
  <c r="M200" i="1" s="1"/>
  <c r="N149" i="4"/>
  <c r="O149" i="4" s="1"/>
  <c r="B762" i="4"/>
  <c r="AQ812" i="1"/>
  <c r="C812" i="1"/>
  <c r="AT812" i="1"/>
  <c r="B813" i="1"/>
  <c r="AS811" i="1"/>
  <c r="AR811" i="1"/>
  <c r="J149" i="4" l="1"/>
  <c r="F204" i="1"/>
  <c r="G204" i="1"/>
  <c r="M154" i="4" s="1"/>
  <c r="J813" i="1"/>
  <c r="I813" i="1"/>
  <c r="O200" i="1"/>
  <c r="AC221" i="1"/>
  <c r="AV204" i="1"/>
  <c r="Z202" i="1"/>
  <c r="AK202" i="1" s="1"/>
  <c r="S200" i="1"/>
  <c r="AW204" i="1"/>
  <c r="AX207" i="1" s="1"/>
  <c r="Y207" i="1"/>
  <c r="AU204" i="1"/>
  <c r="AB206" i="1"/>
  <c r="AA207" i="1"/>
  <c r="N200" i="1"/>
  <c r="V200" i="1"/>
  <c r="AG200" i="1" s="1"/>
  <c r="W201" i="1" s="1"/>
  <c r="BB200" i="1"/>
  <c r="B763" i="4"/>
  <c r="AT813" i="1"/>
  <c r="B814" i="1"/>
  <c r="AQ813" i="1"/>
  <c r="C813" i="1"/>
  <c r="AS812" i="1"/>
  <c r="AR812" i="1"/>
  <c r="I814" i="1" l="1"/>
  <c r="J814" i="1"/>
  <c r="AD200" i="1" a="1"/>
  <c r="AD200" i="1" s="1"/>
  <c r="E150" i="4"/>
  <c r="BC200" i="1"/>
  <c r="AJ200" i="1"/>
  <c r="AF200" i="1"/>
  <c r="AY204" i="1"/>
  <c r="AZ204" i="1" s="1"/>
  <c r="BD206" i="1"/>
  <c r="B764" i="4"/>
  <c r="C814" i="1"/>
  <c r="AT814" i="1"/>
  <c r="B815" i="1"/>
  <c r="AQ814" i="1"/>
  <c r="AS813" i="1"/>
  <c r="AR813" i="1"/>
  <c r="I815" i="1" l="1"/>
  <c r="J815" i="1"/>
  <c r="AO200" i="1"/>
  <c r="AP200" i="1" s="1"/>
  <c r="H150" i="4" s="1"/>
  <c r="AL200" i="1"/>
  <c r="AE200" i="1"/>
  <c r="BI200" i="1" s="1"/>
  <c r="BA204" i="1"/>
  <c r="F154" i="4"/>
  <c r="R201" i="1"/>
  <c r="Q201" i="1"/>
  <c r="X201" i="1" s="1"/>
  <c r="B765" i="4"/>
  <c r="AS814" i="1"/>
  <c r="AR814" i="1"/>
  <c r="B816" i="1"/>
  <c r="AQ815" i="1"/>
  <c r="C815" i="1"/>
  <c r="AT815" i="1"/>
  <c r="G154" i="4" l="1"/>
  <c r="AI154" i="4"/>
  <c r="AJ154" i="4" s="1"/>
  <c r="D154" i="4"/>
  <c r="D205" i="1"/>
  <c r="E205" i="1" s="1"/>
  <c r="I816" i="1"/>
  <c r="J816" i="1"/>
  <c r="BF201" i="1"/>
  <c r="L151" i="4" s="1"/>
  <c r="AH201" i="1"/>
  <c r="AM200" i="1"/>
  <c r="O201" i="1" s="1"/>
  <c r="I150" i="4"/>
  <c r="AK150" i="4" s="1"/>
  <c r="AL150" i="4" s="1"/>
  <c r="K201" i="1"/>
  <c r="M201" i="1" s="1"/>
  <c r="N150" i="4"/>
  <c r="O150" i="4" s="1"/>
  <c r="AN201" i="1"/>
  <c r="AI201" i="1"/>
  <c r="B766" i="4"/>
  <c r="AT816" i="1"/>
  <c r="B817" i="1"/>
  <c r="AQ816" i="1"/>
  <c r="C816" i="1"/>
  <c r="AR815" i="1"/>
  <c r="AS815" i="1"/>
  <c r="J150" i="4" l="1"/>
  <c r="F205" i="1"/>
  <c r="G205" i="1"/>
  <c r="M155" i="4" s="1"/>
  <c r="J817" i="1"/>
  <c r="I817" i="1"/>
  <c r="C150" i="4"/>
  <c r="AC222" i="1"/>
  <c r="S201" i="1"/>
  <c r="V201" i="1"/>
  <c r="AG201" i="1" s="1"/>
  <c r="W202" i="1" s="1"/>
  <c r="AV205" i="1"/>
  <c r="AA208" i="1"/>
  <c r="AW205" i="1"/>
  <c r="AX208" i="1" s="1"/>
  <c r="Z203" i="1"/>
  <c r="AK203" i="1" s="1"/>
  <c r="AB207" i="1"/>
  <c r="Y208" i="1"/>
  <c r="AU205" i="1"/>
  <c r="N201" i="1"/>
  <c r="BB201" i="1"/>
  <c r="B767" i="4"/>
  <c r="AS816" i="1"/>
  <c r="AR816" i="1"/>
  <c r="C817" i="1"/>
  <c r="AT817" i="1"/>
  <c r="B818" i="1"/>
  <c r="AQ817" i="1"/>
  <c r="I818" i="1" l="1"/>
  <c r="J818" i="1"/>
  <c r="AD201" i="1" a="1"/>
  <c r="AD201" i="1" s="1"/>
  <c r="BC201" i="1"/>
  <c r="AJ201" i="1"/>
  <c r="AF201" i="1"/>
  <c r="AY205" i="1"/>
  <c r="AZ205" i="1" s="1"/>
  <c r="BD207" i="1"/>
  <c r="E151" i="4"/>
  <c r="B768" i="4"/>
  <c r="AS817" i="1"/>
  <c r="AR817" i="1"/>
  <c r="B819" i="1"/>
  <c r="AQ818" i="1"/>
  <c r="C818" i="1"/>
  <c r="AT818" i="1"/>
  <c r="I819" i="1" l="1"/>
  <c r="J819" i="1"/>
  <c r="AL201" i="1"/>
  <c r="AM201" i="1" s="1"/>
  <c r="AO201" i="1"/>
  <c r="AP201" i="1" s="1"/>
  <c r="H151" i="4" s="1"/>
  <c r="AE201" i="1"/>
  <c r="BI201" i="1" s="1"/>
  <c r="Q202" i="1"/>
  <c r="X202" i="1" s="1"/>
  <c r="R202" i="1"/>
  <c r="BA205" i="1"/>
  <c r="F155" i="4"/>
  <c r="B769" i="4"/>
  <c r="C819" i="1"/>
  <c r="AT819" i="1"/>
  <c r="B820" i="1"/>
  <c r="AQ819" i="1"/>
  <c r="AS818" i="1"/>
  <c r="AR818" i="1"/>
  <c r="G155" i="4" l="1"/>
  <c r="AI155" i="4"/>
  <c r="AJ155" i="4" s="1"/>
  <c r="D155" i="4"/>
  <c r="D206" i="1"/>
  <c r="E206" i="1" s="1"/>
  <c r="I820" i="1"/>
  <c r="J820" i="1"/>
  <c r="AH202" i="1"/>
  <c r="BF202" i="1"/>
  <c r="L152" i="4" s="1"/>
  <c r="I151" i="4"/>
  <c r="AK151" i="4" s="1"/>
  <c r="AL151" i="4" s="1"/>
  <c r="K202" i="1"/>
  <c r="M202" i="1" s="1"/>
  <c r="N151" i="4"/>
  <c r="O151" i="4" s="1"/>
  <c r="AI202" i="1"/>
  <c r="AN202" i="1"/>
  <c r="O202" i="1"/>
  <c r="C151" i="4"/>
  <c r="B770" i="4"/>
  <c r="AQ820" i="1"/>
  <c r="C820" i="1"/>
  <c r="AT820" i="1"/>
  <c r="B821" i="1"/>
  <c r="AS819" i="1"/>
  <c r="AR819" i="1"/>
  <c r="J151" i="4" l="1"/>
  <c r="F206" i="1"/>
  <c r="G206" i="1"/>
  <c r="M156" i="4" s="1"/>
  <c r="J821" i="1"/>
  <c r="I821" i="1"/>
  <c r="AC223" i="1"/>
  <c r="AV206" i="1"/>
  <c r="AA209" i="1"/>
  <c r="Z204" i="1"/>
  <c r="AK204" i="1" s="1"/>
  <c r="AB208" i="1"/>
  <c r="S202" i="1"/>
  <c r="Y209" i="1"/>
  <c r="V202" i="1"/>
  <c r="AG202" i="1" s="1"/>
  <c r="W203" i="1" s="1"/>
  <c r="N202" i="1"/>
  <c r="AU206" i="1"/>
  <c r="AW206" i="1"/>
  <c r="AX209" i="1" s="1"/>
  <c r="BB202" i="1"/>
  <c r="B771" i="4"/>
  <c r="AT821" i="1"/>
  <c r="B822" i="1"/>
  <c r="AQ821" i="1"/>
  <c r="C821" i="1"/>
  <c r="AS820" i="1"/>
  <c r="AR820" i="1"/>
  <c r="I822" i="1" l="1"/>
  <c r="J822" i="1"/>
  <c r="AD202" i="1" a="1"/>
  <c r="AD202" i="1" s="1"/>
  <c r="E152" i="4"/>
  <c r="BD208" i="1"/>
  <c r="AY206" i="1"/>
  <c r="AZ206" i="1" s="1"/>
  <c r="BC202" i="1"/>
  <c r="AF202" i="1"/>
  <c r="AJ202" i="1"/>
  <c r="B772" i="4"/>
  <c r="C822" i="1"/>
  <c r="AT822" i="1"/>
  <c r="B823" i="1"/>
  <c r="AQ822" i="1"/>
  <c r="AS821" i="1"/>
  <c r="AR821" i="1"/>
  <c r="I823" i="1" l="1"/>
  <c r="J823" i="1"/>
  <c r="AO202" i="1"/>
  <c r="AP202" i="1" s="1"/>
  <c r="H152" i="4" s="1"/>
  <c r="AE202" i="1"/>
  <c r="BI202" i="1" s="1"/>
  <c r="AL202" i="1"/>
  <c r="AM202" i="1" s="1"/>
  <c r="Q203" i="1"/>
  <c r="X203" i="1" s="1"/>
  <c r="R203" i="1"/>
  <c r="BA206" i="1"/>
  <c r="F156" i="4"/>
  <c r="B773" i="4"/>
  <c r="B824" i="1"/>
  <c r="AQ823" i="1"/>
  <c r="C823" i="1"/>
  <c r="AT823" i="1"/>
  <c r="AS822" i="1"/>
  <c r="AR822" i="1"/>
  <c r="G156" i="4" l="1"/>
  <c r="AI156" i="4"/>
  <c r="AJ156" i="4" s="1"/>
  <c r="D156" i="4"/>
  <c r="D207" i="1"/>
  <c r="E207" i="1" s="1"/>
  <c r="I824" i="1"/>
  <c r="J824" i="1"/>
  <c r="BF203" i="1"/>
  <c r="L153" i="4" s="1"/>
  <c r="AH203" i="1"/>
  <c r="I152" i="4"/>
  <c r="AK152" i="4" s="1"/>
  <c r="AL152" i="4" s="1"/>
  <c r="AN203" i="1"/>
  <c r="AI203" i="1"/>
  <c r="O203" i="1"/>
  <c r="C152" i="4"/>
  <c r="K203" i="1"/>
  <c r="M203" i="1" s="1"/>
  <c r="N152" i="4"/>
  <c r="O152" i="4" s="1"/>
  <c r="B774" i="4"/>
  <c r="AR823" i="1"/>
  <c r="AS823" i="1"/>
  <c r="B825" i="1"/>
  <c r="AQ824" i="1"/>
  <c r="AT824" i="1"/>
  <c r="C824" i="1"/>
  <c r="J152" i="4" l="1"/>
  <c r="F207" i="1"/>
  <c r="G207" i="1"/>
  <c r="M157" i="4" s="1"/>
  <c r="J825" i="1"/>
  <c r="I825" i="1"/>
  <c r="N203" i="1"/>
  <c r="AV207" i="1"/>
  <c r="Y210" i="1"/>
  <c r="AA210" i="1"/>
  <c r="AW207" i="1"/>
  <c r="AX210" i="1" s="1"/>
  <c r="V203" i="1"/>
  <c r="AG203" i="1" s="1"/>
  <c r="W204" i="1" s="1"/>
  <c r="AB209" i="1"/>
  <c r="AC224" i="1"/>
  <c r="AU207" i="1"/>
  <c r="Z205" i="1"/>
  <c r="AK205" i="1" s="1"/>
  <c r="S203" i="1"/>
  <c r="BB203" i="1"/>
  <c r="B775" i="4"/>
  <c r="AS824" i="1"/>
  <c r="AR824" i="1"/>
  <c r="C825" i="1"/>
  <c r="AT825" i="1"/>
  <c r="B826" i="1"/>
  <c r="AQ825" i="1"/>
  <c r="J826" i="1" l="1"/>
  <c r="I826" i="1"/>
  <c r="AD203" i="1" a="1"/>
  <c r="AD203" i="1" s="1"/>
  <c r="BD209" i="1"/>
  <c r="E153" i="4"/>
  <c r="AF203" i="1"/>
  <c r="AJ203" i="1"/>
  <c r="BC203" i="1"/>
  <c r="AY207" i="1"/>
  <c r="AZ207" i="1" s="1"/>
  <c r="B776" i="4"/>
  <c r="AS825" i="1"/>
  <c r="AR825" i="1"/>
  <c r="AQ826" i="1"/>
  <c r="C826" i="1"/>
  <c r="AT826" i="1"/>
  <c r="B827" i="1"/>
  <c r="I827" i="1" l="1"/>
  <c r="J827" i="1"/>
  <c r="AL203" i="1"/>
  <c r="AM203" i="1" s="1"/>
  <c r="AE203" i="1"/>
  <c r="BI203" i="1" s="1"/>
  <c r="AO203" i="1"/>
  <c r="AP203" i="1" s="1"/>
  <c r="H153" i="4" s="1"/>
  <c r="F157" i="4"/>
  <c r="BA207" i="1"/>
  <c r="R204" i="1"/>
  <c r="Q204" i="1"/>
  <c r="X204" i="1" s="1"/>
  <c r="B777" i="4"/>
  <c r="AS826" i="1"/>
  <c r="AR826" i="1"/>
  <c r="AT827" i="1"/>
  <c r="B828" i="1"/>
  <c r="AQ827" i="1"/>
  <c r="C827" i="1"/>
  <c r="G157" i="4" l="1"/>
  <c r="AI157" i="4"/>
  <c r="AJ157" i="4" s="1"/>
  <c r="D157" i="4"/>
  <c r="D208" i="1"/>
  <c r="E208" i="1" s="1"/>
  <c r="I828" i="1"/>
  <c r="J828" i="1"/>
  <c r="BF204" i="1"/>
  <c r="L154" i="4" s="1"/>
  <c r="AH204" i="1"/>
  <c r="I153" i="4"/>
  <c r="AK153" i="4" s="1"/>
  <c r="AL153" i="4" s="1"/>
  <c r="O204" i="1"/>
  <c r="C153" i="4"/>
  <c r="N153" i="4"/>
  <c r="O153" i="4" s="1"/>
  <c r="K204" i="1"/>
  <c r="M204" i="1" s="1"/>
  <c r="AN204" i="1"/>
  <c r="AI204" i="1"/>
  <c r="B778" i="4"/>
  <c r="C828" i="1"/>
  <c r="AT828" i="1"/>
  <c r="B829" i="1"/>
  <c r="AQ828" i="1"/>
  <c r="AS827" i="1"/>
  <c r="AR827" i="1"/>
  <c r="J153" i="4" l="1"/>
  <c r="F208" i="1"/>
  <c r="G208" i="1"/>
  <c r="M158" i="4" s="1"/>
  <c r="J829" i="1"/>
  <c r="I829" i="1"/>
  <c r="N204" i="1"/>
  <c r="S204" i="1"/>
  <c r="Y211" i="1"/>
  <c r="Z206" i="1"/>
  <c r="AK206" i="1" s="1"/>
  <c r="AB210" i="1"/>
  <c r="AA211" i="1"/>
  <c r="V204" i="1"/>
  <c r="AG204" i="1" s="1"/>
  <c r="W205" i="1" s="1"/>
  <c r="AV208" i="1"/>
  <c r="AU208" i="1"/>
  <c r="AW208" i="1"/>
  <c r="AX211" i="1" s="1"/>
  <c r="AC225" i="1"/>
  <c r="BB204" i="1"/>
  <c r="B779" i="4"/>
  <c r="B830" i="1"/>
  <c r="AQ829" i="1"/>
  <c r="C829" i="1"/>
  <c r="AT829" i="1"/>
  <c r="AS828" i="1"/>
  <c r="AR828" i="1"/>
  <c r="I830" i="1" l="1"/>
  <c r="J830" i="1"/>
  <c r="AD204" i="1" a="1"/>
  <c r="AD204" i="1" s="1"/>
  <c r="E154" i="4"/>
  <c r="AF204" i="1"/>
  <c r="AJ204" i="1"/>
  <c r="BC204" i="1"/>
  <c r="AY208" i="1"/>
  <c r="AZ208" i="1" s="1"/>
  <c r="BD210" i="1"/>
  <c r="B780" i="4"/>
  <c r="AR829" i="1"/>
  <c r="AS829" i="1"/>
  <c r="AT830" i="1"/>
  <c r="B831" i="1"/>
  <c r="AQ830" i="1"/>
  <c r="C830" i="1"/>
  <c r="I831" i="1" l="1"/>
  <c r="J831" i="1"/>
  <c r="AE204" i="1"/>
  <c r="BI204" i="1" s="1"/>
  <c r="AO204" i="1"/>
  <c r="AP204" i="1" s="1"/>
  <c r="H154" i="4" s="1"/>
  <c r="AL204" i="1"/>
  <c r="AM204" i="1" s="1"/>
  <c r="BA208" i="1"/>
  <c r="F158" i="4"/>
  <c r="Q205" i="1"/>
  <c r="X205" i="1" s="1"/>
  <c r="R205" i="1"/>
  <c r="B781" i="4"/>
  <c r="C831" i="1"/>
  <c r="AT831" i="1"/>
  <c r="B832" i="1"/>
  <c r="AQ831" i="1"/>
  <c r="AS830" i="1"/>
  <c r="AR830" i="1"/>
  <c r="G158" i="4" l="1"/>
  <c r="AI158" i="4"/>
  <c r="AJ158" i="4" s="1"/>
  <c r="D158" i="4"/>
  <c r="D209" i="1"/>
  <c r="E209" i="1" s="1"/>
  <c r="I832" i="1"/>
  <c r="J832" i="1"/>
  <c r="BF205" i="1"/>
  <c r="L155" i="4" s="1"/>
  <c r="AH205" i="1"/>
  <c r="I154" i="4"/>
  <c r="AK154" i="4" s="1"/>
  <c r="AL154" i="4" s="1"/>
  <c r="K205" i="1"/>
  <c r="M205" i="1" s="1"/>
  <c r="N154" i="4"/>
  <c r="O154" i="4" s="1"/>
  <c r="O205" i="1"/>
  <c r="C154" i="4"/>
  <c r="AI205" i="1"/>
  <c r="AN205" i="1"/>
  <c r="B782" i="4"/>
  <c r="B833" i="1"/>
  <c r="AQ832" i="1"/>
  <c r="C832" i="1"/>
  <c r="AT832" i="1"/>
  <c r="AS831" i="1"/>
  <c r="AR831" i="1"/>
  <c r="J154" i="4" l="1"/>
  <c r="F209" i="1"/>
  <c r="G209" i="1"/>
  <c r="M159" i="4" s="1"/>
  <c r="J833" i="1"/>
  <c r="I833" i="1"/>
  <c r="N205" i="1"/>
  <c r="Z207" i="1"/>
  <c r="AK207" i="1" s="1"/>
  <c r="AW209" i="1"/>
  <c r="AX212" i="1" s="1"/>
  <c r="S205" i="1"/>
  <c r="AA212" i="1"/>
  <c r="AB211" i="1"/>
  <c r="AV209" i="1"/>
  <c r="AU209" i="1"/>
  <c r="Y212" i="1"/>
  <c r="AC226" i="1"/>
  <c r="V205" i="1"/>
  <c r="AG205" i="1" s="1"/>
  <c r="W206" i="1" s="1"/>
  <c r="BB205" i="1"/>
  <c r="B783" i="4"/>
  <c r="AS832" i="1"/>
  <c r="AR832" i="1"/>
  <c r="C833" i="1"/>
  <c r="AT833" i="1"/>
  <c r="B834" i="1"/>
  <c r="AQ833" i="1"/>
  <c r="I834" i="1" l="1"/>
  <c r="J834" i="1"/>
  <c r="AD205" i="1" a="1"/>
  <c r="AD205" i="1" s="1"/>
  <c r="E155" i="4"/>
  <c r="AF205" i="1"/>
  <c r="BC205" i="1"/>
  <c r="AJ205" i="1"/>
  <c r="AY209" i="1"/>
  <c r="AZ209" i="1" s="1"/>
  <c r="BD211" i="1"/>
  <c r="B784" i="4"/>
  <c r="AQ834" i="1"/>
  <c r="C834" i="1"/>
  <c r="AT834" i="1"/>
  <c r="B835" i="1"/>
  <c r="AS833" i="1"/>
  <c r="AR833" i="1"/>
  <c r="I835" i="1" l="1"/>
  <c r="J835" i="1"/>
  <c r="AL205" i="1"/>
  <c r="AM205" i="1" s="1"/>
  <c r="AO205" i="1"/>
  <c r="AP205" i="1" s="1"/>
  <c r="H155" i="4" s="1"/>
  <c r="AE205" i="1"/>
  <c r="BI205" i="1" s="1"/>
  <c r="Q206" i="1"/>
  <c r="X206" i="1" s="1"/>
  <c r="R206" i="1"/>
  <c r="BA209" i="1"/>
  <c r="F159" i="4"/>
  <c r="B785" i="4"/>
  <c r="B836" i="1"/>
  <c r="AQ835" i="1"/>
  <c r="AT835" i="1"/>
  <c r="C835" i="1"/>
  <c r="AS834" i="1"/>
  <c r="AR834" i="1"/>
  <c r="G159" i="4" l="1"/>
  <c r="AI159" i="4"/>
  <c r="AJ159" i="4" s="1"/>
  <c r="D159" i="4"/>
  <c r="D210" i="1"/>
  <c r="E210" i="1" s="1"/>
  <c r="I836" i="1"/>
  <c r="J836" i="1"/>
  <c r="AH206" i="1"/>
  <c r="BF206" i="1"/>
  <c r="L156" i="4" s="1"/>
  <c r="I155" i="4"/>
  <c r="AK155" i="4" s="1"/>
  <c r="AL155" i="4" s="1"/>
  <c r="AI206" i="1"/>
  <c r="AN206" i="1"/>
  <c r="O206" i="1"/>
  <c r="C155" i="4"/>
  <c r="K206" i="1"/>
  <c r="M206" i="1" s="1"/>
  <c r="N155" i="4"/>
  <c r="O155" i="4" s="1"/>
  <c r="B786" i="4"/>
  <c r="AR835" i="1"/>
  <c r="AS835" i="1"/>
  <c r="AT836" i="1"/>
  <c r="B837" i="1"/>
  <c r="AQ836" i="1"/>
  <c r="C836" i="1"/>
  <c r="J155" i="4" l="1"/>
  <c r="F210" i="1"/>
  <c r="G210" i="1"/>
  <c r="M160" i="4" s="1"/>
  <c r="J837" i="1"/>
  <c r="I837" i="1"/>
  <c r="N206" i="1"/>
  <c r="S206" i="1"/>
  <c r="AC227" i="1"/>
  <c r="AB212" i="1"/>
  <c r="AA213" i="1"/>
  <c r="AW210" i="1"/>
  <c r="AX213" i="1" s="1"/>
  <c r="AU210" i="1"/>
  <c r="Y213" i="1"/>
  <c r="Z208" i="1"/>
  <c r="AK208" i="1" s="1"/>
  <c r="AV210" i="1"/>
  <c r="V206" i="1"/>
  <c r="AG206" i="1" s="1"/>
  <c r="W207" i="1" s="1"/>
  <c r="BB206" i="1"/>
  <c r="B787" i="4"/>
  <c r="AS836" i="1"/>
  <c r="AR836" i="1"/>
  <c r="C837" i="1"/>
  <c r="AT837" i="1"/>
  <c r="AQ837" i="1"/>
  <c r="B838" i="1"/>
  <c r="J838" i="1" l="1"/>
  <c r="I838" i="1"/>
  <c r="AY210" i="1"/>
  <c r="AZ210" i="1" s="1"/>
  <c r="BA210" i="1" s="1"/>
  <c r="AD206" i="1" a="1"/>
  <c r="AD206" i="1" s="1"/>
  <c r="E156" i="4"/>
  <c r="BD212" i="1"/>
  <c r="AJ206" i="1"/>
  <c r="AF206" i="1"/>
  <c r="BC206" i="1"/>
  <c r="B788" i="4"/>
  <c r="B839" i="1"/>
  <c r="AQ838" i="1"/>
  <c r="C838" i="1"/>
  <c r="AT838" i="1"/>
  <c r="AS837" i="1"/>
  <c r="AR837" i="1"/>
  <c r="D160" i="4" l="1"/>
  <c r="D211" i="1"/>
  <c r="E211" i="1" s="1"/>
  <c r="I839" i="1"/>
  <c r="J839" i="1"/>
  <c r="F160" i="4"/>
  <c r="AE206" i="1"/>
  <c r="BI206" i="1" s="1"/>
  <c r="AO206" i="1"/>
  <c r="AP206" i="1" s="1"/>
  <c r="H156" i="4" s="1"/>
  <c r="AL206" i="1"/>
  <c r="AM206" i="1" s="1"/>
  <c r="Q207" i="1"/>
  <c r="X207" i="1" s="1"/>
  <c r="R207" i="1"/>
  <c r="B789" i="4"/>
  <c r="AS838" i="1"/>
  <c r="AR838" i="1"/>
  <c r="C839" i="1"/>
  <c r="AT839" i="1"/>
  <c r="B840" i="1"/>
  <c r="AQ839" i="1"/>
  <c r="G160" i="4" l="1"/>
  <c r="AI160" i="4"/>
  <c r="AJ160" i="4" s="1"/>
  <c r="F211" i="1"/>
  <c r="G211" i="1"/>
  <c r="M161" i="4" s="1"/>
  <c r="I840" i="1"/>
  <c r="J840" i="1"/>
  <c r="AH207" i="1"/>
  <c r="BF207" i="1"/>
  <c r="L157" i="4" s="1"/>
  <c r="I156" i="4"/>
  <c r="AK156" i="4" s="1"/>
  <c r="AL156" i="4" s="1"/>
  <c r="AN207" i="1"/>
  <c r="AI207" i="1"/>
  <c r="N156" i="4"/>
  <c r="O156" i="4" s="1"/>
  <c r="K207" i="1"/>
  <c r="M207" i="1" s="1"/>
  <c r="O207" i="1"/>
  <c r="C156" i="4"/>
  <c r="B790" i="4"/>
  <c r="AQ840" i="1"/>
  <c r="C840" i="1"/>
  <c r="AT840" i="1"/>
  <c r="B841" i="1"/>
  <c r="AS839" i="1"/>
  <c r="AR839" i="1"/>
  <c r="J156" i="4" l="1"/>
  <c r="J841" i="1"/>
  <c r="I841" i="1"/>
  <c r="N207" i="1"/>
  <c r="AC228" i="1"/>
  <c r="Z209" i="1"/>
  <c r="AK209" i="1" s="1"/>
  <c r="V207" i="1"/>
  <c r="AG207" i="1" s="1"/>
  <c r="W208" i="1" s="1"/>
  <c r="Y214" i="1"/>
  <c r="AW211" i="1"/>
  <c r="AX214" i="1" s="1"/>
  <c r="AU211" i="1"/>
  <c r="AV211" i="1"/>
  <c r="AB213" i="1"/>
  <c r="S207" i="1"/>
  <c r="AA214" i="1"/>
  <c r="BB207" i="1"/>
  <c r="B791" i="4"/>
  <c r="AT841" i="1"/>
  <c r="B842" i="1"/>
  <c r="AQ841" i="1"/>
  <c r="C841" i="1"/>
  <c r="AR840" i="1"/>
  <c r="AS840" i="1"/>
  <c r="I842" i="1" l="1"/>
  <c r="J842" i="1"/>
  <c r="AD207" i="1" a="1"/>
  <c r="AD207" i="1" s="1"/>
  <c r="AY211" i="1"/>
  <c r="AZ211" i="1" s="1"/>
  <c r="F161" i="4" s="1"/>
  <c r="E157" i="4"/>
  <c r="AF207" i="1"/>
  <c r="AJ207" i="1"/>
  <c r="BC207" i="1"/>
  <c r="BD213" i="1"/>
  <c r="B792" i="4"/>
  <c r="C842" i="1"/>
  <c r="AT842" i="1"/>
  <c r="B843" i="1"/>
  <c r="AQ842" i="1"/>
  <c r="AS841" i="1"/>
  <c r="AR841" i="1"/>
  <c r="G161" i="4" l="1"/>
  <c r="AI161" i="4"/>
  <c r="AJ161" i="4" s="1"/>
  <c r="I843" i="1"/>
  <c r="J843" i="1"/>
  <c r="BA211" i="1"/>
  <c r="AL207" i="1"/>
  <c r="AM207" i="1" s="1"/>
  <c r="AO207" i="1"/>
  <c r="AP207" i="1" s="1"/>
  <c r="H157" i="4" s="1"/>
  <c r="AE207" i="1"/>
  <c r="BI207" i="1" s="1"/>
  <c r="Q208" i="1"/>
  <c r="X208" i="1" s="1"/>
  <c r="R208" i="1"/>
  <c r="B793" i="4"/>
  <c r="B844" i="1"/>
  <c r="AQ843" i="1"/>
  <c r="C843" i="1"/>
  <c r="AT843" i="1"/>
  <c r="AS842" i="1"/>
  <c r="AR842" i="1"/>
  <c r="D161" i="4" l="1"/>
  <c r="D212" i="1"/>
  <c r="E212" i="1" s="1"/>
  <c r="I844" i="1"/>
  <c r="J844" i="1"/>
  <c r="AH208" i="1"/>
  <c r="BF208" i="1"/>
  <c r="L158" i="4" s="1"/>
  <c r="I157" i="4"/>
  <c r="AK157" i="4" s="1"/>
  <c r="AL157" i="4" s="1"/>
  <c r="AI208" i="1"/>
  <c r="AN208" i="1"/>
  <c r="K208" i="1"/>
  <c r="M208" i="1" s="1"/>
  <c r="N157" i="4"/>
  <c r="O157" i="4" s="1"/>
  <c r="O208" i="1"/>
  <c r="C157" i="4"/>
  <c r="B794" i="4"/>
  <c r="AR843" i="1"/>
  <c r="AS843" i="1"/>
  <c r="B845" i="1"/>
  <c r="AT844" i="1"/>
  <c r="AQ844" i="1"/>
  <c r="C844" i="1"/>
  <c r="J157" i="4" l="1"/>
  <c r="F212" i="1"/>
  <c r="G212" i="1"/>
  <c r="M162" i="4" s="1"/>
  <c r="J845" i="1"/>
  <c r="I845" i="1"/>
  <c r="N208" i="1"/>
  <c r="AC229" i="1"/>
  <c r="AV212" i="1"/>
  <c r="S208" i="1"/>
  <c r="AA215" i="1"/>
  <c r="Y215" i="1"/>
  <c r="Z210" i="1"/>
  <c r="AK210" i="1" s="1"/>
  <c r="AW212" i="1"/>
  <c r="AX215" i="1" s="1"/>
  <c r="AU212" i="1"/>
  <c r="AB214" i="1"/>
  <c r="V208" i="1"/>
  <c r="AG208" i="1" s="1"/>
  <c r="W209" i="1" s="1"/>
  <c r="BB208" i="1"/>
  <c r="B795" i="4"/>
  <c r="AQ845" i="1"/>
  <c r="B846" i="1"/>
  <c r="AT845" i="1"/>
  <c r="C845" i="1"/>
  <c r="AR844" i="1"/>
  <c r="AS844" i="1"/>
  <c r="I846" i="1" l="1"/>
  <c r="J846" i="1"/>
  <c r="AD208" i="1" a="1"/>
  <c r="AD208" i="1" s="1"/>
  <c r="BC208" i="1"/>
  <c r="AF208" i="1"/>
  <c r="AJ208" i="1"/>
  <c r="E158" i="4"/>
  <c r="BD214" i="1"/>
  <c r="AY212" i="1"/>
  <c r="AZ212" i="1" s="1"/>
  <c r="B796" i="4"/>
  <c r="AS845" i="1"/>
  <c r="AR845" i="1"/>
  <c r="AT846" i="1"/>
  <c r="AQ846" i="1"/>
  <c r="B847" i="1"/>
  <c r="C846" i="1"/>
  <c r="I847" i="1" l="1"/>
  <c r="J847" i="1"/>
  <c r="AO208" i="1"/>
  <c r="AP208" i="1" s="1"/>
  <c r="H158" i="4" s="1"/>
  <c r="AL208" i="1"/>
  <c r="AM208" i="1" s="1"/>
  <c r="AE208" i="1"/>
  <c r="BA212" i="1"/>
  <c r="F162" i="4"/>
  <c r="Q209" i="1"/>
  <c r="X209" i="1" s="1"/>
  <c r="R209" i="1"/>
  <c r="B797" i="4"/>
  <c r="C847" i="1"/>
  <c r="B848" i="1"/>
  <c r="AT847" i="1"/>
  <c r="AQ847" i="1"/>
  <c r="AS846" i="1"/>
  <c r="AR846" i="1"/>
  <c r="G162" i="4" l="1"/>
  <c r="AI162" i="4"/>
  <c r="AJ162" i="4" s="1"/>
  <c r="D162" i="4"/>
  <c r="D213" i="1"/>
  <c r="E213" i="1" s="1"/>
  <c r="I848" i="1"/>
  <c r="J848" i="1"/>
  <c r="BF209" i="1"/>
  <c r="L159" i="4" s="1"/>
  <c r="AH209" i="1"/>
  <c r="BI208" i="1"/>
  <c r="K209" i="1" s="1"/>
  <c r="M209" i="1" s="1"/>
  <c r="I158" i="4"/>
  <c r="AK158" i="4" s="1"/>
  <c r="AL158" i="4" s="1"/>
  <c r="AN209" i="1"/>
  <c r="AI209" i="1"/>
  <c r="O209" i="1"/>
  <c r="C158" i="4"/>
  <c r="B798" i="4"/>
  <c r="AT848" i="1"/>
  <c r="B849" i="1"/>
  <c r="AQ848" i="1"/>
  <c r="C848" i="1"/>
  <c r="AS847" i="1"/>
  <c r="AR847" i="1"/>
  <c r="J158" i="4" l="1"/>
  <c r="F213" i="1"/>
  <c r="G213" i="1"/>
  <c r="M163" i="4" s="1"/>
  <c r="J849" i="1"/>
  <c r="I849" i="1"/>
  <c r="N158" i="4"/>
  <c r="O158" i="4" s="1"/>
  <c r="N209" i="1"/>
  <c r="AA216" i="1"/>
  <c r="Z211" i="1"/>
  <c r="AK211" i="1" s="1"/>
  <c r="AB215" i="1"/>
  <c r="AC230" i="1"/>
  <c r="AV213" i="1"/>
  <c r="S209" i="1"/>
  <c r="Y216" i="1"/>
  <c r="AU213" i="1"/>
  <c r="V209" i="1"/>
  <c r="AG209" i="1" s="1"/>
  <c r="W210" i="1" s="1"/>
  <c r="AW213" i="1"/>
  <c r="AX216" i="1" s="1"/>
  <c r="BB209" i="1"/>
  <c r="B799" i="4"/>
  <c r="AR848" i="1"/>
  <c r="AS848" i="1"/>
  <c r="AT849" i="1"/>
  <c r="AQ849" i="1"/>
  <c r="B850" i="1"/>
  <c r="C849" i="1"/>
  <c r="J850" i="1" l="1"/>
  <c r="I850" i="1"/>
  <c r="AD209" i="1" a="1"/>
  <c r="AD209" i="1" s="1"/>
  <c r="BD215" i="1"/>
  <c r="AJ209" i="1"/>
  <c r="AF209" i="1"/>
  <c r="BC209" i="1"/>
  <c r="E159" i="4"/>
  <c r="AY213" i="1"/>
  <c r="AZ213" i="1" s="1"/>
  <c r="B800" i="4"/>
  <c r="B851" i="1"/>
  <c r="C850" i="1"/>
  <c r="AT850" i="1"/>
  <c r="AQ850" i="1"/>
  <c r="AS849" i="1"/>
  <c r="AR849" i="1"/>
  <c r="J851" i="1" l="1"/>
  <c r="I851" i="1"/>
  <c r="AL209" i="1"/>
  <c r="AM209" i="1" s="1"/>
  <c r="AE209" i="1"/>
  <c r="AO209" i="1"/>
  <c r="AP209" i="1" s="1"/>
  <c r="H159" i="4" s="1"/>
  <c r="BA213" i="1"/>
  <c r="F163" i="4"/>
  <c r="R210" i="1"/>
  <c r="Q210" i="1"/>
  <c r="X210" i="1" s="1"/>
  <c r="B801" i="4"/>
  <c r="AR850" i="1"/>
  <c r="AS850" i="1"/>
  <c r="B852" i="1"/>
  <c r="AQ851" i="1"/>
  <c r="C851" i="1"/>
  <c r="AT851" i="1"/>
  <c r="G163" i="4" l="1"/>
  <c r="AI163" i="4"/>
  <c r="AJ163" i="4" s="1"/>
  <c r="D163" i="4"/>
  <c r="D214" i="1"/>
  <c r="E214" i="1" s="1"/>
  <c r="I852" i="1"/>
  <c r="J852" i="1"/>
  <c r="AH210" i="1"/>
  <c r="BF210" i="1"/>
  <c r="L160" i="4" s="1"/>
  <c r="I159" i="4"/>
  <c r="AK159" i="4" s="1"/>
  <c r="AL159" i="4" s="1"/>
  <c r="BI209" i="1"/>
  <c r="K210" i="1" s="1"/>
  <c r="M210" i="1" s="1"/>
  <c r="O210" i="1"/>
  <c r="C159" i="4"/>
  <c r="AI210" i="1"/>
  <c r="AN210" i="1"/>
  <c r="B802" i="4"/>
  <c r="C852" i="1"/>
  <c r="AT852" i="1"/>
  <c r="B853" i="1"/>
  <c r="AQ852" i="1"/>
  <c r="AS851" i="1"/>
  <c r="AR851" i="1"/>
  <c r="J159" i="4" l="1"/>
  <c r="F214" i="1"/>
  <c r="G214" i="1"/>
  <c r="M164" i="4" s="1"/>
  <c r="J853" i="1"/>
  <c r="I853" i="1"/>
  <c r="N159" i="4"/>
  <c r="O159" i="4" s="1"/>
  <c r="N210" i="1"/>
  <c r="Z212" i="1"/>
  <c r="AK212" i="1" s="1"/>
  <c r="AU214" i="1"/>
  <c r="S210" i="1"/>
  <c r="AV214" i="1"/>
  <c r="AB216" i="1"/>
  <c r="AW214" i="1"/>
  <c r="AX217" i="1" s="1"/>
  <c r="V210" i="1"/>
  <c r="AG210" i="1" s="1"/>
  <c r="W211" i="1" s="1"/>
  <c r="Y217" i="1"/>
  <c r="AA217" i="1"/>
  <c r="AC231" i="1"/>
  <c r="BB210" i="1"/>
  <c r="B803" i="4"/>
  <c r="AQ853" i="1"/>
  <c r="B854" i="1"/>
  <c r="C853" i="1"/>
  <c r="AT853" i="1"/>
  <c r="AR852" i="1"/>
  <c r="AS852" i="1"/>
  <c r="I854" i="1" l="1"/>
  <c r="J854" i="1"/>
  <c r="AD210" i="1" a="1"/>
  <c r="AD210" i="1" s="1"/>
  <c r="AY214" i="1"/>
  <c r="AZ214" i="1" s="1"/>
  <c r="BA214" i="1" s="1"/>
  <c r="E160" i="4"/>
  <c r="AF210" i="1"/>
  <c r="BC210" i="1"/>
  <c r="AJ210" i="1"/>
  <c r="BD216" i="1"/>
  <c r="B804" i="4"/>
  <c r="AS853" i="1"/>
  <c r="AR853" i="1"/>
  <c r="C854" i="1"/>
  <c r="AT854" i="1"/>
  <c r="B855" i="1"/>
  <c r="AQ854" i="1"/>
  <c r="D164" i="4" l="1"/>
  <c r="D215" i="1"/>
  <c r="E215" i="1" s="1"/>
  <c r="J855" i="1"/>
  <c r="I855" i="1"/>
  <c r="F164" i="4"/>
  <c r="AE210" i="1"/>
  <c r="BI210" i="1" s="1"/>
  <c r="AO210" i="1"/>
  <c r="AP210" i="1" s="1"/>
  <c r="H160" i="4" s="1"/>
  <c r="AL210" i="1"/>
  <c r="AM210" i="1" s="1"/>
  <c r="Q211" i="1"/>
  <c r="X211" i="1" s="1"/>
  <c r="R211" i="1"/>
  <c r="B805" i="4"/>
  <c r="AS854" i="1"/>
  <c r="AR854" i="1"/>
  <c r="AQ855" i="1"/>
  <c r="C855" i="1"/>
  <c r="AT855" i="1"/>
  <c r="B856" i="1"/>
  <c r="G164" i="4" l="1"/>
  <c r="AI164" i="4"/>
  <c r="AJ164" i="4" s="1"/>
  <c r="F215" i="1"/>
  <c r="G215" i="1"/>
  <c r="M165" i="4" s="1"/>
  <c r="I856" i="1"/>
  <c r="J856" i="1"/>
  <c r="AH211" i="1"/>
  <c r="BF211" i="1"/>
  <c r="L161" i="4" s="1"/>
  <c r="I160" i="4"/>
  <c r="AK160" i="4" s="1"/>
  <c r="AL160" i="4" s="1"/>
  <c r="AN211" i="1"/>
  <c r="AI211" i="1"/>
  <c r="N160" i="4"/>
  <c r="O160" i="4" s="1"/>
  <c r="K211" i="1"/>
  <c r="M211" i="1" s="1"/>
  <c r="O211" i="1"/>
  <c r="C160" i="4"/>
  <c r="B806" i="4"/>
  <c r="AS855" i="1"/>
  <c r="AR855" i="1"/>
  <c r="AT856" i="1"/>
  <c r="AQ856" i="1"/>
  <c r="B857" i="1"/>
  <c r="C856" i="1"/>
  <c r="J160" i="4" l="1"/>
  <c r="J857" i="1"/>
  <c r="I857" i="1"/>
  <c r="N211" i="1"/>
  <c r="Z213" i="1"/>
  <c r="AK213" i="1" s="1"/>
  <c r="V211" i="1"/>
  <c r="AG211" i="1" s="1"/>
  <c r="W212" i="1" s="1"/>
  <c r="S211" i="1"/>
  <c r="AB217" i="1"/>
  <c r="AC232" i="1"/>
  <c r="AV215" i="1"/>
  <c r="AU215" i="1"/>
  <c r="Y218" i="1"/>
  <c r="AA218" i="1"/>
  <c r="AW215" i="1"/>
  <c r="AX218" i="1" s="1"/>
  <c r="BB211" i="1"/>
  <c r="B807" i="4"/>
  <c r="AT857" i="1"/>
  <c r="AQ857" i="1"/>
  <c r="C857" i="1"/>
  <c r="B858" i="1"/>
  <c r="AS856" i="1"/>
  <c r="AR856" i="1"/>
  <c r="I858" i="1" l="1"/>
  <c r="J858" i="1"/>
  <c r="AD211" i="1" a="1"/>
  <c r="AD211" i="1" s="1"/>
  <c r="BD217" i="1"/>
  <c r="AF211" i="1"/>
  <c r="BC211" i="1"/>
  <c r="AJ211" i="1"/>
  <c r="E161" i="4"/>
  <c r="AY215" i="1"/>
  <c r="AZ215" i="1" s="1"/>
  <c r="B808" i="4"/>
  <c r="B859" i="1"/>
  <c r="AQ858" i="1"/>
  <c r="C858" i="1"/>
  <c r="AT858" i="1"/>
  <c r="AS857" i="1"/>
  <c r="AR857" i="1"/>
  <c r="J859" i="1" l="1"/>
  <c r="I859" i="1"/>
  <c r="AL211" i="1"/>
  <c r="AM211" i="1" s="1"/>
  <c r="AO211" i="1"/>
  <c r="AP211" i="1" s="1"/>
  <c r="H161" i="4" s="1"/>
  <c r="AE211" i="1"/>
  <c r="BI211" i="1" s="1"/>
  <c r="Q212" i="1"/>
  <c r="X212" i="1" s="1"/>
  <c r="R212" i="1"/>
  <c r="BA215" i="1"/>
  <c r="F165" i="4"/>
  <c r="B809" i="4"/>
  <c r="AR858" i="1"/>
  <c r="AS858" i="1"/>
  <c r="AT859" i="1"/>
  <c r="AQ859" i="1"/>
  <c r="B860" i="1"/>
  <c r="C859" i="1"/>
  <c r="G165" i="4" l="1"/>
  <c r="AI165" i="4"/>
  <c r="AJ165" i="4" s="1"/>
  <c r="D165" i="4"/>
  <c r="D216" i="1"/>
  <c r="E216" i="1" s="1"/>
  <c r="I860" i="1"/>
  <c r="J860" i="1"/>
  <c r="AH212" i="1"/>
  <c r="BF212" i="1"/>
  <c r="L162" i="4" s="1"/>
  <c r="I161" i="4"/>
  <c r="AK161" i="4" s="1"/>
  <c r="AL161" i="4" s="1"/>
  <c r="AI212" i="1"/>
  <c r="AN212" i="1"/>
  <c r="K212" i="1"/>
  <c r="M212" i="1" s="1"/>
  <c r="N161" i="4"/>
  <c r="O161" i="4" s="1"/>
  <c r="O212" i="1"/>
  <c r="C161" i="4"/>
  <c r="B810" i="4"/>
  <c r="AS859" i="1"/>
  <c r="AR859" i="1"/>
  <c r="AT860" i="1"/>
  <c r="B861" i="1"/>
  <c r="C860" i="1"/>
  <c r="AQ860" i="1"/>
  <c r="J161" i="4" l="1"/>
  <c r="F216" i="1"/>
  <c r="G216" i="1"/>
  <c r="M166" i="4" s="1"/>
  <c r="J861" i="1"/>
  <c r="I861" i="1"/>
  <c r="N212" i="1"/>
  <c r="Y219" i="1"/>
  <c r="V212" i="1"/>
  <c r="AG212" i="1" s="1"/>
  <c r="W213" i="1" s="1"/>
  <c r="AW216" i="1"/>
  <c r="AX219" i="1" s="1"/>
  <c r="AU216" i="1"/>
  <c r="AV216" i="1"/>
  <c r="Z214" i="1"/>
  <c r="AK214" i="1" s="1"/>
  <c r="AA219" i="1"/>
  <c r="AC233" i="1"/>
  <c r="S212" i="1"/>
  <c r="AB218" i="1"/>
  <c r="BB212" i="1"/>
  <c r="B811" i="4"/>
  <c r="AS860" i="1"/>
  <c r="AR860" i="1"/>
  <c r="B862" i="1"/>
  <c r="C861" i="1"/>
  <c r="AT861" i="1"/>
  <c r="AQ861" i="1"/>
  <c r="J862" i="1" l="1"/>
  <c r="I862" i="1"/>
  <c r="AD212" i="1" a="1"/>
  <c r="AD212" i="1" s="1"/>
  <c r="AY216" i="1"/>
  <c r="AZ216" i="1" s="1"/>
  <c r="BD218" i="1"/>
  <c r="AF212" i="1"/>
  <c r="AJ212" i="1"/>
  <c r="BC212" i="1"/>
  <c r="E162" i="4"/>
  <c r="B812" i="4"/>
  <c r="AS861" i="1"/>
  <c r="AR861" i="1"/>
  <c r="C862" i="1"/>
  <c r="B863" i="1"/>
  <c r="AT862" i="1"/>
  <c r="AQ862" i="1"/>
  <c r="J863" i="1" l="1"/>
  <c r="I863" i="1"/>
  <c r="AE212" i="1"/>
  <c r="BI212" i="1" s="1"/>
  <c r="AO212" i="1"/>
  <c r="AP212" i="1" s="1"/>
  <c r="H162" i="4" s="1"/>
  <c r="AL212" i="1"/>
  <c r="Q213" i="1"/>
  <c r="X213" i="1" s="1"/>
  <c r="R213" i="1"/>
  <c r="BA216" i="1"/>
  <c r="F166" i="4"/>
  <c r="B813" i="4"/>
  <c r="B864" i="1"/>
  <c r="AQ863" i="1"/>
  <c r="AT863" i="1"/>
  <c r="C863" i="1"/>
  <c r="AR862" i="1"/>
  <c r="AS862" i="1"/>
  <c r="G166" i="4" l="1"/>
  <c r="AI166" i="4"/>
  <c r="AJ166" i="4" s="1"/>
  <c r="D166" i="4"/>
  <c r="D217" i="1"/>
  <c r="E217" i="1" s="1"/>
  <c r="I864" i="1"/>
  <c r="J864" i="1"/>
  <c r="BF213" i="1"/>
  <c r="L163" i="4" s="1"/>
  <c r="AH213" i="1"/>
  <c r="AM212" i="1"/>
  <c r="C162" i="4" s="1"/>
  <c r="I162" i="4"/>
  <c r="AK162" i="4" s="1"/>
  <c r="AL162" i="4" s="1"/>
  <c r="AI213" i="1"/>
  <c r="AN213" i="1"/>
  <c r="N162" i="4"/>
  <c r="O162" i="4" s="1"/>
  <c r="K213" i="1"/>
  <c r="M213" i="1" s="1"/>
  <c r="B814" i="4"/>
  <c r="AS863" i="1"/>
  <c r="AR863" i="1"/>
  <c r="C864" i="1"/>
  <c r="AT864" i="1"/>
  <c r="B865" i="1"/>
  <c r="AQ864" i="1"/>
  <c r="J162" i="4" l="1"/>
  <c r="F217" i="1"/>
  <c r="G217" i="1"/>
  <c r="M167" i="4" s="1"/>
  <c r="J865" i="1"/>
  <c r="I865" i="1"/>
  <c r="O213" i="1"/>
  <c r="N213" i="1"/>
  <c r="AB219" i="1"/>
  <c r="S213" i="1"/>
  <c r="AC234" i="1"/>
  <c r="Y220" i="1"/>
  <c r="V213" i="1"/>
  <c r="AG213" i="1" s="1"/>
  <c r="W214" i="1" s="1"/>
  <c r="AW217" i="1"/>
  <c r="AX220" i="1" s="1"/>
  <c r="AV217" i="1"/>
  <c r="Z215" i="1"/>
  <c r="AK215" i="1" s="1"/>
  <c r="AU217" i="1"/>
  <c r="AA220" i="1"/>
  <c r="BB213" i="1"/>
  <c r="B815" i="4"/>
  <c r="AS864" i="1"/>
  <c r="AR864" i="1"/>
  <c r="AQ865" i="1"/>
  <c r="C865" i="1"/>
  <c r="AT865" i="1"/>
  <c r="B866" i="1"/>
  <c r="J866" i="1" l="1"/>
  <c r="I866" i="1"/>
  <c r="AD213" i="1" a="1"/>
  <c r="AD213" i="1" s="1"/>
  <c r="E163" i="4"/>
  <c r="AF213" i="1"/>
  <c r="BC213" i="1"/>
  <c r="AJ213" i="1"/>
  <c r="AY217" i="1"/>
  <c r="AZ217" i="1" s="1"/>
  <c r="BD219" i="1"/>
  <c r="B816" i="4"/>
  <c r="AS865" i="1"/>
  <c r="AR865" i="1"/>
  <c r="AT866" i="1"/>
  <c r="AQ866" i="1"/>
  <c r="B867" i="1"/>
  <c r="C866" i="1"/>
  <c r="J867" i="1" l="1"/>
  <c r="I867" i="1"/>
  <c r="AL213" i="1"/>
  <c r="AM213" i="1" s="1"/>
  <c r="AO213" i="1"/>
  <c r="AP213" i="1" s="1"/>
  <c r="H163" i="4" s="1"/>
  <c r="AE213" i="1"/>
  <c r="BI213" i="1" s="1"/>
  <c r="BA217" i="1"/>
  <c r="F167" i="4"/>
  <c r="Q214" i="1"/>
  <c r="X214" i="1" s="1"/>
  <c r="R214" i="1"/>
  <c r="B817" i="4"/>
  <c r="AT867" i="1"/>
  <c r="B868" i="1"/>
  <c r="C867" i="1"/>
  <c r="AQ867" i="1"/>
  <c r="AS866" i="1"/>
  <c r="AR866" i="1"/>
  <c r="G167" i="4" l="1"/>
  <c r="AI167" i="4"/>
  <c r="AJ167" i="4" s="1"/>
  <c r="D167" i="4"/>
  <c r="D218" i="1"/>
  <c r="E218" i="1" s="1"/>
  <c r="I868" i="1"/>
  <c r="J868" i="1"/>
  <c r="AH214" i="1"/>
  <c r="BF214" i="1"/>
  <c r="L164" i="4" s="1"/>
  <c r="I163" i="4"/>
  <c r="AK163" i="4" s="1"/>
  <c r="AL163" i="4" s="1"/>
  <c r="AI214" i="1"/>
  <c r="AN214" i="1"/>
  <c r="K214" i="1"/>
  <c r="M214" i="1" s="1"/>
  <c r="N163" i="4"/>
  <c r="O163" i="4" s="1"/>
  <c r="O214" i="1"/>
  <c r="C163" i="4"/>
  <c r="B818" i="4"/>
  <c r="AS867" i="1"/>
  <c r="AR867" i="1"/>
  <c r="C868" i="1"/>
  <c r="AQ868" i="1"/>
  <c r="B869" i="1"/>
  <c r="AT868" i="1"/>
  <c r="J163" i="4" l="1"/>
  <c r="F218" i="1"/>
  <c r="G218" i="1"/>
  <c r="M168" i="4" s="1"/>
  <c r="J869" i="1"/>
  <c r="I869" i="1"/>
  <c r="N214" i="1"/>
  <c r="AB220" i="1"/>
  <c r="AU218" i="1"/>
  <c r="V214" i="1"/>
  <c r="AG214" i="1" s="1"/>
  <c r="W215" i="1" s="1"/>
  <c r="S214" i="1"/>
  <c r="Z216" i="1"/>
  <c r="AK216" i="1" s="1"/>
  <c r="AV218" i="1"/>
  <c r="Y221" i="1"/>
  <c r="AW218" i="1"/>
  <c r="AX221" i="1" s="1"/>
  <c r="AC235" i="1"/>
  <c r="AA221" i="1"/>
  <c r="BB214" i="1"/>
  <c r="B819" i="4"/>
  <c r="B870" i="1"/>
  <c r="AQ869" i="1"/>
  <c r="C869" i="1"/>
  <c r="AT869" i="1"/>
  <c r="AS868" i="1"/>
  <c r="AR868" i="1"/>
  <c r="J870" i="1" l="1"/>
  <c r="I870" i="1"/>
  <c r="AD214" i="1" a="1"/>
  <c r="AD214" i="1" s="1"/>
  <c r="AJ214" i="1"/>
  <c r="AF214" i="1"/>
  <c r="BC214" i="1"/>
  <c r="AY218" i="1"/>
  <c r="AZ218" i="1" s="1"/>
  <c r="BD220" i="1"/>
  <c r="E164" i="4"/>
  <c r="B820" i="4"/>
  <c r="AR869" i="1"/>
  <c r="AS869" i="1"/>
  <c r="AT870" i="1"/>
  <c r="AQ870" i="1"/>
  <c r="B871" i="1"/>
  <c r="C870" i="1"/>
  <c r="J871" i="1" l="1"/>
  <c r="I871" i="1"/>
  <c r="AO214" i="1"/>
  <c r="AP214" i="1" s="1"/>
  <c r="H164" i="4" s="1"/>
  <c r="AE214" i="1"/>
  <c r="BI214" i="1" s="1"/>
  <c r="AL214" i="1"/>
  <c r="Q215" i="1"/>
  <c r="X215" i="1" s="1"/>
  <c r="R215" i="1"/>
  <c r="BA218" i="1"/>
  <c r="F168" i="4"/>
  <c r="B821" i="4"/>
  <c r="AS870" i="1"/>
  <c r="AR870" i="1"/>
  <c r="C871" i="1"/>
  <c r="AT871" i="1"/>
  <c r="B872" i="1"/>
  <c r="AQ871" i="1"/>
  <c r="G168" i="4" l="1"/>
  <c r="AI168" i="4"/>
  <c r="AJ168" i="4" s="1"/>
  <c r="D168" i="4"/>
  <c r="D219" i="1"/>
  <c r="E219" i="1" s="1"/>
  <c r="I872" i="1"/>
  <c r="J872" i="1"/>
  <c r="AH215" i="1"/>
  <c r="BF215" i="1"/>
  <c r="L165" i="4" s="1"/>
  <c r="AM214" i="1"/>
  <c r="O215" i="1" s="1"/>
  <c r="I164" i="4"/>
  <c r="AK164" i="4" s="1"/>
  <c r="AL164" i="4" s="1"/>
  <c r="N164" i="4"/>
  <c r="O164" i="4" s="1"/>
  <c r="K215" i="1"/>
  <c r="M215" i="1" s="1"/>
  <c r="AN215" i="1"/>
  <c r="AI215" i="1"/>
  <c r="B822" i="4"/>
  <c r="AR871" i="1"/>
  <c r="AS871" i="1"/>
  <c r="B873" i="1"/>
  <c r="AQ872" i="1"/>
  <c r="AT872" i="1"/>
  <c r="C872" i="1"/>
  <c r="J164" i="4" l="1"/>
  <c r="F219" i="1"/>
  <c r="G219" i="1"/>
  <c r="M169" i="4" s="1"/>
  <c r="J873" i="1"/>
  <c r="I873" i="1"/>
  <c r="C164" i="4"/>
  <c r="N215" i="1"/>
  <c r="AA222" i="1"/>
  <c r="AV219" i="1"/>
  <c r="Z217" i="1"/>
  <c r="AK217" i="1" s="1"/>
  <c r="S215" i="1"/>
  <c r="AC236" i="1"/>
  <c r="AU219" i="1"/>
  <c r="AB221" i="1"/>
  <c r="Y222" i="1"/>
  <c r="V215" i="1"/>
  <c r="AG215" i="1" s="1"/>
  <c r="W216" i="1" s="1"/>
  <c r="AW219" i="1"/>
  <c r="AX222" i="1" s="1"/>
  <c r="BB215" i="1"/>
  <c r="B823" i="4"/>
  <c r="C873" i="1"/>
  <c r="AT873" i="1"/>
  <c r="B874" i="1"/>
  <c r="AQ873" i="1"/>
  <c r="AS872" i="1"/>
  <c r="AR872" i="1"/>
  <c r="J874" i="1" l="1"/>
  <c r="I874" i="1"/>
  <c r="AD215" i="1" a="1"/>
  <c r="AD215" i="1" s="1"/>
  <c r="AF215" i="1"/>
  <c r="AJ215" i="1"/>
  <c r="BC215" i="1"/>
  <c r="BD221" i="1"/>
  <c r="E165" i="4"/>
  <c r="AY219" i="1"/>
  <c r="AZ219" i="1" s="1"/>
  <c r="B824" i="4"/>
  <c r="B875" i="1"/>
  <c r="C874" i="1"/>
  <c r="AT874" i="1"/>
  <c r="AQ874" i="1"/>
  <c r="AR873" i="1"/>
  <c r="AS873" i="1"/>
  <c r="J875" i="1" l="1"/>
  <c r="I875" i="1"/>
  <c r="AL215" i="1"/>
  <c r="AM215" i="1" s="1"/>
  <c r="AE215" i="1"/>
  <c r="BI215" i="1" s="1"/>
  <c r="AO215" i="1"/>
  <c r="AP215" i="1" s="1"/>
  <c r="H165" i="4" s="1"/>
  <c r="Q216" i="1"/>
  <c r="X216" i="1" s="1"/>
  <c r="R216" i="1"/>
  <c r="BA219" i="1"/>
  <c r="F169" i="4"/>
  <c r="B825" i="4"/>
  <c r="AR874" i="1"/>
  <c r="AS874" i="1"/>
  <c r="AT875" i="1"/>
  <c r="AQ875" i="1"/>
  <c r="B876" i="1"/>
  <c r="C875" i="1"/>
  <c r="G169" i="4" l="1"/>
  <c r="AI169" i="4"/>
  <c r="AJ169" i="4" s="1"/>
  <c r="D169" i="4"/>
  <c r="D220" i="1"/>
  <c r="E220" i="1" s="1"/>
  <c r="I876" i="1"/>
  <c r="J876" i="1"/>
  <c r="AH216" i="1"/>
  <c r="BF216" i="1"/>
  <c r="L166" i="4" s="1"/>
  <c r="I165" i="4"/>
  <c r="AK165" i="4" s="1"/>
  <c r="AL165" i="4" s="1"/>
  <c r="O216" i="1"/>
  <c r="C165" i="4"/>
  <c r="AN216" i="1"/>
  <c r="AI216" i="1"/>
  <c r="N165" i="4"/>
  <c r="O165" i="4" s="1"/>
  <c r="K216" i="1"/>
  <c r="M216" i="1" s="1"/>
  <c r="B826" i="4"/>
  <c r="AS875" i="1"/>
  <c r="AR875" i="1"/>
  <c r="AT876" i="1"/>
  <c r="B877" i="1"/>
  <c r="C876" i="1"/>
  <c r="AQ876" i="1"/>
  <c r="J165" i="4" l="1"/>
  <c r="F220" i="1"/>
  <c r="G220" i="1"/>
  <c r="M170" i="4" s="1"/>
  <c r="J877" i="1"/>
  <c r="I877" i="1"/>
  <c r="Z218" i="1"/>
  <c r="AK218" i="1" s="1"/>
  <c r="AV220" i="1"/>
  <c r="AB222" i="1"/>
  <c r="V216" i="1"/>
  <c r="AG216" i="1" s="1"/>
  <c r="W217" i="1" s="1"/>
  <c r="AC237" i="1"/>
  <c r="S216" i="1"/>
  <c r="AW220" i="1"/>
  <c r="AX223" i="1" s="1"/>
  <c r="AA223" i="1"/>
  <c r="AU220" i="1"/>
  <c r="Y223" i="1"/>
  <c r="N216" i="1"/>
  <c r="BB216" i="1"/>
  <c r="B827" i="4"/>
  <c r="AS876" i="1"/>
  <c r="AR876" i="1"/>
  <c r="B878" i="1"/>
  <c r="AQ877" i="1"/>
  <c r="C877" i="1"/>
  <c r="AT877" i="1"/>
  <c r="J878" i="1" l="1"/>
  <c r="I878" i="1"/>
  <c r="AD216" i="1" a="1"/>
  <c r="AD216" i="1" s="1"/>
  <c r="AF216" i="1"/>
  <c r="AJ216" i="1"/>
  <c r="BC216" i="1"/>
  <c r="BD222" i="1"/>
  <c r="E166" i="4"/>
  <c r="AY220" i="1"/>
  <c r="AZ220" i="1" s="1"/>
  <c r="B828" i="4"/>
  <c r="C878" i="1"/>
  <c r="AT878" i="1"/>
  <c r="B879" i="1"/>
  <c r="AQ878" i="1"/>
  <c r="AS877" i="1"/>
  <c r="AR877" i="1"/>
  <c r="J879" i="1" l="1"/>
  <c r="I879" i="1"/>
  <c r="AE216" i="1"/>
  <c r="BI216" i="1" s="1"/>
  <c r="AO216" i="1"/>
  <c r="AP216" i="1" s="1"/>
  <c r="H166" i="4" s="1"/>
  <c r="AL216" i="1"/>
  <c r="AM216" i="1" s="1"/>
  <c r="BA220" i="1"/>
  <c r="F170" i="4"/>
  <c r="Q217" i="1"/>
  <c r="X217" i="1" s="1"/>
  <c r="R217" i="1"/>
  <c r="B829" i="4"/>
  <c r="AQ879" i="1"/>
  <c r="B880" i="1"/>
  <c r="C879" i="1"/>
  <c r="AT879" i="1"/>
  <c r="AR878" i="1"/>
  <c r="AS878" i="1"/>
  <c r="G170" i="4" l="1"/>
  <c r="AI170" i="4"/>
  <c r="AJ170" i="4" s="1"/>
  <c r="D170" i="4"/>
  <c r="D221" i="1"/>
  <c r="E221" i="1" s="1"/>
  <c r="I880" i="1"/>
  <c r="J880" i="1"/>
  <c r="BF217" i="1"/>
  <c r="L167" i="4" s="1"/>
  <c r="AH217" i="1"/>
  <c r="I166" i="4"/>
  <c r="AK166" i="4" s="1"/>
  <c r="AL166" i="4" s="1"/>
  <c r="N166" i="4"/>
  <c r="O166" i="4" s="1"/>
  <c r="K217" i="1"/>
  <c r="M217" i="1" s="1"/>
  <c r="O217" i="1"/>
  <c r="C166" i="4"/>
  <c r="AI217" i="1"/>
  <c r="AN217" i="1"/>
  <c r="B830" i="4"/>
  <c r="AS879" i="1"/>
  <c r="AR879" i="1"/>
  <c r="C880" i="1"/>
  <c r="AT880" i="1"/>
  <c r="B881" i="1"/>
  <c r="AQ880" i="1"/>
  <c r="J166" i="4" l="1"/>
  <c r="F221" i="1"/>
  <c r="G221" i="1"/>
  <c r="M171" i="4" s="1"/>
  <c r="J881" i="1"/>
  <c r="I881" i="1"/>
  <c r="AV221" i="1"/>
  <c r="Y224" i="1"/>
  <c r="AU221" i="1"/>
  <c r="AA224" i="1"/>
  <c r="V217" i="1"/>
  <c r="AG217" i="1" s="1"/>
  <c r="W218" i="1" s="1"/>
  <c r="S217" i="1"/>
  <c r="Z219" i="1"/>
  <c r="AK219" i="1" s="1"/>
  <c r="N217" i="1"/>
  <c r="AB223" i="1"/>
  <c r="AC238" i="1"/>
  <c r="AW221" i="1"/>
  <c r="AX224" i="1" s="1"/>
  <c r="BB217" i="1"/>
  <c r="B831" i="4"/>
  <c r="AS880" i="1"/>
  <c r="AR880" i="1"/>
  <c r="AQ881" i="1"/>
  <c r="C881" i="1"/>
  <c r="B882" i="1"/>
  <c r="AT881" i="1"/>
  <c r="J882" i="1" l="1"/>
  <c r="I882" i="1"/>
  <c r="AD217" i="1" a="1"/>
  <c r="AD217" i="1" s="1"/>
  <c r="AY221" i="1"/>
  <c r="AZ221" i="1" s="1"/>
  <c r="F171" i="4" s="1"/>
  <c r="E167" i="4"/>
  <c r="BD223" i="1"/>
  <c r="AJ217" i="1"/>
  <c r="BC217" i="1"/>
  <c r="AF217" i="1"/>
  <c r="B832" i="4"/>
  <c r="AT882" i="1"/>
  <c r="B883" i="1"/>
  <c r="AQ882" i="1"/>
  <c r="C882" i="1"/>
  <c r="AS881" i="1"/>
  <c r="AR881" i="1"/>
  <c r="G171" i="4" l="1"/>
  <c r="AI171" i="4"/>
  <c r="AJ171" i="4" s="1"/>
  <c r="J883" i="1"/>
  <c r="I883" i="1"/>
  <c r="BA221" i="1"/>
  <c r="AO217" i="1"/>
  <c r="AP217" i="1" s="1"/>
  <c r="H167" i="4" s="1"/>
  <c r="AL217" i="1"/>
  <c r="AM217" i="1" s="1"/>
  <c r="AE217" i="1"/>
  <c r="BI217" i="1" s="1"/>
  <c r="Q218" i="1"/>
  <c r="X218" i="1" s="1"/>
  <c r="R218" i="1"/>
  <c r="B833" i="4"/>
  <c r="AR882" i="1"/>
  <c r="AS882" i="1"/>
  <c r="B884" i="1"/>
  <c r="AQ883" i="1"/>
  <c r="AT883" i="1"/>
  <c r="C883" i="1"/>
  <c r="D171" i="4" l="1"/>
  <c r="D222" i="1"/>
  <c r="E222" i="1" s="1"/>
  <c r="I884" i="1"/>
  <c r="J884" i="1"/>
  <c r="BF218" i="1"/>
  <c r="L168" i="4" s="1"/>
  <c r="AH218" i="1"/>
  <c r="I167" i="4"/>
  <c r="AK167" i="4" s="1"/>
  <c r="AL167" i="4" s="1"/>
  <c r="AN218" i="1"/>
  <c r="AI218" i="1"/>
  <c r="C167" i="4"/>
  <c r="O218" i="1"/>
  <c r="N167" i="4"/>
  <c r="O167" i="4" s="1"/>
  <c r="K218" i="1"/>
  <c r="M218" i="1" s="1"/>
  <c r="B834" i="4"/>
  <c r="C884" i="1"/>
  <c r="AT884" i="1"/>
  <c r="B885" i="1"/>
  <c r="AQ884" i="1"/>
  <c r="AS883" i="1"/>
  <c r="AR883" i="1"/>
  <c r="J167" i="4" l="1"/>
  <c r="F222" i="1"/>
  <c r="G222" i="1"/>
  <c r="M172" i="4" s="1"/>
  <c r="J885" i="1"/>
  <c r="I885" i="1"/>
  <c r="AV222" i="1"/>
  <c r="AA225" i="1"/>
  <c r="AC239" i="1"/>
  <c r="AU222" i="1"/>
  <c r="AB224" i="1"/>
  <c r="Y225" i="1"/>
  <c r="V218" i="1"/>
  <c r="AG218" i="1" s="1"/>
  <c r="W219" i="1" s="1"/>
  <c r="AW222" i="1"/>
  <c r="AX225" i="1" s="1"/>
  <c r="S218" i="1"/>
  <c r="Z220" i="1"/>
  <c r="AK220" i="1" s="1"/>
  <c r="N218" i="1"/>
  <c r="BB218" i="1"/>
  <c r="B835" i="4"/>
  <c r="AQ885" i="1"/>
  <c r="B886" i="1"/>
  <c r="C885" i="1"/>
  <c r="AT885" i="1"/>
  <c r="AR884" i="1"/>
  <c r="AS884" i="1"/>
  <c r="J886" i="1" l="1"/>
  <c r="I886" i="1"/>
  <c r="AD218" i="1" a="1"/>
  <c r="AD218" i="1" s="1"/>
  <c r="AY222" i="1"/>
  <c r="AZ222" i="1" s="1"/>
  <c r="BA222" i="1" s="1"/>
  <c r="E168" i="4"/>
  <c r="AF218" i="1"/>
  <c r="BC218" i="1"/>
  <c r="AJ218" i="1"/>
  <c r="BD224" i="1"/>
  <c r="B836" i="4"/>
  <c r="C886" i="1"/>
  <c r="AT886" i="1"/>
  <c r="B887" i="1"/>
  <c r="AQ886" i="1"/>
  <c r="AS885" i="1"/>
  <c r="AR885" i="1"/>
  <c r="D172" i="4" l="1"/>
  <c r="D223" i="1"/>
  <c r="E223" i="1" s="1"/>
  <c r="J887" i="1"/>
  <c r="I887" i="1"/>
  <c r="F172" i="4"/>
  <c r="AE218" i="1"/>
  <c r="BI218" i="1" s="1"/>
  <c r="AL218" i="1"/>
  <c r="AO218" i="1"/>
  <c r="AP218" i="1" s="1"/>
  <c r="H168" i="4" s="1"/>
  <c r="Q219" i="1"/>
  <c r="X219" i="1" s="1"/>
  <c r="R219" i="1"/>
  <c r="B837" i="4"/>
  <c r="AQ887" i="1"/>
  <c r="C887" i="1"/>
  <c r="B888" i="1"/>
  <c r="AT887" i="1"/>
  <c r="AS886" i="1"/>
  <c r="AR886" i="1"/>
  <c r="G172" i="4" l="1"/>
  <c r="AI172" i="4"/>
  <c r="AJ172" i="4" s="1"/>
  <c r="F223" i="1"/>
  <c r="G223" i="1"/>
  <c r="M173" i="4" s="1"/>
  <c r="I888" i="1"/>
  <c r="J888" i="1"/>
  <c r="AH219" i="1"/>
  <c r="BF219" i="1"/>
  <c r="L169" i="4" s="1"/>
  <c r="I168" i="4"/>
  <c r="AK168" i="4" s="1"/>
  <c r="AL168" i="4" s="1"/>
  <c r="AM218" i="1"/>
  <c r="C168" i="4" s="1"/>
  <c r="AI219" i="1"/>
  <c r="AN219" i="1"/>
  <c r="N168" i="4"/>
  <c r="O168" i="4" s="1"/>
  <c r="K219" i="1"/>
  <c r="M219" i="1" s="1"/>
  <c r="B838" i="4"/>
  <c r="AS887" i="1"/>
  <c r="AR887" i="1"/>
  <c r="AT888" i="1"/>
  <c r="B889" i="1"/>
  <c r="AQ888" i="1"/>
  <c r="C888" i="1"/>
  <c r="J168" i="4" l="1"/>
  <c r="J889" i="1"/>
  <c r="I889" i="1"/>
  <c r="O219" i="1"/>
  <c r="AA226" i="1"/>
  <c r="AV223" i="1"/>
  <c r="AU223" i="1"/>
  <c r="AB225" i="1"/>
  <c r="AC240" i="1"/>
  <c r="V219" i="1"/>
  <c r="AG219" i="1" s="1"/>
  <c r="W220" i="1" s="1"/>
  <c r="AW223" i="1"/>
  <c r="AX226" i="1" s="1"/>
  <c r="Z221" i="1"/>
  <c r="AK221" i="1" s="1"/>
  <c r="N219" i="1"/>
  <c r="Y226" i="1"/>
  <c r="S219" i="1"/>
  <c r="BB219" i="1"/>
  <c r="B839" i="4"/>
  <c r="AR888" i="1"/>
  <c r="AS888" i="1"/>
  <c r="AT889" i="1"/>
  <c r="AQ889" i="1"/>
  <c r="C889" i="1"/>
  <c r="B890" i="1"/>
  <c r="J890" i="1" l="1"/>
  <c r="I890" i="1"/>
  <c r="AD219" i="1" a="1"/>
  <c r="AD219" i="1" s="1"/>
  <c r="BD225" i="1"/>
  <c r="E169" i="4"/>
  <c r="AF219" i="1"/>
  <c r="AJ219" i="1"/>
  <c r="BC219" i="1"/>
  <c r="AY223" i="1"/>
  <c r="AZ223" i="1" s="1"/>
  <c r="B840" i="4"/>
  <c r="B891" i="1"/>
  <c r="AQ890" i="1"/>
  <c r="C890" i="1"/>
  <c r="AT890" i="1"/>
  <c r="AS889" i="1"/>
  <c r="AR889" i="1"/>
  <c r="J891" i="1" l="1"/>
  <c r="I891" i="1"/>
  <c r="AO219" i="1"/>
  <c r="AP219" i="1" s="1"/>
  <c r="H169" i="4" s="1"/>
  <c r="AE219" i="1"/>
  <c r="BI219" i="1" s="1"/>
  <c r="AL219" i="1"/>
  <c r="AM219" i="1" s="1"/>
  <c r="BA223" i="1"/>
  <c r="F173" i="4"/>
  <c r="Q220" i="1"/>
  <c r="X220" i="1" s="1"/>
  <c r="R220" i="1"/>
  <c r="B841" i="4"/>
  <c r="AR890" i="1"/>
  <c r="AS890" i="1"/>
  <c r="AT891" i="1"/>
  <c r="B892" i="1"/>
  <c r="AQ891" i="1"/>
  <c r="C891" i="1"/>
  <c r="G173" i="4" l="1"/>
  <c r="AI173" i="4"/>
  <c r="AJ173" i="4" s="1"/>
  <c r="D173" i="4"/>
  <c r="D224" i="1"/>
  <c r="E224" i="1" s="1"/>
  <c r="I892" i="1"/>
  <c r="J892" i="1"/>
  <c r="BF220" i="1"/>
  <c r="L170" i="4" s="1"/>
  <c r="AH220" i="1"/>
  <c r="I169" i="4"/>
  <c r="AK169" i="4" s="1"/>
  <c r="AL169" i="4" s="1"/>
  <c r="AN220" i="1"/>
  <c r="AI220" i="1"/>
  <c r="C169" i="4"/>
  <c r="O220" i="1"/>
  <c r="N169" i="4"/>
  <c r="O169" i="4" s="1"/>
  <c r="K220" i="1"/>
  <c r="M220" i="1" s="1"/>
  <c r="B842" i="4"/>
  <c r="C892" i="1"/>
  <c r="AT892" i="1"/>
  <c r="B893" i="1"/>
  <c r="AQ892" i="1"/>
  <c r="AS891" i="1"/>
  <c r="AR891" i="1"/>
  <c r="J169" i="4" l="1"/>
  <c r="F224" i="1"/>
  <c r="G224" i="1"/>
  <c r="M174" i="4" s="1"/>
  <c r="J893" i="1"/>
  <c r="I893" i="1"/>
  <c r="AA227" i="1"/>
  <c r="Z222" i="1"/>
  <c r="AK222" i="1" s="1"/>
  <c r="AU224" i="1"/>
  <c r="AC241" i="1"/>
  <c r="V220" i="1"/>
  <c r="AG220" i="1" s="1"/>
  <c r="W221" i="1" s="1"/>
  <c r="S220" i="1"/>
  <c r="AB226" i="1"/>
  <c r="Y227" i="1"/>
  <c r="AW224" i="1"/>
  <c r="AX227" i="1" s="1"/>
  <c r="AV224" i="1"/>
  <c r="N220" i="1"/>
  <c r="BB220" i="1"/>
  <c r="B843" i="4"/>
  <c r="B894" i="1"/>
  <c r="AQ893" i="1"/>
  <c r="C893" i="1"/>
  <c r="AT893" i="1"/>
  <c r="AS892" i="1"/>
  <c r="AR892" i="1"/>
  <c r="J894" i="1" l="1"/>
  <c r="I894" i="1"/>
  <c r="AD220" i="1" a="1"/>
  <c r="AD220" i="1" s="1"/>
  <c r="AY224" i="1"/>
  <c r="AZ224" i="1" s="1"/>
  <c r="BA224" i="1" s="1"/>
  <c r="AF220" i="1"/>
  <c r="AJ220" i="1"/>
  <c r="BC220" i="1"/>
  <c r="BD226" i="1"/>
  <c r="E170" i="4"/>
  <c r="B844" i="4"/>
  <c r="AS893" i="1"/>
  <c r="AR893" i="1"/>
  <c r="C894" i="1"/>
  <c r="AT894" i="1"/>
  <c r="B895" i="1"/>
  <c r="AQ894" i="1"/>
  <c r="D174" i="4" l="1"/>
  <c r="D225" i="1"/>
  <c r="E225" i="1" s="1"/>
  <c r="J895" i="1"/>
  <c r="I895" i="1"/>
  <c r="F174" i="4"/>
  <c r="AE220" i="1"/>
  <c r="BI220" i="1" s="1"/>
  <c r="AL220" i="1"/>
  <c r="AM220" i="1" s="1"/>
  <c r="AO220" i="1"/>
  <c r="AP220" i="1" s="1"/>
  <c r="H170" i="4" s="1"/>
  <c r="Q221" i="1"/>
  <c r="X221" i="1" s="1"/>
  <c r="R221" i="1"/>
  <c r="B845" i="4"/>
  <c r="B896" i="1"/>
  <c r="AS894" i="1"/>
  <c r="AR894" i="1"/>
  <c r="AQ895" i="1"/>
  <c r="C895" i="1"/>
  <c r="AT895" i="1"/>
  <c r="G174" i="4" l="1"/>
  <c r="AI174" i="4"/>
  <c r="AJ174" i="4" s="1"/>
  <c r="F225" i="1"/>
  <c r="G225" i="1"/>
  <c r="M175" i="4" s="1"/>
  <c r="J896" i="1"/>
  <c r="I896" i="1"/>
  <c r="BF221" i="1"/>
  <c r="L171" i="4" s="1"/>
  <c r="AH221" i="1"/>
  <c r="I170" i="4"/>
  <c r="AK170" i="4" s="1"/>
  <c r="AL170" i="4" s="1"/>
  <c r="AI221" i="1"/>
  <c r="AN221" i="1"/>
  <c r="O221" i="1"/>
  <c r="C170" i="4"/>
  <c r="K221" i="1"/>
  <c r="M221" i="1" s="1"/>
  <c r="N170" i="4"/>
  <c r="O170" i="4" s="1"/>
  <c r="AQ896" i="1"/>
  <c r="B846" i="4"/>
  <c r="AT896" i="1"/>
  <c r="C896" i="1"/>
  <c r="AS895" i="1"/>
  <c r="AR895" i="1"/>
  <c r="J170" i="4" l="1"/>
  <c r="L12" i="3"/>
  <c r="AA228" i="1"/>
  <c r="Z223" i="1"/>
  <c r="AK223" i="1" s="1"/>
  <c r="N221" i="1"/>
  <c r="AU225" i="1"/>
  <c r="AC242" i="1"/>
  <c r="V221" i="1"/>
  <c r="AG221" i="1" s="1"/>
  <c r="W222" i="1" s="1"/>
  <c r="Y228" i="1"/>
  <c r="S221" i="1"/>
  <c r="AB227" i="1"/>
  <c r="AW225" i="1"/>
  <c r="AX228" i="1" s="1"/>
  <c r="AV225" i="1"/>
  <c r="BB221" i="1"/>
  <c r="AS896" i="1"/>
  <c r="AR896" i="1"/>
  <c r="AD221" i="1" l="1" a="1"/>
  <c r="AD221" i="1" s="1"/>
  <c r="AY225" i="1"/>
  <c r="AZ225" i="1" s="1"/>
  <c r="BA225" i="1" s="1"/>
  <c r="E171" i="4"/>
  <c r="BD227" i="1"/>
  <c r="AF221" i="1"/>
  <c r="BC221" i="1"/>
  <c r="AJ221" i="1"/>
  <c r="D175" i="4" l="1"/>
  <c r="D226" i="1"/>
  <c r="E226" i="1" s="1"/>
  <c r="F175" i="4"/>
  <c r="AL221" i="1"/>
  <c r="AM221" i="1" s="1"/>
  <c r="AO221" i="1"/>
  <c r="AP221" i="1" s="1"/>
  <c r="H171" i="4" s="1"/>
  <c r="AE221" i="1"/>
  <c r="BI221" i="1" s="1"/>
  <c r="Q222" i="1"/>
  <c r="X222" i="1" s="1"/>
  <c r="R222" i="1"/>
  <c r="G175" i="4" l="1"/>
  <c r="AI175" i="4"/>
  <c r="AJ175" i="4" s="1"/>
  <c r="F226" i="1"/>
  <c r="G226" i="1"/>
  <c r="M176" i="4" s="1"/>
  <c r="BF222" i="1"/>
  <c r="L172" i="4" s="1"/>
  <c r="AH222" i="1"/>
  <c r="I171" i="4"/>
  <c r="AK171" i="4" s="1"/>
  <c r="AL171" i="4" s="1"/>
  <c r="AN222" i="1"/>
  <c r="AI222" i="1"/>
  <c r="K222" i="1"/>
  <c r="M222" i="1" s="1"/>
  <c r="N171" i="4"/>
  <c r="O171" i="4" s="1"/>
  <c r="C171" i="4"/>
  <c r="O222" i="1"/>
  <c r="J171" i="4" l="1"/>
  <c r="AB228" i="1"/>
  <c r="Y229" i="1"/>
  <c r="AV226" i="1"/>
  <c r="N222" i="1"/>
  <c r="V222" i="1"/>
  <c r="AG222" i="1" s="1"/>
  <c r="W223" i="1" s="1"/>
  <c r="AA229" i="1"/>
  <c r="AU226" i="1"/>
  <c r="AC243" i="1"/>
  <c r="AW226" i="1"/>
  <c r="AX229" i="1" s="1"/>
  <c r="S222" i="1"/>
  <c r="Z224" i="1"/>
  <c r="AK224" i="1" s="1"/>
  <c r="BB222" i="1"/>
  <c r="AY226" i="1" l="1"/>
  <c r="AZ226" i="1" s="1"/>
  <c r="BA226" i="1" s="1"/>
  <c r="AD222" i="1" a="1"/>
  <c r="AD222" i="1" s="1"/>
  <c r="E172" i="4"/>
  <c r="BC222" i="1"/>
  <c r="AF222" i="1"/>
  <c r="AJ222" i="1"/>
  <c r="BD228" i="1"/>
  <c r="D176" i="4" l="1"/>
  <c r="D227" i="1"/>
  <c r="E227" i="1" s="1"/>
  <c r="F176" i="4"/>
  <c r="AE222" i="1"/>
  <c r="BI222" i="1" s="1"/>
  <c r="AO222" i="1"/>
  <c r="AP222" i="1" s="1"/>
  <c r="H172" i="4" s="1"/>
  <c r="AL222" i="1"/>
  <c r="AM222" i="1" s="1"/>
  <c r="Q223" i="1"/>
  <c r="X223" i="1" s="1"/>
  <c r="R223" i="1"/>
  <c r="G176" i="4" l="1"/>
  <c r="AI176" i="4"/>
  <c r="AJ176" i="4" s="1"/>
  <c r="F227" i="1"/>
  <c r="G227" i="1"/>
  <c r="M177" i="4" s="1"/>
  <c r="BF223" i="1"/>
  <c r="L173" i="4" s="1"/>
  <c r="AH223" i="1"/>
  <c r="I172" i="4"/>
  <c r="AK172" i="4" s="1"/>
  <c r="AL172" i="4" s="1"/>
  <c r="K223" i="1"/>
  <c r="M223" i="1" s="1"/>
  <c r="N172" i="4"/>
  <c r="O172" i="4" s="1"/>
  <c r="C172" i="4"/>
  <c r="O223" i="1"/>
  <c r="AI223" i="1"/>
  <c r="AN223" i="1"/>
  <c r="J172" i="4" l="1"/>
  <c r="AU227" i="1"/>
  <c r="AV227" i="1"/>
  <c r="AA230" i="1"/>
  <c r="AW227" i="1"/>
  <c r="AX230" i="1" s="1"/>
  <c r="V223" i="1"/>
  <c r="AG223" i="1" s="1"/>
  <c r="W224" i="1" s="1"/>
  <c r="Y230" i="1"/>
  <c r="S223" i="1"/>
  <c r="AB229" i="1"/>
  <c r="N223" i="1"/>
  <c r="Z225" i="1"/>
  <c r="AK225" i="1" s="1"/>
  <c r="AC244" i="1"/>
  <c r="BB223" i="1"/>
  <c r="AD223" i="1" l="1" a="1"/>
  <c r="AD223" i="1" s="1"/>
  <c r="E173" i="4"/>
  <c r="AY227" i="1"/>
  <c r="AZ227" i="1" s="1"/>
  <c r="BD229" i="1"/>
  <c r="AJ223" i="1"/>
  <c r="BC223" i="1"/>
  <c r="AF223" i="1"/>
  <c r="AL223" i="1" l="1"/>
  <c r="AM223" i="1" s="1"/>
  <c r="AO223" i="1"/>
  <c r="AP223" i="1" s="1"/>
  <c r="H173" i="4" s="1"/>
  <c r="AE223" i="1"/>
  <c r="BI223" i="1" s="1"/>
  <c r="Q224" i="1"/>
  <c r="X224" i="1" s="1"/>
  <c r="R224" i="1"/>
  <c r="BA227" i="1"/>
  <c r="F177" i="4"/>
  <c r="G177" i="4" l="1"/>
  <c r="AI177" i="4"/>
  <c r="AJ177" i="4" s="1"/>
  <c r="D177" i="4"/>
  <c r="D228" i="1"/>
  <c r="E228" i="1" s="1"/>
  <c r="AH224" i="1"/>
  <c r="BF224" i="1"/>
  <c r="L174" i="4" s="1"/>
  <c r="I173" i="4"/>
  <c r="AK173" i="4" s="1"/>
  <c r="AL173" i="4" s="1"/>
  <c r="AI224" i="1"/>
  <c r="AN224" i="1"/>
  <c r="C173" i="4"/>
  <c r="O224" i="1"/>
  <c r="N173" i="4"/>
  <c r="O173" i="4" s="1"/>
  <c r="K224" i="1"/>
  <c r="M224" i="1" s="1"/>
  <c r="J173" i="4" l="1"/>
  <c r="F228" i="1"/>
  <c r="G228" i="1"/>
  <c r="M178" i="4" s="1"/>
  <c r="AA231" i="1"/>
  <c r="AU228" i="1"/>
  <c r="AB230" i="1"/>
  <c r="Z226" i="1"/>
  <c r="AK226" i="1" s="1"/>
  <c r="AC245" i="1"/>
  <c r="V224" i="1"/>
  <c r="AG224" i="1" s="1"/>
  <c r="W225" i="1" s="1"/>
  <c r="Y231" i="1"/>
  <c r="N224" i="1"/>
  <c r="S224" i="1"/>
  <c r="AW228" i="1"/>
  <c r="AX231" i="1" s="1"/>
  <c r="AV228" i="1"/>
  <c r="BB224" i="1"/>
  <c r="AD224" i="1" l="1" a="1"/>
  <c r="AD224" i="1" s="1"/>
  <c r="BD230" i="1"/>
  <c r="AY228" i="1"/>
  <c r="AZ228" i="1" s="1"/>
  <c r="E174" i="4"/>
  <c r="AJ224" i="1"/>
  <c r="AF224" i="1"/>
  <c r="BC224" i="1"/>
  <c r="BE235" i="1"/>
  <c r="AE224" i="1" l="1"/>
  <c r="BI224" i="1" s="1"/>
  <c r="AL224" i="1"/>
  <c r="AM224" i="1" s="1"/>
  <c r="AO224" i="1"/>
  <c r="AP224" i="1" s="1"/>
  <c r="H174" i="4" s="1"/>
  <c r="Q225" i="1"/>
  <c r="X225" i="1" s="1"/>
  <c r="R225" i="1"/>
  <c r="BA228" i="1"/>
  <c r="F178" i="4"/>
  <c r="K185" i="4"/>
  <c r="G178" i="4" l="1"/>
  <c r="AI178" i="4"/>
  <c r="AJ178" i="4" s="1"/>
  <c r="D178" i="4"/>
  <c r="D229" i="1"/>
  <c r="E229" i="1" s="1"/>
  <c r="AH225" i="1"/>
  <c r="BF225" i="1"/>
  <c r="L175" i="4" s="1"/>
  <c r="I174" i="4"/>
  <c r="AK174" i="4" s="1"/>
  <c r="AL174" i="4" s="1"/>
  <c r="AI225" i="1"/>
  <c r="AN225" i="1"/>
  <c r="O225" i="1"/>
  <c r="C174" i="4"/>
  <c r="K225" i="1"/>
  <c r="M225" i="1" s="1"/>
  <c r="N174" i="4"/>
  <c r="O174" i="4" s="1"/>
  <c r="J174" i="4" l="1"/>
  <c r="F229" i="1"/>
  <c r="G229" i="1"/>
  <c r="M179" i="4" s="1"/>
  <c r="AW229" i="1"/>
  <c r="AX232" i="1" s="1"/>
  <c r="V225" i="1"/>
  <c r="AG225" i="1" s="1"/>
  <c r="W226" i="1" s="1"/>
  <c r="N225" i="1"/>
  <c r="AB231" i="1"/>
  <c r="AC246" i="1"/>
  <c r="S225" i="1"/>
  <c r="AA232" i="1"/>
  <c r="AU229" i="1"/>
  <c r="AV229" i="1"/>
  <c r="Z227" i="1"/>
  <c r="AK227" i="1" s="1"/>
  <c r="Y232" i="1"/>
  <c r="BB225" i="1"/>
  <c r="AY229" i="1" l="1"/>
  <c r="AZ229" i="1" s="1"/>
  <c r="F179" i="4" s="1"/>
  <c r="AD225" i="1" a="1"/>
  <c r="AD225" i="1" s="1"/>
  <c r="BD231" i="1"/>
  <c r="E175" i="4"/>
  <c r="AF225" i="1"/>
  <c r="BC225" i="1"/>
  <c r="AJ225" i="1"/>
  <c r="BE236" i="1"/>
  <c r="G179" i="4" l="1"/>
  <c r="AI179" i="4"/>
  <c r="AJ179" i="4" s="1"/>
  <c r="BA229" i="1"/>
  <c r="AO225" i="1"/>
  <c r="AP225" i="1" s="1"/>
  <c r="H175" i="4" s="1"/>
  <c r="AL225" i="1"/>
  <c r="AM225" i="1" s="1"/>
  <c r="AE225" i="1"/>
  <c r="BI225" i="1" s="1"/>
  <c r="Q226" i="1"/>
  <c r="X226" i="1" s="1"/>
  <c r="R226" i="1"/>
  <c r="K186" i="4"/>
  <c r="D179" i="4" l="1"/>
  <c r="D230" i="1"/>
  <c r="E230" i="1" s="1"/>
  <c r="BF226" i="1"/>
  <c r="L176" i="4" s="1"/>
  <c r="AH226" i="1"/>
  <c r="I175" i="4"/>
  <c r="AK175" i="4" s="1"/>
  <c r="AL175" i="4" s="1"/>
  <c r="K226" i="1"/>
  <c r="M226" i="1" s="1"/>
  <c r="N175" i="4"/>
  <c r="O175" i="4" s="1"/>
  <c r="O226" i="1"/>
  <c r="C175" i="4"/>
  <c r="AN226" i="1"/>
  <c r="AI226" i="1"/>
  <c r="J175" i="4" l="1"/>
  <c r="F230" i="1"/>
  <c r="G230" i="1"/>
  <c r="M180" i="4" s="1"/>
  <c r="AA233" i="1"/>
  <c r="AU230" i="1"/>
  <c r="AV230" i="1"/>
  <c r="S226" i="1"/>
  <c r="AW230" i="1"/>
  <c r="AX233" i="1" s="1"/>
  <c r="N226" i="1"/>
  <c r="AC247" i="1"/>
  <c r="Z228" i="1"/>
  <c r="AK228" i="1" s="1"/>
  <c r="AB232" i="1"/>
  <c r="Y233" i="1"/>
  <c r="V226" i="1"/>
  <c r="AG226" i="1" s="1"/>
  <c r="W227" i="1" s="1"/>
  <c r="BB226" i="1"/>
  <c r="AD226" i="1" l="1" a="1"/>
  <c r="AD226" i="1" s="1"/>
  <c r="BC226" i="1"/>
  <c r="AF226" i="1"/>
  <c r="AJ226" i="1"/>
  <c r="E176" i="4"/>
  <c r="AY230" i="1"/>
  <c r="AZ230" i="1" s="1"/>
  <c r="BD232" i="1"/>
  <c r="BE237" i="1"/>
  <c r="AE226" i="1" l="1"/>
  <c r="BI226" i="1" s="1"/>
  <c r="AL226" i="1"/>
  <c r="AM226" i="1" s="1"/>
  <c r="AO226" i="1"/>
  <c r="AP226" i="1" s="1"/>
  <c r="H176" i="4" s="1"/>
  <c r="BA230" i="1"/>
  <c r="F180" i="4"/>
  <c r="Q227" i="1"/>
  <c r="X227" i="1" s="1"/>
  <c r="R227" i="1"/>
  <c r="K187" i="4"/>
  <c r="G180" i="4" l="1"/>
  <c r="AI180" i="4"/>
  <c r="AJ180" i="4" s="1"/>
  <c r="D180" i="4"/>
  <c r="D231" i="1"/>
  <c r="E231" i="1" s="1"/>
  <c r="BF227" i="1"/>
  <c r="L177" i="4" s="1"/>
  <c r="AH227" i="1"/>
  <c r="I176" i="4"/>
  <c r="AK176" i="4" s="1"/>
  <c r="AL176" i="4" s="1"/>
  <c r="K227" i="1"/>
  <c r="M227" i="1" s="1"/>
  <c r="N176" i="4"/>
  <c r="O176" i="4" s="1"/>
  <c r="O227" i="1"/>
  <c r="C176" i="4"/>
  <c r="AI227" i="1"/>
  <c r="AN227" i="1"/>
  <c r="J176" i="4" l="1"/>
  <c r="F231" i="1"/>
  <c r="G231" i="1"/>
  <c r="M181" i="4" s="1"/>
  <c r="AA234" i="1"/>
  <c r="AW231" i="1"/>
  <c r="AX234" i="1" s="1"/>
  <c r="AB233" i="1"/>
  <c r="AC248" i="1"/>
  <c r="Y234" i="1"/>
  <c r="AV231" i="1"/>
  <c r="V227" i="1"/>
  <c r="AG227" i="1" s="1"/>
  <c r="W228" i="1" s="1"/>
  <c r="S227" i="1"/>
  <c r="AU231" i="1"/>
  <c r="Z229" i="1"/>
  <c r="AK229" i="1" s="1"/>
  <c r="N227" i="1"/>
  <c r="BB227" i="1"/>
  <c r="AD227" i="1" l="1" a="1"/>
  <c r="AD227" i="1" s="1"/>
  <c r="E177" i="4"/>
  <c r="AY231" i="1"/>
  <c r="AZ231" i="1" s="1"/>
  <c r="AF227" i="1"/>
  <c r="BC227" i="1"/>
  <c r="AJ227" i="1"/>
  <c r="BD233" i="1"/>
  <c r="BE238" i="1"/>
  <c r="AE227" i="1" l="1"/>
  <c r="BI227" i="1" s="1"/>
  <c r="AO227" i="1"/>
  <c r="AP227" i="1" s="1"/>
  <c r="H177" i="4" s="1"/>
  <c r="AL227" i="1"/>
  <c r="AM227" i="1" s="1"/>
  <c r="BA231" i="1"/>
  <c r="F181" i="4"/>
  <c r="R228" i="1"/>
  <c r="Q228" i="1"/>
  <c r="X228" i="1" s="1"/>
  <c r="K188" i="4"/>
  <c r="G181" i="4" l="1"/>
  <c r="AI181" i="4"/>
  <c r="AJ181" i="4" s="1"/>
  <c r="D181" i="4"/>
  <c r="D232" i="1"/>
  <c r="E232" i="1" s="1"/>
  <c r="BF228" i="1"/>
  <c r="L178" i="4" s="1"/>
  <c r="AH228" i="1"/>
  <c r="I177" i="4"/>
  <c r="AK177" i="4" s="1"/>
  <c r="AL177" i="4" s="1"/>
  <c r="C177" i="4"/>
  <c r="O228" i="1"/>
  <c r="AI228" i="1"/>
  <c r="AN228" i="1"/>
  <c r="N177" i="4"/>
  <c r="O177" i="4" s="1"/>
  <c r="K228" i="1"/>
  <c r="M228" i="1" s="1"/>
  <c r="J177" i="4" l="1"/>
  <c r="F232" i="1"/>
  <c r="G232" i="1"/>
  <c r="M182" i="4" s="1"/>
  <c r="AB234" i="1"/>
  <c r="AC249" i="1"/>
  <c r="S228" i="1"/>
  <c r="AW232" i="1"/>
  <c r="AX235" i="1" s="1"/>
  <c r="N228" i="1"/>
  <c r="AU232" i="1"/>
  <c r="AA235" i="1"/>
  <c r="V228" i="1"/>
  <c r="AG228" i="1" s="1"/>
  <c r="W229" i="1" s="1"/>
  <c r="Z230" i="1"/>
  <c r="AK230" i="1" s="1"/>
  <c r="AV232" i="1"/>
  <c r="Y235" i="1"/>
  <c r="BB228" i="1"/>
  <c r="AY232" i="1" l="1"/>
  <c r="AZ232" i="1" s="1"/>
  <c r="BA232" i="1" s="1"/>
  <c r="AD228" i="1" a="1"/>
  <c r="AD228" i="1" s="1"/>
  <c r="AF228" i="1"/>
  <c r="BC228" i="1"/>
  <c r="AJ228" i="1"/>
  <c r="BD234" i="1"/>
  <c r="E178" i="4"/>
  <c r="BE239" i="1"/>
  <c r="D182" i="4" l="1"/>
  <c r="D233" i="1"/>
  <c r="E233" i="1" s="1"/>
  <c r="F182" i="4"/>
  <c r="AL228" i="1"/>
  <c r="AM228" i="1" s="1"/>
  <c r="AE228" i="1"/>
  <c r="BI228" i="1" s="1"/>
  <c r="AO228" i="1"/>
  <c r="AP228" i="1" s="1"/>
  <c r="H178" i="4" s="1"/>
  <c r="Q229" i="1"/>
  <c r="X229" i="1" s="1"/>
  <c r="R229" i="1"/>
  <c r="K189" i="4"/>
  <c r="G182" i="4" l="1"/>
  <c r="AI182" i="4"/>
  <c r="AJ182" i="4" s="1"/>
  <c r="F233" i="1"/>
  <c r="G233" i="1"/>
  <c r="M183" i="4" s="1"/>
  <c r="BF229" i="1"/>
  <c r="L179" i="4" s="1"/>
  <c r="AH229" i="1"/>
  <c r="I178" i="4"/>
  <c r="AK178" i="4" s="1"/>
  <c r="AL178" i="4" s="1"/>
  <c r="AN229" i="1"/>
  <c r="AI229" i="1"/>
  <c r="K229" i="1"/>
  <c r="M229" i="1" s="1"/>
  <c r="N178" i="4"/>
  <c r="O178" i="4" s="1"/>
  <c r="C178" i="4"/>
  <c r="O229" i="1"/>
  <c r="J178" i="4" l="1"/>
  <c r="AA236" i="1"/>
  <c r="AV233" i="1"/>
  <c r="Z231" i="1"/>
  <c r="AK231" i="1" s="1"/>
  <c r="AB235" i="1"/>
  <c r="S229" i="1"/>
  <c r="AC250" i="1"/>
  <c r="V229" i="1"/>
  <c r="AG229" i="1" s="1"/>
  <c r="W230" i="1" s="1"/>
  <c r="N229" i="1"/>
  <c r="AU233" i="1"/>
  <c r="AW233" i="1"/>
  <c r="AX236" i="1" s="1"/>
  <c r="Y236" i="1"/>
  <c r="BB229" i="1"/>
  <c r="AD229" i="1" l="1" a="1"/>
  <c r="AD229" i="1" s="1"/>
  <c r="AY233" i="1"/>
  <c r="AZ233" i="1" s="1"/>
  <c r="F183" i="4" s="1"/>
  <c r="E179" i="4"/>
  <c r="BD235" i="1"/>
  <c r="AF229" i="1"/>
  <c r="AJ229" i="1"/>
  <c r="BC229" i="1"/>
  <c r="BE240" i="1"/>
  <c r="G183" i="4" l="1"/>
  <c r="AI183" i="4"/>
  <c r="AJ183" i="4" s="1"/>
  <c r="BA233" i="1"/>
  <c r="AE229" i="1"/>
  <c r="BI229" i="1" s="1"/>
  <c r="AO229" i="1"/>
  <c r="AP229" i="1" s="1"/>
  <c r="H179" i="4" s="1"/>
  <c r="AL229" i="1"/>
  <c r="AM229" i="1" s="1"/>
  <c r="Q230" i="1"/>
  <c r="X230" i="1" s="1"/>
  <c r="R230" i="1"/>
  <c r="K190" i="4"/>
  <c r="D183" i="4" l="1"/>
  <c r="D234" i="1"/>
  <c r="E234" i="1" s="1"/>
  <c r="BF230" i="1"/>
  <c r="L180" i="4" s="1"/>
  <c r="AH230" i="1"/>
  <c r="I179" i="4"/>
  <c r="AK179" i="4" s="1"/>
  <c r="AL179" i="4" s="1"/>
  <c r="C179" i="4"/>
  <c r="O230" i="1"/>
  <c r="AN230" i="1"/>
  <c r="AI230" i="1"/>
  <c r="K230" i="1"/>
  <c r="M230" i="1" s="1"/>
  <c r="N179" i="4"/>
  <c r="O179" i="4" s="1"/>
  <c r="J179" i="4" l="1"/>
  <c r="F234" i="1"/>
  <c r="G234" i="1"/>
  <c r="M184" i="4" s="1"/>
  <c r="AA237" i="1"/>
  <c r="AW234" i="1"/>
  <c r="AX237" i="1" s="1"/>
  <c r="AB236" i="1"/>
  <c r="AC251" i="1"/>
  <c r="AV234" i="1"/>
  <c r="V230" i="1"/>
  <c r="AG230" i="1" s="1"/>
  <c r="W231" i="1" s="1"/>
  <c r="Y237" i="1"/>
  <c r="S230" i="1"/>
  <c r="N230" i="1"/>
  <c r="AU234" i="1"/>
  <c r="Z232" i="1"/>
  <c r="AK232" i="1" s="1"/>
  <c r="BB230" i="1"/>
  <c r="AD230" i="1" l="1" a="1"/>
  <c r="AD230" i="1" s="1"/>
  <c r="E180" i="4"/>
  <c r="BD236" i="1"/>
  <c r="AY234" i="1"/>
  <c r="AZ234" i="1" s="1"/>
  <c r="AF230" i="1"/>
  <c r="AJ230" i="1"/>
  <c r="BC230" i="1"/>
  <c r="AO230" i="1" l="1"/>
  <c r="AP230" i="1" s="1"/>
  <c r="H180" i="4" s="1"/>
  <c r="AL230" i="1"/>
  <c r="AM230" i="1" s="1"/>
  <c r="AE230" i="1"/>
  <c r="BI230" i="1" s="1"/>
  <c r="Q231" i="1"/>
  <c r="X231" i="1" s="1"/>
  <c r="R231" i="1"/>
  <c r="BA234" i="1"/>
  <c r="F184" i="4"/>
  <c r="BE241" i="1"/>
  <c r="G184" i="4" l="1"/>
  <c r="AI184" i="4"/>
  <c r="AJ184" i="4" s="1"/>
  <c r="D184" i="4"/>
  <c r="D235" i="1"/>
  <c r="E235" i="1" s="1"/>
  <c r="BF231" i="1"/>
  <c r="L181" i="4" s="1"/>
  <c r="AH231" i="1"/>
  <c r="I180" i="4"/>
  <c r="AK180" i="4" s="1"/>
  <c r="AL180" i="4" s="1"/>
  <c r="C180" i="4"/>
  <c r="O231" i="1"/>
  <c r="K231" i="1"/>
  <c r="M231" i="1" s="1"/>
  <c r="N180" i="4"/>
  <c r="O180" i="4" s="1"/>
  <c r="AI231" i="1"/>
  <c r="AN231" i="1"/>
  <c r="K191" i="4"/>
  <c r="J180" i="4" l="1"/>
  <c r="F235" i="1"/>
  <c r="G235" i="1"/>
  <c r="M185" i="4" s="1"/>
  <c r="AU235" i="1"/>
  <c r="Z233" i="1"/>
  <c r="AK233" i="1" s="1"/>
  <c r="N231" i="1"/>
  <c r="V231" i="1"/>
  <c r="AG231" i="1" s="1"/>
  <c r="W232" i="1" s="1"/>
  <c r="AA238" i="1"/>
  <c r="AB237" i="1"/>
  <c r="AC252" i="1"/>
  <c r="Y238" i="1"/>
  <c r="S231" i="1"/>
  <c r="AW235" i="1"/>
  <c r="AX238" i="1" s="1"/>
  <c r="AV235" i="1"/>
  <c r="BB231" i="1"/>
  <c r="AD231" i="1" l="1" a="1"/>
  <c r="AD231" i="1" s="1"/>
  <c r="BD237" i="1"/>
  <c r="E181" i="4"/>
  <c r="AF231" i="1"/>
  <c r="BC231" i="1"/>
  <c r="AJ231" i="1"/>
  <c r="AY235" i="1"/>
  <c r="AZ235" i="1" s="1"/>
  <c r="AL231" i="1" l="1"/>
  <c r="AM231" i="1" s="1"/>
  <c r="AE231" i="1"/>
  <c r="BI231" i="1" s="1"/>
  <c r="AO231" i="1"/>
  <c r="AP231" i="1" s="1"/>
  <c r="H181" i="4" s="1"/>
  <c r="Q232" i="1"/>
  <c r="X232" i="1" s="1"/>
  <c r="R232" i="1"/>
  <c r="BA235" i="1"/>
  <c r="F185" i="4"/>
  <c r="G185" i="4" l="1"/>
  <c r="AI185" i="4"/>
  <c r="AJ185" i="4" s="1"/>
  <c r="D185" i="4"/>
  <c r="D236" i="1"/>
  <c r="E236" i="1" s="1"/>
  <c r="BF232" i="1"/>
  <c r="L182" i="4" s="1"/>
  <c r="AH232" i="1"/>
  <c r="I181" i="4"/>
  <c r="AK181" i="4" s="1"/>
  <c r="AL181" i="4" s="1"/>
  <c r="C181" i="4"/>
  <c r="O232" i="1"/>
  <c r="K232" i="1"/>
  <c r="M232" i="1" s="1"/>
  <c r="N181" i="4"/>
  <c r="O181" i="4" s="1"/>
  <c r="AI232" i="1"/>
  <c r="AN232" i="1"/>
  <c r="BE242" i="1"/>
  <c r="J181" i="4" l="1"/>
  <c r="F236" i="1"/>
  <c r="G236" i="1"/>
  <c r="M186" i="4" s="1"/>
  <c r="AC253" i="1"/>
  <c r="AW236" i="1"/>
  <c r="AX239" i="1" s="1"/>
  <c r="AV236" i="1"/>
  <c r="N232" i="1"/>
  <c r="AA239" i="1"/>
  <c r="AU236" i="1"/>
  <c r="Z234" i="1"/>
  <c r="AK234" i="1" s="1"/>
  <c r="AB238" i="1"/>
  <c r="V232" i="1"/>
  <c r="AG232" i="1" s="1"/>
  <c r="W233" i="1" s="1"/>
  <c r="S232" i="1"/>
  <c r="Y239" i="1"/>
  <c r="BB232" i="1"/>
  <c r="K192" i="4"/>
  <c r="AD232" i="1" l="1" a="1"/>
  <c r="AD232" i="1" s="1"/>
  <c r="E182" i="4"/>
  <c r="BD238" i="1"/>
  <c r="AF232" i="1"/>
  <c r="BC232" i="1"/>
  <c r="AJ232" i="1"/>
  <c r="AY236" i="1"/>
  <c r="AZ236" i="1" s="1"/>
  <c r="AL232" i="1" l="1"/>
  <c r="AM232" i="1" s="1"/>
  <c r="AO232" i="1"/>
  <c r="AP232" i="1" s="1"/>
  <c r="H182" i="4" s="1"/>
  <c r="AE232" i="1"/>
  <c r="BI232" i="1" s="1"/>
  <c r="BA236" i="1"/>
  <c r="F186" i="4"/>
  <c r="Q233" i="1"/>
  <c r="X233" i="1" s="1"/>
  <c r="R233" i="1"/>
  <c r="G186" i="4" l="1"/>
  <c r="AI186" i="4"/>
  <c r="AJ186" i="4" s="1"/>
  <c r="D186" i="4"/>
  <c r="D237" i="1"/>
  <c r="E237" i="1" s="1"/>
  <c r="AH233" i="1"/>
  <c r="BF233" i="1"/>
  <c r="L183" i="4" s="1"/>
  <c r="I182" i="4"/>
  <c r="AK182" i="4" s="1"/>
  <c r="AL182" i="4" s="1"/>
  <c r="C182" i="4"/>
  <c r="O233" i="1"/>
  <c r="AI233" i="1"/>
  <c r="AN233" i="1"/>
  <c r="N182" i="4"/>
  <c r="O182" i="4" s="1"/>
  <c r="K233" i="1"/>
  <c r="M233" i="1" s="1"/>
  <c r="BE243" i="1"/>
  <c r="J182" i="4" l="1"/>
  <c r="F237" i="1"/>
  <c r="G237" i="1"/>
  <c r="M187" i="4" s="1"/>
  <c r="AC254" i="1"/>
  <c r="Z235" i="1"/>
  <c r="AK235" i="1" s="1"/>
  <c r="Y240" i="1"/>
  <c r="N233" i="1"/>
  <c r="AB239" i="1"/>
  <c r="S233" i="1"/>
  <c r="V233" i="1"/>
  <c r="AG233" i="1" s="1"/>
  <c r="W234" i="1" s="1"/>
  <c r="AU237" i="1"/>
  <c r="AV237" i="1"/>
  <c r="AA240" i="1"/>
  <c r="AW237" i="1"/>
  <c r="AX240" i="1" s="1"/>
  <c r="BB233" i="1"/>
  <c r="K193" i="4"/>
  <c r="AY237" i="1" l="1"/>
  <c r="AZ237" i="1" s="1"/>
  <c r="F187" i="4" s="1"/>
  <c r="AD233" i="1" a="1"/>
  <c r="AD233" i="1" s="1"/>
  <c r="BD239" i="1"/>
  <c r="AF233" i="1"/>
  <c r="AJ233" i="1"/>
  <c r="BC233" i="1"/>
  <c r="E183" i="4"/>
  <c r="G187" i="4" l="1"/>
  <c r="AI187" i="4"/>
  <c r="AJ187" i="4" s="1"/>
  <c r="BA237" i="1"/>
  <c r="AE233" i="1"/>
  <c r="BI233" i="1" s="1"/>
  <c r="AO233" i="1"/>
  <c r="AP233" i="1" s="1"/>
  <c r="H183" i="4" s="1"/>
  <c r="AL233" i="1"/>
  <c r="AM233" i="1" s="1"/>
  <c r="Q234" i="1"/>
  <c r="X234" i="1" s="1"/>
  <c r="R234" i="1"/>
  <c r="D187" i="4" l="1"/>
  <c r="D238" i="1"/>
  <c r="E238" i="1" s="1"/>
  <c r="AH234" i="1"/>
  <c r="BF234" i="1"/>
  <c r="L184" i="4" s="1"/>
  <c r="I183" i="4"/>
  <c r="AK183" i="4" s="1"/>
  <c r="AL183" i="4" s="1"/>
  <c r="AI234" i="1"/>
  <c r="AN234" i="1"/>
  <c r="K234" i="1"/>
  <c r="M234" i="1" s="1"/>
  <c r="N183" i="4"/>
  <c r="O183" i="4" s="1"/>
  <c r="C183" i="4"/>
  <c r="O234" i="1"/>
  <c r="J183" i="4" l="1"/>
  <c r="F238" i="1"/>
  <c r="G238" i="1"/>
  <c r="M188" i="4" s="1"/>
  <c r="V234" i="1"/>
  <c r="AG234" i="1" s="1"/>
  <c r="W235" i="1" s="1"/>
  <c r="Z236" i="1"/>
  <c r="AK236" i="1" s="1"/>
  <c r="Y241" i="1"/>
  <c r="AW238" i="1"/>
  <c r="AX241" i="1" s="1"/>
  <c r="AB240" i="1"/>
  <c r="AC255" i="1"/>
  <c r="S234" i="1"/>
  <c r="AA241" i="1"/>
  <c r="AV238" i="1"/>
  <c r="N234" i="1"/>
  <c r="AU238" i="1"/>
  <c r="BB234" i="1"/>
  <c r="BE244" i="1"/>
  <c r="AD234" i="1" l="1" a="1"/>
  <c r="AD234" i="1" s="1"/>
  <c r="BD240" i="1"/>
  <c r="E184" i="4"/>
  <c r="AY238" i="1"/>
  <c r="AZ238" i="1" s="1"/>
  <c r="AF234" i="1"/>
  <c r="AJ234" i="1"/>
  <c r="BC234" i="1"/>
  <c r="K194" i="4"/>
  <c r="AL234" i="1" l="1"/>
  <c r="AM234" i="1" s="1"/>
  <c r="AO234" i="1"/>
  <c r="AP234" i="1" s="1"/>
  <c r="H184" i="4" s="1"/>
  <c r="AE234" i="1"/>
  <c r="BI234" i="1" s="1"/>
  <c r="Q235" i="1"/>
  <c r="X235" i="1" s="1"/>
  <c r="R235" i="1"/>
  <c r="BA238" i="1"/>
  <c r="F188" i="4"/>
  <c r="G188" i="4" l="1"/>
  <c r="AI188" i="4"/>
  <c r="AJ188" i="4" s="1"/>
  <c r="D188" i="4"/>
  <c r="D239" i="1"/>
  <c r="E239" i="1" s="1"/>
  <c r="AH235" i="1"/>
  <c r="BF235" i="1"/>
  <c r="L185" i="4" s="1"/>
  <c r="I184" i="4"/>
  <c r="AK184" i="4" s="1"/>
  <c r="AL184" i="4" s="1"/>
  <c r="AI235" i="1"/>
  <c r="AN235" i="1"/>
  <c r="K235" i="1"/>
  <c r="M235" i="1" s="1"/>
  <c r="N184" i="4"/>
  <c r="O184" i="4" s="1"/>
  <c r="O235" i="1"/>
  <c r="C184" i="4"/>
  <c r="J184" i="4" l="1"/>
  <c r="F239" i="1"/>
  <c r="G239" i="1"/>
  <c r="M189" i="4" s="1"/>
  <c r="AV239" i="1"/>
  <c r="Y242" i="1"/>
  <c r="S235" i="1"/>
  <c r="N235" i="1"/>
  <c r="AU239" i="1"/>
  <c r="AW239" i="1"/>
  <c r="AX242" i="1" s="1"/>
  <c r="V235" i="1"/>
  <c r="AG235" i="1" s="1"/>
  <c r="W236" i="1" s="1"/>
  <c r="AB241" i="1"/>
  <c r="Z237" i="1"/>
  <c r="AK237" i="1" s="1"/>
  <c r="AA242" i="1"/>
  <c r="AC256" i="1"/>
  <c r="BB235" i="1"/>
  <c r="BE245" i="1"/>
  <c r="AD235" i="1" l="1" a="1"/>
  <c r="AD235" i="1" s="1"/>
  <c r="AY239" i="1"/>
  <c r="AZ239" i="1" s="1"/>
  <c r="BA239" i="1" s="1"/>
  <c r="E185" i="4"/>
  <c r="AF235" i="1"/>
  <c r="AJ235" i="1"/>
  <c r="BC235" i="1"/>
  <c r="BD241" i="1"/>
  <c r="K195" i="4"/>
  <c r="D189" i="4" l="1"/>
  <c r="D240" i="1"/>
  <c r="E240" i="1" s="1"/>
  <c r="F189" i="4"/>
  <c r="AE235" i="1"/>
  <c r="BI235" i="1" s="1"/>
  <c r="AO235" i="1"/>
  <c r="AP235" i="1" s="1"/>
  <c r="H185" i="4" s="1"/>
  <c r="AL235" i="1"/>
  <c r="AM235" i="1" s="1"/>
  <c r="Q236" i="1"/>
  <c r="X236" i="1" s="1"/>
  <c r="BF236" i="1" s="1"/>
  <c r="R236" i="1"/>
  <c r="G189" i="4" l="1"/>
  <c r="AI189" i="4"/>
  <c r="AJ189" i="4" s="1"/>
  <c r="F240" i="1"/>
  <c r="G240" i="1"/>
  <c r="M190" i="4" s="1"/>
  <c r="AH236" i="1"/>
  <c r="I185" i="4"/>
  <c r="AK185" i="4" s="1"/>
  <c r="AL185" i="4" s="1"/>
  <c r="AN236" i="1"/>
  <c r="AI236" i="1"/>
  <c r="L186" i="4"/>
  <c r="O236" i="1"/>
  <c r="C185" i="4"/>
  <c r="K236" i="1"/>
  <c r="M236" i="1" s="1"/>
  <c r="N185" i="4"/>
  <c r="O185" i="4" s="1"/>
  <c r="J185" i="4" l="1"/>
  <c r="AB242" i="1"/>
  <c r="Y243" i="1"/>
  <c r="Z238" i="1"/>
  <c r="AK238" i="1" s="1"/>
  <c r="V236" i="1"/>
  <c r="AG236" i="1" s="1"/>
  <c r="W237" i="1" s="1"/>
  <c r="AV240" i="1"/>
  <c r="AU240" i="1"/>
  <c r="AA243" i="1"/>
  <c r="AC257" i="1"/>
  <c r="N236" i="1"/>
  <c r="AW240" i="1"/>
  <c r="AX243" i="1" s="1"/>
  <c r="S236" i="1"/>
  <c r="BB236" i="1"/>
  <c r="BE246" i="1"/>
  <c r="AY240" i="1" l="1"/>
  <c r="AZ240" i="1" s="1"/>
  <c r="BA240" i="1" s="1"/>
  <c r="AD236" i="1" a="1"/>
  <c r="AD236" i="1" s="1"/>
  <c r="E186" i="4"/>
  <c r="AF236" i="1"/>
  <c r="BC236" i="1"/>
  <c r="AJ236" i="1"/>
  <c r="BD242" i="1"/>
  <c r="K196" i="4"/>
  <c r="D190" i="4" l="1"/>
  <c r="D241" i="1"/>
  <c r="E241" i="1" s="1"/>
  <c r="F190" i="4"/>
  <c r="AL236" i="1"/>
  <c r="AM236" i="1" s="1"/>
  <c r="AO236" i="1"/>
  <c r="AP236" i="1" s="1"/>
  <c r="H186" i="4" s="1"/>
  <c r="AE236" i="1"/>
  <c r="BI236" i="1" s="1"/>
  <c r="Q237" i="1"/>
  <c r="X237" i="1" s="1"/>
  <c r="AH237" i="1" s="1"/>
  <c r="R237" i="1"/>
  <c r="G190" i="4" l="1"/>
  <c r="AI190" i="4"/>
  <c r="AJ190" i="4" s="1"/>
  <c r="F241" i="1"/>
  <c r="G241" i="1"/>
  <c r="M191" i="4" s="1"/>
  <c r="BF237" i="1"/>
  <c r="L187" i="4" s="1"/>
  <c r="I186" i="4"/>
  <c r="AK186" i="4" s="1"/>
  <c r="AL186" i="4" s="1"/>
  <c r="AI237" i="1"/>
  <c r="AN237" i="1"/>
  <c r="K237" i="1"/>
  <c r="M237" i="1" s="1"/>
  <c r="N186" i="4"/>
  <c r="O186" i="4" s="1"/>
  <c r="O237" i="1"/>
  <c r="C186" i="4"/>
  <c r="J186" i="4" l="1"/>
  <c r="AV241" i="1"/>
  <c r="AA244" i="1"/>
  <c r="AB243" i="1"/>
  <c r="AU241" i="1"/>
  <c r="AW241" i="1"/>
  <c r="AX244" i="1" s="1"/>
  <c r="N237" i="1"/>
  <c r="Y244" i="1"/>
  <c r="AC258" i="1"/>
  <c r="Z239" i="1"/>
  <c r="AK239" i="1" s="1"/>
  <c r="S237" i="1"/>
  <c r="V237" i="1"/>
  <c r="AG237" i="1" s="1"/>
  <c r="W238" i="1" s="1"/>
  <c r="BB237" i="1"/>
  <c r="BE247" i="1"/>
  <c r="AD237" i="1" l="1" a="1"/>
  <c r="AD237" i="1" s="1"/>
  <c r="AY241" i="1"/>
  <c r="AZ241" i="1" s="1"/>
  <c r="BD243" i="1"/>
  <c r="E187" i="4"/>
  <c r="AF237" i="1"/>
  <c r="AJ237" i="1"/>
  <c r="BC237" i="1"/>
  <c r="K197" i="4"/>
  <c r="AE237" i="1" l="1"/>
  <c r="BI237" i="1" s="1"/>
  <c r="AL237" i="1"/>
  <c r="AM237" i="1" s="1"/>
  <c r="AO237" i="1"/>
  <c r="AP237" i="1" s="1"/>
  <c r="H187" i="4" s="1"/>
  <c r="Q238" i="1"/>
  <c r="X238" i="1" s="1"/>
  <c r="R238" i="1"/>
  <c r="BA241" i="1"/>
  <c r="F191" i="4"/>
  <c r="G191" i="4" l="1"/>
  <c r="AI191" i="4"/>
  <c r="AJ191" i="4" s="1"/>
  <c r="D191" i="4"/>
  <c r="D242" i="1"/>
  <c r="E242" i="1" s="1"/>
  <c r="BF238" i="1"/>
  <c r="L188" i="4" s="1"/>
  <c r="AH238" i="1"/>
  <c r="I187" i="4"/>
  <c r="AK187" i="4" s="1"/>
  <c r="AL187" i="4" s="1"/>
  <c r="AI238" i="1"/>
  <c r="AN238" i="1"/>
  <c r="O238" i="1"/>
  <c r="C187" i="4"/>
  <c r="N187" i="4"/>
  <c r="O187" i="4" s="1"/>
  <c r="K238" i="1"/>
  <c r="M238" i="1" s="1"/>
  <c r="J187" i="4" l="1"/>
  <c r="F242" i="1"/>
  <c r="G242" i="1"/>
  <c r="M192" i="4" s="1"/>
  <c r="AV242" i="1"/>
  <c r="AB244" i="1"/>
  <c r="Z240" i="1"/>
  <c r="AK240" i="1" s="1"/>
  <c r="V238" i="1"/>
  <c r="AG238" i="1" s="1"/>
  <c r="W239" i="1" s="1"/>
  <c r="AC259" i="1"/>
  <c r="Y245" i="1"/>
  <c r="AU242" i="1"/>
  <c r="N238" i="1"/>
  <c r="AW242" i="1"/>
  <c r="AX245" i="1" s="1"/>
  <c r="S238" i="1"/>
  <c r="AA245" i="1"/>
  <c r="BB238" i="1"/>
  <c r="BE248" i="1"/>
  <c r="AY242" i="1" l="1"/>
  <c r="AZ242" i="1" s="1"/>
  <c r="F192" i="4" s="1"/>
  <c r="AD238" i="1" a="1"/>
  <c r="AD238" i="1" s="1"/>
  <c r="AF238" i="1"/>
  <c r="AJ238" i="1"/>
  <c r="BC238" i="1"/>
  <c r="BD244" i="1"/>
  <c r="E188" i="4"/>
  <c r="K198" i="4"/>
  <c r="G192" i="4" l="1"/>
  <c r="AI192" i="4"/>
  <c r="AJ192" i="4" s="1"/>
  <c r="BA242" i="1"/>
  <c r="AL238" i="1"/>
  <c r="AM238" i="1" s="1"/>
  <c r="AO238" i="1"/>
  <c r="AP238" i="1" s="1"/>
  <c r="H188" i="4" s="1"/>
  <c r="AE238" i="1"/>
  <c r="BI238" i="1" s="1"/>
  <c r="Q239" i="1"/>
  <c r="X239" i="1" s="1"/>
  <c r="R239" i="1"/>
  <c r="D192" i="4" l="1"/>
  <c r="D243" i="1"/>
  <c r="E243" i="1" s="1"/>
  <c r="AH239" i="1"/>
  <c r="BF239" i="1"/>
  <c r="L189" i="4" s="1"/>
  <c r="I188" i="4"/>
  <c r="AK188" i="4" s="1"/>
  <c r="AL188" i="4" s="1"/>
  <c r="AI239" i="1"/>
  <c r="AN239" i="1"/>
  <c r="N188" i="4"/>
  <c r="O188" i="4" s="1"/>
  <c r="K239" i="1"/>
  <c r="M239" i="1" s="1"/>
  <c r="C188" i="4"/>
  <c r="O239" i="1"/>
  <c r="J188" i="4" l="1"/>
  <c r="F243" i="1"/>
  <c r="G243" i="1"/>
  <c r="M193" i="4" s="1"/>
  <c r="AB245" i="1"/>
  <c r="AW243" i="1"/>
  <c r="AX246" i="1" s="1"/>
  <c r="AU243" i="1"/>
  <c r="N239" i="1"/>
  <c r="S239" i="1"/>
  <c r="AA246" i="1"/>
  <c r="AV243" i="1"/>
  <c r="V239" i="1"/>
  <c r="AG239" i="1" s="1"/>
  <c r="W240" i="1" s="1"/>
  <c r="Y246" i="1"/>
  <c r="AC260" i="1"/>
  <c r="Z241" i="1"/>
  <c r="AK241" i="1" s="1"/>
  <c r="BB239" i="1"/>
  <c r="BE249" i="1"/>
  <c r="AD239" i="1" l="1" a="1"/>
  <c r="AD239" i="1" s="1"/>
  <c r="AY243" i="1"/>
  <c r="AZ243" i="1" s="1"/>
  <c r="BA243" i="1" s="1"/>
  <c r="BD245" i="1"/>
  <c r="E189" i="4"/>
  <c r="AF239" i="1"/>
  <c r="BC239" i="1"/>
  <c r="AJ239" i="1"/>
  <c r="K199" i="4"/>
  <c r="D193" i="4" l="1"/>
  <c r="D244" i="1"/>
  <c r="E244" i="1" s="1"/>
  <c r="F193" i="4"/>
  <c r="AE239" i="1"/>
  <c r="BI239" i="1" s="1"/>
  <c r="AO239" i="1"/>
  <c r="AP239" i="1" s="1"/>
  <c r="H189" i="4" s="1"/>
  <c r="AL239" i="1"/>
  <c r="AM239" i="1" s="1"/>
  <c r="Q240" i="1"/>
  <c r="X240" i="1" s="1"/>
  <c r="AH240" i="1" s="1"/>
  <c r="R240" i="1"/>
  <c r="G193" i="4" l="1"/>
  <c r="AI193" i="4"/>
  <c r="AJ193" i="4" s="1"/>
  <c r="F244" i="1"/>
  <c r="G244" i="1"/>
  <c r="M194" i="4" s="1"/>
  <c r="BF240" i="1"/>
  <c r="L190" i="4" s="1"/>
  <c r="I189" i="4"/>
  <c r="AK189" i="4" s="1"/>
  <c r="AL189" i="4" s="1"/>
  <c r="K240" i="1"/>
  <c r="M240" i="1" s="1"/>
  <c r="N189" i="4"/>
  <c r="O189" i="4" s="1"/>
  <c r="O240" i="1"/>
  <c r="C189" i="4"/>
  <c r="AN240" i="1"/>
  <c r="AI240" i="1"/>
  <c r="J189" i="4" l="1"/>
  <c r="S240" i="1"/>
  <c r="Y247" i="1"/>
  <c r="AB246" i="1"/>
  <c r="V240" i="1"/>
  <c r="AG240" i="1" s="1"/>
  <c r="W241" i="1" s="1"/>
  <c r="AU244" i="1"/>
  <c r="Z242" i="1"/>
  <c r="AK242" i="1" s="1"/>
  <c r="AW244" i="1"/>
  <c r="AX247" i="1" s="1"/>
  <c r="N240" i="1"/>
  <c r="AV244" i="1"/>
  <c r="AC261" i="1"/>
  <c r="AA247" i="1"/>
  <c r="BB240" i="1"/>
  <c r="AD240" i="1" l="1" a="1"/>
  <c r="AD240" i="1" s="1"/>
  <c r="AY244" i="1"/>
  <c r="AZ244" i="1" s="1"/>
  <c r="BA244" i="1" s="1"/>
  <c r="BD246" i="1"/>
  <c r="AF240" i="1"/>
  <c r="BC240" i="1"/>
  <c r="AJ240" i="1"/>
  <c r="E190" i="4"/>
  <c r="BE250" i="1"/>
  <c r="D194" i="4" l="1"/>
  <c r="D245" i="1"/>
  <c r="E245" i="1" s="1"/>
  <c r="F194" i="4"/>
  <c r="AE240" i="1"/>
  <c r="BI240" i="1" s="1"/>
  <c r="AO240" i="1"/>
  <c r="AP240" i="1" s="1"/>
  <c r="H190" i="4" s="1"/>
  <c r="AL240" i="1"/>
  <c r="AM240" i="1" s="1"/>
  <c r="Q241" i="1"/>
  <c r="X241" i="1" s="1"/>
  <c r="BF241" i="1" s="1"/>
  <c r="R241" i="1"/>
  <c r="K200" i="4"/>
  <c r="G194" i="4" l="1"/>
  <c r="AI194" i="4"/>
  <c r="AJ194" i="4" s="1"/>
  <c r="F245" i="1"/>
  <c r="G245" i="1"/>
  <c r="M195" i="4" s="1"/>
  <c r="AH241" i="1"/>
  <c r="I190" i="4"/>
  <c r="AK190" i="4" s="1"/>
  <c r="AL190" i="4" s="1"/>
  <c r="N190" i="4"/>
  <c r="O190" i="4" s="1"/>
  <c r="K241" i="1"/>
  <c r="M241" i="1" s="1"/>
  <c r="L191" i="4"/>
  <c r="AI241" i="1"/>
  <c r="AN241" i="1"/>
  <c r="O241" i="1"/>
  <c r="C190" i="4"/>
  <c r="J190" i="4" l="1"/>
  <c r="AA248" i="1"/>
  <c r="S241" i="1"/>
  <c r="Z243" i="1"/>
  <c r="AK243" i="1" s="1"/>
  <c r="AC262" i="1"/>
  <c r="AV245" i="1"/>
  <c r="AW245" i="1"/>
  <c r="AX248" i="1" s="1"/>
  <c r="AU245" i="1"/>
  <c r="Y248" i="1"/>
  <c r="AB247" i="1"/>
  <c r="N241" i="1"/>
  <c r="V241" i="1"/>
  <c r="AG241" i="1" s="1"/>
  <c r="W242" i="1" s="1"/>
  <c r="BB241" i="1"/>
  <c r="AD241" i="1" l="1" a="1"/>
  <c r="AD241" i="1" s="1"/>
  <c r="AY245" i="1"/>
  <c r="AZ245" i="1" s="1"/>
  <c r="BA245" i="1" s="1"/>
  <c r="E191" i="4"/>
  <c r="AF241" i="1"/>
  <c r="AJ241" i="1"/>
  <c r="BC241" i="1"/>
  <c r="BD247" i="1"/>
  <c r="BE251" i="1"/>
  <c r="D195" i="4" l="1"/>
  <c r="D246" i="1"/>
  <c r="E246" i="1" s="1"/>
  <c r="F195" i="4"/>
  <c r="AE241" i="1"/>
  <c r="BI241" i="1" s="1"/>
  <c r="AO241" i="1"/>
  <c r="AP241" i="1" s="1"/>
  <c r="H191" i="4" s="1"/>
  <c r="AL241" i="1"/>
  <c r="AM241" i="1" s="1"/>
  <c r="Q242" i="1"/>
  <c r="X242" i="1" s="1"/>
  <c r="R242" i="1"/>
  <c r="K201" i="4"/>
  <c r="G195" i="4" l="1"/>
  <c r="AI195" i="4"/>
  <c r="AJ195" i="4" s="1"/>
  <c r="F246" i="1"/>
  <c r="G246" i="1"/>
  <c r="M196" i="4" s="1"/>
  <c r="AH242" i="1"/>
  <c r="BF242" i="1"/>
  <c r="L192" i="4" s="1"/>
  <c r="I191" i="4"/>
  <c r="AK191" i="4" s="1"/>
  <c r="AL191" i="4" s="1"/>
  <c r="N191" i="4"/>
  <c r="O191" i="4" s="1"/>
  <c r="K242" i="1"/>
  <c r="M242" i="1" s="1"/>
  <c r="AI242" i="1"/>
  <c r="AN242" i="1"/>
  <c r="O242" i="1"/>
  <c r="C191" i="4"/>
  <c r="J191" i="4" l="1"/>
  <c r="AB248" i="1"/>
  <c r="N242" i="1"/>
  <c r="Z244" i="1"/>
  <c r="AK244" i="1" s="1"/>
  <c r="AA249" i="1"/>
  <c r="AW246" i="1"/>
  <c r="AX249" i="1" s="1"/>
  <c r="S242" i="1"/>
  <c r="AV246" i="1"/>
  <c r="AC263" i="1"/>
  <c r="Y249" i="1"/>
  <c r="AU246" i="1"/>
  <c r="V242" i="1"/>
  <c r="AG242" i="1" s="1"/>
  <c r="W243" i="1" s="1"/>
  <c r="BB242" i="1"/>
  <c r="AD242" i="1" l="1" a="1"/>
  <c r="AD242" i="1" s="1"/>
  <c r="BD248" i="1"/>
  <c r="E192" i="4"/>
  <c r="AY246" i="1"/>
  <c r="AZ246" i="1" s="1"/>
  <c r="AF242" i="1"/>
  <c r="BC242" i="1"/>
  <c r="AJ242" i="1"/>
  <c r="BE252" i="1"/>
  <c r="AO242" i="1" l="1"/>
  <c r="AP242" i="1" s="1"/>
  <c r="H192" i="4" s="1"/>
  <c r="AL242" i="1"/>
  <c r="AE242" i="1"/>
  <c r="BI242" i="1" s="1"/>
  <c r="Q243" i="1"/>
  <c r="X243" i="1" s="1"/>
  <c r="R243" i="1"/>
  <c r="BA246" i="1"/>
  <c r="F196" i="4"/>
  <c r="K202" i="4"/>
  <c r="G196" i="4" l="1"/>
  <c r="AI196" i="4"/>
  <c r="AJ196" i="4" s="1"/>
  <c r="D196" i="4"/>
  <c r="D247" i="1"/>
  <c r="E247" i="1" s="1"/>
  <c r="AH243" i="1"/>
  <c r="BF243" i="1"/>
  <c r="L193" i="4" s="1"/>
  <c r="AM242" i="1"/>
  <c r="O243" i="1" s="1"/>
  <c r="I192" i="4"/>
  <c r="AK192" i="4" s="1"/>
  <c r="AL192" i="4" s="1"/>
  <c r="AI243" i="1"/>
  <c r="AN243" i="1"/>
  <c r="K243" i="1"/>
  <c r="M243" i="1" s="1"/>
  <c r="N192" i="4"/>
  <c r="O192" i="4" s="1"/>
  <c r="J192" i="4" l="1"/>
  <c r="F247" i="1"/>
  <c r="G247" i="1"/>
  <c r="M197" i="4" s="1"/>
  <c r="C192" i="4"/>
  <c r="V243" i="1"/>
  <c r="AG243" i="1" s="1"/>
  <c r="W244" i="1" s="1"/>
  <c r="AB249" i="1"/>
  <c r="AU247" i="1"/>
  <c r="Z245" i="1"/>
  <c r="AK245" i="1" s="1"/>
  <c r="N243" i="1"/>
  <c r="S243" i="1"/>
  <c r="AA250" i="1"/>
  <c r="AC264" i="1"/>
  <c r="AW247" i="1"/>
  <c r="AX250" i="1" s="1"/>
  <c r="Y250" i="1"/>
  <c r="AV247" i="1"/>
  <c r="BB243" i="1"/>
  <c r="AD243" i="1" l="1" a="1"/>
  <c r="AD243" i="1" s="1"/>
  <c r="AY247" i="1"/>
  <c r="AZ247" i="1" s="1"/>
  <c r="BA247" i="1" s="1"/>
  <c r="E193" i="4"/>
  <c r="BD249" i="1"/>
  <c r="AJ243" i="1"/>
  <c r="AF243" i="1"/>
  <c r="BC243" i="1"/>
  <c r="D197" i="4" l="1"/>
  <c r="D248" i="1"/>
  <c r="E248" i="1" s="1"/>
  <c r="F197" i="4"/>
  <c r="AE243" i="1"/>
  <c r="BI243" i="1" s="1"/>
  <c r="AL243" i="1"/>
  <c r="AM243" i="1" s="1"/>
  <c r="AO243" i="1"/>
  <c r="AP243" i="1" s="1"/>
  <c r="H193" i="4" s="1"/>
  <c r="Q244" i="1"/>
  <c r="X244" i="1" s="1"/>
  <c r="R244" i="1"/>
  <c r="BE253" i="1"/>
  <c r="G197" i="4" l="1"/>
  <c r="AI197" i="4"/>
  <c r="AJ197" i="4" s="1"/>
  <c r="F248" i="1"/>
  <c r="G248" i="1"/>
  <c r="M198" i="4" s="1"/>
  <c r="AH244" i="1"/>
  <c r="BF244" i="1"/>
  <c r="L194" i="4" s="1"/>
  <c r="I193" i="4"/>
  <c r="AK193" i="4" s="1"/>
  <c r="AL193" i="4" s="1"/>
  <c r="AN244" i="1"/>
  <c r="AI244" i="1"/>
  <c r="K244" i="1"/>
  <c r="M244" i="1" s="1"/>
  <c r="N193" i="4"/>
  <c r="O193" i="4" s="1"/>
  <c r="O244" i="1"/>
  <c r="C193" i="4"/>
  <c r="K203" i="4"/>
  <c r="J193" i="4" l="1"/>
  <c r="S244" i="1"/>
  <c r="Z246" i="1"/>
  <c r="AK246" i="1" s="1"/>
  <c r="AC265" i="1"/>
  <c r="Y251" i="1"/>
  <c r="AA251" i="1"/>
  <c r="AU248" i="1"/>
  <c r="N244" i="1"/>
  <c r="AV248" i="1"/>
  <c r="AW248" i="1"/>
  <c r="AX251" i="1" s="1"/>
  <c r="V244" i="1"/>
  <c r="AG244" i="1" s="1"/>
  <c r="AB250" i="1"/>
  <c r="BB244" i="1"/>
  <c r="AD244" i="1" l="1" a="1"/>
  <c r="AD244" i="1" s="1"/>
  <c r="E194" i="4"/>
  <c r="AY248" i="1"/>
  <c r="AZ248" i="1" s="1"/>
  <c r="BD250" i="1"/>
  <c r="W245" i="1"/>
  <c r="AF244" i="1"/>
  <c r="BC244" i="1"/>
  <c r="AJ244" i="1"/>
  <c r="AL244" i="1" l="1"/>
  <c r="AM244" i="1" s="1"/>
  <c r="AO244" i="1"/>
  <c r="AP244" i="1" s="1"/>
  <c r="H194" i="4" s="1"/>
  <c r="AE244" i="1"/>
  <c r="BI244" i="1" s="1"/>
  <c r="Q245" i="1"/>
  <c r="R245" i="1"/>
  <c r="X245" i="1"/>
  <c r="BA248" i="1"/>
  <c r="F198" i="4"/>
  <c r="BE254" i="1"/>
  <c r="G198" i="4" l="1"/>
  <c r="AI198" i="4"/>
  <c r="AJ198" i="4" s="1"/>
  <c r="D198" i="4"/>
  <c r="D249" i="1"/>
  <c r="E249" i="1" s="1"/>
  <c r="I194" i="4"/>
  <c r="AK194" i="4" s="1"/>
  <c r="AL194" i="4" s="1"/>
  <c r="BF245" i="1"/>
  <c r="AH245" i="1"/>
  <c r="AN245" i="1"/>
  <c r="AI245" i="1"/>
  <c r="O245" i="1"/>
  <c r="C194" i="4"/>
  <c r="N194" i="4"/>
  <c r="O194" i="4" s="1"/>
  <c r="K245" i="1"/>
  <c r="M245" i="1" s="1"/>
  <c r="K204" i="4"/>
  <c r="J194" i="4" l="1"/>
  <c r="F249" i="1"/>
  <c r="G249" i="1"/>
  <c r="M199" i="4" s="1"/>
  <c r="L195" i="4"/>
  <c r="Y252" i="1"/>
  <c r="V245" i="1"/>
  <c r="AG245" i="1" s="1"/>
  <c r="S245" i="1"/>
  <c r="AC266" i="1"/>
  <c r="AW249" i="1"/>
  <c r="AX252" i="1" s="1"/>
  <c r="AV249" i="1"/>
  <c r="AA252" i="1"/>
  <c r="Z247" i="1"/>
  <c r="AK247" i="1" s="1"/>
  <c r="N245" i="1"/>
  <c r="AU249" i="1"/>
  <c r="AB251" i="1"/>
  <c r="BB245" i="1"/>
  <c r="AD245" i="1" l="1" a="1"/>
  <c r="AD245" i="1" s="1"/>
  <c r="AY249" i="1"/>
  <c r="AZ249" i="1" s="1"/>
  <c r="BA249" i="1" s="1"/>
  <c r="W246" i="1"/>
  <c r="E195" i="4"/>
  <c r="BD251" i="1"/>
  <c r="AF245" i="1"/>
  <c r="AJ245" i="1"/>
  <c r="BC245" i="1"/>
  <c r="D199" i="4" l="1"/>
  <c r="D250" i="1"/>
  <c r="E250" i="1" s="1"/>
  <c r="F199" i="4"/>
  <c r="AE245" i="1"/>
  <c r="BI245" i="1" s="1"/>
  <c r="AO245" i="1"/>
  <c r="AP245" i="1" s="1"/>
  <c r="H195" i="4" s="1"/>
  <c r="AL245" i="1"/>
  <c r="AM245" i="1" s="1"/>
  <c r="Q246" i="1"/>
  <c r="X246" i="1" s="1"/>
  <c r="R246" i="1"/>
  <c r="BE255" i="1"/>
  <c r="G199" i="4" l="1"/>
  <c r="AI199" i="4"/>
  <c r="AJ199" i="4" s="1"/>
  <c r="F250" i="1"/>
  <c r="G250" i="1"/>
  <c r="M200" i="4" s="1"/>
  <c r="BF246" i="1"/>
  <c r="L196" i="4" s="1"/>
  <c r="AH246" i="1"/>
  <c r="I195" i="4"/>
  <c r="AK195" i="4" s="1"/>
  <c r="AL195" i="4" s="1"/>
  <c r="N195" i="4"/>
  <c r="O195" i="4" s="1"/>
  <c r="K246" i="1"/>
  <c r="M246" i="1" s="1"/>
  <c r="C195" i="4"/>
  <c r="O246" i="1"/>
  <c r="AN246" i="1"/>
  <c r="AI246" i="1"/>
  <c r="K205" i="4"/>
  <c r="J195" i="4" l="1"/>
  <c r="S246" i="1"/>
  <c r="V246" i="1"/>
  <c r="AG246" i="1" s="1"/>
  <c r="Y253" i="1"/>
  <c r="AU250" i="1"/>
  <c r="N246" i="1"/>
  <c r="Z248" i="1"/>
  <c r="AK248" i="1" s="1"/>
  <c r="AA253" i="1"/>
  <c r="AC267" i="1"/>
  <c r="AW250" i="1"/>
  <c r="AX253" i="1" s="1"/>
  <c r="AV250" i="1"/>
  <c r="AB252" i="1"/>
  <c r="BB246" i="1"/>
  <c r="AY250" i="1" l="1"/>
  <c r="AZ250" i="1" s="1"/>
  <c r="BA250" i="1" s="1"/>
  <c r="AD246" i="1" a="1"/>
  <c r="AD246" i="1" s="1"/>
  <c r="E196" i="4"/>
  <c r="BD252" i="1"/>
  <c r="W247" i="1"/>
  <c r="BC246" i="1"/>
  <c r="AF246" i="1"/>
  <c r="AJ246" i="1"/>
  <c r="D200" i="4" l="1"/>
  <c r="D251" i="1"/>
  <c r="E251" i="1" s="1"/>
  <c r="F200" i="4"/>
  <c r="AL246" i="1"/>
  <c r="AM246" i="1" s="1"/>
  <c r="AO246" i="1"/>
  <c r="AP246" i="1" s="1"/>
  <c r="H196" i="4" s="1"/>
  <c r="AE246" i="1"/>
  <c r="BI246" i="1" s="1"/>
  <c r="Q247" i="1"/>
  <c r="X247" i="1" s="1"/>
  <c r="R247" i="1"/>
  <c r="BE256" i="1"/>
  <c r="G200" i="4" l="1"/>
  <c r="AI200" i="4"/>
  <c r="AJ200" i="4" s="1"/>
  <c r="F251" i="1"/>
  <c r="G251" i="1"/>
  <c r="M201" i="4" s="1"/>
  <c r="AH247" i="1"/>
  <c r="BF247" i="1"/>
  <c r="L197" i="4" s="1"/>
  <c r="I196" i="4"/>
  <c r="AK196" i="4" s="1"/>
  <c r="AL196" i="4" s="1"/>
  <c r="AN247" i="1"/>
  <c r="AI247" i="1"/>
  <c r="K247" i="1"/>
  <c r="M247" i="1" s="1"/>
  <c r="N196" i="4"/>
  <c r="O196" i="4" s="1"/>
  <c r="C196" i="4"/>
  <c r="O247" i="1"/>
  <c r="K206" i="4"/>
  <c r="J196" i="4" l="1"/>
  <c r="Y254" i="1"/>
  <c r="V247" i="1"/>
  <c r="AG247" i="1" s="1"/>
  <c r="Z249" i="1"/>
  <c r="AK249" i="1" s="1"/>
  <c r="AU251" i="1"/>
  <c r="S247" i="1"/>
  <c r="AV251" i="1"/>
  <c r="AC268" i="1"/>
  <c r="N247" i="1"/>
  <c r="AB253" i="1"/>
  <c r="AA254" i="1"/>
  <c r="AW251" i="1"/>
  <c r="AX254" i="1" s="1"/>
  <c r="BB247" i="1"/>
  <c r="AD247" i="1" l="1" a="1"/>
  <c r="AD247" i="1" s="1"/>
  <c r="E197" i="4"/>
  <c r="AY251" i="1"/>
  <c r="AZ251" i="1" s="1"/>
  <c r="W248" i="1"/>
  <c r="AF247" i="1"/>
  <c r="BC247" i="1"/>
  <c r="AJ247" i="1"/>
  <c r="BD253" i="1"/>
  <c r="AE247" i="1" l="1"/>
  <c r="BI247" i="1" s="1"/>
  <c r="AL247" i="1"/>
  <c r="AM247" i="1" s="1"/>
  <c r="AO247" i="1"/>
  <c r="AP247" i="1" s="1"/>
  <c r="H197" i="4" s="1"/>
  <c r="Q248" i="1"/>
  <c r="X248" i="1" s="1"/>
  <c r="R248" i="1"/>
  <c r="BA251" i="1"/>
  <c r="F201" i="4"/>
  <c r="BE257" i="1"/>
  <c r="G201" i="4" l="1"/>
  <c r="AI201" i="4"/>
  <c r="AJ201" i="4" s="1"/>
  <c r="D201" i="4"/>
  <c r="D252" i="1"/>
  <c r="E252" i="1" s="1"/>
  <c r="AH248" i="1"/>
  <c r="BF248" i="1"/>
  <c r="L198" i="4" s="1"/>
  <c r="I197" i="4"/>
  <c r="AK197" i="4" s="1"/>
  <c r="AL197" i="4" s="1"/>
  <c r="AN248" i="1"/>
  <c r="AI248" i="1"/>
  <c r="N197" i="4"/>
  <c r="O197" i="4" s="1"/>
  <c r="K248" i="1"/>
  <c r="M248" i="1" s="1"/>
  <c r="O248" i="1"/>
  <c r="C197" i="4"/>
  <c r="K207" i="4"/>
  <c r="J197" i="4" l="1"/>
  <c r="F252" i="1"/>
  <c r="G252" i="1"/>
  <c r="M202" i="4" s="1"/>
  <c r="N248" i="1"/>
  <c r="AB254" i="1"/>
  <c r="AU252" i="1"/>
  <c r="AC269" i="1"/>
  <c r="AV252" i="1"/>
  <c r="AW252" i="1"/>
  <c r="AX255" i="1" s="1"/>
  <c r="V248" i="1"/>
  <c r="AG248" i="1" s="1"/>
  <c r="W249" i="1" s="1"/>
  <c r="AA255" i="1"/>
  <c r="Y255" i="1"/>
  <c r="S248" i="1"/>
  <c r="Z250" i="1"/>
  <c r="AK250" i="1" s="1"/>
  <c r="BB248" i="1"/>
  <c r="AD248" i="1" l="1" a="1"/>
  <c r="AD248" i="1" s="1"/>
  <c r="E198" i="4"/>
  <c r="AY252" i="1"/>
  <c r="AZ252" i="1" s="1"/>
  <c r="AF248" i="1"/>
  <c r="BC248" i="1"/>
  <c r="AJ248" i="1"/>
  <c r="BD254" i="1"/>
  <c r="AE248" i="1" l="1"/>
  <c r="BI248" i="1" s="1"/>
  <c r="AO248" i="1"/>
  <c r="AP248" i="1" s="1"/>
  <c r="H198" i="4" s="1"/>
  <c r="AL248" i="1"/>
  <c r="AM248" i="1" s="1"/>
  <c r="Q249" i="1"/>
  <c r="X249" i="1" s="1"/>
  <c r="R249" i="1"/>
  <c r="F202" i="4"/>
  <c r="BA252" i="1"/>
  <c r="G202" i="4" l="1"/>
  <c r="AI202" i="4"/>
  <c r="AJ202" i="4" s="1"/>
  <c r="D202" i="4"/>
  <c r="D253" i="1"/>
  <c r="E253" i="1" s="1"/>
  <c r="BF249" i="1"/>
  <c r="L199" i="4" s="1"/>
  <c r="AH249" i="1"/>
  <c r="I198" i="4"/>
  <c r="AK198" i="4" s="1"/>
  <c r="AL198" i="4" s="1"/>
  <c r="K249" i="1"/>
  <c r="M249" i="1" s="1"/>
  <c r="N198" i="4"/>
  <c r="O198" i="4" s="1"/>
  <c r="C198" i="4"/>
  <c r="O249" i="1"/>
  <c r="AN249" i="1"/>
  <c r="AI249" i="1"/>
  <c r="BE258" i="1"/>
  <c r="J198" i="4" l="1"/>
  <c r="F253" i="1"/>
  <c r="G253" i="1"/>
  <c r="M203" i="4" s="1"/>
  <c r="Z251" i="1"/>
  <c r="AK251" i="1" s="1"/>
  <c r="N249" i="1"/>
  <c r="AV253" i="1"/>
  <c r="AW253" i="1"/>
  <c r="AX256" i="1" s="1"/>
  <c r="Y256" i="1"/>
  <c r="AA256" i="1"/>
  <c r="AC270" i="1"/>
  <c r="AB255" i="1"/>
  <c r="AU253" i="1"/>
  <c r="V249" i="1"/>
  <c r="AG249" i="1" s="1"/>
  <c r="W250" i="1" s="1"/>
  <c r="S249" i="1"/>
  <c r="BB249" i="1"/>
  <c r="K208" i="4"/>
  <c r="AD249" i="1" l="1" a="1"/>
  <c r="AD249" i="1" s="1"/>
  <c r="E199" i="4"/>
  <c r="BC249" i="1"/>
  <c r="AJ249" i="1"/>
  <c r="AF249" i="1"/>
  <c r="BD255" i="1"/>
  <c r="AY253" i="1"/>
  <c r="AZ253" i="1" s="1"/>
  <c r="AL249" i="1" l="1"/>
  <c r="AM249" i="1" s="1"/>
  <c r="AO249" i="1"/>
  <c r="AP249" i="1" s="1"/>
  <c r="H199" i="4" s="1"/>
  <c r="AE249" i="1"/>
  <c r="BI249" i="1" s="1"/>
  <c r="Q250" i="1"/>
  <c r="X250" i="1" s="1"/>
  <c r="R250" i="1"/>
  <c r="BA253" i="1"/>
  <c r="F203" i="4"/>
  <c r="G203" i="4" l="1"/>
  <c r="AI203" i="4"/>
  <c r="AJ203" i="4" s="1"/>
  <c r="D203" i="4"/>
  <c r="D254" i="1"/>
  <c r="E254" i="1" s="1"/>
  <c r="BF250" i="1"/>
  <c r="L200" i="4" s="1"/>
  <c r="AH250" i="1"/>
  <c r="I199" i="4"/>
  <c r="AK199" i="4" s="1"/>
  <c r="AL199" i="4" s="1"/>
  <c r="N199" i="4"/>
  <c r="O199" i="4" s="1"/>
  <c r="K250" i="1"/>
  <c r="M250" i="1" s="1"/>
  <c r="AN250" i="1"/>
  <c r="AI250" i="1"/>
  <c r="O250" i="1"/>
  <c r="C199" i="4"/>
  <c r="J199" i="4" l="1"/>
  <c r="F254" i="1"/>
  <c r="G254" i="1"/>
  <c r="M204" i="4" s="1"/>
  <c r="Z252" i="1"/>
  <c r="AK252" i="1" s="1"/>
  <c r="AW254" i="1"/>
  <c r="AX257" i="1" s="1"/>
  <c r="N250" i="1"/>
  <c r="AC271" i="1"/>
  <c r="Y257" i="1"/>
  <c r="AA257" i="1"/>
  <c r="V250" i="1"/>
  <c r="AG250" i="1" s="1"/>
  <c r="S250" i="1"/>
  <c r="AB256" i="1"/>
  <c r="AV254" i="1"/>
  <c r="AU254" i="1"/>
  <c r="BB250" i="1"/>
  <c r="BE259" i="1"/>
  <c r="AD250" i="1" l="1" a="1"/>
  <c r="AD250" i="1" s="1"/>
  <c r="AY254" i="1"/>
  <c r="AZ254" i="1" s="1"/>
  <c r="E200" i="4"/>
  <c r="BD256" i="1"/>
  <c r="AF250" i="1"/>
  <c r="BC250" i="1"/>
  <c r="AJ250" i="1"/>
  <c r="W251" i="1"/>
  <c r="K209" i="4"/>
  <c r="AE250" i="1" l="1"/>
  <c r="BI250" i="1" s="1"/>
  <c r="AO250" i="1"/>
  <c r="AP250" i="1" s="1"/>
  <c r="H200" i="4" s="1"/>
  <c r="AL250" i="1"/>
  <c r="AM250" i="1" s="1"/>
  <c r="Q251" i="1"/>
  <c r="X251" i="1" s="1"/>
  <c r="R251" i="1"/>
  <c r="BA254" i="1"/>
  <c r="F204" i="4"/>
  <c r="G204" i="4" l="1"/>
  <c r="AI204" i="4"/>
  <c r="AJ204" i="4" s="1"/>
  <c r="D204" i="4"/>
  <c r="D255" i="1"/>
  <c r="E255" i="1" s="1"/>
  <c r="AH251" i="1"/>
  <c r="BF251" i="1"/>
  <c r="L201" i="4" s="1"/>
  <c r="I200" i="4"/>
  <c r="AK200" i="4" s="1"/>
  <c r="AL200" i="4" s="1"/>
  <c r="AI251" i="1"/>
  <c r="AN251" i="1"/>
  <c r="O251" i="1"/>
  <c r="C200" i="4"/>
  <c r="N200" i="4"/>
  <c r="O200" i="4" s="1"/>
  <c r="K251" i="1"/>
  <c r="M251" i="1" s="1"/>
  <c r="J200" i="4" l="1"/>
  <c r="F255" i="1"/>
  <c r="G255" i="1"/>
  <c r="M205" i="4" s="1"/>
  <c r="AV255" i="1"/>
  <c r="N251" i="1"/>
  <c r="S251" i="1"/>
  <c r="V251" i="1"/>
  <c r="AG251" i="1" s="1"/>
  <c r="W252" i="1" s="1"/>
  <c r="AU255" i="1"/>
  <c r="Z253" i="1"/>
  <c r="AK253" i="1" s="1"/>
  <c r="AW255" i="1"/>
  <c r="AX258" i="1" s="1"/>
  <c r="AA258" i="1"/>
  <c r="Y258" i="1"/>
  <c r="AB257" i="1"/>
  <c r="AC272" i="1"/>
  <c r="BB251" i="1"/>
  <c r="AD251" i="1" l="1" a="1"/>
  <c r="AD251" i="1" s="1"/>
  <c r="AY255" i="1"/>
  <c r="AZ255" i="1" s="1"/>
  <c r="F205" i="4" s="1"/>
  <c r="E201" i="4"/>
  <c r="BD257" i="1"/>
  <c r="BC251" i="1"/>
  <c r="AF251" i="1"/>
  <c r="AJ251" i="1"/>
  <c r="BE260" i="1"/>
  <c r="G205" i="4" l="1"/>
  <c r="AI205" i="4"/>
  <c r="AJ205" i="4" s="1"/>
  <c r="BA255" i="1"/>
  <c r="AL251" i="1"/>
  <c r="AM251" i="1" s="1"/>
  <c r="AO251" i="1"/>
  <c r="AP251" i="1" s="1"/>
  <c r="H201" i="4" s="1"/>
  <c r="AE251" i="1"/>
  <c r="BI251" i="1" s="1"/>
  <c r="Q252" i="1"/>
  <c r="X252" i="1" s="1"/>
  <c r="AH252" i="1" s="1"/>
  <c r="R252" i="1"/>
  <c r="K210" i="4"/>
  <c r="D205" i="4" l="1"/>
  <c r="D256" i="1"/>
  <c r="E256" i="1" s="1"/>
  <c r="BF252" i="1"/>
  <c r="L202" i="4" s="1"/>
  <c r="I201" i="4"/>
  <c r="AK201" i="4" s="1"/>
  <c r="AL201" i="4" s="1"/>
  <c r="AN252" i="1"/>
  <c r="AI252" i="1"/>
  <c r="K252" i="1"/>
  <c r="M252" i="1" s="1"/>
  <c r="N201" i="4"/>
  <c r="O201" i="4" s="1"/>
  <c r="C201" i="4"/>
  <c r="O252" i="1"/>
  <c r="J201" i="4" l="1"/>
  <c r="F256" i="1"/>
  <c r="G256" i="1"/>
  <c r="M206" i="4" s="1"/>
  <c r="AA259" i="1"/>
  <c r="AB258" i="1"/>
  <c r="AC273" i="1"/>
  <c r="Z254" i="1"/>
  <c r="AK254" i="1" s="1"/>
  <c r="V252" i="1"/>
  <c r="AG252" i="1" s="1"/>
  <c r="W253" i="1" s="1"/>
  <c r="AV256" i="1"/>
  <c r="AU256" i="1"/>
  <c r="N252" i="1"/>
  <c r="AW256" i="1"/>
  <c r="AX259" i="1" s="1"/>
  <c r="Y259" i="1"/>
  <c r="S252" i="1"/>
  <c r="BB252" i="1"/>
  <c r="AD252" i="1" l="1" a="1"/>
  <c r="AD252" i="1" s="1"/>
  <c r="AY256" i="1"/>
  <c r="AZ256" i="1" s="1"/>
  <c r="BA256" i="1" s="1"/>
  <c r="E202" i="4"/>
  <c r="AJ252" i="1"/>
  <c r="BC252" i="1"/>
  <c r="AF252" i="1"/>
  <c r="BD258" i="1"/>
  <c r="D206" i="4" l="1"/>
  <c r="D257" i="1"/>
  <c r="E257" i="1" s="1"/>
  <c r="F206" i="4"/>
  <c r="AE252" i="1"/>
  <c r="BI252" i="1" s="1"/>
  <c r="AO252" i="1"/>
  <c r="AP252" i="1" s="1"/>
  <c r="H202" i="4" s="1"/>
  <c r="AL252" i="1"/>
  <c r="AM252" i="1" s="1"/>
  <c r="Q253" i="1"/>
  <c r="X253" i="1" s="1"/>
  <c r="AH253" i="1" s="1"/>
  <c r="R253" i="1"/>
  <c r="BE261" i="1"/>
  <c r="G206" i="4" l="1"/>
  <c r="AI206" i="4"/>
  <c r="AJ206" i="4" s="1"/>
  <c r="F257" i="1"/>
  <c r="G257" i="1"/>
  <c r="M207" i="4" s="1"/>
  <c r="BF253" i="1"/>
  <c r="L203" i="4" s="1"/>
  <c r="I202" i="4"/>
  <c r="AK202" i="4" s="1"/>
  <c r="AL202" i="4" s="1"/>
  <c r="AI253" i="1"/>
  <c r="AN253" i="1"/>
  <c r="K253" i="1"/>
  <c r="M253" i="1" s="1"/>
  <c r="N202" i="4"/>
  <c r="O202" i="4" s="1"/>
  <c r="C202" i="4"/>
  <c r="O253" i="1"/>
  <c r="K211" i="4"/>
  <c r="J202" i="4" l="1"/>
  <c r="AA260" i="1"/>
  <c r="AV257" i="1"/>
  <c r="AU257" i="1"/>
  <c r="V253" i="1"/>
  <c r="AG253" i="1" s="1"/>
  <c r="N253" i="1"/>
  <c r="AC274" i="1"/>
  <c r="AB259" i="1"/>
  <c r="AW257" i="1"/>
  <c r="AX260" i="1" s="1"/>
  <c r="Y260" i="1"/>
  <c r="Z255" i="1"/>
  <c r="AK255" i="1" s="1"/>
  <c r="S253" i="1"/>
  <c r="BB253" i="1"/>
  <c r="AD253" i="1" l="1" a="1"/>
  <c r="AD253" i="1" s="1"/>
  <c r="E203" i="4"/>
  <c r="W254" i="1"/>
  <c r="AF253" i="1"/>
  <c r="BC253" i="1"/>
  <c r="AJ253" i="1"/>
  <c r="BD259" i="1"/>
  <c r="AY257" i="1"/>
  <c r="AZ257" i="1" s="1"/>
  <c r="AL253" i="1" l="1"/>
  <c r="AM253" i="1" s="1"/>
  <c r="AE253" i="1"/>
  <c r="BI253" i="1" s="1"/>
  <c r="AO253" i="1"/>
  <c r="AP253" i="1" s="1"/>
  <c r="H203" i="4" s="1"/>
  <c r="Q254" i="1"/>
  <c r="X254" i="1" s="1"/>
  <c r="R254" i="1"/>
  <c r="BA257" i="1"/>
  <c r="F207" i="4"/>
  <c r="BE262" i="1"/>
  <c r="G207" i="4" l="1"/>
  <c r="AI207" i="4"/>
  <c r="AJ207" i="4" s="1"/>
  <c r="D207" i="4"/>
  <c r="D258" i="1"/>
  <c r="E258" i="1" s="1"/>
  <c r="AH254" i="1"/>
  <c r="BF254" i="1"/>
  <c r="L204" i="4" s="1"/>
  <c r="I203" i="4"/>
  <c r="AK203" i="4" s="1"/>
  <c r="AL203" i="4" s="1"/>
  <c r="K254" i="1"/>
  <c r="M254" i="1" s="1"/>
  <c r="N203" i="4"/>
  <c r="O203" i="4" s="1"/>
  <c r="AI254" i="1"/>
  <c r="AN254" i="1"/>
  <c r="C203" i="4"/>
  <c r="O254" i="1"/>
  <c r="K212" i="4"/>
  <c r="J203" i="4" l="1"/>
  <c r="F258" i="1"/>
  <c r="G258" i="1"/>
  <c r="M208" i="4" s="1"/>
  <c r="AU258" i="1"/>
  <c r="Z256" i="1"/>
  <c r="AK256" i="1" s="1"/>
  <c r="N254" i="1"/>
  <c r="AW258" i="1"/>
  <c r="AX261" i="1" s="1"/>
  <c r="S254" i="1"/>
  <c r="AC275" i="1"/>
  <c r="AV258" i="1"/>
  <c r="AB260" i="1"/>
  <c r="AA261" i="1"/>
  <c r="Y261" i="1"/>
  <c r="V254" i="1"/>
  <c r="AG254" i="1" s="1"/>
  <c r="W255" i="1" s="1"/>
  <c r="BB254" i="1"/>
  <c r="AD254" i="1" l="1" a="1"/>
  <c r="AD254" i="1" s="1"/>
  <c r="E204" i="4"/>
  <c r="BD260" i="1"/>
  <c r="AF254" i="1"/>
  <c r="AJ254" i="1"/>
  <c r="BC254" i="1"/>
  <c r="AY258" i="1"/>
  <c r="AZ258" i="1" s="1"/>
  <c r="AO254" i="1" l="1"/>
  <c r="AP254" i="1" s="1"/>
  <c r="H204" i="4" s="1"/>
  <c r="AE254" i="1"/>
  <c r="BI254" i="1" s="1"/>
  <c r="AL254" i="1"/>
  <c r="Q255" i="1"/>
  <c r="X255" i="1" s="1"/>
  <c r="BF255" i="1" s="1"/>
  <c r="R255" i="1"/>
  <c r="BA258" i="1"/>
  <c r="F208" i="4"/>
  <c r="G208" i="4" l="1"/>
  <c r="AI208" i="4"/>
  <c r="AJ208" i="4" s="1"/>
  <c r="D208" i="4"/>
  <c r="D259" i="1"/>
  <c r="E259" i="1" s="1"/>
  <c r="AH255" i="1"/>
  <c r="AM254" i="1"/>
  <c r="C204" i="4" s="1"/>
  <c r="I204" i="4"/>
  <c r="AK204" i="4" s="1"/>
  <c r="AL204" i="4" s="1"/>
  <c r="AN255" i="1"/>
  <c r="AI255" i="1"/>
  <c r="L205" i="4"/>
  <c r="N204" i="4"/>
  <c r="O204" i="4" s="1"/>
  <c r="K255" i="1"/>
  <c r="M255" i="1" s="1"/>
  <c r="BE263" i="1"/>
  <c r="J204" i="4" l="1"/>
  <c r="F259" i="1"/>
  <c r="G259" i="1"/>
  <c r="M209" i="4" s="1"/>
  <c r="O255" i="1"/>
  <c r="Y262" i="1"/>
  <c r="Z257" i="1"/>
  <c r="AK257" i="1" s="1"/>
  <c r="N255" i="1"/>
  <c r="AB261" i="1"/>
  <c r="AA262" i="1"/>
  <c r="V255" i="1"/>
  <c r="AG255" i="1" s="1"/>
  <c r="W256" i="1" s="1"/>
  <c r="AW259" i="1"/>
  <c r="AX262" i="1" s="1"/>
  <c r="AV259" i="1"/>
  <c r="S255" i="1"/>
  <c r="AC276" i="1"/>
  <c r="AU259" i="1"/>
  <c r="BB255" i="1"/>
  <c r="K213" i="4"/>
  <c r="AD255" i="1" l="1" a="1"/>
  <c r="AD255" i="1" s="1"/>
  <c r="AY259" i="1"/>
  <c r="AZ259" i="1" s="1"/>
  <c r="BA259" i="1" s="1"/>
  <c r="E205" i="4"/>
  <c r="AF255" i="1"/>
  <c r="BC255" i="1"/>
  <c r="AJ255" i="1"/>
  <c r="BD261" i="1"/>
  <c r="D209" i="4" l="1"/>
  <c r="D260" i="1"/>
  <c r="E260" i="1" s="1"/>
  <c r="F209" i="4"/>
  <c r="AE255" i="1"/>
  <c r="BI255" i="1" s="1"/>
  <c r="AL255" i="1"/>
  <c r="AM255" i="1" s="1"/>
  <c r="AO255" i="1"/>
  <c r="AP255" i="1" s="1"/>
  <c r="H205" i="4" s="1"/>
  <c r="Q256" i="1"/>
  <c r="X256" i="1" s="1"/>
  <c r="R256" i="1"/>
  <c r="G209" i="4" l="1"/>
  <c r="AI209" i="4"/>
  <c r="AJ209" i="4" s="1"/>
  <c r="F260" i="1"/>
  <c r="G260" i="1"/>
  <c r="M210" i="4" s="1"/>
  <c r="AH256" i="1"/>
  <c r="BF256" i="1"/>
  <c r="L206" i="4" s="1"/>
  <c r="I205" i="4"/>
  <c r="AK205" i="4" s="1"/>
  <c r="AL205" i="4" s="1"/>
  <c r="AI256" i="1"/>
  <c r="AN256" i="1"/>
  <c r="K256" i="1"/>
  <c r="M256" i="1" s="1"/>
  <c r="N205" i="4"/>
  <c r="O205" i="4" s="1"/>
  <c r="C205" i="4"/>
  <c r="O256" i="1"/>
  <c r="BE264" i="1"/>
  <c r="J205" i="4" l="1"/>
  <c r="Y263" i="1"/>
  <c r="Z258" i="1"/>
  <c r="AK258" i="1" s="1"/>
  <c r="AC277" i="1"/>
  <c r="AB262" i="1"/>
  <c r="AU260" i="1"/>
  <c r="N256" i="1"/>
  <c r="S256" i="1"/>
  <c r="AV260" i="1"/>
  <c r="V256" i="1"/>
  <c r="AG256" i="1" s="1"/>
  <c r="W257" i="1" s="1"/>
  <c r="AA263" i="1"/>
  <c r="AW260" i="1"/>
  <c r="AX263" i="1" s="1"/>
  <c r="BB256" i="1"/>
  <c r="K214" i="4"/>
  <c r="AD256" i="1" l="1" a="1"/>
  <c r="AD256" i="1" s="1"/>
  <c r="E206" i="4"/>
  <c r="AY260" i="1"/>
  <c r="AZ260" i="1" s="1"/>
  <c r="BD262" i="1"/>
  <c r="AJ256" i="1"/>
  <c r="BC256" i="1"/>
  <c r="AF256" i="1"/>
  <c r="AO256" i="1" l="1"/>
  <c r="AP256" i="1" s="1"/>
  <c r="H206" i="4" s="1"/>
  <c r="AL256" i="1"/>
  <c r="AM256" i="1" s="1"/>
  <c r="AE256" i="1"/>
  <c r="BI256" i="1" s="1"/>
  <c r="Q257" i="1"/>
  <c r="X257" i="1" s="1"/>
  <c r="R257" i="1"/>
  <c r="BA260" i="1"/>
  <c r="F210" i="4"/>
  <c r="G210" i="4" l="1"/>
  <c r="AI210" i="4"/>
  <c r="AJ210" i="4" s="1"/>
  <c r="D210" i="4"/>
  <c r="D261" i="1"/>
  <c r="E261" i="1" s="1"/>
  <c r="AH257" i="1"/>
  <c r="BF257" i="1"/>
  <c r="L207" i="4" s="1"/>
  <c r="I206" i="4"/>
  <c r="AK206" i="4" s="1"/>
  <c r="AL206" i="4" s="1"/>
  <c r="AN257" i="1"/>
  <c r="AI257" i="1"/>
  <c r="C206" i="4"/>
  <c r="O257" i="1"/>
  <c r="N206" i="4"/>
  <c r="O206" i="4" s="1"/>
  <c r="K257" i="1"/>
  <c r="M257" i="1" s="1"/>
  <c r="J206" i="4" l="1"/>
  <c r="F261" i="1"/>
  <c r="G261" i="1"/>
  <c r="M211" i="4" s="1"/>
  <c r="AA264" i="1"/>
  <c r="AW261" i="1"/>
  <c r="AX264" i="1" s="1"/>
  <c r="S257" i="1"/>
  <c r="Z259" i="1"/>
  <c r="AK259" i="1" s="1"/>
  <c r="N257" i="1"/>
  <c r="AV261" i="1"/>
  <c r="AC278" i="1"/>
  <c r="V257" i="1"/>
  <c r="AG257" i="1" s="1"/>
  <c r="W258" i="1" s="1"/>
  <c r="AB263" i="1"/>
  <c r="Y264" i="1"/>
  <c r="AU261" i="1"/>
  <c r="BB257" i="1"/>
  <c r="BE265" i="1"/>
  <c r="AD257" i="1" l="1" a="1"/>
  <c r="AD257" i="1" s="1"/>
  <c r="E207" i="4"/>
  <c r="AJ257" i="1"/>
  <c r="BC257" i="1"/>
  <c r="AF257" i="1"/>
  <c r="AY261" i="1"/>
  <c r="AZ261" i="1" s="1"/>
  <c r="BD263" i="1"/>
  <c r="K215" i="4"/>
  <c r="AL257" i="1" l="1"/>
  <c r="AM257" i="1" s="1"/>
  <c r="AE257" i="1"/>
  <c r="BI257" i="1" s="1"/>
  <c r="AO257" i="1"/>
  <c r="AP257" i="1" s="1"/>
  <c r="H207" i="4" s="1"/>
  <c r="Q258" i="1"/>
  <c r="X258" i="1" s="1"/>
  <c r="R258" i="1"/>
  <c r="BA261" i="1"/>
  <c r="F211" i="4"/>
  <c r="G211" i="4" l="1"/>
  <c r="AI211" i="4"/>
  <c r="AJ211" i="4" s="1"/>
  <c r="D211" i="4"/>
  <c r="D262" i="1"/>
  <c r="E262" i="1" s="1"/>
  <c r="BF258" i="1"/>
  <c r="L208" i="4" s="1"/>
  <c r="AH258" i="1"/>
  <c r="I207" i="4"/>
  <c r="AK207" i="4" s="1"/>
  <c r="AL207" i="4" s="1"/>
  <c r="N207" i="4"/>
  <c r="O207" i="4" s="1"/>
  <c r="K258" i="1"/>
  <c r="M258" i="1" s="1"/>
  <c r="AI258" i="1"/>
  <c r="AN258" i="1"/>
  <c r="O258" i="1"/>
  <c r="C207" i="4"/>
  <c r="J207" i="4" l="1"/>
  <c r="F262" i="1"/>
  <c r="G262" i="1"/>
  <c r="M212" i="4" s="1"/>
  <c r="S258" i="1"/>
  <c r="N258" i="1"/>
  <c r="AA265" i="1"/>
  <c r="AB264" i="1"/>
  <c r="V258" i="1"/>
  <c r="AG258" i="1" s="1"/>
  <c r="W259" i="1" s="1"/>
  <c r="AC279" i="1"/>
  <c r="AU262" i="1"/>
  <c r="Y265" i="1"/>
  <c r="Z260" i="1"/>
  <c r="AK260" i="1" s="1"/>
  <c r="AW262" i="1"/>
  <c r="AX265" i="1" s="1"/>
  <c r="AV262" i="1"/>
  <c r="BB258" i="1"/>
  <c r="BE266" i="1"/>
  <c r="AD258" i="1" l="1" a="1"/>
  <c r="AD258" i="1" s="1"/>
  <c r="AF258" i="1"/>
  <c r="AJ258" i="1"/>
  <c r="BC258" i="1"/>
  <c r="E208" i="4"/>
  <c r="BD264" i="1"/>
  <c r="AY262" i="1"/>
  <c r="AZ262" i="1" s="1"/>
  <c r="K216" i="4"/>
  <c r="AE258" i="1" l="1"/>
  <c r="BI258" i="1" s="1"/>
  <c r="AO258" i="1"/>
  <c r="AP258" i="1" s="1"/>
  <c r="H208" i="4" s="1"/>
  <c r="AL258" i="1"/>
  <c r="AM258" i="1" s="1"/>
  <c r="BA262" i="1"/>
  <c r="F212" i="4"/>
  <c r="Q259" i="1"/>
  <c r="X259" i="1" s="1"/>
  <c r="R259" i="1"/>
  <c r="G212" i="4" l="1"/>
  <c r="AI212" i="4"/>
  <c r="AJ212" i="4" s="1"/>
  <c r="D212" i="4"/>
  <c r="D263" i="1"/>
  <c r="E263" i="1" s="1"/>
  <c r="AH259" i="1"/>
  <c r="BF259" i="1"/>
  <c r="L209" i="4" s="1"/>
  <c r="I208" i="4"/>
  <c r="AK208" i="4" s="1"/>
  <c r="AL208" i="4" s="1"/>
  <c r="AN259" i="1"/>
  <c r="AI259" i="1"/>
  <c r="O259" i="1"/>
  <c r="C208" i="4"/>
  <c r="N208" i="4"/>
  <c r="O208" i="4" s="1"/>
  <c r="K259" i="1"/>
  <c r="M259" i="1" s="1"/>
  <c r="J208" i="4" l="1"/>
  <c r="F263" i="1"/>
  <c r="G263" i="1"/>
  <c r="M213" i="4" s="1"/>
  <c r="Y266" i="1"/>
  <c r="AB265" i="1"/>
  <c r="AC280" i="1"/>
  <c r="S259" i="1"/>
  <c r="AA266" i="1"/>
  <c r="AV263" i="1"/>
  <c r="Z261" i="1"/>
  <c r="AK261" i="1" s="1"/>
  <c r="V259" i="1"/>
  <c r="AG259" i="1" s="1"/>
  <c r="W260" i="1" s="1"/>
  <c r="N259" i="1"/>
  <c r="AU263" i="1"/>
  <c r="AW263" i="1"/>
  <c r="AX266" i="1" s="1"/>
  <c r="BB259" i="1"/>
  <c r="AD259" i="1" l="1" a="1"/>
  <c r="AD259" i="1" s="1"/>
  <c r="BC259" i="1"/>
  <c r="AF259" i="1"/>
  <c r="AJ259" i="1"/>
  <c r="E209" i="4"/>
  <c r="AY263" i="1"/>
  <c r="AZ263" i="1" s="1"/>
  <c r="BD265" i="1"/>
  <c r="BE267" i="1"/>
  <c r="AL259" i="1" l="1"/>
  <c r="AM259" i="1" s="1"/>
  <c r="AE259" i="1"/>
  <c r="BI259" i="1" s="1"/>
  <c r="AO259" i="1"/>
  <c r="AP259" i="1" s="1"/>
  <c r="H209" i="4" s="1"/>
  <c r="BA263" i="1"/>
  <c r="F213" i="4"/>
  <c r="Q260" i="1"/>
  <c r="X260" i="1" s="1"/>
  <c r="R260" i="1"/>
  <c r="K217" i="4"/>
  <c r="G213" i="4" l="1"/>
  <c r="AI213" i="4"/>
  <c r="AJ213" i="4" s="1"/>
  <c r="D213" i="4"/>
  <c r="D264" i="1"/>
  <c r="E264" i="1" s="1"/>
  <c r="AH260" i="1"/>
  <c r="BF260" i="1"/>
  <c r="L210" i="4" s="1"/>
  <c r="I209" i="4"/>
  <c r="AK209" i="4" s="1"/>
  <c r="AL209" i="4" s="1"/>
  <c r="N209" i="4"/>
  <c r="O209" i="4" s="1"/>
  <c r="K260" i="1"/>
  <c r="M260" i="1" s="1"/>
  <c r="C209" i="4"/>
  <c r="O260" i="1"/>
  <c r="AI260" i="1"/>
  <c r="AN260" i="1"/>
  <c r="J209" i="4" l="1"/>
  <c r="F264" i="1"/>
  <c r="G264" i="1"/>
  <c r="M214" i="4" s="1"/>
  <c r="AV264" i="1"/>
  <c r="Z262" i="1"/>
  <c r="AK262" i="1" s="1"/>
  <c r="AU264" i="1"/>
  <c r="Y267" i="1"/>
  <c r="V260" i="1"/>
  <c r="AG260" i="1" s="1"/>
  <c r="W261" i="1" s="1"/>
  <c r="AB266" i="1"/>
  <c r="S260" i="1"/>
  <c r="N260" i="1"/>
  <c r="AA267" i="1"/>
  <c r="AW264" i="1"/>
  <c r="AX267" i="1" s="1"/>
  <c r="AC281" i="1"/>
  <c r="BB260" i="1"/>
  <c r="AY264" i="1" l="1"/>
  <c r="AZ264" i="1" s="1"/>
  <c r="F214" i="4" s="1"/>
  <c r="AD260" i="1" a="1"/>
  <c r="AD260" i="1" s="1"/>
  <c r="AJ260" i="1"/>
  <c r="BC260" i="1"/>
  <c r="AF260" i="1"/>
  <c r="BD266" i="1"/>
  <c r="E210" i="4"/>
  <c r="G214" i="4" l="1"/>
  <c r="AI214" i="4"/>
  <c r="AJ214" i="4" s="1"/>
  <c r="BA264" i="1"/>
  <c r="AE260" i="1"/>
  <c r="BI260" i="1" s="1"/>
  <c r="AO260" i="1"/>
  <c r="AP260" i="1" s="1"/>
  <c r="H210" i="4" s="1"/>
  <c r="AL260" i="1"/>
  <c r="AM260" i="1" s="1"/>
  <c r="Q261" i="1"/>
  <c r="X261" i="1" s="1"/>
  <c r="R261" i="1"/>
  <c r="BE268" i="1"/>
  <c r="D214" i="4" l="1"/>
  <c r="D265" i="1"/>
  <c r="E265" i="1" s="1"/>
  <c r="AH261" i="1"/>
  <c r="BF261" i="1"/>
  <c r="L211" i="4" s="1"/>
  <c r="I210" i="4"/>
  <c r="AK210" i="4" s="1"/>
  <c r="AL210" i="4" s="1"/>
  <c r="K261" i="1"/>
  <c r="M261" i="1" s="1"/>
  <c r="N210" i="4"/>
  <c r="O210" i="4" s="1"/>
  <c r="AI261" i="1"/>
  <c r="AN261" i="1"/>
  <c r="C210" i="4"/>
  <c r="O261" i="1"/>
  <c r="K218" i="4"/>
  <c r="J210" i="4" l="1"/>
  <c r="F265" i="1"/>
  <c r="G265" i="1"/>
  <c r="M215" i="4" s="1"/>
  <c r="AB267" i="1"/>
  <c r="V261" i="1"/>
  <c r="AG261" i="1" s="1"/>
  <c r="W262" i="1" s="1"/>
  <c r="S261" i="1"/>
  <c r="AV265" i="1"/>
  <c r="AU265" i="1"/>
  <c r="AW265" i="1"/>
  <c r="AX268" i="1" s="1"/>
  <c r="AA268" i="1"/>
  <c r="N261" i="1"/>
  <c r="AC282" i="1"/>
  <c r="Y268" i="1"/>
  <c r="Z263" i="1"/>
  <c r="AK263" i="1" s="1"/>
  <c r="BB261" i="1"/>
  <c r="AD261" i="1" l="1" a="1"/>
  <c r="AD261" i="1" s="1"/>
  <c r="AY265" i="1"/>
  <c r="AZ265" i="1" s="1"/>
  <c r="BA265" i="1" s="1"/>
  <c r="BC261" i="1"/>
  <c r="AJ261" i="1"/>
  <c r="AF261" i="1"/>
  <c r="BD267" i="1"/>
  <c r="E211" i="4"/>
  <c r="D215" i="4" l="1"/>
  <c r="D266" i="1"/>
  <c r="E266" i="1" s="1"/>
  <c r="F215" i="4"/>
  <c r="AL261" i="1"/>
  <c r="AM261" i="1" s="1"/>
  <c r="AO261" i="1"/>
  <c r="AP261" i="1" s="1"/>
  <c r="H211" i="4" s="1"/>
  <c r="AE261" i="1"/>
  <c r="BI261" i="1" s="1"/>
  <c r="Q262" i="1"/>
  <c r="X262" i="1" s="1"/>
  <c r="R262" i="1"/>
  <c r="BE269" i="1"/>
  <c r="G215" i="4" l="1"/>
  <c r="AI215" i="4"/>
  <c r="AJ215" i="4" s="1"/>
  <c r="F266" i="1"/>
  <c r="G266" i="1"/>
  <c r="M216" i="4" s="1"/>
  <c r="AH262" i="1"/>
  <c r="BF262" i="1"/>
  <c r="L212" i="4" s="1"/>
  <c r="I211" i="4"/>
  <c r="AK211" i="4" s="1"/>
  <c r="AL211" i="4" s="1"/>
  <c r="O262" i="1"/>
  <c r="C211" i="4"/>
  <c r="AN262" i="1"/>
  <c r="AI262" i="1"/>
  <c r="N211" i="4"/>
  <c r="O211" i="4" s="1"/>
  <c r="K262" i="1"/>
  <c r="M262" i="1" s="1"/>
  <c r="K219" i="4"/>
  <c r="J211" i="4" l="1"/>
  <c r="Y269" i="1"/>
  <c r="Z264" i="1"/>
  <c r="AK264" i="1" s="1"/>
  <c r="AB268" i="1"/>
  <c r="AW266" i="1"/>
  <c r="AX269" i="1" s="1"/>
  <c r="V262" i="1"/>
  <c r="AG262" i="1" s="1"/>
  <c r="W263" i="1" s="1"/>
  <c r="N262" i="1"/>
  <c r="AA269" i="1"/>
  <c r="AV266" i="1"/>
  <c r="S262" i="1"/>
  <c r="AC283" i="1"/>
  <c r="AU266" i="1"/>
  <c r="BB262" i="1"/>
  <c r="AD262" i="1" l="1" a="1"/>
  <c r="AD262" i="1" s="1"/>
  <c r="E212" i="4"/>
  <c r="BD268" i="1"/>
  <c r="AF262" i="1"/>
  <c r="BC262" i="1"/>
  <c r="AJ262" i="1"/>
  <c r="AY266" i="1"/>
  <c r="AZ266" i="1" s="1"/>
  <c r="AL262" i="1" l="1"/>
  <c r="AM262" i="1" s="1"/>
  <c r="AO262" i="1"/>
  <c r="AP262" i="1" s="1"/>
  <c r="H212" i="4" s="1"/>
  <c r="AE262" i="1"/>
  <c r="BI262" i="1" s="1"/>
  <c r="Q263" i="1"/>
  <c r="X263" i="1" s="1"/>
  <c r="R263" i="1"/>
  <c r="BA266" i="1"/>
  <c r="F216" i="4"/>
  <c r="BE270" i="1"/>
  <c r="G216" i="4" l="1"/>
  <c r="AI216" i="4"/>
  <c r="AJ216" i="4" s="1"/>
  <c r="D216" i="4"/>
  <c r="D267" i="1"/>
  <c r="E267" i="1" s="1"/>
  <c r="BF263" i="1"/>
  <c r="L213" i="4" s="1"/>
  <c r="AH263" i="1"/>
  <c r="I212" i="4"/>
  <c r="AK212" i="4" s="1"/>
  <c r="AL212" i="4" s="1"/>
  <c r="AN263" i="1"/>
  <c r="AI263" i="1"/>
  <c r="N212" i="4"/>
  <c r="O212" i="4" s="1"/>
  <c r="K263" i="1"/>
  <c r="M263" i="1" s="1"/>
  <c r="O263" i="1"/>
  <c r="C212" i="4"/>
  <c r="K220" i="4"/>
  <c r="J212" i="4" l="1"/>
  <c r="F267" i="1"/>
  <c r="G267" i="1"/>
  <c r="M217" i="4" s="1"/>
  <c r="AW267" i="1"/>
  <c r="AX270" i="1" s="1"/>
  <c r="N263" i="1"/>
  <c r="Z265" i="1"/>
  <c r="AK265" i="1" s="1"/>
  <c r="AU267" i="1"/>
  <c r="AA270" i="1"/>
  <c r="S263" i="1"/>
  <c r="V263" i="1"/>
  <c r="AG263" i="1" s="1"/>
  <c r="W264" i="1" s="1"/>
  <c r="AV267" i="1"/>
  <c r="AC284" i="1"/>
  <c r="Y270" i="1"/>
  <c r="AB269" i="1"/>
  <c r="BB263" i="1"/>
  <c r="AD263" i="1" l="1" a="1"/>
  <c r="AD263" i="1" s="1"/>
  <c r="AY267" i="1"/>
  <c r="AZ267" i="1" s="1"/>
  <c r="AF263" i="1"/>
  <c r="AJ263" i="1"/>
  <c r="BC263" i="1"/>
  <c r="E213" i="4"/>
  <c r="BD269" i="1"/>
  <c r="AE263" i="1" l="1"/>
  <c r="BI263" i="1" s="1"/>
  <c r="AL263" i="1"/>
  <c r="AO263" i="1"/>
  <c r="AP263" i="1" s="1"/>
  <c r="H213" i="4" s="1"/>
  <c r="Q264" i="1"/>
  <c r="X264" i="1" s="1"/>
  <c r="R264" i="1"/>
  <c r="BA267" i="1"/>
  <c r="F217" i="4"/>
  <c r="BE271" i="1"/>
  <c r="G217" i="4" l="1"/>
  <c r="AI217" i="4"/>
  <c r="AJ217" i="4" s="1"/>
  <c r="D217" i="4"/>
  <c r="D268" i="1"/>
  <c r="E268" i="1" s="1"/>
  <c r="BF264" i="1"/>
  <c r="L214" i="4" s="1"/>
  <c r="AH264" i="1"/>
  <c r="I213" i="4"/>
  <c r="AK213" i="4" s="1"/>
  <c r="AL213" i="4" s="1"/>
  <c r="AM263" i="1"/>
  <c r="O264" i="1" s="1"/>
  <c r="AI264" i="1"/>
  <c r="AN264" i="1"/>
  <c r="K264" i="1"/>
  <c r="M264" i="1" s="1"/>
  <c r="N213" i="4"/>
  <c r="O213" i="4" s="1"/>
  <c r="K221" i="4"/>
  <c r="J213" i="4" l="1"/>
  <c r="F268" i="1"/>
  <c r="G268" i="1"/>
  <c r="M218" i="4" s="1"/>
  <c r="C213" i="4"/>
  <c r="AB270" i="1"/>
  <c r="S264" i="1"/>
  <c r="N264" i="1"/>
  <c r="AW268" i="1"/>
  <c r="AX271" i="1" s="1"/>
  <c r="AU268" i="1"/>
  <c r="AA271" i="1"/>
  <c r="AV268" i="1"/>
  <c r="Z266" i="1"/>
  <c r="AK266" i="1" s="1"/>
  <c r="AC285" i="1"/>
  <c r="V264" i="1"/>
  <c r="AG264" i="1" s="1"/>
  <c r="W265" i="1" s="1"/>
  <c r="Y271" i="1"/>
  <c r="BB264" i="1"/>
  <c r="AD264" i="1" l="1" a="1"/>
  <c r="AD264" i="1" s="1"/>
  <c r="AY268" i="1"/>
  <c r="AZ268" i="1" s="1"/>
  <c r="E214" i="4"/>
  <c r="BC264" i="1"/>
  <c r="AF264" i="1"/>
  <c r="AJ264" i="1"/>
  <c r="BD270" i="1"/>
  <c r="AL264" i="1" l="1"/>
  <c r="AM264" i="1" s="1"/>
  <c r="AE264" i="1"/>
  <c r="BI264" i="1" s="1"/>
  <c r="AO264" i="1"/>
  <c r="AP264" i="1" s="1"/>
  <c r="H214" i="4" s="1"/>
  <c r="Q265" i="1"/>
  <c r="X265" i="1" s="1"/>
  <c r="R265" i="1"/>
  <c r="BA268" i="1"/>
  <c r="F218" i="4"/>
  <c r="BE272" i="1"/>
  <c r="G218" i="4" l="1"/>
  <c r="AI218" i="4"/>
  <c r="AJ218" i="4" s="1"/>
  <c r="D218" i="4"/>
  <c r="D269" i="1"/>
  <c r="E269" i="1" s="1"/>
  <c r="AH265" i="1"/>
  <c r="BF265" i="1"/>
  <c r="L215" i="4" s="1"/>
  <c r="I214" i="4"/>
  <c r="AK214" i="4" s="1"/>
  <c r="AL214" i="4" s="1"/>
  <c r="K265" i="1"/>
  <c r="M265" i="1" s="1"/>
  <c r="N214" i="4"/>
  <c r="O214" i="4" s="1"/>
  <c r="AN265" i="1"/>
  <c r="AI265" i="1"/>
  <c r="C214" i="4"/>
  <c r="O265" i="1"/>
  <c r="K222" i="4"/>
  <c r="J214" i="4" l="1"/>
  <c r="F269" i="1"/>
  <c r="G269" i="1"/>
  <c r="M219" i="4" s="1"/>
  <c r="Z267" i="1"/>
  <c r="AK267" i="1" s="1"/>
  <c r="AU269" i="1"/>
  <c r="S265" i="1"/>
  <c r="AB271" i="1"/>
  <c r="AA272" i="1"/>
  <c r="AV269" i="1"/>
  <c r="N265" i="1"/>
  <c r="V265" i="1"/>
  <c r="AG265" i="1" s="1"/>
  <c r="W266" i="1" s="1"/>
  <c r="AW269" i="1"/>
  <c r="AX272" i="1" s="1"/>
  <c r="Y272" i="1"/>
  <c r="AC286" i="1"/>
  <c r="BB265" i="1"/>
  <c r="AD265" i="1" l="1" a="1"/>
  <c r="AD265" i="1" s="1"/>
  <c r="AY269" i="1"/>
  <c r="AZ269" i="1" s="1"/>
  <c r="BA269" i="1" s="1"/>
  <c r="BD271" i="1"/>
  <c r="BC265" i="1"/>
  <c r="AF265" i="1"/>
  <c r="AJ265" i="1"/>
  <c r="E215" i="4"/>
  <c r="D219" i="4" l="1"/>
  <c r="D270" i="1"/>
  <c r="E270" i="1" s="1"/>
  <c r="F219" i="4"/>
  <c r="AE265" i="1"/>
  <c r="BI265" i="1" s="1"/>
  <c r="AO265" i="1"/>
  <c r="AP265" i="1" s="1"/>
  <c r="H215" i="4" s="1"/>
  <c r="AL265" i="1"/>
  <c r="AM265" i="1" s="1"/>
  <c r="Q266" i="1"/>
  <c r="X266" i="1" s="1"/>
  <c r="BF266" i="1" s="1"/>
  <c r="R266" i="1"/>
  <c r="G219" i="4" l="1"/>
  <c r="AI219" i="4"/>
  <c r="AJ219" i="4" s="1"/>
  <c r="F270" i="1"/>
  <c r="G270" i="1"/>
  <c r="M220" i="4" s="1"/>
  <c r="AH266" i="1"/>
  <c r="I215" i="4"/>
  <c r="AK215" i="4" s="1"/>
  <c r="AL215" i="4" s="1"/>
  <c r="N215" i="4"/>
  <c r="O215" i="4" s="1"/>
  <c r="K266" i="1"/>
  <c r="M266" i="1" s="1"/>
  <c r="L216" i="4"/>
  <c r="AI266" i="1"/>
  <c r="AN266" i="1"/>
  <c r="C215" i="4"/>
  <c r="O266" i="1"/>
  <c r="BE273" i="1"/>
  <c r="J215" i="4" l="1"/>
  <c r="Y273" i="1"/>
  <c r="AV270" i="1"/>
  <c r="AB272" i="1"/>
  <c r="S266" i="1"/>
  <c r="Z268" i="1"/>
  <c r="AK268" i="1" s="1"/>
  <c r="V266" i="1"/>
  <c r="AG266" i="1" s="1"/>
  <c r="W267" i="1" s="1"/>
  <c r="N266" i="1"/>
  <c r="AU270" i="1"/>
  <c r="AA273" i="1"/>
  <c r="AC287" i="1"/>
  <c r="AW270" i="1"/>
  <c r="AX273" i="1" s="1"/>
  <c r="BB266" i="1"/>
  <c r="K223" i="4"/>
  <c r="AD266" i="1" l="1" a="1"/>
  <c r="AD266" i="1" s="1"/>
  <c r="E216" i="4"/>
  <c r="AJ266" i="1"/>
  <c r="BC266" i="1"/>
  <c r="AF266" i="1"/>
  <c r="AY270" i="1"/>
  <c r="AZ270" i="1" s="1"/>
  <c r="BD272" i="1"/>
  <c r="AL266" i="1" l="1"/>
  <c r="AM266" i="1" s="1"/>
  <c r="AO266" i="1"/>
  <c r="AP266" i="1" s="1"/>
  <c r="H216" i="4" s="1"/>
  <c r="AE266" i="1"/>
  <c r="BI266" i="1" s="1"/>
  <c r="BA270" i="1"/>
  <c r="F220" i="4"/>
  <c r="Q267" i="1"/>
  <c r="X267" i="1" s="1"/>
  <c r="R267" i="1"/>
  <c r="G220" i="4" l="1"/>
  <c r="AI220" i="4"/>
  <c r="AJ220" i="4" s="1"/>
  <c r="D220" i="4"/>
  <c r="D271" i="1"/>
  <c r="E271" i="1" s="1"/>
  <c r="BF267" i="1"/>
  <c r="L217" i="4" s="1"/>
  <c r="AH267" i="1"/>
  <c r="I216" i="4"/>
  <c r="AK216" i="4" s="1"/>
  <c r="AL216" i="4" s="1"/>
  <c r="AN267" i="1"/>
  <c r="AI267" i="1"/>
  <c r="N216" i="4"/>
  <c r="O216" i="4" s="1"/>
  <c r="K267" i="1"/>
  <c r="M267" i="1" s="1"/>
  <c r="O267" i="1"/>
  <c r="C216" i="4"/>
  <c r="J216" i="4" l="1"/>
  <c r="F271" i="1"/>
  <c r="G271" i="1"/>
  <c r="M221" i="4" s="1"/>
  <c r="AA274" i="1"/>
  <c r="Z269" i="1"/>
  <c r="AK269" i="1" s="1"/>
  <c r="AC288" i="1"/>
  <c r="AV271" i="1"/>
  <c r="AU271" i="1"/>
  <c r="AB273" i="1"/>
  <c r="V267" i="1"/>
  <c r="AG267" i="1" s="1"/>
  <c r="W268" i="1" s="1"/>
  <c r="Y274" i="1"/>
  <c r="AW271" i="1"/>
  <c r="AX274" i="1" s="1"/>
  <c r="N267" i="1"/>
  <c r="S267" i="1"/>
  <c r="BB267" i="1"/>
  <c r="BE274" i="1"/>
  <c r="AY271" i="1" l="1"/>
  <c r="AZ271" i="1" s="1"/>
  <c r="BA271" i="1" s="1"/>
  <c r="AD267" i="1" a="1"/>
  <c r="AD267" i="1" s="1"/>
  <c r="BD273" i="1"/>
  <c r="E217" i="4"/>
  <c r="BC267" i="1"/>
  <c r="AF267" i="1"/>
  <c r="AJ267" i="1"/>
  <c r="K224" i="4"/>
  <c r="D221" i="4" l="1"/>
  <c r="D272" i="1"/>
  <c r="E272" i="1" s="1"/>
  <c r="F221" i="4"/>
  <c r="AE267" i="1"/>
  <c r="BI267" i="1" s="1"/>
  <c r="AO267" i="1"/>
  <c r="AP267" i="1" s="1"/>
  <c r="H217" i="4" s="1"/>
  <c r="AL267" i="1"/>
  <c r="AM267" i="1" s="1"/>
  <c r="Q268" i="1"/>
  <c r="X268" i="1" s="1"/>
  <c r="R268" i="1"/>
  <c r="G221" i="4" l="1"/>
  <c r="AI221" i="4"/>
  <c r="AJ221" i="4" s="1"/>
  <c r="F272" i="1"/>
  <c r="G272" i="1"/>
  <c r="M222" i="4" s="1"/>
  <c r="AH268" i="1"/>
  <c r="BF268" i="1"/>
  <c r="L218" i="4" s="1"/>
  <c r="I217" i="4"/>
  <c r="AK217" i="4" s="1"/>
  <c r="AL217" i="4" s="1"/>
  <c r="AI268" i="1"/>
  <c r="AN268" i="1"/>
  <c r="N217" i="4"/>
  <c r="O217" i="4" s="1"/>
  <c r="K268" i="1"/>
  <c r="M268" i="1" s="1"/>
  <c r="O268" i="1"/>
  <c r="C217" i="4"/>
  <c r="J217" i="4" l="1"/>
  <c r="AA275" i="1"/>
  <c r="V268" i="1"/>
  <c r="AG268" i="1" s="1"/>
  <c r="W269" i="1" s="1"/>
  <c r="AU272" i="1"/>
  <c r="AC289" i="1"/>
  <c r="AB274" i="1"/>
  <c r="N268" i="1"/>
  <c r="Z270" i="1"/>
  <c r="AK270" i="1" s="1"/>
  <c r="AV272" i="1"/>
  <c r="Y275" i="1"/>
  <c r="S268" i="1"/>
  <c r="AW272" i="1"/>
  <c r="AX275" i="1" s="1"/>
  <c r="BB268" i="1"/>
  <c r="AD268" i="1" l="1" a="1"/>
  <c r="AD268" i="1" s="1"/>
  <c r="BD274" i="1"/>
  <c r="E218" i="4"/>
  <c r="AY272" i="1"/>
  <c r="AZ272" i="1" s="1"/>
  <c r="AF268" i="1"/>
  <c r="BC268" i="1"/>
  <c r="AJ268" i="1"/>
  <c r="BE275" i="1"/>
  <c r="AL268" i="1" l="1"/>
  <c r="AM268" i="1" s="1"/>
  <c r="AO268" i="1"/>
  <c r="AP268" i="1" s="1"/>
  <c r="H218" i="4" s="1"/>
  <c r="AE268" i="1"/>
  <c r="BI268" i="1" s="1"/>
  <c r="BA272" i="1"/>
  <c r="F222" i="4"/>
  <c r="Q269" i="1"/>
  <c r="X269" i="1" s="1"/>
  <c r="R269" i="1"/>
  <c r="K225" i="4"/>
  <c r="G222" i="4" l="1"/>
  <c r="AI222" i="4"/>
  <c r="AJ222" i="4" s="1"/>
  <c r="D222" i="4"/>
  <c r="D273" i="1"/>
  <c r="E273" i="1" s="1"/>
  <c r="AH269" i="1"/>
  <c r="BF269" i="1"/>
  <c r="L219" i="4" s="1"/>
  <c r="I218" i="4"/>
  <c r="AK218" i="4" s="1"/>
  <c r="AL218" i="4" s="1"/>
  <c r="N218" i="4"/>
  <c r="O218" i="4" s="1"/>
  <c r="K269" i="1"/>
  <c r="M269" i="1" s="1"/>
  <c r="AI269" i="1"/>
  <c r="AN269" i="1"/>
  <c r="O269" i="1"/>
  <c r="C218" i="4"/>
  <c r="J218" i="4" l="1"/>
  <c r="F273" i="1"/>
  <c r="G273" i="1"/>
  <c r="M223" i="4" s="1"/>
  <c r="AA276" i="1"/>
  <c r="AV273" i="1"/>
  <c r="V269" i="1"/>
  <c r="AG269" i="1" s="1"/>
  <c r="AB275" i="1"/>
  <c r="Y276" i="1"/>
  <c r="AC290" i="1"/>
  <c r="AU273" i="1"/>
  <c r="S269" i="1"/>
  <c r="Z271" i="1"/>
  <c r="AK271" i="1" s="1"/>
  <c r="AW273" i="1"/>
  <c r="AX276" i="1" s="1"/>
  <c r="N269" i="1"/>
  <c r="BB269" i="1"/>
  <c r="AY273" i="1" l="1"/>
  <c r="AZ273" i="1" s="1"/>
  <c r="F223" i="4" s="1"/>
  <c r="AD269" i="1" a="1"/>
  <c r="AD269" i="1" s="1"/>
  <c r="E219" i="4"/>
  <c r="BD275" i="1"/>
  <c r="W270" i="1"/>
  <c r="AF269" i="1"/>
  <c r="AJ269" i="1"/>
  <c r="BC269" i="1"/>
  <c r="BE276" i="1"/>
  <c r="G223" i="4" l="1"/>
  <c r="AI223" i="4"/>
  <c r="AJ223" i="4" s="1"/>
  <c r="BA273" i="1"/>
  <c r="AO269" i="1"/>
  <c r="AP269" i="1" s="1"/>
  <c r="H219" i="4" s="1"/>
  <c r="AE269" i="1"/>
  <c r="BI269" i="1" s="1"/>
  <c r="AL269" i="1"/>
  <c r="AM269" i="1" s="1"/>
  <c r="Q270" i="1"/>
  <c r="X270" i="1" s="1"/>
  <c r="R270" i="1"/>
  <c r="K226" i="4"/>
  <c r="D223" i="4" l="1"/>
  <c r="D274" i="1"/>
  <c r="E274" i="1" s="1"/>
  <c r="AH270" i="1"/>
  <c r="BF270" i="1"/>
  <c r="L220" i="4" s="1"/>
  <c r="I219" i="4"/>
  <c r="AK219" i="4" s="1"/>
  <c r="AL219" i="4" s="1"/>
  <c r="N219" i="4"/>
  <c r="O219" i="4" s="1"/>
  <c r="K270" i="1"/>
  <c r="M270" i="1" s="1"/>
  <c r="C219" i="4"/>
  <c r="O270" i="1"/>
  <c r="AN270" i="1"/>
  <c r="AI270" i="1"/>
  <c r="J219" i="4" l="1"/>
  <c r="F274" i="1"/>
  <c r="G274" i="1"/>
  <c r="M224" i="4" s="1"/>
  <c r="AA277" i="1"/>
  <c r="Z272" i="1"/>
  <c r="AK272" i="1" s="1"/>
  <c r="AC291" i="1"/>
  <c r="AV274" i="1"/>
  <c r="AB276" i="1"/>
  <c r="S270" i="1"/>
  <c r="V270" i="1"/>
  <c r="AG270" i="1" s="1"/>
  <c r="W271" i="1" s="1"/>
  <c r="AU274" i="1"/>
  <c r="Y277" i="1"/>
  <c r="AW274" i="1"/>
  <c r="AX277" i="1" s="1"/>
  <c r="N270" i="1"/>
  <c r="BB270" i="1"/>
  <c r="AY274" i="1" l="1"/>
  <c r="AZ274" i="1" s="1"/>
  <c r="F224" i="4" s="1"/>
  <c r="AD270" i="1" a="1"/>
  <c r="AD270" i="1" s="1"/>
  <c r="BD276" i="1"/>
  <c r="AF270" i="1"/>
  <c r="BC270" i="1"/>
  <c r="AJ270" i="1"/>
  <c r="E220" i="4"/>
  <c r="G224" i="4" l="1"/>
  <c r="AI224" i="4"/>
  <c r="AJ224" i="4" s="1"/>
  <c r="BA274" i="1"/>
  <c r="AO270" i="1"/>
  <c r="AP270" i="1" s="1"/>
  <c r="H220" i="4" s="1"/>
  <c r="AL270" i="1"/>
  <c r="AM270" i="1" s="1"/>
  <c r="AE270" i="1"/>
  <c r="BI270" i="1" s="1"/>
  <c r="Q271" i="1"/>
  <c r="X271" i="1" s="1"/>
  <c r="R271" i="1"/>
  <c r="BE277" i="1"/>
  <c r="D224" i="4" l="1"/>
  <c r="D275" i="1"/>
  <c r="E275" i="1" s="1"/>
  <c r="BF271" i="1"/>
  <c r="L221" i="4" s="1"/>
  <c r="AH271" i="1"/>
  <c r="I220" i="4"/>
  <c r="AK220" i="4" s="1"/>
  <c r="AL220" i="4" s="1"/>
  <c r="AI271" i="1"/>
  <c r="AN271" i="1"/>
  <c r="O271" i="1"/>
  <c r="C220" i="4"/>
  <c r="N220" i="4"/>
  <c r="O220" i="4" s="1"/>
  <c r="K271" i="1"/>
  <c r="M271" i="1" s="1"/>
  <c r="K227" i="4"/>
  <c r="J220" i="4" l="1"/>
  <c r="F275" i="1"/>
  <c r="G275" i="1"/>
  <c r="M225" i="4" s="1"/>
  <c r="N271" i="1"/>
  <c r="AA278" i="1"/>
  <c r="AV275" i="1"/>
  <c r="AC292" i="1"/>
  <c r="Y278" i="1"/>
  <c r="V271" i="1"/>
  <c r="AG271" i="1" s="1"/>
  <c r="W272" i="1" s="1"/>
  <c r="Z273" i="1"/>
  <c r="AK273" i="1" s="1"/>
  <c r="AB277" i="1"/>
  <c r="AW275" i="1"/>
  <c r="AX278" i="1" s="1"/>
  <c r="S271" i="1"/>
  <c r="AU275" i="1"/>
  <c r="BB271" i="1"/>
  <c r="AD271" i="1" l="1" a="1"/>
  <c r="AD271" i="1" s="1"/>
  <c r="BD277" i="1"/>
  <c r="E221" i="4"/>
  <c r="AF271" i="1"/>
  <c r="BC271" i="1"/>
  <c r="AJ271" i="1"/>
  <c r="AY275" i="1"/>
  <c r="AZ275" i="1" s="1"/>
  <c r="AL271" i="1" l="1"/>
  <c r="AM271" i="1" s="1"/>
  <c r="AE271" i="1"/>
  <c r="BI271" i="1" s="1"/>
  <c r="AO271" i="1"/>
  <c r="AP271" i="1" s="1"/>
  <c r="H221" i="4" s="1"/>
  <c r="Q272" i="1"/>
  <c r="X272" i="1" s="1"/>
  <c r="R272" i="1"/>
  <c r="BA275" i="1"/>
  <c r="F225" i="4"/>
  <c r="BE278" i="1"/>
  <c r="G225" i="4" l="1"/>
  <c r="AI225" i="4"/>
  <c r="AJ225" i="4" s="1"/>
  <c r="D225" i="4"/>
  <c r="D276" i="1"/>
  <c r="E276" i="1" s="1"/>
  <c r="BF272" i="1"/>
  <c r="L222" i="4" s="1"/>
  <c r="AH272" i="1"/>
  <c r="I221" i="4"/>
  <c r="AK221" i="4" s="1"/>
  <c r="AL221" i="4" s="1"/>
  <c r="AI272" i="1"/>
  <c r="AN272" i="1"/>
  <c r="O272" i="1"/>
  <c r="C221" i="4"/>
  <c r="K272" i="1"/>
  <c r="M272" i="1" s="1"/>
  <c r="N221" i="4"/>
  <c r="O221" i="4" s="1"/>
  <c r="K228" i="4"/>
  <c r="J221" i="4" l="1"/>
  <c r="F276" i="1"/>
  <c r="G276" i="1"/>
  <c r="M226" i="4" s="1"/>
  <c r="AA279" i="1"/>
  <c r="AB278" i="1"/>
  <c r="AC293" i="1"/>
  <c r="AV276" i="1"/>
  <c r="Z274" i="1"/>
  <c r="AK274" i="1" s="1"/>
  <c r="N272" i="1"/>
  <c r="S272" i="1"/>
  <c r="Y279" i="1"/>
  <c r="AW276" i="1"/>
  <c r="AX279" i="1" s="1"/>
  <c r="V272" i="1"/>
  <c r="AG272" i="1" s="1"/>
  <c r="W273" i="1" s="1"/>
  <c r="AU276" i="1"/>
  <c r="BB272" i="1"/>
  <c r="AD272" i="1" l="1" a="1"/>
  <c r="AD272" i="1" s="1"/>
  <c r="BC272" i="1"/>
  <c r="AF272" i="1"/>
  <c r="AJ272" i="1"/>
  <c r="E222" i="4"/>
  <c r="AY276" i="1"/>
  <c r="AZ276" i="1" s="1"/>
  <c r="BD278" i="1"/>
  <c r="AO272" i="1" l="1"/>
  <c r="AP272" i="1" s="1"/>
  <c r="H222" i="4" s="1"/>
  <c r="AE272" i="1"/>
  <c r="BI272" i="1" s="1"/>
  <c r="AL272" i="1"/>
  <c r="AM272" i="1" s="1"/>
  <c r="BA276" i="1"/>
  <c r="F226" i="4"/>
  <c r="Q273" i="1"/>
  <c r="X273" i="1" s="1"/>
  <c r="R273" i="1"/>
  <c r="BE279" i="1"/>
  <c r="G226" i="4" l="1"/>
  <c r="AI226" i="4"/>
  <c r="AJ226" i="4" s="1"/>
  <c r="D226" i="4"/>
  <c r="D277" i="1"/>
  <c r="E277" i="1" s="1"/>
  <c r="AH273" i="1"/>
  <c r="BF273" i="1"/>
  <c r="L223" i="4" s="1"/>
  <c r="I222" i="4"/>
  <c r="AK222" i="4" s="1"/>
  <c r="AL222" i="4" s="1"/>
  <c r="AN273" i="1"/>
  <c r="AI273" i="1"/>
  <c r="O273" i="1"/>
  <c r="C222" i="4"/>
  <c r="K273" i="1"/>
  <c r="M273" i="1" s="1"/>
  <c r="N222" i="4"/>
  <c r="O222" i="4" s="1"/>
  <c r="K229" i="4"/>
  <c r="J222" i="4" l="1"/>
  <c r="F277" i="1"/>
  <c r="G277" i="1"/>
  <c r="M227" i="4" s="1"/>
  <c r="AU277" i="1"/>
  <c r="S273" i="1"/>
  <c r="N273" i="1"/>
  <c r="AV277" i="1"/>
  <c r="Z275" i="1"/>
  <c r="AK275" i="1" s="1"/>
  <c r="V273" i="1"/>
  <c r="AG273" i="1" s="1"/>
  <c r="W274" i="1" s="1"/>
  <c r="Y280" i="1"/>
  <c r="AA280" i="1"/>
  <c r="AC294" i="1"/>
  <c r="AB279" i="1"/>
  <c r="AW277" i="1"/>
  <c r="AX280" i="1" s="1"/>
  <c r="BB273" i="1"/>
  <c r="AD273" i="1" l="1" a="1"/>
  <c r="AD273" i="1" s="1"/>
  <c r="E223" i="4"/>
  <c r="BD279" i="1"/>
  <c r="AF273" i="1"/>
  <c r="AJ273" i="1"/>
  <c r="BC273" i="1"/>
  <c r="AY277" i="1"/>
  <c r="AZ277" i="1" s="1"/>
  <c r="AL273" i="1" l="1"/>
  <c r="AM273" i="1" s="1"/>
  <c r="AO273" i="1"/>
  <c r="AP273" i="1" s="1"/>
  <c r="H223" i="4" s="1"/>
  <c r="AE273" i="1"/>
  <c r="BI273" i="1" s="1"/>
  <c r="BA277" i="1"/>
  <c r="F227" i="4"/>
  <c r="Q274" i="1"/>
  <c r="X274" i="1" s="1"/>
  <c r="R274" i="1"/>
  <c r="BE280" i="1"/>
  <c r="G227" i="4" l="1"/>
  <c r="AI227" i="4"/>
  <c r="AJ227" i="4" s="1"/>
  <c r="D227" i="4"/>
  <c r="D278" i="1"/>
  <c r="E278" i="1" s="1"/>
  <c r="AH274" i="1"/>
  <c r="BF274" i="1"/>
  <c r="L224" i="4" s="1"/>
  <c r="I223" i="4"/>
  <c r="AK223" i="4" s="1"/>
  <c r="AL223" i="4" s="1"/>
  <c r="AI274" i="1"/>
  <c r="AN274" i="1"/>
  <c r="C223" i="4"/>
  <c r="O274" i="1"/>
  <c r="N223" i="4"/>
  <c r="O223" i="4" s="1"/>
  <c r="K274" i="1"/>
  <c r="M274" i="1" s="1"/>
  <c r="K230" i="4"/>
  <c r="J223" i="4" l="1"/>
  <c r="F278" i="1"/>
  <c r="G278" i="1"/>
  <c r="M228" i="4" s="1"/>
  <c r="AB280" i="1"/>
  <c r="AV278" i="1"/>
  <c r="V274" i="1"/>
  <c r="AG274" i="1" s="1"/>
  <c r="AU278" i="1"/>
  <c r="Y281" i="1"/>
  <c r="S274" i="1"/>
  <c r="Z276" i="1"/>
  <c r="AK276" i="1" s="1"/>
  <c r="AA281" i="1"/>
  <c r="AW278" i="1"/>
  <c r="AX281" i="1" s="1"/>
  <c r="N274" i="1"/>
  <c r="AC295" i="1"/>
  <c r="BB274" i="1"/>
  <c r="AY278" i="1" l="1"/>
  <c r="AZ278" i="1" s="1"/>
  <c r="BA278" i="1" s="1"/>
  <c r="AD274" i="1" a="1"/>
  <c r="AD274" i="1" s="1"/>
  <c r="E224" i="4"/>
  <c r="W275" i="1"/>
  <c r="AJ274" i="1"/>
  <c r="AF274" i="1"/>
  <c r="BC274" i="1"/>
  <c r="BD280" i="1"/>
  <c r="D228" i="4" l="1"/>
  <c r="D279" i="1"/>
  <c r="E279" i="1" s="1"/>
  <c r="F228" i="4"/>
  <c r="AE274" i="1"/>
  <c r="BI274" i="1" s="1"/>
  <c r="AO274" i="1"/>
  <c r="AP274" i="1" s="1"/>
  <c r="H224" i="4" s="1"/>
  <c r="AL274" i="1"/>
  <c r="Q275" i="1"/>
  <c r="X275" i="1" s="1"/>
  <c r="R275" i="1"/>
  <c r="BE281" i="1"/>
  <c r="G228" i="4" l="1"/>
  <c r="AI228" i="4"/>
  <c r="AJ228" i="4" s="1"/>
  <c r="F279" i="1"/>
  <c r="G279" i="1"/>
  <c r="M229" i="4" s="1"/>
  <c r="BF275" i="1"/>
  <c r="L225" i="4" s="1"/>
  <c r="AH275" i="1"/>
  <c r="I224" i="4"/>
  <c r="AK224" i="4" s="1"/>
  <c r="AL224" i="4" s="1"/>
  <c r="AM274" i="1"/>
  <c r="O275" i="1" s="1"/>
  <c r="AI275" i="1"/>
  <c r="AN275" i="1"/>
  <c r="N224" i="4"/>
  <c r="O224" i="4" s="1"/>
  <c r="K275" i="1"/>
  <c r="M275" i="1" s="1"/>
  <c r="K231" i="4"/>
  <c r="J224" i="4" l="1"/>
  <c r="C224" i="4"/>
  <c r="V275" i="1"/>
  <c r="AG275" i="1" s="1"/>
  <c r="W276" i="1" s="1"/>
  <c r="Y282" i="1"/>
  <c r="AA282" i="1"/>
  <c r="Z277" i="1"/>
  <c r="AK277" i="1" s="1"/>
  <c r="AU279" i="1"/>
  <c r="N275" i="1"/>
  <c r="AB281" i="1"/>
  <c r="AW279" i="1"/>
  <c r="AX282" i="1" s="1"/>
  <c r="S275" i="1"/>
  <c r="AC296" i="1"/>
  <c r="AV279" i="1"/>
  <c r="BB275" i="1"/>
  <c r="AD275" i="1" l="1" a="1"/>
  <c r="AD275" i="1" s="1"/>
  <c r="BD281" i="1"/>
  <c r="AY279" i="1"/>
  <c r="AZ279" i="1" s="1"/>
  <c r="E225" i="4"/>
  <c r="AF275" i="1"/>
  <c r="BC275" i="1"/>
  <c r="AJ275" i="1"/>
  <c r="AL275" i="1" l="1"/>
  <c r="AM275" i="1" s="1"/>
  <c r="AO275" i="1"/>
  <c r="AP275" i="1" s="1"/>
  <c r="H225" i="4" s="1"/>
  <c r="AE275" i="1"/>
  <c r="BI275" i="1" s="1"/>
  <c r="BA279" i="1"/>
  <c r="F229" i="4"/>
  <c r="Q276" i="1"/>
  <c r="X276" i="1" s="1"/>
  <c r="R276" i="1"/>
  <c r="G229" i="4" l="1"/>
  <c r="AI229" i="4"/>
  <c r="AJ229" i="4" s="1"/>
  <c r="D229" i="4"/>
  <c r="D280" i="1"/>
  <c r="E280" i="1" s="1"/>
  <c r="BF276" i="1"/>
  <c r="L226" i="4" s="1"/>
  <c r="AH276" i="1"/>
  <c r="I225" i="4"/>
  <c r="AK225" i="4" s="1"/>
  <c r="AL225" i="4" s="1"/>
  <c r="O276" i="1"/>
  <c r="C225" i="4"/>
  <c r="N225" i="4"/>
  <c r="O225" i="4" s="1"/>
  <c r="K276" i="1"/>
  <c r="M276" i="1" s="1"/>
  <c r="AN276" i="1"/>
  <c r="AI276" i="1"/>
  <c r="BE282" i="1"/>
  <c r="J225" i="4" l="1"/>
  <c r="F280" i="1"/>
  <c r="G280" i="1"/>
  <c r="M230" i="4" s="1"/>
  <c r="AB282" i="1"/>
  <c r="S276" i="1"/>
  <c r="Z278" i="1"/>
  <c r="AK278" i="1" s="1"/>
  <c r="N276" i="1"/>
  <c r="Y283" i="1"/>
  <c r="V276" i="1"/>
  <c r="AG276" i="1" s="1"/>
  <c r="W277" i="1" s="1"/>
  <c r="AW280" i="1"/>
  <c r="AX283" i="1" s="1"/>
  <c r="AU280" i="1"/>
  <c r="AV280" i="1"/>
  <c r="AC297" i="1"/>
  <c r="AA283" i="1"/>
  <c r="BB276" i="1"/>
  <c r="K232" i="4"/>
  <c r="AD276" i="1" l="1" a="1"/>
  <c r="AD276" i="1" s="1"/>
  <c r="AY280" i="1"/>
  <c r="AZ280" i="1" s="1"/>
  <c r="F230" i="4" s="1"/>
  <c r="E226" i="4"/>
  <c r="AF276" i="1"/>
  <c r="BC276" i="1"/>
  <c r="AJ276" i="1"/>
  <c r="BD282" i="1"/>
  <c r="G230" i="4" l="1"/>
  <c r="AI230" i="4"/>
  <c r="AJ230" i="4" s="1"/>
  <c r="BA280" i="1"/>
  <c r="AE276" i="1"/>
  <c r="BI276" i="1" s="1"/>
  <c r="AL276" i="1"/>
  <c r="AO276" i="1"/>
  <c r="AP276" i="1" s="1"/>
  <c r="H226" i="4" s="1"/>
  <c r="Q277" i="1"/>
  <c r="X277" i="1" s="1"/>
  <c r="AH277" i="1" s="1"/>
  <c r="R277" i="1"/>
  <c r="D230" i="4" l="1"/>
  <c r="D281" i="1"/>
  <c r="E281" i="1" s="1"/>
  <c r="BF277" i="1"/>
  <c r="L227" i="4" s="1"/>
  <c r="I226" i="4"/>
  <c r="AK226" i="4" s="1"/>
  <c r="AL226" i="4" s="1"/>
  <c r="AM276" i="1"/>
  <c r="O277" i="1" s="1"/>
  <c r="AN277" i="1"/>
  <c r="AI277" i="1"/>
  <c r="K277" i="1"/>
  <c r="M277" i="1" s="1"/>
  <c r="N226" i="4"/>
  <c r="O226" i="4" s="1"/>
  <c r="J226" i="4" l="1"/>
  <c r="F281" i="1"/>
  <c r="G281" i="1"/>
  <c r="M231" i="4" s="1"/>
  <c r="C226" i="4"/>
  <c r="AA284" i="1"/>
  <c r="V277" i="1"/>
  <c r="AG277" i="1" s="1"/>
  <c r="W278" i="1" s="1"/>
  <c r="AW281" i="1"/>
  <c r="AX284" i="1" s="1"/>
  <c r="Z279" i="1"/>
  <c r="AK279" i="1" s="1"/>
  <c r="AC298" i="1"/>
  <c r="AB283" i="1"/>
  <c r="AV281" i="1"/>
  <c r="Y284" i="1"/>
  <c r="N277" i="1"/>
  <c r="AU281" i="1"/>
  <c r="S277" i="1"/>
  <c r="BB277" i="1"/>
  <c r="BE283" i="1"/>
  <c r="AD277" i="1" l="1" a="1"/>
  <c r="AD277" i="1" s="1"/>
  <c r="E227" i="4"/>
  <c r="BC277" i="1"/>
  <c r="AF277" i="1"/>
  <c r="AJ277" i="1"/>
  <c r="BD283" i="1"/>
  <c r="AY281" i="1"/>
  <c r="AZ281" i="1" s="1"/>
  <c r="K233" i="4"/>
  <c r="AO277" i="1" l="1"/>
  <c r="AP277" i="1" s="1"/>
  <c r="H227" i="4" s="1"/>
  <c r="AL277" i="1"/>
  <c r="AM277" i="1" s="1"/>
  <c r="AE277" i="1"/>
  <c r="BI277" i="1" s="1"/>
  <c r="Q278" i="1"/>
  <c r="X278" i="1" s="1"/>
  <c r="R278" i="1"/>
  <c r="BA281" i="1"/>
  <c r="F231" i="4"/>
  <c r="G231" i="4" l="1"/>
  <c r="AI231" i="4"/>
  <c r="AJ231" i="4" s="1"/>
  <c r="D231" i="4"/>
  <c r="D282" i="1"/>
  <c r="E282" i="1" s="1"/>
  <c r="AH278" i="1"/>
  <c r="BF278" i="1"/>
  <c r="L228" i="4" s="1"/>
  <c r="I227" i="4"/>
  <c r="AK227" i="4" s="1"/>
  <c r="AL227" i="4" s="1"/>
  <c r="AI278" i="1"/>
  <c r="AN278" i="1"/>
  <c r="N227" i="4"/>
  <c r="O227" i="4" s="1"/>
  <c r="K278" i="1"/>
  <c r="M278" i="1" s="1"/>
  <c r="O278" i="1"/>
  <c r="C227" i="4"/>
  <c r="J227" i="4" l="1"/>
  <c r="F282" i="1"/>
  <c r="G282" i="1"/>
  <c r="M232" i="4" s="1"/>
  <c r="AA285" i="1"/>
  <c r="AB284" i="1"/>
  <c r="AW282" i="1"/>
  <c r="AX285" i="1" s="1"/>
  <c r="Y285" i="1"/>
  <c r="N278" i="1"/>
  <c r="AC299" i="1"/>
  <c r="AV282" i="1"/>
  <c r="AU282" i="1"/>
  <c r="V278" i="1"/>
  <c r="AG278" i="1" s="1"/>
  <c r="W279" i="1" s="1"/>
  <c r="Z280" i="1"/>
  <c r="AK280" i="1" s="1"/>
  <c r="S278" i="1"/>
  <c r="BB278" i="1"/>
  <c r="BE284" i="1"/>
  <c r="AY282" i="1" l="1"/>
  <c r="AZ282" i="1" s="1"/>
  <c r="F232" i="4" s="1"/>
  <c r="AD278" i="1" a="1"/>
  <c r="AD278" i="1" s="1"/>
  <c r="BC278" i="1"/>
  <c r="AJ278" i="1"/>
  <c r="AF278" i="1"/>
  <c r="BD284" i="1"/>
  <c r="E228" i="4"/>
  <c r="K234" i="4"/>
  <c r="G232" i="4" l="1"/>
  <c r="AI232" i="4"/>
  <c r="AJ232" i="4" s="1"/>
  <c r="BA282" i="1"/>
  <c r="AL278" i="1"/>
  <c r="AM278" i="1" s="1"/>
  <c r="AE278" i="1"/>
  <c r="BI278" i="1" s="1"/>
  <c r="AO278" i="1"/>
  <c r="AP278" i="1" s="1"/>
  <c r="H228" i="4" s="1"/>
  <c r="Q279" i="1"/>
  <c r="X279" i="1" s="1"/>
  <c r="R279" i="1"/>
  <c r="D232" i="4" l="1"/>
  <c r="D283" i="1"/>
  <c r="E283" i="1" s="1"/>
  <c r="BF279" i="1"/>
  <c r="L229" i="4" s="1"/>
  <c r="AH279" i="1"/>
  <c r="I228" i="4"/>
  <c r="AK228" i="4" s="1"/>
  <c r="AL228" i="4" s="1"/>
  <c r="C228" i="4"/>
  <c r="O279" i="1"/>
  <c r="AN279" i="1"/>
  <c r="AI279" i="1"/>
  <c r="K279" i="1"/>
  <c r="M279" i="1" s="1"/>
  <c r="N228" i="4"/>
  <c r="O228" i="4" s="1"/>
  <c r="J228" i="4" l="1"/>
  <c r="F283" i="1"/>
  <c r="G283" i="1"/>
  <c r="M233" i="4" s="1"/>
  <c r="AA286" i="1"/>
  <c r="AV283" i="1"/>
  <c r="V279" i="1"/>
  <c r="AG279" i="1" s="1"/>
  <c r="Z281" i="1"/>
  <c r="AK281" i="1" s="1"/>
  <c r="AB285" i="1"/>
  <c r="AC300" i="1"/>
  <c r="Y286" i="1"/>
  <c r="N279" i="1"/>
  <c r="S279" i="1"/>
  <c r="AU283" i="1"/>
  <c r="AW283" i="1"/>
  <c r="AX286" i="1" s="1"/>
  <c r="BB279" i="1"/>
  <c r="AD279" i="1" l="1" a="1"/>
  <c r="AD279" i="1" s="1"/>
  <c r="BD285" i="1"/>
  <c r="W280" i="1"/>
  <c r="AY283" i="1"/>
  <c r="AZ283" i="1" s="1"/>
  <c r="E229" i="4"/>
  <c r="AF279" i="1"/>
  <c r="AJ279" i="1"/>
  <c r="BC279" i="1"/>
  <c r="BE285" i="1"/>
  <c r="AE279" i="1" l="1"/>
  <c r="BI279" i="1" s="1"/>
  <c r="AO279" i="1"/>
  <c r="AP279" i="1" s="1"/>
  <c r="H229" i="4" s="1"/>
  <c r="AL279" i="1"/>
  <c r="AM279" i="1" s="1"/>
  <c r="Q280" i="1"/>
  <c r="X280" i="1" s="1"/>
  <c r="R280" i="1"/>
  <c r="BA283" i="1"/>
  <c r="F233" i="4"/>
  <c r="K235" i="4"/>
  <c r="G233" i="4" l="1"/>
  <c r="AI233" i="4"/>
  <c r="AJ233" i="4" s="1"/>
  <c r="D233" i="4"/>
  <c r="D284" i="1"/>
  <c r="E284" i="1" s="1"/>
  <c r="AH280" i="1"/>
  <c r="BF280" i="1"/>
  <c r="L230" i="4" s="1"/>
  <c r="I229" i="4"/>
  <c r="AK229" i="4" s="1"/>
  <c r="AL229" i="4" s="1"/>
  <c r="AI280" i="1"/>
  <c r="AN280" i="1"/>
  <c r="C229" i="4"/>
  <c r="O280" i="1"/>
  <c r="N229" i="4"/>
  <c r="O229" i="4" s="1"/>
  <c r="K280" i="1"/>
  <c r="M280" i="1" s="1"/>
  <c r="J229" i="4" l="1"/>
  <c r="F284" i="1"/>
  <c r="G284" i="1"/>
  <c r="M234" i="4" s="1"/>
  <c r="AA287" i="1"/>
  <c r="AU284" i="1"/>
  <c r="S280" i="1"/>
  <c r="AB286" i="1"/>
  <c r="AV284" i="1"/>
  <c r="AC301" i="1"/>
  <c r="Z282" i="1"/>
  <c r="AK282" i="1" s="1"/>
  <c r="V280" i="1"/>
  <c r="AG280" i="1" s="1"/>
  <c r="W281" i="1" s="1"/>
  <c r="AW284" i="1"/>
  <c r="AX287" i="1" s="1"/>
  <c r="Y287" i="1"/>
  <c r="N280" i="1"/>
  <c r="BB280" i="1"/>
  <c r="AD280" i="1" l="1" a="1"/>
  <c r="AD280" i="1" s="1"/>
  <c r="AF280" i="1"/>
  <c r="AJ280" i="1"/>
  <c r="BC280" i="1"/>
  <c r="BD286" i="1"/>
  <c r="E230" i="4"/>
  <c r="AY284" i="1"/>
  <c r="AZ284" i="1" s="1"/>
  <c r="AL280" i="1" l="1"/>
  <c r="AM280" i="1" s="1"/>
  <c r="AO280" i="1"/>
  <c r="AP280" i="1" s="1"/>
  <c r="H230" i="4" s="1"/>
  <c r="AE280" i="1"/>
  <c r="BI280" i="1" s="1"/>
  <c r="BA284" i="1"/>
  <c r="F234" i="4"/>
  <c r="Q281" i="1"/>
  <c r="X281" i="1" s="1"/>
  <c r="R281" i="1"/>
  <c r="BE286" i="1"/>
  <c r="G234" i="4" l="1"/>
  <c r="AI234" i="4"/>
  <c r="AJ234" i="4" s="1"/>
  <c r="D234" i="4"/>
  <c r="D285" i="1"/>
  <c r="E285" i="1" s="1"/>
  <c r="BF281" i="1"/>
  <c r="L231" i="4" s="1"/>
  <c r="AH281" i="1"/>
  <c r="I230" i="4"/>
  <c r="AK230" i="4" s="1"/>
  <c r="AL230" i="4" s="1"/>
  <c r="AN281" i="1"/>
  <c r="AI281" i="1"/>
  <c r="K281" i="1"/>
  <c r="M281" i="1" s="1"/>
  <c r="N230" i="4"/>
  <c r="O230" i="4" s="1"/>
  <c r="C230" i="4"/>
  <c r="O281" i="1"/>
  <c r="K236" i="4"/>
  <c r="J230" i="4" l="1"/>
  <c r="F285" i="1"/>
  <c r="G285" i="1"/>
  <c r="M235" i="4" s="1"/>
  <c r="AV285" i="1"/>
  <c r="AA288" i="1"/>
  <c r="AW285" i="1"/>
  <c r="AX288" i="1" s="1"/>
  <c r="AB287" i="1"/>
  <c r="N281" i="1"/>
  <c r="Z283" i="1"/>
  <c r="AK283" i="1" s="1"/>
  <c r="AC302" i="1"/>
  <c r="V281" i="1"/>
  <c r="AG281" i="1" s="1"/>
  <c r="W282" i="1" s="1"/>
  <c r="S281" i="1"/>
  <c r="AU285" i="1"/>
  <c r="Y288" i="1"/>
  <c r="BB281" i="1"/>
  <c r="AD281" i="1" l="1" a="1"/>
  <c r="AD281" i="1" s="1"/>
  <c r="E231" i="4"/>
  <c r="BD287" i="1"/>
  <c r="AY285" i="1"/>
  <c r="AZ285" i="1" s="1"/>
  <c r="BC281" i="1"/>
  <c r="AF281" i="1"/>
  <c r="AJ281" i="1"/>
  <c r="AE281" i="1" l="1"/>
  <c r="BI281" i="1" s="1"/>
  <c r="AO281" i="1"/>
  <c r="AP281" i="1" s="1"/>
  <c r="H231" i="4" s="1"/>
  <c r="AL281" i="1"/>
  <c r="AM281" i="1" s="1"/>
  <c r="BA285" i="1"/>
  <c r="F235" i="4"/>
  <c r="Q282" i="1"/>
  <c r="X282" i="1" s="1"/>
  <c r="BF282" i="1" s="1"/>
  <c r="R282" i="1"/>
  <c r="BE287" i="1"/>
  <c r="G235" i="4" l="1"/>
  <c r="AI235" i="4"/>
  <c r="AJ235" i="4" s="1"/>
  <c r="D235" i="4"/>
  <c r="D286" i="1"/>
  <c r="E286" i="1" s="1"/>
  <c r="AH282" i="1"/>
  <c r="I231" i="4"/>
  <c r="AK231" i="4" s="1"/>
  <c r="AL231" i="4" s="1"/>
  <c r="K282" i="1"/>
  <c r="M282" i="1" s="1"/>
  <c r="N231" i="4"/>
  <c r="O231" i="4" s="1"/>
  <c r="C231" i="4"/>
  <c r="O282" i="1"/>
  <c r="L232" i="4"/>
  <c r="AI282" i="1"/>
  <c r="AN282" i="1"/>
  <c r="K237" i="4"/>
  <c r="J231" i="4" l="1"/>
  <c r="F286" i="1"/>
  <c r="G286" i="1"/>
  <c r="M236" i="4" s="1"/>
  <c r="N282" i="1"/>
  <c r="AV286" i="1"/>
  <c r="AW286" i="1"/>
  <c r="AX289" i="1" s="1"/>
  <c r="V282" i="1"/>
  <c r="AG282" i="1" s="1"/>
  <c r="AB288" i="1"/>
  <c r="AA289" i="1"/>
  <c r="S282" i="1"/>
  <c r="AC303" i="1"/>
  <c r="Z284" i="1"/>
  <c r="AK284" i="1" s="1"/>
  <c r="Y289" i="1"/>
  <c r="AU286" i="1"/>
  <c r="BB282" i="1"/>
  <c r="AY286" i="1" l="1"/>
  <c r="AZ286" i="1" s="1"/>
  <c r="BA286" i="1" s="1"/>
  <c r="AD282" i="1" a="1"/>
  <c r="AD282" i="1" s="1"/>
  <c r="W283" i="1"/>
  <c r="AF282" i="1"/>
  <c r="BC282" i="1"/>
  <c r="AJ282" i="1"/>
  <c r="BD288" i="1"/>
  <c r="E232" i="4"/>
  <c r="D236" i="4" l="1"/>
  <c r="D287" i="1"/>
  <c r="E287" i="1" s="1"/>
  <c r="F236" i="4"/>
  <c r="AL282" i="1"/>
  <c r="AM282" i="1" s="1"/>
  <c r="AO282" i="1"/>
  <c r="AP282" i="1" s="1"/>
  <c r="H232" i="4" s="1"/>
  <c r="AE282" i="1"/>
  <c r="BI282" i="1" s="1"/>
  <c r="Q283" i="1"/>
  <c r="X283" i="1" s="1"/>
  <c r="R283" i="1"/>
  <c r="BE288" i="1"/>
  <c r="G236" i="4" l="1"/>
  <c r="AI236" i="4"/>
  <c r="AJ236" i="4" s="1"/>
  <c r="F287" i="1"/>
  <c r="G287" i="1"/>
  <c r="M237" i="4" s="1"/>
  <c r="AH283" i="1"/>
  <c r="BF283" i="1"/>
  <c r="L233" i="4" s="1"/>
  <c r="I232" i="4"/>
  <c r="AK232" i="4" s="1"/>
  <c r="AL232" i="4" s="1"/>
  <c r="C232" i="4"/>
  <c r="O283" i="1"/>
  <c r="AI283" i="1"/>
  <c r="AN283" i="1"/>
  <c r="N232" i="4"/>
  <c r="O232" i="4" s="1"/>
  <c r="K283" i="1"/>
  <c r="M283" i="1" s="1"/>
  <c r="K238" i="4"/>
  <c r="J232" i="4" l="1"/>
  <c r="Y290" i="1"/>
  <c r="AV287" i="1"/>
  <c r="AW287" i="1"/>
  <c r="AX290" i="1" s="1"/>
  <c r="Z285" i="1"/>
  <c r="AK285" i="1" s="1"/>
  <c r="AB289" i="1"/>
  <c r="AU287" i="1"/>
  <c r="V283" i="1"/>
  <c r="AG283" i="1" s="1"/>
  <c r="W284" i="1" s="1"/>
  <c r="N283" i="1"/>
  <c r="S283" i="1"/>
  <c r="AA290" i="1"/>
  <c r="AC304" i="1"/>
  <c r="BB283" i="1"/>
  <c r="AY287" i="1" l="1"/>
  <c r="AZ287" i="1" s="1"/>
  <c r="BA287" i="1" s="1"/>
  <c r="AD283" i="1" a="1"/>
  <c r="AD283" i="1" s="1"/>
  <c r="E233" i="4"/>
  <c r="BD289" i="1"/>
  <c r="AF283" i="1"/>
  <c r="AJ283" i="1"/>
  <c r="BC283" i="1"/>
  <c r="D237" i="4" l="1"/>
  <c r="D288" i="1"/>
  <c r="E288" i="1" s="1"/>
  <c r="F237" i="4"/>
  <c r="AL283" i="1"/>
  <c r="AM283" i="1" s="1"/>
  <c r="AO283" i="1"/>
  <c r="AP283" i="1" s="1"/>
  <c r="H233" i="4" s="1"/>
  <c r="AE283" i="1"/>
  <c r="BI283" i="1" s="1"/>
  <c r="Q284" i="1"/>
  <c r="X284" i="1" s="1"/>
  <c r="R284" i="1"/>
  <c r="BE289" i="1"/>
  <c r="G237" i="4" l="1"/>
  <c r="AI237" i="4"/>
  <c r="AJ237" i="4" s="1"/>
  <c r="F288" i="1"/>
  <c r="G288" i="1"/>
  <c r="M238" i="4" s="1"/>
  <c r="AH284" i="1"/>
  <c r="BF284" i="1"/>
  <c r="L234" i="4" s="1"/>
  <c r="I233" i="4"/>
  <c r="AK233" i="4" s="1"/>
  <c r="AL233" i="4" s="1"/>
  <c r="N233" i="4"/>
  <c r="O233" i="4" s="1"/>
  <c r="K284" i="1"/>
  <c r="M284" i="1" s="1"/>
  <c r="C233" i="4"/>
  <c r="O284" i="1"/>
  <c r="AN284" i="1"/>
  <c r="AI284" i="1"/>
  <c r="K239" i="4"/>
  <c r="J233" i="4" l="1"/>
  <c r="AW288" i="1"/>
  <c r="AX291" i="1" s="1"/>
  <c r="AV288" i="1"/>
  <c r="Y291" i="1"/>
  <c r="AU288" i="1"/>
  <c r="S284" i="1"/>
  <c r="N284" i="1"/>
  <c r="V284" i="1"/>
  <c r="AG284" i="1" s="1"/>
  <c r="W285" i="1" s="1"/>
  <c r="AC305" i="1"/>
  <c r="AB290" i="1"/>
  <c r="AA291" i="1"/>
  <c r="Z286" i="1"/>
  <c r="AK286" i="1" s="1"/>
  <c r="BB284" i="1"/>
  <c r="AY288" i="1" l="1"/>
  <c r="AZ288" i="1" s="1"/>
  <c r="F238" i="4" s="1"/>
  <c r="AD284" i="1" a="1"/>
  <c r="AD284" i="1" s="1"/>
  <c r="AF284" i="1"/>
  <c r="BC284" i="1"/>
  <c r="AJ284" i="1"/>
  <c r="E234" i="4"/>
  <c r="BD290" i="1"/>
  <c r="G238" i="4" l="1"/>
  <c r="AI238" i="4"/>
  <c r="AJ238" i="4" s="1"/>
  <c r="BA288" i="1"/>
  <c r="AE284" i="1"/>
  <c r="BI284" i="1" s="1"/>
  <c r="AO284" i="1"/>
  <c r="AP284" i="1" s="1"/>
  <c r="H234" i="4" s="1"/>
  <c r="AL284" i="1"/>
  <c r="AM284" i="1" s="1"/>
  <c r="Q285" i="1"/>
  <c r="X285" i="1" s="1"/>
  <c r="R285" i="1"/>
  <c r="BE290" i="1"/>
  <c r="D238" i="4" l="1"/>
  <c r="D289" i="1"/>
  <c r="E289" i="1" s="1"/>
  <c r="AH285" i="1"/>
  <c r="BF285" i="1"/>
  <c r="L235" i="4" s="1"/>
  <c r="I234" i="4"/>
  <c r="AK234" i="4" s="1"/>
  <c r="AL234" i="4" s="1"/>
  <c r="AN285" i="1"/>
  <c r="AI285" i="1"/>
  <c r="C234" i="4"/>
  <c r="O285" i="1"/>
  <c r="N234" i="4"/>
  <c r="O234" i="4" s="1"/>
  <c r="K285" i="1"/>
  <c r="M285" i="1" s="1"/>
  <c r="K240" i="4"/>
  <c r="J234" i="4" l="1"/>
  <c r="F289" i="1"/>
  <c r="G289" i="1"/>
  <c r="M239" i="4" s="1"/>
  <c r="AW289" i="1"/>
  <c r="AX292" i="1" s="1"/>
  <c r="AV289" i="1"/>
  <c r="AA292" i="1"/>
  <c r="AB291" i="1"/>
  <c r="V285" i="1"/>
  <c r="AG285" i="1" s="1"/>
  <c r="Y292" i="1"/>
  <c r="S285" i="1"/>
  <c r="N285" i="1"/>
  <c r="Z287" i="1"/>
  <c r="AK287" i="1" s="1"/>
  <c r="AU289" i="1"/>
  <c r="AC306" i="1"/>
  <c r="BB285" i="1"/>
  <c r="AY289" i="1" l="1"/>
  <c r="AZ289" i="1" s="1"/>
  <c r="BA289" i="1" s="1"/>
  <c r="AD285" i="1" a="1"/>
  <c r="AD285" i="1" s="1"/>
  <c r="E235" i="4"/>
  <c r="BD291" i="1"/>
  <c r="W286" i="1"/>
  <c r="AJ285" i="1"/>
  <c r="BC285" i="1"/>
  <c r="AF285" i="1"/>
  <c r="D239" i="4" l="1"/>
  <c r="D290" i="1"/>
  <c r="E290" i="1" s="1"/>
  <c r="F239" i="4"/>
  <c r="AO285" i="1"/>
  <c r="AP285" i="1" s="1"/>
  <c r="H235" i="4" s="1"/>
  <c r="AL285" i="1"/>
  <c r="AM285" i="1" s="1"/>
  <c r="AE285" i="1"/>
  <c r="BI285" i="1" s="1"/>
  <c r="Q286" i="1"/>
  <c r="X286" i="1" s="1"/>
  <c r="R286" i="1"/>
  <c r="BE291" i="1"/>
  <c r="G239" i="4" l="1"/>
  <c r="AI239" i="4"/>
  <c r="AJ239" i="4" s="1"/>
  <c r="F290" i="1"/>
  <c r="G290" i="1"/>
  <c r="M240" i="4" s="1"/>
  <c r="BF286" i="1"/>
  <c r="L236" i="4" s="1"/>
  <c r="AH286" i="1"/>
  <c r="I235" i="4"/>
  <c r="AK235" i="4" s="1"/>
  <c r="AL235" i="4" s="1"/>
  <c r="K286" i="1"/>
  <c r="M286" i="1" s="1"/>
  <c r="N235" i="4"/>
  <c r="O235" i="4" s="1"/>
  <c r="C235" i="4"/>
  <c r="O286" i="1"/>
  <c r="AI286" i="1"/>
  <c r="AN286" i="1"/>
  <c r="K241" i="4"/>
  <c r="J235" i="4" l="1"/>
  <c r="AA293" i="1"/>
  <c r="AV290" i="1"/>
  <c r="Z288" i="1"/>
  <c r="AK288" i="1" s="1"/>
  <c r="Y293" i="1"/>
  <c r="AC307" i="1"/>
  <c r="AW290" i="1"/>
  <c r="AX293" i="1" s="1"/>
  <c r="AU290" i="1"/>
  <c r="AB292" i="1"/>
  <c r="S286" i="1"/>
  <c r="N286" i="1"/>
  <c r="V286" i="1"/>
  <c r="AG286" i="1" s="1"/>
  <c r="W287" i="1" s="1"/>
  <c r="BB286" i="1"/>
  <c r="AD286" i="1" l="1" a="1"/>
  <c r="AD286" i="1" s="1"/>
  <c r="E236" i="4"/>
  <c r="AF286" i="1"/>
  <c r="AJ286" i="1"/>
  <c r="BC286" i="1"/>
  <c r="BD292" i="1"/>
  <c r="AY290" i="1"/>
  <c r="AZ290" i="1" s="1"/>
  <c r="AE286" i="1" l="1"/>
  <c r="BI286" i="1" s="1"/>
  <c r="AL286" i="1"/>
  <c r="AM286" i="1" s="1"/>
  <c r="AO286" i="1"/>
  <c r="AP286" i="1" s="1"/>
  <c r="H236" i="4" s="1"/>
  <c r="BA290" i="1"/>
  <c r="F240" i="4"/>
  <c r="Q287" i="1"/>
  <c r="X287" i="1" s="1"/>
  <c r="R287" i="1"/>
  <c r="BE292" i="1"/>
  <c r="G240" i="4" l="1"/>
  <c r="AI240" i="4"/>
  <c r="AJ240" i="4" s="1"/>
  <c r="D240" i="4"/>
  <c r="D291" i="1"/>
  <c r="E291" i="1" s="1"/>
  <c r="BF287" i="1"/>
  <c r="L237" i="4" s="1"/>
  <c r="AH287" i="1"/>
  <c r="I236" i="4"/>
  <c r="AK236" i="4" s="1"/>
  <c r="AL236" i="4" s="1"/>
  <c r="AI287" i="1"/>
  <c r="AN287" i="1"/>
  <c r="O287" i="1"/>
  <c r="C236" i="4"/>
  <c r="N236" i="4"/>
  <c r="O236" i="4" s="1"/>
  <c r="K287" i="1"/>
  <c r="M287" i="1" s="1"/>
  <c r="K242" i="4"/>
  <c r="J236" i="4" l="1"/>
  <c r="F291" i="1"/>
  <c r="G291" i="1"/>
  <c r="M241" i="4" s="1"/>
  <c r="N287" i="1"/>
  <c r="V287" i="1"/>
  <c r="AG287" i="1" s="1"/>
  <c r="W288" i="1" s="1"/>
  <c r="Y294" i="1"/>
  <c r="AA294" i="1"/>
  <c r="AW291" i="1"/>
  <c r="AX294" i="1" s="1"/>
  <c r="AV291" i="1"/>
  <c r="S287" i="1"/>
  <c r="AB293" i="1"/>
  <c r="AC308" i="1"/>
  <c r="Z289" i="1"/>
  <c r="AK289" i="1" s="1"/>
  <c r="AU291" i="1"/>
  <c r="BB287" i="1"/>
  <c r="AD287" i="1" l="1" a="1"/>
  <c r="AD287" i="1" s="1"/>
  <c r="BD293" i="1"/>
  <c r="E237" i="4"/>
  <c r="AY291" i="1"/>
  <c r="AZ291" i="1" s="1"/>
  <c r="AF287" i="1"/>
  <c r="AJ287" i="1"/>
  <c r="BC287" i="1"/>
  <c r="AL287" i="1" l="1"/>
  <c r="AM287" i="1" s="1"/>
  <c r="AO287" i="1"/>
  <c r="AP287" i="1" s="1"/>
  <c r="H237" i="4" s="1"/>
  <c r="AE287" i="1"/>
  <c r="BI287" i="1" s="1"/>
  <c r="BA291" i="1"/>
  <c r="F241" i="4"/>
  <c r="Q288" i="1"/>
  <c r="X288" i="1" s="1"/>
  <c r="R288" i="1"/>
  <c r="BE293" i="1"/>
  <c r="G241" i="4" l="1"/>
  <c r="AI241" i="4"/>
  <c r="AJ241" i="4" s="1"/>
  <c r="D241" i="4"/>
  <c r="D292" i="1"/>
  <c r="E292" i="1" s="1"/>
  <c r="AH288" i="1"/>
  <c r="BF288" i="1"/>
  <c r="L238" i="4" s="1"/>
  <c r="I237" i="4"/>
  <c r="AK237" i="4" s="1"/>
  <c r="AL237" i="4" s="1"/>
  <c r="AI288" i="1"/>
  <c r="AN288" i="1"/>
  <c r="K288" i="1"/>
  <c r="M288" i="1" s="1"/>
  <c r="N237" i="4"/>
  <c r="O237" i="4" s="1"/>
  <c r="O288" i="1"/>
  <c r="C237" i="4"/>
  <c r="K243" i="4"/>
  <c r="J237" i="4" l="1"/>
  <c r="F292" i="1"/>
  <c r="G292" i="1"/>
  <c r="M242" i="4" s="1"/>
  <c r="N288" i="1"/>
  <c r="S288" i="1"/>
  <c r="AA295" i="1"/>
  <c r="AV292" i="1"/>
  <c r="AC309" i="1"/>
  <c r="Y295" i="1"/>
  <c r="Z290" i="1"/>
  <c r="AK290" i="1" s="1"/>
  <c r="AU292" i="1"/>
  <c r="AW292" i="1"/>
  <c r="AX295" i="1" s="1"/>
  <c r="AB294" i="1"/>
  <c r="V288" i="1"/>
  <c r="AG288" i="1" s="1"/>
  <c r="W289" i="1" s="1"/>
  <c r="BB288" i="1"/>
  <c r="AY292" i="1" l="1"/>
  <c r="AZ292" i="1" s="1"/>
  <c r="F242" i="4" s="1"/>
  <c r="AD288" i="1" a="1"/>
  <c r="AD288" i="1" s="1"/>
  <c r="E238" i="4"/>
  <c r="BD294" i="1"/>
  <c r="AJ288" i="1"/>
  <c r="BC288" i="1"/>
  <c r="AF288" i="1"/>
  <c r="G242" i="4" l="1"/>
  <c r="AI242" i="4"/>
  <c r="AJ242" i="4" s="1"/>
  <c r="BA292" i="1"/>
  <c r="AE288" i="1"/>
  <c r="BI288" i="1" s="1"/>
  <c r="AL288" i="1"/>
  <c r="AM288" i="1" s="1"/>
  <c r="AO288" i="1"/>
  <c r="AP288" i="1" s="1"/>
  <c r="H238" i="4" s="1"/>
  <c r="Q289" i="1"/>
  <c r="X289" i="1" s="1"/>
  <c r="R289" i="1"/>
  <c r="D242" i="4" l="1"/>
  <c r="D293" i="1"/>
  <c r="E293" i="1" s="1"/>
  <c r="AH289" i="1"/>
  <c r="BF289" i="1"/>
  <c r="L239" i="4" s="1"/>
  <c r="I238" i="4"/>
  <c r="AK238" i="4" s="1"/>
  <c r="AL238" i="4" s="1"/>
  <c r="AN289" i="1"/>
  <c r="AI289" i="1"/>
  <c r="N238" i="4"/>
  <c r="O238" i="4" s="1"/>
  <c r="K289" i="1"/>
  <c r="M289" i="1" s="1"/>
  <c r="O289" i="1"/>
  <c r="C238" i="4"/>
  <c r="BE294" i="1"/>
  <c r="J238" i="4" l="1"/>
  <c r="F293" i="1"/>
  <c r="G293" i="1"/>
  <c r="M243" i="4" s="1"/>
  <c r="AA296" i="1"/>
  <c r="Z291" i="1"/>
  <c r="AK291" i="1" s="1"/>
  <c r="V289" i="1"/>
  <c r="AG289" i="1" s="1"/>
  <c r="W290" i="1" s="1"/>
  <c r="AC310" i="1"/>
  <c r="AB295" i="1"/>
  <c r="AW293" i="1"/>
  <c r="AX296" i="1" s="1"/>
  <c r="S289" i="1"/>
  <c r="Y296" i="1"/>
  <c r="N289" i="1"/>
  <c r="AU293" i="1"/>
  <c r="AV293" i="1"/>
  <c r="BB289" i="1"/>
  <c r="K244" i="4"/>
  <c r="AD289" i="1" l="1" a="1"/>
  <c r="AD289" i="1" s="1"/>
  <c r="BD295" i="1"/>
  <c r="AY293" i="1"/>
  <c r="AZ293" i="1" s="1"/>
  <c r="AF289" i="1"/>
  <c r="BC289" i="1"/>
  <c r="AJ289" i="1"/>
  <c r="E239" i="4"/>
  <c r="AO289" i="1" l="1"/>
  <c r="AP289" i="1" s="1"/>
  <c r="H239" i="4" s="1"/>
  <c r="AL289" i="1"/>
  <c r="AM289" i="1" s="1"/>
  <c r="AE289" i="1"/>
  <c r="BI289" i="1" s="1"/>
  <c r="Q290" i="1"/>
  <c r="X290" i="1" s="1"/>
  <c r="AH290" i="1" s="1"/>
  <c r="R290" i="1"/>
  <c r="BA293" i="1"/>
  <c r="F243" i="4"/>
  <c r="G243" i="4" l="1"/>
  <c r="AI243" i="4"/>
  <c r="AJ243" i="4" s="1"/>
  <c r="D243" i="4"/>
  <c r="D294" i="1"/>
  <c r="E294" i="1" s="1"/>
  <c r="BF290" i="1"/>
  <c r="L240" i="4" s="1"/>
  <c r="I239" i="4"/>
  <c r="AK239" i="4" s="1"/>
  <c r="AL239" i="4" s="1"/>
  <c r="AI290" i="1"/>
  <c r="AN290" i="1"/>
  <c r="N239" i="4"/>
  <c r="O239" i="4" s="1"/>
  <c r="K290" i="1"/>
  <c r="M290" i="1" s="1"/>
  <c r="O290" i="1"/>
  <c r="C239" i="4"/>
  <c r="BE295" i="1"/>
  <c r="J239" i="4" l="1"/>
  <c r="F294" i="1"/>
  <c r="G294" i="1"/>
  <c r="M244" i="4" s="1"/>
  <c r="AA297" i="1"/>
  <c r="AV294" i="1"/>
  <c r="AC311" i="1"/>
  <c r="S290" i="1"/>
  <c r="AW294" i="1"/>
  <c r="AX297" i="1" s="1"/>
  <c r="V290" i="1"/>
  <c r="AG290" i="1" s="1"/>
  <c r="AB296" i="1"/>
  <c r="Y297" i="1"/>
  <c r="N290" i="1"/>
  <c r="Z292" i="1"/>
  <c r="AK292" i="1" s="1"/>
  <c r="AU294" i="1"/>
  <c r="BB290" i="1"/>
  <c r="K245" i="4"/>
  <c r="AD290" i="1" l="1" a="1"/>
  <c r="AD290" i="1" s="1"/>
  <c r="BD296" i="1"/>
  <c r="AF290" i="1"/>
  <c r="AJ290" i="1"/>
  <c r="BC290" i="1"/>
  <c r="E240" i="4"/>
  <c r="W291" i="1"/>
  <c r="AY294" i="1"/>
  <c r="AZ294" i="1" s="1"/>
  <c r="AE290" i="1" l="1"/>
  <c r="BI290" i="1" s="1"/>
  <c r="AL290" i="1"/>
  <c r="AM290" i="1" s="1"/>
  <c r="AO290" i="1"/>
  <c r="AP290" i="1" s="1"/>
  <c r="H240" i="4" s="1"/>
  <c r="Q291" i="1"/>
  <c r="X291" i="1" s="1"/>
  <c r="R291" i="1"/>
  <c r="BA294" i="1"/>
  <c r="F244" i="4"/>
  <c r="G244" i="4" l="1"/>
  <c r="AI244" i="4"/>
  <c r="AJ244" i="4" s="1"/>
  <c r="D244" i="4"/>
  <c r="D295" i="1"/>
  <c r="E295" i="1" s="1"/>
  <c r="BF291" i="1"/>
  <c r="L241" i="4" s="1"/>
  <c r="AH291" i="1"/>
  <c r="I240" i="4"/>
  <c r="AK240" i="4" s="1"/>
  <c r="AL240" i="4" s="1"/>
  <c r="AI291" i="1"/>
  <c r="AN291" i="1"/>
  <c r="K291" i="1"/>
  <c r="M291" i="1" s="1"/>
  <c r="N240" i="4"/>
  <c r="O240" i="4" s="1"/>
  <c r="O291" i="1"/>
  <c r="C240" i="4"/>
  <c r="BE296" i="1"/>
  <c r="J240" i="4" l="1"/>
  <c r="F295" i="1"/>
  <c r="G295" i="1"/>
  <c r="M245" i="4" s="1"/>
  <c r="Y298" i="1"/>
  <c r="V291" i="1"/>
  <c r="AG291" i="1" s="1"/>
  <c r="W292" i="1" s="1"/>
  <c r="AC312" i="1"/>
  <c r="AU295" i="1"/>
  <c r="AA298" i="1"/>
  <c r="S291" i="1"/>
  <c r="AB297" i="1"/>
  <c r="Z293" i="1"/>
  <c r="AK293" i="1" s="1"/>
  <c r="N291" i="1"/>
  <c r="AV295" i="1"/>
  <c r="AW295" i="1"/>
  <c r="AX298" i="1" s="1"/>
  <c r="BB291" i="1"/>
  <c r="K246" i="4"/>
  <c r="AD291" i="1" l="1" a="1"/>
  <c r="AD291" i="1" s="1"/>
  <c r="AF291" i="1"/>
  <c r="BC291" i="1"/>
  <c r="AJ291" i="1"/>
  <c r="E241" i="4"/>
  <c r="AY295" i="1"/>
  <c r="AZ295" i="1" s="1"/>
  <c r="BD297" i="1"/>
  <c r="AL291" i="1" l="1"/>
  <c r="AM291" i="1" s="1"/>
  <c r="AO291" i="1"/>
  <c r="AP291" i="1" s="1"/>
  <c r="H241" i="4" s="1"/>
  <c r="AE291" i="1"/>
  <c r="BI291" i="1" s="1"/>
  <c r="BA295" i="1"/>
  <c r="F245" i="4"/>
  <c r="Q292" i="1"/>
  <c r="X292" i="1" s="1"/>
  <c r="R292" i="1"/>
  <c r="G245" i="4" l="1"/>
  <c r="AI245" i="4"/>
  <c r="AJ245" i="4" s="1"/>
  <c r="D245" i="4"/>
  <c r="D296" i="1"/>
  <c r="E296" i="1" s="1"/>
  <c r="BF292" i="1"/>
  <c r="L242" i="4" s="1"/>
  <c r="AH292" i="1"/>
  <c r="I241" i="4"/>
  <c r="AK241" i="4" s="1"/>
  <c r="AL241" i="4" s="1"/>
  <c r="C241" i="4"/>
  <c r="O292" i="1"/>
  <c r="AN292" i="1"/>
  <c r="AI292" i="1"/>
  <c r="N241" i="4"/>
  <c r="O241" i="4" s="1"/>
  <c r="K292" i="1"/>
  <c r="M292" i="1" s="1"/>
  <c r="BE297" i="1"/>
  <c r="J241" i="4" l="1"/>
  <c r="F296" i="1"/>
  <c r="G296" i="1"/>
  <c r="M246" i="4" s="1"/>
  <c r="AA299" i="1"/>
  <c r="Z294" i="1"/>
  <c r="AK294" i="1" s="1"/>
  <c r="AB298" i="1"/>
  <c r="N292" i="1"/>
  <c r="AC313" i="1"/>
  <c r="AV296" i="1"/>
  <c r="S292" i="1"/>
  <c r="V292" i="1"/>
  <c r="AG292" i="1" s="1"/>
  <c r="W293" i="1" s="1"/>
  <c r="Y299" i="1"/>
  <c r="AW296" i="1"/>
  <c r="AX299" i="1" s="1"/>
  <c r="AU296" i="1"/>
  <c r="BB292" i="1"/>
  <c r="K247" i="4"/>
  <c r="AD292" i="1" l="1" a="1"/>
  <c r="AD292" i="1" s="1"/>
  <c r="E242" i="4"/>
  <c r="BC292" i="1"/>
  <c r="AJ292" i="1"/>
  <c r="AF292" i="1"/>
  <c r="AY296" i="1"/>
  <c r="AZ296" i="1" s="1"/>
  <c r="BD298" i="1"/>
  <c r="AL292" i="1" l="1"/>
  <c r="AM292" i="1" s="1"/>
  <c r="AO292" i="1"/>
  <c r="AP292" i="1" s="1"/>
  <c r="H242" i="4" s="1"/>
  <c r="AE292" i="1"/>
  <c r="BI292" i="1" s="1"/>
  <c r="BA296" i="1"/>
  <c r="F246" i="4"/>
  <c r="Q293" i="1"/>
  <c r="X293" i="1" s="1"/>
  <c r="R293" i="1"/>
  <c r="G246" i="4" l="1"/>
  <c r="AI246" i="4"/>
  <c r="AJ246" i="4" s="1"/>
  <c r="D246" i="4"/>
  <c r="D297" i="1"/>
  <c r="E297" i="1" s="1"/>
  <c r="BF293" i="1"/>
  <c r="L243" i="4" s="1"/>
  <c r="AH293" i="1"/>
  <c r="I242" i="4"/>
  <c r="AK242" i="4" s="1"/>
  <c r="AL242" i="4" s="1"/>
  <c r="K293" i="1"/>
  <c r="M293" i="1" s="1"/>
  <c r="N242" i="4"/>
  <c r="O242" i="4" s="1"/>
  <c r="O293" i="1"/>
  <c r="C242" i="4"/>
  <c r="AI293" i="1"/>
  <c r="AN293" i="1"/>
  <c r="J242" i="4" l="1"/>
  <c r="F297" i="1"/>
  <c r="G297" i="1"/>
  <c r="M247" i="4" s="1"/>
  <c r="AA300" i="1"/>
  <c r="V293" i="1"/>
  <c r="AG293" i="1" s="1"/>
  <c r="W294" i="1" s="1"/>
  <c r="AU297" i="1"/>
  <c r="AW297" i="1"/>
  <c r="AX300" i="1" s="1"/>
  <c r="AV297" i="1"/>
  <c r="N293" i="1"/>
  <c r="AC314" i="1"/>
  <c r="S293" i="1"/>
  <c r="Y300" i="1"/>
  <c r="Z295" i="1"/>
  <c r="AK295" i="1" s="1"/>
  <c r="AB299" i="1"/>
  <c r="BB293" i="1"/>
  <c r="BE298" i="1"/>
  <c r="AD293" i="1" l="1" a="1"/>
  <c r="AD293" i="1" s="1"/>
  <c r="E243" i="4"/>
  <c r="BD299" i="1"/>
  <c r="AJ293" i="1"/>
  <c r="BC293" i="1"/>
  <c r="AF293" i="1"/>
  <c r="AY297" i="1"/>
  <c r="AZ297" i="1" s="1"/>
  <c r="K248" i="4"/>
  <c r="AE293" i="1" l="1"/>
  <c r="BI293" i="1" s="1"/>
  <c r="AO293" i="1"/>
  <c r="AP293" i="1" s="1"/>
  <c r="H243" i="4" s="1"/>
  <c r="AL293" i="1"/>
  <c r="AM293" i="1" s="1"/>
  <c r="BA297" i="1"/>
  <c r="F247" i="4"/>
  <c r="Q294" i="1"/>
  <c r="X294" i="1" s="1"/>
  <c r="R294" i="1"/>
  <c r="G247" i="4" l="1"/>
  <c r="AI247" i="4"/>
  <c r="AJ247" i="4" s="1"/>
  <c r="D247" i="4"/>
  <c r="D298" i="1"/>
  <c r="E298" i="1" s="1"/>
  <c r="AH294" i="1"/>
  <c r="BF294" i="1"/>
  <c r="L244" i="4" s="1"/>
  <c r="I243" i="4"/>
  <c r="AK243" i="4" s="1"/>
  <c r="AL243" i="4" s="1"/>
  <c r="O294" i="1"/>
  <c r="C243" i="4"/>
  <c r="AN294" i="1"/>
  <c r="AI294" i="1"/>
  <c r="K294" i="1"/>
  <c r="M294" i="1" s="1"/>
  <c r="N243" i="4"/>
  <c r="O243" i="4" s="1"/>
  <c r="J243" i="4" l="1"/>
  <c r="F298" i="1"/>
  <c r="G298" i="1"/>
  <c r="M248" i="4" s="1"/>
  <c r="N294" i="1"/>
  <c r="S294" i="1"/>
  <c r="AV298" i="1"/>
  <c r="AC315" i="1"/>
  <c r="AB300" i="1"/>
  <c r="AA301" i="1"/>
  <c r="AW298" i="1"/>
  <c r="AX301" i="1" s="1"/>
  <c r="V294" i="1"/>
  <c r="AG294" i="1" s="1"/>
  <c r="Y301" i="1"/>
  <c r="Z296" i="1"/>
  <c r="AK296" i="1" s="1"/>
  <c r="AU298" i="1"/>
  <c r="BB294" i="1"/>
  <c r="BE299" i="1"/>
  <c r="AD294" i="1" l="1" a="1"/>
  <c r="AD294" i="1" s="1"/>
  <c r="W295" i="1"/>
  <c r="BD300" i="1"/>
  <c r="E244" i="4"/>
  <c r="AY298" i="1"/>
  <c r="AZ298" i="1" s="1"/>
  <c r="AJ294" i="1"/>
  <c r="BC294" i="1"/>
  <c r="AF294" i="1"/>
  <c r="K249" i="4"/>
  <c r="AL294" i="1" l="1"/>
  <c r="AM294" i="1" s="1"/>
  <c r="AO294" i="1"/>
  <c r="AP294" i="1" s="1"/>
  <c r="H244" i="4" s="1"/>
  <c r="AE294" i="1"/>
  <c r="BI294" i="1" s="1"/>
  <c r="BA298" i="1"/>
  <c r="F248" i="4"/>
  <c r="Q295" i="1"/>
  <c r="X295" i="1" s="1"/>
  <c r="R295" i="1"/>
  <c r="G248" i="4" l="1"/>
  <c r="AI248" i="4"/>
  <c r="AJ248" i="4" s="1"/>
  <c r="D248" i="4"/>
  <c r="D299" i="1"/>
  <c r="E299" i="1" s="1"/>
  <c r="AH295" i="1"/>
  <c r="BF295" i="1"/>
  <c r="L245" i="4" s="1"/>
  <c r="I244" i="4"/>
  <c r="AK244" i="4" s="1"/>
  <c r="AL244" i="4" s="1"/>
  <c r="C244" i="4"/>
  <c r="O295" i="1"/>
  <c r="N244" i="4"/>
  <c r="O244" i="4" s="1"/>
  <c r="K295" i="1"/>
  <c r="M295" i="1" s="1"/>
  <c r="AI295" i="1"/>
  <c r="AN295" i="1"/>
  <c r="J244" i="4" l="1"/>
  <c r="F299" i="1"/>
  <c r="G299" i="1"/>
  <c r="M249" i="4" s="1"/>
  <c r="N295" i="1"/>
  <c r="AV299" i="1"/>
  <c r="AC316" i="1"/>
  <c r="Z297" i="1"/>
  <c r="AK297" i="1" s="1"/>
  <c r="AA302" i="1"/>
  <c r="V295" i="1"/>
  <c r="AG295" i="1" s="1"/>
  <c r="W296" i="1" s="1"/>
  <c r="Y302" i="1"/>
  <c r="AW299" i="1"/>
  <c r="AX302" i="1" s="1"/>
  <c r="AU299" i="1"/>
  <c r="AB301" i="1"/>
  <c r="S295" i="1"/>
  <c r="BB295" i="1"/>
  <c r="BE300" i="1"/>
  <c r="AD295" i="1" l="1" a="1"/>
  <c r="AD295" i="1" s="1"/>
  <c r="E245" i="4"/>
  <c r="AF295" i="1"/>
  <c r="BC295" i="1"/>
  <c r="AJ295" i="1"/>
  <c r="BD301" i="1"/>
  <c r="AY299" i="1"/>
  <c r="AZ299" i="1" s="1"/>
  <c r="K250" i="4"/>
  <c r="AE295" i="1" l="1"/>
  <c r="BI295" i="1" s="1"/>
  <c r="AL295" i="1"/>
  <c r="AO295" i="1"/>
  <c r="AP295" i="1" s="1"/>
  <c r="H245" i="4" s="1"/>
  <c r="Q296" i="1"/>
  <c r="X296" i="1" s="1"/>
  <c r="BF296" i="1" s="1"/>
  <c r="R296" i="1"/>
  <c r="BA299" i="1"/>
  <c r="F249" i="4"/>
  <c r="G249" i="4" l="1"/>
  <c r="AI249" i="4"/>
  <c r="AJ249" i="4" s="1"/>
  <c r="D249" i="4"/>
  <c r="D300" i="1"/>
  <c r="E300" i="1" s="1"/>
  <c r="AH296" i="1"/>
  <c r="I245" i="4"/>
  <c r="AK245" i="4" s="1"/>
  <c r="AL245" i="4" s="1"/>
  <c r="AM295" i="1"/>
  <c r="O296" i="1" s="1"/>
  <c r="L246" i="4"/>
  <c r="AN296" i="1"/>
  <c r="AI296" i="1"/>
  <c r="N245" i="4"/>
  <c r="O245" i="4" s="1"/>
  <c r="K296" i="1"/>
  <c r="M296" i="1" s="1"/>
  <c r="J245" i="4" l="1"/>
  <c r="F300" i="1"/>
  <c r="G300" i="1"/>
  <c r="M250" i="4" s="1"/>
  <c r="C245" i="4"/>
  <c r="N296" i="1"/>
  <c r="Z298" i="1"/>
  <c r="AK298" i="1" s="1"/>
  <c r="AV300" i="1"/>
  <c r="AW300" i="1"/>
  <c r="AX303" i="1" s="1"/>
  <c r="AU300" i="1"/>
  <c r="AA303" i="1"/>
  <c r="S296" i="1"/>
  <c r="AC317" i="1"/>
  <c r="V296" i="1"/>
  <c r="AG296" i="1" s="1"/>
  <c r="W297" i="1" s="1"/>
  <c r="Y303" i="1"/>
  <c r="AB302" i="1"/>
  <c r="BB296" i="1"/>
  <c r="AY300" i="1" l="1"/>
  <c r="AZ300" i="1" s="1"/>
  <c r="F250" i="4" s="1"/>
  <c r="AD296" i="1" a="1"/>
  <c r="AD296" i="1" s="1"/>
  <c r="E246" i="4"/>
  <c r="BD302" i="1"/>
  <c r="AF296" i="1"/>
  <c r="AJ296" i="1"/>
  <c r="BC296" i="1"/>
  <c r="BE301" i="1"/>
  <c r="G250" i="4" l="1"/>
  <c r="AI250" i="4"/>
  <c r="AJ250" i="4" s="1"/>
  <c r="BA300" i="1"/>
  <c r="AL296" i="1"/>
  <c r="AM296" i="1" s="1"/>
  <c r="AO296" i="1"/>
  <c r="AP296" i="1" s="1"/>
  <c r="H246" i="4" s="1"/>
  <c r="AE296" i="1"/>
  <c r="BI296" i="1" s="1"/>
  <c r="Q297" i="1"/>
  <c r="X297" i="1" s="1"/>
  <c r="BF297" i="1" s="1"/>
  <c r="R297" i="1"/>
  <c r="K251" i="4"/>
  <c r="D250" i="4" l="1"/>
  <c r="D301" i="1"/>
  <c r="E301" i="1" s="1"/>
  <c r="AH297" i="1"/>
  <c r="I246" i="4"/>
  <c r="AK246" i="4" s="1"/>
  <c r="AL246" i="4" s="1"/>
  <c r="O297" i="1"/>
  <c r="C246" i="4"/>
  <c r="AI297" i="1"/>
  <c r="AN297" i="1"/>
  <c r="K297" i="1"/>
  <c r="M297" i="1" s="1"/>
  <c r="N246" i="4"/>
  <c r="O246" i="4" s="1"/>
  <c r="L247" i="4"/>
  <c r="J246" i="4" l="1"/>
  <c r="F301" i="1"/>
  <c r="G301" i="1"/>
  <c r="M251" i="4" s="1"/>
  <c r="N297" i="1"/>
  <c r="AV301" i="1"/>
  <c r="AW301" i="1"/>
  <c r="AX304" i="1" s="1"/>
  <c r="S297" i="1"/>
  <c r="AU301" i="1"/>
  <c r="AA304" i="1"/>
  <c r="AC318" i="1"/>
  <c r="Z299" i="1"/>
  <c r="AK299" i="1" s="1"/>
  <c r="Y304" i="1"/>
  <c r="V297" i="1"/>
  <c r="AG297" i="1" s="1"/>
  <c r="W298" i="1" s="1"/>
  <c r="AB303" i="1"/>
  <c r="BB297" i="1"/>
  <c r="AY301" i="1" l="1"/>
  <c r="AZ301" i="1" s="1"/>
  <c r="BA301" i="1" s="1"/>
  <c r="AD297" i="1" a="1"/>
  <c r="AD297" i="1" s="1"/>
  <c r="E247" i="4"/>
  <c r="AF297" i="1"/>
  <c r="AJ297" i="1"/>
  <c r="BC297" i="1"/>
  <c r="BD303" i="1"/>
  <c r="BE302" i="1"/>
  <c r="D251" i="4" l="1"/>
  <c r="D302" i="1"/>
  <c r="E302" i="1" s="1"/>
  <c r="F251" i="4"/>
  <c r="AE297" i="1"/>
  <c r="BI297" i="1" s="1"/>
  <c r="AL297" i="1"/>
  <c r="AM297" i="1" s="1"/>
  <c r="AO297" i="1"/>
  <c r="AP297" i="1" s="1"/>
  <c r="H247" i="4" s="1"/>
  <c r="Q298" i="1"/>
  <c r="X298" i="1" s="1"/>
  <c r="R298" i="1"/>
  <c r="K252" i="4"/>
  <c r="G251" i="4" l="1"/>
  <c r="AI251" i="4"/>
  <c r="AJ251" i="4" s="1"/>
  <c r="F302" i="1"/>
  <c r="G302" i="1"/>
  <c r="M252" i="4" s="1"/>
  <c r="BF298" i="1"/>
  <c r="L248" i="4" s="1"/>
  <c r="AH298" i="1"/>
  <c r="I247" i="4"/>
  <c r="AK247" i="4" s="1"/>
  <c r="AL247" i="4" s="1"/>
  <c r="K298" i="1"/>
  <c r="M298" i="1" s="1"/>
  <c r="N247" i="4"/>
  <c r="O247" i="4" s="1"/>
  <c r="O298" i="1"/>
  <c r="C247" i="4"/>
  <c r="AI298" i="1"/>
  <c r="AN298" i="1"/>
  <c r="J247" i="4" l="1"/>
  <c r="AU302" i="1"/>
  <c r="V298" i="1"/>
  <c r="AG298" i="1" s="1"/>
  <c r="W299" i="1" s="1"/>
  <c r="AB304" i="1"/>
  <c r="AV302" i="1"/>
  <c r="S298" i="1"/>
  <c r="Y305" i="1"/>
  <c r="AA305" i="1"/>
  <c r="Z300" i="1"/>
  <c r="AK300" i="1" s="1"/>
  <c r="N298" i="1"/>
  <c r="AW302" i="1"/>
  <c r="AX305" i="1" s="1"/>
  <c r="AC319" i="1"/>
  <c r="BB298" i="1"/>
  <c r="AD298" i="1" l="1" a="1"/>
  <c r="AD298" i="1" s="1"/>
  <c r="BC298" i="1"/>
  <c r="AJ298" i="1"/>
  <c r="AF298" i="1"/>
  <c r="E248" i="4"/>
  <c r="AY302" i="1"/>
  <c r="AZ302" i="1" s="1"/>
  <c r="BD304" i="1"/>
  <c r="BE303" i="1"/>
  <c r="AL298" i="1" l="1"/>
  <c r="AM298" i="1" s="1"/>
  <c r="AE298" i="1"/>
  <c r="BI298" i="1" s="1"/>
  <c r="AO298" i="1"/>
  <c r="AP298" i="1" s="1"/>
  <c r="H248" i="4" s="1"/>
  <c r="Q299" i="1"/>
  <c r="X299" i="1" s="1"/>
  <c r="R299" i="1"/>
  <c r="BA302" i="1"/>
  <c r="F252" i="4"/>
  <c r="K253" i="4"/>
  <c r="G252" i="4" l="1"/>
  <c r="AI252" i="4"/>
  <c r="AJ252" i="4" s="1"/>
  <c r="D252" i="4"/>
  <c r="D303" i="1"/>
  <c r="E303" i="1" s="1"/>
  <c r="AH299" i="1"/>
  <c r="BF299" i="1"/>
  <c r="L249" i="4" s="1"/>
  <c r="I248" i="4"/>
  <c r="AK248" i="4" s="1"/>
  <c r="AL248" i="4" s="1"/>
  <c r="C248" i="4"/>
  <c r="O299" i="1"/>
  <c r="AI299" i="1"/>
  <c r="AN299" i="1"/>
  <c r="N248" i="4"/>
  <c r="O248" i="4" s="1"/>
  <c r="K299" i="1"/>
  <c r="M299" i="1" s="1"/>
  <c r="J248" i="4" l="1"/>
  <c r="F303" i="1"/>
  <c r="G303" i="1"/>
  <c r="M253" i="4" s="1"/>
  <c r="AU303" i="1"/>
  <c r="S299" i="1"/>
  <c r="AV303" i="1"/>
  <c r="AW303" i="1"/>
  <c r="AX306" i="1" s="1"/>
  <c r="Y306" i="1"/>
  <c r="AA306" i="1"/>
  <c r="V299" i="1"/>
  <c r="AG299" i="1" s="1"/>
  <c r="W300" i="1" s="1"/>
  <c r="AC320" i="1"/>
  <c r="N299" i="1"/>
  <c r="Z301" i="1"/>
  <c r="AK301" i="1" s="1"/>
  <c r="AB305" i="1"/>
  <c r="BB299" i="1"/>
  <c r="AD299" i="1" l="1" a="1"/>
  <c r="AD299" i="1" s="1"/>
  <c r="BD305" i="1"/>
  <c r="E249" i="4"/>
  <c r="AF299" i="1"/>
  <c r="AJ299" i="1"/>
  <c r="BC299" i="1"/>
  <c r="AY303" i="1"/>
  <c r="AZ303" i="1" s="1"/>
  <c r="BE304" i="1"/>
  <c r="AE299" i="1" l="1"/>
  <c r="BI299" i="1" s="1"/>
  <c r="AO299" i="1"/>
  <c r="AP299" i="1" s="1"/>
  <c r="H249" i="4" s="1"/>
  <c r="AL299" i="1"/>
  <c r="Q300" i="1"/>
  <c r="X300" i="1" s="1"/>
  <c r="R300" i="1"/>
  <c r="BA303" i="1"/>
  <c r="F253" i="4"/>
  <c r="K254" i="4"/>
  <c r="G253" i="4" l="1"/>
  <c r="AI253" i="4"/>
  <c r="AJ253" i="4" s="1"/>
  <c r="D253" i="4"/>
  <c r="D304" i="1"/>
  <c r="E304" i="1" s="1"/>
  <c r="BF300" i="1"/>
  <c r="L250" i="4" s="1"/>
  <c r="AH300" i="1"/>
  <c r="I249" i="4"/>
  <c r="AK249" i="4" s="1"/>
  <c r="AL249" i="4" s="1"/>
  <c r="AM299" i="1"/>
  <c r="O300" i="1" s="1"/>
  <c r="AN300" i="1"/>
  <c r="AI300" i="1"/>
  <c r="K300" i="1"/>
  <c r="M300" i="1" s="1"/>
  <c r="N249" i="4"/>
  <c r="O249" i="4" s="1"/>
  <c r="J249" i="4" l="1"/>
  <c r="F304" i="1"/>
  <c r="G304" i="1"/>
  <c r="M254" i="4" s="1"/>
  <c r="C249" i="4"/>
  <c r="Y307" i="1"/>
  <c r="AV304" i="1"/>
  <c r="AW304" i="1"/>
  <c r="AX307" i="1" s="1"/>
  <c r="V300" i="1"/>
  <c r="AG300" i="1" s="1"/>
  <c r="W301" i="1" s="1"/>
  <c r="Z302" i="1"/>
  <c r="AK302" i="1" s="1"/>
  <c r="AC321" i="1"/>
  <c r="S300" i="1"/>
  <c r="AB306" i="1"/>
  <c r="N300" i="1"/>
  <c r="AU304" i="1"/>
  <c r="AA307" i="1"/>
  <c r="BB300" i="1"/>
  <c r="AD300" i="1" l="1" a="1"/>
  <c r="AD300" i="1" s="1"/>
  <c r="BD306" i="1"/>
  <c r="AF300" i="1"/>
  <c r="AJ300" i="1"/>
  <c r="BC300" i="1"/>
  <c r="E250" i="4"/>
  <c r="AY304" i="1"/>
  <c r="AZ304" i="1" s="1"/>
  <c r="AL300" i="1" l="1"/>
  <c r="AM300" i="1" s="1"/>
  <c r="AO300" i="1"/>
  <c r="AP300" i="1" s="1"/>
  <c r="H250" i="4" s="1"/>
  <c r="AE300" i="1"/>
  <c r="BI300" i="1" s="1"/>
  <c r="BA304" i="1"/>
  <c r="F254" i="4"/>
  <c r="Q301" i="1"/>
  <c r="X301" i="1" s="1"/>
  <c r="R301" i="1"/>
  <c r="BE305" i="1"/>
  <c r="G254" i="4" l="1"/>
  <c r="AI254" i="4"/>
  <c r="AJ254" i="4" s="1"/>
  <c r="D254" i="4"/>
  <c r="D305" i="1"/>
  <c r="E305" i="1" s="1"/>
  <c r="AH301" i="1"/>
  <c r="BF301" i="1"/>
  <c r="L251" i="4" s="1"/>
  <c r="I250" i="4"/>
  <c r="AK250" i="4" s="1"/>
  <c r="AL250" i="4" s="1"/>
  <c r="AI301" i="1"/>
  <c r="AN301" i="1"/>
  <c r="C250" i="4"/>
  <c r="O301" i="1"/>
  <c r="K301" i="1"/>
  <c r="M301" i="1" s="1"/>
  <c r="N250" i="4"/>
  <c r="O250" i="4" s="1"/>
  <c r="K255" i="4"/>
  <c r="J250" i="4" l="1"/>
  <c r="F305" i="1"/>
  <c r="G305" i="1"/>
  <c r="M255" i="4" s="1"/>
  <c r="S301" i="1"/>
  <c r="AU305" i="1"/>
  <c r="Z303" i="1"/>
  <c r="AK303" i="1" s="1"/>
  <c r="Y308" i="1"/>
  <c r="AV305" i="1"/>
  <c r="AW305" i="1"/>
  <c r="AX308" i="1" s="1"/>
  <c r="AB307" i="1"/>
  <c r="V301" i="1"/>
  <c r="AG301" i="1" s="1"/>
  <c r="W302" i="1" s="1"/>
  <c r="AA308" i="1"/>
  <c r="N301" i="1"/>
  <c r="AC322" i="1"/>
  <c r="BB301" i="1"/>
  <c r="AD301" i="1" l="1" a="1"/>
  <c r="AD301" i="1" s="1"/>
  <c r="BD307" i="1"/>
  <c r="E251" i="4"/>
  <c r="AY305" i="1"/>
  <c r="AZ305" i="1" s="1"/>
  <c r="AF301" i="1"/>
  <c r="BC301" i="1"/>
  <c r="AJ301" i="1"/>
  <c r="AE301" i="1" l="1"/>
  <c r="BI301" i="1" s="1"/>
  <c r="AO301" i="1"/>
  <c r="AP301" i="1" s="1"/>
  <c r="H251" i="4" s="1"/>
  <c r="AL301" i="1"/>
  <c r="Q302" i="1"/>
  <c r="X302" i="1" s="1"/>
  <c r="BF302" i="1" s="1"/>
  <c r="R302" i="1"/>
  <c r="BA305" i="1"/>
  <c r="F255" i="4"/>
  <c r="G255" i="4" l="1"/>
  <c r="AI255" i="4"/>
  <c r="AJ255" i="4" s="1"/>
  <c r="D255" i="4"/>
  <c r="D306" i="1"/>
  <c r="E306" i="1" s="1"/>
  <c r="AH302" i="1"/>
  <c r="I251" i="4"/>
  <c r="AK251" i="4" s="1"/>
  <c r="AL251" i="4" s="1"/>
  <c r="AM301" i="1"/>
  <c r="C251" i="4" s="1"/>
  <c r="AI302" i="1"/>
  <c r="AN302" i="1"/>
  <c r="N251" i="4"/>
  <c r="O251" i="4" s="1"/>
  <c r="K302" i="1"/>
  <c r="M302" i="1" s="1"/>
  <c r="L252" i="4"/>
  <c r="BE306" i="1"/>
  <c r="J251" i="4" l="1"/>
  <c r="F306" i="1"/>
  <c r="G306" i="1"/>
  <c r="M256" i="4" s="1"/>
  <c r="O302" i="1"/>
  <c r="AW306" i="1"/>
  <c r="AX309" i="1" s="1"/>
  <c r="AV306" i="1"/>
  <c r="Z304" i="1"/>
  <c r="AK304" i="1" s="1"/>
  <c r="S302" i="1"/>
  <c r="AU306" i="1"/>
  <c r="AB308" i="1"/>
  <c r="N302" i="1"/>
  <c r="AA309" i="1"/>
  <c r="Y309" i="1"/>
  <c r="AC323" i="1"/>
  <c r="V302" i="1"/>
  <c r="AG302" i="1" s="1"/>
  <c r="W303" i="1" s="1"/>
  <c r="BB302" i="1"/>
  <c r="K256" i="4"/>
  <c r="AY306" i="1" l="1"/>
  <c r="AZ306" i="1" s="1"/>
  <c r="BA306" i="1" s="1"/>
  <c r="AD302" i="1" a="1"/>
  <c r="AD302" i="1" s="1"/>
  <c r="BD308" i="1"/>
  <c r="BC302" i="1"/>
  <c r="AF302" i="1"/>
  <c r="AJ302" i="1"/>
  <c r="E252" i="4"/>
  <c r="D256" i="4" l="1"/>
  <c r="D307" i="1"/>
  <c r="E307" i="1" s="1"/>
  <c r="F256" i="4"/>
  <c r="AL302" i="1"/>
  <c r="AM302" i="1" s="1"/>
  <c r="AO302" i="1"/>
  <c r="AP302" i="1" s="1"/>
  <c r="H252" i="4" s="1"/>
  <c r="AE302" i="1"/>
  <c r="BI302" i="1" s="1"/>
  <c r="Q303" i="1"/>
  <c r="X303" i="1" s="1"/>
  <c r="R303" i="1"/>
  <c r="G256" i="4" l="1"/>
  <c r="AI256" i="4"/>
  <c r="AJ256" i="4" s="1"/>
  <c r="F307" i="1"/>
  <c r="G307" i="1"/>
  <c r="M257" i="4" s="1"/>
  <c r="BF303" i="1"/>
  <c r="L253" i="4" s="1"/>
  <c r="AH303" i="1"/>
  <c r="I252" i="4"/>
  <c r="AK252" i="4" s="1"/>
  <c r="AL252" i="4" s="1"/>
  <c r="K303" i="1"/>
  <c r="M303" i="1" s="1"/>
  <c r="N252" i="4"/>
  <c r="O252" i="4" s="1"/>
  <c r="AI303" i="1"/>
  <c r="AN303" i="1"/>
  <c r="C252" i="4"/>
  <c r="O303" i="1"/>
  <c r="J252" i="4" l="1"/>
  <c r="V303" i="1"/>
  <c r="AG303" i="1" s="1"/>
  <c r="W304" i="1" s="1"/>
  <c r="AB309" i="1"/>
  <c r="AU307" i="1"/>
  <c r="Y310" i="1"/>
  <c r="AW307" i="1"/>
  <c r="AX310" i="1" s="1"/>
  <c r="Z305" i="1"/>
  <c r="AK305" i="1" s="1"/>
  <c r="AV307" i="1"/>
  <c r="S303" i="1"/>
  <c r="AC324" i="1"/>
  <c r="N303" i="1"/>
  <c r="AA310" i="1"/>
  <c r="BB303" i="1"/>
  <c r="BE307" i="1"/>
  <c r="AD303" i="1" l="1" a="1"/>
  <c r="AD303" i="1" s="1"/>
  <c r="BD309" i="1"/>
  <c r="E253" i="4"/>
  <c r="AY307" i="1"/>
  <c r="AZ307" i="1" s="1"/>
  <c r="AF303" i="1"/>
  <c r="BC303" i="1"/>
  <c r="AJ303" i="1"/>
  <c r="K257" i="4"/>
  <c r="AO303" i="1" l="1"/>
  <c r="AP303" i="1" s="1"/>
  <c r="H253" i="4" s="1"/>
  <c r="AL303" i="1"/>
  <c r="AE303" i="1"/>
  <c r="BI303" i="1" s="1"/>
  <c r="BA307" i="1"/>
  <c r="F257" i="4"/>
  <c r="Q304" i="1"/>
  <c r="X304" i="1" s="1"/>
  <c r="R304" i="1"/>
  <c r="G257" i="4" l="1"/>
  <c r="AI257" i="4"/>
  <c r="AJ257" i="4" s="1"/>
  <c r="D257" i="4"/>
  <c r="D308" i="1"/>
  <c r="E308" i="1" s="1"/>
  <c r="AH304" i="1"/>
  <c r="BF304" i="1"/>
  <c r="L254" i="4" s="1"/>
  <c r="AM303" i="1"/>
  <c r="C253" i="4" s="1"/>
  <c r="I253" i="4"/>
  <c r="AK253" i="4" s="1"/>
  <c r="AL253" i="4" s="1"/>
  <c r="AN304" i="1"/>
  <c r="AI304" i="1"/>
  <c r="N253" i="4"/>
  <c r="O253" i="4" s="1"/>
  <c r="K304" i="1"/>
  <c r="M304" i="1" s="1"/>
  <c r="J253" i="4" l="1"/>
  <c r="F308" i="1"/>
  <c r="G308" i="1"/>
  <c r="M258" i="4" s="1"/>
  <c r="O304" i="1"/>
  <c r="AA311" i="1"/>
  <c r="AB310" i="1"/>
  <c r="Z306" i="1"/>
  <c r="AK306" i="1" s="1"/>
  <c r="AC325" i="1"/>
  <c r="AV308" i="1"/>
  <c r="AW308" i="1"/>
  <c r="AX311" i="1" s="1"/>
  <c r="S304" i="1"/>
  <c r="Y311" i="1"/>
  <c r="N304" i="1"/>
  <c r="V304" i="1"/>
  <c r="AG304" i="1" s="1"/>
  <c r="W305" i="1" s="1"/>
  <c r="AU308" i="1"/>
  <c r="BB304" i="1"/>
  <c r="AD304" i="1" l="1" a="1"/>
  <c r="AD304" i="1" s="1"/>
  <c r="BC304" i="1"/>
  <c r="AJ304" i="1"/>
  <c r="AF304" i="1"/>
  <c r="AY308" i="1"/>
  <c r="AZ308" i="1" s="1"/>
  <c r="E254" i="4"/>
  <c r="BD310" i="1"/>
  <c r="BE308" i="1"/>
  <c r="AE304" i="1" l="1"/>
  <c r="BI304" i="1" s="1"/>
  <c r="AO304" i="1"/>
  <c r="AP304" i="1" s="1"/>
  <c r="H254" i="4" s="1"/>
  <c r="AL304" i="1"/>
  <c r="AM304" i="1" s="1"/>
  <c r="BA308" i="1"/>
  <c r="F258" i="4"/>
  <c r="Q305" i="1"/>
  <c r="X305" i="1" s="1"/>
  <c r="R305" i="1"/>
  <c r="K258" i="4"/>
  <c r="G258" i="4" l="1"/>
  <c r="AI258" i="4"/>
  <c r="AJ258" i="4" s="1"/>
  <c r="D258" i="4"/>
  <c r="D309" i="1"/>
  <c r="E309" i="1" s="1"/>
  <c r="AH305" i="1"/>
  <c r="BF305" i="1"/>
  <c r="L255" i="4" s="1"/>
  <c r="I254" i="4"/>
  <c r="AK254" i="4" s="1"/>
  <c r="AL254" i="4" s="1"/>
  <c r="O305" i="1"/>
  <c r="C254" i="4"/>
  <c r="AN305" i="1"/>
  <c r="AI305" i="1"/>
  <c r="N254" i="4"/>
  <c r="O254" i="4" s="1"/>
  <c r="K305" i="1"/>
  <c r="M305" i="1" s="1"/>
  <c r="J254" i="4" l="1"/>
  <c r="F309" i="1"/>
  <c r="G309" i="1"/>
  <c r="M259" i="4" s="1"/>
  <c r="AA312" i="1"/>
  <c r="V305" i="1"/>
  <c r="AG305" i="1" s="1"/>
  <c r="W306" i="1" s="1"/>
  <c r="AU309" i="1"/>
  <c r="AV309" i="1"/>
  <c r="AC326" i="1"/>
  <c r="AB311" i="1"/>
  <c r="Y312" i="1"/>
  <c r="S305" i="1"/>
  <c r="N305" i="1"/>
  <c r="AW309" i="1"/>
  <c r="AX312" i="1" s="1"/>
  <c r="Z307" i="1"/>
  <c r="AK307" i="1" s="1"/>
  <c r="BB305" i="1"/>
  <c r="AD305" i="1" l="1" a="1"/>
  <c r="AD305" i="1" s="1"/>
  <c r="AF305" i="1"/>
  <c r="BC305" i="1"/>
  <c r="AJ305" i="1"/>
  <c r="AY309" i="1"/>
  <c r="AZ309" i="1" s="1"/>
  <c r="E255" i="4"/>
  <c r="BD311" i="1"/>
  <c r="AL305" i="1" l="1"/>
  <c r="AM305" i="1" s="1"/>
  <c r="AO305" i="1"/>
  <c r="AP305" i="1" s="1"/>
  <c r="H255" i="4" s="1"/>
  <c r="AE305" i="1"/>
  <c r="BA309" i="1"/>
  <c r="F259" i="4"/>
  <c r="Q306" i="1"/>
  <c r="X306" i="1" s="1"/>
  <c r="BF306" i="1" s="1"/>
  <c r="R306" i="1"/>
  <c r="BE309" i="1"/>
  <c r="G259" i="4" l="1"/>
  <c r="AI259" i="4"/>
  <c r="AJ259" i="4" s="1"/>
  <c r="D259" i="4"/>
  <c r="D310" i="1"/>
  <c r="E310" i="1" s="1"/>
  <c r="AH306" i="1"/>
  <c r="I255" i="4"/>
  <c r="AK255" i="4" s="1"/>
  <c r="AL255" i="4" s="1"/>
  <c r="BI305" i="1"/>
  <c r="K306" i="1" s="1"/>
  <c r="M306" i="1" s="1"/>
  <c r="O306" i="1"/>
  <c r="C255" i="4"/>
  <c r="AI306" i="1"/>
  <c r="AN306" i="1"/>
  <c r="L256" i="4"/>
  <c r="K259" i="4"/>
  <c r="J255" i="4" l="1"/>
  <c r="F310" i="1"/>
  <c r="G310" i="1"/>
  <c r="M260" i="4" s="1"/>
  <c r="N255" i="4"/>
  <c r="O255" i="4" s="1"/>
  <c r="N306" i="1"/>
  <c r="S306" i="1"/>
  <c r="AA313" i="1"/>
  <c r="V306" i="1"/>
  <c r="AG306" i="1" s="1"/>
  <c r="W307" i="1" s="1"/>
  <c r="AV310" i="1"/>
  <c r="AW310" i="1"/>
  <c r="AX313" i="1" s="1"/>
  <c r="AC327" i="1"/>
  <c r="Y313" i="1"/>
  <c r="AB312" i="1"/>
  <c r="AU310" i="1"/>
  <c r="Z308" i="1"/>
  <c r="AK308" i="1" s="1"/>
  <c r="BB306" i="1"/>
  <c r="AD306" i="1" l="1" a="1"/>
  <c r="AD306" i="1" s="1"/>
  <c r="BC306" i="1"/>
  <c r="AF306" i="1"/>
  <c r="AJ306" i="1"/>
  <c r="BD312" i="1"/>
  <c r="E256" i="4"/>
  <c r="AY310" i="1"/>
  <c r="AZ310" i="1" s="1"/>
  <c r="AE306" i="1" l="1"/>
  <c r="BI306" i="1" s="1"/>
  <c r="AO306" i="1"/>
  <c r="AP306" i="1" s="1"/>
  <c r="H256" i="4" s="1"/>
  <c r="AL306" i="1"/>
  <c r="AM306" i="1" s="1"/>
  <c r="Q307" i="1"/>
  <c r="X307" i="1" s="1"/>
  <c r="AH307" i="1" s="1"/>
  <c r="R307" i="1"/>
  <c r="BA310" i="1"/>
  <c r="F260" i="4"/>
  <c r="G260" i="4" l="1"/>
  <c r="AI260" i="4"/>
  <c r="AJ260" i="4" s="1"/>
  <c r="D260" i="4"/>
  <c r="D311" i="1"/>
  <c r="E311" i="1" s="1"/>
  <c r="BF307" i="1"/>
  <c r="L257" i="4" s="1"/>
  <c r="I256" i="4"/>
  <c r="AK256" i="4" s="1"/>
  <c r="AL256" i="4" s="1"/>
  <c r="O307" i="1"/>
  <c r="C256" i="4"/>
  <c r="AN307" i="1"/>
  <c r="AI307" i="1"/>
  <c r="N256" i="4"/>
  <c r="O256" i="4" s="1"/>
  <c r="K307" i="1"/>
  <c r="M307" i="1" s="1"/>
  <c r="BE310" i="1"/>
  <c r="J256" i="4" l="1"/>
  <c r="F311" i="1"/>
  <c r="G311" i="1"/>
  <c r="M261" i="4" s="1"/>
  <c r="AV311" i="1"/>
  <c r="AB313" i="1"/>
  <c r="V307" i="1"/>
  <c r="AG307" i="1" s="1"/>
  <c r="W308" i="1" s="1"/>
  <c r="AC328" i="1"/>
  <c r="AU311" i="1"/>
  <c r="N307" i="1"/>
  <c r="S307" i="1"/>
  <c r="Z309" i="1"/>
  <c r="AK309" i="1" s="1"/>
  <c r="AA314" i="1"/>
  <c r="Y314" i="1"/>
  <c r="AW311" i="1"/>
  <c r="AX314" i="1" s="1"/>
  <c r="BB307" i="1"/>
  <c r="K260" i="4"/>
  <c r="AD307" i="1" l="1" a="1"/>
  <c r="AD307" i="1" s="1"/>
  <c r="AY311" i="1"/>
  <c r="AZ311" i="1" s="1"/>
  <c r="BA311" i="1" s="1"/>
  <c r="BD313" i="1"/>
  <c r="E257" i="4"/>
  <c r="BC307" i="1"/>
  <c r="AF307" i="1"/>
  <c r="AJ307" i="1"/>
  <c r="D261" i="4" l="1"/>
  <c r="D312" i="1"/>
  <c r="E312" i="1" s="1"/>
  <c r="F261" i="4"/>
  <c r="AL307" i="1"/>
  <c r="AM307" i="1" s="1"/>
  <c r="AO307" i="1"/>
  <c r="AP307" i="1" s="1"/>
  <c r="H257" i="4" s="1"/>
  <c r="AE307" i="1"/>
  <c r="BI307" i="1" s="1"/>
  <c r="Q308" i="1"/>
  <c r="X308" i="1" s="1"/>
  <c r="AH308" i="1" s="1"/>
  <c r="R308" i="1"/>
  <c r="G261" i="4" l="1"/>
  <c r="AI261" i="4"/>
  <c r="AJ261" i="4" s="1"/>
  <c r="F312" i="1"/>
  <c r="G312" i="1"/>
  <c r="M262" i="4" s="1"/>
  <c r="BF308" i="1"/>
  <c r="L258" i="4" s="1"/>
  <c r="I257" i="4"/>
  <c r="AK257" i="4" s="1"/>
  <c r="AL257" i="4" s="1"/>
  <c r="N257" i="4"/>
  <c r="O257" i="4" s="1"/>
  <c r="K308" i="1"/>
  <c r="M308" i="1" s="1"/>
  <c r="AN308" i="1"/>
  <c r="AI308" i="1"/>
  <c r="O308" i="1"/>
  <c r="C257" i="4"/>
  <c r="J257" i="4" l="1"/>
  <c r="AA315" i="1"/>
  <c r="V308" i="1"/>
  <c r="AG308" i="1" s="1"/>
  <c r="W309" i="1" s="1"/>
  <c r="S308" i="1"/>
  <c r="Z310" i="1"/>
  <c r="AK310" i="1" s="1"/>
  <c r="N308" i="1"/>
  <c r="AC329" i="1"/>
  <c r="AB314" i="1"/>
  <c r="Y315" i="1"/>
  <c r="AW312" i="1"/>
  <c r="AX315" i="1" s="1"/>
  <c r="AV312" i="1"/>
  <c r="AU312" i="1"/>
  <c r="BB308" i="1"/>
  <c r="BE311" i="1"/>
  <c r="AD308" i="1" l="1" a="1"/>
  <c r="AD308" i="1" s="1"/>
  <c r="AY312" i="1"/>
  <c r="AZ312" i="1" s="1"/>
  <c r="BA312" i="1" s="1"/>
  <c r="E258" i="4"/>
  <c r="AF308" i="1"/>
  <c r="AJ308" i="1"/>
  <c r="BC308" i="1"/>
  <c r="BD314" i="1"/>
  <c r="K261" i="4"/>
  <c r="D262" i="4" l="1"/>
  <c r="D313" i="1"/>
  <c r="E313" i="1" s="1"/>
  <c r="F262" i="4"/>
  <c r="AO308" i="1"/>
  <c r="AP308" i="1" s="1"/>
  <c r="H258" i="4" s="1"/>
  <c r="AE308" i="1"/>
  <c r="BI308" i="1" s="1"/>
  <c r="AL308" i="1"/>
  <c r="AM308" i="1" s="1"/>
  <c r="Q309" i="1"/>
  <c r="X309" i="1" s="1"/>
  <c r="R309" i="1"/>
  <c r="G262" i="4" l="1"/>
  <c r="AI262" i="4"/>
  <c r="AJ262" i="4" s="1"/>
  <c r="F313" i="1"/>
  <c r="G313" i="1"/>
  <c r="M263" i="4" s="1"/>
  <c r="AH309" i="1"/>
  <c r="BF309" i="1"/>
  <c r="L259" i="4" s="1"/>
  <c r="I258" i="4"/>
  <c r="AK258" i="4" s="1"/>
  <c r="AL258" i="4" s="1"/>
  <c r="O309" i="1"/>
  <c r="C258" i="4"/>
  <c r="AN309" i="1"/>
  <c r="AI309" i="1"/>
  <c r="N258" i="4"/>
  <c r="O258" i="4" s="1"/>
  <c r="K309" i="1"/>
  <c r="M309" i="1" s="1"/>
  <c r="J258" i="4" l="1"/>
  <c r="AB315" i="1"/>
  <c r="AC330" i="1"/>
  <c r="Y316" i="1"/>
  <c r="N309" i="1"/>
  <c r="AW313" i="1"/>
  <c r="AX316" i="1" s="1"/>
  <c r="AA316" i="1"/>
  <c r="AV313" i="1"/>
  <c r="V309" i="1"/>
  <c r="AG309" i="1" s="1"/>
  <c r="W310" i="1" s="1"/>
  <c r="Z311" i="1"/>
  <c r="AK311" i="1" s="1"/>
  <c r="AU313" i="1"/>
  <c r="S309" i="1"/>
  <c r="BB309" i="1"/>
  <c r="BE312" i="1"/>
  <c r="AD309" i="1" l="1" a="1"/>
  <c r="AD309" i="1" s="1"/>
  <c r="AF309" i="1"/>
  <c r="BC309" i="1"/>
  <c r="AJ309" i="1"/>
  <c r="E259" i="4"/>
  <c r="AY313" i="1"/>
  <c r="AZ313" i="1" s="1"/>
  <c r="BD315" i="1"/>
  <c r="K262" i="4"/>
  <c r="AL309" i="1" l="1"/>
  <c r="AM309" i="1" s="1"/>
  <c r="AE309" i="1"/>
  <c r="BI309" i="1" s="1"/>
  <c r="AO309" i="1"/>
  <c r="AP309" i="1" s="1"/>
  <c r="H259" i="4" s="1"/>
  <c r="BA313" i="1"/>
  <c r="F263" i="4"/>
  <c r="Q310" i="1"/>
  <c r="X310" i="1" s="1"/>
  <c r="R310" i="1"/>
  <c r="G263" i="4" l="1"/>
  <c r="AI263" i="4"/>
  <c r="AJ263" i="4" s="1"/>
  <c r="D263" i="4"/>
  <c r="D314" i="1"/>
  <c r="E314" i="1" s="1"/>
  <c r="AH310" i="1"/>
  <c r="BF310" i="1"/>
  <c r="L260" i="4" s="1"/>
  <c r="I259" i="4"/>
  <c r="AK259" i="4" s="1"/>
  <c r="AL259" i="4" s="1"/>
  <c r="K310" i="1"/>
  <c r="M310" i="1" s="1"/>
  <c r="N259" i="4"/>
  <c r="O259" i="4" s="1"/>
  <c r="C259" i="4"/>
  <c r="O310" i="1"/>
  <c r="AI310" i="1"/>
  <c r="AN310" i="1"/>
  <c r="J259" i="4" l="1"/>
  <c r="F314" i="1"/>
  <c r="G314" i="1"/>
  <c r="M264" i="4" s="1"/>
  <c r="N310" i="1"/>
  <c r="Z312" i="1"/>
  <c r="AK312" i="1" s="1"/>
  <c r="AC331" i="1"/>
  <c r="AA317" i="1"/>
  <c r="AW314" i="1"/>
  <c r="AX317" i="1" s="1"/>
  <c r="S310" i="1"/>
  <c r="AU314" i="1"/>
  <c r="V310" i="1"/>
  <c r="AG310" i="1" s="1"/>
  <c r="W311" i="1" s="1"/>
  <c r="Y317" i="1"/>
  <c r="AB316" i="1"/>
  <c r="AV314" i="1"/>
  <c r="BB310" i="1"/>
  <c r="BE313" i="1"/>
  <c r="AD310" i="1" l="1" a="1"/>
  <c r="AD310" i="1" s="1"/>
  <c r="BD316" i="1"/>
  <c r="E260" i="4"/>
  <c r="AY314" i="1"/>
  <c r="AZ314" i="1" s="1"/>
  <c r="BC310" i="1"/>
  <c r="AJ310" i="1"/>
  <c r="AF310" i="1"/>
  <c r="K263" i="4"/>
  <c r="AO310" i="1" l="1"/>
  <c r="AP310" i="1" s="1"/>
  <c r="H260" i="4" s="1"/>
  <c r="AL310" i="1"/>
  <c r="AM310" i="1" s="1"/>
  <c r="AE310" i="1"/>
  <c r="BI310" i="1" s="1"/>
  <c r="Q311" i="1"/>
  <c r="X311" i="1" s="1"/>
  <c r="BF311" i="1" s="1"/>
  <c r="R311" i="1"/>
  <c r="BA314" i="1"/>
  <c r="F264" i="4"/>
  <c r="G264" i="4" l="1"/>
  <c r="AI264" i="4"/>
  <c r="AJ264" i="4" s="1"/>
  <c r="D264" i="4"/>
  <c r="D315" i="1"/>
  <c r="E315" i="1" s="1"/>
  <c r="AH311" i="1"/>
  <c r="I260" i="4"/>
  <c r="AK260" i="4" s="1"/>
  <c r="AL260" i="4" s="1"/>
  <c r="AN311" i="1"/>
  <c r="AI311" i="1"/>
  <c r="O311" i="1"/>
  <c r="C260" i="4"/>
  <c r="N260" i="4"/>
  <c r="O260" i="4" s="1"/>
  <c r="K311" i="1"/>
  <c r="M311" i="1" s="1"/>
  <c r="L261" i="4"/>
  <c r="J260" i="4" l="1"/>
  <c r="F315" i="1"/>
  <c r="G315" i="1"/>
  <c r="M265" i="4" s="1"/>
  <c r="Y318" i="1"/>
  <c r="AB317" i="1"/>
  <c r="AU315" i="1"/>
  <c r="AW315" i="1"/>
  <c r="AX318" i="1" s="1"/>
  <c r="AA318" i="1"/>
  <c r="AC332" i="1"/>
  <c r="AV315" i="1"/>
  <c r="S311" i="1"/>
  <c r="V311" i="1"/>
  <c r="AG311" i="1" s="1"/>
  <c r="W312" i="1" s="1"/>
  <c r="N311" i="1"/>
  <c r="Z313" i="1"/>
  <c r="AK313" i="1" s="1"/>
  <c r="BB311" i="1"/>
  <c r="AD311" i="1" l="1" a="1"/>
  <c r="AD311" i="1" s="1"/>
  <c r="E261" i="4"/>
  <c r="AY315" i="1"/>
  <c r="AZ315" i="1" s="1"/>
  <c r="BD317" i="1"/>
  <c r="AF311" i="1"/>
  <c r="BC311" i="1"/>
  <c r="AJ311" i="1"/>
  <c r="BE314" i="1"/>
  <c r="AE311" i="1" l="1"/>
  <c r="BI311" i="1" s="1"/>
  <c r="AL311" i="1"/>
  <c r="AM311" i="1" s="1"/>
  <c r="AO311" i="1"/>
  <c r="AP311" i="1" s="1"/>
  <c r="H261" i="4" s="1"/>
  <c r="BA315" i="1"/>
  <c r="F265" i="4"/>
  <c r="Q312" i="1"/>
  <c r="X312" i="1" s="1"/>
  <c r="R312" i="1"/>
  <c r="K264" i="4"/>
  <c r="G265" i="4" l="1"/>
  <c r="AI265" i="4"/>
  <c r="AJ265" i="4" s="1"/>
  <c r="D265" i="4"/>
  <c r="D316" i="1"/>
  <c r="E316" i="1" s="1"/>
  <c r="AH312" i="1"/>
  <c r="BF312" i="1"/>
  <c r="L262" i="4" s="1"/>
  <c r="I261" i="4"/>
  <c r="AK261" i="4" s="1"/>
  <c r="AL261" i="4" s="1"/>
  <c r="AN312" i="1"/>
  <c r="AI312" i="1"/>
  <c r="N261" i="4"/>
  <c r="O261" i="4" s="1"/>
  <c r="K312" i="1"/>
  <c r="M312" i="1" s="1"/>
  <c r="C261" i="4"/>
  <c r="O312" i="1"/>
  <c r="J261" i="4" l="1"/>
  <c r="F316" i="1"/>
  <c r="G316" i="1"/>
  <c r="M266" i="4" s="1"/>
  <c r="AW316" i="1"/>
  <c r="AX319" i="1" s="1"/>
  <c r="AU316" i="1"/>
  <c r="AB318" i="1"/>
  <c r="S312" i="1"/>
  <c r="N312" i="1"/>
  <c r="AV316" i="1"/>
  <c r="AC333" i="1"/>
  <c r="Y319" i="1"/>
  <c r="AA319" i="1"/>
  <c r="Z314" i="1"/>
  <c r="AK314" i="1" s="1"/>
  <c r="V312" i="1"/>
  <c r="AG312" i="1" s="1"/>
  <c r="W313" i="1" s="1"/>
  <c r="BB312" i="1"/>
  <c r="BE315" i="1"/>
  <c r="AD312" i="1" l="1" a="1"/>
  <c r="AD312" i="1" s="1"/>
  <c r="AF312" i="1"/>
  <c r="AJ312" i="1"/>
  <c r="BC312" i="1"/>
  <c r="BD318" i="1"/>
  <c r="E262" i="4"/>
  <c r="AY316" i="1"/>
  <c r="AZ316" i="1" s="1"/>
  <c r="K265" i="4"/>
  <c r="AL312" i="1" l="1"/>
  <c r="AM312" i="1" s="1"/>
  <c r="AO312" i="1"/>
  <c r="AP312" i="1" s="1"/>
  <c r="H262" i="4" s="1"/>
  <c r="AE312" i="1"/>
  <c r="BA316" i="1"/>
  <c r="F266" i="4"/>
  <c r="Q313" i="1"/>
  <c r="X313" i="1" s="1"/>
  <c r="AH313" i="1" s="1"/>
  <c r="R313" i="1"/>
  <c r="G266" i="4" l="1"/>
  <c r="AI266" i="4"/>
  <c r="AJ266" i="4" s="1"/>
  <c r="D266" i="4"/>
  <c r="D317" i="1"/>
  <c r="E317" i="1" s="1"/>
  <c r="BF313" i="1"/>
  <c r="L263" i="4" s="1"/>
  <c r="I262" i="4"/>
  <c r="AK262" i="4" s="1"/>
  <c r="AL262" i="4" s="1"/>
  <c r="BI312" i="1"/>
  <c r="K313" i="1" s="1"/>
  <c r="M313" i="1" s="1"/>
  <c r="AI313" i="1"/>
  <c r="AN313" i="1"/>
  <c r="C262" i="4"/>
  <c r="O313" i="1"/>
  <c r="J262" i="4" l="1"/>
  <c r="F317" i="1"/>
  <c r="G317" i="1"/>
  <c r="M267" i="4" s="1"/>
  <c r="N262" i="4"/>
  <c r="O262" i="4" s="1"/>
  <c r="V313" i="1"/>
  <c r="AG313" i="1" s="1"/>
  <c r="AW317" i="1"/>
  <c r="AX320" i="1" s="1"/>
  <c r="Y320" i="1"/>
  <c r="Z315" i="1"/>
  <c r="AK315" i="1" s="1"/>
  <c r="N313" i="1"/>
  <c r="AB319" i="1"/>
  <c r="AA320" i="1"/>
  <c r="AC334" i="1"/>
  <c r="AV317" i="1"/>
  <c r="S313" i="1"/>
  <c r="AU317" i="1"/>
  <c r="BB313" i="1"/>
  <c r="BE316" i="1"/>
  <c r="AD313" i="1" l="1" a="1"/>
  <c r="AD313" i="1" s="1"/>
  <c r="AY317" i="1"/>
  <c r="AZ317" i="1" s="1"/>
  <c r="BA317" i="1" s="1"/>
  <c r="AF313" i="1"/>
  <c r="AJ313" i="1"/>
  <c r="BC313" i="1"/>
  <c r="BD319" i="1"/>
  <c r="E263" i="4"/>
  <c r="W314" i="1"/>
  <c r="K266" i="4"/>
  <c r="D267" i="4" l="1"/>
  <c r="D318" i="1"/>
  <c r="E318" i="1" s="1"/>
  <c r="F267" i="4"/>
  <c r="AE313" i="1"/>
  <c r="BI313" i="1" s="1"/>
  <c r="AO313" i="1"/>
  <c r="AP313" i="1" s="1"/>
  <c r="H263" i="4" s="1"/>
  <c r="AL313" i="1"/>
  <c r="AM313" i="1" s="1"/>
  <c r="Q314" i="1"/>
  <c r="X314" i="1" s="1"/>
  <c r="R314" i="1"/>
  <c r="G267" i="4" l="1"/>
  <c r="AI267" i="4"/>
  <c r="AJ267" i="4" s="1"/>
  <c r="F318" i="1"/>
  <c r="G318" i="1"/>
  <c r="M268" i="4" s="1"/>
  <c r="BF314" i="1"/>
  <c r="L264" i="4" s="1"/>
  <c r="AH314" i="1"/>
  <c r="I263" i="4"/>
  <c r="AK263" i="4" s="1"/>
  <c r="AL263" i="4" s="1"/>
  <c r="AN314" i="1"/>
  <c r="AI314" i="1"/>
  <c r="O314" i="1"/>
  <c r="C263" i="4"/>
  <c r="N263" i="4"/>
  <c r="O263" i="4" s="1"/>
  <c r="K314" i="1"/>
  <c r="M314" i="1" s="1"/>
  <c r="BE317" i="1"/>
  <c r="J263" i="4" l="1"/>
  <c r="Y321" i="1"/>
  <c r="Z316" i="1"/>
  <c r="AK316" i="1" s="1"/>
  <c r="AW318" i="1"/>
  <c r="AX321" i="1" s="1"/>
  <c r="AV318" i="1"/>
  <c r="V314" i="1"/>
  <c r="AG314" i="1" s="1"/>
  <c r="W315" i="1" s="1"/>
  <c r="S314" i="1"/>
  <c r="N314" i="1"/>
  <c r="AU318" i="1"/>
  <c r="AB320" i="1"/>
  <c r="AC335" i="1"/>
  <c r="AA321" i="1"/>
  <c r="BB314" i="1"/>
  <c r="K267" i="4"/>
  <c r="AD314" i="1" l="1" a="1"/>
  <c r="AD314" i="1" s="1"/>
  <c r="BD320" i="1"/>
  <c r="E264" i="4"/>
  <c r="AY318" i="1"/>
  <c r="AZ318" i="1" s="1"/>
  <c r="BC314" i="1"/>
  <c r="AJ314" i="1"/>
  <c r="AF314" i="1"/>
  <c r="AL314" i="1" l="1"/>
  <c r="AM314" i="1" s="1"/>
  <c r="AO314" i="1"/>
  <c r="AP314" i="1" s="1"/>
  <c r="H264" i="4" s="1"/>
  <c r="AE314" i="1"/>
  <c r="BI314" i="1" s="1"/>
  <c r="Q315" i="1"/>
  <c r="X315" i="1" s="1"/>
  <c r="AH315" i="1" s="1"/>
  <c r="R315" i="1"/>
  <c r="BA318" i="1"/>
  <c r="F268" i="4"/>
  <c r="G268" i="4" l="1"/>
  <c r="AI268" i="4"/>
  <c r="AJ268" i="4" s="1"/>
  <c r="D268" i="4"/>
  <c r="D319" i="1"/>
  <c r="E319" i="1" s="1"/>
  <c r="BF315" i="1"/>
  <c r="L265" i="4" s="1"/>
  <c r="I264" i="4"/>
  <c r="AK264" i="4" s="1"/>
  <c r="AL264" i="4" s="1"/>
  <c r="AI315" i="1"/>
  <c r="AN315" i="1"/>
  <c r="N264" i="4"/>
  <c r="O264" i="4" s="1"/>
  <c r="K315" i="1"/>
  <c r="M315" i="1" s="1"/>
  <c r="O315" i="1"/>
  <c r="C264" i="4"/>
  <c r="J264" i="4" l="1"/>
  <c r="F319" i="1"/>
  <c r="G319" i="1"/>
  <c r="M269" i="4" s="1"/>
  <c r="Z317" i="1"/>
  <c r="AK317" i="1" s="1"/>
  <c r="AV319" i="1"/>
  <c r="AW319" i="1"/>
  <c r="AX322" i="1" s="1"/>
  <c r="N315" i="1"/>
  <c r="V315" i="1"/>
  <c r="AG315" i="1" s="1"/>
  <c r="AC336" i="1"/>
  <c r="AU319" i="1"/>
  <c r="AA322" i="1"/>
  <c r="S315" i="1"/>
  <c r="Y322" i="1"/>
  <c r="AB321" i="1"/>
  <c r="BB315" i="1"/>
  <c r="BE318" i="1"/>
  <c r="AY319" i="1" l="1"/>
  <c r="AZ319" i="1" s="1"/>
  <c r="BA319" i="1" s="1"/>
  <c r="AD315" i="1" a="1"/>
  <c r="AD315" i="1" s="1"/>
  <c r="W316" i="1"/>
  <c r="E265" i="4"/>
  <c r="BD321" i="1"/>
  <c r="AF315" i="1"/>
  <c r="AJ315" i="1"/>
  <c r="BC315" i="1"/>
  <c r="K268" i="4"/>
  <c r="D269" i="4" l="1"/>
  <c r="D320" i="1"/>
  <c r="E320" i="1" s="1"/>
  <c r="F269" i="4"/>
  <c r="AE315" i="1"/>
  <c r="BI315" i="1" s="1"/>
  <c r="AO315" i="1"/>
  <c r="AP315" i="1" s="1"/>
  <c r="H265" i="4" s="1"/>
  <c r="AL315" i="1"/>
  <c r="AM315" i="1" s="1"/>
  <c r="Q316" i="1"/>
  <c r="X316" i="1" s="1"/>
  <c r="R316" i="1"/>
  <c r="G269" i="4" l="1"/>
  <c r="AI269" i="4"/>
  <c r="AJ269" i="4" s="1"/>
  <c r="F320" i="1"/>
  <c r="G320" i="1"/>
  <c r="M270" i="4" s="1"/>
  <c r="AH316" i="1"/>
  <c r="BF316" i="1"/>
  <c r="L266" i="4" s="1"/>
  <c r="I265" i="4"/>
  <c r="AK265" i="4" s="1"/>
  <c r="AL265" i="4" s="1"/>
  <c r="N265" i="4"/>
  <c r="O265" i="4" s="1"/>
  <c r="K316" i="1"/>
  <c r="M316" i="1" s="1"/>
  <c r="C265" i="4"/>
  <c r="O316" i="1"/>
  <c r="AI316" i="1"/>
  <c r="AN316" i="1"/>
  <c r="J265" i="4" l="1"/>
  <c r="Y323" i="1"/>
  <c r="V316" i="1"/>
  <c r="AG316" i="1" s="1"/>
  <c r="W317" i="1" s="1"/>
  <c r="N316" i="1"/>
  <c r="Z318" i="1"/>
  <c r="AK318" i="1" s="1"/>
  <c r="AV320" i="1"/>
  <c r="AW320" i="1"/>
  <c r="AX323" i="1" s="1"/>
  <c r="AC337" i="1"/>
  <c r="AU320" i="1"/>
  <c r="AB322" i="1"/>
  <c r="AA323" i="1"/>
  <c r="S316" i="1"/>
  <c r="BB316" i="1"/>
  <c r="BE319" i="1"/>
  <c r="AD316" i="1" l="1" a="1"/>
  <c r="AD316" i="1" s="1"/>
  <c r="E266" i="4"/>
  <c r="AF316" i="1"/>
  <c r="BC316" i="1"/>
  <c r="AJ316" i="1"/>
  <c r="BD322" i="1"/>
  <c r="AY320" i="1"/>
  <c r="AZ320" i="1" s="1"/>
  <c r="K269" i="4"/>
  <c r="AL316" i="1" l="1"/>
  <c r="AM316" i="1" s="1"/>
  <c r="AO316" i="1"/>
  <c r="AP316" i="1" s="1"/>
  <c r="H266" i="4" s="1"/>
  <c r="AE316" i="1"/>
  <c r="BI316" i="1" s="1"/>
  <c r="Q317" i="1"/>
  <c r="X317" i="1" s="1"/>
  <c r="BF317" i="1" s="1"/>
  <c r="R317" i="1"/>
  <c r="BA320" i="1"/>
  <c r="F270" i="4"/>
  <c r="G270" i="4" l="1"/>
  <c r="AI270" i="4"/>
  <c r="AJ270" i="4" s="1"/>
  <c r="D270" i="4"/>
  <c r="D321" i="1"/>
  <c r="E321" i="1" s="1"/>
  <c r="AH317" i="1"/>
  <c r="I266" i="4"/>
  <c r="AK266" i="4" s="1"/>
  <c r="AL266" i="4" s="1"/>
  <c r="AI317" i="1"/>
  <c r="AN317" i="1"/>
  <c r="C266" i="4"/>
  <c r="O317" i="1"/>
  <c r="K317" i="1"/>
  <c r="M317" i="1" s="1"/>
  <c r="N266" i="4"/>
  <c r="O266" i="4" s="1"/>
  <c r="L267" i="4"/>
  <c r="BE320" i="1"/>
  <c r="J266" i="4" l="1"/>
  <c r="F321" i="1"/>
  <c r="G321" i="1"/>
  <c r="M271" i="4" s="1"/>
  <c r="N317" i="1"/>
  <c r="AW321" i="1"/>
  <c r="AX324" i="1" s="1"/>
  <c r="AA324" i="1"/>
  <c r="V317" i="1"/>
  <c r="AG317" i="1" s="1"/>
  <c r="AC338" i="1"/>
  <c r="S317" i="1"/>
  <c r="Y324" i="1"/>
  <c r="AB323" i="1"/>
  <c r="AU321" i="1"/>
  <c r="Z319" i="1"/>
  <c r="AK319" i="1" s="1"/>
  <c r="AV321" i="1"/>
  <c r="BB317" i="1"/>
  <c r="K270" i="4"/>
  <c r="AD317" i="1" l="1" a="1"/>
  <c r="AD317" i="1" s="1"/>
  <c r="BD323" i="1"/>
  <c r="E267" i="4"/>
  <c r="W318" i="1"/>
  <c r="AF317" i="1"/>
  <c r="BC317" i="1"/>
  <c r="AJ317" i="1"/>
  <c r="AY321" i="1"/>
  <c r="AZ321" i="1" s="1"/>
  <c r="AE317" i="1" l="1"/>
  <c r="BI317" i="1" s="1"/>
  <c r="AO317" i="1"/>
  <c r="AP317" i="1" s="1"/>
  <c r="H267" i="4" s="1"/>
  <c r="AL317" i="1"/>
  <c r="X318" i="1"/>
  <c r="Q318" i="1"/>
  <c r="R318" i="1"/>
  <c r="BA321" i="1"/>
  <c r="F271" i="4"/>
  <c r="G271" i="4" l="1"/>
  <c r="AI271" i="4"/>
  <c r="AJ271" i="4" s="1"/>
  <c r="D271" i="4"/>
  <c r="D322" i="1"/>
  <c r="E322" i="1" s="1"/>
  <c r="AM317" i="1"/>
  <c r="C267" i="4" s="1"/>
  <c r="I267" i="4"/>
  <c r="AK267" i="4" s="1"/>
  <c r="AL267" i="4" s="1"/>
  <c r="AI318" i="1"/>
  <c r="AN318" i="1"/>
  <c r="K318" i="1"/>
  <c r="M318" i="1" s="1"/>
  <c r="N267" i="4"/>
  <c r="O267" i="4" s="1"/>
  <c r="AH318" i="1"/>
  <c r="BF318" i="1"/>
  <c r="BE321" i="1"/>
  <c r="J267" i="4" l="1"/>
  <c r="F322" i="1"/>
  <c r="G322" i="1"/>
  <c r="M272" i="4" s="1"/>
  <c r="O318" i="1"/>
  <c r="N318" i="1"/>
  <c r="AU322" i="1"/>
  <c r="AA325" i="1"/>
  <c r="V318" i="1"/>
  <c r="AG318" i="1" s="1"/>
  <c r="AC339" i="1"/>
  <c r="S318" i="1"/>
  <c r="Y325" i="1"/>
  <c r="Z320" i="1"/>
  <c r="AK320" i="1" s="1"/>
  <c r="AW322" i="1"/>
  <c r="AX325" i="1" s="1"/>
  <c r="AB324" i="1"/>
  <c r="AV322" i="1"/>
  <c r="BB318" i="1"/>
  <c r="L268" i="4"/>
  <c r="K271" i="4"/>
  <c r="AD318" i="1" l="1" a="1"/>
  <c r="AD318" i="1" s="1"/>
  <c r="BC318" i="1"/>
  <c r="AJ318" i="1"/>
  <c r="AF318" i="1"/>
  <c r="W319" i="1"/>
  <c r="AY322" i="1"/>
  <c r="AZ322" i="1" s="1"/>
  <c r="BD324" i="1"/>
  <c r="E268" i="4"/>
  <c r="AL318" i="1" l="1"/>
  <c r="AM318" i="1" s="1"/>
  <c r="AE318" i="1"/>
  <c r="BI318" i="1" s="1"/>
  <c r="AO318" i="1"/>
  <c r="AP318" i="1" s="1"/>
  <c r="H268" i="4" s="1"/>
  <c r="BA322" i="1"/>
  <c r="F272" i="4"/>
  <c r="Q319" i="1"/>
  <c r="X319" i="1" s="1"/>
  <c r="R319" i="1"/>
  <c r="G272" i="4" l="1"/>
  <c r="AI272" i="4"/>
  <c r="AJ272" i="4" s="1"/>
  <c r="D272" i="4"/>
  <c r="D323" i="1"/>
  <c r="E323" i="1" s="1"/>
  <c r="AH319" i="1"/>
  <c r="BF319" i="1"/>
  <c r="L269" i="4" s="1"/>
  <c r="I268" i="4"/>
  <c r="AK268" i="4" s="1"/>
  <c r="AL268" i="4" s="1"/>
  <c r="AI319" i="1"/>
  <c r="AN319" i="1"/>
  <c r="N268" i="4"/>
  <c r="O268" i="4" s="1"/>
  <c r="K319" i="1"/>
  <c r="M319" i="1" s="1"/>
  <c r="O319" i="1"/>
  <c r="C268" i="4"/>
  <c r="BE322" i="1"/>
  <c r="K272" i="4" s="1"/>
  <c r="J268" i="4" l="1"/>
  <c r="F323" i="1"/>
  <c r="G323" i="1"/>
  <c r="M273" i="4" s="1"/>
  <c r="N319" i="1"/>
  <c r="S319" i="1"/>
  <c r="Y326" i="1"/>
  <c r="AB325" i="1"/>
  <c r="V319" i="1"/>
  <c r="AG319" i="1" s="1"/>
  <c r="W320" i="1" s="1"/>
  <c r="AV323" i="1"/>
  <c r="AA326" i="1"/>
  <c r="AC340" i="1"/>
  <c r="AU323" i="1"/>
  <c r="AW323" i="1"/>
  <c r="AX326" i="1" s="1"/>
  <c r="Z321" i="1"/>
  <c r="AK321" i="1" s="1"/>
  <c r="BB319" i="1"/>
  <c r="AD319" i="1" l="1" a="1"/>
  <c r="AD319" i="1" s="1"/>
  <c r="E269" i="4"/>
  <c r="BD325" i="1"/>
  <c r="AF319" i="1"/>
  <c r="AJ319" i="1"/>
  <c r="BC319" i="1"/>
  <c r="AY323" i="1"/>
  <c r="AZ323" i="1" s="1"/>
  <c r="AE319" i="1" l="1"/>
  <c r="BI319" i="1" s="1"/>
  <c r="AO319" i="1"/>
  <c r="AP319" i="1" s="1"/>
  <c r="H269" i="4" s="1"/>
  <c r="AL319" i="1"/>
  <c r="AM319" i="1" s="1"/>
  <c r="Q320" i="1"/>
  <c r="X320" i="1" s="1"/>
  <c r="R320" i="1"/>
  <c r="BA323" i="1"/>
  <c r="F273" i="4"/>
  <c r="BE323" i="1"/>
  <c r="K273" i="4" s="1"/>
  <c r="G273" i="4" l="1"/>
  <c r="AI273" i="4"/>
  <c r="AJ273" i="4" s="1"/>
  <c r="D273" i="4"/>
  <c r="D324" i="1"/>
  <c r="E324" i="1" s="1"/>
  <c r="AH320" i="1"/>
  <c r="BF320" i="1"/>
  <c r="L270" i="4" s="1"/>
  <c r="I269" i="4"/>
  <c r="AK269" i="4" s="1"/>
  <c r="AL269" i="4" s="1"/>
  <c r="AI320" i="1"/>
  <c r="AN320" i="1"/>
  <c r="N269" i="4"/>
  <c r="O269" i="4" s="1"/>
  <c r="K320" i="1"/>
  <c r="M320" i="1" s="1"/>
  <c r="O320" i="1"/>
  <c r="C269" i="4"/>
  <c r="J269" i="4" l="1"/>
  <c r="F324" i="1"/>
  <c r="G324" i="1"/>
  <c r="M274" i="4" s="1"/>
  <c r="N320" i="1"/>
  <c r="AW324" i="1"/>
  <c r="AX327" i="1" s="1"/>
  <c r="AC341" i="1"/>
  <c r="S320" i="1"/>
  <c r="AA327" i="1"/>
  <c r="AB326" i="1"/>
  <c r="Y327" i="1"/>
  <c r="V320" i="1"/>
  <c r="AG320" i="1" s="1"/>
  <c r="W321" i="1" s="1"/>
  <c r="Z322" i="1"/>
  <c r="AK322" i="1" s="1"/>
  <c r="AU324" i="1"/>
  <c r="AV324" i="1"/>
  <c r="BB320" i="1"/>
  <c r="AD320" i="1" l="1" a="1"/>
  <c r="AD320" i="1" s="1"/>
  <c r="BD326" i="1"/>
  <c r="E270" i="4"/>
  <c r="AF320" i="1"/>
  <c r="AJ320" i="1"/>
  <c r="BC320" i="1"/>
  <c r="AY324" i="1"/>
  <c r="AZ324" i="1" s="1"/>
  <c r="AL320" i="1" l="1"/>
  <c r="AM320" i="1" s="1"/>
  <c r="AO320" i="1"/>
  <c r="AP320" i="1" s="1"/>
  <c r="H270" i="4" s="1"/>
  <c r="AE320" i="1"/>
  <c r="BI320" i="1" s="1"/>
  <c r="Q321" i="1"/>
  <c r="X321" i="1" s="1"/>
  <c r="AH321" i="1" s="1"/>
  <c r="R321" i="1"/>
  <c r="BA324" i="1"/>
  <c r="F274" i="4"/>
  <c r="G274" i="4" l="1"/>
  <c r="AI274" i="4"/>
  <c r="AJ274" i="4" s="1"/>
  <c r="D274" i="4"/>
  <c r="D325" i="1"/>
  <c r="E325" i="1" s="1"/>
  <c r="BF321" i="1"/>
  <c r="L271" i="4" s="1"/>
  <c r="I270" i="4"/>
  <c r="AK270" i="4" s="1"/>
  <c r="AL270" i="4" s="1"/>
  <c r="N270" i="4"/>
  <c r="O270" i="4" s="1"/>
  <c r="K321" i="1"/>
  <c r="M321" i="1" s="1"/>
  <c r="AN321" i="1"/>
  <c r="AI321" i="1"/>
  <c r="C270" i="4"/>
  <c r="O321" i="1"/>
  <c r="BE324" i="1"/>
  <c r="J270" i="4" l="1"/>
  <c r="F325" i="1"/>
  <c r="G325" i="1"/>
  <c r="M275" i="4" s="1"/>
  <c r="V321" i="1"/>
  <c r="AG321" i="1" s="1"/>
  <c r="Z323" i="1"/>
  <c r="AK323" i="1" s="1"/>
  <c r="AU325" i="1"/>
  <c r="AC342" i="1"/>
  <c r="S321" i="1"/>
  <c r="AV325" i="1"/>
  <c r="AB327" i="1"/>
  <c r="N321" i="1"/>
  <c r="AA328" i="1"/>
  <c r="Y328" i="1"/>
  <c r="AW325" i="1"/>
  <c r="AX328" i="1" s="1"/>
  <c r="BB321" i="1"/>
  <c r="K274" i="4"/>
  <c r="AD321" i="1" l="1" a="1"/>
  <c r="AD321" i="1" s="1"/>
  <c r="AY325" i="1"/>
  <c r="AZ325" i="1" s="1"/>
  <c r="BA325" i="1" s="1"/>
  <c r="E271" i="4"/>
  <c r="W322" i="1"/>
  <c r="BC321" i="1"/>
  <c r="AF321" i="1"/>
  <c r="AJ321" i="1"/>
  <c r="BD327" i="1"/>
  <c r="D275" i="4" l="1"/>
  <c r="D326" i="1"/>
  <c r="E326" i="1" s="1"/>
  <c r="F275" i="4"/>
  <c r="AE321" i="1"/>
  <c r="BI321" i="1" s="1"/>
  <c r="AO321" i="1"/>
  <c r="AP321" i="1" s="1"/>
  <c r="H271" i="4" s="1"/>
  <c r="AL321" i="1"/>
  <c r="Q322" i="1"/>
  <c r="R322" i="1"/>
  <c r="X322" i="1"/>
  <c r="G275" i="4" l="1"/>
  <c r="AI275" i="4"/>
  <c r="AJ275" i="4" s="1"/>
  <c r="F326" i="1"/>
  <c r="G326" i="1"/>
  <c r="M276" i="4" s="1"/>
  <c r="I271" i="4"/>
  <c r="AK271" i="4" s="1"/>
  <c r="AL271" i="4" s="1"/>
  <c r="AM321" i="1"/>
  <c r="C271" i="4" s="1"/>
  <c r="BF322" i="1"/>
  <c r="L272" i="4" s="1"/>
  <c r="AH322" i="1"/>
  <c r="AI322" i="1"/>
  <c r="AN322" i="1"/>
  <c r="K322" i="1"/>
  <c r="M322" i="1" s="1"/>
  <c r="N271" i="4"/>
  <c r="O271" i="4" s="1"/>
  <c r="J271" i="4" l="1"/>
  <c r="O322" i="1"/>
  <c r="N322" i="1"/>
  <c r="V322" i="1"/>
  <c r="AG322" i="1" s="1"/>
  <c r="AB328" i="1"/>
  <c r="AA329" i="1"/>
  <c r="AW326" i="1"/>
  <c r="AX329" i="1" s="1"/>
  <c r="AV326" i="1"/>
  <c r="Z324" i="1"/>
  <c r="AK324" i="1" s="1"/>
  <c r="AC343" i="1"/>
  <c r="Y329" i="1"/>
  <c r="AU326" i="1"/>
  <c r="S322" i="1"/>
  <c r="BB322" i="1"/>
  <c r="AD322" i="1" l="1" a="1"/>
  <c r="AD322" i="1" s="1"/>
  <c r="AY326" i="1"/>
  <c r="AZ326" i="1" s="1"/>
  <c r="E272" i="4"/>
  <c r="AF322" i="1"/>
  <c r="Q323" i="1" s="1"/>
  <c r="AJ322" i="1"/>
  <c r="BC322" i="1"/>
  <c r="BD328" i="1"/>
  <c r="W323" i="1"/>
  <c r="BE325" i="1"/>
  <c r="AE322" i="1" l="1"/>
  <c r="BI322" i="1" s="1"/>
  <c r="AO322" i="1"/>
  <c r="AP322" i="1" s="1"/>
  <c r="H272" i="4" s="1"/>
  <c r="AL322" i="1"/>
  <c r="AM322" i="1" s="1"/>
  <c r="X323" i="1"/>
  <c r="BA326" i="1"/>
  <c r="F276" i="4"/>
  <c r="K275" i="4"/>
  <c r="G276" i="4" l="1"/>
  <c r="AI276" i="4"/>
  <c r="AJ276" i="4" s="1"/>
  <c r="D276" i="4"/>
  <c r="D327" i="1"/>
  <c r="E327" i="1" s="1"/>
  <c r="I272" i="4"/>
  <c r="AK272" i="4" s="1"/>
  <c r="AL272" i="4" s="1"/>
  <c r="N272" i="4"/>
  <c r="O272" i="4" s="1"/>
  <c r="K323" i="1"/>
  <c r="M323" i="1" s="1"/>
  <c r="BF323" i="1"/>
  <c r="L273" i="4" s="1"/>
  <c r="AH323" i="1"/>
  <c r="O323" i="1"/>
  <c r="R323" i="1" s="1"/>
  <c r="C272" i="4"/>
  <c r="J272" i="4" l="1"/>
  <c r="F327" i="1"/>
  <c r="G327" i="1"/>
  <c r="M277" i="4" s="1"/>
  <c r="AN323" i="1"/>
  <c r="AI323" i="1"/>
  <c r="N323" i="1"/>
  <c r="AW327" i="1"/>
  <c r="AX330" i="1" s="1"/>
  <c r="Y330" i="1"/>
  <c r="AU327" i="1"/>
  <c r="AA330" i="1"/>
  <c r="AB329" i="1"/>
  <c r="V323" i="1"/>
  <c r="AG323" i="1" s="1"/>
  <c r="S323" i="1"/>
  <c r="AC344" i="1"/>
  <c r="AV327" i="1"/>
  <c r="Z325" i="1"/>
  <c r="AK325" i="1" s="1"/>
  <c r="BB323" i="1"/>
  <c r="AY327" i="1" l="1"/>
  <c r="AZ327" i="1" s="1"/>
  <c r="BA327" i="1" s="1"/>
  <c r="AD323" i="1" a="1"/>
  <c r="AD323" i="1" s="1"/>
  <c r="AF323" i="1"/>
  <c r="R324" i="1" s="1"/>
  <c r="BC323" i="1"/>
  <c r="AJ323" i="1"/>
  <c r="BD329" i="1"/>
  <c r="E273" i="4"/>
  <c r="W324" i="1"/>
  <c r="D277" i="4" l="1"/>
  <c r="D328" i="1"/>
  <c r="E328" i="1" s="1"/>
  <c r="F277" i="4"/>
  <c r="AN324" i="1"/>
  <c r="AI324" i="1"/>
  <c r="AL323" i="1"/>
  <c r="AM323" i="1" s="1"/>
  <c r="AO323" i="1"/>
  <c r="AP323" i="1" s="1"/>
  <c r="H273" i="4" s="1"/>
  <c r="AE323" i="1"/>
  <c r="BI323" i="1" s="1"/>
  <c r="Q324" i="1"/>
  <c r="X324" i="1" s="1"/>
  <c r="G277" i="4" l="1"/>
  <c r="AI277" i="4"/>
  <c r="AJ277" i="4" s="1"/>
  <c r="F328" i="1"/>
  <c r="G328" i="1"/>
  <c r="M278" i="4" s="1"/>
  <c r="AH324" i="1"/>
  <c r="BF324" i="1"/>
  <c r="L274" i="4" s="1"/>
  <c r="I273" i="4"/>
  <c r="AK273" i="4" s="1"/>
  <c r="AL273" i="4" s="1"/>
  <c r="O324" i="1"/>
  <c r="C273" i="4"/>
  <c r="N273" i="4"/>
  <c r="O273" i="4" s="1"/>
  <c r="K324" i="1"/>
  <c r="M324" i="1" s="1"/>
  <c r="J273" i="4" l="1"/>
  <c r="Z326" i="1"/>
  <c r="AK326" i="1" s="1"/>
  <c r="AW328" i="1"/>
  <c r="AX331" i="1" s="1"/>
  <c r="AV328" i="1"/>
  <c r="AU328" i="1"/>
  <c r="V324" i="1"/>
  <c r="AG324" i="1" s="1"/>
  <c r="N324" i="1"/>
  <c r="S324" i="1"/>
  <c r="AA331" i="1"/>
  <c r="AC345" i="1"/>
  <c r="AB330" i="1"/>
  <c r="Y331" i="1"/>
  <c r="BB324" i="1"/>
  <c r="BE326" i="1"/>
  <c r="AD324" i="1" l="1" a="1"/>
  <c r="AD324" i="1" s="1"/>
  <c r="E274" i="4"/>
  <c r="AF324" i="1"/>
  <c r="BC324" i="1"/>
  <c r="AJ324" i="1"/>
  <c r="W325" i="1"/>
  <c r="AY328" i="1"/>
  <c r="AZ328" i="1" s="1"/>
  <c r="BD330" i="1"/>
  <c r="K276" i="4"/>
  <c r="AE324" i="1" l="1"/>
  <c r="BI324" i="1" s="1"/>
  <c r="AO324" i="1"/>
  <c r="AP324" i="1" s="1"/>
  <c r="H274" i="4" s="1"/>
  <c r="AL324" i="1"/>
  <c r="AM324" i="1" s="1"/>
  <c r="BA328" i="1"/>
  <c r="F278" i="4"/>
  <c r="Q325" i="1"/>
  <c r="X325" i="1" s="1"/>
  <c r="R325" i="1"/>
  <c r="G278" i="4" l="1"/>
  <c r="AI278" i="4"/>
  <c r="AJ278" i="4" s="1"/>
  <c r="D278" i="4"/>
  <c r="D329" i="1"/>
  <c r="E329" i="1" s="1"/>
  <c r="BF325" i="1"/>
  <c r="L275" i="4" s="1"/>
  <c r="AH325" i="1"/>
  <c r="I274" i="4"/>
  <c r="AK274" i="4" s="1"/>
  <c r="AL274" i="4" s="1"/>
  <c r="AI325" i="1"/>
  <c r="AN325" i="1"/>
  <c r="O325" i="1"/>
  <c r="C274" i="4"/>
  <c r="N274" i="4"/>
  <c r="O274" i="4" s="1"/>
  <c r="K325" i="1"/>
  <c r="M325" i="1" s="1"/>
  <c r="J274" i="4" l="1"/>
  <c r="F329" i="1"/>
  <c r="G329" i="1"/>
  <c r="M279" i="4" s="1"/>
  <c r="N325" i="1"/>
  <c r="AV329" i="1"/>
  <c r="Z327" i="1"/>
  <c r="AK327" i="1" s="1"/>
  <c r="AB331" i="1"/>
  <c r="V325" i="1"/>
  <c r="AG325" i="1" s="1"/>
  <c r="W326" i="1" s="1"/>
  <c r="AA332" i="1"/>
  <c r="AW329" i="1"/>
  <c r="AX332" i="1" s="1"/>
  <c r="S325" i="1"/>
  <c r="Y332" i="1"/>
  <c r="AC346" i="1"/>
  <c r="AU329" i="1"/>
  <c r="BB325" i="1"/>
  <c r="AD325" i="1" l="1" a="1"/>
  <c r="AD325" i="1" s="1"/>
  <c r="AF325" i="1"/>
  <c r="BC325" i="1"/>
  <c r="AJ325" i="1"/>
  <c r="E275" i="4"/>
  <c r="BD331" i="1"/>
  <c r="AY329" i="1"/>
  <c r="AZ329" i="1" s="1"/>
  <c r="AL325" i="1" l="1"/>
  <c r="AM325" i="1" s="1"/>
  <c r="AO325" i="1"/>
  <c r="AP325" i="1" s="1"/>
  <c r="H275" i="4" s="1"/>
  <c r="AE325" i="1"/>
  <c r="BI325" i="1" s="1"/>
  <c r="BA329" i="1"/>
  <c r="F279" i="4"/>
  <c r="Q326" i="1"/>
  <c r="X326" i="1" s="1"/>
  <c r="R326" i="1"/>
  <c r="BE327" i="1"/>
  <c r="G279" i="4" l="1"/>
  <c r="AI279" i="4"/>
  <c r="AJ279" i="4" s="1"/>
  <c r="D279" i="4"/>
  <c r="D330" i="1"/>
  <c r="E330" i="1" s="1"/>
  <c r="BF326" i="1"/>
  <c r="L276" i="4" s="1"/>
  <c r="AH326" i="1"/>
  <c r="I275" i="4"/>
  <c r="AK275" i="4" s="1"/>
  <c r="AL275" i="4" s="1"/>
  <c r="N275" i="4"/>
  <c r="O275" i="4" s="1"/>
  <c r="K326" i="1"/>
  <c r="M326" i="1" s="1"/>
  <c r="C275" i="4"/>
  <c r="O326" i="1"/>
  <c r="AN326" i="1"/>
  <c r="AI326" i="1"/>
  <c r="K277" i="4"/>
  <c r="J275" i="4" l="1"/>
  <c r="F330" i="1"/>
  <c r="G330" i="1"/>
  <c r="M280" i="4" s="1"/>
  <c r="N326" i="1"/>
  <c r="AW330" i="1"/>
  <c r="AX333" i="1" s="1"/>
  <c r="Y333" i="1"/>
  <c r="AU330" i="1"/>
  <c r="AA333" i="1"/>
  <c r="AC347" i="1"/>
  <c r="Z328" i="1"/>
  <c r="AK328" i="1" s="1"/>
  <c r="S326" i="1"/>
  <c r="V326" i="1"/>
  <c r="AG326" i="1" s="1"/>
  <c r="AB332" i="1"/>
  <c r="AV330" i="1"/>
  <c r="BB326" i="1"/>
  <c r="E276" i="4" s="1"/>
  <c r="AY330" i="1" l="1"/>
  <c r="AZ330" i="1" s="1"/>
  <c r="BA330" i="1" s="1"/>
  <c r="AD326" i="1" a="1"/>
  <c r="AD326" i="1" s="1"/>
  <c r="BD332" i="1"/>
  <c r="AF326" i="1"/>
  <c r="AJ326" i="1"/>
  <c r="BC326" i="1"/>
  <c r="W327" i="1"/>
  <c r="D280" i="4" l="1"/>
  <c r="D331" i="1"/>
  <c r="E331" i="1" s="1"/>
  <c r="F280" i="4"/>
  <c r="AE326" i="1"/>
  <c r="BI326" i="1" s="1"/>
  <c r="AO326" i="1"/>
  <c r="AP326" i="1" s="1"/>
  <c r="H276" i="4" s="1"/>
  <c r="AL326" i="1"/>
  <c r="Q327" i="1"/>
  <c r="R327" i="1"/>
  <c r="X327" i="1"/>
  <c r="BF327" i="1" s="1"/>
  <c r="G280" i="4" l="1"/>
  <c r="AI280" i="4"/>
  <c r="AJ280" i="4" s="1"/>
  <c r="F331" i="1"/>
  <c r="G331" i="1"/>
  <c r="M281" i="4" s="1"/>
  <c r="I276" i="4"/>
  <c r="AK276" i="4" s="1"/>
  <c r="AL276" i="4" s="1"/>
  <c r="AM326" i="1"/>
  <c r="AI327" i="1"/>
  <c r="AN327" i="1"/>
  <c r="N276" i="4"/>
  <c r="O276" i="4" s="1"/>
  <c r="K327" i="1"/>
  <c r="M327" i="1" s="1"/>
  <c r="L277" i="4"/>
  <c r="AH327" i="1"/>
  <c r="J276" i="4" l="1"/>
  <c r="C276" i="4"/>
  <c r="O327" i="1"/>
  <c r="N327" i="1"/>
  <c r="AB333" i="1"/>
  <c r="AA334" i="1"/>
  <c r="S327" i="1"/>
  <c r="AC348" i="1"/>
  <c r="Y334" i="1"/>
  <c r="V327" i="1"/>
  <c r="AG327" i="1" s="1"/>
  <c r="BB327" i="1"/>
  <c r="E277" i="4" s="1"/>
  <c r="AU331" i="1"/>
  <c r="AV331" i="1"/>
  <c r="AW331" i="1"/>
  <c r="AX334" i="1" s="1"/>
  <c r="Z329" i="1"/>
  <c r="AK329" i="1" s="1"/>
  <c r="BE328" i="1"/>
  <c r="AD327" i="1" l="1" a="1"/>
  <c r="AD327" i="1" s="1"/>
  <c r="BD333" i="1"/>
  <c r="AF327" i="1"/>
  <c r="AJ327" i="1"/>
  <c r="BC327" i="1"/>
  <c r="AY331" i="1"/>
  <c r="AZ331" i="1" s="1"/>
  <c r="K278" i="4"/>
  <c r="AL327" i="1" l="1"/>
  <c r="AO327" i="1"/>
  <c r="AP327" i="1" s="1"/>
  <c r="H277" i="4" s="1"/>
  <c r="AE327" i="1"/>
  <c r="F281" i="4"/>
  <c r="BA331" i="1"/>
  <c r="R328" i="1"/>
  <c r="Q328" i="1"/>
  <c r="G281" i="4" l="1"/>
  <c r="AI281" i="4"/>
  <c r="AJ281" i="4" s="1"/>
  <c r="D281" i="4"/>
  <c r="D332" i="1"/>
  <c r="E332" i="1" s="1"/>
  <c r="BI327" i="1"/>
  <c r="N277" i="4" s="1"/>
  <c r="O277" i="4" s="1"/>
  <c r="I277" i="4"/>
  <c r="AK277" i="4" s="1"/>
  <c r="AL277" i="4" s="1"/>
  <c r="AM327" i="1"/>
  <c r="AN328" i="1"/>
  <c r="AI328" i="1"/>
  <c r="J277" i="4" l="1"/>
  <c r="F332" i="1"/>
  <c r="G332" i="1"/>
  <c r="M282" i="4" s="1"/>
  <c r="K328" i="1"/>
  <c r="M328" i="1" s="1"/>
  <c r="Y335" i="1" s="1"/>
  <c r="O328" i="1"/>
  <c r="C277" i="4"/>
  <c r="W328" i="1"/>
  <c r="AW332" i="1" l="1"/>
  <c r="AX335" i="1" s="1"/>
  <c r="Z330" i="1"/>
  <c r="AK330" i="1" s="1"/>
  <c r="BB328" i="1"/>
  <c r="E278" i="4" s="1"/>
  <c r="AA335" i="1"/>
  <c r="AU332" i="1"/>
  <c r="V328" i="1"/>
  <c r="S328" i="1"/>
  <c r="N328" i="1"/>
  <c r="AB334" i="1"/>
  <c r="BD334" i="1" s="1"/>
  <c r="AC349" i="1"/>
  <c r="AV332" i="1"/>
  <c r="AD328" i="1" a="1"/>
  <c r="AD328" i="1" s="1"/>
  <c r="X328" i="1"/>
  <c r="BF328" i="1" s="1"/>
  <c r="AY332" i="1" l="1"/>
  <c r="AZ332" i="1" s="1"/>
  <c r="BA332" i="1" s="1"/>
  <c r="BC328" i="1"/>
  <c r="AF328" i="1"/>
  <c r="AJ328" i="1"/>
  <c r="AL328" i="1"/>
  <c r="AE328" i="1"/>
  <c r="AO328" i="1"/>
  <c r="AP328" i="1" s="1"/>
  <c r="H278" i="4" s="1"/>
  <c r="L278" i="4"/>
  <c r="AH328" i="1"/>
  <c r="AG328" i="1"/>
  <c r="D282" i="4" l="1"/>
  <c r="D333" i="1"/>
  <c r="E333" i="1" s="1"/>
  <c r="F282" i="4"/>
  <c r="I278" i="4"/>
  <c r="AK278" i="4" s="1"/>
  <c r="AL278" i="4" s="1"/>
  <c r="AM328" i="1"/>
  <c r="Q329" i="1"/>
  <c r="R329" i="1"/>
  <c r="BE329" i="1"/>
  <c r="BI328" i="1"/>
  <c r="N278" i="4" s="1"/>
  <c r="O278" i="4" s="1"/>
  <c r="G282" i="4" l="1"/>
  <c r="AI282" i="4"/>
  <c r="AJ282" i="4" s="1"/>
  <c r="J278" i="4"/>
  <c r="F333" i="1"/>
  <c r="G333" i="1"/>
  <c r="M283" i="4" s="1"/>
  <c r="O329" i="1"/>
  <c r="C278" i="4"/>
  <c r="K329" i="1"/>
  <c r="AN329" i="1"/>
  <c r="AI329" i="1"/>
  <c r="K279" i="4"/>
  <c r="M329" i="1" l="1"/>
  <c r="N329" i="1" l="1"/>
  <c r="AA336" i="1"/>
  <c r="AC350" i="1"/>
  <c r="Y336" i="1"/>
  <c r="V329" i="1"/>
  <c r="S329" i="1"/>
  <c r="AF329" i="1" s="1"/>
  <c r="Z331" i="1"/>
  <c r="AK331" i="1" s="1"/>
  <c r="AU333" i="1"/>
  <c r="AB335" i="1"/>
  <c r="AV333" i="1"/>
  <c r="AW333" i="1"/>
  <c r="AX336" i="1" s="1"/>
  <c r="BB329" i="1"/>
  <c r="AD329" i="1" l="1" a="1"/>
  <c r="AD329" i="1" s="1"/>
  <c r="BD335" i="1"/>
  <c r="E279" i="4"/>
  <c r="BC329" i="1"/>
  <c r="AJ329" i="1"/>
  <c r="AY333" i="1"/>
  <c r="AZ333" i="1" s="1"/>
  <c r="BA333" i="1" s="1"/>
  <c r="D334" i="1" s="1"/>
  <c r="E334" i="1" s="1"/>
  <c r="W329" i="1"/>
  <c r="F334" i="1" l="1"/>
  <c r="G334" i="1"/>
  <c r="M284" i="4" s="1"/>
  <c r="AE329" i="1"/>
  <c r="AO329" i="1"/>
  <c r="AP329" i="1" s="1"/>
  <c r="H279" i="4" s="1"/>
  <c r="AL329" i="1"/>
  <c r="AM329" i="1" s="1"/>
  <c r="F283" i="4"/>
  <c r="D283" i="4"/>
  <c r="X329" i="1"/>
  <c r="BF329" i="1" s="1"/>
  <c r="G283" i="4" l="1"/>
  <c r="AI283" i="4"/>
  <c r="AJ283" i="4" s="1"/>
  <c r="I279" i="4"/>
  <c r="AK279" i="4" s="1"/>
  <c r="AL279" i="4" s="1"/>
  <c r="L279" i="4"/>
  <c r="AH329" i="1"/>
  <c r="AG329" i="1"/>
  <c r="O330" i="1"/>
  <c r="C279" i="4"/>
  <c r="J279" i="4" l="1"/>
  <c r="BI329" i="1"/>
  <c r="N279" i="4" s="1"/>
  <c r="O279" i="4" s="1"/>
  <c r="R330" i="1"/>
  <c r="Q330" i="1"/>
  <c r="BE330" i="1"/>
  <c r="AN330" i="1" l="1"/>
  <c r="AI330" i="1"/>
  <c r="K280" i="4"/>
  <c r="K330" i="1"/>
  <c r="M330" i="1" l="1"/>
  <c r="N330" i="1" l="1"/>
  <c r="AA337" i="1"/>
  <c r="AC351" i="1"/>
  <c r="AB336" i="1"/>
  <c r="Y337" i="1"/>
  <c r="V330" i="1"/>
  <c r="Z332" i="1"/>
  <c r="AK332" i="1" s="1"/>
  <c r="AV334" i="1"/>
  <c r="AU334" i="1"/>
  <c r="AW334" i="1"/>
  <c r="AX337" i="1" s="1"/>
  <c r="S330" i="1"/>
  <c r="AF330" i="1" s="1"/>
  <c r="BB330" i="1"/>
  <c r="E280" i="4" s="1"/>
  <c r="W330" i="1"/>
  <c r="AD330" i="1" l="1" a="1"/>
  <c r="AD330" i="1" s="1"/>
  <c r="BD336" i="1"/>
  <c r="BC330" i="1"/>
  <c r="AY334" i="1"/>
  <c r="AZ334" i="1" s="1"/>
  <c r="AJ330" i="1"/>
  <c r="X330" i="1"/>
  <c r="BF330" i="1" s="1"/>
  <c r="AL330" i="1" l="1"/>
  <c r="AO330" i="1"/>
  <c r="AP330" i="1" s="1"/>
  <c r="H280" i="4" s="1"/>
  <c r="AE330" i="1"/>
  <c r="BA334" i="1"/>
  <c r="L280" i="4"/>
  <c r="F284" i="4"/>
  <c r="AH330" i="1"/>
  <c r="AG330" i="1"/>
  <c r="G284" i="4" l="1"/>
  <c r="AI284" i="4"/>
  <c r="AJ284" i="4" s="1"/>
  <c r="D284" i="4"/>
  <c r="D335" i="1"/>
  <c r="E335" i="1" s="1"/>
  <c r="I280" i="4"/>
  <c r="AK280" i="4" s="1"/>
  <c r="AL280" i="4" s="1"/>
  <c r="AM330" i="1"/>
  <c r="C280" i="4" s="1"/>
  <c r="BI330" i="1"/>
  <c r="N280" i="4" s="1"/>
  <c r="O280" i="4" s="1"/>
  <c r="Q331" i="1"/>
  <c r="R331" i="1"/>
  <c r="BE331" i="1"/>
  <c r="J280" i="4" l="1"/>
  <c r="F335" i="1"/>
  <c r="G335" i="1"/>
  <c r="M285" i="4" s="1"/>
  <c r="O331" i="1"/>
  <c r="K281" i="4"/>
  <c r="AI331" i="1"/>
  <c r="AN331" i="1"/>
  <c r="K331" i="1"/>
  <c r="M331" i="1" l="1"/>
  <c r="N331" i="1" l="1"/>
  <c r="AA338" i="1"/>
  <c r="AC352" i="1"/>
  <c r="Y338" i="1"/>
  <c r="AU335" i="1"/>
  <c r="AB337" i="1"/>
  <c r="BD337" i="1" s="1"/>
  <c r="AW335" i="1"/>
  <c r="AX338" i="1" s="1"/>
  <c r="BB331" i="1"/>
  <c r="E281" i="4" s="1"/>
  <c r="S331" i="1"/>
  <c r="AF331" i="1" s="1"/>
  <c r="AV335" i="1"/>
  <c r="V331" i="1"/>
  <c r="Z333" i="1"/>
  <c r="AK333" i="1" s="1"/>
  <c r="W331" i="1"/>
  <c r="AD331" i="1" l="1" a="1"/>
  <c r="AD331" i="1" s="1"/>
  <c r="BC331" i="1"/>
  <c r="AY335" i="1"/>
  <c r="AZ335" i="1" s="1"/>
  <c r="AJ331" i="1"/>
  <c r="X331" i="1"/>
  <c r="BF331" i="1" s="1"/>
  <c r="AL331" i="1" l="1"/>
  <c r="AE331" i="1"/>
  <c r="AO331" i="1"/>
  <c r="AP331" i="1" s="1"/>
  <c r="H281" i="4" s="1"/>
  <c r="F285" i="4"/>
  <c r="BA335" i="1"/>
  <c r="L281" i="4"/>
  <c r="AH331" i="1"/>
  <c r="AG331" i="1"/>
  <c r="G285" i="4" l="1"/>
  <c r="AI285" i="4"/>
  <c r="AJ285" i="4" s="1"/>
  <c r="D285" i="4"/>
  <c r="D336" i="1"/>
  <c r="E336" i="1" s="1"/>
  <c r="I281" i="4"/>
  <c r="AK281" i="4" s="1"/>
  <c r="AL281" i="4" s="1"/>
  <c r="AM331" i="1"/>
  <c r="R332" i="1"/>
  <c r="AI332" i="1" s="1"/>
  <c r="BE332" i="1"/>
  <c r="K282" i="4" s="1"/>
  <c r="BI331" i="1"/>
  <c r="N281" i="4" s="1"/>
  <c r="O281" i="4" s="1"/>
  <c r="J281" i="4" l="1"/>
  <c r="F336" i="1"/>
  <c r="G336" i="1"/>
  <c r="M286" i="4" s="1"/>
  <c r="C281" i="4"/>
  <c r="O332" i="1"/>
  <c r="Q332" i="1" s="1"/>
  <c r="AN332" i="1"/>
  <c r="K332" i="1"/>
  <c r="M332" i="1" l="1"/>
  <c r="N332" i="1" l="1"/>
  <c r="AA339" i="1"/>
  <c r="AC353" i="1"/>
  <c r="AB338" i="1"/>
  <c r="BD338" i="1" s="1"/>
  <c r="Y339" i="1"/>
  <c r="BB332" i="1"/>
  <c r="E282" i="4" s="1"/>
  <c r="AV336" i="1"/>
  <c r="AW336" i="1"/>
  <c r="AX339" i="1" s="1"/>
  <c r="S332" i="1"/>
  <c r="AF332" i="1" s="1"/>
  <c r="AU336" i="1"/>
  <c r="Z334" i="1"/>
  <c r="AK334" i="1" s="1"/>
  <c r="V332" i="1"/>
  <c r="W332" i="1"/>
  <c r="AD332" i="1" l="1" a="1"/>
  <c r="AD332" i="1" s="1"/>
  <c r="AY336" i="1"/>
  <c r="AZ336" i="1" s="1"/>
  <c r="BA336" i="1" s="1"/>
  <c r="AJ332" i="1"/>
  <c r="BC332" i="1"/>
  <c r="X332" i="1"/>
  <c r="BF332" i="1" s="1"/>
  <c r="D286" i="4" l="1"/>
  <c r="D337" i="1"/>
  <c r="E337" i="1" s="1"/>
  <c r="AO332" i="1"/>
  <c r="AP332" i="1" s="1"/>
  <c r="H282" i="4" s="1"/>
  <c r="AE332" i="1"/>
  <c r="AL332" i="1"/>
  <c r="F286" i="4"/>
  <c r="L282" i="4"/>
  <c r="AH332" i="1"/>
  <c r="AG332" i="1"/>
  <c r="G286" i="4" l="1"/>
  <c r="AI286" i="4"/>
  <c r="AJ286" i="4" s="1"/>
  <c r="F337" i="1"/>
  <c r="G337" i="1"/>
  <c r="M287" i="4" s="1"/>
  <c r="I282" i="4"/>
  <c r="AK282" i="4" s="1"/>
  <c r="AL282" i="4" s="1"/>
  <c r="AM332" i="1"/>
  <c r="BI332" i="1"/>
  <c r="N282" i="4" s="1"/>
  <c r="O282" i="4" s="1"/>
  <c r="R333" i="1"/>
  <c r="Q333" i="1"/>
  <c r="BE333" i="1"/>
  <c r="J282" i="4" l="1"/>
  <c r="C282" i="4"/>
  <c r="O333" i="1"/>
  <c r="K283" i="4"/>
  <c r="AN333" i="1"/>
  <c r="AI333" i="1"/>
  <c r="K333" i="1"/>
  <c r="M333" i="1" l="1"/>
  <c r="N333" i="1" l="1"/>
  <c r="AA340" i="1"/>
  <c r="AC354" i="1"/>
  <c r="Y340" i="1"/>
  <c r="AB339" i="1"/>
  <c r="AU337" i="1"/>
  <c r="Z335" i="1"/>
  <c r="AK335" i="1" s="1"/>
  <c r="AW337" i="1"/>
  <c r="AX340" i="1" s="1"/>
  <c r="BB333" i="1"/>
  <c r="E283" i="4" s="1"/>
  <c r="S333" i="1"/>
  <c r="AF333" i="1" s="1"/>
  <c r="V333" i="1"/>
  <c r="AV337" i="1"/>
  <c r="W333" i="1"/>
  <c r="AD333" i="1" l="1" a="1"/>
  <c r="AD333" i="1" s="1"/>
  <c r="BD339" i="1"/>
  <c r="AY337" i="1"/>
  <c r="AZ337" i="1" s="1"/>
  <c r="BC333" i="1"/>
  <c r="AJ333" i="1"/>
  <c r="X333" i="1"/>
  <c r="BF333" i="1" s="1"/>
  <c r="AL333" i="1" l="1"/>
  <c r="AE333" i="1"/>
  <c r="AO333" i="1"/>
  <c r="AP333" i="1" s="1"/>
  <c r="H283" i="4" s="1"/>
  <c r="BA337" i="1"/>
  <c r="L283" i="4"/>
  <c r="F287" i="4"/>
  <c r="AH333" i="1"/>
  <c r="AG333" i="1"/>
  <c r="G287" i="4" l="1"/>
  <c r="AI287" i="4"/>
  <c r="AJ287" i="4" s="1"/>
  <c r="D287" i="4"/>
  <c r="D338" i="1"/>
  <c r="E338" i="1" s="1"/>
  <c r="I283" i="4"/>
  <c r="AK283" i="4" s="1"/>
  <c r="AL283" i="4" s="1"/>
  <c r="AM333" i="1"/>
  <c r="R334" i="1"/>
  <c r="Q334" i="1"/>
  <c r="BE334" i="1"/>
  <c r="BI333" i="1"/>
  <c r="N283" i="4" s="1"/>
  <c r="O283" i="4" s="1"/>
  <c r="J283" i="4" l="1"/>
  <c r="F338" i="1"/>
  <c r="G338" i="1"/>
  <c r="M288" i="4" s="1"/>
  <c r="C283" i="4"/>
  <c r="O334" i="1"/>
  <c r="K334" i="1"/>
  <c r="K284" i="4"/>
  <c r="AI334" i="1"/>
  <c r="AN334" i="1"/>
  <c r="M334" i="1" l="1"/>
  <c r="N334" i="1" l="1"/>
  <c r="AA341" i="1"/>
  <c r="AC355" i="1"/>
  <c r="Y341" i="1"/>
  <c r="AV338" i="1"/>
  <c r="AW338" i="1"/>
  <c r="AX341" i="1" s="1"/>
  <c r="AB340" i="1"/>
  <c r="BD340" i="1" s="1"/>
  <c r="BB334" i="1"/>
  <c r="E284" i="4" s="1"/>
  <c r="S334" i="1"/>
  <c r="AF334" i="1" s="1"/>
  <c r="AU338" i="1"/>
  <c r="Z336" i="1"/>
  <c r="AK336" i="1" s="1"/>
  <c r="V334" i="1"/>
  <c r="W334" i="1"/>
  <c r="AD334" i="1" l="1" a="1"/>
  <c r="AD334" i="1" s="1"/>
  <c r="AY338" i="1"/>
  <c r="AZ338" i="1" s="1"/>
  <c r="AJ334" i="1"/>
  <c r="BC334" i="1"/>
  <c r="X334" i="1"/>
  <c r="BF334" i="1" s="1"/>
  <c r="AO334" i="1" l="1"/>
  <c r="AP334" i="1" s="1"/>
  <c r="H284" i="4" s="1"/>
  <c r="AL334" i="1"/>
  <c r="AE334" i="1"/>
  <c r="BA338" i="1"/>
  <c r="F288" i="4"/>
  <c r="L284" i="4"/>
  <c r="AH334" i="1"/>
  <c r="AG334" i="1"/>
  <c r="G288" i="4" l="1"/>
  <c r="AI288" i="4"/>
  <c r="AJ288" i="4" s="1"/>
  <c r="D288" i="4"/>
  <c r="D339" i="1"/>
  <c r="E339" i="1" s="1"/>
  <c r="I284" i="4"/>
  <c r="AK284" i="4" s="1"/>
  <c r="AL284" i="4" s="1"/>
  <c r="AM334" i="1"/>
  <c r="C284" i="4" s="1"/>
  <c r="R335" i="1"/>
  <c r="Q335" i="1"/>
  <c r="BE335" i="1"/>
  <c r="BI334" i="1"/>
  <c r="N284" i="4" s="1"/>
  <c r="O284" i="4" s="1"/>
  <c r="J284" i="4" l="1"/>
  <c r="F339" i="1"/>
  <c r="G339" i="1"/>
  <c r="M289" i="4" s="1"/>
  <c r="O335" i="1"/>
  <c r="K335" i="1"/>
  <c r="K285" i="4"/>
  <c r="AN335" i="1"/>
  <c r="AI335" i="1"/>
  <c r="M335" i="1" l="1"/>
  <c r="N335" i="1" l="1"/>
  <c r="AA342" i="1"/>
  <c r="AC356" i="1"/>
  <c r="Y342" i="1"/>
  <c r="V335" i="1"/>
  <c r="Z337" i="1"/>
  <c r="AK337" i="1" s="1"/>
  <c r="S335" i="1"/>
  <c r="AF335" i="1" s="1"/>
  <c r="AB341" i="1"/>
  <c r="AW339" i="1"/>
  <c r="AX342" i="1" s="1"/>
  <c r="AU339" i="1"/>
  <c r="AV339" i="1"/>
  <c r="BB335" i="1"/>
  <c r="AD335" i="1" l="1" a="1"/>
  <c r="AD335" i="1" s="1"/>
  <c r="AY339" i="1"/>
  <c r="AZ339" i="1" s="1"/>
  <c r="E285" i="4"/>
  <c r="BC335" i="1"/>
  <c r="AJ335" i="1"/>
  <c r="BD341" i="1"/>
  <c r="W335" i="1"/>
  <c r="AE335" i="1" l="1"/>
  <c r="AL335" i="1"/>
  <c r="AM335" i="1" s="1"/>
  <c r="AO335" i="1"/>
  <c r="AP335" i="1" s="1"/>
  <c r="H285" i="4" s="1"/>
  <c r="F289" i="4"/>
  <c r="BA339" i="1"/>
  <c r="X335" i="1"/>
  <c r="BF335" i="1" s="1"/>
  <c r="G289" i="4" l="1"/>
  <c r="AI289" i="4"/>
  <c r="AJ289" i="4" s="1"/>
  <c r="D289" i="4"/>
  <c r="D340" i="1"/>
  <c r="E340" i="1" s="1"/>
  <c r="I285" i="4"/>
  <c r="AK285" i="4" s="1"/>
  <c r="AL285" i="4" s="1"/>
  <c r="L285" i="4"/>
  <c r="AH335" i="1"/>
  <c r="AG335" i="1"/>
  <c r="C285" i="4"/>
  <c r="O336" i="1"/>
  <c r="J285" i="4" l="1"/>
  <c r="F340" i="1"/>
  <c r="G340" i="1"/>
  <c r="M290" i="4" s="1"/>
  <c r="Q336" i="1"/>
  <c r="R336" i="1"/>
  <c r="BE336" i="1"/>
  <c r="BI335" i="1"/>
  <c r="N285" i="4" s="1"/>
  <c r="O285" i="4" s="1"/>
  <c r="K336" i="1" l="1"/>
  <c r="K286" i="4"/>
  <c r="AI336" i="1"/>
  <c r="AN336" i="1"/>
  <c r="M336" i="1" l="1"/>
  <c r="N336" i="1" l="1"/>
  <c r="AA343" i="1"/>
  <c r="AC357" i="1"/>
  <c r="Y343" i="1"/>
  <c r="V336" i="1"/>
  <c r="Z338" i="1"/>
  <c r="AK338" i="1" s="1"/>
  <c r="AV340" i="1"/>
  <c r="AB342" i="1"/>
  <c r="S336" i="1"/>
  <c r="AF336" i="1" s="1"/>
  <c r="AW340" i="1"/>
  <c r="AX343" i="1" s="1"/>
  <c r="AU340" i="1"/>
  <c r="BB336" i="1"/>
  <c r="AD336" i="1" l="1" a="1"/>
  <c r="AD336" i="1" s="1"/>
  <c r="AY340" i="1"/>
  <c r="AZ340" i="1" s="1"/>
  <c r="BC336" i="1"/>
  <c r="AJ336" i="1"/>
  <c r="BD342" i="1"/>
  <c r="E286" i="4"/>
  <c r="W336" i="1"/>
  <c r="AL336" i="1" l="1"/>
  <c r="AM336" i="1" s="1"/>
  <c r="AO336" i="1"/>
  <c r="AP336" i="1" s="1"/>
  <c r="H286" i="4" s="1"/>
  <c r="AE336" i="1"/>
  <c r="BA340" i="1"/>
  <c r="F290" i="4"/>
  <c r="X336" i="1"/>
  <c r="BF336" i="1" s="1"/>
  <c r="G290" i="4" l="1"/>
  <c r="AI290" i="4"/>
  <c r="AJ290" i="4" s="1"/>
  <c r="D290" i="4"/>
  <c r="D341" i="1"/>
  <c r="E341" i="1" s="1"/>
  <c r="I286" i="4"/>
  <c r="AK286" i="4" s="1"/>
  <c r="AL286" i="4" s="1"/>
  <c r="L286" i="4"/>
  <c r="AH336" i="1"/>
  <c r="AG336" i="1"/>
  <c r="C286" i="4"/>
  <c r="O337" i="1"/>
  <c r="J286" i="4" l="1"/>
  <c r="F341" i="1"/>
  <c r="G341" i="1"/>
  <c r="M291" i="4" s="1"/>
  <c r="Q337" i="1"/>
  <c r="R337" i="1"/>
  <c r="BE337" i="1"/>
  <c r="BI336" i="1"/>
  <c r="N286" i="4" s="1"/>
  <c r="O286" i="4" s="1"/>
  <c r="K337" i="1" l="1"/>
  <c r="AI337" i="1"/>
  <c r="AN337" i="1"/>
  <c r="K287" i="4"/>
  <c r="M337" i="1" l="1"/>
  <c r="N337" i="1" l="1"/>
  <c r="AA344" i="1"/>
  <c r="AC358" i="1"/>
  <c r="Y344" i="1"/>
  <c r="V337" i="1"/>
  <c r="Z339" i="1"/>
  <c r="AK339" i="1" s="1"/>
  <c r="S337" i="1"/>
  <c r="AF337" i="1" s="1"/>
  <c r="AB343" i="1"/>
  <c r="AU341" i="1"/>
  <c r="AV341" i="1"/>
  <c r="AW341" i="1"/>
  <c r="AX344" i="1" s="1"/>
  <c r="BB337" i="1"/>
  <c r="AD337" i="1" l="1" a="1"/>
  <c r="AD337" i="1" s="1"/>
  <c r="AY341" i="1"/>
  <c r="AZ341" i="1" s="1"/>
  <c r="BD343" i="1"/>
  <c r="BC337" i="1"/>
  <c r="AJ337" i="1"/>
  <c r="E287" i="4"/>
  <c r="W337" i="1"/>
  <c r="AE337" i="1" l="1"/>
  <c r="AO337" i="1"/>
  <c r="AP337" i="1" s="1"/>
  <c r="H287" i="4" s="1"/>
  <c r="AL337" i="1"/>
  <c r="AM337" i="1" s="1"/>
  <c r="F291" i="4"/>
  <c r="BA341" i="1"/>
  <c r="X337" i="1"/>
  <c r="BF337" i="1" s="1"/>
  <c r="G291" i="4" l="1"/>
  <c r="AI291" i="4"/>
  <c r="AJ291" i="4" s="1"/>
  <c r="D291" i="4"/>
  <c r="D342" i="1"/>
  <c r="E342" i="1" s="1"/>
  <c r="I287" i="4"/>
  <c r="AK287" i="4" s="1"/>
  <c r="AL287" i="4" s="1"/>
  <c r="L287" i="4"/>
  <c r="C287" i="4"/>
  <c r="O338" i="1"/>
  <c r="AH337" i="1"/>
  <c r="AG337" i="1"/>
  <c r="J287" i="4" l="1"/>
  <c r="F342" i="1"/>
  <c r="G342" i="1"/>
  <c r="M292" i="4" s="1"/>
  <c r="BI337" i="1"/>
  <c r="N287" i="4" s="1"/>
  <c r="O287" i="4" s="1"/>
  <c r="R338" i="1"/>
  <c r="Q338" i="1"/>
  <c r="BE338" i="1"/>
  <c r="AN338" i="1" l="1"/>
  <c r="AI338" i="1"/>
  <c r="K288" i="4"/>
  <c r="K338" i="1"/>
  <c r="M338" i="1" l="1"/>
  <c r="N338" i="1" l="1"/>
  <c r="AA345" i="1"/>
  <c r="AC359" i="1"/>
  <c r="AB344" i="1"/>
  <c r="BD344" i="1" s="1"/>
  <c r="Y345" i="1"/>
  <c r="S338" i="1"/>
  <c r="AF338" i="1" s="1"/>
  <c r="AV342" i="1"/>
  <c r="AW342" i="1"/>
  <c r="AX345" i="1" s="1"/>
  <c r="AU342" i="1"/>
  <c r="Z340" i="1"/>
  <c r="AK340" i="1" s="1"/>
  <c r="BB338" i="1"/>
  <c r="E288" i="4" s="1"/>
  <c r="V338" i="1"/>
  <c r="W338" i="1"/>
  <c r="AD338" i="1" l="1" a="1"/>
  <c r="AD338" i="1" s="1"/>
  <c r="AJ338" i="1"/>
  <c r="AY342" i="1"/>
  <c r="AZ342" i="1" s="1"/>
  <c r="BA342" i="1" s="1"/>
  <c r="BC338" i="1"/>
  <c r="X338" i="1"/>
  <c r="BF338" i="1" s="1"/>
  <c r="D292" i="4" l="1"/>
  <c r="D343" i="1"/>
  <c r="E343" i="1" s="1"/>
  <c r="AL338" i="1"/>
  <c r="AO338" i="1"/>
  <c r="AP338" i="1" s="1"/>
  <c r="H288" i="4" s="1"/>
  <c r="AE338" i="1"/>
  <c r="F292" i="4"/>
  <c r="L288" i="4"/>
  <c r="AH338" i="1"/>
  <c r="AG338" i="1"/>
  <c r="G292" i="4" l="1"/>
  <c r="AI292" i="4"/>
  <c r="AJ292" i="4" s="1"/>
  <c r="F343" i="1"/>
  <c r="G343" i="1"/>
  <c r="M293" i="4" s="1"/>
  <c r="I288" i="4"/>
  <c r="AK288" i="4" s="1"/>
  <c r="AL288" i="4" s="1"/>
  <c r="AM338" i="1"/>
  <c r="BI338" i="1"/>
  <c r="N288" i="4" s="1"/>
  <c r="O288" i="4" s="1"/>
  <c r="R339" i="1"/>
  <c r="Q339" i="1"/>
  <c r="BE339" i="1"/>
  <c r="J288" i="4" l="1"/>
  <c r="C288" i="4"/>
  <c r="O339" i="1"/>
  <c r="K289" i="4"/>
  <c r="AI339" i="1"/>
  <c r="AN339" i="1"/>
  <c r="K339" i="1"/>
  <c r="M339" i="1" l="1"/>
  <c r="N339" i="1" l="1"/>
  <c r="AA346" i="1"/>
  <c r="AC360" i="1"/>
  <c r="Y346" i="1"/>
  <c r="S339" i="1"/>
  <c r="AF339" i="1" s="1"/>
  <c r="Z341" i="1"/>
  <c r="AK341" i="1" s="1"/>
  <c r="AW343" i="1"/>
  <c r="AX346" i="1" s="1"/>
  <c r="AB345" i="1"/>
  <c r="BD345" i="1" s="1"/>
  <c r="AU343" i="1"/>
  <c r="BB339" i="1"/>
  <c r="E289" i="4" s="1"/>
  <c r="AV343" i="1"/>
  <c r="V339" i="1"/>
  <c r="W339" i="1"/>
  <c r="AD339" i="1" l="1" a="1"/>
  <c r="AD339" i="1" s="1"/>
  <c r="AY343" i="1"/>
  <c r="AZ343" i="1" s="1"/>
  <c r="BA343" i="1" s="1"/>
  <c r="AJ339" i="1"/>
  <c r="BC339" i="1"/>
  <c r="X339" i="1"/>
  <c r="BF339" i="1" s="1"/>
  <c r="D293" i="4" l="1"/>
  <c r="D344" i="1"/>
  <c r="E344" i="1" s="1"/>
  <c r="AL339" i="1"/>
  <c r="AE339" i="1"/>
  <c r="AO339" i="1"/>
  <c r="AP339" i="1" s="1"/>
  <c r="H289" i="4" s="1"/>
  <c r="F293" i="4"/>
  <c r="L289" i="4"/>
  <c r="AH339" i="1"/>
  <c r="AG339" i="1"/>
  <c r="G293" i="4" l="1"/>
  <c r="AI293" i="4"/>
  <c r="AJ293" i="4" s="1"/>
  <c r="F344" i="1"/>
  <c r="G344" i="1"/>
  <c r="M294" i="4" s="1"/>
  <c r="I289" i="4"/>
  <c r="AK289" i="4" s="1"/>
  <c r="AL289" i="4" s="1"/>
  <c r="AM339" i="1"/>
  <c r="C289" i="4" s="1"/>
  <c r="Q340" i="1"/>
  <c r="R340" i="1"/>
  <c r="BE340" i="1"/>
  <c r="BI339" i="1"/>
  <c r="N289" i="4" s="1"/>
  <c r="O289" i="4" s="1"/>
  <c r="J289" i="4" l="1"/>
  <c r="O340" i="1"/>
  <c r="K290" i="4"/>
  <c r="K340" i="1"/>
  <c r="AN340" i="1"/>
  <c r="AI340" i="1"/>
  <c r="M340" i="1" l="1"/>
  <c r="N340" i="1" l="1"/>
  <c r="AA347" i="1"/>
  <c r="AC361" i="1"/>
  <c r="Y347" i="1"/>
  <c r="AV344" i="1"/>
  <c r="S340" i="1"/>
  <c r="AF340" i="1" s="1"/>
  <c r="AB346" i="1"/>
  <c r="Z342" i="1"/>
  <c r="AK342" i="1" s="1"/>
  <c r="AW344" i="1"/>
  <c r="AX347" i="1" s="1"/>
  <c r="BB340" i="1"/>
  <c r="E290" i="4" s="1"/>
  <c r="AU344" i="1"/>
  <c r="V340" i="1"/>
  <c r="W340" i="1"/>
  <c r="AD340" i="1" l="1" a="1"/>
  <c r="AD340" i="1" s="1"/>
  <c r="BD346" i="1"/>
  <c r="AY344" i="1"/>
  <c r="AZ344" i="1" s="1"/>
  <c r="AJ340" i="1"/>
  <c r="BC340" i="1"/>
  <c r="X340" i="1"/>
  <c r="BF340" i="1" s="1"/>
  <c r="AE340" i="1" l="1"/>
  <c r="AO340" i="1"/>
  <c r="AP340" i="1" s="1"/>
  <c r="H290" i="4" s="1"/>
  <c r="AL340" i="1"/>
  <c r="AM340" i="1" s="1"/>
  <c r="BA344" i="1"/>
  <c r="F294" i="4"/>
  <c r="L290" i="4"/>
  <c r="AH340" i="1"/>
  <c r="AG340" i="1"/>
  <c r="G294" i="4" l="1"/>
  <c r="AI294" i="4"/>
  <c r="AJ294" i="4" s="1"/>
  <c r="D294" i="4"/>
  <c r="D345" i="1"/>
  <c r="E345" i="1" s="1"/>
  <c r="O341" i="1"/>
  <c r="C290" i="4"/>
  <c r="I290" i="4"/>
  <c r="AK290" i="4" s="1"/>
  <c r="AL290" i="4" s="1"/>
  <c r="Q341" i="1"/>
  <c r="R341" i="1"/>
  <c r="BE341" i="1"/>
  <c r="BI340" i="1"/>
  <c r="N290" i="4" s="1"/>
  <c r="O290" i="4" s="1"/>
  <c r="J290" i="4" l="1"/>
  <c r="F345" i="1"/>
  <c r="G345" i="1"/>
  <c r="M295" i="4" s="1"/>
  <c r="K341" i="1"/>
  <c r="K291" i="4"/>
  <c r="AI341" i="1"/>
  <c r="AN341" i="1"/>
  <c r="M341" i="1" l="1"/>
  <c r="N341" i="1" l="1"/>
  <c r="AA348" i="1"/>
  <c r="AC362" i="1"/>
  <c r="Y348" i="1"/>
  <c r="AU345" i="1"/>
  <c r="BB341" i="1"/>
  <c r="E291" i="4" s="1"/>
  <c r="AW345" i="1"/>
  <c r="AX348" i="1" s="1"/>
  <c r="AV345" i="1"/>
  <c r="AB347" i="1"/>
  <c r="BD347" i="1" s="1"/>
  <c r="S341" i="1"/>
  <c r="AF341" i="1" s="1"/>
  <c r="Z343" i="1"/>
  <c r="AK343" i="1" s="1"/>
  <c r="V341" i="1"/>
  <c r="W341" i="1"/>
  <c r="AD341" i="1" l="1" a="1"/>
  <c r="AD341" i="1" s="1"/>
  <c r="AJ341" i="1"/>
  <c r="AY345" i="1"/>
  <c r="AZ345" i="1" s="1"/>
  <c r="BC341" i="1"/>
  <c r="X341" i="1"/>
  <c r="BF341" i="1" s="1"/>
  <c r="AO341" i="1" l="1"/>
  <c r="AP341" i="1" s="1"/>
  <c r="H291" i="4" s="1"/>
  <c r="AL341" i="1"/>
  <c r="AE341" i="1"/>
  <c r="BA345" i="1"/>
  <c r="F295" i="4"/>
  <c r="L291" i="4"/>
  <c r="AH341" i="1"/>
  <c r="AG341" i="1"/>
  <c r="G295" i="4" l="1"/>
  <c r="AI295" i="4"/>
  <c r="AJ295" i="4" s="1"/>
  <c r="D295" i="4"/>
  <c r="D346" i="1"/>
  <c r="E346" i="1" s="1"/>
  <c r="I291" i="4"/>
  <c r="AK291" i="4" s="1"/>
  <c r="AL291" i="4" s="1"/>
  <c r="AM341" i="1"/>
  <c r="C291" i="4" s="1"/>
  <c r="BI341" i="1"/>
  <c r="N291" i="4" s="1"/>
  <c r="O291" i="4" s="1"/>
  <c r="Q342" i="1"/>
  <c r="R342" i="1"/>
  <c r="BE342" i="1"/>
  <c r="J291" i="4" l="1"/>
  <c r="F346" i="1"/>
  <c r="G346" i="1"/>
  <c r="M296" i="4" s="1"/>
  <c r="O342" i="1"/>
  <c r="K292" i="4"/>
  <c r="AI342" i="1"/>
  <c r="AN342" i="1"/>
  <c r="K342" i="1"/>
  <c r="M342" i="1" l="1"/>
  <c r="N342" i="1" l="1"/>
  <c r="AA349" i="1"/>
  <c r="AC363" i="1"/>
  <c r="Y349" i="1"/>
  <c r="AV346" i="1"/>
  <c r="Z344" i="1"/>
  <c r="AK344" i="1" s="1"/>
  <c r="V342" i="1"/>
  <c r="BB342" i="1"/>
  <c r="E292" i="4" s="1"/>
  <c r="AW346" i="1"/>
  <c r="AX349" i="1" s="1"/>
  <c r="AU346" i="1"/>
  <c r="AB348" i="1"/>
  <c r="S342" i="1"/>
  <c r="AF342" i="1" s="1"/>
  <c r="W342" i="1"/>
  <c r="AD342" i="1" l="1" a="1"/>
  <c r="AD342" i="1" s="1"/>
  <c r="BC342" i="1"/>
  <c r="AY346" i="1"/>
  <c r="AZ346" i="1" s="1"/>
  <c r="BD348" i="1"/>
  <c r="AJ342" i="1"/>
  <c r="X342" i="1"/>
  <c r="BF342" i="1" s="1"/>
  <c r="AO342" i="1" l="1"/>
  <c r="AP342" i="1" s="1"/>
  <c r="H292" i="4" s="1"/>
  <c r="AE342" i="1"/>
  <c r="AL342" i="1"/>
  <c r="BA346" i="1"/>
  <c r="L292" i="4"/>
  <c r="F296" i="4"/>
  <c r="AH342" i="1"/>
  <c r="AG342" i="1"/>
  <c r="G296" i="4" l="1"/>
  <c r="AI296" i="4"/>
  <c r="AJ296" i="4" s="1"/>
  <c r="D296" i="4"/>
  <c r="D347" i="1"/>
  <c r="E347" i="1" s="1"/>
  <c r="I292" i="4"/>
  <c r="AK292" i="4" s="1"/>
  <c r="AL292" i="4" s="1"/>
  <c r="AM342" i="1"/>
  <c r="BI342" i="1"/>
  <c r="N292" i="4" s="1"/>
  <c r="O292" i="4" s="1"/>
  <c r="R343" i="1"/>
  <c r="Q343" i="1"/>
  <c r="BE343" i="1"/>
  <c r="J292" i="4" l="1"/>
  <c r="F347" i="1"/>
  <c r="G347" i="1"/>
  <c r="M297" i="4" s="1"/>
  <c r="O343" i="1"/>
  <c r="C292" i="4"/>
  <c r="K293" i="4"/>
  <c r="AN343" i="1"/>
  <c r="AI343" i="1"/>
  <c r="K343" i="1"/>
  <c r="M343" i="1" l="1"/>
  <c r="N343" i="1" l="1"/>
  <c r="AA350" i="1"/>
  <c r="AC364" i="1"/>
  <c r="Y350" i="1"/>
  <c r="V343" i="1"/>
  <c r="AW347" i="1"/>
  <c r="AX350" i="1" s="1"/>
  <c r="AU347" i="1"/>
  <c r="Z345" i="1"/>
  <c r="AK345" i="1" s="1"/>
  <c r="AB349" i="1"/>
  <c r="BB343" i="1"/>
  <c r="E293" i="4" s="1"/>
  <c r="S343" i="1"/>
  <c r="AV347" i="1"/>
  <c r="W343" i="1"/>
  <c r="AD343" i="1" l="1" a="1"/>
  <c r="AD343" i="1" s="1"/>
  <c r="BC343" i="1"/>
  <c r="AF343" i="1"/>
  <c r="BD349" i="1"/>
  <c r="AY347" i="1"/>
  <c r="AZ347" i="1" s="1"/>
  <c r="AJ343" i="1"/>
  <c r="X343" i="1"/>
  <c r="BF343" i="1" s="1"/>
  <c r="AO343" i="1" l="1"/>
  <c r="AP343" i="1" s="1"/>
  <c r="H293" i="4" s="1"/>
  <c r="AL343" i="1"/>
  <c r="AE343" i="1"/>
  <c r="BA347" i="1"/>
  <c r="L293" i="4"/>
  <c r="F297" i="4"/>
  <c r="AH343" i="1"/>
  <c r="AG343" i="1"/>
  <c r="G297" i="4" l="1"/>
  <c r="AI297" i="4"/>
  <c r="AJ297" i="4" s="1"/>
  <c r="D297" i="4"/>
  <c r="D348" i="1"/>
  <c r="E348" i="1" s="1"/>
  <c r="I293" i="4"/>
  <c r="AK293" i="4" s="1"/>
  <c r="AL293" i="4" s="1"/>
  <c r="AM343" i="1"/>
  <c r="C293" i="4" s="1"/>
  <c r="BI343" i="1"/>
  <c r="N293" i="4" s="1"/>
  <c r="O293" i="4" s="1"/>
  <c r="Q344" i="1"/>
  <c r="R344" i="1"/>
  <c r="BE344" i="1"/>
  <c r="J293" i="4" l="1"/>
  <c r="F348" i="1"/>
  <c r="G348" i="1"/>
  <c r="M298" i="4" s="1"/>
  <c r="O344" i="1"/>
  <c r="K294" i="4"/>
  <c r="AN344" i="1"/>
  <c r="AI344" i="1"/>
  <c r="K344" i="1"/>
  <c r="M344" i="1" l="1"/>
  <c r="N344" i="1" l="1"/>
  <c r="AA351" i="1"/>
  <c r="AC365" i="1"/>
  <c r="Y351" i="1"/>
  <c r="V344" i="1"/>
  <c r="AV348" i="1"/>
  <c r="S344" i="1"/>
  <c r="AF344" i="1" s="1"/>
  <c r="AB350" i="1"/>
  <c r="Z346" i="1"/>
  <c r="AK346" i="1" s="1"/>
  <c r="AW348" i="1"/>
  <c r="AX351" i="1" s="1"/>
  <c r="AU348" i="1"/>
  <c r="BB344" i="1"/>
  <c r="E294" i="4" s="1"/>
  <c r="W344" i="1"/>
  <c r="AD344" i="1" l="1" a="1"/>
  <c r="AD344" i="1" s="1"/>
  <c r="AJ344" i="1"/>
  <c r="BC344" i="1"/>
  <c r="BD350" i="1"/>
  <c r="AY348" i="1"/>
  <c r="AZ348" i="1" s="1"/>
  <c r="X344" i="1"/>
  <c r="BF344" i="1" s="1"/>
  <c r="AL344" i="1" l="1"/>
  <c r="AO344" i="1"/>
  <c r="AP344" i="1" s="1"/>
  <c r="H294" i="4" s="1"/>
  <c r="AE344" i="1"/>
  <c r="BA348" i="1"/>
  <c r="L294" i="4"/>
  <c r="F298" i="4"/>
  <c r="AH344" i="1"/>
  <c r="AG344" i="1"/>
  <c r="G298" i="4" l="1"/>
  <c r="AI298" i="4"/>
  <c r="AJ298" i="4" s="1"/>
  <c r="D298" i="4"/>
  <c r="D349" i="1"/>
  <c r="E349" i="1" s="1"/>
  <c r="I294" i="4"/>
  <c r="AK294" i="4" s="1"/>
  <c r="AL294" i="4" s="1"/>
  <c r="AM344" i="1"/>
  <c r="C294" i="4" s="1"/>
  <c r="Q345" i="1"/>
  <c r="R345" i="1"/>
  <c r="BE345" i="1"/>
  <c r="BI344" i="1"/>
  <c r="N294" i="4" s="1"/>
  <c r="O294" i="4" s="1"/>
  <c r="J294" i="4" l="1"/>
  <c r="F349" i="1"/>
  <c r="G349" i="1"/>
  <c r="M299" i="4" s="1"/>
  <c r="O345" i="1"/>
  <c r="K345" i="1"/>
  <c r="K295" i="4"/>
  <c r="AN345" i="1"/>
  <c r="AI345" i="1"/>
  <c r="M345" i="1" l="1"/>
  <c r="N345" i="1" l="1"/>
  <c r="AA352" i="1"/>
  <c r="AC366" i="1"/>
  <c r="AB351" i="1"/>
  <c r="Y352" i="1"/>
  <c r="S345" i="1"/>
  <c r="AF345" i="1" s="1"/>
  <c r="AU349" i="1"/>
  <c r="Z347" i="1"/>
  <c r="AK347" i="1" s="1"/>
  <c r="AW349" i="1"/>
  <c r="AX352" i="1" s="1"/>
  <c r="AV349" i="1"/>
  <c r="BB345" i="1"/>
  <c r="E295" i="4" s="1"/>
  <c r="V345" i="1"/>
  <c r="W345" i="1"/>
  <c r="AD345" i="1" l="1" a="1"/>
  <c r="AD345" i="1" s="1"/>
  <c r="BD351" i="1"/>
  <c r="BC345" i="1"/>
  <c r="AY349" i="1"/>
  <c r="AZ349" i="1" s="1"/>
  <c r="BA349" i="1" s="1"/>
  <c r="AJ345" i="1"/>
  <c r="X345" i="1"/>
  <c r="BF345" i="1" s="1"/>
  <c r="D299" i="4" l="1"/>
  <c r="D350" i="1"/>
  <c r="E350" i="1" s="1"/>
  <c r="F299" i="4"/>
  <c r="AE345" i="1"/>
  <c r="AO345" i="1"/>
  <c r="AP345" i="1" s="1"/>
  <c r="H295" i="4" s="1"/>
  <c r="AL345" i="1"/>
  <c r="L295" i="4"/>
  <c r="AH345" i="1"/>
  <c r="AG345" i="1"/>
  <c r="G299" i="4" l="1"/>
  <c r="AI299" i="4"/>
  <c r="AJ299" i="4" s="1"/>
  <c r="F350" i="1"/>
  <c r="G350" i="1"/>
  <c r="M300" i="4" s="1"/>
  <c r="AM345" i="1"/>
  <c r="I295" i="4"/>
  <c r="AK295" i="4" s="1"/>
  <c r="AL295" i="4" s="1"/>
  <c r="BI345" i="1"/>
  <c r="N295" i="4" s="1"/>
  <c r="O295" i="4" s="1"/>
  <c r="Q346" i="1"/>
  <c r="R346" i="1"/>
  <c r="BE346" i="1"/>
  <c r="J295" i="4" l="1"/>
  <c r="C295" i="4"/>
  <c r="O346" i="1"/>
  <c r="K296" i="4"/>
  <c r="AI346" i="1"/>
  <c r="AN346" i="1"/>
  <c r="K346" i="1"/>
  <c r="M346" i="1" l="1"/>
  <c r="N346" i="1" l="1"/>
  <c r="AA353" i="1"/>
  <c r="AC367" i="1"/>
  <c r="Y353" i="1"/>
  <c r="V346" i="1"/>
  <c r="AB352" i="1"/>
  <c r="S346" i="1"/>
  <c r="AF346" i="1" s="1"/>
  <c r="AU350" i="1"/>
  <c r="AW350" i="1"/>
  <c r="AX353" i="1" s="1"/>
  <c r="AV350" i="1"/>
  <c r="Z348" i="1"/>
  <c r="AK348" i="1" s="1"/>
  <c r="BB346" i="1"/>
  <c r="AD346" i="1" l="1" a="1"/>
  <c r="AD346" i="1" s="1"/>
  <c r="AY350" i="1"/>
  <c r="AZ350" i="1" s="1"/>
  <c r="E296" i="4"/>
  <c r="AJ346" i="1"/>
  <c r="BC346" i="1"/>
  <c r="BD352" i="1"/>
  <c r="W346" i="1"/>
  <c r="AL346" i="1" l="1"/>
  <c r="AM346" i="1" s="1"/>
  <c r="AO346" i="1"/>
  <c r="AP346" i="1" s="1"/>
  <c r="H296" i="4" s="1"/>
  <c r="AE346" i="1"/>
  <c r="BA350" i="1"/>
  <c r="F300" i="4"/>
  <c r="X346" i="1"/>
  <c r="BF346" i="1" s="1"/>
  <c r="G300" i="4" l="1"/>
  <c r="AI300" i="4"/>
  <c r="AJ300" i="4" s="1"/>
  <c r="D300" i="4"/>
  <c r="D351" i="1"/>
  <c r="E351" i="1" s="1"/>
  <c r="I296" i="4"/>
  <c r="AK296" i="4" s="1"/>
  <c r="AL296" i="4" s="1"/>
  <c r="L296" i="4"/>
  <c r="O347" i="1"/>
  <c r="C296" i="4"/>
  <c r="AH346" i="1"/>
  <c r="AG346" i="1"/>
  <c r="J296" i="4" l="1"/>
  <c r="F351" i="1"/>
  <c r="G351" i="1"/>
  <c r="M301" i="4" s="1"/>
  <c r="BI346" i="1"/>
  <c r="N296" i="4" s="1"/>
  <c r="O296" i="4" s="1"/>
  <c r="Q347" i="1"/>
  <c r="R347" i="1"/>
  <c r="BE347" i="1"/>
  <c r="K297" i="4" l="1"/>
  <c r="AN347" i="1"/>
  <c r="AI347" i="1"/>
  <c r="K347" i="1"/>
  <c r="M347" i="1" l="1"/>
  <c r="N347" i="1" l="1"/>
  <c r="AA354" i="1"/>
  <c r="AC368" i="1"/>
  <c r="Y354" i="1"/>
  <c r="Z349" i="1"/>
  <c r="AK349" i="1" s="1"/>
  <c r="V347" i="1"/>
  <c r="BB347" i="1"/>
  <c r="E297" i="4" s="1"/>
  <c r="S347" i="1"/>
  <c r="AF347" i="1" s="1"/>
  <c r="AV351" i="1"/>
  <c r="AW351" i="1"/>
  <c r="AX354" i="1" s="1"/>
  <c r="AB353" i="1"/>
  <c r="BD353" i="1" s="1"/>
  <c r="AU351" i="1"/>
  <c r="W347" i="1"/>
  <c r="AD347" i="1" l="1" a="1"/>
  <c r="AD347" i="1" s="1"/>
  <c r="AJ347" i="1"/>
  <c r="BC347" i="1"/>
  <c r="AY351" i="1"/>
  <c r="AZ351" i="1" s="1"/>
  <c r="X347" i="1"/>
  <c r="BF347" i="1" s="1"/>
  <c r="AE347" i="1" l="1"/>
  <c r="AO347" i="1"/>
  <c r="AP347" i="1" s="1"/>
  <c r="H297" i="4" s="1"/>
  <c r="AL347" i="1"/>
  <c r="BA351" i="1"/>
  <c r="L297" i="4"/>
  <c r="F301" i="4"/>
  <c r="AH347" i="1"/>
  <c r="AG347" i="1"/>
  <c r="G301" i="4" l="1"/>
  <c r="AI301" i="4"/>
  <c r="AJ301" i="4" s="1"/>
  <c r="D301" i="4"/>
  <c r="D352" i="1"/>
  <c r="E352" i="1" s="1"/>
  <c r="I297" i="4"/>
  <c r="AK297" i="4" s="1"/>
  <c r="AL297" i="4" s="1"/>
  <c r="AM347" i="1"/>
  <c r="C297" i="4" s="1"/>
  <c r="BI347" i="1"/>
  <c r="N297" i="4" s="1"/>
  <c r="O297" i="4" s="1"/>
  <c r="R348" i="1"/>
  <c r="Q348" i="1"/>
  <c r="BE348" i="1"/>
  <c r="J297" i="4" l="1"/>
  <c r="F352" i="1"/>
  <c r="G352" i="1"/>
  <c r="M302" i="4" s="1"/>
  <c r="O348" i="1"/>
  <c r="AN348" i="1"/>
  <c r="AI348" i="1"/>
  <c r="K298" i="4"/>
  <c r="K348" i="1"/>
  <c r="M348" i="1" l="1"/>
  <c r="N348" i="1" l="1"/>
  <c r="AA355" i="1"/>
  <c r="AC369" i="1"/>
  <c r="AU352" i="1"/>
  <c r="Y355" i="1"/>
  <c r="AW352" i="1"/>
  <c r="AX355" i="1" s="1"/>
  <c r="Z350" i="1"/>
  <c r="AK350" i="1" s="1"/>
  <c r="AV352" i="1"/>
  <c r="S348" i="1"/>
  <c r="AF348" i="1" s="1"/>
  <c r="BB348" i="1"/>
  <c r="E298" i="4" s="1"/>
  <c r="AB354" i="1"/>
  <c r="BD354" i="1" s="1"/>
  <c r="V348" i="1"/>
  <c r="W348" i="1"/>
  <c r="AD348" i="1" l="1" a="1"/>
  <c r="AD348" i="1" s="1"/>
  <c r="AY352" i="1"/>
  <c r="AZ352" i="1" s="1"/>
  <c r="BA352" i="1" s="1"/>
  <c r="AJ348" i="1"/>
  <c r="BC348" i="1"/>
  <c r="X348" i="1"/>
  <c r="BF348" i="1" s="1"/>
  <c r="D302" i="4" l="1"/>
  <c r="D353" i="1"/>
  <c r="E353" i="1" s="1"/>
  <c r="AL348" i="1"/>
  <c r="AO348" i="1"/>
  <c r="AP348" i="1" s="1"/>
  <c r="H298" i="4" s="1"/>
  <c r="AE348" i="1"/>
  <c r="F302" i="4"/>
  <c r="L298" i="4"/>
  <c r="AH348" i="1"/>
  <c r="AG348" i="1"/>
  <c r="G302" i="4" l="1"/>
  <c r="AI302" i="4"/>
  <c r="AJ302" i="4" s="1"/>
  <c r="F353" i="1"/>
  <c r="G353" i="1"/>
  <c r="M303" i="4" s="1"/>
  <c r="I298" i="4"/>
  <c r="AK298" i="4" s="1"/>
  <c r="AL298" i="4" s="1"/>
  <c r="AM348" i="1"/>
  <c r="BI348" i="1"/>
  <c r="N298" i="4" s="1"/>
  <c r="O298" i="4" s="1"/>
  <c r="R349" i="1"/>
  <c r="Q349" i="1"/>
  <c r="BE349" i="1"/>
  <c r="J298" i="4" l="1"/>
  <c r="C298" i="4"/>
  <c r="O349" i="1"/>
  <c r="AI349" i="1"/>
  <c r="AN349" i="1"/>
  <c r="K299" i="4"/>
  <c r="K349" i="1"/>
  <c r="M349" i="1" l="1"/>
  <c r="N349" i="1" l="1"/>
  <c r="AA356" i="1"/>
  <c r="AC370" i="1"/>
  <c r="Y356" i="1"/>
  <c r="AB355" i="1"/>
  <c r="BD355" i="1" s="1"/>
  <c r="Z351" i="1"/>
  <c r="AK351" i="1" s="1"/>
  <c r="AV353" i="1"/>
  <c r="S349" i="1"/>
  <c r="AF349" i="1" s="1"/>
  <c r="AW353" i="1"/>
  <c r="AX356" i="1" s="1"/>
  <c r="BB349" i="1"/>
  <c r="E299" i="4" s="1"/>
  <c r="AU353" i="1"/>
  <c r="V349" i="1"/>
  <c r="W349" i="1"/>
  <c r="AD349" i="1" l="1" a="1"/>
  <c r="AD349" i="1" s="1"/>
  <c r="AY353" i="1"/>
  <c r="AZ353" i="1" s="1"/>
  <c r="BC349" i="1"/>
  <c r="AJ349" i="1"/>
  <c r="X349" i="1"/>
  <c r="BF349" i="1" s="1"/>
  <c r="AE349" i="1" l="1"/>
  <c r="AO349" i="1"/>
  <c r="AP349" i="1" s="1"/>
  <c r="H299" i="4" s="1"/>
  <c r="AL349" i="1"/>
  <c r="F303" i="4"/>
  <c r="BA353" i="1"/>
  <c r="L299" i="4"/>
  <c r="AH349" i="1"/>
  <c r="AG349" i="1"/>
  <c r="G303" i="4" l="1"/>
  <c r="AI303" i="4"/>
  <c r="AJ303" i="4" s="1"/>
  <c r="D303" i="4"/>
  <c r="D354" i="1"/>
  <c r="E354" i="1" s="1"/>
  <c r="I299" i="4"/>
  <c r="AK299" i="4" s="1"/>
  <c r="AL299" i="4" s="1"/>
  <c r="AM349" i="1"/>
  <c r="C299" i="4" s="1"/>
  <c r="BI349" i="1"/>
  <c r="N299" i="4" s="1"/>
  <c r="O299" i="4" s="1"/>
  <c r="Q350" i="1"/>
  <c r="R350" i="1"/>
  <c r="BE350" i="1"/>
  <c r="J299" i="4" l="1"/>
  <c r="F354" i="1"/>
  <c r="G354" i="1"/>
  <c r="M304" i="4" s="1"/>
  <c r="O350" i="1"/>
  <c r="K300" i="4"/>
  <c r="AN350" i="1"/>
  <c r="AI350" i="1"/>
  <c r="K350" i="1"/>
  <c r="M350" i="1" l="1"/>
  <c r="N350" i="1" l="1"/>
  <c r="AA357" i="1"/>
  <c r="AC371" i="1"/>
  <c r="Y357" i="1"/>
  <c r="V350" i="1"/>
  <c r="AB356" i="1"/>
  <c r="S350" i="1"/>
  <c r="AF350" i="1" s="1"/>
  <c r="Z352" i="1"/>
  <c r="AK352" i="1" s="1"/>
  <c r="AV354" i="1"/>
  <c r="AU354" i="1"/>
  <c r="AW354" i="1"/>
  <c r="AX357" i="1" s="1"/>
  <c r="BB350" i="1"/>
  <c r="AD350" i="1" l="1" a="1"/>
  <c r="AD350" i="1" s="1"/>
  <c r="AY354" i="1"/>
  <c r="AZ354" i="1" s="1"/>
  <c r="E300" i="4"/>
  <c r="AJ350" i="1"/>
  <c r="BC350" i="1"/>
  <c r="BD356" i="1"/>
  <c r="W350" i="1"/>
  <c r="AL350" i="1" l="1"/>
  <c r="AM350" i="1" s="1"/>
  <c r="AO350" i="1"/>
  <c r="AP350" i="1" s="1"/>
  <c r="H300" i="4" s="1"/>
  <c r="AE350" i="1"/>
  <c r="BA354" i="1"/>
  <c r="F304" i="4"/>
  <c r="X350" i="1"/>
  <c r="BF350" i="1" s="1"/>
  <c r="G304" i="4" l="1"/>
  <c r="AI304" i="4"/>
  <c r="AJ304" i="4" s="1"/>
  <c r="D304" i="4"/>
  <c r="D355" i="1"/>
  <c r="E355" i="1" s="1"/>
  <c r="I300" i="4"/>
  <c r="AK300" i="4" s="1"/>
  <c r="AL300" i="4" s="1"/>
  <c r="L300" i="4"/>
  <c r="AH350" i="1"/>
  <c r="AG350" i="1"/>
  <c r="O351" i="1"/>
  <c r="C300" i="4"/>
  <c r="J300" i="4" l="1"/>
  <c r="F355" i="1"/>
  <c r="G355" i="1"/>
  <c r="M305" i="4" s="1"/>
  <c r="Q351" i="1"/>
  <c r="R351" i="1"/>
  <c r="BE351" i="1"/>
  <c r="BI350" i="1"/>
  <c r="N300" i="4" s="1"/>
  <c r="O300" i="4" s="1"/>
  <c r="K301" i="4" l="1"/>
  <c r="K351" i="1"/>
  <c r="AI351" i="1"/>
  <c r="AN351" i="1"/>
  <c r="M351" i="1" l="1"/>
  <c r="N351" i="1" l="1"/>
  <c r="AA358" i="1"/>
  <c r="AC372" i="1"/>
  <c r="AV355" i="1"/>
  <c r="Y358" i="1"/>
  <c r="V351" i="1"/>
  <c r="Z353" i="1"/>
  <c r="AK353" i="1" s="1"/>
  <c r="S351" i="1"/>
  <c r="AF351" i="1" s="1"/>
  <c r="AW355" i="1"/>
  <c r="AX358" i="1" s="1"/>
  <c r="AU355" i="1"/>
  <c r="BB351" i="1"/>
  <c r="E301" i="4" s="1"/>
  <c r="AB357" i="1"/>
  <c r="BD357" i="1" s="1"/>
  <c r="W351" i="1"/>
  <c r="AD351" i="1" l="1" a="1"/>
  <c r="AD351" i="1" s="1"/>
  <c r="AJ351" i="1"/>
  <c r="BC351" i="1"/>
  <c r="AY355" i="1"/>
  <c r="AZ355" i="1" s="1"/>
  <c r="X351" i="1"/>
  <c r="BF351" i="1" s="1"/>
  <c r="AE351" i="1" l="1"/>
  <c r="AO351" i="1"/>
  <c r="AP351" i="1" s="1"/>
  <c r="H301" i="4" s="1"/>
  <c r="AL351" i="1"/>
  <c r="F305" i="4"/>
  <c r="BA355" i="1"/>
  <c r="L301" i="4"/>
  <c r="AH351" i="1"/>
  <c r="AG351" i="1"/>
  <c r="G305" i="4" l="1"/>
  <c r="AI305" i="4"/>
  <c r="AJ305" i="4" s="1"/>
  <c r="D305" i="4"/>
  <c r="D356" i="1"/>
  <c r="E356" i="1" s="1"/>
  <c r="I301" i="4"/>
  <c r="AK301" i="4" s="1"/>
  <c r="AL301" i="4" s="1"/>
  <c r="AM351" i="1"/>
  <c r="BI351" i="1"/>
  <c r="N301" i="4" s="1"/>
  <c r="O301" i="4" s="1"/>
  <c r="Q352" i="1"/>
  <c r="R352" i="1"/>
  <c r="BE352" i="1"/>
  <c r="J301" i="4" l="1"/>
  <c r="F356" i="1"/>
  <c r="G356" i="1"/>
  <c r="M306" i="4" s="1"/>
  <c r="O352" i="1"/>
  <c r="C301" i="4"/>
  <c r="K302" i="4"/>
  <c r="AI352" i="1"/>
  <c r="AN352" i="1"/>
  <c r="K352" i="1"/>
  <c r="M352" i="1" l="1"/>
  <c r="N352" i="1" l="1"/>
  <c r="AA359" i="1"/>
  <c r="AC373" i="1"/>
  <c r="Y359" i="1"/>
  <c r="V352" i="1"/>
  <c r="AW356" i="1"/>
  <c r="AX359" i="1" s="1"/>
  <c r="Z354" i="1"/>
  <c r="AK354" i="1" s="1"/>
  <c r="AU356" i="1"/>
  <c r="S352" i="1"/>
  <c r="AF352" i="1" s="1"/>
  <c r="BB352" i="1"/>
  <c r="E302" i="4" s="1"/>
  <c r="AV356" i="1"/>
  <c r="AB358" i="1"/>
  <c r="W352" i="1"/>
  <c r="AD352" i="1" l="1" a="1"/>
  <c r="AD352" i="1" s="1"/>
  <c r="AJ352" i="1"/>
  <c r="BD358" i="1"/>
  <c r="BC352" i="1"/>
  <c r="AY356" i="1"/>
  <c r="AZ356" i="1" s="1"/>
  <c r="X352" i="1"/>
  <c r="BF352" i="1" s="1"/>
  <c r="AL352" i="1" l="1"/>
  <c r="AE352" i="1"/>
  <c r="AO352" i="1"/>
  <c r="AP352" i="1" s="1"/>
  <c r="H302" i="4" s="1"/>
  <c r="F306" i="4"/>
  <c r="BA356" i="1"/>
  <c r="L302" i="4"/>
  <c r="AH352" i="1"/>
  <c r="AG352" i="1"/>
  <c r="G306" i="4" l="1"/>
  <c r="AI306" i="4"/>
  <c r="AJ306" i="4" s="1"/>
  <c r="D306" i="4"/>
  <c r="D357" i="1"/>
  <c r="E357" i="1" s="1"/>
  <c r="I302" i="4"/>
  <c r="AK302" i="4" s="1"/>
  <c r="AL302" i="4" s="1"/>
  <c r="AM352" i="1"/>
  <c r="C302" i="4" s="1"/>
  <c r="BI352" i="1"/>
  <c r="N302" i="4" s="1"/>
  <c r="O302" i="4" s="1"/>
  <c r="R353" i="1"/>
  <c r="Q353" i="1"/>
  <c r="BE353" i="1"/>
  <c r="J302" i="4" l="1"/>
  <c r="F357" i="1"/>
  <c r="G357" i="1"/>
  <c r="M307" i="4" s="1"/>
  <c r="O353" i="1"/>
  <c r="K303" i="4"/>
  <c r="AI353" i="1"/>
  <c r="AN353" i="1"/>
  <c r="K353" i="1"/>
  <c r="M353" i="1" l="1"/>
  <c r="N353" i="1" l="1"/>
  <c r="AA360" i="1"/>
  <c r="AC374" i="1"/>
  <c r="Y360" i="1"/>
  <c r="V353" i="1"/>
  <c r="AU357" i="1"/>
  <c r="AV357" i="1"/>
  <c r="AW357" i="1"/>
  <c r="AX360" i="1" s="1"/>
  <c r="AB359" i="1"/>
  <c r="Z355" i="1"/>
  <c r="AK355" i="1" s="1"/>
  <c r="S353" i="1"/>
  <c r="AF353" i="1" s="1"/>
  <c r="BB353" i="1"/>
  <c r="AD353" i="1" l="1" a="1"/>
  <c r="AD353" i="1" s="1"/>
  <c r="BD359" i="1"/>
  <c r="E303" i="4"/>
  <c r="AY357" i="1"/>
  <c r="AZ357" i="1" s="1"/>
  <c r="BA357" i="1" s="1"/>
  <c r="D358" i="1" s="1"/>
  <c r="E358" i="1" s="1"/>
  <c r="AJ353" i="1"/>
  <c r="BC353" i="1"/>
  <c r="W353" i="1"/>
  <c r="F358" i="1" l="1"/>
  <c r="G358" i="1"/>
  <c r="M308" i="4" s="1"/>
  <c r="AL353" i="1"/>
  <c r="AM353" i="1" s="1"/>
  <c r="AO353" i="1"/>
  <c r="AP353" i="1" s="1"/>
  <c r="H303" i="4" s="1"/>
  <c r="AE353" i="1"/>
  <c r="X353" i="1"/>
  <c r="BF353" i="1" s="1"/>
  <c r="F307" i="4"/>
  <c r="D307" i="4"/>
  <c r="G307" i="4" l="1"/>
  <c r="AI307" i="4"/>
  <c r="AJ307" i="4" s="1"/>
  <c r="I303" i="4"/>
  <c r="AK303" i="4" s="1"/>
  <c r="AL303" i="4" s="1"/>
  <c r="L303" i="4"/>
  <c r="O354" i="1"/>
  <c r="C303" i="4"/>
  <c r="AH353" i="1"/>
  <c r="AG353" i="1"/>
  <c r="J303" i="4" l="1"/>
  <c r="BI353" i="1"/>
  <c r="N303" i="4" s="1"/>
  <c r="O303" i="4" s="1"/>
  <c r="Q354" i="1"/>
  <c r="R354" i="1"/>
  <c r="BE354" i="1"/>
  <c r="K304" i="4" l="1"/>
  <c r="AI354" i="1"/>
  <c r="AN354" i="1"/>
  <c r="K354" i="1"/>
  <c r="M354" i="1" l="1"/>
  <c r="N354" i="1" l="1"/>
  <c r="AA361" i="1"/>
  <c r="AC375" i="1"/>
  <c r="AW358" i="1"/>
  <c r="AX361" i="1" s="1"/>
  <c r="Y361" i="1"/>
  <c r="BB354" i="1"/>
  <c r="E304" i="4" s="1"/>
  <c r="AU358" i="1"/>
  <c r="Z356" i="1"/>
  <c r="AK356" i="1" s="1"/>
  <c r="AV358" i="1"/>
  <c r="AB360" i="1"/>
  <c r="S354" i="1"/>
  <c r="AF354" i="1" s="1"/>
  <c r="V354" i="1"/>
  <c r="W354" i="1"/>
  <c r="AD354" i="1" l="1" a="1"/>
  <c r="AD354" i="1" s="1"/>
  <c r="AY358" i="1"/>
  <c r="AZ358" i="1" s="1"/>
  <c r="BA358" i="1" s="1"/>
  <c r="BD360" i="1"/>
  <c r="BC354" i="1"/>
  <c r="AJ354" i="1"/>
  <c r="X354" i="1"/>
  <c r="BF354" i="1" s="1"/>
  <c r="D308" i="4" l="1"/>
  <c r="D359" i="1"/>
  <c r="E359" i="1" s="1"/>
  <c r="AO354" i="1"/>
  <c r="AP354" i="1" s="1"/>
  <c r="H304" i="4" s="1"/>
  <c r="AL354" i="1"/>
  <c r="AM354" i="1" s="1"/>
  <c r="AE354" i="1"/>
  <c r="F308" i="4"/>
  <c r="L304" i="4"/>
  <c r="AH354" i="1"/>
  <c r="AG354" i="1"/>
  <c r="G308" i="4" l="1"/>
  <c r="AI308" i="4"/>
  <c r="AJ308" i="4" s="1"/>
  <c r="F359" i="1"/>
  <c r="G359" i="1"/>
  <c r="M309" i="4" s="1"/>
  <c r="C304" i="4"/>
  <c r="O355" i="1"/>
  <c r="I304" i="4"/>
  <c r="AK304" i="4" s="1"/>
  <c r="AL304" i="4" s="1"/>
  <c r="BI354" i="1"/>
  <c r="N304" i="4" s="1"/>
  <c r="O304" i="4" s="1"/>
  <c r="R355" i="1"/>
  <c r="Q355" i="1"/>
  <c r="BE355" i="1"/>
  <c r="J304" i="4" l="1"/>
  <c r="K305" i="4"/>
  <c r="AI355" i="1"/>
  <c r="AN355" i="1"/>
  <c r="K355" i="1"/>
  <c r="M355" i="1" l="1"/>
  <c r="N355" i="1" l="1"/>
  <c r="AA362" i="1"/>
  <c r="AC376" i="1"/>
  <c r="Y362" i="1"/>
  <c r="V355" i="1"/>
  <c r="S355" i="1"/>
  <c r="AF355" i="1" s="1"/>
  <c r="AW359" i="1"/>
  <c r="AX362" i="1" s="1"/>
  <c r="Z357" i="1"/>
  <c r="AK357" i="1" s="1"/>
  <c r="AU359" i="1"/>
  <c r="AV359" i="1"/>
  <c r="AB361" i="1"/>
  <c r="BB355" i="1"/>
  <c r="AD355" i="1" l="1" a="1"/>
  <c r="AD355" i="1" s="1"/>
  <c r="AY359" i="1"/>
  <c r="AZ359" i="1" s="1"/>
  <c r="BC355" i="1"/>
  <c r="AJ355" i="1"/>
  <c r="BD361" i="1"/>
  <c r="E305" i="4"/>
  <c r="W355" i="1"/>
  <c r="AL355" i="1" l="1"/>
  <c r="AM355" i="1" s="1"/>
  <c r="AO355" i="1"/>
  <c r="AP355" i="1" s="1"/>
  <c r="H305" i="4" s="1"/>
  <c r="AE355" i="1"/>
  <c r="F309" i="4"/>
  <c r="BA359" i="1"/>
  <c r="X355" i="1"/>
  <c r="BF355" i="1" s="1"/>
  <c r="G309" i="4" l="1"/>
  <c r="AI309" i="4"/>
  <c r="AJ309" i="4" s="1"/>
  <c r="D309" i="4"/>
  <c r="D360" i="1"/>
  <c r="E360" i="1" s="1"/>
  <c r="I305" i="4"/>
  <c r="AK305" i="4" s="1"/>
  <c r="AL305" i="4" s="1"/>
  <c r="L305" i="4"/>
  <c r="AH355" i="1"/>
  <c r="AG355" i="1"/>
  <c r="O356" i="1"/>
  <c r="C305" i="4"/>
  <c r="J305" i="4" l="1"/>
  <c r="F360" i="1"/>
  <c r="G360" i="1"/>
  <c r="M310" i="4" s="1"/>
  <c r="BI355" i="1"/>
  <c r="N305" i="4" s="1"/>
  <c r="O305" i="4" s="1"/>
  <c r="Q356" i="1"/>
  <c r="R356" i="1"/>
  <c r="BE356" i="1"/>
  <c r="K306" i="4" l="1"/>
  <c r="AI356" i="1"/>
  <c r="AN356" i="1"/>
  <c r="K356" i="1"/>
  <c r="M356" i="1" l="1"/>
  <c r="N356" i="1" l="1"/>
  <c r="AA363" i="1"/>
  <c r="AC377" i="1"/>
  <c r="Y363" i="1"/>
  <c r="AV360" i="1"/>
  <c r="AW360" i="1"/>
  <c r="AX363" i="1" s="1"/>
  <c r="AU360" i="1"/>
  <c r="S356" i="1"/>
  <c r="AF356" i="1" s="1"/>
  <c r="V356" i="1"/>
  <c r="BB356" i="1"/>
  <c r="E306" i="4" s="1"/>
  <c r="Z358" i="1"/>
  <c r="AK358" i="1" s="1"/>
  <c r="AB362" i="1"/>
  <c r="BD362" i="1" s="1"/>
  <c r="W356" i="1"/>
  <c r="AD356" i="1" l="1" a="1"/>
  <c r="AD356" i="1" s="1"/>
  <c r="BC356" i="1"/>
  <c r="AY360" i="1"/>
  <c r="AZ360" i="1" s="1"/>
  <c r="AJ356" i="1"/>
  <c r="X356" i="1"/>
  <c r="BF356" i="1" s="1"/>
  <c r="AE356" i="1" l="1"/>
  <c r="AO356" i="1"/>
  <c r="AP356" i="1" s="1"/>
  <c r="H306" i="4" s="1"/>
  <c r="AL356" i="1"/>
  <c r="BA360" i="1"/>
  <c r="F310" i="4"/>
  <c r="L306" i="4"/>
  <c r="AH356" i="1"/>
  <c r="AG356" i="1"/>
  <c r="G310" i="4" l="1"/>
  <c r="AI310" i="4"/>
  <c r="AJ310" i="4" s="1"/>
  <c r="D310" i="4"/>
  <c r="D361" i="1"/>
  <c r="E361" i="1" s="1"/>
  <c r="I306" i="4"/>
  <c r="AK306" i="4" s="1"/>
  <c r="AL306" i="4" s="1"/>
  <c r="AM356" i="1"/>
  <c r="Q357" i="1"/>
  <c r="R357" i="1"/>
  <c r="BE357" i="1"/>
  <c r="BI356" i="1"/>
  <c r="N306" i="4" s="1"/>
  <c r="O306" i="4" s="1"/>
  <c r="J306" i="4" l="1"/>
  <c r="F361" i="1"/>
  <c r="G361" i="1"/>
  <c r="M311" i="4" s="1"/>
  <c r="C306" i="4"/>
  <c r="O357" i="1"/>
  <c r="K307" i="4"/>
  <c r="K357" i="1"/>
  <c r="AI357" i="1"/>
  <c r="AN357" i="1"/>
  <c r="M357" i="1" l="1"/>
  <c r="N357" i="1" l="1"/>
  <c r="AA364" i="1"/>
  <c r="AC378" i="1"/>
  <c r="Y364" i="1"/>
  <c r="V357" i="1"/>
  <c r="BB357" i="1"/>
  <c r="E307" i="4" s="1"/>
  <c r="AU361" i="1"/>
  <c r="AW361" i="1"/>
  <c r="AX364" i="1" s="1"/>
  <c r="Z359" i="1"/>
  <c r="AK359" i="1" s="1"/>
  <c r="AB363" i="1"/>
  <c r="BD363" i="1" s="1"/>
  <c r="S357" i="1"/>
  <c r="AF357" i="1" s="1"/>
  <c r="AV361" i="1"/>
  <c r="W357" i="1"/>
  <c r="AD357" i="1" l="1" a="1"/>
  <c r="AD357" i="1" s="1"/>
  <c r="BC357" i="1"/>
  <c r="AJ357" i="1"/>
  <c r="AY361" i="1"/>
  <c r="AZ361" i="1" s="1"/>
  <c r="X357" i="1"/>
  <c r="BF357" i="1" s="1"/>
  <c r="AL357" i="1" l="1"/>
  <c r="AO357" i="1"/>
  <c r="AP357" i="1" s="1"/>
  <c r="H307" i="4" s="1"/>
  <c r="AE357" i="1"/>
  <c r="BA361" i="1"/>
  <c r="L307" i="4"/>
  <c r="F311" i="4"/>
  <c r="AH357" i="1"/>
  <c r="AG357" i="1"/>
  <c r="G311" i="4" l="1"/>
  <c r="AI311" i="4"/>
  <c r="AJ311" i="4" s="1"/>
  <c r="D311" i="4"/>
  <c r="D362" i="1"/>
  <c r="E362" i="1" s="1"/>
  <c r="I307" i="4"/>
  <c r="AK307" i="4" s="1"/>
  <c r="AL307" i="4" s="1"/>
  <c r="AM357" i="1"/>
  <c r="C307" i="4" s="1"/>
  <c r="BI357" i="1"/>
  <c r="N307" i="4" s="1"/>
  <c r="O307" i="4" s="1"/>
  <c r="Q358" i="1"/>
  <c r="R358" i="1"/>
  <c r="BE358" i="1"/>
  <c r="J307" i="4" l="1"/>
  <c r="F362" i="1"/>
  <c r="G362" i="1"/>
  <c r="M312" i="4" s="1"/>
  <c r="O358" i="1"/>
  <c r="K308" i="4"/>
  <c r="AN358" i="1"/>
  <c r="AI358" i="1"/>
  <c r="K358" i="1"/>
  <c r="M358" i="1" l="1"/>
  <c r="N358" i="1" s="1"/>
  <c r="AD358" i="1" l="1" a="1"/>
  <c r="AD358" i="1" s="1"/>
  <c r="AA365" i="1"/>
  <c r="AC379" i="1"/>
  <c r="Y365" i="1"/>
  <c r="V358" i="1"/>
  <c r="AB364" i="1"/>
  <c r="AW362" i="1"/>
  <c r="AX365" i="1" s="1"/>
  <c r="AU362" i="1"/>
  <c r="AV362" i="1"/>
  <c r="S358" i="1"/>
  <c r="AF358" i="1" s="1"/>
  <c r="Z360" i="1"/>
  <c r="AK360" i="1" s="1"/>
  <c r="BB358" i="1"/>
  <c r="AE358" i="1" l="1"/>
  <c r="AL358" i="1"/>
  <c r="AO358" i="1"/>
  <c r="AP358" i="1" s="1"/>
  <c r="H308" i="4" s="1"/>
  <c r="E308" i="4"/>
  <c r="AY362" i="1"/>
  <c r="AZ362" i="1" s="1"/>
  <c r="BA362" i="1" s="1"/>
  <c r="D363" i="1" s="1"/>
  <c r="E363" i="1" s="1"/>
  <c r="BC358" i="1"/>
  <c r="AJ358" i="1"/>
  <c r="BD364" i="1"/>
  <c r="W358" i="1"/>
  <c r="F363" i="1" l="1"/>
  <c r="G363" i="1"/>
  <c r="M313" i="4" s="1"/>
  <c r="I308" i="4"/>
  <c r="AK308" i="4" s="1"/>
  <c r="AL308" i="4" s="1"/>
  <c r="X358" i="1"/>
  <c r="BF358" i="1" s="1"/>
  <c r="D312" i="4"/>
  <c r="F312" i="4"/>
  <c r="AM358" i="1"/>
  <c r="G312" i="4" l="1"/>
  <c r="AI312" i="4"/>
  <c r="AJ312" i="4" s="1"/>
  <c r="J308" i="4"/>
  <c r="L308" i="4"/>
  <c r="O359" i="1"/>
  <c r="C308" i="4"/>
  <c r="AH358" i="1"/>
  <c r="AG358" i="1"/>
  <c r="BI358" i="1" l="1"/>
  <c r="N308" i="4" s="1"/>
  <c r="O308" i="4" s="1"/>
  <c r="Q359" i="1"/>
  <c r="R359" i="1"/>
  <c r="BE359" i="1"/>
  <c r="K309" i="4" l="1"/>
  <c r="AI359" i="1"/>
  <c r="AN359" i="1"/>
  <c r="K359" i="1"/>
  <c r="M359" i="1" l="1"/>
  <c r="N359" i="1" s="1"/>
  <c r="AD359" i="1" l="1" a="1"/>
  <c r="AD359" i="1" s="1"/>
  <c r="AA366" i="1"/>
  <c r="AC380" i="1"/>
  <c r="Y366" i="1"/>
  <c r="V359" i="1"/>
  <c r="Z361" i="1"/>
  <c r="AK361" i="1" s="1"/>
  <c r="AV363" i="1"/>
  <c r="S359" i="1"/>
  <c r="AB365" i="1"/>
  <c r="BD365" i="1" s="1"/>
  <c r="AW363" i="1"/>
  <c r="AX366" i="1" s="1"/>
  <c r="BB359" i="1"/>
  <c r="E309" i="4" s="1"/>
  <c r="AU363" i="1"/>
  <c r="W359" i="1"/>
  <c r="AL359" i="1" l="1"/>
  <c r="AO359" i="1"/>
  <c r="AP359" i="1" s="1"/>
  <c r="H309" i="4" s="1"/>
  <c r="AE359" i="1"/>
  <c r="BC359" i="1"/>
  <c r="AF359" i="1"/>
  <c r="AJ359" i="1"/>
  <c r="AY363" i="1"/>
  <c r="AZ363" i="1" s="1"/>
  <c r="X359" i="1"/>
  <c r="BF359" i="1" s="1"/>
  <c r="AM359" i="1" l="1"/>
  <c r="O360" i="1" s="1"/>
  <c r="I309" i="4"/>
  <c r="AK309" i="4" s="1"/>
  <c r="AL309" i="4" s="1"/>
  <c r="F313" i="4"/>
  <c r="BA363" i="1"/>
  <c r="L309" i="4"/>
  <c r="AH359" i="1"/>
  <c r="AG359" i="1"/>
  <c r="G313" i="4" l="1"/>
  <c r="AI313" i="4"/>
  <c r="AJ313" i="4" s="1"/>
  <c r="J309" i="4"/>
  <c r="D313" i="4"/>
  <c r="D364" i="1"/>
  <c r="E364" i="1" s="1"/>
  <c r="C309" i="4"/>
  <c r="BI359" i="1"/>
  <c r="N309" i="4" s="1"/>
  <c r="O309" i="4" s="1"/>
  <c r="R360" i="1"/>
  <c r="Q360" i="1"/>
  <c r="BE360" i="1"/>
  <c r="F364" i="1" l="1"/>
  <c r="G364" i="1"/>
  <c r="M314" i="4" s="1"/>
  <c r="K310" i="4"/>
  <c r="AI360" i="1"/>
  <c r="AN360" i="1"/>
  <c r="K360" i="1"/>
  <c r="M360" i="1" l="1"/>
  <c r="N360" i="1" s="1"/>
  <c r="AD360" i="1" l="1" a="1"/>
  <c r="AD360" i="1" s="1"/>
  <c r="AA367" i="1"/>
  <c r="AC381" i="1"/>
  <c r="Y367" i="1"/>
  <c r="V360" i="1"/>
  <c r="S360" i="1"/>
  <c r="AF360" i="1" s="1"/>
  <c r="AU364" i="1"/>
  <c r="AW364" i="1"/>
  <c r="AX367" i="1" s="1"/>
  <c r="AV364" i="1"/>
  <c r="BB360" i="1"/>
  <c r="E310" i="4" s="1"/>
  <c r="Z362" i="1"/>
  <c r="AK362" i="1" s="1"/>
  <c r="AB366" i="1"/>
  <c r="W360" i="1"/>
  <c r="AL360" i="1" l="1"/>
  <c r="AO360" i="1"/>
  <c r="AP360" i="1" s="1"/>
  <c r="H310" i="4" s="1"/>
  <c r="AE360" i="1"/>
  <c r="BC360" i="1"/>
  <c r="BD366" i="1"/>
  <c r="AY364" i="1"/>
  <c r="AZ364" i="1" s="1"/>
  <c r="AJ360" i="1"/>
  <c r="X360" i="1"/>
  <c r="BF360" i="1" s="1"/>
  <c r="AM360" i="1" l="1"/>
  <c r="O361" i="1" s="1"/>
  <c r="I310" i="4"/>
  <c r="AK310" i="4" s="1"/>
  <c r="AL310" i="4" s="1"/>
  <c r="BA364" i="1"/>
  <c r="L310" i="4"/>
  <c r="F314" i="4"/>
  <c r="AH360" i="1"/>
  <c r="AG360" i="1"/>
  <c r="G314" i="4" l="1"/>
  <c r="AI314" i="4"/>
  <c r="AJ314" i="4" s="1"/>
  <c r="J310" i="4"/>
  <c r="D314" i="4"/>
  <c r="D365" i="1"/>
  <c r="E365" i="1" s="1"/>
  <c r="C310" i="4"/>
  <c r="BI360" i="1"/>
  <c r="N310" i="4" s="1"/>
  <c r="O310" i="4" s="1"/>
  <c r="Q361" i="1"/>
  <c r="R361" i="1"/>
  <c r="BE361" i="1"/>
  <c r="F365" i="1" l="1"/>
  <c r="G365" i="1"/>
  <c r="M315" i="4" s="1"/>
  <c r="AI361" i="1"/>
  <c r="AN361" i="1"/>
  <c r="K311" i="4"/>
  <c r="K361" i="1"/>
  <c r="M361" i="1" l="1"/>
  <c r="N361" i="1" s="1"/>
  <c r="AD361" i="1" l="1" a="1"/>
  <c r="AD361" i="1" s="1"/>
  <c r="AA368" i="1"/>
  <c r="AC382" i="1"/>
  <c r="Y368" i="1"/>
  <c r="V361" i="1"/>
  <c r="S361" i="1"/>
  <c r="AF361" i="1" s="1"/>
  <c r="AU365" i="1"/>
  <c r="AV365" i="1"/>
  <c r="AB367" i="1"/>
  <c r="AW365" i="1"/>
  <c r="AX368" i="1" s="1"/>
  <c r="Z363" i="1"/>
  <c r="AK363" i="1" s="1"/>
  <c r="BB361" i="1"/>
  <c r="AL361" i="1" l="1"/>
  <c r="AE361" i="1"/>
  <c r="AO361" i="1"/>
  <c r="AP361" i="1" s="1"/>
  <c r="H311" i="4" s="1"/>
  <c r="BD367" i="1"/>
  <c r="AY365" i="1"/>
  <c r="AZ365" i="1" s="1"/>
  <c r="BA365" i="1" s="1"/>
  <c r="D366" i="1" s="1"/>
  <c r="E366" i="1" s="1"/>
  <c r="E311" i="4"/>
  <c r="AJ361" i="1"/>
  <c r="BC361" i="1"/>
  <c r="W361" i="1"/>
  <c r="F366" i="1" l="1"/>
  <c r="G366" i="1"/>
  <c r="M316" i="4" s="1"/>
  <c r="I311" i="4"/>
  <c r="AK311" i="4" s="1"/>
  <c r="AL311" i="4" s="1"/>
  <c r="X361" i="1"/>
  <c r="BF361" i="1" s="1"/>
  <c r="AM361" i="1"/>
  <c r="F315" i="4"/>
  <c r="D315" i="4"/>
  <c r="G315" i="4" l="1"/>
  <c r="AI315" i="4"/>
  <c r="AJ315" i="4" s="1"/>
  <c r="J311" i="4"/>
  <c r="L311" i="4"/>
  <c r="O362" i="1"/>
  <c r="C311" i="4"/>
  <c r="AH361" i="1"/>
  <c r="AG361" i="1"/>
  <c r="BI361" i="1" l="1"/>
  <c r="N311" i="4" s="1"/>
  <c r="O311" i="4" s="1"/>
  <c r="R362" i="1"/>
  <c r="Q362" i="1"/>
  <c r="BE362" i="1"/>
  <c r="K312" i="4" l="1"/>
  <c r="AI362" i="1"/>
  <c r="AN362" i="1"/>
  <c r="K362" i="1"/>
  <c r="M362" i="1" l="1"/>
  <c r="N362" i="1" s="1"/>
  <c r="AD362" i="1" l="1" a="1"/>
  <c r="AD362" i="1" s="1"/>
  <c r="AA369" i="1"/>
  <c r="AC383" i="1"/>
  <c r="Y369" i="1"/>
  <c r="V362" i="1"/>
  <c r="AB368" i="1"/>
  <c r="AU366" i="1"/>
  <c r="AV366" i="1"/>
  <c r="AW366" i="1"/>
  <c r="AX369" i="1" s="1"/>
  <c r="BB362" i="1"/>
  <c r="E312" i="4" s="1"/>
  <c r="S362" i="1"/>
  <c r="AF362" i="1" s="1"/>
  <c r="Z364" i="1"/>
  <c r="AK364" i="1" s="1"/>
  <c r="W362" i="1"/>
  <c r="AE362" i="1" l="1"/>
  <c r="AO362" i="1"/>
  <c r="AP362" i="1" s="1"/>
  <c r="H312" i="4" s="1"/>
  <c r="AL362" i="1"/>
  <c r="AJ362" i="1"/>
  <c r="BC362" i="1"/>
  <c r="BD368" i="1"/>
  <c r="AY366" i="1"/>
  <c r="AZ366" i="1" s="1"/>
  <c r="X362" i="1"/>
  <c r="BF362" i="1" s="1"/>
  <c r="AM362" i="1" l="1"/>
  <c r="C312" i="4" s="1"/>
  <c r="I312" i="4"/>
  <c r="AK312" i="4" s="1"/>
  <c r="AL312" i="4" s="1"/>
  <c r="F316" i="4"/>
  <c r="BA366" i="1"/>
  <c r="L312" i="4"/>
  <c r="AH362" i="1"/>
  <c r="AG362" i="1"/>
  <c r="G316" i="4" l="1"/>
  <c r="AI316" i="4"/>
  <c r="AJ316" i="4" s="1"/>
  <c r="J312" i="4"/>
  <c r="D316" i="4"/>
  <c r="D367" i="1"/>
  <c r="E367" i="1" s="1"/>
  <c r="O363" i="1"/>
  <c r="BI362" i="1"/>
  <c r="N312" i="4" s="1"/>
  <c r="O312" i="4" s="1"/>
  <c r="Q363" i="1"/>
  <c r="R363" i="1"/>
  <c r="BE363" i="1"/>
  <c r="F367" i="1" l="1"/>
  <c r="G367" i="1"/>
  <c r="M317" i="4" s="1"/>
  <c r="K313" i="4"/>
  <c r="AI363" i="1"/>
  <c r="AN363" i="1"/>
  <c r="K363" i="1"/>
  <c r="M363" i="1" l="1"/>
  <c r="N363" i="1" s="1"/>
  <c r="AD363" i="1" l="1" a="1"/>
  <c r="AD363" i="1" s="1"/>
  <c r="AA370" i="1"/>
  <c r="AC384" i="1"/>
  <c r="Y370" i="1"/>
  <c r="V363" i="1"/>
  <c r="AU367" i="1"/>
  <c r="Z365" i="1"/>
  <c r="AK365" i="1" s="1"/>
  <c r="AB369" i="1"/>
  <c r="BD369" i="1" s="1"/>
  <c r="AW367" i="1"/>
  <c r="AX370" i="1" s="1"/>
  <c r="AV367" i="1"/>
  <c r="S363" i="1"/>
  <c r="BB363" i="1"/>
  <c r="E313" i="4" s="1"/>
  <c r="W363" i="1"/>
  <c r="AE363" i="1" l="1"/>
  <c r="AL363" i="1"/>
  <c r="AO363" i="1"/>
  <c r="AP363" i="1" s="1"/>
  <c r="H313" i="4" s="1"/>
  <c r="BC363" i="1"/>
  <c r="AF363" i="1"/>
  <c r="AJ363" i="1"/>
  <c r="AY367" i="1"/>
  <c r="AZ367" i="1" s="1"/>
  <c r="X363" i="1"/>
  <c r="BF363" i="1" s="1"/>
  <c r="I313" i="4" l="1"/>
  <c r="AK313" i="4" s="1"/>
  <c r="AL313" i="4" s="1"/>
  <c r="AM363" i="1"/>
  <c r="O364" i="1" s="1"/>
  <c r="F317" i="4"/>
  <c r="BA367" i="1"/>
  <c r="L313" i="4"/>
  <c r="AH363" i="1"/>
  <c r="AG363" i="1"/>
  <c r="G317" i="4" l="1"/>
  <c r="AI317" i="4"/>
  <c r="AJ317" i="4" s="1"/>
  <c r="J313" i="4"/>
  <c r="D317" i="4"/>
  <c r="D368" i="1"/>
  <c r="E368" i="1" s="1"/>
  <c r="C313" i="4"/>
  <c r="BI363" i="1"/>
  <c r="N313" i="4" s="1"/>
  <c r="O313" i="4" s="1"/>
  <c r="Q364" i="1"/>
  <c r="R364" i="1"/>
  <c r="BE364" i="1"/>
  <c r="F368" i="1" l="1"/>
  <c r="G368" i="1"/>
  <c r="M318" i="4" s="1"/>
  <c r="K314" i="4"/>
  <c r="AI364" i="1"/>
  <c r="AN364" i="1"/>
  <c r="K364" i="1"/>
  <c r="M364" i="1" l="1"/>
  <c r="N364" i="1" s="1"/>
  <c r="AD364" i="1" l="1" a="1"/>
  <c r="AD364" i="1" s="1"/>
  <c r="AA371" i="1"/>
  <c r="AC385" i="1"/>
  <c r="Y371" i="1"/>
  <c r="Z366" i="1"/>
  <c r="AK366" i="1" s="1"/>
  <c r="AB370" i="1"/>
  <c r="BD370" i="1" s="1"/>
  <c r="S364" i="1"/>
  <c r="AF364" i="1" s="1"/>
  <c r="AW368" i="1"/>
  <c r="AX371" i="1" s="1"/>
  <c r="AV368" i="1"/>
  <c r="AU368" i="1"/>
  <c r="BB364" i="1"/>
  <c r="E314" i="4" s="1"/>
  <c r="V364" i="1"/>
  <c r="W364" i="1"/>
  <c r="AO364" i="1" l="1"/>
  <c r="AP364" i="1" s="1"/>
  <c r="H314" i="4" s="1"/>
  <c r="AL364" i="1"/>
  <c r="AE364" i="1"/>
  <c r="AY368" i="1"/>
  <c r="AZ368" i="1" s="1"/>
  <c r="AJ364" i="1"/>
  <c r="BC364" i="1"/>
  <c r="X364" i="1"/>
  <c r="BF364" i="1" s="1"/>
  <c r="AM364" i="1" l="1"/>
  <c r="C314" i="4" s="1"/>
  <c r="I314" i="4"/>
  <c r="AK314" i="4" s="1"/>
  <c r="AL314" i="4" s="1"/>
  <c r="F318" i="4"/>
  <c r="BA368" i="1"/>
  <c r="L314" i="4"/>
  <c r="AH364" i="1"/>
  <c r="AG364" i="1"/>
  <c r="G318" i="4" l="1"/>
  <c r="AI318" i="4"/>
  <c r="AJ318" i="4" s="1"/>
  <c r="J314" i="4"/>
  <c r="D318" i="4"/>
  <c r="D369" i="1"/>
  <c r="E369" i="1" s="1"/>
  <c r="O365" i="1"/>
  <c r="R365" i="1"/>
  <c r="Q365" i="1"/>
  <c r="BE365" i="1"/>
  <c r="BI364" i="1"/>
  <c r="N314" i="4" s="1"/>
  <c r="O314" i="4" s="1"/>
  <c r="F369" i="1" l="1"/>
  <c r="G369" i="1"/>
  <c r="M319" i="4" s="1"/>
  <c r="K365" i="1"/>
  <c r="K315" i="4"/>
  <c r="AN365" i="1"/>
  <c r="AI365" i="1"/>
  <c r="M365" i="1" l="1"/>
  <c r="N365" i="1" s="1"/>
  <c r="AD365" i="1" l="1" a="1"/>
  <c r="AD365" i="1" s="1"/>
  <c r="AA372" i="1"/>
  <c r="AC386" i="1"/>
  <c r="Y372" i="1"/>
  <c r="AB371" i="1"/>
  <c r="AU369" i="1"/>
  <c r="AV369" i="1"/>
  <c r="S365" i="1"/>
  <c r="AF365" i="1" s="1"/>
  <c r="AW369" i="1"/>
  <c r="AX372" i="1" s="1"/>
  <c r="Z367" i="1"/>
  <c r="AK367" i="1" s="1"/>
  <c r="BB365" i="1"/>
  <c r="E315" i="4" s="1"/>
  <c r="V365" i="1"/>
  <c r="W365" i="1"/>
  <c r="AE365" i="1" l="1"/>
  <c r="AL365" i="1"/>
  <c r="AO365" i="1"/>
  <c r="AP365" i="1" s="1"/>
  <c r="H315" i="4" s="1"/>
  <c r="BD371" i="1"/>
  <c r="AY369" i="1"/>
  <c r="AZ369" i="1" s="1"/>
  <c r="AJ365" i="1"/>
  <c r="BC365" i="1"/>
  <c r="X365" i="1"/>
  <c r="BF365" i="1" s="1"/>
  <c r="AM365" i="1" l="1"/>
  <c r="O366" i="1" s="1"/>
  <c r="I315" i="4"/>
  <c r="AK315" i="4" s="1"/>
  <c r="AL315" i="4" s="1"/>
  <c r="F319" i="4"/>
  <c r="BA369" i="1"/>
  <c r="L315" i="4"/>
  <c r="AH365" i="1"/>
  <c r="AG365" i="1"/>
  <c r="G319" i="4" l="1"/>
  <c r="AI319" i="4"/>
  <c r="AJ319" i="4" s="1"/>
  <c r="J315" i="4"/>
  <c r="C315" i="4"/>
  <c r="D319" i="4"/>
  <c r="D370" i="1"/>
  <c r="E370" i="1" s="1"/>
  <c r="Q366" i="1"/>
  <c r="R366" i="1"/>
  <c r="BE366" i="1"/>
  <c r="BI365" i="1"/>
  <c r="N315" i="4" s="1"/>
  <c r="O315" i="4" s="1"/>
  <c r="F370" i="1" l="1"/>
  <c r="G370" i="1"/>
  <c r="M320" i="4" s="1"/>
  <c r="AI366" i="1"/>
  <c r="AN366" i="1"/>
  <c r="K366" i="1"/>
  <c r="K316" i="4"/>
  <c r="M366" i="1" l="1"/>
  <c r="N366" i="1" s="1"/>
  <c r="AD366" i="1" l="1" a="1"/>
  <c r="AD366" i="1" s="1"/>
  <c r="AA373" i="1"/>
  <c r="AC387" i="1"/>
  <c r="Y373" i="1"/>
  <c r="V366" i="1"/>
  <c r="AB372" i="1"/>
  <c r="AU370" i="1"/>
  <c r="AW370" i="1"/>
  <c r="AX373" i="1" s="1"/>
  <c r="AV370" i="1"/>
  <c r="Z368" i="1"/>
  <c r="AK368" i="1" s="1"/>
  <c r="S366" i="1"/>
  <c r="AF366" i="1" s="1"/>
  <c r="BB366" i="1"/>
  <c r="AE366" i="1" l="1"/>
  <c r="AO366" i="1"/>
  <c r="AP366" i="1" s="1"/>
  <c r="H316" i="4" s="1"/>
  <c r="AL366" i="1"/>
  <c r="E316" i="4"/>
  <c r="AY370" i="1"/>
  <c r="AZ370" i="1" s="1"/>
  <c r="BA370" i="1" s="1"/>
  <c r="D371" i="1" s="1"/>
  <c r="E371" i="1" s="1"/>
  <c r="BD372" i="1"/>
  <c r="BC366" i="1"/>
  <c r="AJ366" i="1"/>
  <c r="W366" i="1"/>
  <c r="F371" i="1" l="1"/>
  <c r="G371" i="1"/>
  <c r="M321" i="4" s="1"/>
  <c r="I316" i="4"/>
  <c r="AK316" i="4" s="1"/>
  <c r="AL316" i="4" s="1"/>
  <c r="X366" i="1"/>
  <c r="BF366" i="1" s="1"/>
  <c r="D320" i="4"/>
  <c r="F320" i="4"/>
  <c r="AM366" i="1"/>
  <c r="G320" i="4" l="1"/>
  <c r="AI320" i="4"/>
  <c r="AJ320" i="4" s="1"/>
  <c r="J316" i="4"/>
  <c r="L316" i="4"/>
  <c r="O367" i="1"/>
  <c r="C316" i="4"/>
  <c r="AH366" i="1"/>
  <c r="AG366" i="1"/>
  <c r="BI366" i="1" l="1"/>
  <c r="N316" i="4" s="1"/>
  <c r="O316" i="4" s="1"/>
  <c r="Q367" i="1"/>
  <c r="R367" i="1"/>
  <c r="BE367" i="1"/>
  <c r="AI367" i="1" l="1"/>
  <c r="AN367" i="1"/>
  <c r="K317" i="4"/>
  <c r="K367" i="1"/>
  <c r="M367" i="1" l="1"/>
  <c r="N367" i="1" s="1"/>
  <c r="AD367" i="1" l="1" a="1"/>
  <c r="AD367" i="1" s="1"/>
  <c r="AA374" i="1"/>
  <c r="AC388" i="1"/>
  <c r="AB373" i="1"/>
  <c r="Y374" i="1"/>
  <c r="Z369" i="1"/>
  <c r="AK369" i="1" s="1"/>
  <c r="S367" i="1"/>
  <c r="AF367" i="1" s="1"/>
  <c r="AW371" i="1"/>
  <c r="AX374" i="1" s="1"/>
  <c r="AV371" i="1"/>
  <c r="AU371" i="1"/>
  <c r="BB367" i="1"/>
  <c r="E317" i="4" s="1"/>
  <c r="V367" i="1"/>
  <c r="W367" i="1"/>
  <c r="AL367" i="1" l="1"/>
  <c r="AO367" i="1"/>
  <c r="AP367" i="1" s="1"/>
  <c r="H317" i="4" s="1"/>
  <c r="AE367" i="1"/>
  <c r="BD373" i="1"/>
  <c r="AY371" i="1"/>
  <c r="AZ371" i="1" s="1"/>
  <c r="BA371" i="1" s="1"/>
  <c r="AJ367" i="1"/>
  <c r="BC367" i="1"/>
  <c r="X367" i="1"/>
  <c r="BF367" i="1" s="1"/>
  <c r="D321" i="4" l="1"/>
  <c r="D372" i="1"/>
  <c r="E372" i="1" s="1"/>
  <c r="AM367" i="1"/>
  <c r="C317" i="4" s="1"/>
  <c r="I317" i="4"/>
  <c r="AK317" i="4" s="1"/>
  <c r="AL317" i="4" s="1"/>
  <c r="F321" i="4"/>
  <c r="L317" i="4"/>
  <c r="AH367" i="1"/>
  <c r="AG367" i="1"/>
  <c r="G321" i="4" l="1"/>
  <c r="AI321" i="4"/>
  <c r="AJ321" i="4" s="1"/>
  <c r="J317" i="4"/>
  <c r="F372" i="1"/>
  <c r="G372" i="1"/>
  <c r="M322" i="4" s="1"/>
  <c r="O368" i="1"/>
  <c r="Q368" i="1"/>
  <c r="R368" i="1"/>
  <c r="BE368" i="1"/>
  <c r="BI367" i="1"/>
  <c r="N317" i="4" s="1"/>
  <c r="O317" i="4" s="1"/>
  <c r="K368" i="1" l="1"/>
  <c r="K318" i="4"/>
  <c r="AN368" i="1"/>
  <c r="AI368" i="1"/>
  <c r="M368" i="1" l="1"/>
  <c r="N368" i="1" s="1"/>
  <c r="AD368" i="1" l="1" a="1"/>
  <c r="AD368" i="1" s="1"/>
  <c r="AA375" i="1"/>
  <c r="AC389" i="1"/>
  <c r="AW372" i="1"/>
  <c r="AX375" i="1" s="1"/>
  <c r="Y375" i="1"/>
  <c r="BB368" i="1"/>
  <c r="E318" i="4" s="1"/>
  <c r="AU372" i="1"/>
  <c r="AV372" i="1"/>
  <c r="AB374" i="1"/>
  <c r="Z370" i="1"/>
  <c r="AK370" i="1" s="1"/>
  <c r="S368" i="1"/>
  <c r="AF368" i="1" s="1"/>
  <c r="V368" i="1"/>
  <c r="W368" i="1"/>
  <c r="AE368" i="1" l="1"/>
  <c r="AO368" i="1"/>
  <c r="AP368" i="1" s="1"/>
  <c r="H318" i="4" s="1"/>
  <c r="AL368" i="1"/>
  <c r="AY372" i="1"/>
  <c r="AZ372" i="1" s="1"/>
  <c r="BA372" i="1" s="1"/>
  <c r="BD374" i="1"/>
  <c r="BC368" i="1"/>
  <c r="AJ368" i="1"/>
  <c r="X368" i="1"/>
  <c r="BF368" i="1" s="1"/>
  <c r="D322" i="4" l="1"/>
  <c r="D373" i="1"/>
  <c r="E373" i="1" s="1"/>
  <c r="AM368" i="1"/>
  <c r="C318" i="4" s="1"/>
  <c r="I318" i="4"/>
  <c r="AK318" i="4" s="1"/>
  <c r="AL318" i="4" s="1"/>
  <c r="F322" i="4"/>
  <c r="L318" i="4"/>
  <c r="AH368" i="1"/>
  <c r="AG368" i="1"/>
  <c r="G322" i="4" l="1"/>
  <c r="AI322" i="4"/>
  <c r="AJ322" i="4" s="1"/>
  <c r="J318" i="4"/>
  <c r="F373" i="1"/>
  <c r="G373" i="1"/>
  <c r="M323" i="4" s="1"/>
  <c r="O369" i="1"/>
  <c r="BI368" i="1"/>
  <c r="N318" i="4" s="1"/>
  <c r="O318" i="4" s="1"/>
  <c r="R369" i="1"/>
  <c r="Q369" i="1"/>
  <c r="BE369" i="1"/>
  <c r="K319" i="4" l="1"/>
  <c r="AI369" i="1"/>
  <c r="AN369" i="1"/>
  <c r="K369" i="1"/>
  <c r="M369" i="1" l="1"/>
  <c r="N369" i="1" s="1"/>
  <c r="AD369" i="1" l="1" a="1"/>
  <c r="AD369" i="1" s="1"/>
  <c r="AA376" i="1"/>
  <c r="AC390" i="1"/>
  <c r="AW373" i="1"/>
  <c r="AX376" i="1" s="1"/>
  <c r="Y376" i="1"/>
  <c r="BB369" i="1"/>
  <c r="E319" i="4" s="1"/>
  <c r="S369" i="1"/>
  <c r="AF369" i="1" s="1"/>
  <c r="AB375" i="1"/>
  <c r="AV373" i="1"/>
  <c r="AU373" i="1"/>
  <c r="Z371" i="1"/>
  <c r="AK371" i="1" s="1"/>
  <c r="V369" i="1"/>
  <c r="W369" i="1"/>
  <c r="AL369" i="1" l="1"/>
  <c r="AE369" i="1"/>
  <c r="AO369" i="1"/>
  <c r="AP369" i="1" s="1"/>
  <c r="H319" i="4" s="1"/>
  <c r="AY373" i="1"/>
  <c r="AZ373" i="1" s="1"/>
  <c r="BA373" i="1" s="1"/>
  <c r="BC369" i="1"/>
  <c r="BD375" i="1"/>
  <c r="AJ369" i="1"/>
  <c r="X369" i="1"/>
  <c r="BF369" i="1" s="1"/>
  <c r="D323" i="4" l="1"/>
  <c r="D374" i="1"/>
  <c r="E374" i="1" s="1"/>
  <c r="AM369" i="1"/>
  <c r="O370" i="1" s="1"/>
  <c r="I319" i="4"/>
  <c r="AK319" i="4" s="1"/>
  <c r="AL319" i="4" s="1"/>
  <c r="F323" i="4"/>
  <c r="L319" i="4"/>
  <c r="AH369" i="1"/>
  <c r="AG369" i="1"/>
  <c r="G323" i="4" l="1"/>
  <c r="AI323" i="4"/>
  <c r="AJ323" i="4" s="1"/>
  <c r="J319" i="4"/>
  <c r="F374" i="1"/>
  <c r="G374" i="1"/>
  <c r="M324" i="4" s="1"/>
  <c r="C319" i="4"/>
  <c r="BI369" i="1"/>
  <c r="N319" i="4" s="1"/>
  <c r="O319" i="4" s="1"/>
  <c r="Q370" i="1"/>
  <c r="R370" i="1"/>
  <c r="BE370" i="1"/>
  <c r="AI370" i="1" l="1"/>
  <c r="AN370" i="1"/>
  <c r="K320" i="4"/>
  <c r="K370" i="1"/>
  <c r="M370" i="1" l="1"/>
  <c r="N370" i="1" s="1"/>
  <c r="AD370" i="1" l="1" a="1"/>
  <c r="AD370" i="1" s="1"/>
  <c r="AA377" i="1"/>
  <c r="AC391" i="1"/>
  <c r="Y377" i="1"/>
  <c r="V370" i="1"/>
  <c r="S370" i="1"/>
  <c r="AF370" i="1" s="1"/>
  <c r="Z372" i="1"/>
  <c r="AK372" i="1" s="1"/>
  <c r="AB376" i="1"/>
  <c r="AU374" i="1"/>
  <c r="AW374" i="1"/>
  <c r="AX377" i="1" s="1"/>
  <c r="AV374" i="1"/>
  <c r="BB370" i="1"/>
  <c r="AO370" i="1" l="1"/>
  <c r="AP370" i="1" s="1"/>
  <c r="H320" i="4" s="1"/>
  <c r="AL370" i="1"/>
  <c r="AE370" i="1"/>
  <c r="AY374" i="1"/>
  <c r="AZ374" i="1" s="1"/>
  <c r="E320" i="4"/>
  <c r="BC370" i="1"/>
  <c r="AJ370" i="1"/>
  <c r="BD376" i="1"/>
  <c r="W370" i="1"/>
  <c r="I320" i="4" l="1"/>
  <c r="AK320" i="4" s="1"/>
  <c r="AL320" i="4" s="1"/>
  <c r="F324" i="4"/>
  <c r="BA374" i="1"/>
  <c r="X370" i="1"/>
  <c r="BF370" i="1" s="1"/>
  <c r="AM370" i="1"/>
  <c r="G324" i="4" l="1"/>
  <c r="AI324" i="4"/>
  <c r="AJ324" i="4" s="1"/>
  <c r="J320" i="4"/>
  <c r="D324" i="4"/>
  <c r="D375" i="1"/>
  <c r="E375" i="1" s="1"/>
  <c r="L320" i="4"/>
  <c r="O371" i="1"/>
  <c r="C320" i="4"/>
  <c r="AH370" i="1"/>
  <c r="AG370" i="1"/>
  <c r="F375" i="1" l="1"/>
  <c r="G375" i="1"/>
  <c r="M325" i="4" s="1"/>
  <c r="BI370" i="1"/>
  <c r="N320" i="4" s="1"/>
  <c r="O320" i="4" s="1"/>
  <c r="Q371" i="1"/>
  <c r="R371" i="1"/>
  <c r="BE371" i="1"/>
  <c r="AI371" i="1" l="1"/>
  <c r="AN371" i="1"/>
  <c r="K321" i="4"/>
  <c r="K371" i="1"/>
  <c r="M371" i="1" l="1"/>
  <c r="N371" i="1" s="1"/>
  <c r="AD371" i="1" l="1" a="1"/>
  <c r="AD371" i="1" s="1"/>
  <c r="AA378" i="1"/>
  <c r="AC392" i="1"/>
  <c r="Y378" i="1"/>
  <c r="V371" i="1"/>
  <c r="AU375" i="1"/>
  <c r="S371" i="1"/>
  <c r="AF371" i="1" s="1"/>
  <c r="AV375" i="1"/>
  <c r="Z373" i="1"/>
  <c r="AK373" i="1" s="1"/>
  <c r="AB377" i="1"/>
  <c r="AW375" i="1"/>
  <c r="AX378" i="1" s="1"/>
  <c r="BB371" i="1"/>
  <c r="AL371" i="1" l="1"/>
  <c r="AE371" i="1"/>
  <c r="AO371" i="1"/>
  <c r="AP371" i="1" s="1"/>
  <c r="H321" i="4" s="1"/>
  <c r="AY375" i="1"/>
  <c r="AZ375" i="1" s="1"/>
  <c r="BD377" i="1"/>
  <c r="E321" i="4"/>
  <c r="AJ371" i="1"/>
  <c r="BC371" i="1"/>
  <c r="W371" i="1"/>
  <c r="I321" i="4" l="1"/>
  <c r="AK321" i="4" s="1"/>
  <c r="AL321" i="4" s="1"/>
  <c r="BA375" i="1"/>
  <c r="F325" i="4"/>
  <c r="X371" i="1"/>
  <c r="BF371" i="1" s="1"/>
  <c r="AM371" i="1"/>
  <c r="G325" i="4" l="1"/>
  <c r="AI325" i="4"/>
  <c r="AJ325" i="4" s="1"/>
  <c r="J321" i="4"/>
  <c r="D325" i="4"/>
  <c r="D376" i="1"/>
  <c r="E376" i="1" s="1"/>
  <c r="L321" i="4"/>
  <c r="O372" i="1"/>
  <c r="C321" i="4"/>
  <c r="AH371" i="1"/>
  <c r="AG371" i="1"/>
  <c r="F376" i="1" l="1"/>
  <c r="G376" i="1"/>
  <c r="M326" i="4" s="1"/>
  <c r="BI371" i="1"/>
  <c r="N321" i="4" s="1"/>
  <c r="O321" i="4" s="1"/>
  <c r="Q372" i="1"/>
  <c r="R372" i="1"/>
  <c r="BE372" i="1"/>
  <c r="K322" i="4" l="1"/>
  <c r="AI372" i="1"/>
  <c r="AN372" i="1"/>
  <c r="K372" i="1"/>
  <c r="M372" i="1" l="1"/>
  <c r="N372" i="1" s="1"/>
  <c r="AD372" i="1" l="1" a="1"/>
  <c r="AD372" i="1" s="1"/>
  <c r="AA379" i="1"/>
  <c r="AC393" i="1"/>
  <c r="Z374" i="1"/>
  <c r="AK374" i="1" s="1"/>
  <c r="Y379" i="1"/>
  <c r="AV376" i="1"/>
  <c r="AW376" i="1"/>
  <c r="AX379" i="1" s="1"/>
  <c r="AB378" i="1"/>
  <c r="BD378" i="1" s="1"/>
  <c r="AU376" i="1"/>
  <c r="S372" i="1"/>
  <c r="AF372" i="1" s="1"/>
  <c r="BB372" i="1"/>
  <c r="E322" i="4" s="1"/>
  <c r="V372" i="1"/>
  <c r="W372" i="1"/>
  <c r="AO372" i="1" l="1"/>
  <c r="AP372" i="1" s="1"/>
  <c r="H322" i="4" s="1"/>
  <c r="AE372" i="1"/>
  <c r="AL372" i="1"/>
  <c r="AY376" i="1"/>
  <c r="AZ376" i="1" s="1"/>
  <c r="F326" i="4" s="1"/>
  <c r="BC372" i="1"/>
  <c r="AJ372" i="1"/>
  <c r="X372" i="1"/>
  <c r="BF372" i="1" s="1"/>
  <c r="G326" i="4" l="1"/>
  <c r="AI326" i="4"/>
  <c r="AJ326" i="4" s="1"/>
  <c r="AM372" i="1"/>
  <c r="C322" i="4" s="1"/>
  <c r="I322" i="4"/>
  <c r="AK322" i="4" s="1"/>
  <c r="AL322" i="4" s="1"/>
  <c r="BA376" i="1"/>
  <c r="L322" i="4"/>
  <c r="AH372" i="1"/>
  <c r="AG372" i="1"/>
  <c r="J322" i="4" l="1"/>
  <c r="D326" i="4"/>
  <c r="D377" i="1"/>
  <c r="E377" i="1" s="1"/>
  <c r="O373" i="1"/>
  <c r="BI372" i="1"/>
  <c r="N322" i="4" s="1"/>
  <c r="O322" i="4" s="1"/>
  <c r="Q373" i="1"/>
  <c r="R373" i="1"/>
  <c r="BE373" i="1"/>
  <c r="F377" i="1" l="1"/>
  <c r="G377" i="1"/>
  <c r="M327" i="4" s="1"/>
  <c r="K323" i="4"/>
  <c r="AI373" i="1"/>
  <c r="AN373" i="1"/>
  <c r="K373" i="1"/>
  <c r="M373" i="1" l="1"/>
  <c r="N373" i="1" s="1"/>
  <c r="AD373" i="1" l="1" a="1"/>
  <c r="AD373" i="1" s="1"/>
  <c r="AA380" i="1"/>
  <c r="AC394" i="1"/>
  <c r="Z375" i="1"/>
  <c r="AK375" i="1" s="1"/>
  <c r="Y380" i="1"/>
  <c r="AW377" i="1"/>
  <c r="AX380" i="1" s="1"/>
  <c r="BB373" i="1"/>
  <c r="E323" i="4" s="1"/>
  <c r="AU377" i="1"/>
  <c r="AB379" i="1"/>
  <c r="BD379" i="1" s="1"/>
  <c r="AV377" i="1"/>
  <c r="V373" i="1"/>
  <c r="S373" i="1"/>
  <c r="AF373" i="1" s="1"/>
  <c r="W373" i="1"/>
  <c r="AL373" i="1" l="1"/>
  <c r="AE373" i="1"/>
  <c r="AO373" i="1"/>
  <c r="AP373" i="1" s="1"/>
  <c r="H323" i="4" s="1"/>
  <c r="AY377" i="1"/>
  <c r="AZ377" i="1" s="1"/>
  <c r="BA377" i="1" s="1"/>
  <c r="BC373" i="1"/>
  <c r="AJ373" i="1"/>
  <c r="X373" i="1"/>
  <c r="BF373" i="1" s="1"/>
  <c r="D327" i="4" l="1"/>
  <c r="D378" i="1"/>
  <c r="E378" i="1" s="1"/>
  <c r="AM373" i="1"/>
  <c r="O374" i="1" s="1"/>
  <c r="I323" i="4"/>
  <c r="AK323" i="4" s="1"/>
  <c r="AL323" i="4" s="1"/>
  <c r="F327" i="4"/>
  <c r="L323" i="4"/>
  <c r="R374" i="1"/>
  <c r="Q374" i="1"/>
  <c r="BE374" i="1"/>
  <c r="AH373" i="1"/>
  <c r="AG373" i="1"/>
  <c r="G327" i="4" l="1"/>
  <c r="AI327" i="4"/>
  <c r="AJ327" i="4" s="1"/>
  <c r="J323" i="4"/>
  <c r="F378" i="1"/>
  <c r="G378" i="1"/>
  <c r="M328" i="4" s="1"/>
  <c r="C323" i="4"/>
  <c r="BI373" i="1"/>
  <c r="N323" i="4" s="1"/>
  <c r="O323" i="4" s="1"/>
  <c r="K324" i="4"/>
  <c r="AN374" i="1"/>
  <c r="AI374" i="1"/>
  <c r="K374" i="1" l="1"/>
  <c r="M374" i="1" l="1"/>
  <c r="N374" i="1" s="1"/>
  <c r="AD374" i="1" l="1" a="1"/>
  <c r="AD374" i="1" s="1"/>
  <c r="AA381" i="1"/>
  <c r="AC395" i="1"/>
  <c r="Y381" i="1"/>
  <c r="AV378" i="1"/>
  <c r="BB374" i="1"/>
  <c r="E324" i="4" s="1"/>
  <c r="S374" i="1"/>
  <c r="AF374" i="1" s="1"/>
  <c r="AW378" i="1"/>
  <c r="AX381" i="1" s="1"/>
  <c r="AU378" i="1"/>
  <c r="Z376" i="1"/>
  <c r="AK376" i="1" s="1"/>
  <c r="AB380" i="1"/>
  <c r="BD380" i="1" s="1"/>
  <c r="V374" i="1"/>
  <c r="W374" i="1"/>
  <c r="AL374" i="1" l="1"/>
  <c r="AO374" i="1"/>
  <c r="AP374" i="1" s="1"/>
  <c r="H324" i="4" s="1"/>
  <c r="AE374" i="1"/>
  <c r="AY378" i="1"/>
  <c r="AZ378" i="1" s="1"/>
  <c r="AJ374" i="1"/>
  <c r="BC374" i="1"/>
  <c r="X374" i="1"/>
  <c r="BF374" i="1" s="1"/>
  <c r="AM374" i="1" l="1"/>
  <c r="O375" i="1" s="1"/>
  <c r="I324" i="4"/>
  <c r="AK324" i="4" s="1"/>
  <c r="AL324" i="4" s="1"/>
  <c r="F328" i="4"/>
  <c r="BA378" i="1"/>
  <c r="L324" i="4"/>
  <c r="AH374" i="1"/>
  <c r="AG374" i="1"/>
  <c r="G328" i="4" l="1"/>
  <c r="AI328" i="4"/>
  <c r="AJ328" i="4" s="1"/>
  <c r="J324" i="4"/>
  <c r="D328" i="4"/>
  <c r="D379" i="1"/>
  <c r="E379" i="1" s="1"/>
  <c r="C324" i="4"/>
  <c r="R375" i="1"/>
  <c r="Q375" i="1"/>
  <c r="BE375" i="1"/>
  <c r="BI374" i="1"/>
  <c r="N324" i="4" s="1"/>
  <c r="O324" i="4" s="1"/>
  <c r="F379" i="1" l="1"/>
  <c r="G379" i="1"/>
  <c r="M329" i="4" s="1"/>
  <c r="K375" i="1"/>
  <c r="K325" i="4"/>
  <c r="AI375" i="1"/>
  <c r="AN375" i="1"/>
  <c r="M375" i="1" l="1"/>
  <c r="N375" i="1" s="1"/>
  <c r="AD375" i="1" l="1" a="1"/>
  <c r="AD375" i="1" s="1"/>
  <c r="AA382" i="1"/>
  <c r="AC396" i="1"/>
  <c r="Y382" i="1"/>
  <c r="V375" i="1"/>
  <c r="Z377" i="1"/>
  <c r="AK377" i="1" s="1"/>
  <c r="AB381" i="1"/>
  <c r="S375" i="1"/>
  <c r="AF375" i="1" s="1"/>
  <c r="AU379" i="1"/>
  <c r="AV379" i="1"/>
  <c r="AW379" i="1"/>
  <c r="AX382" i="1" s="1"/>
  <c r="BB375" i="1"/>
  <c r="AE375" i="1" l="1"/>
  <c r="AO375" i="1"/>
  <c r="AP375" i="1" s="1"/>
  <c r="H325" i="4" s="1"/>
  <c r="AL375" i="1"/>
  <c r="AY379" i="1"/>
  <c r="AZ379" i="1" s="1"/>
  <c r="AJ375" i="1"/>
  <c r="BC375" i="1"/>
  <c r="BD381" i="1"/>
  <c r="E325" i="4"/>
  <c r="W375" i="1"/>
  <c r="I325" i="4" l="1"/>
  <c r="AK325" i="4" s="1"/>
  <c r="AL325" i="4" s="1"/>
  <c r="BA379" i="1"/>
  <c r="F329" i="4"/>
  <c r="AM375" i="1"/>
  <c r="X375" i="1"/>
  <c r="BF375" i="1" s="1"/>
  <c r="G329" i="4" l="1"/>
  <c r="AI329" i="4"/>
  <c r="AJ329" i="4" s="1"/>
  <c r="J325" i="4"/>
  <c r="D329" i="4"/>
  <c r="D380" i="1"/>
  <c r="E380" i="1" s="1"/>
  <c r="L325" i="4"/>
  <c r="AH375" i="1"/>
  <c r="AG375" i="1"/>
  <c r="O376" i="1"/>
  <c r="C325" i="4"/>
  <c r="F380" i="1" l="1"/>
  <c r="G380" i="1"/>
  <c r="M330" i="4" s="1"/>
  <c r="Q376" i="1"/>
  <c r="R376" i="1"/>
  <c r="BE376" i="1"/>
  <c r="BI375" i="1"/>
  <c r="N325" i="4" s="1"/>
  <c r="O325" i="4" s="1"/>
  <c r="K326" i="4" l="1"/>
  <c r="K376" i="1"/>
  <c r="AN376" i="1"/>
  <c r="AI376" i="1"/>
  <c r="M376" i="1" l="1"/>
  <c r="N376" i="1" s="1"/>
  <c r="AD376" i="1" l="1" a="1"/>
  <c r="AD376" i="1" s="1"/>
  <c r="AA383" i="1"/>
  <c r="AC397" i="1"/>
  <c r="Y383" i="1"/>
  <c r="AB382" i="1"/>
  <c r="BD382" i="1" s="1"/>
  <c r="V376" i="1"/>
  <c r="AV380" i="1"/>
  <c r="Z378" i="1"/>
  <c r="AK378" i="1" s="1"/>
  <c r="AU380" i="1"/>
  <c r="AW380" i="1"/>
  <c r="AX383" i="1" s="1"/>
  <c r="BB376" i="1"/>
  <c r="E326" i="4" s="1"/>
  <c r="S376" i="1"/>
  <c r="AF376" i="1" s="1"/>
  <c r="W376" i="1"/>
  <c r="AL376" i="1" l="1"/>
  <c r="AO376" i="1"/>
  <c r="AP376" i="1" s="1"/>
  <c r="H326" i="4" s="1"/>
  <c r="AE376" i="1"/>
  <c r="AJ376" i="1"/>
  <c r="AY380" i="1"/>
  <c r="AZ380" i="1" s="1"/>
  <c r="BC376" i="1"/>
  <c r="X376" i="1"/>
  <c r="BF376" i="1" s="1"/>
  <c r="AM376" i="1" l="1"/>
  <c r="C326" i="4" s="1"/>
  <c r="I326" i="4"/>
  <c r="AK326" i="4" s="1"/>
  <c r="AL326" i="4" s="1"/>
  <c r="F330" i="4"/>
  <c r="BA380" i="1"/>
  <c r="L326" i="4"/>
  <c r="AH376" i="1"/>
  <c r="AG376" i="1"/>
  <c r="G330" i="4" l="1"/>
  <c r="AI330" i="4"/>
  <c r="AJ330" i="4" s="1"/>
  <c r="J326" i="4"/>
  <c r="D330" i="4"/>
  <c r="D381" i="1"/>
  <c r="E381" i="1" s="1"/>
  <c r="O377" i="1"/>
  <c r="Q377" i="1"/>
  <c r="R377" i="1"/>
  <c r="BE377" i="1"/>
  <c r="BI376" i="1"/>
  <c r="N326" i="4" s="1"/>
  <c r="O326" i="4" s="1"/>
  <c r="F381" i="1" l="1"/>
  <c r="G381" i="1"/>
  <c r="M331" i="4" s="1"/>
  <c r="K327" i="4"/>
  <c r="AN377" i="1"/>
  <c r="AI377" i="1"/>
  <c r="K377" i="1"/>
  <c r="M377" i="1" l="1"/>
  <c r="N377" i="1" s="1"/>
  <c r="AD377" i="1" l="1" a="1"/>
  <c r="AD377" i="1" s="1"/>
  <c r="AA384" i="1"/>
  <c r="AC398" i="1"/>
  <c r="Y384" i="1"/>
  <c r="AB383" i="1"/>
  <c r="AU381" i="1"/>
  <c r="Z379" i="1"/>
  <c r="AK379" i="1" s="1"/>
  <c r="S377" i="1"/>
  <c r="AF377" i="1" s="1"/>
  <c r="V377" i="1"/>
  <c r="AV381" i="1"/>
  <c r="AW381" i="1"/>
  <c r="AX384" i="1" s="1"/>
  <c r="BB377" i="1"/>
  <c r="AE377" i="1" l="1"/>
  <c r="AO377" i="1"/>
  <c r="AP377" i="1" s="1"/>
  <c r="H327" i="4" s="1"/>
  <c r="AL377" i="1"/>
  <c r="AY381" i="1"/>
  <c r="AZ381" i="1" s="1"/>
  <c r="W377" i="1"/>
  <c r="E327" i="4"/>
  <c r="BD383" i="1"/>
  <c r="AJ377" i="1"/>
  <c r="BC377" i="1"/>
  <c r="I327" i="4" l="1"/>
  <c r="AK327" i="4" s="1"/>
  <c r="AL327" i="4" s="1"/>
  <c r="BA381" i="1"/>
  <c r="F331" i="4"/>
  <c r="X377" i="1"/>
  <c r="BF377" i="1" s="1"/>
  <c r="AM377" i="1"/>
  <c r="G331" i="4" l="1"/>
  <c r="AI331" i="4"/>
  <c r="AJ331" i="4" s="1"/>
  <c r="J327" i="4"/>
  <c r="D331" i="4"/>
  <c r="D382" i="1"/>
  <c r="E382" i="1" s="1"/>
  <c r="L327" i="4"/>
  <c r="AH377" i="1"/>
  <c r="AG377" i="1"/>
  <c r="O378" i="1"/>
  <c r="C327" i="4"/>
  <c r="F382" i="1" l="1"/>
  <c r="G382" i="1"/>
  <c r="M332" i="4" s="1"/>
  <c r="R378" i="1"/>
  <c r="Q378" i="1"/>
  <c r="BE378" i="1"/>
  <c r="BI377" i="1"/>
  <c r="N327" i="4" s="1"/>
  <c r="O327" i="4" s="1"/>
  <c r="K378" i="1" l="1"/>
  <c r="K328" i="4"/>
  <c r="AN378" i="1"/>
  <c r="AI378" i="1"/>
  <c r="M378" i="1" l="1"/>
  <c r="N378" i="1" s="1"/>
  <c r="AD378" i="1" l="1" a="1"/>
  <c r="AD378" i="1" s="1"/>
  <c r="AA385" i="1"/>
  <c r="AC399" i="1"/>
  <c r="Y385" i="1"/>
  <c r="V378" i="1"/>
  <c r="S378" i="1"/>
  <c r="AF378" i="1" s="1"/>
  <c r="AV382" i="1"/>
  <c r="Z380" i="1"/>
  <c r="AK380" i="1" s="1"/>
  <c r="AB384" i="1"/>
  <c r="AU382" i="1"/>
  <c r="AW382" i="1"/>
  <c r="AX385" i="1" s="1"/>
  <c r="BB378" i="1"/>
  <c r="AE378" i="1" l="1"/>
  <c r="AO378" i="1"/>
  <c r="AP378" i="1" s="1"/>
  <c r="H328" i="4" s="1"/>
  <c r="AL378" i="1"/>
  <c r="AY382" i="1"/>
  <c r="AZ382" i="1" s="1"/>
  <c r="BA382" i="1" s="1"/>
  <c r="BD384" i="1"/>
  <c r="E328" i="4"/>
  <c r="AJ378" i="1"/>
  <c r="BC378" i="1"/>
  <c r="W378" i="1"/>
  <c r="D332" i="4" l="1"/>
  <c r="D383" i="1"/>
  <c r="E383" i="1" s="1"/>
  <c r="I328" i="4"/>
  <c r="AK328" i="4" s="1"/>
  <c r="AL328" i="4" s="1"/>
  <c r="F332" i="4"/>
  <c r="AM378" i="1"/>
  <c r="X378" i="1"/>
  <c r="BF378" i="1" s="1"/>
  <c r="G332" i="4" l="1"/>
  <c r="AI332" i="4"/>
  <c r="AJ332" i="4" s="1"/>
  <c r="J328" i="4"/>
  <c r="F383" i="1"/>
  <c r="G383" i="1"/>
  <c r="M333" i="4" s="1"/>
  <c r="L328" i="4"/>
  <c r="O379" i="1"/>
  <c r="C328" i="4"/>
  <c r="AH378" i="1"/>
  <c r="AG378" i="1"/>
  <c r="BI378" i="1" l="1"/>
  <c r="N328" i="4" s="1"/>
  <c r="O328" i="4" s="1"/>
  <c r="Q379" i="1"/>
  <c r="R379" i="1"/>
  <c r="BE379" i="1"/>
  <c r="K329" i="4" l="1"/>
  <c r="AN379" i="1"/>
  <c r="AI379" i="1"/>
  <c r="K379" i="1"/>
  <c r="M379" i="1" l="1"/>
  <c r="N379" i="1" s="1"/>
  <c r="AD379" i="1" l="1" a="1"/>
  <c r="AD379" i="1" s="1"/>
  <c r="AA386" i="1"/>
  <c r="AC400" i="1"/>
  <c r="AV383" i="1"/>
  <c r="Y386" i="1"/>
  <c r="Z381" i="1"/>
  <c r="AK381" i="1" s="1"/>
  <c r="V379" i="1"/>
  <c r="AW383" i="1"/>
  <c r="AX386" i="1" s="1"/>
  <c r="AU383" i="1"/>
  <c r="BB379" i="1"/>
  <c r="E329" i="4" s="1"/>
  <c r="AB385" i="1"/>
  <c r="S379" i="1"/>
  <c r="W379" i="1"/>
  <c r="AO379" i="1" l="1"/>
  <c r="AP379" i="1" s="1"/>
  <c r="H329" i="4" s="1"/>
  <c r="AE379" i="1"/>
  <c r="AL379" i="1"/>
  <c r="AJ379" i="1"/>
  <c r="AF379" i="1"/>
  <c r="BD385" i="1"/>
  <c r="BC379" i="1"/>
  <c r="AY383" i="1"/>
  <c r="AZ383" i="1" s="1"/>
  <c r="X379" i="1"/>
  <c r="BF379" i="1" s="1"/>
  <c r="AM379" i="1" l="1"/>
  <c r="O380" i="1" s="1"/>
  <c r="I329" i="4"/>
  <c r="AK329" i="4" s="1"/>
  <c r="AL329" i="4" s="1"/>
  <c r="BA383" i="1"/>
  <c r="L329" i="4"/>
  <c r="F333" i="4"/>
  <c r="AH379" i="1"/>
  <c r="AG379" i="1"/>
  <c r="G333" i="4" l="1"/>
  <c r="AI333" i="4"/>
  <c r="AJ333" i="4" s="1"/>
  <c r="J329" i="4"/>
  <c r="D333" i="4"/>
  <c r="D384" i="1"/>
  <c r="E384" i="1" s="1"/>
  <c r="C329" i="4"/>
  <c r="BI379" i="1"/>
  <c r="N329" i="4" s="1"/>
  <c r="O329" i="4" s="1"/>
  <c r="R380" i="1"/>
  <c r="Q380" i="1"/>
  <c r="BE380" i="1"/>
  <c r="F384" i="1" l="1"/>
  <c r="G384" i="1"/>
  <c r="M334" i="4" s="1"/>
  <c r="K330" i="4"/>
  <c r="AN380" i="1"/>
  <c r="AI380" i="1"/>
  <c r="K380" i="1"/>
  <c r="M380" i="1" l="1"/>
  <c r="N380" i="1" s="1"/>
  <c r="AD380" i="1" l="1" a="1"/>
  <c r="AD380" i="1" s="1"/>
  <c r="AA387" i="1"/>
  <c r="AC401" i="1"/>
  <c r="Y387" i="1"/>
  <c r="AU384" i="1"/>
  <c r="AB386" i="1"/>
  <c r="BD386" i="1" s="1"/>
  <c r="AW384" i="1"/>
  <c r="AX387" i="1" s="1"/>
  <c r="AV384" i="1"/>
  <c r="S380" i="1"/>
  <c r="AF380" i="1" s="1"/>
  <c r="BB380" i="1"/>
  <c r="E330" i="4" s="1"/>
  <c r="Z382" i="1"/>
  <c r="AK382" i="1" s="1"/>
  <c r="V380" i="1"/>
  <c r="W380" i="1"/>
  <c r="AL380" i="1" l="1"/>
  <c r="AE380" i="1"/>
  <c r="AO380" i="1"/>
  <c r="AP380" i="1" s="1"/>
  <c r="H330" i="4" s="1"/>
  <c r="AY384" i="1"/>
  <c r="AZ384" i="1" s="1"/>
  <c r="BA384" i="1" s="1"/>
  <c r="BC380" i="1"/>
  <c r="AJ380" i="1"/>
  <c r="X380" i="1"/>
  <c r="BF380" i="1" s="1"/>
  <c r="D334" i="4" l="1"/>
  <c r="D385" i="1"/>
  <c r="E385" i="1" s="1"/>
  <c r="AM380" i="1"/>
  <c r="C330" i="4" s="1"/>
  <c r="I330" i="4"/>
  <c r="AK330" i="4" s="1"/>
  <c r="AL330" i="4" s="1"/>
  <c r="F334" i="4"/>
  <c r="L330" i="4"/>
  <c r="AH380" i="1"/>
  <c r="AG380" i="1"/>
  <c r="G334" i="4" l="1"/>
  <c r="AI334" i="4"/>
  <c r="AJ334" i="4" s="1"/>
  <c r="J330" i="4"/>
  <c r="F385" i="1"/>
  <c r="G385" i="1"/>
  <c r="M335" i="4" s="1"/>
  <c r="O381" i="1"/>
  <c r="R381" i="1"/>
  <c r="Q381" i="1"/>
  <c r="BE381" i="1"/>
  <c r="BI380" i="1"/>
  <c r="N330" i="4" s="1"/>
  <c r="O330" i="4" s="1"/>
  <c r="K381" i="1" l="1"/>
  <c r="K331" i="4"/>
  <c r="AI381" i="1"/>
  <c r="AN381" i="1"/>
  <c r="M381" i="1" l="1"/>
  <c r="N381" i="1" s="1"/>
  <c r="AD381" i="1" l="1" a="1"/>
  <c r="AD381" i="1" s="1"/>
  <c r="AA388" i="1"/>
  <c r="AC402" i="1"/>
  <c r="Y388" i="1"/>
  <c r="AB387" i="1"/>
  <c r="AU385" i="1"/>
  <c r="AW385" i="1"/>
  <c r="AX388" i="1" s="1"/>
  <c r="Z383" i="1"/>
  <c r="AK383" i="1" s="1"/>
  <c r="S381" i="1"/>
  <c r="AV385" i="1"/>
  <c r="BB381" i="1"/>
  <c r="E331" i="4" s="1"/>
  <c r="V381" i="1"/>
  <c r="W381" i="1"/>
  <c r="AO381" i="1" l="1"/>
  <c r="AP381" i="1" s="1"/>
  <c r="H331" i="4" s="1"/>
  <c r="AL381" i="1"/>
  <c r="AE381" i="1"/>
  <c r="AY385" i="1"/>
  <c r="AZ385" i="1" s="1"/>
  <c r="BA385" i="1" s="1"/>
  <c r="AJ381" i="1"/>
  <c r="AF381" i="1"/>
  <c r="BD387" i="1"/>
  <c r="BC381" i="1"/>
  <c r="X381" i="1"/>
  <c r="BF381" i="1" s="1"/>
  <c r="D335" i="4" l="1"/>
  <c r="D386" i="1"/>
  <c r="E386" i="1" s="1"/>
  <c r="AM381" i="1"/>
  <c r="C331" i="4" s="1"/>
  <c r="I331" i="4"/>
  <c r="AK331" i="4" s="1"/>
  <c r="AL331" i="4" s="1"/>
  <c r="F335" i="4"/>
  <c r="L331" i="4"/>
  <c r="AH381" i="1"/>
  <c r="AG381" i="1"/>
  <c r="G335" i="4" l="1"/>
  <c r="AI335" i="4"/>
  <c r="AJ335" i="4" s="1"/>
  <c r="J331" i="4"/>
  <c r="F386" i="1"/>
  <c r="G386" i="1"/>
  <c r="M336" i="4" s="1"/>
  <c r="O382" i="1"/>
  <c r="BI381" i="1"/>
  <c r="N331" i="4" s="1"/>
  <c r="O331" i="4" s="1"/>
  <c r="Q382" i="1"/>
  <c r="R382" i="1"/>
  <c r="BE382" i="1"/>
  <c r="K332" i="4" l="1"/>
  <c r="AI382" i="1"/>
  <c r="AN382" i="1"/>
  <c r="K382" i="1"/>
  <c r="M382" i="1" l="1"/>
  <c r="N382" i="1" s="1"/>
  <c r="AD382" i="1" l="1" a="1"/>
  <c r="AD382" i="1" s="1"/>
  <c r="AA389" i="1"/>
  <c r="AC403" i="1"/>
  <c r="Y389" i="1"/>
  <c r="V382" i="1"/>
  <c r="AB388" i="1"/>
  <c r="AV386" i="1"/>
  <c r="AU386" i="1"/>
  <c r="S382" i="1"/>
  <c r="AF382" i="1" s="1"/>
  <c r="AW386" i="1"/>
  <c r="AX389" i="1" s="1"/>
  <c r="Z384" i="1"/>
  <c r="AK384" i="1" s="1"/>
  <c r="BB382" i="1"/>
  <c r="AO382" i="1" l="1"/>
  <c r="AP382" i="1" s="1"/>
  <c r="H332" i="4" s="1"/>
  <c r="AL382" i="1"/>
  <c r="AE382" i="1"/>
  <c r="AY386" i="1"/>
  <c r="AZ386" i="1" s="1"/>
  <c r="E332" i="4"/>
  <c r="AJ382" i="1"/>
  <c r="BC382" i="1"/>
  <c r="BD388" i="1"/>
  <c r="W382" i="1"/>
  <c r="I332" i="4" l="1"/>
  <c r="AK332" i="4" s="1"/>
  <c r="AL332" i="4" s="1"/>
  <c r="BA386" i="1"/>
  <c r="F336" i="4"/>
  <c r="AM382" i="1"/>
  <c r="X382" i="1"/>
  <c r="BF382" i="1" s="1"/>
  <c r="G336" i="4" l="1"/>
  <c r="AI336" i="4"/>
  <c r="AJ336" i="4" s="1"/>
  <c r="J332" i="4"/>
  <c r="D336" i="4"/>
  <c r="D387" i="1"/>
  <c r="E387" i="1" s="1"/>
  <c r="L332" i="4"/>
  <c r="AH382" i="1"/>
  <c r="AG382" i="1"/>
  <c r="C332" i="4"/>
  <c r="O383" i="1"/>
  <c r="F387" i="1" l="1"/>
  <c r="G387" i="1"/>
  <c r="M337" i="4" s="1"/>
  <c r="R383" i="1"/>
  <c r="Q383" i="1"/>
  <c r="BE383" i="1"/>
  <c r="BI382" i="1"/>
  <c r="N332" i="4" s="1"/>
  <c r="O332" i="4" s="1"/>
  <c r="K333" i="4" l="1"/>
  <c r="K383" i="1"/>
  <c r="AI383" i="1"/>
  <c r="AN383" i="1"/>
  <c r="M383" i="1" l="1"/>
  <c r="N383" i="1" s="1"/>
  <c r="AD383" i="1" l="1" a="1"/>
  <c r="AD383" i="1" s="1"/>
  <c r="AA390" i="1"/>
  <c r="AC404" i="1"/>
  <c r="Y390" i="1"/>
  <c r="V383" i="1"/>
  <c r="AV387" i="1"/>
  <c r="S383" i="1"/>
  <c r="AB389" i="1"/>
  <c r="BB383" i="1"/>
  <c r="E333" i="4" s="1"/>
  <c r="Z385" i="1"/>
  <c r="AK385" i="1" s="1"/>
  <c r="AW387" i="1"/>
  <c r="AX390" i="1" s="1"/>
  <c r="AU387" i="1"/>
  <c r="W383" i="1"/>
  <c r="AE383" i="1" l="1"/>
  <c r="AL383" i="1"/>
  <c r="AO383" i="1"/>
  <c r="AP383" i="1" s="1"/>
  <c r="H333" i="4" s="1"/>
  <c r="AJ383" i="1"/>
  <c r="AF383" i="1"/>
  <c r="BC383" i="1"/>
  <c r="BD389" i="1"/>
  <c r="AY387" i="1"/>
  <c r="AZ387" i="1" s="1"/>
  <c r="X383" i="1"/>
  <c r="BF383" i="1" s="1"/>
  <c r="AM383" i="1" l="1"/>
  <c r="C333" i="4" s="1"/>
  <c r="I333" i="4"/>
  <c r="AK333" i="4" s="1"/>
  <c r="AL333" i="4" s="1"/>
  <c r="BA387" i="1"/>
  <c r="L333" i="4"/>
  <c r="F337" i="4"/>
  <c r="AH383" i="1"/>
  <c r="AG383" i="1"/>
  <c r="G337" i="4" l="1"/>
  <c r="AI337" i="4"/>
  <c r="AJ337" i="4" s="1"/>
  <c r="J333" i="4"/>
  <c r="D337" i="4"/>
  <c r="D388" i="1"/>
  <c r="E388" i="1" s="1"/>
  <c r="O384" i="1"/>
  <c r="Q384" i="1"/>
  <c r="R384" i="1"/>
  <c r="BE384" i="1"/>
  <c r="BI383" i="1"/>
  <c r="N333" i="4" s="1"/>
  <c r="O333" i="4" s="1"/>
  <c r="F388" i="1" l="1"/>
  <c r="G388" i="1"/>
  <c r="M338" i="4" s="1"/>
  <c r="AN384" i="1"/>
  <c r="AI384" i="1"/>
  <c r="K384" i="1"/>
  <c r="K334" i="4"/>
  <c r="M384" i="1" l="1"/>
  <c r="N384" i="1" s="1"/>
  <c r="AD384" i="1" l="1" a="1"/>
  <c r="AD384" i="1" s="1"/>
  <c r="AA391" i="1"/>
  <c r="AC405" i="1"/>
  <c r="Z386" i="1"/>
  <c r="AK386" i="1" s="1"/>
  <c r="Y391" i="1"/>
  <c r="AV388" i="1"/>
  <c r="BB384" i="1"/>
  <c r="E334" i="4" s="1"/>
  <c r="AB390" i="1"/>
  <c r="AW388" i="1"/>
  <c r="AX391" i="1" s="1"/>
  <c r="AU388" i="1"/>
  <c r="V384" i="1"/>
  <c r="S384" i="1"/>
  <c r="AF384" i="1" s="1"/>
  <c r="W384" i="1"/>
  <c r="AO384" i="1" l="1"/>
  <c r="AP384" i="1" s="1"/>
  <c r="H334" i="4" s="1"/>
  <c r="AL384" i="1"/>
  <c r="AE384" i="1"/>
  <c r="BD390" i="1"/>
  <c r="BC384" i="1"/>
  <c r="AJ384" i="1"/>
  <c r="AY388" i="1"/>
  <c r="AZ388" i="1" s="1"/>
  <c r="X384" i="1"/>
  <c r="BF384" i="1" s="1"/>
  <c r="AM384" i="1" l="1"/>
  <c r="O385" i="1" s="1"/>
  <c r="I334" i="4"/>
  <c r="AK334" i="4" s="1"/>
  <c r="AL334" i="4" s="1"/>
  <c r="F338" i="4"/>
  <c r="BA388" i="1"/>
  <c r="L334" i="4"/>
  <c r="AH384" i="1"/>
  <c r="AG384" i="1"/>
  <c r="G338" i="4" l="1"/>
  <c r="AI338" i="4"/>
  <c r="AJ338" i="4" s="1"/>
  <c r="J334" i="4"/>
  <c r="D338" i="4"/>
  <c r="D389" i="1"/>
  <c r="E389" i="1" s="1"/>
  <c r="C334" i="4"/>
  <c r="R385" i="1"/>
  <c r="Q385" i="1"/>
  <c r="BE385" i="1"/>
  <c r="BI384" i="1"/>
  <c r="N334" i="4" s="1"/>
  <c r="O334" i="4" s="1"/>
  <c r="F389" i="1" l="1"/>
  <c r="G389" i="1"/>
  <c r="M339" i="4" s="1"/>
  <c r="K385" i="1"/>
  <c r="K335" i="4"/>
  <c r="AI385" i="1"/>
  <c r="AN385" i="1"/>
  <c r="M385" i="1" l="1"/>
  <c r="N385" i="1" s="1"/>
  <c r="AD385" i="1" l="1" a="1"/>
  <c r="AD385" i="1" s="1"/>
  <c r="AA392" i="1"/>
  <c r="AC406" i="1"/>
  <c r="Z387" i="1"/>
  <c r="AK387" i="1" s="1"/>
  <c r="Y392" i="1"/>
  <c r="AW389" i="1"/>
  <c r="AX392" i="1" s="1"/>
  <c r="BB385" i="1"/>
  <c r="E335" i="4" s="1"/>
  <c r="AV389" i="1"/>
  <c r="AB391" i="1"/>
  <c r="BD391" i="1" s="1"/>
  <c r="AU389" i="1"/>
  <c r="S385" i="1"/>
  <c r="AF385" i="1" s="1"/>
  <c r="V385" i="1"/>
  <c r="W385" i="1"/>
  <c r="AE385" i="1" l="1"/>
  <c r="AL385" i="1"/>
  <c r="AO385" i="1"/>
  <c r="AP385" i="1" s="1"/>
  <c r="H335" i="4" s="1"/>
  <c r="AJ385" i="1"/>
  <c r="AY389" i="1"/>
  <c r="AZ389" i="1" s="1"/>
  <c r="BA389" i="1" s="1"/>
  <c r="BC385" i="1"/>
  <c r="X385" i="1"/>
  <c r="BF385" i="1" s="1"/>
  <c r="D339" i="4" l="1"/>
  <c r="D390" i="1"/>
  <c r="E390" i="1" s="1"/>
  <c r="AM385" i="1"/>
  <c r="C335" i="4" s="1"/>
  <c r="I335" i="4"/>
  <c r="AK335" i="4" s="1"/>
  <c r="AL335" i="4" s="1"/>
  <c r="F339" i="4"/>
  <c r="L335" i="4"/>
  <c r="AH385" i="1"/>
  <c r="AG385" i="1"/>
  <c r="G339" i="4" l="1"/>
  <c r="AI339" i="4"/>
  <c r="AJ339" i="4" s="1"/>
  <c r="J335" i="4"/>
  <c r="F390" i="1"/>
  <c r="G390" i="1"/>
  <c r="M340" i="4" s="1"/>
  <c r="O386" i="1"/>
  <c r="Q386" i="1"/>
  <c r="R386" i="1"/>
  <c r="BE386" i="1"/>
  <c r="BI385" i="1"/>
  <c r="N335" i="4" s="1"/>
  <c r="O335" i="4" s="1"/>
  <c r="K386" i="1" l="1"/>
  <c r="K336" i="4"/>
  <c r="AN386" i="1"/>
  <c r="AI386" i="1"/>
  <c r="M386" i="1" l="1"/>
  <c r="N386" i="1" s="1"/>
  <c r="AD386" i="1" l="1" a="1"/>
  <c r="AD386" i="1" s="1"/>
  <c r="AA393" i="1"/>
  <c r="AC407" i="1"/>
  <c r="Y393" i="1"/>
  <c r="V386" i="1"/>
  <c r="Z388" i="1"/>
  <c r="AK388" i="1" s="1"/>
  <c r="S386" i="1"/>
  <c r="AF386" i="1" s="1"/>
  <c r="AB392" i="1"/>
  <c r="AU390" i="1"/>
  <c r="AV390" i="1"/>
  <c r="AW390" i="1"/>
  <c r="AX393" i="1" s="1"/>
  <c r="BB386" i="1"/>
  <c r="AE386" i="1" l="1"/>
  <c r="AO386" i="1"/>
  <c r="AP386" i="1" s="1"/>
  <c r="H336" i="4" s="1"/>
  <c r="AL386" i="1"/>
  <c r="AY390" i="1"/>
  <c r="AZ390" i="1" s="1"/>
  <c r="BC386" i="1"/>
  <c r="AJ386" i="1"/>
  <c r="BD392" i="1"/>
  <c r="E336" i="4"/>
  <c r="W386" i="1"/>
  <c r="I336" i="4" l="1"/>
  <c r="AK336" i="4" s="1"/>
  <c r="AL336" i="4" s="1"/>
  <c r="F340" i="4"/>
  <c r="BA390" i="1"/>
  <c r="X386" i="1"/>
  <c r="BF386" i="1" s="1"/>
  <c r="AM386" i="1"/>
  <c r="G340" i="4" l="1"/>
  <c r="AI340" i="4"/>
  <c r="AJ340" i="4" s="1"/>
  <c r="J336" i="4"/>
  <c r="D340" i="4"/>
  <c r="D391" i="1"/>
  <c r="E391" i="1" s="1"/>
  <c r="L336" i="4"/>
  <c r="AH386" i="1"/>
  <c r="AG386" i="1"/>
  <c r="O387" i="1"/>
  <c r="C336" i="4"/>
  <c r="F391" i="1" l="1"/>
  <c r="G391" i="1"/>
  <c r="M341" i="4" s="1"/>
  <c r="BI386" i="1"/>
  <c r="N336" i="4" s="1"/>
  <c r="O336" i="4" s="1"/>
  <c r="R387" i="1"/>
  <c r="Q387" i="1"/>
  <c r="BE387" i="1"/>
  <c r="AN387" i="1" l="1"/>
  <c r="AI387" i="1"/>
  <c r="K337" i="4"/>
  <c r="K387" i="1"/>
  <c r="M387" i="1" l="1"/>
  <c r="N387" i="1" s="1"/>
  <c r="AD387" i="1" l="1" a="1"/>
  <c r="AD387" i="1" s="1"/>
  <c r="AA394" i="1"/>
  <c r="AC408" i="1"/>
  <c r="Y394" i="1"/>
  <c r="V387" i="1"/>
  <c r="Z389" i="1"/>
  <c r="AK389" i="1" s="1"/>
  <c r="AB393" i="1"/>
  <c r="BD393" i="1" s="1"/>
  <c r="S387" i="1"/>
  <c r="AW391" i="1"/>
  <c r="AX394" i="1" s="1"/>
  <c r="BB387" i="1"/>
  <c r="E337" i="4" s="1"/>
  <c r="AU391" i="1"/>
  <c r="AV391" i="1"/>
  <c r="W387" i="1"/>
  <c r="AL387" i="1" l="1"/>
  <c r="AO387" i="1"/>
  <c r="AP387" i="1" s="1"/>
  <c r="H337" i="4" s="1"/>
  <c r="AE387" i="1"/>
  <c r="AJ387" i="1"/>
  <c r="AF387" i="1"/>
  <c r="AY391" i="1"/>
  <c r="AZ391" i="1" s="1"/>
  <c r="BC387" i="1"/>
  <c r="X387" i="1"/>
  <c r="BF387" i="1" s="1"/>
  <c r="AM387" i="1" l="1"/>
  <c r="O388" i="1" s="1"/>
  <c r="I337" i="4"/>
  <c r="AK337" i="4" s="1"/>
  <c r="AL337" i="4" s="1"/>
  <c r="BA391" i="1"/>
  <c r="L337" i="4"/>
  <c r="F341" i="4"/>
  <c r="AH387" i="1"/>
  <c r="AG387" i="1"/>
  <c r="G341" i="4" l="1"/>
  <c r="AI341" i="4"/>
  <c r="AJ341" i="4" s="1"/>
  <c r="J337" i="4"/>
  <c r="D341" i="4"/>
  <c r="D392" i="1"/>
  <c r="E392" i="1" s="1"/>
  <c r="C337" i="4"/>
  <c r="BI387" i="1"/>
  <c r="N337" i="4" s="1"/>
  <c r="O337" i="4" s="1"/>
  <c r="Q388" i="1"/>
  <c r="R388" i="1"/>
  <c r="BE388" i="1"/>
  <c r="F392" i="1" l="1"/>
  <c r="G392" i="1"/>
  <c r="M342" i="4" s="1"/>
  <c r="AI388" i="1"/>
  <c r="AN388" i="1"/>
  <c r="K338" i="4"/>
  <c r="K388" i="1"/>
  <c r="M388" i="1" l="1"/>
  <c r="N388" i="1" s="1"/>
  <c r="AD388" i="1" l="1" a="1"/>
  <c r="AD388" i="1" s="1"/>
  <c r="AA395" i="1"/>
  <c r="AC409" i="1"/>
  <c r="AU392" i="1"/>
  <c r="Y395" i="1"/>
  <c r="BB388" i="1"/>
  <c r="E338" i="4" s="1"/>
  <c r="Z390" i="1"/>
  <c r="AK390" i="1" s="1"/>
  <c r="AB394" i="1"/>
  <c r="S388" i="1"/>
  <c r="AF388" i="1" s="1"/>
  <c r="AW392" i="1"/>
  <c r="AX395" i="1" s="1"/>
  <c r="V388" i="1"/>
  <c r="AV392" i="1"/>
  <c r="W388" i="1"/>
  <c r="AL388" i="1" l="1"/>
  <c r="AO388" i="1"/>
  <c r="AP388" i="1" s="1"/>
  <c r="H338" i="4" s="1"/>
  <c r="AE388" i="1"/>
  <c r="BC388" i="1"/>
  <c r="BD394" i="1"/>
  <c r="AY392" i="1"/>
  <c r="AZ392" i="1" s="1"/>
  <c r="AJ388" i="1"/>
  <c r="X388" i="1"/>
  <c r="BF388" i="1" s="1"/>
  <c r="AM388" i="1" l="1"/>
  <c r="O389" i="1" s="1"/>
  <c r="I338" i="4"/>
  <c r="AK338" i="4" s="1"/>
  <c r="AL338" i="4" s="1"/>
  <c r="F342" i="4"/>
  <c r="BA392" i="1"/>
  <c r="L338" i="4"/>
  <c r="AH388" i="1"/>
  <c r="AG388" i="1"/>
  <c r="G342" i="4" l="1"/>
  <c r="AI342" i="4"/>
  <c r="AJ342" i="4" s="1"/>
  <c r="J338" i="4"/>
  <c r="D342" i="4"/>
  <c r="D393" i="1"/>
  <c r="E393" i="1" s="1"/>
  <c r="C338" i="4"/>
  <c r="BI388" i="1"/>
  <c r="N338" i="4" s="1"/>
  <c r="O338" i="4" s="1"/>
  <c r="R389" i="1"/>
  <c r="Q389" i="1"/>
  <c r="BE389" i="1"/>
  <c r="F393" i="1" l="1"/>
  <c r="G393" i="1"/>
  <c r="M343" i="4" s="1"/>
  <c r="K339" i="4"/>
  <c r="AI389" i="1"/>
  <c r="AN389" i="1"/>
  <c r="K389" i="1"/>
  <c r="M389" i="1" l="1"/>
  <c r="N389" i="1" s="1"/>
  <c r="AD389" i="1" l="1" a="1"/>
  <c r="AD389" i="1" s="1"/>
  <c r="AA396" i="1"/>
  <c r="AC410" i="1"/>
  <c r="Y396" i="1"/>
  <c r="V389" i="1"/>
  <c r="AB395" i="1"/>
  <c r="S389" i="1"/>
  <c r="AF389" i="1" s="1"/>
  <c r="AU393" i="1"/>
  <c r="AW393" i="1"/>
  <c r="AX396" i="1" s="1"/>
  <c r="Z391" i="1"/>
  <c r="AK391" i="1" s="1"/>
  <c r="BB389" i="1"/>
  <c r="E339" i="4" s="1"/>
  <c r="AV393" i="1"/>
  <c r="W389" i="1"/>
  <c r="AE389" i="1" l="1"/>
  <c r="AO389" i="1"/>
  <c r="AP389" i="1" s="1"/>
  <c r="H339" i="4" s="1"/>
  <c r="AL389" i="1"/>
  <c r="AJ389" i="1"/>
  <c r="BD395" i="1"/>
  <c r="BC389" i="1"/>
  <c r="AY393" i="1"/>
  <c r="AZ393" i="1" s="1"/>
  <c r="X389" i="1"/>
  <c r="BF389" i="1" s="1"/>
  <c r="AM389" i="1" l="1"/>
  <c r="O390" i="1" s="1"/>
  <c r="I339" i="4"/>
  <c r="AK339" i="4" s="1"/>
  <c r="AL339" i="4" s="1"/>
  <c r="F343" i="4"/>
  <c r="BA393" i="1"/>
  <c r="L339" i="4"/>
  <c r="AH389" i="1"/>
  <c r="AG389" i="1"/>
  <c r="G343" i="4" l="1"/>
  <c r="AI343" i="4"/>
  <c r="AJ343" i="4" s="1"/>
  <c r="J339" i="4"/>
  <c r="D343" i="4"/>
  <c r="D394" i="1"/>
  <c r="E394" i="1" s="1"/>
  <c r="C339" i="4"/>
  <c r="BI389" i="1"/>
  <c r="N339" i="4" s="1"/>
  <c r="O339" i="4" s="1"/>
  <c r="Q390" i="1"/>
  <c r="R390" i="1"/>
  <c r="BE390" i="1"/>
  <c r="F394" i="1" l="1"/>
  <c r="G394" i="1"/>
  <c r="M344" i="4" s="1"/>
  <c r="K340" i="4"/>
  <c r="AN390" i="1"/>
  <c r="AI390" i="1"/>
  <c r="K390" i="1"/>
  <c r="M390" i="1" l="1"/>
  <c r="N390" i="1" s="1"/>
  <c r="AD390" i="1" l="1" a="1"/>
  <c r="AD390" i="1" s="1"/>
  <c r="AA397" i="1"/>
  <c r="AC411" i="1"/>
  <c r="Y397" i="1"/>
  <c r="V390" i="1"/>
  <c r="AB396" i="1"/>
  <c r="BD396" i="1" s="1"/>
  <c r="S390" i="1"/>
  <c r="AF390" i="1" s="1"/>
  <c r="AU394" i="1"/>
  <c r="AW394" i="1"/>
  <c r="AX397" i="1" s="1"/>
  <c r="Z392" i="1"/>
  <c r="AK392" i="1" s="1"/>
  <c r="BB390" i="1"/>
  <c r="E340" i="4" s="1"/>
  <c r="AV394" i="1"/>
  <c r="W390" i="1"/>
  <c r="AL390" i="1" l="1"/>
  <c r="AE390" i="1"/>
  <c r="AO390" i="1"/>
  <c r="AP390" i="1" s="1"/>
  <c r="H340" i="4" s="1"/>
  <c r="BC390" i="1"/>
  <c r="AJ390" i="1"/>
  <c r="AY394" i="1"/>
  <c r="AZ394" i="1" s="1"/>
  <c r="X390" i="1"/>
  <c r="BF390" i="1" s="1"/>
  <c r="AM390" i="1" l="1"/>
  <c r="O391" i="1" s="1"/>
  <c r="I340" i="4"/>
  <c r="AK340" i="4" s="1"/>
  <c r="AL340" i="4" s="1"/>
  <c r="F344" i="4"/>
  <c r="BA394" i="1"/>
  <c r="L340" i="4"/>
  <c r="AH390" i="1"/>
  <c r="AG390" i="1"/>
  <c r="G344" i="4" l="1"/>
  <c r="AI344" i="4"/>
  <c r="AJ344" i="4" s="1"/>
  <c r="J340" i="4"/>
  <c r="D344" i="4"/>
  <c r="D395" i="1"/>
  <c r="E395" i="1" s="1"/>
  <c r="C340" i="4"/>
  <c r="BI390" i="1"/>
  <c r="N340" i="4" s="1"/>
  <c r="O340" i="4" s="1"/>
  <c r="Q391" i="1"/>
  <c r="R391" i="1"/>
  <c r="BE391" i="1"/>
  <c r="F395" i="1" l="1"/>
  <c r="G395" i="1"/>
  <c r="M345" i="4" s="1"/>
  <c r="K341" i="4"/>
  <c r="AN391" i="1"/>
  <c r="AI391" i="1"/>
  <c r="K391" i="1"/>
  <c r="M391" i="1" l="1"/>
  <c r="N391" i="1" s="1"/>
  <c r="AD391" i="1" l="1" a="1"/>
  <c r="AD391" i="1" s="1"/>
  <c r="AA398" i="1"/>
  <c r="AC412" i="1"/>
  <c r="Y398" i="1"/>
  <c r="V391" i="1"/>
  <c r="AV395" i="1"/>
  <c r="AU395" i="1"/>
  <c r="AW395" i="1"/>
  <c r="AX398" i="1" s="1"/>
  <c r="Z393" i="1"/>
  <c r="AK393" i="1" s="1"/>
  <c r="S391" i="1"/>
  <c r="AF391" i="1" s="1"/>
  <c r="AB397" i="1"/>
  <c r="BB391" i="1"/>
  <c r="AO391" i="1" l="1"/>
  <c r="AP391" i="1" s="1"/>
  <c r="H341" i="4" s="1"/>
  <c r="AE391" i="1"/>
  <c r="AL391" i="1"/>
  <c r="AY395" i="1"/>
  <c r="AZ395" i="1" s="1"/>
  <c r="BA395" i="1" s="1"/>
  <c r="D396" i="1" s="1"/>
  <c r="E396" i="1" s="1"/>
  <c r="BD397" i="1"/>
  <c r="E341" i="4"/>
  <c r="BC391" i="1"/>
  <c r="AJ391" i="1"/>
  <c r="W391" i="1"/>
  <c r="F396" i="1" l="1"/>
  <c r="G396" i="1"/>
  <c r="M346" i="4" s="1"/>
  <c r="I341" i="4"/>
  <c r="AK341" i="4" s="1"/>
  <c r="AL341" i="4" s="1"/>
  <c r="X391" i="1"/>
  <c r="BF391" i="1" s="1"/>
  <c r="AM391" i="1"/>
  <c r="D345" i="4"/>
  <c r="F345" i="4"/>
  <c r="G345" i="4" l="1"/>
  <c r="AI345" i="4"/>
  <c r="AJ345" i="4" s="1"/>
  <c r="J341" i="4"/>
  <c r="L341" i="4"/>
  <c r="AH391" i="1"/>
  <c r="AG391" i="1"/>
  <c r="C341" i="4"/>
  <c r="O392" i="1"/>
  <c r="Q392" i="1" l="1"/>
  <c r="R392" i="1"/>
  <c r="BE392" i="1"/>
  <c r="BI391" i="1"/>
  <c r="N341" i="4" s="1"/>
  <c r="O341" i="4" s="1"/>
  <c r="K392" i="1" l="1"/>
  <c r="K342" i="4"/>
  <c r="AN392" i="1"/>
  <c r="AI392" i="1"/>
  <c r="M392" i="1" l="1"/>
  <c r="N392" i="1" s="1"/>
  <c r="AD392" i="1" l="1" a="1"/>
  <c r="AD392" i="1" s="1"/>
  <c r="AA399" i="1"/>
  <c r="AC413" i="1"/>
  <c r="AU396" i="1"/>
  <c r="Y399" i="1"/>
  <c r="Z394" i="1"/>
  <c r="AK394" i="1" s="1"/>
  <c r="AW396" i="1"/>
  <c r="AX399" i="1" s="1"/>
  <c r="BB392" i="1"/>
  <c r="E342" i="4" s="1"/>
  <c r="AB398" i="1"/>
  <c r="BD398" i="1" s="1"/>
  <c r="AV396" i="1"/>
  <c r="V392" i="1"/>
  <c r="S392" i="1"/>
  <c r="AF392" i="1" s="1"/>
  <c r="W392" i="1"/>
  <c r="AL392" i="1" l="1"/>
  <c r="AE392" i="1"/>
  <c r="AO392" i="1"/>
  <c r="AP392" i="1" s="1"/>
  <c r="H342" i="4" s="1"/>
  <c r="AY396" i="1"/>
  <c r="AZ396" i="1" s="1"/>
  <c r="BA396" i="1" s="1"/>
  <c r="BC392" i="1"/>
  <c r="AJ392" i="1"/>
  <c r="X392" i="1"/>
  <c r="BF392" i="1" s="1"/>
  <c r="D346" i="4" l="1"/>
  <c r="D397" i="1"/>
  <c r="E397" i="1" s="1"/>
  <c r="AM392" i="1"/>
  <c r="O393" i="1" s="1"/>
  <c r="I342" i="4"/>
  <c r="AK342" i="4" s="1"/>
  <c r="AL342" i="4" s="1"/>
  <c r="F346" i="4"/>
  <c r="L342" i="4"/>
  <c r="AH392" i="1"/>
  <c r="AG392" i="1"/>
  <c r="G346" i="4" l="1"/>
  <c r="AI346" i="4"/>
  <c r="AJ346" i="4" s="1"/>
  <c r="J342" i="4"/>
  <c r="F397" i="1"/>
  <c r="G397" i="1"/>
  <c r="M347" i="4" s="1"/>
  <c r="C342" i="4"/>
  <c r="BI392" i="1"/>
  <c r="N342" i="4" s="1"/>
  <c r="O342" i="4" s="1"/>
  <c r="R393" i="1"/>
  <c r="Q393" i="1"/>
  <c r="BE393" i="1"/>
  <c r="K343" i="4" l="1"/>
  <c r="AN393" i="1"/>
  <c r="AI393" i="1"/>
  <c r="K393" i="1"/>
  <c r="M393" i="1" l="1"/>
  <c r="N393" i="1" s="1"/>
  <c r="AD393" i="1" l="1" a="1"/>
  <c r="AD393" i="1" s="1"/>
  <c r="AA400" i="1"/>
  <c r="AC414" i="1"/>
  <c r="AB399" i="1"/>
  <c r="BD399" i="1" s="1"/>
  <c r="Y400" i="1"/>
  <c r="Z395" i="1"/>
  <c r="AK395" i="1" s="1"/>
  <c r="AW397" i="1"/>
  <c r="AX400" i="1" s="1"/>
  <c r="AU397" i="1"/>
  <c r="S393" i="1"/>
  <c r="AF393" i="1" s="1"/>
  <c r="BB393" i="1"/>
  <c r="E343" i="4" s="1"/>
  <c r="AV397" i="1"/>
  <c r="V393" i="1"/>
  <c r="W393" i="1"/>
  <c r="AO393" i="1" l="1"/>
  <c r="AP393" i="1" s="1"/>
  <c r="H343" i="4" s="1"/>
  <c r="AL393" i="1"/>
  <c r="AE393" i="1"/>
  <c r="AY397" i="1"/>
  <c r="AZ397" i="1" s="1"/>
  <c r="BC393" i="1"/>
  <c r="AJ393" i="1"/>
  <c r="X393" i="1"/>
  <c r="BF393" i="1" s="1"/>
  <c r="AM393" i="1" l="1"/>
  <c r="O394" i="1" s="1"/>
  <c r="I343" i="4"/>
  <c r="AK343" i="4" s="1"/>
  <c r="AL343" i="4" s="1"/>
  <c r="BA397" i="1"/>
  <c r="L343" i="4"/>
  <c r="F347" i="4"/>
  <c r="AH393" i="1"/>
  <c r="AG393" i="1"/>
  <c r="G347" i="4" l="1"/>
  <c r="AI347" i="4"/>
  <c r="AJ347" i="4" s="1"/>
  <c r="J343" i="4"/>
  <c r="D347" i="4"/>
  <c r="D398" i="1"/>
  <c r="E398" i="1" s="1"/>
  <c r="C343" i="4"/>
  <c r="BI393" i="1"/>
  <c r="N343" i="4" s="1"/>
  <c r="O343" i="4" s="1"/>
  <c r="R394" i="1"/>
  <c r="Q394" i="1"/>
  <c r="BE394" i="1"/>
  <c r="F398" i="1" l="1"/>
  <c r="G398" i="1"/>
  <c r="M348" i="4" s="1"/>
  <c r="AN394" i="1"/>
  <c r="AI394" i="1"/>
  <c r="K344" i="4"/>
  <c r="K394" i="1"/>
  <c r="M394" i="1" l="1"/>
  <c r="N394" i="1" s="1"/>
  <c r="AD394" i="1" l="1" a="1"/>
  <c r="AD394" i="1" s="1"/>
  <c r="AA401" i="1"/>
  <c r="AC415" i="1"/>
  <c r="Y401" i="1"/>
  <c r="V394" i="1"/>
  <c r="Z396" i="1"/>
  <c r="AK396" i="1" s="1"/>
  <c r="AW398" i="1"/>
  <c r="AX401" i="1" s="1"/>
  <c r="AU398" i="1"/>
  <c r="AV398" i="1"/>
  <c r="S394" i="1"/>
  <c r="BB394" i="1"/>
  <c r="E344" i="4" s="1"/>
  <c r="AB400" i="1"/>
  <c r="W394" i="1"/>
  <c r="AE394" i="1" l="1"/>
  <c r="AL394" i="1"/>
  <c r="AO394" i="1"/>
  <c r="AP394" i="1" s="1"/>
  <c r="H344" i="4" s="1"/>
  <c r="AJ394" i="1"/>
  <c r="AF394" i="1"/>
  <c r="BD400" i="1"/>
  <c r="AY398" i="1"/>
  <c r="AZ398" i="1" s="1"/>
  <c r="BC394" i="1"/>
  <c r="X394" i="1"/>
  <c r="BF394" i="1" s="1"/>
  <c r="AM394" i="1" l="1"/>
  <c r="O395" i="1" s="1"/>
  <c r="I344" i="4"/>
  <c r="AK344" i="4" s="1"/>
  <c r="AL344" i="4" s="1"/>
  <c r="F348" i="4"/>
  <c r="BA398" i="1"/>
  <c r="L344" i="4"/>
  <c r="AH394" i="1"/>
  <c r="AG394" i="1"/>
  <c r="G348" i="4" l="1"/>
  <c r="AI348" i="4"/>
  <c r="AJ348" i="4" s="1"/>
  <c r="J344" i="4"/>
  <c r="D348" i="4"/>
  <c r="D399" i="1"/>
  <c r="E399" i="1" s="1"/>
  <c r="C344" i="4"/>
  <c r="BI394" i="1"/>
  <c r="N344" i="4" s="1"/>
  <c r="O344" i="4" s="1"/>
  <c r="Q395" i="1"/>
  <c r="R395" i="1"/>
  <c r="BE395" i="1"/>
  <c r="F399" i="1" l="1"/>
  <c r="G399" i="1"/>
  <c r="M349" i="4" s="1"/>
  <c r="K345" i="4"/>
  <c r="AN395" i="1"/>
  <c r="AI395" i="1"/>
  <c r="K395" i="1"/>
  <c r="M395" i="1" l="1"/>
  <c r="N395" i="1" s="1"/>
  <c r="AD395" i="1" l="1" a="1"/>
  <c r="AD395" i="1" s="1"/>
  <c r="AA402" i="1"/>
  <c r="AC416" i="1"/>
  <c r="Y402" i="1"/>
  <c r="AW399" i="1"/>
  <c r="AX402" i="1" s="1"/>
  <c r="V395" i="1"/>
  <c r="Z397" i="1"/>
  <c r="AK397" i="1" s="1"/>
  <c r="AV399" i="1"/>
  <c r="S395" i="1"/>
  <c r="AF395" i="1" s="1"/>
  <c r="AU399" i="1"/>
  <c r="AB401" i="1"/>
  <c r="BD401" i="1" s="1"/>
  <c r="BB395" i="1"/>
  <c r="E345" i="4" s="1"/>
  <c r="W395" i="1"/>
  <c r="AO395" i="1" l="1"/>
  <c r="AP395" i="1" s="1"/>
  <c r="H345" i="4" s="1"/>
  <c r="AE395" i="1"/>
  <c r="AL395" i="1"/>
  <c r="BC395" i="1"/>
  <c r="AY399" i="1"/>
  <c r="AZ399" i="1" s="1"/>
  <c r="AJ395" i="1"/>
  <c r="X395" i="1"/>
  <c r="BF395" i="1" s="1"/>
  <c r="AM395" i="1" l="1"/>
  <c r="O396" i="1" s="1"/>
  <c r="I345" i="4"/>
  <c r="AK345" i="4" s="1"/>
  <c r="AL345" i="4" s="1"/>
  <c r="F349" i="4"/>
  <c r="BA399" i="1"/>
  <c r="L345" i="4"/>
  <c r="AH395" i="1"/>
  <c r="AG395" i="1"/>
  <c r="G349" i="4" l="1"/>
  <c r="AI349" i="4"/>
  <c r="AJ349" i="4" s="1"/>
  <c r="J345" i="4"/>
  <c r="D349" i="4"/>
  <c r="D400" i="1"/>
  <c r="E400" i="1" s="1"/>
  <c r="C345" i="4"/>
  <c r="BI395" i="1"/>
  <c r="N345" i="4" s="1"/>
  <c r="O345" i="4" s="1"/>
  <c r="Q396" i="1"/>
  <c r="R396" i="1"/>
  <c r="BE396" i="1"/>
  <c r="F400" i="1" l="1"/>
  <c r="G400" i="1"/>
  <c r="M350" i="4" s="1"/>
  <c r="K346" i="4"/>
  <c r="AI396" i="1"/>
  <c r="AN396" i="1"/>
  <c r="K396" i="1"/>
  <c r="M396" i="1" l="1"/>
  <c r="N396" i="1" s="1"/>
  <c r="AD396" i="1" l="1" a="1"/>
  <c r="AD396" i="1" s="1"/>
  <c r="AA403" i="1"/>
  <c r="AC417" i="1"/>
  <c r="Y403" i="1"/>
  <c r="AW400" i="1"/>
  <c r="AX403" i="1" s="1"/>
  <c r="AV400" i="1"/>
  <c r="AU400" i="1"/>
  <c r="Z398" i="1"/>
  <c r="AK398" i="1" s="1"/>
  <c r="AB402" i="1"/>
  <c r="S396" i="1"/>
  <c r="BB396" i="1"/>
  <c r="E346" i="4" s="1"/>
  <c r="V396" i="1"/>
  <c r="W396" i="1"/>
  <c r="AL396" i="1" l="1"/>
  <c r="AE396" i="1"/>
  <c r="AO396" i="1"/>
  <c r="AP396" i="1" s="1"/>
  <c r="H346" i="4" s="1"/>
  <c r="BC396" i="1"/>
  <c r="AF396" i="1"/>
  <c r="BD402" i="1"/>
  <c r="AY400" i="1"/>
  <c r="AZ400" i="1" s="1"/>
  <c r="AJ396" i="1"/>
  <c r="X396" i="1"/>
  <c r="BF396" i="1" s="1"/>
  <c r="I346" i="4" l="1"/>
  <c r="AK346" i="4" s="1"/>
  <c r="AL346" i="4" s="1"/>
  <c r="AM396" i="1"/>
  <c r="O397" i="1" s="1"/>
  <c r="F350" i="4"/>
  <c r="BA400" i="1"/>
  <c r="L346" i="4"/>
  <c r="AH396" i="1"/>
  <c r="AG396" i="1"/>
  <c r="G350" i="4" l="1"/>
  <c r="AI350" i="4"/>
  <c r="AJ350" i="4" s="1"/>
  <c r="J346" i="4"/>
  <c r="D350" i="4"/>
  <c r="D401" i="1"/>
  <c r="E401" i="1" s="1"/>
  <c r="C346" i="4"/>
  <c r="BI396" i="1"/>
  <c r="N346" i="4" s="1"/>
  <c r="O346" i="4" s="1"/>
  <c r="R397" i="1"/>
  <c r="Q397" i="1"/>
  <c r="BE397" i="1"/>
  <c r="F401" i="1" l="1"/>
  <c r="G401" i="1"/>
  <c r="M351" i="4" s="1"/>
  <c r="K347" i="4"/>
  <c r="AI397" i="1"/>
  <c r="AN397" i="1"/>
  <c r="K397" i="1"/>
  <c r="M397" i="1" l="1"/>
  <c r="N397" i="1" s="1"/>
  <c r="AD397" i="1" l="1" a="1"/>
  <c r="AD397" i="1" s="1"/>
  <c r="AA404" i="1"/>
  <c r="AC418" i="1"/>
  <c r="Y404" i="1"/>
  <c r="AB403" i="1"/>
  <c r="BD403" i="1" s="1"/>
  <c r="Z399" i="1"/>
  <c r="AK399" i="1" s="1"/>
  <c r="AV401" i="1"/>
  <c r="AU401" i="1"/>
  <c r="AW401" i="1"/>
  <c r="AX404" i="1" s="1"/>
  <c r="S397" i="1"/>
  <c r="AF397" i="1" s="1"/>
  <c r="BB397" i="1"/>
  <c r="E347" i="4" s="1"/>
  <c r="V397" i="1"/>
  <c r="W397" i="1"/>
  <c r="AO397" i="1" l="1"/>
  <c r="AP397" i="1" s="1"/>
  <c r="H347" i="4" s="1"/>
  <c r="AE397" i="1"/>
  <c r="AL397" i="1"/>
  <c r="AY401" i="1"/>
  <c r="AZ401" i="1" s="1"/>
  <c r="AJ397" i="1"/>
  <c r="BC397" i="1"/>
  <c r="X397" i="1"/>
  <c r="BF397" i="1" s="1"/>
  <c r="AM397" i="1" l="1"/>
  <c r="C347" i="4" s="1"/>
  <c r="I347" i="4"/>
  <c r="AK347" i="4" s="1"/>
  <c r="AL347" i="4" s="1"/>
  <c r="F351" i="4"/>
  <c r="BA401" i="1"/>
  <c r="L347" i="4"/>
  <c r="AH397" i="1"/>
  <c r="AG397" i="1"/>
  <c r="G351" i="4" l="1"/>
  <c r="AI351" i="4"/>
  <c r="AJ351" i="4" s="1"/>
  <c r="J347" i="4"/>
  <c r="D351" i="4"/>
  <c r="D402" i="1"/>
  <c r="E402" i="1" s="1"/>
  <c r="O398" i="1"/>
  <c r="BI397" i="1"/>
  <c r="N347" i="4" s="1"/>
  <c r="O347" i="4" s="1"/>
  <c r="Q398" i="1"/>
  <c r="R398" i="1"/>
  <c r="BE398" i="1"/>
  <c r="F402" i="1" l="1"/>
  <c r="G402" i="1"/>
  <c r="M352" i="4" s="1"/>
  <c r="K348" i="4"/>
  <c r="AI398" i="1"/>
  <c r="AN398" i="1"/>
  <c r="K398" i="1"/>
  <c r="M398" i="1" l="1"/>
  <c r="N398" i="1" s="1"/>
  <c r="AD398" i="1" l="1" a="1"/>
  <c r="AD398" i="1" s="1"/>
  <c r="AA405" i="1"/>
  <c r="AC419" i="1"/>
  <c r="Y405" i="1"/>
  <c r="V398" i="1"/>
  <c r="AB404" i="1"/>
  <c r="AU402" i="1"/>
  <c r="AV402" i="1"/>
  <c r="AW402" i="1"/>
  <c r="AX405" i="1" s="1"/>
  <c r="Z400" i="1"/>
  <c r="AK400" i="1" s="1"/>
  <c r="S398" i="1"/>
  <c r="AF398" i="1" s="1"/>
  <c r="BB398" i="1"/>
  <c r="AL398" i="1" l="1"/>
  <c r="AE398" i="1"/>
  <c r="AO398" i="1"/>
  <c r="AP398" i="1" s="1"/>
  <c r="H348" i="4" s="1"/>
  <c r="E348" i="4"/>
  <c r="AY402" i="1"/>
  <c r="AZ402" i="1" s="1"/>
  <c r="BA402" i="1" s="1"/>
  <c r="D403" i="1" s="1"/>
  <c r="E403" i="1" s="1"/>
  <c r="BD404" i="1"/>
  <c r="BC398" i="1"/>
  <c r="AJ398" i="1"/>
  <c r="W398" i="1"/>
  <c r="F403" i="1" l="1"/>
  <c r="G403" i="1"/>
  <c r="M353" i="4" s="1"/>
  <c r="I348" i="4"/>
  <c r="AK348" i="4" s="1"/>
  <c r="AL348" i="4" s="1"/>
  <c r="D352" i="4"/>
  <c r="F352" i="4"/>
  <c r="AM398" i="1"/>
  <c r="X398" i="1"/>
  <c r="BF398" i="1" s="1"/>
  <c r="G352" i="4" l="1"/>
  <c r="AI352" i="4"/>
  <c r="AJ352" i="4" s="1"/>
  <c r="J348" i="4"/>
  <c r="L348" i="4"/>
  <c r="AH398" i="1"/>
  <c r="AG398" i="1"/>
  <c r="O399" i="1"/>
  <c r="C348" i="4"/>
  <c r="R399" i="1" l="1"/>
  <c r="Q399" i="1"/>
  <c r="BE399" i="1"/>
  <c r="BI398" i="1"/>
  <c r="N348" i="4" s="1"/>
  <c r="O348" i="4" s="1"/>
  <c r="K399" i="1" l="1"/>
  <c r="K349" i="4"/>
  <c r="AI399" i="1"/>
  <c r="AN399" i="1"/>
  <c r="M399" i="1" l="1"/>
  <c r="N399" i="1" s="1"/>
  <c r="AD399" i="1" l="1" a="1"/>
  <c r="AD399" i="1" s="1"/>
  <c r="AA406" i="1"/>
  <c r="AC420" i="1"/>
  <c r="AW403" i="1"/>
  <c r="AX406" i="1" s="1"/>
  <c r="Y406" i="1"/>
  <c r="AB405" i="1"/>
  <c r="AV403" i="1"/>
  <c r="S399" i="1"/>
  <c r="AF399" i="1" s="1"/>
  <c r="BB399" i="1"/>
  <c r="E349" i="4" s="1"/>
  <c r="V399" i="1"/>
  <c r="Z401" i="1"/>
  <c r="AK401" i="1" s="1"/>
  <c r="AU403" i="1"/>
  <c r="W399" i="1"/>
  <c r="AE399" i="1" l="1"/>
  <c r="AO399" i="1"/>
  <c r="AP399" i="1" s="1"/>
  <c r="H349" i="4" s="1"/>
  <c r="AL399" i="1"/>
  <c r="BD405" i="1"/>
  <c r="AJ399" i="1"/>
  <c r="AY403" i="1"/>
  <c r="AZ403" i="1" s="1"/>
  <c r="BA403" i="1" s="1"/>
  <c r="BC399" i="1"/>
  <c r="X399" i="1"/>
  <c r="BF399" i="1" s="1"/>
  <c r="D353" i="4" l="1"/>
  <c r="D404" i="1"/>
  <c r="E404" i="1" s="1"/>
  <c r="AM399" i="1"/>
  <c r="C349" i="4" s="1"/>
  <c r="I349" i="4"/>
  <c r="AK349" i="4" s="1"/>
  <c r="AL349" i="4" s="1"/>
  <c r="F353" i="4"/>
  <c r="L349" i="4"/>
  <c r="AH399" i="1"/>
  <c r="AG399" i="1"/>
  <c r="G353" i="4" l="1"/>
  <c r="AI353" i="4"/>
  <c r="AJ353" i="4" s="1"/>
  <c r="J349" i="4"/>
  <c r="F404" i="1"/>
  <c r="G404" i="1"/>
  <c r="M354" i="4" s="1"/>
  <c r="O400" i="1"/>
  <c r="BI399" i="1"/>
  <c r="N349" i="4" s="1"/>
  <c r="O349" i="4" s="1"/>
  <c r="Q400" i="1"/>
  <c r="R400" i="1"/>
  <c r="BE400" i="1"/>
  <c r="AN400" i="1" l="1"/>
  <c r="AI400" i="1"/>
  <c r="K350" i="4"/>
  <c r="K400" i="1"/>
  <c r="M400" i="1" l="1"/>
  <c r="N400" i="1" s="1"/>
  <c r="AD400" i="1" l="1" a="1"/>
  <c r="AD400" i="1" s="1"/>
  <c r="AA407" i="1"/>
  <c r="AC421" i="1"/>
  <c r="AU404" i="1"/>
  <c r="Y407" i="1"/>
  <c r="S400" i="1"/>
  <c r="AF400" i="1" s="1"/>
  <c r="BB400" i="1"/>
  <c r="E350" i="4" s="1"/>
  <c r="AB406" i="1"/>
  <c r="Z402" i="1"/>
  <c r="AK402" i="1" s="1"/>
  <c r="V400" i="1"/>
  <c r="AW404" i="1"/>
  <c r="AX407" i="1" s="1"/>
  <c r="AV404" i="1"/>
  <c r="W400" i="1"/>
  <c r="AO400" i="1" l="1"/>
  <c r="AP400" i="1" s="1"/>
  <c r="H350" i="4" s="1"/>
  <c r="AE400" i="1"/>
  <c r="AL400" i="1"/>
  <c r="AJ400" i="1"/>
  <c r="BD406" i="1"/>
  <c r="BC400" i="1"/>
  <c r="AY404" i="1"/>
  <c r="AZ404" i="1" s="1"/>
  <c r="X400" i="1"/>
  <c r="BF400" i="1" s="1"/>
  <c r="AM400" i="1" l="1"/>
  <c r="O401" i="1" s="1"/>
  <c r="I350" i="4"/>
  <c r="AK350" i="4" s="1"/>
  <c r="AL350" i="4" s="1"/>
  <c r="F354" i="4"/>
  <c r="BA404" i="1"/>
  <c r="L350" i="4"/>
  <c r="AH400" i="1"/>
  <c r="AG400" i="1"/>
  <c r="G354" i="4" l="1"/>
  <c r="AI354" i="4"/>
  <c r="AJ354" i="4" s="1"/>
  <c r="J350" i="4"/>
  <c r="D354" i="4"/>
  <c r="D405" i="1"/>
  <c r="E405" i="1" s="1"/>
  <c r="C350" i="4"/>
  <c r="BI400" i="1"/>
  <c r="N350" i="4" s="1"/>
  <c r="O350" i="4" s="1"/>
  <c r="R401" i="1"/>
  <c r="Q401" i="1"/>
  <c r="BE401" i="1"/>
  <c r="F405" i="1" l="1"/>
  <c r="G405" i="1"/>
  <c r="M355" i="4" s="1"/>
  <c r="K351" i="4"/>
  <c r="AI401" i="1"/>
  <c r="AN401" i="1"/>
  <c r="K401" i="1"/>
  <c r="M401" i="1" l="1"/>
  <c r="N401" i="1" s="1"/>
  <c r="AD401" i="1" l="1" a="1"/>
  <c r="AD401" i="1" s="1"/>
  <c r="AA408" i="1"/>
  <c r="AC422" i="1"/>
  <c r="Y408" i="1"/>
  <c r="V401" i="1"/>
  <c r="Z403" i="1"/>
  <c r="AK403" i="1" s="1"/>
  <c r="AW405" i="1"/>
  <c r="AX408" i="1" s="1"/>
  <c r="S401" i="1"/>
  <c r="AV405" i="1"/>
  <c r="AU405" i="1"/>
  <c r="BB401" i="1"/>
  <c r="E351" i="4" s="1"/>
  <c r="AB407" i="1"/>
  <c r="W401" i="1"/>
  <c r="AL401" i="1" l="1"/>
  <c r="AE401" i="1"/>
  <c r="AO401" i="1"/>
  <c r="AP401" i="1" s="1"/>
  <c r="H351" i="4" s="1"/>
  <c r="BC401" i="1"/>
  <c r="AF401" i="1"/>
  <c r="AJ401" i="1"/>
  <c r="AY405" i="1"/>
  <c r="AZ405" i="1" s="1"/>
  <c r="BD407" i="1"/>
  <c r="X401" i="1"/>
  <c r="BF401" i="1" s="1"/>
  <c r="AM401" i="1" l="1"/>
  <c r="C351" i="4" s="1"/>
  <c r="I351" i="4"/>
  <c r="AK351" i="4" s="1"/>
  <c r="AL351" i="4" s="1"/>
  <c r="F355" i="4"/>
  <c r="BA405" i="1"/>
  <c r="L351" i="4"/>
  <c r="AH401" i="1"/>
  <c r="AG401" i="1"/>
  <c r="G355" i="4" l="1"/>
  <c r="AI355" i="4"/>
  <c r="AJ355" i="4" s="1"/>
  <c r="J351" i="4"/>
  <c r="D355" i="4"/>
  <c r="D406" i="1"/>
  <c r="E406" i="1" s="1"/>
  <c r="O402" i="1"/>
  <c r="BI401" i="1"/>
  <c r="N351" i="4" s="1"/>
  <c r="O351" i="4" s="1"/>
  <c r="R402" i="1"/>
  <c r="Q402" i="1"/>
  <c r="BE402" i="1"/>
  <c r="F406" i="1" l="1"/>
  <c r="G406" i="1"/>
  <c r="M356" i="4" s="1"/>
  <c r="K352" i="4"/>
  <c r="AN402" i="1"/>
  <c r="AI402" i="1"/>
  <c r="K402" i="1"/>
  <c r="M402" i="1" l="1"/>
  <c r="N402" i="1" s="1"/>
  <c r="AD402" i="1" l="1" a="1"/>
  <c r="AD402" i="1" s="1"/>
  <c r="AA409" i="1"/>
  <c r="AC423" i="1"/>
  <c r="Y409" i="1"/>
  <c r="V402" i="1"/>
  <c r="S402" i="1"/>
  <c r="AF402" i="1" s="1"/>
  <c r="AB408" i="1"/>
  <c r="BD408" i="1" s="1"/>
  <c r="AV406" i="1"/>
  <c r="BB402" i="1"/>
  <c r="E352" i="4" s="1"/>
  <c r="AW406" i="1"/>
  <c r="AX409" i="1" s="1"/>
  <c r="AU406" i="1"/>
  <c r="Z404" i="1"/>
  <c r="AK404" i="1" s="1"/>
  <c r="W402" i="1"/>
  <c r="AO402" i="1" l="1"/>
  <c r="AP402" i="1" s="1"/>
  <c r="H352" i="4" s="1"/>
  <c r="AE402" i="1"/>
  <c r="AL402" i="1"/>
  <c r="AJ402" i="1"/>
  <c r="BC402" i="1"/>
  <c r="AY406" i="1"/>
  <c r="AZ406" i="1" s="1"/>
  <c r="X402" i="1"/>
  <c r="BF402" i="1" s="1"/>
  <c r="AM402" i="1" l="1"/>
  <c r="C352" i="4" s="1"/>
  <c r="I352" i="4"/>
  <c r="AK352" i="4" s="1"/>
  <c r="AL352" i="4" s="1"/>
  <c r="BA406" i="1"/>
  <c r="F356" i="4"/>
  <c r="L352" i="4"/>
  <c r="AH402" i="1"/>
  <c r="AG402" i="1"/>
  <c r="G356" i="4" l="1"/>
  <c r="AI356" i="4"/>
  <c r="AJ356" i="4" s="1"/>
  <c r="J352" i="4"/>
  <c r="D356" i="4"/>
  <c r="D407" i="1"/>
  <c r="E407" i="1" s="1"/>
  <c r="O403" i="1"/>
  <c r="BI402" i="1"/>
  <c r="N352" i="4" s="1"/>
  <c r="O352" i="4" s="1"/>
  <c r="R403" i="1"/>
  <c r="Q403" i="1"/>
  <c r="BE403" i="1"/>
  <c r="F407" i="1" l="1"/>
  <c r="G407" i="1"/>
  <c r="M357" i="4" s="1"/>
  <c r="K353" i="4"/>
  <c r="AI403" i="1"/>
  <c r="AN403" i="1"/>
  <c r="K403" i="1"/>
  <c r="M403" i="1" l="1"/>
  <c r="N403" i="1" s="1"/>
  <c r="AD403" i="1" l="1" a="1"/>
  <c r="AD403" i="1" s="1"/>
  <c r="AA410" i="1"/>
  <c r="AC424" i="1"/>
  <c r="Y410" i="1"/>
  <c r="V403" i="1"/>
  <c r="Z405" i="1"/>
  <c r="AK405" i="1" s="1"/>
  <c r="AV407" i="1"/>
  <c r="AW407" i="1"/>
  <c r="AX410" i="1" s="1"/>
  <c r="AU407" i="1"/>
  <c r="BB403" i="1"/>
  <c r="E353" i="4" s="1"/>
  <c r="S403" i="1"/>
  <c r="AF403" i="1" s="1"/>
  <c r="AB409" i="1"/>
  <c r="W403" i="1"/>
  <c r="AL403" i="1" l="1"/>
  <c r="AE403" i="1"/>
  <c r="AO403" i="1"/>
  <c r="AP403" i="1" s="1"/>
  <c r="H353" i="4" s="1"/>
  <c r="BC403" i="1"/>
  <c r="AJ403" i="1"/>
  <c r="AY407" i="1"/>
  <c r="AZ407" i="1" s="1"/>
  <c r="BD409" i="1"/>
  <c r="X403" i="1"/>
  <c r="BF403" i="1" s="1"/>
  <c r="AM403" i="1" l="1"/>
  <c r="O404" i="1" s="1"/>
  <c r="I353" i="4"/>
  <c r="AK353" i="4" s="1"/>
  <c r="AL353" i="4" s="1"/>
  <c r="F357" i="4"/>
  <c r="BA407" i="1"/>
  <c r="L353" i="4"/>
  <c r="AH403" i="1"/>
  <c r="AG403" i="1"/>
  <c r="G357" i="4" l="1"/>
  <c r="AI357" i="4"/>
  <c r="AJ357" i="4" s="1"/>
  <c r="J353" i="4"/>
  <c r="D357" i="4"/>
  <c r="D408" i="1"/>
  <c r="E408" i="1" s="1"/>
  <c r="C353" i="4"/>
  <c r="Q404" i="1"/>
  <c r="R404" i="1"/>
  <c r="BE404" i="1"/>
  <c r="BI403" i="1"/>
  <c r="N353" i="4" s="1"/>
  <c r="O353" i="4" s="1"/>
  <c r="F408" i="1" l="1"/>
  <c r="G408" i="1"/>
  <c r="M358" i="4" s="1"/>
  <c r="K404" i="1"/>
  <c r="AN404" i="1"/>
  <c r="AI404" i="1"/>
  <c r="K354" i="4"/>
  <c r="M404" i="1" l="1"/>
  <c r="N404" i="1" s="1"/>
  <c r="AD404" i="1" l="1" a="1"/>
  <c r="AD404" i="1" s="1"/>
  <c r="AA411" i="1"/>
  <c r="AC425" i="1"/>
  <c r="Z406" i="1"/>
  <c r="AK406" i="1" s="1"/>
  <c r="Y411" i="1"/>
  <c r="AV408" i="1"/>
  <c r="AU408" i="1"/>
  <c r="BB404" i="1"/>
  <c r="E354" i="4" s="1"/>
  <c r="AB410" i="1"/>
  <c r="S404" i="1"/>
  <c r="AF404" i="1" s="1"/>
  <c r="AW408" i="1"/>
  <c r="AX411" i="1" s="1"/>
  <c r="V404" i="1"/>
  <c r="W404" i="1"/>
  <c r="AE404" i="1" l="1"/>
  <c r="AO404" i="1"/>
  <c r="AP404" i="1" s="1"/>
  <c r="H354" i="4" s="1"/>
  <c r="AL404" i="1"/>
  <c r="BD410" i="1"/>
  <c r="AJ404" i="1"/>
  <c r="AY408" i="1"/>
  <c r="AZ408" i="1" s="1"/>
  <c r="BA408" i="1" s="1"/>
  <c r="BC404" i="1"/>
  <c r="X404" i="1"/>
  <c r="BF404" i="1" s="1"/>
  <c r="D358" i="4" l="1"/>
  <c r="D409" i="1"/>
  <c r="E409" i="1" s="1"/>
  <c r="AM404" i="1"/>
  <c r="C354" i="4" s="1"/>
  <c r="I354" i="4"/>
  <c r="AK354" i="4" s="1"/>
  <c r="AL354" i="4" s="1"/>
  <c r="F358" i="4"/>
  <c r="L354" i="4"/>
  <c r="AH404" i="1"/>
  <c r="AG404" i="1"/>
  <c r="G358" i="4" l="1"/>
  <c r="AI358" i="4"/>
  <c r="AJ358" i="4" s="1"/>
  <c r="J354" i="4"/>
  <c r="F409" i="1"/>
  <c r="G409" i="1"/>
  <c r="M359" i="4" s="1"/>
  <c r="O405" i="1"/>
  <c r="BI404" i="1"/>
  <c r="N354" i="4" s="1"/>
  <c r="O354" i="4" s="1"/>
  <c r="Q405" i="1"/>
  <c r="R405" i="1"/>
  <c r="BE405" i="1"/>
  <c r="K355" i="4" l="1"/>
  <c r="AN405" i="1"/>
  <c r="AI405" i="1"/>
  <c r="K405" i="1"/>
  <c r="M405" i="1" l="1"/>
  <c r="N405" i="1" s="1"/>
  <c r="AD405" i="1" l="1" a="1"/>
  <c r="AD405" i="1" s="1"/>
  <c r="AA412" i="1"/>
  <c r="AC426" i="1"/>
  <c r="AU409" i="1"/>
  <c r="Y412" i="1"/>
  <c r="BB405" i="1"/>
  <c r="E355" i="4" s="1"/>
  <c r="AB411" i="1"/>
  <c r="BD411" i="1" s="1"/>
  <c r="AW409" i="1"/>
  <c r="AX412" i="1" s="1"/>
  <c r="S405" i="1"/>
  <c r="AF405" i="1" s="1"/>
  <c r="V405" i="1"/>
  <c r="AV409" i="1"/>
  <c r="Z407" i="1"/>
  <c r="AK407" i="1" s="1"/>
  <c r="W405" i="1"/>
  <c r="AL405" i="1" l="1"/>
  <c r="AE405" i="1"/>
  <c r="AO405" i="1"/>
  <c r="AP405" i="1" s="1"/>
  <c r="H355" i="4" s="1"/>
  <c r="AY409" i="1"/>
  <c r="AZ409" i="1" s="1"/>
  <c r="BA409" i="1" s="1"/>
  <c r="AJ405" i="1"/>
  <c r="BC405" i="1"/>
  <c r="X405" i="1"/>
  <c r="BF405" i="1" s="1"/>
  <c r="D359" i="4" l="1"/>
  <c r="D410" i="1"/>
  <c r="E410" i="1" s="1"/>
  <c r="AM405" i="1"/>
  <c r="C355" i="4" s="1"/>
  <c r="I355" i="4"/>
  <c r="AK355" i="4" s="1"/>
  <c r="AL355" i="4" s="1"/>
  <c r="F359" i="4"/>
  <c r="L355" i="4"/>
  <c r="AH405" i="1"/>
  <c r="AG405" i="1"/>
  <c r="G359" i="4" l="1"/>
  <c r="AI359" i="4"/>
  <c r="AJ359" i="4" s="1"/>
  <c r="J355" i="4"/>
  <c r="F410" i="1"/>
  <c r="G410" i="1"/>
  <c r="M360" i="4" s="1"/>
  <c r="O406" i="1"/>
  <c r="BI405" i="1"/>
  <c r="N355" i="4" s="1"/>
  <c r="O355" i="4" s="1"/>
  <c r="Q406" i="1"/>
  <c r="R406" i="1"/>
  <c r="BE406" i="1"/>
  <c r="K356" i="4" l="1"/>
  <c r="AN406" i="1"/>
  <c r="AI406" i="1"/>
  <c r="K406" i="1"/>
  <c r="M406" i="1" l="1"/>
  <c r="N406" i="1" s="1"/>
  <c r="AD406" i="1" l="1" a="1"/>
  <c r="AD406" i="1" s="1"/>
  <c r="AA413" i="1"/>
  <c r="AC427" i="1"/>
  <c r="AU410" i="1"/>
  <c r="Y413" i="1"/>
  <c r="AW410" i="1"/>
  <c r="AX413" i="1" s="1"/>
  <c r="S406" i="1"/>
  <c r="AF406" i="1" s="1"/>
  <c r="AV410" i="1"/>
  <c r="BB406" i="1"/>
  <c r="E356" i="4" s="1"/>
  <c r="AB412" i="1"/>
  <c r="BD412" i="1" s="1"/>
  <c r="V406" i="1"/>
  <c r="Z408" i="1"/>
  <c r="AK408" i="1" s="1"/>
  <c r="W406" i="1"/>
  <c r="AO406" i="1" l="1"/>
  <c r="AP406" i="1" s="1"/>
  <c r="H356" i="4" s="1"/>
  <c r="AL406" i="1"/>
  <c r="AE406" i="1"/>
  <c r="AJ406" i="1"/>
  <c r="AY410" i="1"/>
  <c r="AZ410" i="1" s="1"/>
  <c r="F360" i="4" s="1"/>
  <c r="BC406" i="1"/>
  <c r="X406" i="1"/>
  <c r="BF406" i="1" s="1"/>
  <c r="G360" i="4" l="1"/>
  <c r="AI360" i="4"/>
  <c r="AJ360" i="4" s="1"/>
  <c r="AM406" i="1"/>
  <c r="C356" i="4" s="1"/>
  <c r="I356" i="4"/>
  <c r="AK356" i="4" s="1"/>
  <c r="AL356" i="4" s="1"/>
  <c r="BA410" i="1"/>
  <c r="L356" i="4"/>
  <c r="AH406" i="1"/>
  <c r="AG406" i="1"/>
  <c r="J356" i="4" l="1"/>
  <c r="D360" i="4"/>
  <c r="D411" i="1"/>
  <c r="E411" i="1" s="1"/>
  <c r="O407" i="1"/>
  <c r="BI406" i="1"/>
  <c r="N356" i="4" s="1"/>
  <c r="O356" i="4" s="1"/>
  <c r="Q407" i="1"/>
  <c r="R407" i="1"/>
  <c r="BE407" i="1"/>
  <c r="F411" i="1" l="1"/>
  <c r="G411" i="1"/>
  <c r="M361" i="4" s="1"/>
  <c r="K357" i="4"/>
  <c r="AN407" i="1"/>
  <c r="AI407" i="1"/>
  <c r="K407" i="1"/>
  <c r="M407" i="1" l="1"/>
  <c r="N407" i="1" s="1"/>
  <c r="AD407" i="1" l="1" a="1"/>
  <c r="AD407" i="1" s="1"/>
  <c r="AA414" i="1"/>
  <c r="AC428" i="1"/>
  <c r="Z409" i="1"/>
  <c r="AK409" i="1" s="1"/>
  <c r="Y414" i="1"/>
  <c r="AW411" i="1"/>
  <c r="AX414" i="1" s="1"/>
  <c r="BB407" i="1"/>
  <c r="E357" i="4" s="1"/>
  <c r="AU411" i="1"/>
  <c r="AV411" i="1"/>
  <c r="AB413" i="1"/>
  <c r="BD413" i="1" s="1"/>
  <c r="S407" i="1"/>
  <c r="AF407" i="1" s="1"/>
  <c r="V407" i="1"/>
  <c r="W407" i="1"/>
  <c r="AE407" i="1" l="1"/>
  <c r="AO407" i="1"/>
  <c r="AP407" i="1" s="1"/>
  <c r="H357" i="4" s="1"/>
  <c r="AL407" i="1"/>
  <c r="AY411" i="1"/>
  <c r="AZ411" i="1" s="1"/>
  <c r="F361" i="4" s="1"/>
  <c r="AJ407" i="1"/>
  <c r="BC407" i="1"/>
  <c r="X407" i="1"/>
  <c r="BF407" i="1" s="1"/>
  <c r="G361" i="4" l="1"/>
  <c r="AI361" i="4"/>
  <c r="AJ361" i="4" s="1"/>
  <c r="AM407" i="1"/>
  <c r="O408" i="1" s="1"/>
  <c r="I357" i="4"/>
  <c r="AK357" i="4" s="1"/>
  <c r="AL357" i="4" s="1"/>
  <c r="BA411" i="1"/>
  <c r="L357" i="4"/>
  <c r="AH407" i="1"/>
  <c r="AG407" i="1"/>
  <c r="J357" i="4" l="1"/>
  <c r="D361" i="4"/>
  <c r="D412" i="1"/>
  <c r="E412" i="1" s="1"/>
  <c r="C357" i="4"/>
  <c r="BI407" i="1"/>
  <c r="N357" i="4" s="1"/>
  <c r="O357" i="4" s="1"/>
  <c r="Q408" i="1"/>
  <c r="R408" i="1"/>
  <c r="BE408" i="1"/>
  <c r="F412" i="1" l="1"/>
  <c r="G412" i="1"/>
  <c r="M362" i="4" s="1"/>
  <c r="K358" i="4"/>
  <c r="AN408" i="1"/>
  <c r="AI408" i="1"/>
  <c r="K408" i="1"/>
  <c r="M408" i="1" l="1"/>
  <c r="N408" i="1" s="1"/>
  <c r="AD408" i="1" l="1" a="1"/>
  <c r="AD408" i="1" s="1"/>
  <c r="AA415" i="1"/>
  <c r="AC429" i="1"/>
  <c r="AV412" i="1"/>
  <c r="Y415" i="1"/>
  <c r="AW412" i="1"/>
  <c r="AX415" i="1" s="1"/>
  <c r="S408" i="1"/>
  <c r="AF408" i="1" s="1"/>
  <c r="AU412" i="1"/>
  <c r="Z410" i="1"/>
  <c r="AK410" i="1" s="1"/>
  <c r="AB414" i="1"/>
  <c r="BD414" i="1" s="1"/>
  <c r="BB408" i="1"/>
  <c r="E358" i="4" s="1"/>
  <c r="V408" i="1"/>
  <c r="W408" i="1"/>
  <c r="AL408" i="1" l="1"/>
  <c r="AO408" i="1"/>
  <c r="AP408" i="1" s="1"/>
  <c r="H358" i="4" s="1"/>
  <c r="AE408" i="1"/>
  <c r="AY412" i="1"/>
  <c r="AZ412" i="1" s="1"/>
  <c r="BA412" i="1" s="1"/>
  <c r="AJ408" i="1"/>
  <c r="BC408" i="1"/>
  <c r="X408" i="1"/>
  <c r="BF408" i="1" s="1"/>
  <c r="D362" i="4" l="1"/>
  <c r="D413" i="1"/>
  <c r="E413" i="1" s="1"/>
  <c r="AM408" i="1"/>
  <c r="C358" i="4" s="1"/>
  <c r="I358" i="4"/>
  <c r="AK358" i="4" s="1"/>
  <c r="AL358" i="4" s="1"/>
  <c r="F362" i="4"/>
  <c r="L358" i="4"/>
  <c r="AH408" i="1"/>
  <c r="AG408" i="1"/>
  <c r="G362" i="4" l="1"/>
  <c r="AI362" i="4"/>
  <c r="AJ362" i="4" s="1"/>
  <c r="J358" i="4"/>
  <c r="F413" i="1"/>
  <c r="G413" i="1"/>
  <c r="M363" i="4" s="1"/>
  <c r="O409" i="1"/>
  <c r="BI408" i="1"/>
  <c r="N358" i="4" s="1"/>
  <c r="O358" i="4" s="1"/>
  <c r="Q409" i="1"/>
  <c r="R409" i="1"/>
  <c r="BE409" i="1"/>
  <c r="K359" i="4" l="1"/>
  <c r="AI409" i="1"/>
  <c r="AN409" i="1"/>
  <c r="K409" i="1"/>
  <c r="M409" i="1" l="1"/>
  <c r="N409" i="1" s="1"/>
  <c r="AD409" i="1" l="1" a="1"/>
  <c r="AD409" i="1" s="1"/>
  <c r="AA416" i="1"/>
  <c r="AC430" i="1"/>
  <c r="Y416" i="1"/>
  <c r="V409" i="1"/>
  <c r="AU413" i="1"/>
  <c r="Z411" i="1"/>
  <c r="AK411" i="1" s="1"/>
  <c r="S409" i="1"/>
  <c r="AF409" i="1" s="1"/>
  <c r="AB415" i="1"/>
  <c r="AW413" i="1"/>
  <c r="AX416" i="1" s="1"/>
  <c r="AV413" i="1"/>
  <c r="BB409" i="1"/>
  <c r="AE409" i="1" l="1"/>
  <c r="AO409" i="1"/>
  <c r="AP409" i="1" s="1"/>
  <c r="H359" i="4" s="1"/>
  <c r="AL409" i="1"/>
  <c r="AY413" i="1"/>
  <c r="AZ413" i="1" s="1"/>
  <c r="BC409" i="1"/>
  <c r="AJ409" i="1"/>
  <c r="BD415" i="1"/>
  <c r="E359" i="4"/>
  <c r="W409" i="1"/>
  <c r="I359" i="4" l="1"/>
  <c r="AK359" i="4" s="1"/>
  <c r="AL359" i="4" s="1"/>
  <c r="F363" i="4"/>
  <c r="BA413" i="1"/>
  <c r="X409" i="1"/>
  <c r="BF409" i="1" s="1"/>
  <c r="AM409" i="1"/>
  <c r="G363" i="4" l="1"/>
  <c r="AI363" i="4"/>
  <c r="AJ363" i="4" s="1"/>
  <c r="J359" i="4"/>
  <c r="D363" i="4"/>
  <c r="D414" i="1"/>
  <c r="E414" i="1" s="1"/>
  <c r="L359" i="4"/>
  <c r="C359" i="4"/>
  <c r="O410" i="1"/>
  <c r="AH409" i="1"/>
  <c r="AG409" i="1"/>
  <c r="F414" i="1" l="1"/>
  <c r="G414" i="1"/>
  <c r="M364" i="4" s="1"/>
  <c r="BI409" i="1"/>
  <c r="N359" i="4" s="1"/>
  <c r="O359" i="4" s="1"/>
  <c r="R410" i="1"/>
  <c r="Q410" i="1"/>
  <c r="BE410" i="1"/>
  <c r="K360" i="4" l="1"/>
  <c r="AN410" i="1"/>
  <c r="AI410" i="1"/>
  <c r="K410" i="1"/>
  <c r="M410" i="1" l="1"/>
  <c r="N410" i="1" s="1"/>
  <c r="AD410" i="1" l="1" a="1"/>
  <c r="AD410" i="1" s="1"/>
  <c r="AA417" i="1"/>
  <c r="AC431" i="1"/>
  <c r="Y417" i="1"/>
  <c r="V410" i="1"/>
  <c r="AB416" i="1"/>
  <c r="AU414" i="1"/>
  <c r="AV414" i="1"/>
  <c r="AW414" i="1"/>
  <c r="AX417" i="1" s="1"/>
  <c r="S410" i="1"/>
  <c r="AF410" i="1" s="1"/>
  <c r="Z412" i="1"/>
  <c r="AK412" i="1" s="1"/>
  <c r="BB410" i="1"/>
  <c r="AL410" i="1" l="1"/>
  <c r="AO410" i="1"/>
  <c r="AP410" i="1" s="1"/>
  <c r="H360" i="4" s="1"/>
  <c r="AE410" i="1"/>
  <c r="E360" i="4"/>
  <c r="AY414" i="1"/>
  <c r="AZ414" i="1" s="1"/>
  <c r="BA414" i="1" s="1"/>
  <c r="D415" i="1" s="1"/>
  <c r="E415" i="1" s="1"/>
  <c r="BD416" i="1"/>
  <c r="BC410" i="1"/>
  <c r="AJ410" i="1"/>
  <c r="W410" i="1"/>
  <c r="F415" i="1" l="1"/>
  <c r="G415" i="1"/>
  <c r="M365" i="4" s="1"/>
  <c r="I360" i="4"/>
  <c r="AK360" i="4" s="1"/>
  <c r="AL360" i="4" s="1"/>
  <c r="F364" i="4"/>
  <c r="D364" i="4"/>
  <c r="X410" i="1"/>
  <c r="BF410" i="1" s="1"/>
  <c r="AM410" i="1"/>
  <c r="G364" i="4" l="1"/>
  <c r="AI364" i="4"/>
  <c r="AJ364" i="4" s="1"/>
  <c r="J360" i="4"/>
  <c r="L360" i="4"/>
  <c r="AH410" i="1"/>
  <c r="AG410" i="1"/>
  <c r="O411" i="1"/>
  <c r="C360" i="4"/>
  <c r="BI410" i="1" l="1"/>
  <c r="N360" i="4" s="1"/>
  <c r="O360" i="4" s="1"/>
  <c r="Q411" i="1"/>
  <c r="R411" i="1"/>
  <c r="BE411" i="1"/>
  <c r="K361" i="4" l="1"/>
  <c r="AN411" i="1"/>
  <c r="AI411" i="1"/>
  <c r="K411" i="1"/>
  <c r="M411" i="1" l="1"/>
  <c r="N411" i="1" s="1"/>
  <c r="AD411" i="1" l="1" a="1"/>
  <c r="AD411" i="1" s="1"/>
  <c r="AA418" i="1"/>
  <c r="AC432" i="1"/>
  <c r="Y418" i="1"/>
  <c r="AV415" i="1"/>
  <c r="Z413" i="1"/>
  <c r="AK413" i="1" s="1"/>
  <c r="AW415" i="1"/>
  <c r="AX418" i="1" s="1"/>
  <c r="AU415" i="1"/>
  <c r="V411" i="1"/>
  <c r="BB411" i="1"/>
  <c r="E361" i="4" s="1"/>
  <c r="S411" i="1"/>
  <c r="AF411" i="1" s="1"/>
  <c r="AB417" i="1"/>
  <c r="W411" i="1"/>
  <c r="AE411" i="1" l="1"/>
  <c r="AO411" i="1"/>
  <c r="AP411" i="1" s="1"/>
  <c r="H361" i="4" s="1"/>
  <c r="AL411" i="1"/>
  <c r="AY415" i="1"/>
  <c r="AZ415" i="1" s="1"/>
  <c r="AJ411" i="1"/>
  <c r="BC411" i="1"/>
  <c r="BD417" i="1"/>
  <c r="X411" i="1"/>
  <c r="BF411" i="1" s="1"/>
  <c r="AM411" i="1" l="1"/>
  <c r="C361" i="4" s="1"/>
  <c r="I361" i="4"/>
  <c r="AK361" i="4" s="1"/>
  <c r="AL361" i="4" s="1"/>
  <c r="BA415" i="1"/>
  <c r="F365" i="4"/>
  <c r="L361" i="4"/>
  <c r="AH411" i="1"/>
  <c r="AG411" i="1"/>
  <c r="G365" i="4" l="1"/>
  <c r="AI365" i="4"/>
  <c r="AJ365" i="4" s="1"/>
  <c r="J361" i="4"/>
  <c r="D365" i="4"/>
  <c r="D416" i="1"/>
  <c r="E416" i="1" s="1"/>
  <c r="O412" i="1"/>
  <c r="BI411" i="1"/>
  <c r="N361" i="4" s="1"/>
  <c r="O361" i="4" s="1"/>
  <c r="Q412" i="1"/>
  <c r="R412" i="1"/>
  <c r="BE412" i="1"/>
  <c r="F416" i="1" l="1"/>
  <c r="G416" i="1"/>
  <c r="M366" i="4" s="1"/>
  <c r="K362" i="4"/>
  <c r="AN412" i="1"/>
  <c r="AI412" i="1"/>
  <c r="K412" i="1"/>
  <c r="M412" i="1" l="1"/>
  <c r="N412" i="1" s="1"/>
  <c r="AD412" i="1" l="1" a="1"/>
  <c r="AD412" i="1" s="1"/>
  <c r="AA419" i="1"/>
  <c r="AC433" i="1"/>
  <c r="Y419" i="1"/>
  <c r="V412" i="1"/>
  <c r="AB418" i="1"/>
  <c r="AU416" i="1"/>
  <c r="AV416" i="1"/>
  <c r="Z414" i="1"/>
  <c r="AK414" i="1" s="1"/>
  <c r="AW416" i="1"/>
  <c r="AX419" i="1" s="1"/>
  <c r="S412" i="1"/>
  <c r="AF412" i="1" s="1"/>
  <c r="BB412" i="1"/>
  <c r="AL412" i="1" l="1"/>
  <c r="AE412" i="1"/>
  <c r="AO412" i="1"/>
  <c r="AP412" i="1" s="1"/>
  <c r="H362" i="4" s="1"/>
  <c r="E362" i="4"/>
  <c r="AY416" i="1"/>
  <c r="AZ416" i="1" s="1"/>
  <c r="BA416" i="1" s="1"/>
  <c r="D417" i="1" s="1"/>
  <c r="E417" i="1" s="1"/>
  <c r="BC412" i="1"/>
  <c r="AJ412" i="1"/>
  <c r="BD418" i="1"/>
  <c r="W412" i="1"/>
  <c r="F417" i="1" l="1"/>
  <c r="G417" i="1"/>
  <c r="M367" i="4" s="1"/>
  <c r="I362" i="4"/>
  <c r="AK362" i="4" s="1"/>
  <c r="AL362" i="4" s="1"/>
  <c r="X412" i="1"/>
  <c r="BF412" i="1" s="1"/>
  <c r="AM412" i="1"/>
  <c r="D366" i="4"/>
  <c r="F366" i="4"/>
  <c r="G366" i="4" l="1"/>
  <c r="AI366" i="4"/>
  <c r="AJ366" i="4" s="1"/>
  <c r="J362" i="4"/>
  <c r="L362" i="4"/>
  <c r="C362" i="4"/>
  <c r="O413" i="1"/>
  <c r="AH412" i="1"/>
  <c r="AG412" i="1"/>
  <c r="R413" i="1" l="1"/>
  <c r="Q413" i="1"/>
  <c r="BE413" i="1"/>
  <c r="BI412" i="1"/>
  <c r="N362" i="4" s="1"/>
  <c r="O362" i="4" s="1"/>
  <c r="K413" i="1" l="1"/>
  <c r="K363" i="4"/>
  <c r="AI413" i="1"/>
  <c r="AN413" i="1"/>
  <c r="M413" i="1" l="1"/>
  <c r="N413" i="1" s="1"/>
  <c r="AD413" i="1" l="1" a="1"/>
  <c r="AD413" i="1" s="1"/>
  <c r="AA420" i="1"/>
  <c r="AC434" i="1"/>
  <c r="Y420" i="1"/>
  <c r="V413" i="1"/>
  <c r="AW417" i="1"/>
  <c r="AX420" i="1" s="1"/>
  <c r="S413" i="1"/>
  <c r="AV417" i="1"/>
  <c r="BB413" i="1"/>
  <c r="E363" i="4" s="1"/>
  <c r="AU417" i="1"/>
  <c r="AB419" i="1"/>
  <c r="BD419" i="1" s="1"/>
  <c r="Z415" i="1"/>
  <c r="AK415" i="1" s="1"/>
  <c r="W413" i="1"/>
  <c r="AE413" i="1" l="1"/>
  <c r="AO413" i="1"/>
  <c r="AP413" i="1" s="1"/>
  <c r="H363" i="4" s="1"/>
  <c r="AL413" i="1"/>
  <c r="BC413" i="1"/>
  <c r="AF413" i="1"/>
  <c r="AJ413" i="1"/>
  <c r="AY417" i="1"/>
  <c r="AZ417" i="1" s="1"/>
  <c r="X413" i="1"/>
  <c r="BF413" i="1" s="1"/>
  <c r="AM413" i="1" l="1"/>
  <c r="C363" i="4" s="1"/>
  <c r="I363" i="4"/>
  <c r="AK363" i="4" s="1"/>
  <c r="AL363" i="4" s="1"/>
  <c r="BA417" i="1"/>
  <c r="L363" i="4"/>
  <c r="F367" i="4"/>
  <c r="AH413" i="1"/>
  <c r="AG413" i="1"/>
  <c r="G367" i="4" l="1"/>
  <c r="AI367" i="4"/>
  <c r="AJ367" i="4" s="1"/>
  <c r="J363" i="4"/>
  <c r="D367" i="4"/>
  <c r="D418" i="1"/>
  <c r="E418" i="1" s="1"/>
  <c r="O414" i="1"/>
  <c r="R414" i="1"/>
  <c r="Q414" i="1"/>
  <c r="BE414" i="1"/>
  <c r="BI413" i="1"/>
  <c r="N363" i="4" s="1"/>
  <c r="O363" i="4" s="1"/>
  <c r="F418" i="1" l="1"/>
  <c r="G418" i="1"/>
  <c r="M368" i="4" s="1"/>
  <c r="K414" i="1"/>
  <c r="K364" i="4"/>
  <c r="AI414" i="1"/>
  <c r="AN414" i="1"/>
  <c r="M414" i="1" l="1"/>
  <c r="N414" i="1" s="1"/>
  <c r="AD414" i="1" l="1" a="1"/>
  <c r="AD414" i="1" s="1"/>
  <c r="AA421" i="1"/>
  <c r="AC435" i="1"/>
  <c r="Y421" i="1"/>
  <c r="V414" i="1"/>
  <c r="AV418" i="1"/>
  <c r="S414" i="1"/>
  <c r="AF414" i="1" s="1"/>
  <c r="Z416" i="1"/>
  <c r="AK416" i="1" s="1"/>
  <c r="AB420" i="1"/>
  <c r="AW418" i="1"/>
  <c r="AX421" i="1" s="1"/>
  <c r="AU418" i="1"/>
  <c r="BB414" i="1"/>
  <c r="AL414" i="1" l="1"/>
  <c r="AO414" i="1"/>
  <c r="AP414" i="1" s="1"/>
  <c r="H364" i="4" s="1"/>
  <c r="AE414" i="1"/>
  <c r="AY418" i="1"/>
  <c r="AZ418" i="1" s="1"/>
  <c r="BD420" i="1"/>
  <c r="E364" i="4"/>
  <c r="AJ414" i="1"/>
  <c r="BC414" i="1"/>
  <c r="W414" i="1"/>
  <c r="I364" i="4" l="1"/>
  <c r="BA418" i="1"/>
  <c r="F368" i="4"/>
  <c r="AM414" i="1"/>
  <c r="X414" i="1"/>
  <c r="BF414" i="1" s="1"/>
  <c r="G368" i="4" l="1"/>
  <c r="AI368" i="4"/>
  <c r="AJ368" i="4" s="1"/>
  <c r="J364" i="4"/>
  <c r="D368" i="4"/>
  <c r="D419" i="1"/>
  <c r="E419" i="1" s="1"/>
  <c r="L364" i="4"/>
  <c r="AH414" i="1"/>
  <c r="AG414" i="1"/>
  <c r="O415" i="1"/>
  <c r="C364" i="4"/>
  <c r="F419" i="1" l="1"/>
  <c r="G419" i="1"/>
  <c r="M369" i="4" s="1"/>
  <c r="Q415" i="1"/>
  <c r="R415" i="1"/>
  <c r="BE415" i="1"/>
  <c r="BI414" i="1"/>
  <c r="N364" i="4" s="1"/>
  <c r="O364" i="4" s="1"/>
  <c r="K415" i="1" l="1"/>
  <c r="AN415" i="1"/>
  <c r="AI415" i="1"/>
  <c r="K365" i="4"/>
  <c r="M415" i="1" l="1"/>
  <c r="N415" i="1" s="1"/>
  <c r="AD415" i="1" l="1" a="1"/>
  <c r="AD415" i="1" s="1"/>
  <c r="AA422" i="1"/>
  <c r="AC436" i="1"/>
  <c r="Z417" i="1"/>
  <c r="AK417" i="1" s="1"/>
  <c r="S415" i="1"/>
  <c r="AF415" i="1" s="1"/>
  <c r="Y422" i="1"/>
  <c r="AW419" i="1"/>
  <c r="AX422" i="1" s="1"/>
  <c r="AB421" i="1"/>
  <c r="BD421" i="1" s="1"/>
  <c r="BB415" i="1"/>
  <c r="E365" i="4" s="1"/>
  <c r="AV419" i="1"/>
  <c r="V415" i="1"/>
  <c r="AU419" i="1"/>
  <c r="W415" i="1"/>
  <c r="AE415" i="1" l="1"/>
  <c r="AO415" i="1"/>
  <c r="AP415" i="1" s="1"/>
  <c r="H365" i="4" s="1"/>
  <c r="AL415" i="1"/>
  <c r="AJ415" i="1"/>
  <c r="BC415" i="1"/>
  <c r="AY419" i="1"/>
  <c r="AZ419" i="1" s="1"/>
  <c r="BA419" i="1" s="1"/>
  <c r="X415" i="1"/>
  <c r="BF415" i="1" s="1"/>
  <c r="D369" i="4" l="1"/>
  <c r="D420" i="1"/>
  <c r="E420" i="1" s="1"/>
  <c r="AM415" i="1"/>
  <c r="O416" i="1" s="1"/>
  <c r="I365" i="4"/>
  <c r="F369" i="4"/>
  <c r="L365" i="4"/>
  <c r="AH415" i="1"/>
  <c r="AG415" i="1"/>
  <c r="G369" i="4" l="1"/>
  <c r="AI369" i="4"/>
  <c r="AJ369" i="4" s="1"/>
  <c r="J365" i="4"/>
  <c r="F420" i="1"/>
  <c r="G420" i="1"/>
  <c r="M370" i="4" s="1"/>
  <c r="C365" i="4"/>
  <c r="Q416" i="1"/>
  <c r="R416" i="1"/>
  <c r="BE416" i="1"/>
  <c r="BI415" i="1"/>
  <c r="N365" i="4" s="1"/>
  <c r="O365" i="4" s="1"/>
  <c r="K366" i="4" l="1"/>
  <c r="K416" i="1"/>
  <c r="AN416" i="1"/>
  <c r="AI416" i="1"/>
  <c r="M416" i="1" l="1"/>
  <c r="N416" i="1" s="1"/>
  <c r="AD416" i="1" l="1" a="1"/>
  <c r="AD416" i="1" s="1"/>
  <c r="AA423" i="1"/>
  <c r="AC437" i="1"/>
  <c r="Y423" i="1"/>
  <c r="AB422" i="1"/>
  <c r="AV420" i="1"/>
  <c r="BB416" i="1"/>
  <c r="E366" i="4" s="1"/>
  <c r="Z418" i="1"/>
  <c r="AK418" i="1" s="1"/>
  <c r="S416" i="1"/>
  <c r="AF416" i="1" s="1"/>
  <c r="AW420" i="1"/>
  <c r="AX423" i="1" s="1"/>
  <c r="AU420" i="1"/>
  <c r="V416" i="1"/>
  <c r="W416" i="1"/>
  <c r="AL416" i="1" l="1"/>
  <c r="AO416" i="1"/>
  <c r="AP416" i="1" s="1"/>
  <c r="H366" i="4" s="1"/>
  <c r="AE416" i="1"/>
  <c r="BD422" i="1"/>
  <c r="AJ416" i="1"/>
  <c r="AY420" i="1"/>
  <c r="AZ420" i="1" s="1"/>
  <c r="BA420" i="1" s="1"/>
  <c r="BC416" i="1"/>
  <c r="X416" i="1"/>
  <c r="BF416" i="1" s="1"/>
  <c r="D370" i="4" l="1"/>
  <c r="D421" i="1"/>
  <c r="E421" i="1" s="1"/>
  <c r="AM416" i="1"/>
  <c r="C366" i="4" s="1"/>
  <c r="I366" i="4"/>
  <c r="F370" i="4"/>
  <c r="L366" i="4"/>
  <c r="AH416" i="1"/>
  <c r="AG416" i="1"/>
  <c r="G370" i="4" l="1"/>
  <c r="AI370" i="4"/>
  <c r="AJ370" i="4" s="1"/>
  <c r="J366" i="4"/>
  <c r="F421" i="1"/>
  <c r="G421" i="1"/>
  <c r="M371" i="4" s="1"/>
  <c r="O417" i="1"/>
  <c r="Q417" i="1"/>
  <c r="R417" i="1"/>
  <c r="BE417" i="1"/>
  <c r="BI416" i="1"/>
  <c r="N366" i="4" s="1"/>
  <c r="O366" i="4" s="1"/>
  <c r="AI417" i="1" l="1"/>
  <c r="AN417" i="1"/>
  <c r="K417" i="1"/>
  <c r="K367" i="4"/>
  <c r="M417" i="1" l="1"/>
  <c r="N417" i="1" s="1"/>
  <c r="AD417" i="1" l="1" a="1"/>
  <c r="AD417" i="1" s="1"/>
  <c r="AA424" i="1"/>
  <c r="AC438" i="1"/>
  <c r="Y424" i="1"/>
  <c r="AV421" i="1"/>
  <c r="BB417" i="1"/>
  <c r="E367" i="4" s="1"/>
  <c r="S417" i="1"/>
  <c r="AF417" i="1" s="1"/>
  <c r="AW421" i="1"/>
  <c r="AX424" i="1" s="1"/>
  <c r="AU421" i="1"/>
  <c r="Z419" i="1"/>
  <c r="AK419" i="1" s="1"/>
  <c r="AB423" i="1"/>
  <c r="BD423" i="1" s="1"/>
  <c r="V417" i="1"/>
  <c r="W417" i="1"/>
  <c r="AE417" i="1" l="1"/>
  <c r="AO417" i="1"/>
  <c r="AP417" i="1" s="1"/>
  <c r="H367" i="4" s="1"/>
  <c r="AL417" i="1"/>
  <c r="BC417" i="1"/>
  <c r="AY421" i="1"/>
  <c r="AZ421" i="1" s="1"/>
  <c r="AJ417" i="1"/>
  <c r="X417" i="1"/>
  <c r="BF417" i="1" s="1"/>
  <c r="AM417" i="1" l="1"/>
  <c r="O418" i="1" s="1"/>
  <c r="I367" i="4"/>
  <c r="BA421" i="1"/>
  <c r="L367" i="4"/>
  <c r="F371" i="4"/>
  <c r="AH417" i="1"/>
  <c r="AG417" i="1"/>
  <c r="G371" i="4" l="1"/>
  <c r="AI371" i="4"/>
  <c r="AJ371" i="4" s="1"/>
  <c r="J367" i="4"/>
  <c r="D371" i="4"/>
  <c r="D422" i="1"/>
  <c r="E422" i="1" s="1"/>
  <c r="C367" i="4"/>
  <c r="BI417" i="1"/>
  <c r="N367" i="4" s="1"/>
  <c r="O367" i="4" s="1"/>
  <c r="R418" i="1"/>
  <c r="Q418" i="1"/>
  <c r="BE418" i="1"/>
  <c r="F422" i="1" l="1"/>
  <c r="G422" i="1"/>
  <c r="M372" i="4" s="1"/>
  <c r="AI418" i="1"/>
  <c r="AN418" i="1"/>
  <c r="K368" i="4"/>
  <c r="K418" i="1"/>
  <c r="M418" i="1" l="1"/>
  <c r="N418" i="1" s="1"/>
  <c r="AD418" i="1" l="1" a="1"/>
  <c r="AD418" i="1" s="1"/>
  <c r="AA425" i="1"/>
  <c r="AC439" i="1"/>
  <c r="Y425" i="1"/>
  <c r="V418" i="1"/>
  <c r="AU422" i="1"/>
  <c r="S418" i="1"/>
  <c r="AF418" i="1" s="1"/>
  <c r="Z420" i="1"/>
  <c r="AK420" i="1" s="1"/>
  <c r="AW422" i="1"/>
  <c r="AX425" i="1" s="1"/>
  <c r="BB418" i="1"/>
  <c r="E368" i="4" s="1"/>
  <c r="AV422" i="1"/>
  <c r="AB424" i="1"/>
  <c r="BD424" i="1" s="1"/>
  <c r="W418" i="1"/>
  <c r="AL418" i="1" l="1"/>
  <c r="AE418" i="1"/>
  <c r="AO418" i="1"/>
  <c r="AP418" i="1" s="1"/>
  <c r="H368" i="4" s="1"/>
  <c r="BC418" i="1"/>
  <c r="AJ418" i="1"/>
  <c r="AY422" i="1"/>
  <c r="AZ422" i="1" s="1"/>
  <c r="X418" i="1"/>
  <c r="BF418" i="1" s="1"/>
  <c r="AM418" i="1" l="1"/>
  <c r="O419" i="1" s="1"/>
  <c r="I368" i="4"/>
  <c r="AK368" i="4" s="1"/>
  <c r="AL368" i="4" s="1"/>
  <c r="F372" i="4"/>
  <c r="BA422" i="1"/>
  <c r="L368" i="4"/>
  <c r="AH418" i="1"/>
  <c r="AG418" i="1"/>
  <c r="G372" i="4" l="1"/>
  <c r="AI372" i="4"/>
  <c r="AJ372" i="4" s="1"/>
  <c r="J368" i="4"/>
  <c r="D372" i="4"/>
  <c r="D423" i="1"/>
  <c r="E423" i="1" s="1"/>
  <c r="C368" i="4"/>
  <c r="BI418" i="1"/>
  <c r="N368" i="4" s="1"/>
  <c r="O368" i="4" s="1"/>
  <c r="Q419" i="1"/>
  <c r="R419" i="1"/>
  <c r="BE419" i="1"/>
  <c r="F423" i="1" l="1"/>
  <c r="G423" i="1"/>
  <c r="M373" i="4" s="1"/>
  <c r="AI419" i="1"/>
  <c r="AN419" i="1"/>
  <c r="K369" i="4"/>
  <c r="K419" i="1"/>
  <c r="M419" i="1" l="1"/>
  <c r="N419" i="1" s="1"/>
  <c r="AD419" i="1" l="1" a="1"/>
  <c r="AD419" i="1" s="1"/>
  <c r="AA426" i="1"/>
  <c r="AC440" i="1"/>
  <c r="Y426" i="1"/>
  <c r="Z421" i="1"/>
  <c r="AK421" i="1" s="1"/>
  <c r="S419" i="1"/>
  <c r="AF419" i="1" s="1"/>
  <c r="BB419" i="1"/>
  <c r="E369" i="4" s="1"/>
  <c r="AV423" i="1"/>
  <c r="AW423" i="1"/>
  <c r="AX426" i="1" s="1"/>
  <c r="AU423" i="1"/>
  <c r="AB425" i="1"/>
  <c r="BD425" i="1" s="1"/>
  <c r="V419" i="1"/>
  <c r="W419" i="1"/>
  <c r="AL419" i="1" l="1"/>
  <c r="AO419" i="1"/>
  <c r="AP419" i="1" s="1"/>
  <c r="H369" i="4" s="1"/>
  <c r="AE419" i="1"/>
  <c r="AJ419" i="1"/>
  <c r="BC419" i="1"/>
  <c r="AY423" i="1"/>
  <c r="AZ423" i="1" s="1"/>
  <c r="X419" i="1"/>
  <c r="BF419" i="1" s="1"/>
  <c r="AM419" i="1" l="1"/>
  <c r="O420" i="1" s="1"/>
  <c r="I369" i="4"/>
  <c r="AK369" i="4" s="1"/>
  <c r="AL369" i="4" s="1"/>
  <c r="F373" i="4"/>
  <c r="BA423" i="1"/>
  <c r="L369" i="4"/>
  <c r="AH419" i="1"/>
  <c r="AG419" i="1"/>
  <c r="G373" i="4" l="1"/>
  <c r="AI373" i="4"/>
  <c r="AJ373" i="4" s="1"/>
  <c r="J369" i="4"/>
  <c r="D373" i="4"/>
  <c r="D424" i="1"/>
  <c r="E424" i="1" s="1"/>
  <c r="C369" i="4"/>
  <c r="R420" i="1"/>
  <c r="Q420" i="1"/>
  <c r="BE420" i="1"/>
  <c r="BI419" i="1"/>
  <c r="N369" i="4" s="1"/>
  <c r="O369" i="4" s="1"/>
  <c r="F424" i="1" l="1"/>
  <c r="G424" i="1"/>
  <c r="M374" i="4" s="1"/>
  <c r="K420" i="1"/>
  <c r="K370" i="4"/>
  <c r="AN420" i="1"/>
  <c r="AI420" i="1"/>
  <c r="M420" i="1" l="1"/>
  <c r="N420" i="1" s="1"/>
  <c r="AD420" i="1" l="1" a="1"/>
  <c r="AD420" i="1" s="1"/>
  <c r="AA427" i="1"/>
  <c r="AC441" i="1"/>
  <c r="Y427" i="1"/>
  <c r="BB420" i="1"/>
  <c r="E370" i="4" s="1"/>
  <c r="AW424" i="1"/>
  <c r="AX427" i="1" s="1"/>
  <c r="AV424" i="1"/>
  <c r="Z422" i="1"/>
  <c r="AK422" i="1" s="1"/>
  <c r="AU424" i="1"/>
  <c r="AB426" i="1"/>
  <c r="V420" i="1"/>
  <c r="S420" i="1"/>
  <c r="AF420" i="1" s="1"/>
  <c r="W420" i="1"/>
  <c r="AE420" i="1" l="1"/>
  <c r="AO420" i="1"/>
  <c r="AP420" i="1" s="1"/>
  <c r="H370" i="4" s="1"/>
  <c r="AL420" i="1"/>
  <c r="AY424" i="1"/>
  <c r="AZ424" i="1" s="1"/>
  <c r="BD426" i="1"/>
  <c r="BC420" i="1"/>
  <c r="AJ420" i="1"/>
  <c r="X420" i="1"/>
  <c r="BF420" i="1" s="1"/>
  <c r="AM420" i="1" l="1"/>
  <c r="O421" i="1" s="1"/>
  <c r="I370" i="4"/>
  <c r="AK370" i="4" s="1"/>
  <c r="AL370" i="4" s="1"/>
  <c r="F374" i="4"/>
  <c r="BA424" i="1"/>
  <c r="L370" i="4"/>
  <c r="AH420" i="1"/>
  <c r="AG420" i="1"/>
  <c r="G374" i="4" l="1"/>
  <c r="AI374" i="4"/>
  <c r="AJ374" i="4" s="1"/>
  <c r="J370" i="4"/>
  <c r="D374" i="4"/>
  <c r="D425" i="1"/>
  <c r="E425" i="1" s="1"/>
  <c r="C370" i="4"/>
  <c r="Q421" i="1"/>
  <c r="R421" i="1"/>
  <c r="BE421" i="1"/>
  <c r="BI420" i="1"/>
  <c r="N370" i="4" s="1"/>
  <c r="O370" i="4" s="1"/>
  <c r="F425" i="1" l="1"/>
  <c r="G425" i="1"/>
  <c r="M375" i="4" s="1"/>
  <c r="AI421" i="1"/>
  <c r="AN421" i="1"/>
  <c r="K421" i="1"/>
  <c r="K371" i="4"/>
  <c r="M421" i="1" l="1"/>
  <c r="N421" i="1" s="1"/>
  <c r="AD421" i="1" l="1" a="1"/>
  <c r="AD421" i="1" s="1"/>
  <c r="AA428" i="1"/>
  <c r="AC442" i="1"/>
  <c r="Y428" i="1"/>
  <c r="V421" i="1"/>
  <c r="AV425" i="1"/>
  <c r="BB421" i="1"/>
  <c r="E371" i="4" s="1"/>
  <c r="AW425" i="1"/>
  <c r="AX428" i="1" s="1"/>
  <c r="Z423" i="1"/>
  <c r="AK423" i="1" s="1"/>
  <c r="S421" i="1"/>
  <c r="AF421" i="1" s="1"/>
  <c r="AU425" i="1"/>
  <c r="AB427" i="1"/>
  <c r="W421" i="1"/>
  <c r="AL421" i="1" l="1"/>
  <c r="AO421" i="1"/>
  <c r="AP421" i="1" s="1"/>
  <c r="H371" i="4" s="1"/>
  <c r="AE421" i="1"/>
  <c r="BC421" i="1"/>
  <c r="BD427" i="1"/>
  <c r="AY425" i="1"/>
  <c r="AZ425" i="1" s="1"/>
  <c r="AJ421" i="1"/>
  <c r="X421" i="1"/>
  <c r="BF421" i="1" s="1"/>
  <c r="AM421" i="1" l="1"/>
  <c r="C371" i="4" s="1"/>
  <c r="I371" i="4"/>
  <c r="AK371" i="4" s="1"/>
  <c r="AL371" i="4" s="1"/>
  <c r="F375" i="4"/>
  <c r="BA425" i="1"/>
  <c r="L371" i="4"/>
  <c r="AH421" i="1"/>
  <c r="AG421" i="1"/>
  <c r="G375" i="4" l="1"/>
  <c r="AI375" i="4"/>
  <c r="AJ375" i="4" s="1"/>
  <c r="J371" i="4"/>
  <c r="D375" i="4"/>
  <c r="D426" i="1"/>
  <c r="E426" i="1" s="1"/>
  <c r="O422" i="1"/>
  <c r="R422" i="1"/>
  <c r="Q422" i="1"/>
  <c r="BE422" i="1"/>
  <c r="BI421" i="1"/>
  <c r="N371" i="4" s="1"/>
  <c r="O371" i="4" s="1"/>
  <c r="F426" i="1" l="1"/>
  <c r="G426" i="1"/>
  <c r="M376" i="4" s="1"/>
  <c r="K372" i="4"/>
  <c r="K422" i="1"/>
  <c r="AN422" i="1"/>
  <c r="AI422" i="1"/>
  <c r="M422" i="1" l="1"/>
  <c r="N422" i="1" s="1"/>
  <c r="AD422" i="1" l="1" a="1"/>
  <c r="AD422" i="1" s="1"/>
  <c r="AA429" i="1"/>
  <c r="AC443" i="1"/>
  <c r="Y429" i="1"/>
  <c r="AV426" i="1"/>
  <c r="AW426" i="1"/>
  <c r="AX429" i="1" s="1"/>
  <c r="Z424" i="1"/>
  <c r="AK424" i="1" s="1"/>
  <c r="BB422" i="1"/>
  <c r="E372" i="4" s="1"/>
  <c r="S422" i="1"/>
  <c r="AF422" i="1" s="1"/>
  <c r="AU426" i="1"/>
  <c r="AB428" i="1"/>
  <c r="BD428" i="1" s="1"/>
  <c r="V422" i="1"/>
  <c r="W422" i="1"/>
  <c r="AO422" i="1" l="1"/>
  <c r="AP422" i="1" s="1"/>
  <c r="H372" i="4" s="1"/>
  <c r="AE422" i="1"/>
  <c r="AL422" i="1"/>
  <c r="AJ422" i="1"/>
  <c r="AY426" i="1"/>
  <c r="AZ426" i="1" s="1"/>
  <c r="BC422" i="1"/>
  <c r="X422" i="1"/>
  <c r="BF422" i="1" s="1"/>
  <c r="AM422" i="1" l="1"/>
  <c r="O423" i="1" s="1"/>
  <c r="I372" i="4"/>
  <c r="AK372" i="4" s="1"/>
  <c r="AL372" i="4" s="1"/>
  <c r="F376" i="4"/>
  <c r="BA426" i="1"/>
  <c r="L372" i="4"/>
  <c r="AH422" i="1"/>
  <c r="AG422" i="1"/>
  <c r="G376" i="4" l="1"/>
  <c r="AI376" i="4"/>
  <c r="AJ376" i="4" s="1"/>
  <c r="J372" i="4"/>
  <c r="D376" i="4"/>
  <c r="AR376" i="4" s="1"/>
  <c r="D427" i="1"/>
  <c r="E427" i="1" s="1"/>
  <c r="C372" i="4"/>
  <c r="BI422" i="1"/>
  <c r="N372" i="4" s="1"/>
  <c r="O372" i="4" s="1"/>
  <c r="Q423" i="1"/>
  <c r="R423" i="1"/>
  <c r="BE423" i="1"/>
  <c r="F427" i="1" l="1"/>
  <c r="G427" i="1"/>
  <c r="M377" i="4" s="1"/>
  <c r="K373" i="4"/>
  <c r="AN423" i="1"/>
  <c r="AI423" i="1"/>
  <c r="K423" i="1"/>
  <c r="M423" i="1" l="1"/>
  <c r="N423" i="1" s="1"/>
  <c r="AD423" i="1" l="1" a="1"/>
  <c r="AD423" i="1" s="1"/>
  <c r="AA430" i="1"/>
  <c r="AC444" i="1"/>
  <c r="AV427" i="1"/>
  <c r="Y430" i="1"/>
  <c r="S423" i="1"/>
  <c r="AF423" i="1" s="1"/>
  <c r="AU427" i="1"/>
  <c r="BB423" i="1"/>
  <c r="E373" i="4" s="1"/>
  <c r="AB429" i="1"/>
  <c r="BD429" i="1" s="1"/>
  <c r="Z425" i="1"/>
  <c r="AK425" i="1" s="1"/>
  <c r="AW427" i="1"/>
  <c r="AX430" i="1" s="1"/>
  <c r="V423" i="1"/>
  <c r="W423" i="1"/>
  <c r="AL423" i="1" l="1"/>
  <c r="AE423" i="1"/>
  <c r="AO423" i="1"/>
  <c r="AP423" i="1" s="1"/>
  <c r="H373" i="4" s="1"/>
  <c r="AY427" i="1"/>
  <c r="AZ427" i="1" s="1"/>
  <c r="BA427" i="1" s="1"/>
  <c r="AJ423" i="1"/>
  <c r="BC423" i="1"/>
  <c r="X423" i="1"/>
  <c r="BF423" i="1" s="1"/>
  <c r="D377" i="4" l="1"/>
  <c r="AR377" i="4" s="1"/>
  <c r="D428" i="1"/>
  <c r="E428" i="1" s="1"/>
  <c r="AM423" i="1"/>
  <c r="O424" i="1" s="1"/>
  <c r="I373" i="4"/>
  <c r="AK373" i="4" s="1"/>
  <c r="AL373" i="4" s="1"/>
  <c r="F377" i="4"/>
  <c r="L373" i="4"/>
  <c r="AH423" i="1"/>
  <c r="AG423" i="1"/>
  <c r="G377" i="4" l="1"/>
  <c r="AI377" i="4"/>
  <c r="AJ377" i="4" s="1"/>
  <c r="J373" i="4"/>
  <c r="F428" i="1"/>
  <c r="G428" i="1"/>
  <c r="M378" i="4" s="1"/>
  <c r="C373" i="4"/>
  <c r="BI423" i="1"/>
  <c r="N373" i="4" s="1"/>
  <c r="O373" i="4" s="1"/>
  <c r="Q424" i="1"/>
  <c r="R424" i="1"/>
  <c r="BE424" i="1"/>
  <c r="K374" i="4" l="1"/>
  <c r="AN424" i="1"/>
  <c r="AI424" i="1"/>
  <c r="K424" i="1"/>
  <c r="M424" i="1" l="1"/>
  <c r="N424" i="1" s="1"/>
  <c r="AD424" i="1" l="1" a="1"/>
  <c r="AD424" i="1" s="1"/>
  <c r="AA431" i="1"/>
  <c r="AC445" i="1"/>
  <c r="Z426" i="1"/>
  <c r="AK426" i="1" s="1"/>
  <c r="Y431" i="1"/>
  <c r="V424" i="1"/>
  <c r="AU428" i="1"/>
  <c r="AB430" i="1"/>
  <c r="BB424" i="1"/>
  <c r="E374" i="4" s="1"/>
  <c r="S424" i="1"/>
  <c r="AF424" i="1" s="1"/>
  <c r="AV428" i="1"/>
  <c r="AW428" i="1"/>
  <c r="AX431" i="1" s="1"/>
  <c r="W424" i="1"/>
  <c r="AL424" i="1" l="1"/>
  <c r="AO424" i="1"/>
  <c r="AP424" i="1" s="1"/>
  <c r="H374" i="4" s="1"/>
  <c r="AE424" i="1"/>
  <c r="BC424" i="1"/>
  <c r="BD430" i="1"/>
  <c r="AJ424" i="1"/>
  <c r="AY428" i="1"/>
  <c r="AZ428" i="1" s="1"/>
  <c r="BA428" i="1" s="1"/>
  <c r="D429" i="1" s="1"/>
  <c r="E429" i="1" s="1"/>
  <c r="X424" i="1"/>
  <c r="BF424" i="1" s="1"/>
  <c r="F429" i="1" l="1"/>
  <c r="G429" i="1"/>
  <c r="M379" i="4" s="1"/>
  <c r="I374" i="4"/>
  <c r="AK374" i="4" s="1"/>
  <c r="AL374" i="4" s="1"/>
  <c r="AM424" i="1"/>
  <c r="C374" i="4" s="1"/>
  <c r="L374" i="4"/>
  <c r="F378" i="4"/>
  <c r="D378" i="4"/>
  <c r="AR378" i="4" s="1"/>
  <c r="AH424" i="1"/>
  <c r="AG424" i="1"/>
  <c r="G378" i="4" l="1"/>
  <c r="AI378" i="4"/>
  <c r="AJ378" i="4" s="1"/>
  <c r="J374" i="4"/>
  <c r="O425" i="1"/>
  <c r="BI424" i="1"/>
  <c r="N374" i="4" s="1"/>
  <c r="O374" i="4" s="1"/>
  <c r="Q425" i="1"/>
  <c r="R425" i="1"/>
  <c r="BE425" i="1"/>
  <c r="K375" i="4" l="1"/>
  <c r="AN425" i="1"/>
  <c r="AI425" i="1"/>
  <c r="K425" i="1"/>
  <c r="M425" i="1" l="1"/>
  <c r="N425" i="1" s="1"/>
  <c r="AD425" i="1" l="1" a="1"/>
  <c r="AD425" i="1" s="1"/>
  <c r="AA432" i="1"/>
  <c r="AC446" i="1"/>
  <c r="Y432" i="1"/>
  <c r="V425" i="1"/>
  <c r="S425" i="1"/>
  <c r="AF425" i="1" s="1"/>
  <c r="AB431" i="1"/>
  <c r="Z427" i="1"/>
  <c r="AK427" i="1" s="1"/>
  <c r="AU429" i="1"/>
  <c r="AV429" i="1"/>
  <c r="AW429" i="1"/>
  <c r="AX432" i="1" s="1"/>
  <c r="BB425" i="1"/>
  <c r="AE425" i="1" l="1"/>
  <c r="AL425" i="1"/>
  <c r="AO425" i="1"/>
  <c r="AP425" i="1" s="1"/>
  <c r="H375" i="4" s="1"/>
  <c r="AY429" i="1"/>
  <c r="AZ429" i="1" s="1"/>
  <c r="BD431" i="1"/>
  <c r="BC425" i="1"/>
  <c r="AJ425" i="1"/>
  <c r="E375" i="4"/>
  <c r="W425" i="1"/>
  <c r="I375" i="4" l="1"/>
  <c r="AK375" i="4" s="1"/>
  <c r="AL375" i="4" s="1"/>
  <c r="BA429" i="1"/>
  <c r="F379" i="4"/>
  <c r="AM425" i="1"/>
  <c r="X425" i="1"/>
  <c r="BF425" i="1" s="1"/>
  <c r="G379" i="4" l="1"/>
  <c r="AI379" i="4"/>
  <c r="AJ379" i="4" s="1"/>
  <c r="J375" i="4"/>
  <c r="D379" i="4"/>
  <c r="AR379" i="4" s="1"/>
  <c r="D430" i="1"/>
  <c r="E430" i="1" s="1"/>
  <c r="L375" i="4"/>
  <c r="O426" i="1"/>
  <c r="C375" i="4"/>
  <c r="AH425" i="1"/>
  <c r="AG425" i="1"/>
  <c r="F430" i="1" l="1"/>
  <c r="G430" i="1"/>
  <c r="M380" i="4" s="1"/>
  <c r="BI425" i="1"/>
  <c r="N375" i="4" s="1"/>
  <c r="O375" i="4" s="1"/>
  <c r="R426" i="1"/>
  <c r="Q426" i="1"/>
  <c r="BE426" i="1"/>
  <c r="K376" i="4" l="1"/>
  <c r="AI426" i="1"/>
  <c r="AN426" i="1"/>
  <c r="K426" i="1"/>
  <c r="M426" i="1" l="1"/>
  <c r="N426" i="1" s="1"/>
  <c r="AD426" i="1" l="1" a="1"/>
  <c r="AD426" i="1" s="1"/>
  <c r="AA433" i="1"/>
  <c r="AC447" i="1"/>
  <c r="Y433" i="1"/>
  <c r="AW430" i="1"/>
  <c r="AX433" i="1" s="1"/>
  <c r="AV430" i="1"/>
  <c r="BB426" i="1"/>
  <c r="E376" i="4" s="1"/>
  <c r="S426" i="1"/>
  <c r="AF426" i="1" s="1"/>
  <c r="AB432" i="1"/>
  <c r="BD432" i="1" s="1"/>
  <c r="AU430" i="1"/>
  <c r="Z428" i="1"/>
  <c r="AK428" i="1" s="1"/>
  <c r="V426" i="1"/>
  <c r="W426" i="1"/>
  <c r="AE426" i="1" l="1"/>
  <c r="AO426" i="1"/>
  <c r="AP426" i="1" s="1"/>
  <c r="H376" i="4" s="1"/>
  <c r="AL426" i="1"/>
  <c r="AY430" i="1"/>
  <c r="AZ430" i="1" s="1"/>
  <c r="BA430" i="1" s="1"/>
  <c r="AJ426" i="1"/>
  <c r="BC426" i="1"/>
  <c r="X426" i="1"/>
  <c r="BF426" i="1" s="1"/>
  <c r="D380" i="4" l="1"/>
  <c r="AR380" i="4" s="1"/>
  <c r="D431" i="1"/>
  <c r="E431" i="1" s="1"/>
  <c r="AM426" i="1"/>
  <c r="C376" i="4" s="1"/>
  <c r="I376" i="4"/>
  <c r="AK376" i="4" s="1"/>
  <c r="AL376" i="4" s="1"/>
  <c r="F380" i="4"/>
  <c r="L376" i="4"/>
  <c r="AH426" i="1"/>
  <c r="AG426" i="1"/>
  <c r="G380" i="4" l="1"/>
  <c r="AI380" i="4"/>
  <c r="AJ380" i="4" s="1"/>
  <c r="J376" i="4"/>
  <c r="F431" i="1"/>
  <c r="G431" i="1"/>
  <c r="M381" i="4" s="1"/>
  <c r="O427" i="1"/>
  <c r="BI426" i="1"/>
  <c r="N376" i="4" s="1"/>
  <c r="O376" i="4" s="1"/>
  <c r="Q427" i="1"/>
  <c r="R427" i="1"/>
  <c r="BE427" i="1"/>
  <c r="AI427" i="1" l="1"/>
  <c r="AN427" i="1"/>
  <c r="K377" i="4"/>
  <c r="K427" i="1"/>
  <c r="M427" i="1" l="1"/>
  <c r="N427" i="1" s="1"/>
  <c r="AD427" i="1" l="1" a="1"/>
  <c r="AD427" i="1" s="1"/>
  <c r="AA434" i="1"/>
  <c r="AC448" i="1"/>
  <c r="Y434" i="1"/>
  <c r="V427" i="1"/>
  <c r="S427" i="1"/>
  <c r="AF427" i="1" s="1"/>
  <c r="AU431" i="1"/>
  <c r="AW431" i="1"/>
  <c r="AX434" i="1" s="1"/>
  <c r="AB433" i="1"/>
  <c r="AV431" i="1"/>
  <c r="Z429" i="1"/>
  <c r="AK429" i="1" s="1"/>
  <c r="BB427" i="1"/>
  <c r="AL427" i="1" l="1"/>
  <c r="AO427" i="1"/>
  <c r="AP427" i="1" s="1"/>
  <c r="H377" i="4" s="1"/>
  <c r="AE427" i="1"/>
  <c r="BD433" i="1"/>
  <c r="AY431" i="1"/>
  <c r="AZ431" i="1" s="1"/>
  <c r="BA431" i="1" s="1"/>
  <c r="D432" i="1" s="1"/>
  <c r="E432" i="1" s="1"/>
  <c r="E377" i="4"/>
  <c r="BC427" i="1"/>
  <c r="AJ427" i="1"/>
  <c r="W427" i="1"/>
  <c r="F432" i="1" l="1"/>
  <c r="G432" i="1"/>
  <c r="M382" i="4" s="1"/>
  <c r="I377" i="4"/>
  <c r="AK377" i="4" s="1"/>
  <c r="AL377" i="4" s="1"/>
  <c r="X427" i="1"/>
  <c r="BF427" i="1" s="1"/>
  <c r="F381" i="4"/>
  <c r="D381" i="4"/>
  <c r="AR381" i="4" s="1"/>
  <c r="AM427" i="1"/>
  <c r="G381" i="4" l="1"/>
  <c r="AI381" i="4"/>
  <c r="AJ381" i="4" s="1"/>
  <c r="J377" i="4"/>
  <c r="L377" i="4"/>
  <c r="O428" i="1"/>
  <c r="C377" i="4"/>
  <c r="AH427" i="1"/>
  <c r="AG427" i="1"/>
  <c r="BI427" i="1" l="1"/>
  <c r="N377" i="4" s="1"/>
  <c r="O377" i="4" s="1"/>
  <c r="Q428" i="1"/>
  <c r="R428" i="1"/>
  <c r="BE428" i="1"/>
  <c r="AI428" i="1" l="1"/>
  <c r="AN428" i="1"/>
  <c r="K378" i="4"/>
  <c r="K428" i="1"/>
  <c r="M428" i="1" l="1"/>
  <c r="N428" i="1" s="1"/>
  <c r="AD428" i="1" l="1" a="1"/>
  <c r="AD428" i="1" s="1"/>
  <c r="AA435" i="1"/>
  <c r="AC449" i="1"/>
  <c r="Y435" i="1"/>
  <c r="AB434" i="1"/>
  <c r="V428" i="1"/>
  <c r="AU432" i="1"/>
  <c r="Z430" i="1"/>
  <c r="AK430" i="1" s="1"/>
  <c r="S428" i="1"/>
  <c r="BB428" i="1"/>
  <c r="E378" i="4" s="1"/>
  <c r="AV432" i="1"/>
  <c r="AW432" i="1"/>
  <c r="AX435" i="1" s="1"/>
  <c r="W428" i="1"/>
  <c r="AE428" i="1" l="1"/>
  <c r="AO428" i="1"/>
  <c r="AP428" i="1" s="1"/>
  <c r="H378" i="4" s="1"/>
  <c r="AL428" i="1"/>
  <c r="BD434" i="1"/>
  <c r="AJ428" i="1"/>
  <c r="AF428" i="1"/>
  <c r="BC428" i="1"/>
  <c r="AY432" i="1"/>
  <c r="AZ432" i="1" s="1"/>
  <c r="X428" i="1"/>
  <c r="BF428" i="1" s="1"/>
  <c r="AM428" i="1" l="1"/>
  <c r="O429" i="1" s="1"/>
  <c r="I378" i="4"/>
  <c r="AK378" i="4" s="1"/>
  <c r="AL378" i="4" s="1"/>
  <c r="BA432" i="1"/>
  <c r="L378" i="4"/>
  <c r="F382" i="4"/>
  <c r="AH428" i="1"/>
  <c r="AG428" i="1"/>
  <c r="G382" i="4" l="1"/>
  <c r="AI382" i="4"/>
  <c r="AJ382" i="4" s="1"/>
  <c r="J378" i="4"/>
  <c r="C378" i="4"/>
  <c r="D382" i="4"/>
  <c r="AR382" i="4" s="1"/>
  <c r="D433" i="1"/>
  <c r="E433" i="1" s="1"/>
  <c r="BI428" i="1"/>
  <c r="N378" i="4" s="1"/>
  <c r="O378" i="4" s="1"/>
  <c r="Q429" i="1"/>
  <c r="R429" i="1"/>
  <c r="BE429" i="1"/>
  <c r="F433" i="1" l="1"/>
  <c r="G433" i="1"/>
  <c r="M383" i="4" s="1"/>
  <c r="AI429" i="1"/>
  <c r="AN429" i="1"/>
  <c r="K379" i="4"/>
  <c r="K429" i="1"/>
  <c r="M429" i="1" l="1"/>
  <c r="N429" i="1" s="1"/>
  <c r="AD429" i="1" l="1" a="1"/>
  <c r="AD429" i="1" s="1"/>
  <c r="AA436" i="1"/>
  <c r="AC450" i="1"/>
  <c r="Y436" i="1"/>
  <c r="V429" i="1"/>
  <c r="AV433" i="1"/>
  <c r="S429" i="1"/>
  <c r="AF429" i="1" s="1"/>
  <c r="Z431" i="1"/>
  <c r="AK431" i="1" s="1"/>
  <c r="AU433" i="1"/>
  <c r="AB435" i="1"/>
  <c r="AW433" i="1"/>
  <c r="AX436" i="1" s="1"/>
  <c r="BB429" i="1"/>
  <c r="AL429" i="1" l="1"/>
  <c r="AE429" i="1"/>
  <c r="AO429" i="1"/>
  <c r="AP429" i="1" s="1"/>
  <c r="H379" i="4" s="1"/>
  <c r="AY433" i="1"/>
  <c r="AZ433" i="1" s="1"/>
  <c r="E379" i="4"/>
  <c r="BC429" i="1"/>
  <c r="AJ429" i="1"/>
  <c r="BD435" i="1"/>
  <c r="W429" i="1"/>
  <c r="I379" i="4" l="1"/>
  <c r="AK379" i="4" s="1"/>
  <c r="AL379" i="4" s="1"/>
  <c r="F383" i="4"/>
  <c r="BA433" i="1"/>
  <c r="X429" i="1"/>
  <c r="BF429" i="1" s="1"/>
  <c r="AM429" i="1"/>
  <c r="G383" i="4" l="1"/>
  <c r="AI383" i="4"/>
  <c r="AJ383" i="4" s="1"/>
  <c r="J379" i="4"/>
  <c r="D383" i="4"/>
  <c r="AR383" i="4" s="1"/>
  <c r="D434" i="1"/>
  <c r="E434" i="1" s="1"/>
  <c r="L379" i="4"/>
  <c r="O430" i="1"/>
  <c r="C379" i="4"/>
  <c r="AH429" i="1"/>
  <c r="AG429" i="1"/>
  <c r="F434" i="1" l="1"/>
  <c r="G434" i="1"/>
  <c r="M384" i="4" s="1"/>
  <c r="BI429" i="1"/>
  <c r="N379" i="4" s="1"/>
  <c r="O379" i="4" s="1"/>
  <c r="Q430" i="1"/>
  <c r="R430" i="1"/>
  <c r="BE430" i="1"/>
  <c r="K380" i="4" l="1"/>
  <c r="AN430" i="1"/>
  <c r="AI430" i="1"/>
  <c r="K430" i="1"/>
  <c r="M430" i="1" l="1"/>
  <c r="N430" i="1" s="1"/>
  <c r="AD430" i="1" l="1" a="1"/>
  <c r="AD430" i="1" s="1"/>
  <c r="AA437" i="1"/>
  <c r="AC451" i="1"/>
  <c r="AU434" i="1"/>
  <c r="Y437" i="1"/>
  <c r="Z432" i="1"/>
  <c r="AK432" i="1" s="1"/>
  <c r="AB436" i="1"/>
  <c r="S430" i="1"/>
  <c r="AF430" i="1" s="1"/>
  <c r="AV434" i="1"/>
  <c r="BB430" i="1"/>
  <c r="E380" i="4" s="1"/>
  <c r="V430" i="1"/>
  <c r="AW434" i="1"/>
  <c r="AX437" i="1" s="1"/>
  <c r="W430" i="1"/>
  <c r="AE430" i="1" l="1"/>
  <c r="AO430" i="1"/>
  <c r="AP430" i="1" s="1"/>
  <c r="H380" i="4" s="1"/>
  <c r="AL430" i="1"/>
  <c r="BD436" i="1"/>
  <c r="AJ430" i="1"/>
  <c r="AY434" i="1"/>
  <c r="AZ434" i="1" s="1"/>
  <c r="BA434" i="1" s="1"/>
  <c r="BC430" i="1"/>
  <c r="X430" i="1"/>
  <c r="BF430" i="1" s="1"/>
  <c r="D384" i="4" l="1"/>
  <c r="AR384" i="4" s="1"/>
  <c r="D435" i="1"/>
  <c r="E435" i="1" s="1"/>
  <c r="AM430" i="1"/>
  <c r="C380" i="4" s="1"/>
  <c r="I380" i="4"/>
  <c r="AK380" i="4" s="1"/>
  <c r="AL380" i="4" s="1"/>
  <c r="F384" i="4"/>
  <c r="L380" i="4"/>
  <c r="AH430" i="1"/>
  <c r="AG430" i="1"/>
  <c r="G384" i="4" l="1"/>
  <c r="AI384" i="4"/>
  <c r="AJ384" i="4" s="1"/>
  <c r="J380" i="4"/>
  <c r="F435" i="1"/>
  <c r="G435" i="1"/>
  <c r="M385" i="4" s="1"/>
  <c r="O431" i="1"/>
  <c r="Q431" i="1"/>
  <c r="BE431" i="1"/>
  <c r="R431" i="1"/>
  <c r="BI430" i="1"/>
  <c r="N380" i="4" s="1"/>
  <c r="O380" i="4" s="1"/>
  <c r="K431" i="1" l="1"/>
  <c r="K381" i="4"/>
  <c r="AN431" i="1"/>
  <c r="AI431" i="1"/>
  <c r="M431" i="1" l="1"/>
  <c r="N431" i="1" l="1"/>
  <c r="AA438" i="1"/>
  <c r="AC452" i="1"/>
  <c r="AW435" i="1"/>
  <c r="AX438" i="1" s="1"/>
  <c r="AU435" i="1"/>
  <c r="Y438" i="1"/>
  <c r="AV435" i="1"/>
  <c r="BB431" i="1"/>
  <c r="E381" i="4" s="1"/>
  <c r="S431" i="1"/>
  <c r="AF431" i="1" s="1"/>
  <c r="Z433" i="1"/>
  <c r="AK433" i="1" s="1"/>
  <c r="AB437" i="1"/>
  <c r="V431" i="1"/>
  <c r="W431" i="1"/>
  <c r="AD431" i="1" l="1" a="1"/>
  <c r="AD431" i="1" s="1"/>
  <c r="AY435" i="1"/>
  <c r="AZ435" i="1" s="1"/>
  <c r="BA435" i="1" s="1"/>
  <c r="BC431" i="1"/>
  <c r="AJ431" i="1"/>
  <c r="BD437" i="1"/>
  <c r="X431" i="1"/>
  <c r="BF431" i="1" s="1"/>
  <c r="D385" i="4" l="1"/>
  <c r="AR385" i="4" s="1"/>
  <c r="D436" i="1"/>
  <c r="E436" i="1" s="1"/>
  <c r="AE431" i="1"/>
  <c r="AO431" i="1"/>
  <c r="AP431" i="1" s="1"/>
  <c r="H381" i="4" s="1"/>
  <c r="AL431" i="1"/>
  <c r="AM431" i="1" s="1"/>
  <c r="F385" i="4"/>
  <c r="L381" i="4"/>
  <c r="AH431" i="1"/>
  <c r="AG431" i="1"/>
  <c r="G385" i="4" l="1"/>
  <c r="AI385" i="4"/>
  <c r="AJ385" i="4" s="1"/>
  <c r="F436" i="1"/>
  <c r="G436" i="1"/>
  <c r="M386" i="4" s="1"/>
  <c r="O432" i="1"/>
  <c r="I381" i="4"/>
  <c r="AK381" i="4" s="1"/>
  <c r="AL381" i="4" s="1"/>
  <c r="C381" i="4"/>
  <c r="R432" i="1"/>
  <c r="Q432" i="1"/>
  <c r="BE432" i="1"/>
  <c r="BI431" i="1"/>
  <c r="N381" i="4" s="1"/>
  <c r="O381" i="4" s="1"/>
  <c r="J381" i="4" l="1"/>
  <c r="K432" i="1"/>
  <c r="K382" i="4"/>
  <c r="AN432" i="1"/>
  <c r="AI432" i="1"/>
  <c r="M432" i="1" l="1"/>
  <c r="N432" i="1" s="1"/>
  <c r="AD432" i="1" l="1" a="1"/>
  <c r="AD432" i="1" s="1"/>
  <c r="AA439" i="1"/>
  <c r="AC453" i="1"/>
  <c r="Y439" i="1"/>
  <c r="Z434" i="1"/>
  <c r="AK434" i="1" s="1"/>
  <c r="AB438" i="1"/>
  <c r="BD438" i="1" s="1"/>
  <c r="AW436" i="1"/>
  <c r="AX439" i="1" s="1"/>
  <c r="AV436" i="1"/>
  <c r="S432" i="1"/>
  <c r="AF432" i="1" s="1"/>
  <c r="AU436" i="1"/>
  <c r="BB432" i="1"/>
  <c r="E382" i="4" s="1"/>
  <c r="V432" i="1"/>
  <c r="W432" i="1"/>
  <c r="AL432" i="1" l="1"/>
  <c r="AO432" i="1"/>
  <c r="AP432" i="1" s="1"/>
  <c r="H382" i="4" s="1"/>
  <c r="AE432" i="1"/>
  <c r="AY436" i="1"/>
  <c r="AZ436" i="1" s="1"/>
  <c r="BA436" i="1" s="1"/>
  <c r="AJ432" i="1"/>
  <c r="BC432" i="1"/>
  <c r="X432" i="1"/>
  <c r="BF432" i="1" s="1"/>
  <c r="D386" i="4" l="1"/>
  <c r="AR386" i="4" s="1"/>
  <c r="D437" i="1"/>
  <c r="E437" i="1" s="1"/>
  <c r="AM432" i="1"/>
  <c r="O433" i="1" s="1"/>
  <c r="I382" i="4"/>
  <c r="AK382" i="4" s="1"/>
  <c r="AL382" i="4" s="1"/>
  <c r="F386" i="4"/>
  <c r="L382" i="4"/>
  <c r="AH432" i="1"/>
  <c r="AG432" i="1"/>
  <c r="G386" i="4" l="1"/>
  <c r="AI386" i="4"/>
  <c r="AJ386" i="4" s="1"/>
  <c r="J382" i="4"/>
  <c r="F437" i="1"/>
  <c r="G437" i="1"/>
  <c r="M387" i="4" s="1"/>
  <c r="C382" i="4"/>
  <c r="BI432" i="1"/>
  <c r="N382" i="4" s="1"/>
  <c r="O382" i="4" s="1"/>
  <c r="R433" i="1"/>
  <c r="Q433" i="1"/>
  <c r="BE433" i="1"/>
  <c r="K383" i="4" l="1"/>
  <c r="AI433" i="1"/>
  <c r="AN433" i="1"/>
  <c r="K433" i="1"/>
  <c r="M433" i="1" l="1"/>
  <c r="N433" i="1" s="1"/>
  <c r="AD433" i="1" l="1" a="1"/>
  <c r="AD433" i="1" s="1"/>
  <c r="AA440" i="1"/>
  <c r="AC454" i="1"/>
  <c r="Y440" i="1"/>
  <c r="V433" i="1"/>
  <c r="AW437" i="1"/>
  <c r="AX440" i="1" s="1"/>
  <c r="Z435" i="1"/>
  <c r="AK435" i="1" s="1"/>
  <c r="AV437" i="1"/>
  <c r="S433" i="1"/>
  <c r="AF433" i="1" s="1"/>
  <c r="AU437" i="1"/>
  <c r="AB439" i="1"/>
  <c r="BB433" i="1"/>
  <c r="AE433" i="1" l="1"/>
  <c r="AO433" i="1"/>
  <c r="AP433" i="1" s="1"/>
  <c r="H383" i="4" s="1"/>
  <c r="AL433" i="1"/>
  <c r="AY437" i="1"/>
  <c r="AZ437" i="1" s="1"/>
  <c r="BD439" i="1"/>
  <c r="AJ433" i="1"/>
  <c r="BC433" i="1"/>
  <c r="E383" i="4"/>
  <c r="W433" i="1"/>
  <c r="I383" i="4" l="1"/>
  <c r="AK383" i="4" s="1"/>
  <c r="AL383" i="4" s="1"/>
  <c r="F387" i="4"/>
  <c r="BA437" i="1"/>
  <c r="AM433" i="1"/>
  <c r="X433" i="1"/>
  <c r="BF433" i="1" s="1"/>
  <c r="G387" i="4" l="1"/>
  <c r="AI387" i="4"/>
  <c r="AJ387" i="4" s="1"/>
  <c r="J383" i="4"/>
  <c r="D387" i="4"/>
  <c r="AR387" i="4" s="1"/>
  <c r="D438" i="1"/>
  <c r="E438" i="1" s="1"/>
  <c r="L383" i="4"/>
  <c r="AH433" i="1"/>
  <c r="AG433" i="1"/>
  <c r="O434" i="1"/>
  <c r="C383" i="4"/>
  <c r="F438" i="1" l="1"/>
  <c r="G438" i="1"/>
  <c r="M388" i="4" s="1"/>
  <c r="BI433" i="1"/>
  <c r="N383" i="4" s="1"/>
  <c r="O383" i="4" s="1"/>
  <c r="R434" i="1"/>
  <c r="Q434" i="1"/>
  <c r="BE434" i="1"/>
  <c r="AI434" i="1" l="1"/>
  <c r="AN434" i="1"/>
  <c r="K434" i="1"/>
  <c r="K384" i="4"/>
  <c r="M434" i="1" l="1"/>
  <c r="N434" i="1" s="1"/>
  <c r="AD434" i="1" l="1" a="1"/>
  <c r="AD434" i="1" s="1"/>
  <c r="AA441" i="1"/>
  <c r="AC455" i="1"/>
  <c r="Y441" i="1"/>
  <c r="V434" i="1"/>
  <c r="Z436" i="1"/>
  <c r="AK436" i="1" s="1"/>
  <c r="S434" i="1"/>
  <c r="AF434" i="1" s="1"/>
  <c r="AB440" i="1"/>
  <c r="AV438" i="1"/>
  <c r="AW438" i="1"/>
  <c r="AX441" i="1" s="1"/>
  <c r="AU438" i="1"/>
  <c r="BB434" i="1"/>
  <c r="AL434" i="1" l="1"/>
  <c r="AO434" i="1"/>
  <c r="AP434" i="1" s="1"/>
  <c r="H384" i="4" s="1"/>
  <c r="AE434" i="1"/>
  <c r="E384" i="4"/>
  <c r="BC434" i="1"/>
  <c r="AJ434" i="1"/>
  <c r="BD440" i="1"/>
  <c r="AY438" i="1"/>
  <c r="AZ438" i="1" s="1"/>
  <c r="BA438" i="1" s="1"/>
  <c r="D439" i="1" s="1"/>
  <c r="E439" i="1" s="1"/>
  <c r="W434" i="1"/>
  <c r="X434" i="1" s="1"/>
  <c r="BF434" i="1" s="1"/>
  <c r="F439" i="1" l="1"/>
  <c r="G439" i="1"/>
  <c r="M389" i="4" s="1"/>
  <c r="I384" i="4"/>
  <c r="AK384" i="4" s="1"/>
  <c r="AL384" i="4" s="1"/>
  <c r="AH434" i="1"/>
  <c r="D388" i="4"/>
  <c r="AR388" i="4" s="1"/>
  <c r="F388" i="4"/>
  <c r="AG434" i="1"/>
  <c r="AM434" i="1"/>
  <c r="G388" i="4" l="1"/>
  <c r="AI388" i="4"/>
  <c r="AJ388" i="4" s="1"/>
  <c r="J384" i="4"/>
  <c r="L384" i="4"/>
  <c r="BI434" i="1"/>
  <c r="N384" i="4" s="1"/>
  <c r="O384" i="4" s="1"/>
  <c r="O435" i="1"/>
  <c r="C384" i="4"/>
  <c r="Q435" i="1" l="1"/>
  <c r="R435" i="1"/>
  <c r="BE435" i="1"/>
  <c r="K435" i="1"/>
  <c r="M435" i="1" l="1"/>
  <c r="N435" i="1" s="1"/>
  <c r="K385" i="4"/>
  <c r="AI435" i="1"/>
  <c r="AN435" i="1"/>
  <c r="AD435" i="1" l="1" a="1"/>
  <c r="AD435" i="1" s="1"/>
  <c r="AA442" i="1"/>
  <c r="AC456" i="1"/>
  <c r="AB441" i="1"/>
  <c r="Y442" i="1"/>
  <c r="AW439" i="1"/>
  <c r="AX442" i="1" s="1"/>
  <c r="Z437" i="1"/>
  <c r="AK437" i="1" s="1"/>
  <c r="S435" i="1"/>
  <c r="AF435" i="1" s="1"/>
  <c r="BB435" i="1"/>
  <c r="E385" i="4" s="1"/>
  <c r="V435" i="1"/>
  <c r="W435" i="1" s="1"/>
  <c r="X435" i="1" s="1"/>
  <c r="AU439" i="1"/>
  <c r="AV439" i="1"/>
  <c r="AE435" i="1" l="1"/>
  <c r="AO435" i="1"/>
  <c r="AP435" i="1" s="1"/>
  <c r="H385" i="4" s="1"/>
  <c r="AL435" i="1"/>
  <c r="BD441" i="1"/>
  <c r="AH435" i="1"/>
  <c r="BF435" i="1"/>
  <c r="L385" i="4" s="1"/>
  <c r="AY439" i="1"/>
  <c r="AZ439" i="1" s="1"/>
  <c r="AG435" i="1"/>
  <c r="BC435" i="1"/>
  <c r="AJ435" i="1"/>
  <c r="AM435" i="1" l="1"/>
  <c r="C385" i="4" s="1"/>
  <c r="I385" i="4"/>
  <c r="AK385" i="4" s="1"/>
  <c r="AL385" i="4" s="1"/>
  <c r="BI435" i="1"/>
  <c r="N385" i="4" s="1"/>
  <c r="O385" i="4" s="1"/>
  <c r="BA439" i="1"/>
  <c r="F389" i="4"/>
  <c r="G389" i="4" l="1"/>
  <c r="AI389" i="4"/>
  <c r="AJ389" i="4" s="1"/>
  <c r="J385" i="4"/>
  <c r="D389" i="4"/>
  <c r="AR389" i="4" s="1"/>
  <c r="D440" i="1"/>
  <c r="E440" i="1" s="1"/>
  <c r="O436" i="1"/>
  <c r="K436" i="1"/>
  <c r="M436" i="1" s="1"/>
  <c r="N436" i="1" s="1"/>
  <c r="Q436" i="1"/>
  <c r="R436" i="1"/>
  <c r="BE436" i="1"/>
  <c r="F440" i="1" l="1"/>
  <c r="G440" i="1"/>
  <c r="M390" i="4" s="1"/>
  <c r="AD436" i="1" a="1"/>
  <c r="AD436" i="1" s="1"/>
  <c r="AA443" i="1"/>
  <c r="AC457" i="1"/>
  <c r="AU440" i="1"/>
  <c r="Y443" i="1"/>
  <c r="AV440" i="1"/>
  <c r="S436" i="1"/>
  <c r="AF436" i="1" s="1"/>
  <c r="V436" i="1"/>
  <c r="W436" i="1" s="1"/>
  <c r="X436" i="1" s="1"/>
  <c r="AH436" i="1" s="1"/>
  <c r="Z438" i="1"/>
  <c r="AK438" i="1" s="1"/>
  <c r="AB442" i="1"/>
  <c r="AW440" i="1"/>
  <c r="AX443" i="1" s="1"/>
  <c r="BB436" i="1"/>
  <c r="E386" i="4" s="1"/>
  <c r="AN436" i="1"/>
  <c r="AI436" i="1"/>
  <c r="K386" i="4"/>
  <c r="AL436" i="1" l="1"/>
  <c r="AE436" i="1"/>
  <c r="AO436" i="1"/>
  <c r="AP436" i="1" s="1"/>
  <c r="H386" i="4" s="1"/>
  <c r="AJ436" i="1"/>
  <c r="BC436" i="1"/>
  <c r="AG436" i="1"/>
  <c r="BF436" i="1"/>
  <c r="L386" i="4" s="1"/>
  <c r="AY440" i="1"/>
  <c r="AZ440" i="1" s="1"/>
  <c r="F390" i="4" s="1"/>
  <c r="BD442" i="1"/>
  <c r="G390" i="4" l="1"/>
  <c r="AI390" i="4"/>
  <c r="AJ390" i="4" s="1"/>
  <c r="BI436" i="1"/>
  <c r="N386" i="4" s="1"/>
  <c r="O386" i="4" s="1"/>
  <c r="AM436" i="1"/>
  <c r="C386" i="4" s="1"/>
  <c r="I386" i="4"/>
  <c r="AK386" i="4" s="1"/>
  <c r="AL386" i="4" s="1"/>
  <c r="BA440" i="1"/>
  <c r="R437" i="1"/>
  <c r="Q437" i="1"/>
  <c r="BE437" i="1"/>
  <c r="J386" i="4" l="1"/>
  <c r="D390" i="4"/>
  <c r="AR390" i="4" s="1"/>
  <c r="D441" i="1"/>
  <c r="E441" i="1" s="1"/>
  <c r="K437" i="1"/>
  <c r="M437" i="1" s="1"/>
  <c r="N437" i="1" s="1"/>
  <c r="O437" i="1"/>
  <c r="K387" i="4"/>
  <c r="AN437" i="1"/>
  <c r="AI437" i="1"/>
  <c r="F441" i="1" l="1"/>
  <c r="G441" i="1"/>
  <c r="M391" i="4" s="1"/>
  <c r="AD437" i="1" a="1"/>
  <c r="AD437" i="1" s="1"/>
  <c r="AA444" i="1"/>
  <c r="AC458" i="1"/>
  <c r="Y444" i="1"/>
  <c r="AW441" i="1"/>
  <c r="AX444" i="1" s="1"/>
  <c r="S437" i="1"/>
  <c r="AF437" i="1" s="1"/>
  <c r="AV441" i="1"/>
  <c r="BB437" i="1"/>
  <c r="E387" i="4" s="1"/>
  <c r="Z439" i="1"/>
  <c r="AK439" i="1" s="1"/>
  <c r="AU441" i="1"/>
  <c r="AB443" i="1"/>
  <c r="BD443" i="1" s="1"/>
  <c r="V437" i="1"/>
  <c r="W437" i="1" s="1"/>
  <c r="X437" i="1" s="1"/>
  <c r="AE437" i="1" l="1"/>
  <c r="AO437" i="1"/>
  <c r="AP437" i="1" s="1"/>
  <c r="H387" i="4" s="1"/>
  <c r="AL437" i="1"/>
  <c r="AY441" i="1"/>
  <c r="AZ441" i="1" s="1"/>
  <c r="BA441" i="1" s="1"/>
  <c r="AH437" i="1"/>
  <c r="BF437" i="1"/>
  <c r="BC437" i="1"/>
  <c r="AJ437" i="1"/>
  <c r="AG437" i="1"/>
  <c r="D391" i="4" l="1"/>
  <c r="AR391" i="4" s="1"/>
  <c r="D442" i="1"/>
  <c r="E442" i="1" s="1"/>
  <c r="BI437" i="1"/>
  <c r="N387" i="4" s="1"/>
  <c r="O387" i="4" s="1"/>
  <c r="I387" i="4"/>
  <c r="AK387" i="4" s="1"/>
  <c r="AL387" i="4" s="1"/>
  <c r="AM437" i="1"/>
  <c r="O438" i="1" s="1"/>
  <c r="F391" i="4"/>
  <c r="L387" i="4"/>
  <c r="G391" i="4" l="1"/>
  <c r="AI391" i="4"/>
  <c r="AJ391" i="4" s="1"/>
  <c r="J387" i="4"/>
  <c r="F442" i="1"/>
  <c r="G442" i="1"/>
  <c r="M392" i="4" s="1"/>
  <c r="K438" i="1"/>
  <c r="M438" i="1" s="1"/>
  <c r="C387" i="4"/>
  <c r="R438" i="1"/>
  <c r="Q438" i="1"/>
  <c r="BE438" i="1"/>
  <c r="N438" i="1" l="1"/>
  <c r="AA445" i="1"/>
  <c r="AC459" i="1"/>
  <c r="AW442" i="1"/>
  <c r="AX445" i="1" s="1"/>
  <c r="Z440" i="1"/>
  <c r="AK440" i="1" s="1"/>
  <c r="Y445" i="1"/>
  <c r="BB438" i="1"/>
  <c r="E388" i="4" s="1"/>
  <c r="AU442" i="1"/>
  <c r="AB444" i="1"/>
  <c r="BD444" i="1" s="1"/>
  <c r="V438" i="1"/>
  <c r="W438" i="1" s="1"/>
  <c r="X438" i="1" s="1"/>
  <c r="AG438" i="1" s="1"/>
  <c r="AV442" i="1"/>
  <c r="S438" i="1"/>
  <c r="AF438" i="1" s="1"/>
  <c r="K388" i="4"/>
  <c r="AI438" i="1"/>
  <c r="AN438" i="1"/>
  <c r="AD438" i="1" l="1" a="1"/>
  <c r="AD438" i="1" s="1"/>
  <c r="BC438" i="1"/>
  <c r="AY442" i="1"/>
  <c r="AZ442" i="1" s="1"/>
  <c r="BA442" i="1" s="1"/>
  <c r="AH438" i="1"/>
  <c r="BF438" i="1"/>
  <c r="L388" i="4" s="1"/>
  <c r="AJ438" i="1"/>
  <c r="D392" i="4" l="1"/>
  <c r="AR392" i="4" s="1"/>
  <c r="D443" i="1"/>
  <c r="E443" i="1" s="1"/>
  <c r="AL438" i="1"/>
  <c r="AE438" i="1"/>
  <c r="AO438" i="1"/>
  <c r="AP438" i="1" s="1"/>
  <c r="H388" i="4" s="1"/>
  <c r="F392" i="4"/>
  <c r="G392" i="4" l="1"/>
  <c r="AI392" i="4"/>
  <c r="AJ392" i="4" s="1"/>
  <c r="F443" i="1"/>
  <c r="G443" i="1"/>
  <c r="M393" i="4" s="1"/>
  <c r="I388" i="4"/>
  <c r="AK388" i="4" s="1"/>
  <c r="AL388" i="4" s="1"/>
  <c r="BI438" i="1"/>
  <c r="AM438" i="1"/>
  <c r="R439" i="1"/>
  <c r="Q439" i="1"/>
  <c r="BE439" i="1"/>
  <c r="J388" i="4" l="1"/>
  <c r="N388" i="4"/>
  <c r="O388" i="4" s="1"/>
  <c r="K439" i="1"/>
  <c r="M439" i="1" s="1"/>
  <c r="N439" i="1" s="1"/>
  <c r="C388" i="4"/>
  <c r="O439" i="1"/>
  <c r="K389" i="4"/>
  <c r="AI439" i="1"/>
  <c r="AN439" i="1"/>
  <c r="Z441" i="1" l="1"/>
  <c r="AK441" i="1" s="1"/>
  <c r="Y446" i="1"/>
  <c r="AC460" i="1"/>
  <c r="AA446" i="1"/>
  <c r="AU443" i="1"/>
  <c r="V439" i="1"/>
  <c r="W439" i="1" s="1"/>
  <c r="X439" i="1" s="1"/>
  <c r="AH439" i="1" s="1"/>
  <c r="AW443" i="1"/>
  <c r="AX446" i="1" s="1"/>
  <c r="AB445" i="1"/>
  <c r="BD445" i="1" s="1"/>
  <c r="BB439" i="1"/>
  <c r="E389" i="4" s="1"/>
  <c r="AD439" i="1" a="1"/>
  <c r="AD439" i="1" s="1"/>
  <c r="AV443" i="1"/>
  <c r="S439" i="1"/>
  <c r="AF439" i="1" s="1"/>
  <c r="AY443" i="1" l="1"/>
  <c r="AZ443" i="1" s="1"/>
  <c r="BA443" i="1" s="1"/>
  <c r="AG439" i="1"/>
  <c r="BF439" i="1"/>
  <c r="L389" i="4" s="1"/>
  <c r="AJ439" i="1"/>
  <c r="BC439" i="1"/>
  <c r="AO439" i="1"/>
  <c r="AP439" i="1" s="1"/>
  <c r="H389" i="4" s="1"/>
  <c r="AE439" i="1"/>
  <c r="AL439" i="1"/>
  <c r="D393" i="4" l="1"/>
  <c r="AR393" i="4" s="1"/>
  <c r="D444" i="1"/>
  <c r="E444" i="1" s="1"/>
  <c r="F393" i="4"/>
  <c r="BI439" i="1"/>
  <c r="K440" i="1" s="1"/>
  <c r="M440" i="1" s="1"/>
  <c r="AM439" i="1"/>
  <c r="O440" i="1" s="1"/>
  <c r="I389" i="4"/>
  <c r="AK389" i="4" s="1"/>
  <c r="AL389" i="4" s="1"/>
  <c r="R440" i="1"/>
  <c r="Q440" i="1"/>
  <c r="BE440" i="1"/>
  <c r="G393" i="4" l="1"/>
  <c r="AI393" i="4"/>
  <c r="AJ393" i="4" s="1"/>
  <c r="J389" i="4"/>
  <c r="F444" i="1"/>
  <c r="G444" i="1"/>
  <c r="M394" i="4" s="1"/>
  <c r="C389" i="4"/>
  <c r="N389" i="4"/>
  <c r="O389" i="4" s="1"/>
  <c r="N440" i="1"/>
  <c r="AD440" i="1" s="1" a="1"/>
  <c r="AD440" i="1" s="1"/>
  <c r="Y447" i="1"/>
  <c r="Z442" i="1"/>
  <c r="AK442" i="1" s="1"/>
  <c r="AU444" i="1"/>
  <c r="AA447" i="1"/>
  <c r="AB446" i="1"/>
  <c r="BD446" i="1" s="1"/>
  <c r="V440" i="1"/>
  <c r="W440" i="1" s="1"/>
  <c r="X440" i="1" s="1"/>
  <c r="AH440" i="1" s="1"/>
  <c r="BB440" i="1"/>
  <c r="E390" i="4" s="1"/>
  <c r="AV444" i="1"/>
  <c r="AC461" i="1"/>
  <c r="AW444" i="1"/>
  <c r="AX447" i="1" s="1"/>
  <c r="S440" i="1"/>
  <c r="K390" i="4"/>
  <c r="AN440" i="1"/>
  <c r="AI440" i="1"/>
  <c r="AL440" i="1" l="1"/>
  <c r="AJ440" i="1"/>
  <c r="AY444" i="1"/>
  <c r="AZ444" i="1" s="1"/>
  <c r="BA444" i="1" s="1"/>
  <c r="BF440" i="1"/>
  <c r="L390" i="4" s="1"/>
  <c r="AG440" i="1"/>
  <c r="AO440" i="1"/>
  <c r="AE440" i="1"/>
  <c r="BC440" i="1"/>
  <c r="AF440" i="1"/>
  <c r="D394" i="4" l="1"/>
  <c r="AR394" i="4" s="1"/>
  <c r="D445" i="1"/>
  <c r="E445" i="1" s="1"/>
  <c r="AM440" i="1"/>
  <c r="C390" i="4" s="1"/>
  <c r="I390" i="4"/>
  <c r="AK390" i="4" s="1"/>
  <c r="AL390" i="4" s="1"/>
  <c r="AP440" i="1"/>
  <c r="H390" i="4" s="1"/>
  <c r="F394" i="4"/>
  <c r="BI440" i="1"/>
  <c r="N390" i="4" s="1"/>
  <c r="O390" i="4" s="1"/>
  <c r="G394" i="4" l="1"/>
  <c r="AI394" i="4"/>
  <c r="AJ394" i="4" s="1"/>
  <c r="J390" i="4"/>
  <c r="O441" i="1"/>
  <c r="F445" i="1"/>
  <c r="G445" i="1"/>
  <c r="M395" i="4" s="1"/>
  <c r="K441" i="1"/>
  <c r="M441" i="1" s="1"/>
  <c r="N441" i="1" s="1"/>
  <c r="R441" i="1"/>
  <c r="Q441" i="1"/>
  <c r="BE441" i="1"/>
  <c r="AD441" i="1" l="1" a="1"/>
  <c r="AD441" i="1" s="1"/>
  <c r="AA448" i="1"/>
  <c r="AC462" i="1"/>
  <c r="Y448" i="1"/>
  <c r="AB447" i="1"/>
  <c r="BD447" i="1" s="1"/>
  <c r="AW445" i="1"/>
  <c r="AX448" i="1" s="1"/>
  <c r="AV445" i="1"/>
  <c r="S441" i="1"/>
  <c r="AU445" i="1"/>
  <c r="BB441" i="1"/>
  <c r="E391" i="4" s="1"/>
  <c r="Z443" i="1"/>
  <c r="AK443" i="1" s="1"/>
  <c r="V441" i="1"/>
  <c r="W441" i="1" s="1"/>
  <c r="X441" i="1" s="1"/>
  <c r="K391" i="4"/>
  <c r="AN441" i="1"/>
  <c r="AI441" i="1"/>
  <c r="AL441" i="1" l="1"/>
  <c r="AO441" i="1"/>
  <c r="AP441" i="1" s="1"/>
  <c r="H391" i="4" s="1"/>
  <c r="AE441" i="1"/>
  <c r="BC441" i="1"/>
  <c r="AF441" i="1"/>
  <c r="AH441" i="1"/>
  <c r="BF441" i="1"/>
  <c r="AJ441" i="1"/>
  <c r="AY445" i="1"/>
  <c r="AZ445" i="1" s="1"/>
  <c r="AG441" i="1"/>
  <c r="AM441" i="1" l="1"/>
  <c r="C391" i="4" s="1"/>
  <c r="I391" i="4"/>
  <c r="AK391" i="4" s="1"/>
  <c r="AL391" i="4" s="1"/>
  <c r="BI441" i="1"/>
  <c r="N391" i="4" s="1"/>
  <c r="O391" i="4" s="1"/>
  <c r="BA445" i="1"/>
  <c r="F395" i="4"/>
  <c r="L391" i="4"/>
  <c r="G395" i="4" l="1"/>
  <c r="AI395" i="4"/>
  <c r="AJ395" i="4" s="1"/>
  <c r="J391" i="4"/>
  <c r="D395" i="4"/>
  <c r="AR395" i="4" s="1"/>
  <c r="D446" i="1"/>
  <c r="E446" i="1" s="1"/>
  <c r="O442" i="1"/>
  <c r="K442" i="1"/>
  <c r="M442" i="1" s="1"/>
  <c r="N442" i="1" s="1"/>
  <c r="R442" i="1"/>
  <c r="Q442" i="1"/>
  <c r="BE442" i="1"/>
  <c r="F446" i="1" l="1"/>
  <c r="G446" i="1"/>
  <c r="M396" i="4" s="1"/>
  <c r="AD442" i="1" a="1"/>
  <c r="AD442" i="1" s="1"/>
  <c r="AA449" i="1"/>
  <c r="AC463" i="1"/>
  <c r="AW446" i="1"/>
  <c r="AX449" i="1" s="1"/>
  <c r="Y449" i="1"/>
  <c r="AU446" i="1"/>
  <c r="S442" i="1"/>
  <c r="AF442" i="1" s="1"/>
  <c r="AV446" i="1"/>
  <c r="AB448" i="1"/>
  <c r="BB442" i="1"/>
  <c r="E392" i="4" s="1"/>
  <c r="Z444" i="1"/>
  <c r="AK444" i="1" s="1"/>
  <c r="V442" i="1"/>
  <c r="W442" i="1" s="1"/>
  <c r="X442" i="1" s="1"/>
  <c r="K392" i="4"/>
  <c r="AN442" i="1"/>
  <c r="AI442" i="1"/>
  <c r="AE442" i="1" l="1"/>
  <c r="AO442" i="1"/>
  <c r="AP442" i="1" s="1"/>
  <c r="H392" i="4" s="1"/>
  <c r="AL442" i="1"/>
  <c r="AY446" i="1"/>
  <c r="AZ446" i="1" s="1"/>
  <c r="F396" i="4" s="1"/>
  <c r="AH442" i="1"/>
  <c r="BF442" i="1"/>
  <c r="BC442" i="1"/>
  <c r="AJ442" i="1"/>
  <c r="BD448" i="1"/>
  <c r="AG442" i="1"/>
  <c r="G396" i="4" l="1"/>
  <c r="AI396" i="4"/>
  <c r="AJ396" i="4" s="1"/>
  <c r="BI442" i="1"/>
  <c r="N392" i="4" s="1"/>
  <c r="O392" i="4" s="1"/>
  <c r="I392" i="4"/>
  <c r="AK392" i="4" s="1"/>
  <c r="AL392" i="4" s="1"/>
  <c r="AM442" i="1"/>
  <c r="O443" i="1" s="1"/>
  <c r="BA446" i="1"/>
  <c r="L392" i="4"/>
  <c r="J392" i="4" l="1"/>
  <c r="D396" i="4"/>
  <c r="AR396" i="4" s="1"/>
  <c r="D447" i="1"/>
  <c r="E447" i="1" s="1"/>
  <c r="K443" i="1"/>
  <c r="M443" i="1" s="1"/>
  <c r="N443" i="1" s="1"/>
  <c r="C392" i="4"/>
  <c r="R443" i="1"/>
  <c r="Q443" i="1"/>
  <c r="BE443" i="1"/>
  <c r="K393" i="4" s="1"/>
  <c r="F447" i="1" l="1"/>
  <c r="G447" i="1"/>
  <c r="M397" i="4" s="1"/>
  <c r="AD443" i="1" a="1"/>
  <c r="AD443" i="1" s="1"/>
  <c r="AA450" i="1"/>
  <c r="AC464" i="1"/>
  <c r="Y450" i="1"/>
  <c r="V443" i="1"/>
  <c r="W443" i="1" s="1"/>
  <c r="X443" i="1" s="1"/>
  <c r="Z445" i="1"/>
  <c r="AK445" i="1" s="1"/>
  <c r="AB449" i="1"/>
  <c r="AU447" i="1"/>
  <c r="AV447" i="1"/>
  <c r="AW447" i="1"/>
  <c r="AX450" i="1" s="1"/>
  <c r="S443" i="1"/>
  <c r="AF443" i="1" s="1"/>
  <c r="BB443" i="1"/>
  <c r="AN443" i="1"/>
  <c r="AI443" i="1"/>
  <c r="AL443" i="1" l="1"/>
  <c r="AE443" i="1"/>
  <c r="AO443" i="1"/>
  <c r="AP443" i="1" s="1"/>
  <c r="H393" i="4" s="1"/>
  <c r="AH443" i="1"/>
  <c r="BF443" i="1"/>
  <c r="AG443" i="1"/>
  <c r="BD449" i="1"/>
  <c r="AY447" i="1"/>
  <c r="AZ447" i="1" s="1"/>
  <c r="BA447" i="1" s="1"/>
  <c r="D448" i="1" s="1"/>
  <c r="E448" i="1" s="1"/>
  <c r="E393" i="4"/>
  <c r="AJ443" i="1"/>
  <c r="BC443" i="1"/>
  <c r="BI443" i="1" l="1"/>
  <c r="N393" i="4" s="1"/>
  <c r="O393" i="4" s="1"/>
  <c r="F448" i="1"/>
  <c r="G448" i="1"/>
  <c r="M398" i="4" s="1"/>
  <c r="I393" i="4"/>
  <c r="AK393" i="4" s="1"/>
  <c r="AL393" i="4" s="1"/>
  <c r="L393" i="4"/>
  <c r="D397" i="4"/>
  <c r="AR397" i="4" s="1"/>
  <c r="F397" i="4"/>
  <c r="AM443" i="1"/>
  <c r="K444" i="1" l="1"/>
  <c r="M444" i="1" s="1"/>
  <c r="N444" i="1" s="1"/>
  <c r="G397" i="4"/>
  <c r="AI397" i="4"/>
  <c r="AJ397" i="4" s="1"/>
  <c r="J393" i="4"/>
  <c r="C393" i="4"/>
  <c r="O444" i="1"/>
  <c r="AD444" i="1" l="1" a="1"/>
  <c r="AD444" i="1" s="1"/>
  <c r="AA451" i="1"/>
  <c r="AC465" i="1"/>
  <c r="Y451" i="1"/>
  <c r="AB450" i="1"/>
  <c r="V444" i="1"/>
  <c r="W444" i="1" s="1"/>
  <c r="X444" i="1" s="1"/>
  <c r="AV448" i="1"/>
  <c r="S444" i="1"/>
  <c r="AU448" i="1"/>
  <c r="Z446" i="1"/>
  <c r="AK446" i="1" s="1"/>
  <c r="BB444" i="1"/>
  <c r="E394" i="4" s="1"/>
  <c r="AW448" i="1"/>
  <c r="AX451" i="1" s="1"/>
  <c r="BE444" i="1"/>
  <c r="R444" i="1"/>
  <c r="Q444" i="1"/>
  <c r="AO444" i="1" l="1"/>
  <c r="AP444" i="1" s="1"/>
  <c r="H394" i="4" s="1"/>
  <c r="AE444" i="1"/>
  <c r="AL444" i="1"/>
  <c r="BC444" i="1"/>
  <c r="AF444" i="1"/>
  <c r="AH444" i="1"/>
  <c r="BF444" i="1"/>
  <c r="BD450" i="1"/>
  <c r="AJ444" i="1"/>
  <c r="AY448" i="1"/>
  <c r="AZ448" i="1" s="1"/>
  <c r="AG444" i="1"/>
  <c r="AI444" i="1"/>
  <c r="AN444" i="1"/>
  <c r="K394" i="4"/>
  <c r="AM444" i="1" l="1"/>
  <c r="O445" i="1" s="1"/>
  <c r="I394" i="4"/>
  <c r="AK394" i="4" s="1"/>
  <c r="AL394" i="4" s="1"/>
  <c r="F398" i="4"/>
  <c r="BA448" i="1"/>
  <c r="L394" i="4"/>
  <c r="BI444" i="1"/>
  <c r="N394" i="4" s="1"/>
  <c r="O394" i="4" s="1"/>
  <c r="G398" i="4" l="1"/>
  <c r="AI398" i="4"/>
  <c r="AJ398" i="4" s="1"/>
  <c r="J394" i="4"/>
  <c r="D398" i="4"/>
  <c r="AR398" i="4" s="1"/>
  <c r="D449" i="1"/>
  <c r="E449" i="1" s="1"/>
  <c r="C394" i="4"/>
  <c r="K445" i="1"/>
  <c r="Q445" i="1"/>
  <c r="R445" i="1"/>
  <c r="BE445" i="1"/>
  <c r="K395" i="4" s="1"/>
  <c r="F449" i="1" l="1"/>
  <c r="G449" i="1"/>
  <c r="M399" i="4" s="1"/>
  <c r="M445" i="1"/>
  <c r="N445" i="1" s="1"/>
  <c r="AN445" i="1"/>
  <c r="AI445" i="1"/>
  <c r="AD445" i="1" l="1" a="1"/>
  <c r="AD445" i="1" s="1"/>
  <c r="AA452" i="1"/>
  <c r="AC466" i="1"/>
  <c r="V445" i="1"/>
  <c r="W445" i="1" s="1"/>
  <c r="X445" i="1" s="1"/>
  <c r="AH445" i="1" s="1"/>
  <c r="Y452" i="1"/>
  <c r="AU449" i="1"/>
  <c r="AB451" i="1"/>
  <c r="BD451" i="1" s="1"/>
  <c r="Z447" i="1"/>
  <c r="AK447" i="1" s="1"/>
  <c r="BB445" i="1"/>
  <c r="E395" i="4" s="1"/>
  <c r="S445" i="1"/>
  <c r="AF445" i="1" s="1"/>
  <c r="AW449" i="1"/>
  <c r="AX452" i="1" s="1"/>
  <c r="AV449" i="1"/>
  <c r="AE445" i="1" l="1"/>
  <c r="AL445" i="1"/>
  <c r="AO445" i="1"/>
  <c r="AP445" i="1" s="1"/>
  <c r="H395" i="4" s="1"/>
  <c r="AG445" i="1"/>
  <c r="BF445" i="1"/>
  <c r="L395" i="4" s="1"/>
  <c r="BC445" i="1"/>
  <c r="AJ445" i="1"/>
  <c r="AY449" i="1"/>
  <c r="AZ449" i="1" s="1"/>
  <c r="AM445" i="1" l="1"/>
  <c r="C395" i="4" s="1"/>
  <c r="BI445" i="1"/>
  <c r="N395" i="4" s="1"/>
  <c r="O395" i="4" s="1"/>
  <c r="I395" i="4"/>
  <c r="AK395" i="4" s="1"/>
  <c r="AL395" i="4" s="1"/>
  <c r="F399" i="4"/>
  <c r="BA449" i="1"/>
  <c r="G399" i="4" l="1"/>
  <c r="AI399" i="4"/>
  <c r="AJ399" i="4" s="1"/>
  <c r="J395" i="4"/>
  <c r="D399" i="4"/>
  <c r="AR399" i="4" s="1"/>
  <c r="D450" i="1"/>
  <c r="E450" i="1" s="1"/>
  <c r="K446" i="1"/>
  <c r="M446" i="1" s="1"/>
  <c r="N446" i="1" s="1"/>
  <c r="O446" i="1"/>
  <c r="BE446" i="1"/>
  <c r="R446" i="1"/>
  <c r="Q446" i="1"/>
  <c r="F450" i="1" l="1"/>
  <c r="G450" i="1"/>
  <c r="M400" i="4" s="1"/>
  <c r="AD446" i="1" a="1"/>
  <c r="AD446" i="1" s="1"/>
  <c r="AA453" i="1"/>
  <c r="AC467" i="1"/>
  <c r="Y453" i="1"/>
  <c r="S446" i="1"/>
  <c r="AF446" i="1" s="1"/>
  <c r="AV450" i="1"/>
  <c r="AB452" i="1"/>
  <c r="BB446" i="1"/>
  <c r="E396" i="4" s="1"/>
  <c r="Z448" i="1"/>
  <c r="AK448" i="1" s="1"/>
  <c r="AW450" i="1"/>
  <c r="AX453" i="1" s="1"/>
  <c r="V446" i="1"/>
  <c r="W446" i="1" s="1"/>
  <c r="X446" i="1" s="1"/>
  <c r="AU450" i="1"/>
  <c r="AI446" i="1"/>
  <c r="AN446" i="1"/>
  <c r="K396" i="4"/>
  <c r="AO446" i="1" l="1"/>
  <c r="AP446" i="1" s="1"/>
  <c r="H396" i="4" s="1"/>
  <c r="AE446" i="1"/>
  <c r="AL446" i="1"/>
  <c r="AH446" i="1"/>
  <c r="BF446" i="1"/>
  <c r="BD452" i="1"/>
  <c r="AJ446" i="1"/>
  <c r="AG446" i="1"/>
  <c r="AY450" i="1"/>
  <c r="AZ450" i="1" s="1"/>
  <c r="BC446" i="1"/>
  <c r="AM446" i="1" l="1"/>
  <c r="O447" i="1" s="1"/>
  <c r="I396" i="4"/>
  <c r="AK396" i="4" s="1"/>
  <c r="AL396" i="4" s="1"/>
  <c r="BI446" i="1"/>
  <c r="K447" i="1" s="1"/>
  <c r="BA450" i="1"/>
  <c r="F400" i="4"/>
  <c r="L396" i="4"/>
  <c r="G400" i="4" l="1"/>
  <c r="AI400" i="4"/>
  <c r="AJ400" i="4" s="1"/>
  <c r="J396" i="4"/>
  <c r="D400" i="4"/>
  <c r="AR400" i="4" s="1"/>
  <c r="D451" i="1"/>
  <c r="E451" i="1" s="1"/>
  <c r="C396" i="4"/>
  <c r="N396" i="4"/>
  <c r="O396" i="4" s="1"/>
  <c r="M447" i="1"/>
  <c r="R447" i="1"/>
  <c r="Q447" i="1"/>
  <c r="BE447" i="1"/>
  <c r="F451" i="1" l="1"/>
  <c r="G451" i="1"/>
  <c r="M401" i="4" s="1"/>
  <c r="N447" i="1"/>
  <c r="AA454" i="1"/>
  <c r="AC468" i="1"/>
  <c r="BB447" i="1"/>
  <c r="E397" i="4" s="1"/>
  <c r="AB453" i="1"/>
  <c r="BD453" i="1" s="1"/>
  <c r="AW451" i="1"/>
  <c r="AX454" i="1" s="1"/>
  <c r="Y454" i="1"/>
  <c r="AV451" i="1"/>
  <c r="V447" i="1"/>
  <c r="W447" i="1" s="1"/>
  <c r="X447" i="1" s="1"/>
  <c r="BF447" i="1" s="1"/>
  <c r="AU451" i="1"/>
  <c r="Z449" i="1"/>
  <c r="AK449" i="1" s="1"/>
  <c r="S447" i="1"/>
  <c r="K397" i="4"/>
  <c r="AN447" i="1"/>
  <c r="AI447" i="1"/>
  <c r="AD447" i="1" l="1" a="1"/>
  <c r="AD447" i="1" s="1"/>
  <c r="AY451" i="1"/>
  <c r="AZ451" i="1" s="1"/>
  <c r="BA451" i="1" s="1"/>
  <c r="BC447" i="1"/>
  <c r="AH447" i="1"/>
  <c r="AF447" i="1"/>
  <c r="AG447" i="1"/>
  <c r="AJ447" i="1"/>
  <c r="L397" i="4"/>
  <c r="D401" i="4" l="1"/>
  <c r="AR401" i="4" s="1"/>
  <c r="D452" i="1"/>
  <c r="E452" i="1" s="1"/>
  <c r="AL447" i="1"/>
  <c r="AE447" i="1"/>
  <c r="BI447" i="1" s="1"/>
  <c r="N397" i="4" s="1"/>
  <c r="O397" i="4" s="1"/>
  <c r="AO447" i="1"/>
  <c r="AP447" i="1" s="1"/>
  <c r="H397" i="4" s="1"/>
  <c r="F401" i="4"/>
  <c r="G401" i="4" l="1"/>
  <c r="AI401" i="4"/>
  <c r="AJ401" i="4" s="1"/>
  <c r="F452" i="1"/>
  <c r="G452" i="1"/>
  <c r="M402" i="4" s="1"/>
  <c r="I397" i="4"/>
  <c r="AK397" i="4" s="1"/>
  <c r="AL397" i="4" s="1"/>
  <c r="AM447" i="1"/>
  <c r="K448" i="1"/>
  <c r="M448" i="1" s="1"/>
  <c r="N448" i="1" s="1"/>
  <c r="R448" i="1"/>
  <c r="Q448" i="1"/>
  <c r="BE448" i="1"/>
  <c r="J397" i="4" l="1"/>
  <c r="AD448" i="1" a="1"/>
  <c r="AD448" i="1" s="1"/>
  <c r="O448" i="1"/>
  <c r="C397" i="4"/>
  <c r="AA455" i="1"/>
  <c r="AC469" i="1"/>
  <c r="Y455" i="1"/>
  <c r="AB454" i="1"/>
  <c r="BD454" i="1" s="1"/>
  <c r="BB448" i="1"/>
  <c r="E398" i="4" s="1"/>
  <c r="Z450" i="1"/>
  <c r="AK450" i="1" s="1"/>
  <c r="S448" i="1"/>
  <c r="AF448" i="1" s="1"/>
  <c r="V448" i="1"/>
  <c r="W448" i="1" s="1"/>
  <c r="X448" i="1" s="1"/>
  <c r="AW452" i="1"/>
  <c r="AX455" i="1" s="1"/>
  <c r="AU452" i="1"/>
  <c r="AV452" i="1"/>
  <c r="K398" i="4"/>
  <c r="AN448" i="1"/>
  <c r="AI448" i="1"/>
  <c r="AO448" i="1" l="1"/>
  <c r="AP448" i="1" s="1"/>
  <c r="H398" i="4" s="1"/>
  <c r="AL448" i="1"/>
  <c r="AE448" i="1"/>
  <c r="AH448" i="1"/>
  <c r="BF448" i="1"/>
  <c r="BC448" i="1"/>
  <c r="AY452" i="1"/>
  <c r="AZ452" i="1" s="1"/>
  <c r="AJ448" i="1"/>
  <c r="AG448" i="1"/>
  <c r="AM448" i="1" l="1"/>
  <c r="O449" i="1" s="1"/>
  <c r="BI448" i="1"/>
  <c r="N398" i="4" s="1"/>
  <c r="O398" i="4" s="1"/>
  <c r="I398" i="4"/>
  <c r="AK398" i="4" s="1"/>
  <c r="AL398" i="4" s="1"/>
  <c r="F402" i="4"/>
  <c r="BA452" i="1"/>
  <c r="L398" i="4"/>
  <c r="G402" i="4" l="1"/>
  <c r="AI402" i="4"/>
  <c r="AJ402" i="4" s="1"/>
  <c r="J398" i="4"/>
  <c r="D402" i="4"/>
  <c r="AR402" i="4" s="1"/>
  <c r="D453" i="1"/>
  <c r="E453" i="1" s="1"/>
  <c r="C398" i="4"/>
  <c r="K449" i="1"/>
  <c r="M449" i="1" s="1"/>
  <c r="N449" i="1" s="1"/>
  <c r="R449" i="1"/>
  <c r="Q449" i="1"/>
  <c r="BE449" i="1"/>
  <c r="K399" i="4" s="1"/>
  <c r="F453" i="1" l="1"/>
  <c r="G453" i="1"/>
  <c r="M403" i="4" s="1"/>
  <c r="AD449" i="1" a="1"/>
  <c r="AD449" i="1" s="1"/>
  <c r="AA456" i="1"/>
  <c r="AC470" i="1"/>
  <c r="Y456" i="1"/>
  <c r="S449" i="1"/>
  <c r="AF449" i="1" s="1"/>
  <c r="V449" i="1"/>
  <c r="W449" i="1" s="1"/>
  <c r="X449" i="1" s="1"/>
  <c r="AW453" i="1"/>
  <c r="AX456" i="1" s="1"/>
  <c r="Z451" i="1"/>
  <c r="AK451" i="1" s="1"/>
  <c r="AV453" i="1"/>
  <c r="AU453" i="1"/>
  <c r="BB449" i="1"/>
  <c r="E399" i="4" s="1"/>
  <c r="AB455" i="1"/>
  <c r="BD455" i="1" s="1"/>
  <c r="AN449" i="1"/>
  <c r="AI449" i="1"/>
  <c r="AE449" i="1" l="1"/>
  <c r="AL449" i="1"/>
  <c r="AO449" i="1"/>
  <c r="AP449" i="1" s="1"/>
  <c r="H399" i="4" s="1"/>
  <c r="AH449" i="1"/>
  <c r="BF449" i="1"/>
  <c r="BC449" i="1"/>
  <c r="AJ449" i="1"/>
  <c r="AG449" i="1"/>
  <c r="AY453" i="1"/>
  <c r="AZ453" i="1" s="1"/>
  <c r="BI449" i="1" l="1"/>
  <c r="K450" i="1" s="1"/>
  <c r="I399" i="4"/>
  <c r="AK399" i="4" s="1"/>
  <c r="AL399" i="4" s="1"/>
  <c r="AM449" i="1"/>
  <c r="O450" i="1" s="1"/>
  <c r="F403" i="4"/>
  <c r="BA453" i="1"/>
  <c r="L399" i="4"/>
  <c r="G403" i="4" l="1"/>
  <c r="AI403" i="4"/>
  <c r="AJ403" i="4" s="1"/>
  <c r="J399" i="4"/>
  <c r="D403" i="4"/>
  <c r="AR403" i="4" s="1"/>
  <c r="D454" i="1"/>
  <c r="E454" i="1" s="1"/>
  <c r="C399" i="4"/>
  <c r="N399" i="4"/>
  <c r="O399" i="4" s="1"/>
  <c r="M450" i="1"/>
  <c r="N450" i="1" s="1"/>
  <c r="BE450" i="1"/>
  <c r="Q450" i="1"/>
  <c r="R450" i="1"/>
  <c r="F454" i="1" l="1"/>
  <c r="G454" i="1"/>
  <c r="M404" i="4" s="1"/>
  <c r="AD450" i="1" a="1"/>
  <c r="AD450" i="1" s="1"/>
  <c r="AA457" i="1"/>
  <c r="AC471" i="1"/>
  <c r="V450" i="1"/>
  <c r="W450" i="1" s="1"/>
  <c r="X450" i="1" s="1"/>
  <c r="AG450" i="1" s="1"/>
  <c r="BB450" i="1"/>
  <c r="E400" i="4" s="1"/>
  <c r="AW454" i="1"/>
  <c r="AX457" i="1" s="1"/>
  <c r="AB456" i="1"/>
  <c r="BD456" i="1" s="1"/>
  <c r="S450" i="1"/>
  <c r="Z452" i="1"/>
  <c r="AK452" i="1" s="1"/>
  <c r="AV454" i="1"/>
  <c r="AU454" i="1"/>
  <c r="Y457" i="1"/>
  <c r="AI450" i="1"/>
  <c r="AN450" i="1"/>
  <c r="K400" i="4"/>
  <c r="AO450" i="1" l="1"/>
  <c r="AP450" i="1" s="1"/>
  <c r="H400" i="4" s="1"/>
  <c r="AE450" i="1"/>
  <c r="AL450" i="1"/>
  <c r="BC450" i="1"/>
  <c r="AJ450" i="1"/>
  <c r="BF450" i="1"/>
  <c r="L400" i="4" s="1"/>
  <c r="AH450" i="1"/>
  <c r="AY454" i="1"/>
  <c r="AZ454" i="1" s="1"/>
  <c r="F404" i="4" s="1"/>
  <c r="AF450" i="1"/>
  <c r="G404" i="4" l="1"/>
  <c r="AI404" i="4"/>
  <c r="AJ404" i="4" s="1"/>
  <c r="AM450" i="1"/>
  <c r="O451" i="1" s="1"/>
  <c r="BI450" i="1"/>
  <c r="K451" i="1" s="1"/>
  <c r="M451" i="1" s="1"/>
  <c r="N451" i="1" s="1"/>
  <c r="I400" i="4"/>
  <c r="AK400" i="4" s="1"/>
  <c r="AL400" i="4" s="1"/>
  <c r="BA454" i="1"/>
  <c r="J400" i="4" l="1"/>
  <c r="D404" i="4"/>
  <c r="AR404" i="4" s="1"/>
  <c r="D455" i="1"/>
  <c r="E455" i="1" s="1"/>
  <c r="C400" i="4"/>
  <c r="N400" i="4"/>
  <c r="O400" i="4" s="1"/>
  <c r="AD451" i="1" a="1"/>
  <c r="AD451" i="1" s="1"/>
  <c r="AA458" i="1"/>
  <c r="AC472" i="1"/>
  <c r="Y458" i="1"/>
  <c r="Z453" i="1"/>
  <c r="AK453" i="1" s="1"/>
  <c r="BB451" i="1"/>
  <c r="E401" i="4" s="1"/>
  <c r="S451" i="1"/>
  <c r="AW455" i="1"/>
  <c r="AX458" i="1" s="1"/>
  <c r="AV455" i="1"/>
  <c r="V451" i="1"/>
  <c r="W451" i="1" s="1"/>
  <c r="AU455" i="1"/>
  <c r="AB457" i="1"/>
  <c r="BD457" i="1" s="1"/>
  <c r="R451" i="1"/>
  <c r="Q451" i="1"/>
  <c r="BE451" i="1"/>
  <c r="F455" i="1" l="1"/>
  <c r="G455" i="1"/>
  <c r="M405" i="4" s="1"/>
  <c r="X451" i="1"/>
  <c r="AG451" i="1" s="1"/>
  <c r="AE451" i="1"/>
  <c r="AL451" i="1"/>
  <c r="AO451" i="1"/>
  <c r="AP451" i="1" s="1"/>
  <c r="H401" i="4" s="1"/>
  <c r="AF451" i="1"/>
  <c r="AY455" i="1"/>
  <c r="AZ455" i="1" s="1"/>
  <c r="BC451" i="1"/>
  <c r="AJ451" i="1"/>
  <c r="AN451" i="1"/>
  <c r="AI451" i="1"/>
  <c r="K401" i="4"/>
  <c r="BF451" i="1" l="1"/>
  <c r="L401" i="4" s="1"/>
  <c r="AH451" i="1"/>
  <c r="AM451" i="1"/>
  <c r="O452" i="1" s="1"/>
  <c r="I401" i="4"/>
  <c r="AK401" i="4" s="1"/>
  <c r="AL401" i="4" s="1"/>
  <c r="F405" i="4"/>
  <c r="BA455" i="1"/>
  <c r="BI451" i="1"/>
  <c r="N401" i="4" s="1"/>
  <c r="O401" i="4" s="1"/>
  <c r="G405" i="4" l="1"/>
  <c r="AI405" i="4"/>
  <c r="AJ405" i="4" s="1"/>
  <c r="J401" i="4"/>
  <c r="D405" i="4"/>
  <c r="AR405" i="4" s="1"/>
  <c r="D456" i="1"/>
  <c r="E456" i="1" s="1"/>
  <c r="C401" i="4"/>
  <c r="R452" i="1"/>
  <c r="Q452" i="1"/>
  <c r="BE452" i="1"/>
  <c r="K452" i="1"/>
  <c r="F456" i="1" l="1"/>
  <c r="G456" i="1"/>
  <c r="M406" i="4" s="1"/>
  <c r="M452" i="1"/>
  <c r="N452" i="1" s="1"/>
  <c r="K402" i="4"/>
  <c r="AN452" i="1"/>
  <c r="AI452" i="1"/>
  <c r="AD452" i="1" l="1" a="1"/>
  <c r="AD452" i="1" s="1"/>
  <c r="AA459" i="1"/>
  <c r="AC473" i="1"/>
  <c r="Y459" i="1"/>
  <c r="V452" i="1"/>
  <c r="AB458" i="1"/>
  <c r="Z454" i="1"/>
  <c r="AK454" i="1" s="1"/>
  <c r="AU456" i="1"/>
  <c r="AV456" i="1"/>
  <c r="AW456" i="1"/>
  <c r="AX459" i="1" s="1"/>
  <c r="S452" i="1"/>
  <c r="AF452" i="1" s="1"/>
  <c r="BB452" i="1"/>
  <c r="AO452" i="1" l="1"/>
  <c r="AP452" i="1" s="1"/>
  <c r="H402" i="4" s="1"/>
  <c r="AE452" i="1"/>
  <c r="AL452" i="1"/>
  <c r="E402" i="4"/>
  <c r="BC452" i="1"/>
  <c r="AJ452" i="1"/>
  <c r="W452" i="1"/>
  <c r="X452" i="1" s="1"/>
  <c r="BF452" i="1" s="1"/>
  <c r="BD458" i="1"/>
  <c r="AY456" i="1"/>
  <c r="AZ456" i="1" s="1"/>
  <c r="BA456" i="1" s="1"/>
  <c r="D457" i="1" s="1"/>
  <c r="E457" i="1" s="1"/>
  <c r="F457" i="1" l="1"/>
  <c r="G457" i="1"/>
  <c r="M407" i="4" s="1"/>
  <c r="I402" i="4"/>
  <c r="AK402" i="4" s="1"/>
  <c r="AL402" i="4" s="1"/>
  <c r="AH452" i="1"/>
  <c r="AG452" i="1"/>
  <c r="F406" i="4"/>
  <c r="D406" i="4"/>
  <c r="AR406" i="4" s="1"/>
  <c r="AM452" i="1"/>
  <c r="G406" i="4" l="1"/>
  <c r="AI406" i="4"/>
  <c r="AJ406" i="4" s="1"/>
  <c r="J402" i="4"/>
  <c r="L402" i="4"/>
  <c r="O453" i="1"/>
  <c r="C402" i="4"/>
  <c r="BI452" i="1"/>
  <c r="N402" i="4" s="1"/>
  <c r="O402" i="4" s="1"/>
  <c r="K453" i="1" l="1"/>
  <c r="R453" i="1"/>
  <c r="Q453" i="1"/>
  <c r="BE453" i="1"/>
  <c r="K403" i="4" l="1"/>
  <c r="AN453" i="1"/>
  <c r="AI453" i="1"/>
  <c r="M453" i="1"/>
  <c r="N453" i="1" s="1"/>
  <c r="AD453" i="1" l="1" a="1"/>
  <c r="AD453" i="1" s="1"/>
  <c r="AA460" i="1"/>
  <c r="AC474" i="1"/>
  <c r="Y460" i="1"/>
  <c r="V453" i="1"/>
  <c r="S453" i="1"/>
  <c r="AF453" i="1" s="1"/>
  <c r="Z455" i="1"/>
  <c r="AK455" i="1" s="1"/>
  <c r="AB459" i="1"/>
  <c r="AU457" i="1"/>
  <c r="AW457" i="1"/>
  <c r="AX460" i="1" s="1"/>
  <c r="AV457" i="1"/>
  <c r="BB453" i="1"/>
  <c r="AL453" i="1" l="1"/>
  <c r="AE453" i="1"/>
  <c r="AO453" i="1"/>
  <c r="AP453" i="1" s="1"/>
  <c r="H403" i="4" s="1"/>
  <c r="AY457" i="1"/>
  <c r="AZ457" i="1" s="1"/>
  <c r="BD459" i="1"/>
  <c r="E403" i="4"/>
  <c r="AJ453" i="1"/>
  <c r="BC453" i="1"/>
  <c r="W453" i="1"/>
  <c r="X453" i="1" s="1"/>
  <c r="BF453" i="1" s="1"/>
  <c r="I403" i="4" l="1"/>
  <c r="AK403" i="4" s="1"/>
  <c r="AL403" i="4" s="1"/>
  <c r="BA457" i="1"/>
  <c r="AH453" i="1"/>
  <c r="F407" i="4"/>
  <c r="AM453" i="1"/>
  <c r="AG453" i="1"/>
  <c r="G407" i="4" l="1"/>
  <c r="AI407" i="4"/>
  <c r="AJ407" i="4" s="1"/>
  <c r="J403" i="4"/>
  <c r="D407" i="4"/>
  <c r="AR407" i="4" s="1"/>
  <c r="D458" i="1"/>
  <c r="E458" i="1" s="1"/>
  <c r="L403" i="4"/>
  <c r="BI453" i="1"/>
  <c r="N403" i="4" s="1"/>
  <c r="O403" i="4" s="1"/>
  <c r="O454" i="1"/>
  <c r="C403" i="4"/>
  <c r="F458" i="1" l="1"/>
  <c r="G458" i="1"/>
  <c r="M408" i="4" s="1"/>
  <c r="R454" i="1"/>
  <c r="Q454" i="1"/>
  <c r="BE454" i="1"/>
  <c r="K454" i="1"/>
  <c r="M454" i="1" l="1"/>
  <c r="N454" i="1" s="1"/>
  <c r="K404" i="4"/>
  <c r="AN454" i="1"/>
  <c r="AI454" i="1"/>
  <c r="AD454" i="1" l="1" a="1"/>
  <c r="AD454" i="1" s="1"/>
  <c r="AA461" i="1"/>
  <c r="AC475" i="1"/>
  <c r="Y461" i="1"/>
  <c r="V454" i="1"/>
  <c r="W454" i="1" s="1"/>
  <c r="X454" i="1" s="1"/>
  <c r="Z456" i="1"/>
  <c r="AK456" i="1" s="1"/>
  <c r="AU458" i="1"/>
  <c r="AV458" i="1"/>
  <c r="BB454" i="1"/>
  <c r="E404" i="4" s="1"/>
  <c r="AW458" i="1"/>
  <c r="AX461" i="1" s="1"/>
  <c r="AB460" i="1"/>
  <c r="BD460" i="1" s="1"/>
  <c r="S454" i="1"/>
  <c r="AE454" i="1" l="1"/>
  <c r="AO454" i="1"/>
  <c r="AP454" i="1" s="1"/>
  <c r="H404" i="4" s="1"/>
  <c r="AL454" i="1"/>
  <c r="AJ454" i="1"/>
  <c r="AF454" i="1"/>
  <c r="AH454" i="1"/>
  <c r="BF454" i="1"/>
  <c r="AG454" i="1"/>
  <c r="BC454" i="1"/>
  <c r="AY458" i="1"/>
  <c r="AZ458" i="1" s="1"/>
  <c r="AM454" i="1" l="1"/>
  <c r="O455" i="1" s="1"/>
  <c r="I404" i="4"/>
  <c r="AK404" i="4" s="1"/>
  <c r="AL404" i="4" s="1"/>
  <c r="BI454" i="1"/>
  <c r="N404" i="4" s="1"/>
  <c r="O404" i="4" s="1"/>
  <c r="F408" i="4"/>
  <c r="BA458" i="1"/>
  <c r="L404" i="4"/>
  <c r="G408" i="4" l="1"/>
  <c r="AI408" i="4"/>
  <c r="AJ408" i="4" s="1"/>
  <c r="J404" i="4"/>
  <c r="D408" i="4"/>
  <c r="AR408" i="4" s="1"/>
  <c r="D459" i="1"/>
  <c r="E459" i="1" s="1"/>
  <c r="C404" i="4"/>
  <c r="K455" i="1"/>
  <c r="R455" i="1"/>
  <c r="Q455" i="1"/>
  <c r="BE455" i="1"/>
  <c r="F459" i="1" l="1"/>
  <c r="G459" i="1"/>
  <c r="M409" i="4" s="1"/>
  <c r="M455" i="1"/>
  <c r="K405" i="4"/>
  <c r="AI455" i="1"/>
  <c r="AN455" i="1"/>
  <c r="N455" i="1" l="1"/>
  <c r="AA462" i="1"/>
  <c r="AC476" i="1"/>
  <c r="AW459" i="1"/>
  <c r="AX462" i="1" s="1"/>
  <c r="AU459" i="1"/>
  <c r="AB461" i="1"/>
  <c r="BD461" i="1" s="1"/>
  <c r="Y462" i="1"/>
  <c r="BB455" i="1"/>
  <c r="E405" i="4" s="1"/>
  <c r="AV459" i="1"/>
  <c r="V455" i="1"/>
  <c r="W455" i="1" s="1"/>
  <c r="X455" i="1" s="1"/>
  <c r="BF455" i="1" s="1"/>
  <c r="S455" i="1"/>
  <c r="AF455" i="1" s="1"/>
  <c r="Z457" i="1"/>
  <c r="AK457" i="1" s="1"/>
  <c r="AD455" i="1" l="1" a="1"/>
  <c r="AD455" i="1" s="1"/>
  <c r="AY459" i="1"/>
  <c r="AZ459" i="1" s="1"/>
  <c r="BA459" i="1" s="1"/>
  <c r="AJ455" i="1"/>
  <c r="BC455" i="1"/>
  <c r="AH455" i="1"/>
  <c r="AG455" i="1"/>
  <c r="L405" i="4"/>
  <c r="D409" i="4" l="1"/>
  <c r="AR409" i="4" s="1"/>
  <c r="D460" i="1"/>
  <c r="E460" i="1" s="1"/>
  <c r="AO455" i="1"/>
  <c r="AP455" i="1" s="1"/>
  <c r="H405" i="4" s="1"/>
  <c r="AL455" i="1"/>
  <c r="AE455" i="1"/>
  <c r="F409" i="4"/>
  <c r="G409" i="4" l="1"/>
  <c r="AI409" i="4"/>
  <c r="AJ409" i="4" s="1"/>
  <c r="F460" i="1"/>
  <c r="G460" i="1"/>
  <c r="M410" i="4" s="1"/>
  <c r="I405" i="4"/>
  <c r="AK405" i="4" s="1"/>
  <c r="AL405" i="4" s="1"/>
  <c r="AM455" i="1"/>
  <c r="BI455" i="1"/>
  <c r="Q456" i="1"/>
  <c r="R456" i="1"/>
  <c r="BE456" i="1"/>
  <c r="J405" i="4" l="1"/>
  <c r="C405" i="4"/>
  <c r="O456" i="1"/>
  <c r="N405" i="4"/>
  <c r="O405" i="4" s="1"/>
  <c r="K456" i="1"/>
  <c r="M456" i="1" s="1"/>
  <c r="N456" i="1" s="1"/>
  <c r="AN456" i="1"/>
  <c r="AI456" i="1"/>
  <c r="K406" i="4"/>
  <c r="AW460" i="1" l="1"/>
  <c r="AX463" i="1" s="1"/>
  <c r="Y463" i="1"/>
  <c r="V456" i="1"/>
  <c r="W456" i="1" s="1"/>
  <c r="X456" i="1" s="1"/>
  <c r="AG456" i="1" s="1"/>
  <c r="Z458" i="1"/>
  <c r="AK458" i="1" s="1"/>
  <c r="AC477" i="1"/>
  <c r="AA463" i="1"/>
  <c r="BB456" i="1"/>
  <c r="E406" i="4" s="1"/>
  <c r="AD456" i="1" a="1"/>
  <c r="AD456" i="1" s="1"/>
  <c r="S456" i="1"/>
  <c r="AF456" i="1" s="1"/>
  <c r="AV460" i="1"/>
  <c r="AU460" i="1"/>
  <c r="AB462" i="1"/>
  <c r="BD462" i="1" s="1"/>
  <c r="AY460" i="1" l="1"/>
  <c r="AZ460" i="1" s="1"/>
  <c r="BA460" i="1" s="1"/>
  <c r="BF456" i="1"/>
  <c r="L406" i="4" s="1"/>
  <c r="AH456" i="1"/>
  <c r="BC456" i="1"/>
  <c r="AJ456" i="1"/>
  <c r="AL456" i="1"/>
  <c r="AE456" i="1"/>
  <c r="BI456" i="1" s="1"/>
  <c r="N406" i="4" s="1"/>
  <c r="O406" i="4" s="1"/>
  <c r="AO456" i="1"/>
  <c r="AP456" i="1" s="1"/>
  <c r="H406" i="4" s="1"/>
  <c r="F410" i="4" l="1"/>
  <c r="G410" i="4" s="1"/>
  <c r="D410" i="4"/>
  <c r="AR410" i="4" s="1"/>
  <c r="D461" i="1"/>
  <c r="E461" i="1" s="1"/>
  <c r="AM456" i="1"/>
  <c r="O457" i="1" s="1"/>
  <c r="I406" i="4"/>
  <c r="AK406" i="4" s="1"/>
  <c r="AL406" i="4" s="1"/>
  <c r="K457" i="1"/>
  <c r="AI410" i="4" l="1"/>
  <c r="AJ410" i="4" s="1"/>
  <c r="J406" i="4"/>
  <c r="F461" i="1"/>
  <c r="G461" i="1"/>
  <c r="M411" i="4" s="1"/>
  <c r="C406" i="4"/>
  <c r="M457" i="1"/>
  <c r="Q457" i="1"/>
  <c r="R457" i="1"/>
  <c r="BE457" i="1"/>
  <c r="N457" i="1" l="1"/>
  <c r="AA464" i="1"/>
  <c r="AC478" i="1"/>
  <c r="AW461" i="1"/>
  <c r="AX464" i="1" s="1"/>
  <c r="S457" i="1"/>
  <c r="AF457" i="1" s="1"/>
  <c r="Y464" i="1"/>
  <c r="AV461" i="1"/>
  <c r="AU461" i="1"/>
  <c r="BB457" i="1"/>
  <c r="E407" i="4" s="1"/>
  <c r="Z459" i="1"/>
  <c r="AK459" i="1" s="1"/>
  <c r="V457" i="1"/>
  <c r="W457" i="1" s="1"/>
  <c r="X457" i="1" s="1"/>
  <c r="AB463" i="1"/>
  <c r="BD463" i="1" s="1"/>
  <c r="K407" i="4"/>
  <c r="AI457" i="1"/>
  <c r="AN457" i="1"/>
  <c r="AD457" i="1" l="1" a="1"/>
  <c r="AD457" i="1" s="1"/>
  <c r="AY461" i="1"/>
  <c r="AZ461" i="1" s="1"/>
  <c r="BA461" i="1" s="1"/>
  <c r="BC457" i="1"/>
  <c r="AJ457" i="1"/>
  <c r="AH457" i="1"/>
  <c r="BF457" i="1"/>
  <c r="AG457" i="1"/>
  <c r="D411" i="4" l="1"/>
  <c r="AR411" i="4" s="1"/>
  <c r="D462" i="1"/>
  <c r="E462" i="1" s="1"/>
  <c r="AE457" i="1"/>
  <c r="AO457" i="1"/>
  <c r="AP457" i="1" s="1"/>
  <c r="H407" i="4" s="1"/>
  <c r="AL457" i="1"/>
  <c r="AM457" i="1" s="1"/>
  <c r="F411" i="4"/>
  <c r="L407" i="4"/>
  <c r="G411" i="4" l="1"/>
  <c r="AI411" i="4"/>
  <c r="AJ411" i="4" s="1"/>
  <c r="F462" i="1"/>
  <c r="G462" i="1"/>
  <c r="M412" i="4" s="1"/>
  <c r="O458" i="1"/>
  <c r="C407" i="4"/>
  <c r="I407" i="4"/>
  <c r="AK407" i="4" s="1"/>
  <c r="AL407" i="4" s="1"/>
  <c r="BI457" i="1"/>
  <c r="R458" i="1"/>
  <c r="Q458" i="1"/>
  <c r="BE458" i="1"/>
  <c r="J407" i="4" l="1"/>
  <c r="K458" i="1"/>
  <c r="M458" i="1" s="1"/>
  <c r="N407" i="4"/>
  <c r="O407" i="4" s="1"/>
  <c r="K408" i="4"/>
  <c r="AN458" i="1"/>
  <c r="AI458" i="1"/>
  <c r="N458" i="1" l="1"/>
  <c r="AC479" i="1"/>
  <c r="V458" i="1"/>
  <c r="AW462" i="1"/>
  <c r="AX465" i="1" s="1"/>
  <c r="Y465" i="1"/>
  <c r="Z460" i="1"/>
  <c r="AK460" i="1" s="1"/>
  <c r="BB458" i="1"/>
  <c r="E408" i="4" s="1"/>
  <c r="AV462" i="1"/>
  <c r="S458" i="1"/>
  <c r="AU462" i="1"/>
  <c r="AB464" i="1"/>
  <c r="BD464" i="1" s="1"/>
  <c r="AA465" i="1"/>
  <c r="W458" i="1" l="1"/>
  <c r="X458" i="1" s="1"/>
  <c r="AG458" i="1" s="1"/>
  <c r="AY462" i="1"/>
  <c r="AZ462" i="1" s="1"/>
  <c r="BC458" i="1"/>
  <c r="AF458" i="1"/>
  <c r="AJ458" i="1"/>
  <c r="AD458" i="1" a="1"/>
  <c r="AD458" i="1" s="1"/>
  <c r="AL458" i="1" l="1"/>
  <c r="AM458" i="1" s="1"/>
  <c r="C408" i="4" s="1"/>
  <c r="AO458" i="1"/>
  <c r="AP458" i="1" s="1"/>
  <c r="H408" i="4" s="1"/>
  <c r="AE458" i="1"/>
  <c r="BA462" i="1"/>
  <c r="F412" i="4"/>
  <c r="AH458" i="1"/>
  <c r="BF458" i="1"/>
  <c r="L408" i="4" s="1"/>
  <c r="Q459" i="1"/>
  <c r="R459" i="1"/>
  <c r="BE459" i="1"/>
  <c r="G412" i="4" l="1"/>
  <c r="AI412" i="4"/>
  <c r="AJ412" i="4" s="1"/>
  <c r="D412" i="4"/>
  <c r="AR412" i="4" s="1"/>
  <c r="D463" i="1"/>
  <c r="E463" i="1" s="1"/>
  <c r="I408" i="4"/>
  <c r="AK408" i="4" s="1"/>
  <c r="AL408" i="4" s="1"/>
  <c r="BI458" i="1"/>
  <c r="O459" i="1"/>
  <c r="K409" i="4"/>
  <c r="AN459" i="1"/>
  <c r="AI459" i="1"/>
  <c r="J408" i="4" l="1"/>
  <c r="F463" i="1"/>
  <c r="G463" i="1"/>
  <c r="M413" i="4" s="1"/>
  <c r="N408" i="4"/>
  <c r="O408" i="4" s="1"/>
  <c r="K459" i="1"/>
  <c r="M459" i="1" s="1"/>
  <c r="N459" i="1" l="1"/>
  <c r="Y466" i="1"/>
  <c r="AW463" i="1"/>
  <c r="AX466" i="1" s="1"/>
  <c r="BB459" i="1"/>
  <c r="E409" i="4" s="1"/>
  <c r="V459" i="1"/>
  <c r="AC480" i="1"/>
  <c r="AU463" i="1"/>
  <c r="AB465" i="1"/>
  <c r="BD465" i="1" s="1"/>
  <c r="Z461" i="1"/>
  <c r="AK461" i="1" s="1"/>
  <c r="AA466" i="1"/>
  <c r="S459" i="1"/>
  <c r="AV463" i="1"/>
  <c r="AY463" i="1" l="1"/>
  <c r="AZ463" i="1" s="1"/>
  <c r="BA463" i="1" s="1"/>
  <c r="W459" i="1"/>
  <c r="X459" i="1" s="1"/>
  <c r="AG459" i="1" s="1"/>
  <c r="AF459" i="1"/>
  <c r="BC459" i="1"/>
  <c r="AJ459" i="1"/>
  <c r="AD459" i="1" a="1"/>
  <c r="AD459" i="1" s="1"/>
  <c r="D413" i="4" l="1"/>
  <c r="AR413" i="4" s="1"/>
  <c r="D464" i="1"/>
  <c r="E464" i="1" s="1"/>
  <c r="F413" i="4"/>
  <c r="AO459" i="1"/>
  <c r="AP459" i="1" s="1"/>
  <c r="H409" i="4" s="1"/>
  <c r="AE459" i="1"/>
  <c r="AL459" i="1"/>
  <c r="AM459" i="1" s="1"/>
  <c r="C409" i="4" s="1"/>
  <c r="AH459" i="1"/>
  <c r="BF459" i="1"/>
  <c r="L409" i="4" s="1"/>
  <c r="Q460" i="1"/>
  <c r="R460" i="1"/>
  <c r="BE460" i="1"/>
  <c r="G413" i="4" l="1"/>
  <c r="AI413" i="4"/>
  <c r="AJ413" i="4" s="1"/>
  <c r="F464" i="1"/>
  <c r="G464" i="1"/>
  <c r="M414" i="4" s="1"/>
  <c r="O460" i="1"/>
  <c r="I409" i="4"/>
  <c r="AK409" i="4" s="1"/>
  <c r="AL409" i="4" s="1"/>
  <c r="BI459" i="1"/>
  <c r="K410" i="4"/>
  <c r="AI460" i="1"/>
  <c r="AN460" i="1"/>
  <c r="J409" i="4" l="1"/>
  <c r="N409" i="4"/>
  <c r="O409" i="4" s="1"/>
  <c r="K460" i="1"/>
  <c r="M460" i="1" s="1"/>
  <c r="N460" i="1" l="1"/>
  <c r="AC481" i="1"/>
  <c r="AV464" i="1"/>
  <c r="Z462" i="1"/>
  <c r="AK462" i="1" s="1"/>
  <c r="Y467" i="1"/>
  <c r="AB466" i="1"/>
  <c r="BD466" i="1" s="1"/>
  <c r="BB460" i="1"/>
  <c r="E410" i="4" s="1"/>
  <c r="AW464" i="1"/>
  <c r="AX467" i="1" s="1"/>
  <c r="V460" i="1"/>
  <c r="S460" i="1"/>
  <c r="AA467" i="1"/>
  <c r="AU464" i="1"/>
  <c r="AY464" i="1" l="1"/>
  <c r="AZ464" i="1" s="1"/>
  <c r="BC460" i="1"/>
  <c r="AF460" i="1"/>
  <c r="Q461" i="1" s="1"/>
  <c r="AJ460" i="1"/>
  <c r="W460" i="1"/>
  <c r="X460" i="1" s="1"/>
  <c r="AG460" i="1" s="1"/>
  <c r="AD460" i="1" a="1"/>
  <c r="AD460" i="1" s="1"/>
  <c r="BE461" i="1"/>
  <c r="R461" i="1" l="1"/>
  <c r="AN461" i="1" s="1"/>
  <c r="AL460" i="1"/>
  <c r="AM460" i="1" s="1"/>
  <c r="C410" i="4" s="1"/>
  <c r="AE460" i="1"/>
  <c r="AO460" i="1"/>
  <c r="AP460" i="1" s="1"/>
  <c r="H410" i="4" s="1"/>
  <c r="BF460" i="1"/>
  <c r="L410" i="4" s="1"/>
  <c r="AH460" i="1"/>
  <c r="BA464" i="1"/>
  <c r="F414" i="4"/>
  <c r="K411" i="4"/>
  <c r="G414" i="4" l="1"/>
  <c r="AI414" i="4"/>
  <c r="AJ414" i="4" s="1"/>
  <c r="D414" i="4"/>
  <c r="AR414" i="4" s="1"/>
  <c r="D465" i="1"/>
  <c r="E465" i="1" s="1"/>
  <c r="AI461" i="1"/>
  <c r="I410" i="4"/>
  <c r="AK410" i="4" s="1"/>
  <c r="AL410" i="4" s="1"/>
  <c r="BI460" i="1"/>
  <c r="O461" i="1"/>
  <c r="J410" i="4" l="1"/>
  <c r="F465" i="1"/>
  <c r="G465" i="1"/>
  <c r="M415" i="4" s="1"/>
  <c r="N410" i="4"/>
  <c r="O410" i="4" s="1"/>
  <c r="K461" i="1"/>
  <c r="M461" i="1" s="1"/>
  <c r="N461" i="1" l="1"/>
  <c r="AA468" i="1"/>
  <c r="AU465" i="1"/>
  <c r="S461" i="1"/>
  <c r="AB467" i="1"/>
  <c r="BB461" i="1"/>
  <c r="E411" i="4" s="1"/>
  <c r="AC482" i="1"/>
  <c r="AV465" i="1"/>
  <c r="Z463" i="1"/>
  <c r="AK463" i="1" s="1"/>
  <c r="Y468" i="1"/>
  <c r="V461" i="1"/>
  <c r="AW465" i="1"/>
  <c r="AX468" i="1" s="1"/>
  <c r="BE462" i="1"/>
  <c r="AD461" i="1" l="1" a="1"/>
  <c r="AD461" i="1" s="1"/>
  <c r="BD467" i="1"/>
  <c r="AY465" i="1"/>
  <c r="AZ465" i="1" s="1"/>
  <c r="AF461" i="1"/>
  <c r="AJ461" i="1"/>
  <c r="BC461" i="1"/>
  <c r="W461" i="1"/>
  <c r="X461" i="1" s="1"/>
  <c r="AG461" i="1" s="1"/>
  <c r="K412" i="4"/>
  <c r="AL461" i="1" l="1"/>
  <c r="AM461" i="1" s="1"/>
  <c r="C411" i="4" s="1"/>
  <c r="AE461" i="1"/>
  <c r="BI461" i="1" s="1"/>
  <c r="AO461" i="1"/>
  <c r="AH461" i="1"/>
  <c r="BF461" i="1"/>
  <c r="L411" i="4" s="1"/>
  <c r="Q462" i="1"/>
  <c r="R462" i="1"/>
  <c r="BA465" i="1"/>
  <c r="F415" i="4"/>
  <c r="G415" i="4" l="1"/>
  <c r="AI415" i="4"/>
  <c r="AJ415" i="4" s="1"/>
  <c r="D415" i="4"/>
  <c r="AR415" i="4" s="1"/>
  <c r="D466" i="1"/>
  <c r="E466" i="1" s="1"/>
  <c r="I411" i="4"/>
  <c r="AK411" i="4" s="1"/>
  <c r="AL411" i="4" s="1"/>
  <c r="AP461" i="1"/>
  <c r="H411" i="4" s="1"/>
  <c r="N411" i="4"/>
  <c r="O411" i="4" s="1"/>
  <c r="K462" i="1"/>
  <c r="M462" i="1" s="1"/>
  <c r="AA469" i="1" s="1"/>
  <c r="O462" i="1"/>
  <c r="AI462" i="1"/>
  <c r="AN462" i="1"/>
  <c r="J411" i="4" l="1"/>
  <c r="F466" i="1"/>
  <c r="G466" i="1"/>
  <c r="M416" i="4" s="1"/>
  <c r="AC483" i="1"/>
  <c r="Y469" i="1"/>
  <c r="V462" i="1"/>
  <c r="W462" i="1" s="1"/>
  <c r="X462" i="1" s="1"/>
  <c r="AG462" i="1" s="1"/>
  <c r="AV466" i="1"/>
  <c r="AB468" i="1"/>
  <c r="BD468" i="1" s="1"/>
  <c r="AW466" i="1"/>
  <c r="AX469" i="1" s="1"/>
  <c r="BB462" i="1"/>
  <c r="E412" i="4" s="1"/>
  <c r="S462" i="1"/>
  <c r="AF462" i="1" s="1"/>
  <c r="Q463" i="1" s="1"/>
  <c r="N462" i="1"/>
  <c r="Z464" i="1"/>
  <c r="AK464" i="1" s="1"/>
  <c r="AU466" i="1"/>
  <c r="AD462" i="1" a="1"/>
  <c r="AD462" i="1" s="1"/>
  <c r="BE463" i="1"/>
  <c r="AL462" i="1" l="1"/>
  <c r="AY466" i="1"/>
  <c r="AZ466" i="1" s="1"/>
  <c r="BA466" i="1" s="1"/>
  <c r="BC462" i="1"/>
  <c r="AJ462" i="1"/>
  <c r="AO462" i="1"/>
  <c r="AE462" i="1"/>
  <c r="BI462" i="1" s="1"/>
  <c r="R463" i="1"/>
  <c r="AI463" i="1" s="1"/>
  <c r="AH462" i="1"/>
  <c r="BF462" i="1"/>
  <c r="L412" i="4" s="1"/>
  <c r="K413" i="4"/>
  <c r="D416" i="4" l="1"/>
  <c r="AR416" i="4" s="1"/>
  <c r="D467" i="1"/>
  <c r="E467" i="1" s="1"/>
  <c r="AM462" i="1"/>
  <c r="C412" i="4" s="1"/>
  <c r="I412" i="4"/>
  <c r="AK412" i="4" s="1"/>
  <c r="AL412" i="4" s="1"/>
  <c r="AP462" i="1"/>
  <c r="H412" i="4" s="1"/>
  <c r="F416" i="4"/>
  <c r="AN463" i="1"/>
  <c r="N412" i="4"/>
  <c r="O412" i="4" s="1"/>
  <c r="K463" i="1"/>
  <c r="M463" i="1" s="1"/>
  <c r="G416" i="4" l="1"/>
  <c r="AI416" i="4"/>
  <c r="AJ416" i="4" s="1"/>
  <c r="J412" i="4"/>
  <c r="F467" i="1"/>
  <c r="G467" i="1"/>
  <c r="M417" i="4" s="1"/>
  <c r="O463" i="1"/>
  <c r="N463" i="1"/>
  <c r="AU467" i="1"/>
  <c r="AB469" i="1"/>
  <c r="BD469" i="1" s="1"/>
  <c r="S463" i="1"/>
  <c r="AV467" i="1"/>
  <c r="AC484" i="1"/>
  <c r="AA470" i="1"/>
  <c r="AW467" i="1"/>
  <c r="AX470" i="1" s="1"/>
  <c r="V463" i="1"/>
  <c r="Y470" i="1"/>
  <c r="Z465" i="1"/>
  <c r="AK465" i="1" s="1"/>
  <c r="BB463" i="1"/>
  <c r="E413" i="4" s="1"/>
  <c r="AD463" i="1" l="1" a="1"/>
  <c r="AD463" i="1" s="1"/>
  <c r="AF463" i="1"/>
  <c r="R464" i="1" s="1"/>
  <c r="AI464" i="1" s="1"/>
  <c r="BC463" i="1"/>
  <c r="AJ463" i="1"/>
  <c r="W463" i="1"/>
  <c r="X463" i="1" s="1"/>
  <c r="AG463" i="1" s="1"/>
  <c r="AY467" i="1"/>
  <c r="AZ467" i="1" s="1"/>
  <c r="BE464" i="1"/>
  <c r="K414" i="4" s="1"/>
  <c r="AL463" i="1" l="1"/>
  <c r="AM463" i="1" s="1"/>
  <c r="C413" i="4" s="1"/>
  <c r="AE463" i="1"/>
  <c r="BI463" i="1" s="1"/>
  <c r="AO463" i="1"/>
  <c r="BA467" i="1"/>
  <c r="F417" i="4"/>
  <c r="BF463" i="1"/>
  <c r="L413" i="4" s="1"/>
  <c r="AH463" i="1"/>
  <c r="AN464" i="1"/>
  <c r="G417" i="4" l="1"/>
  <c r="AI417" i="4"/>
  <c r="AJ417" i="4" s="1"/>
  <c r="D417" i="4"/>
  <c r="AR417" i="4" s="1"/>
  <c r="D468" i="1"/>
  <c r="E468" i="1" s="1"/>
  <c r="I413" i="4"/>
  <c r="AK413" i="4" s="1"/>
  <c r="AL413" i="4" s="1"/>
  <c r="AP463" i="1"/>
  <c r="H413" i="4" s="1"/>
  <c r="O464" i="1"/>
  <c r="Q464" i="1" s="1"/>
  <c r="N413" i="4"/>
  <c r="O413" i="4" s="1"/>
  <c r="K464" i="1"/>
  <c r="M464" i="1" s="1"/>
  <c r="N464" i="1" s="1"/>
  <c r="AD464" i="1" a="1"/>
  <c r="J413" i="4" l="1"/>
  <c r="F468" i="1"/>
  <c r="G468" i="1"/>
  <c r="M418" i="4" s="1"/>
  <c r="AD464" i="1"/>
  <c r="Y471" i="1"/>
  <c r="AA471" i="1"/>
  <c r="AC485" i="1"/>
  <c r="AV468" i="1"/>
  <c r="BB464" i="1"/>
  <c r="E414" i="4" s="1"/>
  <c r="S464" i="1"/>
  <c r="AU468" i="1"/>
  <c r="AB470" i="1"/>
  <c r="BD470" i="1" s="1"/>
  <c r="Z466" i="1"/>
  <c r="AK466" i="1" s="1"/>
  <c r="AW468" i="1"/>
  <c r="AX471" i="1" s="1"/>
  <c r="V464" i="1"/>
  <c r="W464" i="1" s="1"/>
  <c r="X464" i="1" s="1"/>
  <c r="AH464" i="1" s="1"/>
  <c r="AL464" i="1" l="1"/>
  <c r="AO464" i="1"/>
  <c r="AE464" i="1"/>
  <c r="BC464" i="1"/>
  <c r="AF464" i="1"/>
  <c r="R465" i="1" s="1"/>
  <c r="AG464" i="1"/>
  <c r="AY468" i="1"/>
  <c r="AZ468" i="1" s="1"/>
  <c r="F418" i="4" s="1"/>
  <c r="BF464" i="1"/>
  <c r="L414" i="4" s="1"/>
  <c r="AJ464" i="1"/>
  <c r="AM464" i="1" s="1"/>
  <c r="C414" i="4" s="1"/>
  <c r="G418" i="4" l="1"/>
  <c r="AI418" i="4"/>
  <c r="AJ418" i="4" s="1"/>
  <c r="I414" i="4"/>
  <c r="AK414" i="4" s="1"/>
  <c r="AL414" i="4" s="1"/>
  <c r="AP464" i="1"/>
  <c r="H414" i="4" s="1"/>
  <c r="BA468" i="1"/>
  <c r="BI464" i="1"/>
  <c r="K465" i="1" s="1"/>
  <c r="M465" i="1" s="1"/>
  <c r="N465" i="1" s="1"/>
  <c r="AD465" i="1" s="1" a="1"/>
  <c r="AD465" i="1" s="1"/>
  <c r="O465" i="1"/>
  <c r="Q465" i="1"/>
  <c r="AI465" i="1"/>
  <c r="AN465" i="1"/>
  <c r="BE465" i="1"/>
  <c r="K415" i="4" s="1"/>
  <c r="J414" i="4" l="1"/>
  <c r="D418" i="4"/>
  <c r="AR418" i="4" s="1"/>
  <c r="D469" i="1"/>
  <c r="E469" i="1" s="1"/>
  <c r="AL465" i="1"/>
  <c r="N414" i="4"/>
  <c r="O414" i="4" s="1"/>
  <c r="AV469" i="1"/>
  <c r="Z467" i="1"/>
  <c r="AK467" i="1" s="1"/>
  <c r="V465" i="1"/>
  <c r="W465" i="1" s="1"/>
  <c r="X465" i="1" s="1"/>
  <c r="AH465" i="1" s="1"/>
  <c r="S465" i="1"/>
  <c r="AF465" i="1" s="1"/>
  <c r="AA472" i="1"/>
  <c r="Y472" i="1"/>
  <c r="AB471" i="1"/>
  <c r="BD471" i="1" s="1"/>
  <c r="AC486" i="1"/>
  <c r="AU469" i="1"/>
  <c r="AW469" i="1"/>
  <c r="AX472" i="1" s="1"/>
  <c r="BB465" i="1"/>
  <c r="E415" i="4" s="1"/>
  <c r="AO465" i="1"/>
  <c r="AE465" i="1"/>
  <c r="F469" i="1" l="1"/>
  <c r="G469" i="1"/>
  <c r="M419" i="4" s="1"/>
  <c r="I415" i="4"/>
  <c r="AK415" i="4" s="1"/>
  <c r="AL415" i="4" s="1"/>
  <c r="AP465" i="1"/>
  <c r="H415" i="4" s="1"/>
  <c r="BF465" i="1"/>
  <c r="L415" i="4" s="1"/>
  <c r="AJ465" i="1"/>
  <c r="AM465" i="1" s="1"/>
  <c r="C415" i="4" s="1"/>
  <c r="BC465" i="1"/>
  <c r="AY469" i="1"/>
  <c r="AZ469" i="1" s="1"/>
  <c r="BA469" i="1" s="1"/>
  <c r="D419" i="4" s="1"/>
  <c r="AR419" i="4" s="1"/>
  <c r="AG465" i="1"/>
  <c r="BI465" i="1" s="1"/>
  <c r="N415" i="4" s="1"/>
  <c r="O415" i="4" s="1"/>
  <c r="R466" i="1"/>
  <c r="Q466" i="1"/>
  <c r="BE466" i="1"/>
  <c r="J415" i="4" l="1"/>
  <c r="D470" i="1"/>
  <c r="E470" i="1" s="1"/>
  <c r="F470" i="1"/>
  <c r="G470" i="1"/>
  <c r="M420" i="4" s="1"/>
  <c r="F419" i="4"/>
  <c r="O466" i="1"/>
  <c r="K466" i="1"/>
  <c r="M466" i="1" s="1"/>
  <c r="N466" i="1" s="1"/>
  <c r="AD466" i="1" a="1"/>
  <c r="K416" i="4"/>
  <c r="AI466" i="1"/>
  <c r="AN466" i="1"/>
  <c r="G419" i="4" l="1"/>
  <c r="AI419" i="4"/>
  <c r="AJ419" i="4" s="1"/>
  <c r="AD466" i="1"/>
  <c r="AL466" i="1" s="1"/>
  <c r="AW470" i="1"/>
  <c r="AX473" i="1" s="1"/>
  <c r="S466" i="1"/>
  <c r="AF466" i="1" s="1"/>
  <c r="V466" i="1"/>
  <c r="W466" i="1" s="1"/>
  <c r="X466" i="1" s="1"/>
  <c r="AG466" i="1" s="1"/>
  <c r="BB466" i="1"/>
  <c r="E416" i="4" s="1"/>
  <c r="AV470" i="1"/>
  <c r="AC487" i="1"/>
  <c r="AU470" i="1"/>
  <c r="Y473" i="1"/>
  <c r="AB472" i="1"/>
  <c r="BD472" i="1" s="1"/>
  <c r="Z468" i="1"/>
  <c r="AK468" i="1" s="1"/>
  <c r="AA473" i="1"/>
  <c r="AO466" i="1" l="1"/>
  <c r="I416" i="4" s="1"/>
  <c r="AK416" i="4" s="1"/>
  <c r="AL416" i="4" s="1"/>
  <c r="AE466" i="1"/>
  <c r="BI466" i="1" s="1"/>
  <c r="N416" i="4" s="1"/>
  <c r="O416" i="4" s="1"/>
  <c r="AY470" i="1"/>
  <c r="AZ470" i="1" s="1"/>
  <c r="BA470" i="1" s="1"/>
  <c r="AH466" i="1"/>
  <c r="BF466" i="1"/>
  <c r="L416" i="4" s="1"/>
  <c r="AJ466" i="1"/>
  <c r="AM466" i="1" s="1"/>
  <c r="BC466" i="1"/>
  <c r="J416" i="4" l="1"/>
  <c r="AP466" i="1"/>
  <c r="H416" i="4" s="1"/>
  <c r="K467" i="1"/>
  <c r="M467" i="1" s="1"/>
  <c r="F420" i="4"/>
  <c r="D420" i="4"/>
  <c r="AR420" i="4" s="1"/>
  <c r="D471" i="1"/>
  <c r="E471" i="1" s="1"/>
  <c r="F471" i="1" s="1"/>
  <c r="O467" i="1"/>
  <c r="C416" i="4"/>
  <c r="G420" i="4" l="1"/>
  <c r="AI420" i="4"/>
  <c r="AJ420" i="4" s="1"/>
  <c r="N467" i="1"/>
  <c r="AA474" i="1"/>
  <c r="AC488" i="1"/>
  <c r="AV471" i="1"/>
  <c r="S467" i="1"/>
  <c r="Y474" i="1"/>
  <c r="AU471" i="1"/>
  <c r="Z469" i="1"/>
  <c r="AK469" i="1" s="1"/>
  <c r="BB467" i="1"/>
  <c r="E417" i="4" s="1"/>
  <c r="AW471" i="1"/>
  <c r="AX474" i="1" s="1"/>
  <c r="AB473" i="1"/>
  <c r="BD473" i="1" s="1"/>
  <c r="V467" i="1"/>
  <c r="W467" i="1" s="1"/>
  <c r="R467" i="1"/>
  <c r="Q467" i="1"/>
  <c r="BE467" i="1"/>
  <c r="G471" i="1"/>
  <c r="M421" i="4" s="1"/>
  <c r="X467" i="1" l="1"/>
  <c r="AH467" i="1" s="1"/>
  <c r="AD467" i="1" a="1"/>
  <c r="AD467" i="1" s="1"/>
  <c r="AF467" i="1"/>
  <c r="AY471" i="1"/>
  <c r="AZ471" i="1" s="1"/>
  <c r="BA471" i="1" s="1"/>
  <c r="AJ467" i="1"/>
  <c r="BC467" i="1"/>
  <c r="K417" i="4"/>
  <c r="AI467" i="1"/>
  <c r="AN467" i="1"/>
  <c r="AO467" i="1" l="1"/>
  <c r="AP467" i="1" s="1"/>
  <c r="H417" i="4" s="1"/>
  <c r="AG467" i="1"/>
  <c r="BF467" i="1"/>
  <c r="L417" i="4" s="1"/>
  <c r="AL467" i="1"/>
  <c r="AM467" i="1" s="1"/>
  <c r="AE467" i="1"/>
  <c r="F421" i="4"/>
  <c r="D421" i="4"/>
  <c r="AR421" i="4" s="1"/>
  <c r="D472" i="1"/>
  <c r="E472" i="1" s="1"/>
  <c r="F472" i="1" s="1"/>
  <c r="G421" i="4" l="1"/>
  <c r="AI421" i="4"/>
  <c r="AJ421" i="4" s="1"/>
  <c r="I417" i="4"/>
  <c r="AK417" i="4" s="1"/>
  <c r="AL417" i="4" s="1"/>
  <c r="BI467" i="1"/>
  <c r="N417" i="4" s="1"/>
  <c r="O417" i="4" s="1"/>
  <c r="O468" i="1"/>
  <c r="C417" i="4"/>
  <c r="G472" i="1"/>
  <c r="M422" i="4" s="1"/>
  <c r="R468" i="1"/>
  <c r="Q468" i="1"/>
  <c r="BE468" i="1"/>
  <c r="J417" i="4" l="1"/>
  <c r="K468" i="1"/>
  <c r="M468" i="1" s="1"/>
  <c r="N468" i="1" s="1"/>
  <c r="AI468" i="1"/>
  <c r="AN468" i="1"/>
  <c r="K418" i="4"/>
  <c r="AD468" i="1" l="1" a="1"/>
  <c r="AD468" i="1" s="1"/>
  <c r="AA475" i="1"/>
  <c r="AC489" i="1"/>
  <c r="Y475" i="1"/>
  <c r="V468" i="1"/>
  <c r="AW472" i="1"/>
  <c r="AX475" i="1" s="1"/>
  <c r="S468" i="1"/>
  <c r="AF468" i="1" s="1"/>
  <c r="Z470" i="1"/>
  <c r="AK470" i="1" s="1"/>
  <c r="AB474" i="1"/>
  <c r="AU472" i="1"/>
  <c r="AV472" i="1"/>
  <c r="BB468" i="1"/>
  <c r="AL468" i="1" l="1"/>
  <c r="AO468" i="1"/>
  <c r="AE468" i="1"/>
  <c r="AY472" i="1"/>
  <c r="AZ472" i="1" s="1"/>
  <c r="BA472" i="1" s="1"/>
  <c r="BD474" i="1"/>
  <c r="BC468" i="1"/>
  <c r="AJ468" i="1"/>
  <c r="E418" i="4"/>
  <c r="W468" i="1"/>
  <c r="X468" i="1" s="1"/>
  <c r="BF468" i="1" s="1"/>
  <c r="I418" i="4" l="1"/>
  <c r="AK418" i="4" s="1"/>
  <c r="AL418" i="4" s="1"/>
  <c r="AP468" i="1"/>
  <c r="H418" i="4" s="1"/>
  <c r="AH468" i="1"/>
  <c r="F422" i="4"/>
  <c r="AG468" i="1"/>
  <c r="D422" i="4"/>
  <c r="AR422" i="4" s="1"/>
  <c r="D473" i="1"/>
  <c r="E473" i="1" s="1"/>
  <c r="F473" i="1" s="1"/>
  <c r="AM468" i="1"/>
  <c r="G422" i="4" l="1"/>
  <c r="AI422" i="4"/>
  <c r="AJ422" i="4" s="1"/>
  <c r="J418" i="4"/>
  <c r="L418" i="4"/>
  <c r="O469" i="1"/>
  <c r="C418" i="4"/>
  <c r="G473" i="1"/>
  <c r="M423" i="4" s="1"/>
  <c r="BI468" i="1"/>
  <c r="N418" i="4" s="1"/>
  <c r="O418" i="4" s="1"/>
  <c r="K469" i="1" l="1"/>
  <c r="Q469" i="1"/>
  <c r="R469" i="1"/>
  <c r="BE469" i="1"/>
  <c r="K419" i="4" l="1"/>
  <c r="AN469" i="1"/>
  <c r="AI469" i="1"/>
  <c r="M469" i="1"/>
  <c r="N469" i="1" s="1"/>
  <c r="AD469" i="1" l="1" a="1"/>
  <c r="AD469" i="1" s="1"/>
  <c r="AA476" i="1"/>
  <c r="AC490" i="1"/>
  <c r="Y476" i="1"/>
  <c r="V469" i="1"/>
  <c r="AB475" i="1"/>
  <c r="AU473" i="1"/>
  <c r="AW473" i="1"/>
  <c r="AX476" i="1" s="1"/>
  <c r="S469" i="1"/>
  <c r="AF469" i="1" s="1"/>
  <c r="Z471" i="1"/>
  <c r="AK471" i="1" s="1"/>
  <c r="AV473" i="1"/>
  <c r="BB469" i="1"/>
  <c r="AL469" i="1" l="1"/>
  <c r="AO469" i="1"/>
  <c r="AE469" i="1"/>
  <c r="BC469" i="1"/>
  <c r="AJ469" i="1"/>
  <c r="E419" i="4"/>
  <c r="BD475" i="1"/>
  <c r="AY473" i="1"/>
  <c r="AZ473" i="1" s="1"/>
  <c r="BA473" i="1" s="1"/>
  <c r="W469" i="1"/>
  <c r="X469" i="1" s="1"/>
  <c r="BF469" i="1" s="1"/>
  <c r="I419" i="4" l="1"/>
  <c r="AK419" i="4" s="1"/>
  <c r="AL419" i="4" s="1"/>
  <c r="AP469" i="1"/>
  <c r="H419" i="4" s="1"/>
  <c r="AH469" i="1"/>
  <c r="F423" i="4"/>
  <c r="AM469" i="1"/>
  <c r="AG469" i="1"/>
  <c r="G423" i="4" l="1"/>
  <c r="AI423" i="4"/>
  <c r="AJ423" i="4" s="1"/>
  <c r="J419" i="4"/>
  <c r="L419" i="4"/>
  <c r="D423" i="4"/>
  <c r="AR423" i="4" s="1"/>
  <c r="D474" i="1"/>
  <c r="E474" i="1" s="1"/>
  <c r="F474" i="1" s="1"/>
  <c r="BI469" i="1"/>
  <c r="N419" i="4" s="1"/>
  <c r="O419" i="4" s="1"/>
  <c r="O470" i="1"/>
  <c r="C419" i="4"/>
  <c r="R470" i="1" l="1"/>
  <c r="Q470" i="1"/>
  <c r="BE470" i="1"/>
  <c r="K470" i="1"/>
  <c r="G474" i="1"/>
  <c r="M424" i="4" s="1"/>
  <c r="M470" i="1" l="1"/>
  <c r="N470" i="1" s="1"/>
  <c r="K420" i="4"/>
  <c r="AI470" i="1"/>
  <c r="AN470" i="1"/>
  <c r="AD470" i="1" l="1" a="1"/>
  <c r="AD470" i="1" s="1"/>
  <c r="AA477" i="1"/>
  <c r="AC491" i="1"/>
  <c r="Y477" i="1"/>
  <c r="V470" i="1"/>
  <c r="Z472" i="1"/>
  <c r="AK472" i="1" s="1"/>
  <c r="AB476" i="1"/>
  <c r="AW474" i="1"/>
  <c r="AX477" i="1" s="1"/>
  <c r="AU474" i="1"/>
  <c r="S470" i="1"/>
  <c r="AF470" i="1" s="1"/>
  <c r="AV474" i="1"/>
  <c r="BB470" i="1"/>
  <c r="AL470" i="1" l="1"/>
  <c r="AE470" i="1"/>
  <c r="AO470" i="1"/>
  <c r="BD476" i="1"/>
  <c r="E420" i="4"/>
  <c r="AJ470" i="1"/>
  <c r="BC470" i="1"/>
  <c r="W470" i="1"/>
  <c r="X470" i="1" s="1"/>
  <c r="BF470" i="1" s="1"/>
  <c r="AY474" i="1"/>
  <c r="AZ474" i="1" s="1"/>
  <c r="BA474" i="1" s="1"/>
  <c r="I420" i="4" l="1"/>
  <c r="AK420" i="4" s="1"/>
  <c r="AL420" i="4" s="1"/>
  <c r="AP470" i="1"/>
  <c r="H420" i="4" s="1"/>
  <c r="AH470" i="1"/>
  <c r="AM470" i="1"/>
  <c r="F424" i="4"/>
  <c r="AG470" i="1"/>
  <c r="G424" i="4" l="1"/>
  <c r="AI424" i="4"/>
  <c r="AJ424" i="4" s="1"/>
  <c r="J420" i="4"/>
  <c r="L420" i="4"/>
  <c r="D424" i="4"/>
  <c r="AR424" i="4" s="1"/>
  <c r="D475" i="1"/>
  <c r="E475" i="1" s="1"/>
  <c r="F475" i="1" s="1"/>
  <c r="BI470" i="1"/>
  <c r="N420" i="4" s="1"/>
  <c r="O420" i="4" s="1"/>
  <c r="O471" i="1"/>
  <c r="C420" i="4"/>
  <c r="K471" i="1" l="1"/>
  <c r="Q471" i="1"/>
  <c r="R471" i="1"/>
  <c r="BE471" i="1"/>
  <c r="G475" i="1"/>
  <c r="M425" i="4" s="1"/>
  <c r="M471" i="1" l="1"/>
  <c r="N471" i="1" s="1"/>
  <c r="K421" i="4"/>
  <c r="AI471" i="1"/>
  <c r="AN471" i="1"/>
  <c r="AD471" i="1" l="1" a="1"/>
  <c r="AD471" i="1" s="1"/>
  <c r="AA478" i="1"/>
  <c r="AC492" i="1"/>
  <c r="BB471" i="1"/>
  <c r="E421" i="4" s="1"/>
  <c r="Y478" i="1"/>
  <c r="AW475" i="1"/>
  <c r="AX478" i="1" s="1"/>
  <c r="AU475" i="1"/>
  <c r="S471" i="1"/>
  <c r="AF471" i="1" s="1"/>
  <c r="V471" i="1"/>
  <c r="W471" i="1" s="1"/>
  <c r="X471" i="1" s="1"/>
  <c r="BF471" i="1" s="1"/>
  <c r="Z473" i="1"/>
  <c r="AK473" i="1" s="1"/>
  <c r="AB477" i="1"/>
  <c r="AV475" i="1"/>
  <c r="AO471" i="1" l="1"/>
  <c r="AP471" i="1" s="1"/>
  <c r="H421" i="4" s="1"/>
  <c r="AL471" i="1"/>
  <c r="AE471" i="1"/>
  <c r="AY475" i="1"/>
  <c r="AZ475" i="1" s="1"/>
  <c r="BA475" i="1" s="1"/>
  <c r="AJ471" i="1"/>
  <c r="BC471" i="1"/>
  <c r="BD477" i="1"/>
  <c r="AH471" i="1"/>
  <c r="AG471" i="1"/>
  <c r="L421" i="4"/>
  <c r="I421" i="4" l="1"/>
  <c r="AK421" i="4" s="1"/>
  <c r="AL421" i="4" s="1"/>
  <c r="AM471" i="1"/>
  <c r="O472" i="1" s="1"/>
  <c r="BI471" i="1"/>
  <c r="N421" i="4" s="1"/>
  <c r="O421" i="4" s="1"/>
  <c r="F425" i="4"/>
  <c r="D425" i="4"/>
  <c r="AR425" i="4" s="1"/>
  <c r="D476" i="1"/>
  <c r="E476" i="1" s="1"/>
  <c r="F476" i="1" s="1"/>
  <c r="G425" i="4" l="1"/>
  <c r="AI425" i="4"/>
  <c r="AJ425" i="4" s="1"/>
  <c r="J421" i="4"/>
  <c r="K472" i="1"/>
  <c r="M472" i="1" s="1"/>
  <c r="N472" i="1" s="1"/>
  <c r="C421" i="4"/>
  <c r="R472" i="1"/>
  <c r="Q472" i="1"/>
  <c r="BE472" i="1"/>
  <c r="G476" i="1"/>
  <c r="M426" i="4" s="1"/>
  <c r="AD472" i="1" l="1" a="1"/>
  <c r="AD472" i="1" s="1"/>
  <c r="AA479" i="1"/>
  <c r="AC493" i="1"/>
  <c r="Y479" i="1"/>
  <c r="AN472" i="1"/>
  <c r="AI472" i="1"/>
  <c r="K422" i="4"/>
  <c r="V472" i="1"/>
  <c r="W472" i="1" s="1"/>
  <c r="X472" i="1" s="1"/>
  <c r="Z474" i="1"/>
  <c r="AK474" i="1" s="1"/>
  <c r="AV476" i="1"/>
  <c r="AW476" i="1"/>
  <c r="AX479" i="1" s="1"/>
  <c r="AB478" i="1"/>
  <c r="S472" i="1"/>
  <c r="AF472" i="1" s="1"/>
  <c r="AU476" i="1"/>
  <c r="BB472" i="1"/>
  <c r="AE472" i="1" l="1"/>
  <c r="AO472" i="1"/>
  <c r="AL472" i="1"/>
  <c r="AH472" i="1"/>
  <c r="BF472" i="1"/>
  <c r="AY476" i="1"/>
  <c r="AZ476" i="1" s="1"/>
  <c r="BA476" i="1" s="1"/>
  <c r="AG472" i="1"/>
  <c r="AJ472" i="1"/>
  <c r="BC472" i="1"/>
  <c r="E422" i="4"/>
  <c r="BD478" i="1"/>
  <c r="BI472" i="1" l="1"/>
  <c r="N422" i="4" s="1"/>
  <c r="O422" i="4" s="1"/>
  <c r="I422" i="4"/>
  <c r="AK422" i="4" s="1"/>
  <c r="AL422" i="4" s="1"/>
  <c r="AP472" i="1"/>
  <c r="H422" i="4" s="1"/>
  <c r="L422" i="4"/>
  <c r="AM472" i="1"/>
  <c r="F426" i="4"/>
  <c r="G426" i="4" l="1"/>
  <c r="AI426" i="4"/>
  <c r="AJ426" i="4" s="1"/>
  <c r="J422" i="4"/>
  <c r="K473" i="1"/>
  <c r="M473" i="1" s="1"/>
  <c r="N473" i="1" s="1"/>
  <c r="D426" i="4"/>
  <c r="AR426" i="4" s="1"/>
  <c r="D477" i="1"/>
  <c r="E477" i="1" s="1"/>
  <c r="F477" i="1" s="1"/>
  <c r="O473" i="1"/>
  <c r="C422" i="4"/>
  <c r="AD473" i="1" l="1" a="1"/>
  <c r="AD473" i="1" s="1"/>
  <c r="AA480" i="1"/>
  <c r="AC494" i="1"/>
  <c r="Y480" i="1"/>
  <c r="R473" i="1"/>
  <c r="Q473" i="1"/>
  <c r="BE473" i="1"/>
  <c r="V473" i="1"/>
  <c r="W473" i="1" s="1"/>
  <c r="X473" i="1" s="1"/>
  <c r="S473" i="1"/>
  <c r="Z475" i="1"/>
  <c r="AK475" i="1" s="1"/>
  <c r="AV477" i="1"/>
  <c r="AB479" i="1"/>
  <c r="AU477" i="1"/>
  <c r="AW477" i="1"/>
  <c r="AX480" i="1" s="1"/>
  <c r="BB473" i="1"/>
  <c r="G477" i="1"/>
  <c r="M427" i="4" s="1"/>
  <c r="AO473" i="1" l="1"/>
  <c r="AP473" i="1" s="1"/>
  <c r="H423" i="4" s="1"/>
  <c r="AL473" i="1"/>
  <c r="AE473" i="1"/>
  <c r="AF473" i="1"/>
  <c r="AH473" i="1"/>
  <c r="BF473" i="1"/>
  <c r="AJ473" i="1"/>
  <c r="BC473" i="1"/>
  <c r="K423" i="4"/>
  <c r="AY477" i="1"/>
  <c r="AZ477" i="1" s="1"/>
  <c r="BA477" i="1" s="1"/>
  <c r="AG473" i="1"/>
  <c r="E423" i="4"/>
  <c r="BD479" i="1"/>
  <c r="AN473" i="1"/>
  <c r="AI473" i="1"/>
  <c r="I423" i="4" l="1"/>
  <c r="AK423" i="4" s="1"/>
  <c r="AL423" i="4" s="1"/>
  <c r="BI473" i="1"/>
  <c r="N423" i="4" s="1"/>
  <c r="O423" i="4" s="1"/>
  <c r="L423" i="4"/>
  <c r="F427" i="4"/>
  <c r="AM473" i="1"/>
  <c r="G427" i="4" l="1"/>
  <c r="AI427" i="4"/>
  <c r="AJ427" i="4" s="1"/>
  <c r="J423" i="4"/>
  <c r="K474" i="1"/>
  <c r="D427" i="4"/>
  <c r="AR427" i="4" s="1"/>
  <c r="D478" i="1"/>
  <c r="E478" i="1" s="1"/>
  <c r="F478" i="1" s="1"/>
  <c r="O474" i="1"/>
  <c r="C423" i="4"/>
  <c r="M474" i="1" l="1"/>
  <c r="R474" i="1"/>
  <c r="Q474" i="1"/>
  <c r="BE474" i="1"/>
  <c r="G478" i="1"/>
  <c r="M428" i="4" s="1"/>
  <c r="N474" i="1" l="1"/>
  <c r="AA481" i="1"/>
  <c r="AC495" i="1"/>
  <c r="AV478" i="1"/>
  <c r="AU478" i="1"/>
  <c r="AB480" i="1"/>
  <c r="BD480" i="1" s="1"/>
  <c r="S474" i="1"/>
  <c r="AF474" i="1" s="1"/>
  <c r="AW478" i="1"/>
  <c r="AX481" i="1" s="1"/>
  <c r="BB474" i="1"/>
  <c r="E424" i="4" s="1"/>
  <c r="Y481" i="1"/>
  <c r="V474" i="1"/>
  <c r="W474" i="1" s="1"/>
  <c r="X474" i="1" s="1"/>
  <c r="BF474" i="1" s="1"/>
  <c r="Z476" i="1"/>
  <c r="AK476" i="1" s="1"/>
  <c r="K424" i="4"/>
  <c r="AN474" i="1"/>
  <c r="AI474" i="1"/>
  <c r="AD474" i="1" l="1" a="1"/>
  <c r="AD474" i="1" s="1"/>
  <c r="AY478" i="1"/>
  <c r="AZ478" i="1" s="1"/>
  <c r="F428" i="4" s="1"/>
  <c r="AJ474" i="1"/>
  <c r="AG474" i="1"/>
  <c r="BC474" i="1"/>
  <c r="AH474" i="1"/>
  <c r="L424" i="4"/>
  <c r="G428" i="4" l="1"/>
  <c r="AI428" i="4"/>
  <c r="AJ428" i="4" s="1"/>
  <c r="AL474" i="1"/>
  <c r="AM474" i="1" s="1"/>
  <c r="C424" i="4" s="1"/>
  <c r="AO474" i="1"/>
  <c r="AE474" i="1"/>
  <c r="BI474" i="1" s="1"/>
  <c r="BA478" i="1"/>
  <c r="D428" i="4" l="1"/>
  <c r="AR428" i="4" s="1"/>
  <c r="D479" i="1"/>
  <c r="E479" i="1" s="1"/>
  <c r="I424" i="4"/>
  <c r="AK424" i="4" s="1"/>
  <c r="AL424" i="4" s="1"/>
  <c r="AP474" i="1"/>
  <c r="H424" i="4" s="1"/>
  <c r="O475" i="1"/>
  <c r="N424" i="4"/>
  <c r="O424" i="4" s="1"/>
  <c r="K475" i="1"/>
  <c r="M475" i="1" s="1"/>
  <c r="N475" i="1" s="1"/>
  <c r="P475" i="1"/>
  <c r="R475" i="1" s="1"/>
  <c r="J424" i="4" l="1"/>
  <c r="F479" i="1"/>
  <c r="G479" i="1"/>
  <c r="M429" i="4" s="1"/>
  <c r="AD475" i="1" a="1"/>
  <c r="AD475" i="1" s="1"/>
  <c r="AA482" i="1"/>
  <c r="AC496" i="1"/>
  <c r="AN475" i="1"/>
  <c r="AI475" i="1"/>
  <c r="Q475" i="1"/>
  <c r="BE475" i="1"/>
  <c r="K425" i="4" s="1"/>
  <c r="V475" i="1"/>
  <c r="W475" i="1" s="1"/>
  <c r="X475" i="1" s="1"/>
  <c r="AH475" i="1" s="1"/>
  <c r="Y482" i="1"/>
  <c r="AV479" i="1"/>
  <c r="Z477" i="1"/>
  <c r="AK477" i="1" s="1"/>
  <c r="AW479" i="1"/>
  <c r="AX482" i="1" s="1"/>
  <c r="AB481" i="1"/>
  <c r="AU479" i="1"/>
  <c r="BB475" i="1"/>
  <c r="E425" i="4" s="1"/>
  <c r="S475" i="1"/>
  <c r="AE475" i="1" l="1"/>
  <c r="AL475" i="1"/>
  <c r="AO475" i="1"/>
  <c r="AJ475" i="1"/>
  <c r="BF475" i="1"/>
  <c r="L425" i="4" s="1"/>
  <c r="AG475" i="1"/>
  <c r="AY479" i="1"/>
  <c r="AZ479" i="1" s="1"/>
  <c r="BA479" i="1" s="1"/>
  <c r="BD481" i="1"/>
  <c r="BC475" i="1"/>
  <c r="AF475" i="1"/>
  <c r="I425" i="4" l="1"/>
  <c r="AK425" i="4" s="1"/>
  <c r="AL425" i="4" s="1"/>
  <c r="AP475" i="1"/>
  <c r="H425" i="4" s="1"/>
  <c r="AM475" i="1"/>
  <c r="O476" i="1" s="1"/>
  <c r="P476" i="1" s="1"/>
  <c r="F429" i="4"/>
  <c r="BI475" i="1"/>
  <c r="D429" i="4"/>
  <c r="AR429" i="4" s="1"/>
  <c r="D480" i="1"/>
  <c r="E480" i="1" s="1"/>
  <c r="F480" i="1" s="1"/>
  <c r="G429" i="4" l="1"/>
  <c r="AI429" i="4"/>
  <c r="AJ429" i="4" s="1"/>
  <c r="J425" i="4"/>
  <c r="C425" i="4"/>
  <c r="N425" i="4"/>
  <c r="O425" i="4" s="1"/>
  <c r="K476" i="1"/>
  <c r="G480" i="1"/>
  <c r="M430" i="4" s="1"/>
  <c r="Q476" i="1"/>
  <c r="R476" i="1"/>
  <c r="BE476" i="1"/>
  <c r="M476" i="1" l="1"/>
  <c r="N476" i="1" s="1"/>
  <c r="K426" i="4"/>
  <c r="AI476" i="1"/>
  <c r="AN476" i="1"/>
  <c r="AD476" i="1" l="1" a="1"/>
  <c r="AD476" i="1" s="1"/>
  <c r="AA483" i="1"/>
  <c r="AC497" i="1"/>
  <c r="Y483" i="1"/>
  <c r="S476" i="1"/>
  <c r="AV480" i="1"/>
  <c r="Z478" i="1"/>
  <c r="AK478" i="1" s="1"/>
  <c r="AU480" i="1"/>
  <c r="AW480" i="1"/>
  <c r="AX483" i="1" s="1"/>
  <c r="BB476" i="1"/>
  <c r="E426" i="4" s="1"/>
  <c r="V476" i="1"/>
  <c r="AB482" i="1"/>
  <c r="AL476" i="1" l="1"/>
  <c r="AO476" i="1"/>
  <c r="AE476" i="1"/>
  <c r="AY480" i="1"/>
  <c r="AZ480" i="1" s="1"/>
  <c r="BA480" i="1" s="1"/>
  <c r="W476" i="1"/>
  <c r="X476" i="1" s="1"/>
  <c r="BD482" i="1"/>
  <c r="AF476" i="1"/>
  <c r="BC476" i="1"/>
  <c r="AJ476" i="1"/>
  <c r="AM476" i="1" l="1"/>
  <c r="C426" i="4" s="1"/>
  <c r="I426" i="4"/>
  <c r="AK426" i="4" s="1"/>
  <c r="AL426" i="4" s="1"/>
  <c r="AP476" i="1"/>
  <c r="H426" i="4" s="1"/>
  <c r="AH476" i="1"/>
  <c r="BF476" i="1"/>
  <c r="L426" i="4" s="1"/>
  <c r="AG476" i="1"/>
  <c r="BI476" i="1" s="1"/>
  <c r="F430" i="4"/>
  <c r="G430" i="4" l="1"/>
  <c r="AI430" i="4"/>
  <c r="AJ430" i="4" s="1"/>
  <c r="J426" i="4"/>
  <c r="O477" i="1"/>
  <c r="P477" i="1" s="1"/>
  <c r="Q477" i="1" s="1"/>
  <c r="N426" i="4"/>
  <c r="O426" i="4" s="1"/>
  <c r="K477" i="1"/>
  <c r="D430" i="4"/>
  <c r="AR430" i="4" s="1"/>
  <c r="D481" i="1"/>
  <c r="E481" i="1" s="1"/>
  <c r="F481" i="1" s="1"/>
  <c r="BE477" i="1" l="1"/>
  <c r="K427" i="4" s="1"/>
  <c r="R477" i="1"/>
  <c r="AN477" i="1" s="1"/>
  <c r="M477" i="1"/>
  <c r="N477" i="1" s="1"/>
  <c r="G481" i="1"/>
  <c r="M431" i="4" s="1"/>
  <c r="AI477" i="1" l="1"/>
  <c r="AD477" i="1" a="1"/>
  <c r="AD477" i="1" s="1"/>
  <c r="AA484" i="1"/>
  <c r="AC498" i="1"/>
  <c r="Y484" i="1"/>
  <c r="Z479" i="1"/>
  <c r="AK479" i="1" s="1"/>
  <c r="AB483" i="1"/>
  <c r="AV481" i="1"/>
  <c r="BB477" i="1"/>
  <c r="E427" i="4" s="1"/>
  <c r="AW481" i="1"/>
  <c r="AX484" i="1" s="1"/>
  <c r="S477" i="1"/>
  <c r="AU481" i="1"/>
  <c r="V477" i="1"/>
  <c r="AL477" i="1" l="1"/>
  <c r="AE477" i="1"/>
  <c r="AO477" i="1"/>
  <c r="AF477" i="1"/>
  <c r="AJ477" i="1"/>
  <c r="BC477" i="1"/>
  <c r="W477" i="1"/>
  <c r="X477" i="1" s="1"/>
  <c r="BD483" i="1"/>
  <c r="AY481" i="1"/>
  <c r="AZ481" i="1" s="1"/>
  <c r="BA481" i="1" s="1"/>
  <c r="AM477" i="1" l="1"/>
  <c r="O478" i="1" s="1"/>
  <c r="P478" i="1" s="1"/>
  <c r="I427" i="4"/>
  <c r="AK427" i="4" s="1"/>
  <c r="AL427" i="4" s="1"/>
  <c r="AP477" i="1"/>
  <c r="H427" i="4" s="1"/>
  <c r="BF477" i="1"/>
  <c r="L427" i="4" s="1"/>
  <c r="AG477" i="1"/>
  <c r="BI477" i="1" s="1"/>
  <c r="AH477" i="1"/>
  <c r="F431" i="4"/>
  <c r="G431" i="4" l="1"/>
  <c r="AI431" i="4"/>
  <c r="AJ431" i="4" s="1"/>
  <c r="J427" i="4"/>
  <c r="C427" i="4"/>
  <c r="Q478" i="1"/>
  <c r="R478" i="1"/>
  <c r="BE478" i="1"/>
  <c r="K428" i="4" s="1"/>
  <c r="K478" i="1"/>
  <c r="N427" i="4"/>
  <c r="O427" i="4" s="1"/>
  <c r="D431" i="4"/>
  <c r="AR431" i="4" s="1"/>
  <c r="D482" i="1"/>
  <c r="E482" i="1" s="1"/>
  <c r="F482" i="1" s="1"/>
  <c r="M478" i="1" l="1"/>
  <c r="N478" i="1" s="1"/>
  <c r="G482" i="1"/>
  <c r="M432" i="4" s="1"/>
  <c r="AI478" i="1"/>
  <c r="AN478" i="1"/>
  <c r="AD478" i="1" l="1" a="1"/>
  <c r="AD478" i="1" s="1"/>
  <c r="AA485" i="1"/>
  <c r="AC499" i="1"/>
  <c r="Y485" i="1"/>
  <c r="AV482" i="1"/>
  <c r="AB484" i="1"/>
  <c r="AU482" i="1"/>
  <c r="S478" i="1"/>
  <c r="AF478" i="1" s="1"/>
  <c r="Z480" i="1"/>
  <c r="AK480" i="1" s="1"/>
  <c r="AW482" i="1"/>
  <c r="AX485" i="1" s="1"/>
  <c r="BB478" i="1"/>
  <c r="E428" i="4" s="1"/>
  <c r="V478" i="1"/>
  <c r="W478" i="1" s="1"/>
  <c r="X478" i="1" s="1"/>
  <c r="AG478" i="1" s="1"/>
  <c r="AE478" i="1" l="1"/>
  <c r="BI478" i="1" s="1"/>
  <c r="AL478" i="1"/>
  <c r="AO478" i="1"/>
  <c r="BD484" i="1"/>
  <c r="AJ478" i="1"/>
  <c r="AY482" i="1"/>
  <c r="AZ482" i="1" s="1"/>
  <c r="BA482" i="1" s="1"/>
  <c r="D432" i="4" s="1"/>
  <c r="AR432" i="4" s="1"/>
  <c r="AH478" i="1"/>
  <c r="BC478" i="1"/>
  <c r="BF478" i="1"/>
  <c r="L428" i="4" s="1"/>
  <c r="D483" i="1" l="1"/>
  <c r="E483" i="1" s="1"/>
  <c r="F483" i="1" s="1"/>
  <c r="I428" i="4"/>
  <c r="AK428" i="4" s="1"/>
  <c r="AL428" i="4" s="1"/>
  <c r="AP478" i="1"/>
  <c r="H428" i="4" s="1"/>
  <c r="AM478" i="1"/>
  <c r="O479" i="1" s="1"/>
  <c r="P479" i="1" s="1"/>
  <c r="Q479" i="1" s="1"/>
  <c r="F432" i="4"/>
  <c r="G483" i="1"/>
  <c r="M433" i="4" s="1"/>
  <c r="N428" i="4"/>
  <c r="O428" i="4" s="1"/>
  <c r="K479" i="1"/>
  <c r="G432" i="4" l="1"/>
  <c r="AI432" i="4"/>
  <c r="AJ432" i="4" s="1"/>
  <c r="J428" i="4"/>
  <c r="C428" i="4"/>
  <c r="BE479" i="1"/>
  <c r="K429" i="4" s="1"/>
  <c r="R479" i="1"/>
  <c r="AN479" i="1" s="1"/>
  <c r="M479" i="1"/>
  <c r="N479" i="1" s="1"/>
  <c r="AI479" i="1" l="1"/>
  <c r="AD479" i="1" a="1"/>
  <c r="AD479" i="1" s="1"/>
  <c r="AA486" i="1"/>
  <c r="AC500" i="1"/>
  <c r="Y486" i="1"/>
  <c r="AW483" i="1"/>
  <c r="AX486" i="1" s="1"/>
  <c r="Z481" i="1"/>
  <c r="AK481" i="1" s="1"/>
  <c r="BB479" i="1"/>
  <c r="E429" i="4" s="1"/>
  <c r="AV483" i="1"/>
  <c r="V479" i="1"/>
  <c r="W479" i="1" s="1"/>
  <c r="X479" i="1" s="1"/>
  <c r="AG479" i="1" s="1"/>
  <c r="S479" i="1"/>
  <c r="AF479" i="1" s="1"/>
  <c r="AB485" i="1"/>
  <c r="BD485" i="1" s="1"/>
  <c r="AU483" i="1"/>
  <c r="AL479" i="1" l="1"/>
  <c r="AE479" i="1"/>
  <c r="BI479" i="1" s="1"/>
  <c r="K480" i="1" s="1"/>
  <c r="AO479" i="1"/>
  <c r="AY483" i="1"/>
  <c r="AZ483" i="1" s="1"/>
  <c r="BA483" i="1" s="1"/>
  <c r="BC479" i="1"/>
  <c r="AJ479" i="1"/>
  <c r="AM479" i="1" s="1"/>
  <c r="C429" i="4" s="1"/>
  <c r="AH479" i="1"/>
  <c r="BF479" i="1"/>
  <c r="L429" i="4" s="1"/>
  <c r="I429" i="4" l="1"/>
  <c r="AK429" i="4" s="1"/>
  <c r="AL429" i="4" s="1"/>
  <c r="AP479" i="1"/>
  <c r="H429" i="4" s="1"/>
  <c r="N429" i="4"/>
  <c r="O429" i="4" s="1"/>
  <c r="F433" i="4"/>
  <c r="M480" i="1"/>
  <c r="N480" i="1" s="1"/>
  <c r="O480" i="1"/>
  <c r="P480" i="1" s="1"/>
  <c r="D433" i="4"/>
  <c r="AR433" i="4" s="1"/>
  <c r="D484" i="1"/>
  <c r="E484" i="1" s="1"/>
  <c r="F484" i="1" s="1"/>
  <c r="G433" i="4" l="1"/>
  <c r="AI433" i="4"/>
  <c r="AJ433" i="4" s="1"/>
  <c r="J429" i="4"/>
  <c r="AD480" i="1" a="1"/>
  <c r="AD480" i="1" s="1"/>
  <c r="AA487" i="1"/>
  <c r="AC501" i="1"/>
  <c r="Y487" i="1"/>
  <c r="R480" i="1"/>
  <c r="S480" i="1"/>
  <c r="Z482" i="1"/>
  <c r="AK482" i="1" s="1"/>
  <c r="AV484" i="1"/>
  <c r="AB486" i="1"/>
  <c r="AW484" i="1"/>
  <c r="AX487" i="1" s="1"/>
  <c r="BB480" i="1"/>
  <c r="E430" i="4" s="1"/>
  <c r="V480" i="1"/>
  <c r="W480" i="1" s="1"/>
  <c r="AU484" i="1"/>
  <c r="G484" i="1"/>
  <c r="M434" i="4" s="1"/>
  <c r="AE480" i="1" l="1"/>
  <c r="AL480" i="1"/>
  <c r="AO480" i="1"/>
  <c r="BE480" i="1"/>
  <c r="K430" i="4" s="1"/>
  <c r="Q480" i="1"/>
  <c r="AI480" i="1"/>
  <c r="AN480" i="1"/>
  <c r="AJ480" i="1"/>
  <c r="BD486" i="1"/>
  <c r="AY484" i="1"/>
  <c r="AZ484" i="1" s="1"/>
  <c r="BA484" i="1" s="1"/>
  <c r="BC480" i="1"/>
  <c r="I430" i="4" l="1"/>
  <c r="AK430" i="4" s="1"/>
  <c r="AL430" i="4" s="1"/>
  <c r="AP480" i="1"/>
  <c r="H430" i="4" s="1"/>
  <c r="X480" i="1"/>
  <c r="AM480" i="1"/>
  <c r="O481" i="1" s="1"/>
  <c r="P481" i="1" s="1"/>
  <c r="BE481" i="1" s="1"/>
  <c r="K431" i="4" s="1"/>
  <c r="AF480" i="1"/>
  <c r="F434" i="4"/>
  <c r="D434" i="4"/>
  <c r="AR434" i="4" s="1"/>
  <c r="D485" i="1"/>
  <c r="E485" i="1" s="1"/>
  <c r="F485" i="1" s="1"/>
  <c r="G434" i="4" l="1"/>
  <c r="AI434" i="4"/>
  <c r="AJ434" i="4" s="1"/>
  <c r="J430" i="4"/>
  <c r="AH480" i="1"/>
  <c r="BF480" i="1"/>
  <c r="L430" i="4" s="1"/>
  <c r="AG480" i="1"/>
  <c r="BI480" i="1" s="1"/>
  <c r="C430" i="4"/>
  <c r="Q481" i="1"/>
  <c r="R481" i="1"/>
  <c r="G485" i="1"/>
  <c r="M435" i="4" s="1"/>
  <c r="N430" i="4" l="1"/>
  <c r="O430" i="4" s="1"/>
  <c r="K481" i="1"/>
  <c r="M481" i="1" s="1"/>
  <c r="N481" i="1" s="1"/>
  <c r="AI481" i="1"/>
  <c r="AN481" i="1"/>
  <c r="AD481" i="1" l="1" a="1"/>
  <c r="AD481" i="1" s="1"/>
  <c r="AA488" i="1"/>
  <c r="AC502" i="1"/>
  <c r="AW485" i="1"/>
  <c r="AX488" i="1" s="1"/>
  <c r="AV485" i="1"/>
  <c r="Y488" i="1"/>
  <c r="AU485" i="1"/>
  <c r="Z483" i="1"/>
  <c r="AK483" i="1" s="1"/>
  <c r="V481" i="1"/>
  <c r="W481" i="1" s="1"/>
  <c r="X481" i="1" s="1"/>
  <c r="BB481" i="1"/>
  <c r="E431" i="4" s="1"/>
  <c r="S481" i="1"/>
  <c r="AF481" i="1" s="1"/>
  <c r="AB487" i="1"/>
  <c r="BD487" i="1" s="1"/>
  <c r="AO481" i="1" l="1"/>
  <c r="AP481" i="1" s="1"/>
  <c r="H431" i="4" s="1"/>
  <c r="AE481" i="1"/>
  <c r="AL481" i="1"/>
  <c r="AY485" i="1"/>
  <c r="AZ485" i="1" s="1"/>
  <c r="BA485" i="1" s="1"/>
  <c r="D435" i="4" s="1"/>
  <c r="AR435" i="4" s="1"/>
  <c r="BC481" i="1"/>
  <c r="AJ481" i="1"/>
  <c r="AH481" i="1"/>
  <c r="BF481" i="1"/>
  <c r="L431" i="4" s="1"/>
  <c r="AG481" i="1"/>
  <c r="D486" i="1" l="1"/>
  <c r="E486" i="1" s="1"/>
  <c r="F486" i="1" s="1"/>
  <c r="I431" i="4"/>
  <c r="AK431" i="4" s="1"/>
  <c r="AL431" i="4" s="1"/>
  <c r="BI481" i="1"/>
  <c r="K482" i="1" s="1"/>
  <c r="AM481" i="1"/>
  <c r="C431" i="4" s="1"/>
  <c r="F435" i="4"/>
  <c r="G486" i="1"/>
  <c r="M436" i="4" s="1"/>
  <c r="G435" i="4" l="1"/>
  <c r="AI435" i="4"/>
  <c r="AJ435" i="4" s="1"/>
  <c r="J431" i="4"/>
  <c r="N431" i="4"/>
  <c r="O431" i="4" s="1"/>
  <c r="O482" i="1"/>
  <c r="P482" i="1"/>
  <c r="Q482" i="1" s="1"/>
  <c r="M482" i="1"/>
  <c r="N482" i="1" s="1"/>
  <c r="AD482" i="1" l="1" a="1"/>
  <c r="AD482" i="1" s="1"/>
  <c r="AA489" i="1"/>
  <c r="AC503" i="1"/>
  <c r="R482" i="1"/>
  <c r="AI482" i="1" s="1"/>
  <c r="BE482" i="1"/>
  <c r="K432" i="4" s="1"/>
  <c r="Y489" i="1"/>
  <c r="Z484" i="1"/>
  <c r="AK484" i="1" s="1"/>
  <c r="AV486" i="1"/>
  <c r="AB488" i="1"/>
  <c r="AW486" i="1"/>
  <c r="AX489" i="1" s="1"/>
  <c r="AU486" i="1"/>
  <c r="V482" i="1"/>
  <c r="W482" i="1" s="1"/>
  <c r="X482" i="1" s="1"/>
  <c r="BF482" i="1" s="1"/>
  <c r="L432" i="4" s="1"/>
  <c r="S482" i="1"/>
  <c r="BB482" i="1"/>
  <c r="E432" i="4" s="1"/>
  <c r="AE482" i="1" l="1"/>
  <c r="AL482" i="1"/>
  <c r="AO482" i="1"/>
  <c r="AN482" i="1"/>
  <c r="AJ482" i="1"/>
  <c r="AH482" i="1"/>
  <c r="BC482" i="1"/>
  <c r="AG482" i="1"/>
  <c r="AF482" i="1"/>
  <c r="AY486" i="1"/>
  <c r="AZ486" i="1" s="1"/>
  <c r="BA486" i="1" s="1"/>
  <c r="BD488" i="1"/>
  <c r="I432" i="4" l="1"/>
  <c r="AK432" i="4" s="1"/>
  <c r="AL432" i="4" s="1"/>
  <c r="AP482" i="1"/>
  <c r="H432" i="4" s="1"/>
  <c r="AM482" i="1"/>
  <c r="O483" i="1" s="1"/>
  <c r="P483" i="1" s="1"/>
  <c r="BE483" i="1" s="1"/>
  <c r="K433" i="4" s="1"/>
  <c r="BI482" i="1"/>
  <c r="N432" i="4" s="1"/>
  <c r="O432" i="4" s="1"/>
  <c r="F436" i="4"/>
  <c r="D436" i="4"/>
  <c r="AR436" i="4" s="1"/>
  <c r="D487" i="1"/>
  <c r="E487" i="1" s="1"/>
  <c r="F487" i="1" s="1"/>
  <c r="G436" i="4" l="1"/>
  <c r="AI436" i="4"/>
  <c r="AJ436" i="4" s="1"/>
  <c r="J432" i="4"/>
  <c r="C432" i="4"/>
  <c r="Q483" i="1"/>
  <c r="R483" i="1"/>
  <c r="K483" i="1"/>
  <c r="G487" i="1"/>
  <c r="M437" i="4" s="1"/>
  <c r="AI483" i="1" l="1"/>
  <c r="AN483" i="1"/>
  <c r="M483" i="1"/>
  <c r="N483" i="1" s="1"/>
  <c r="AD483" i="1" l="1" a="1"/>
  <c r="AD483" i="1" s="1"/>
  <c r="AA490" i="1"/>
  <c r="AC504" i="1"/>
  <c r="BB483" i="1"/>
  <c r="E433" i="4" s="1"/>
  <c r="AW487" i="1"/>
  <c r="AX490" i="1" s="1"/>
  <c r="V483" i="1"/>
  <c r="W483" i="1" s="1"/>
  <c r="X483" i="1" s="1"/>
  <c r="BF483" i="1" s="1"/>
  <c r="L433" i="4" s="1"/>
  <c r="Y490" i="1"/>
  <c r="AB489" i="1"/>
  <c r="Z485" i="1"/>
  <c r="AK485" i="1" s="1"/>
  <c r="S483" i="1"/>
  <c r="AF483" i="1" s="1"/>
  <c r="AV487" i="1"/>
  <c r="AU487" i="1"/>
  <c r="AL483" i="1" l="1"/>
  <c r="AE483" i="1"/>
  <c r="AO483" i="1"/>
  <c r="BD489" i="1"/>
  <c r="AJ483" i="1"/>
  <c r="AH483" i="1"/>
  <c r="AG483" i="1"/>
  <c r="BC483" i="1"/>
  <c r="AY487" i="1"/>
  <c r="AZ487" i="1" s="1"/>
  <c r="AM483" i="1" l="1"/>
  <c r="O484" i="1" s="1"/>
  <c r="I433" i="4"/>
  <c r="AK433" i="4" s="1"/>
  <c r="AL433" i="4" s="1"/>
  <c r="AP483" i="1"/>
  <c r="H433" i="4" s="1"/>
  <c r="BI483" i="1"/>
  <c r="K484" i="1" s="1"/>
  <c r="M484" i="1" s="1"/>
  <c r="N484" i="1" s="1"/>
  <c r="P484" i="1"/>
  <c r="R484" i="1" s="1"/>
  <c r="BA487" i="1"/>
  <c r="F437" i="4"/>
  <c r="G437" i="4" l="1"/>
  <c r="AI437" i="4"/>
  <c r="AJ437" i="4" s="1"/>
  <c r="C433" i="4"/>
  <c r="J433" i="4"/>
  <c r="N433" i="4"/>
  <c r="O433" i="4" s="1"/>
  <c r="AD484" i="1" a="1"/>
  <c r="AD484" i="1" s="1"/>
  <c r="AA491" i="1"/>
  <c r="AC505" i="1"/>
  <c r="AW488" i="1"/>
  <c r="AX491" i="1" s="1"/>
  <c r="BE484" i="1"/>
  <c r="K434" i="4" s="1"/>
  <c r="AI484" i="1"/>
  <c r="AN484" i="1"/>
  <c r="Q484" i="1"/>
  <c r="S484" i="1"/>
  <c r="Y491" i="1"/>
  <c r="V484" i="1"/>
  <c r="W484" i="1" s="1"/>
  <c r="X484" i="1" s="1"/>
  <c r="AH484" i="1" s="1"/>
  <c r="AB490" i="1"/>
  <c r="BD490" i="1" s="1"/>
  <c r="AV488" i="1"/>
  <c r="BB484" i="1"/>
  <c r="E434" i="4" s="1"/>
  <c r="Z486" i="1"/>
  <c r="AK486" i="1" s="1"/>
  <c r="AU488" i="1"/>
  <c r="D488" i="1"/>
  <c r="E488" i="1" s="1"/>
  <c r="F488" i="1" s="1"/>
  <c r="D437" i="4"/>
  <c r="AR437" i="4" s="1"/>
  <c r="AE484" i="1" l="1"/>
  <c r="AL484" i="1"/>
  <c r="AO484" i="1"/>
  <c r="AF484" i="1"/>
  <c r="G488" i="1"/>
  <c r="M438" i="4" s="1"/>
  <c r="AY488" i="1"/>
  <c r="AZ488" i="1" s="1"/>
  <c r="BA488" i="1" s="1"/>
  <c r="D438" i="4" s="1"/>
  <c r="AR438" i="4" s="1"/>
  <c r="AJ484" i="1"/>
  <c r="BC484" i="1"/>
  <c r="BF484" i="1"/>
  <c r="L434" i="4" s="1"/>
  <c r="AG484" i="1"/>
  <c r="I434" i="4" l="1"/>
  <c r="AK434" i="4" s="1"/>
  <c r="AL434" i="4" s="1"/>
  <c r="AP484" i="1"/>
  <c r="H434" i="4" s="1"/>
  <c r="AM484" i="1"/>
  <c r="O485" i="1" s="1"/>
  <c r="BI484" i="1"/>
  <c r="N434" i="4" s="1"/>
  <c r="O434" i="4" s="1"/>
  <c r="P485" i="1"/>
  <c r="R485" i="1" s="1"/>
  <c r="D489" i="1"/>
  <c r="E489" i="1" s="1"/>
  <c r="F489" i="1" s="1"/>
  <c r="F438" i="4"/>
  <c r="G489" i="1"/>
  <c r="M439" i="4" s="1"/>
  <c r="G438" i="4" l="1"/>
  <c r="AI438" i="4"/>
  <c r="AJ438" i="4" s="1"/>
  <c r="J434" i="4"/>
  <c r="C434" i="4"/>
  <c r="K485" i="1"/>
  <c r="M485" i="1" s="1"/>
  <c r="BE485" i="1"/>
  <c r="K435" i="4" s="1"/>
  <c r="Q485" i="1"/>
  <c r="AI485" i="1"/>
  <c r="AN485" i="1"/>
  <c r="N485" i="1" l="1"/>
  <c r="AA492" i="1"/>
  <c r="AC506" i="1"/>
  <c r="Y492" i="1"/>
  <c r="AW489" i="1"/>
  <c r="AX492" i="1" s="1"/>
  <c r="AB491" i="1"/>
  <c r="BD491" i="1" s="1"/>
  <c r="S485" i="1"/>
  <c r="AF485" i="1" s="1"/>
  <c r="V485" i="1"/>
  <c r="BB485" i="1"/>
  <c r="E435" i="4" s="1"/>
  <c r="Z487" i="1"/>
  <c r="AK487" i="1" s="1"/>
  <c r="AU489" i="1"/>
  <c r="AV489" i="1"/>
  <c r="AD485" i="1" l="1" a="1"/>
  <c r="AD485" i="1" s="1"/>
  <c r="BC485" i="1"/>
  <c r="W485" i="1"/>
  <c r="X485" i="1" s="1"/>
  <c r="BF485" i="1" s="1"/>
  <c r="AJ485" i="1"/>
  <c r="AY489" i="1"/>
  <c r="AZ489" i="1" s="1"/>
  <c r="BA489" i="1" s="1"/>
  <c r="D439" i="4" s="1"/>
  <c r="AR439" i="4" s="1"/>
  <c r="AL485" i="1" l="1"/>
  <c r="AM485" i="1" s="1"/>
  <c r="AE485" i="1"/>
  <c r="AO485" i="1"/>
  <c r="AH485" i="1"/>
  <c r="AG485" i="1"/>
  <c r="F439" i="4"/>
  <c r="L435" i="4"/>
  <c r="D490" i="1"/>
  <c r="E490" i="1" s="1"/>
  <c r="F490" i="1" s="1"/>
  <c r="G439" i="4" l="1"/>
  <c r="AI439" i="4"/>
  <c r="AJ439" i="4" s="1"/>
  <c r="I435" i="4"/>
  <c r="AK435" i="4" s="1"/>
  <c r="AL435" i="4" s="1"/>
  <c r="AP485" i="1"/>
  <c r="H435" i="4" s="1"/>
  <c r="BI485" i="1"/>
  <c r="N435" i="4" s="1"/>
  <c r="O435" i="4" s="1"/>
  <c r="O486" i="1"/>
  <c r="P486" i="1" s="1"/>
  <c r="BE486" i="1" s="1"/>
  <c r="C435" i="4"/>
  <c r="G490" i="1"/>
  <c r="M440" i="4" s="1"/>
  <c r="J435" i="4" l="1"/>
  <c r="K486" i="1"/>
  <c r="M486" i="1" s="1"/>
  <c r="N486" i="1" s="1"/>
  <c r="R486" i="1"/>
  <c r="AI486" i="1" s="1"/>
  <c r="Q486" i="1"/>
  <c r="K436" i="4"/>
  <c r="AN486" i="1" l="1"/>
  <c r="AD486" i="1" a="1"/>
  <c r="AD486" i="1" s="1"/>
  <c r="AA493" i="1"/>
  <c r="AC507" i="1"/>
  <c r="AU490" i="1"/>
  <c r="Z488" i="1"/>
  <c r="AK488" i="1" s="1"/>
  <c r="AV490" i="1"/>
  <c r="BB486" i="1"/>
  <c r="E436" i="4" s="1"/>
  <c r="V486" i="1"/>
  <c r="W486" i="1" s="1"/>
  <c r="X486" i="1" s="1"/>
  <c r="BF486" i="1" s="1"/>
  <c r="S486" i="1"/>
  <c r="AF486" i="1" s="1"/>
  <c r="Y493" i="1"/>
  <c r="AW490" i="1"/>
  <c r="AX493" i="1" s="1"/>
  <c r="AB492" i="1"/>
  <c r="BD492" i="1" s="1"/>
  <c r="AE486" i="1" l="1"/>
  <c r="AL486" i="1"/>
  <c r="AO486" i="1"/>
  <c r="AH486" i="1"/>
  <c r="AG486" i="1"/>
  <c r="BC486" i="1"/>
  <c r="AJ486" i="1"/>
  <c r="AY490" i="1"/>
  <c r="AZ490" i="1" s="1"/>
  <c r="BA490" i="1" s="1"/>
  <c r="L436" i="4"/>
  <c r="BI486" i="1" l="1"/>
  <c r="N436" i="4" s="1"/>
  <c r="O436" i="4" s="1"/>
  <c r="I436" i="4"/>
  <c r="AK436" i="4" s="1"/>
  <c r="AL436" i="4" s="1"/>
  <c r="AP486" i="1"/>
  <c r="H436" i="4" s="1"/>
  <c r="AM486" i="1"/>
  <c r="O487" i="1" s="1"/>
  <c r="P487" i="1" s="1"/>
  <c r="F440" i="4"/>
  <c r="D440" i="4"/>
  <c r="AR440" i="4" s="1"/>
  <c r="D491" i="1"/>
  <c r="E491" i="1" s="1"/>
  <c r="F491" i="1" s="1"/>
  <c r="G440" i="4" l="1"/>
  <c r="AI440" i="4"/>
  <c r="AJ440" i="4" s="1"/>
  <c r="J436" i="4"/>
  <c r="K487" i="1"/>
  <c r="M487" i="1" s="1"/>
  <c r="N487" i="1" s="1"/>
  <c r="C436" i="4"/>
  <c r="AD487" i="1" a="1"/>
  <c r="G491" i="1"/>
  <c r="M441" i="4" s="1"/>
  <c r="R487" i="1"/>
  <c r="Q487" i="1"/>
  <c r="BE487" i="1"/>
  <c r="AD487" i="1" l="1"/>
  <c r="AO487" i="1" s="1"/>
  <c r="AP487" i="1" s="1"/>
  <c r="H437" i="4" s="1"/>
  <c r="V487" i="1"/>
  <c r="W487" i="1" s="1"/>
  <c r="X487" i="1" s="1"/>
  <c r="AG487" i="1" s="1"/>
  <c r="Y494" i="1"/>
  <c r="Z489" i="1"/>
  <c r="AK489" i="1" s="1"/>
  <c r="AU491" i="1"/>
  <c r="AC508" i="1"/>
  <c r="BB487" i="1"/>
  <c r="E437" i="4" s="1"/>
  <c r="AW491" i="1"/>
  <c r="AX494" i="1" s="1"/>
  <c r="AB493" i="1"/>
  <c r="BD493" i="1" s="1"/>
  <c r="AA494" i="1"/>
  <c r="S487" i="1"/>
  <c r="AF487" i="1" s="1"/>
  <c r="AV491" i="1"/>
  <c r="K437" i="4"/>
  <c r="AN487" i="1"/>
  <c r="AI487" i="1"/>
  <c r="AL487" i="1" l="1"/>
  <c r="AE487" i="1"/>
  <c r="BI487" i="1" s="1"/>
  <c r="N437" i="4" s="1"/>
  <c r="O437" i="4" s="1"/>
  <c r="BF487" i="1"/>
  <c r="L437" i="4" s="1"/>
  <c r="AH487" i="1"/>
  <c r="AY491" i="1"/>
  <c r="AZ491" i="1" s="1"/>
  <c r="BA491" i="1" s="1"/>
  <c r="D441" i="4" s="1"/>
  <c r="AR441" i="4" s="1"/>
  <c r="AJ487" i="1"/>
  <c r="BC487" i="1"/>
  <c r="I437" i="4"/>
  <c r="AK437" i="4" s="1"/>
  <c r="AL437" i="4" s="1"/>
  <c r="D492" i="1"/>
  <c r="E492" i="1" s="1"/>
  <c r="F492" i="1" s="1"/>
  <c r="AM487" i="1" l="1"/>
  <c r="C437" i="4" s="1"/>
  <c r="J437" i="4"/>
  <c r="F441" i="4"/>
  <c r="K488" i="1"/>
  <c r="M488" i="1" s="1"/>
  <c r="N488" i="1" s="1"/>
  <c r="G492" i="1"/>
  <c r="M442" i="4" s="1"/>
  <c r="O488" i="1" l="1"/>
  <c r="P488" i="1" s="1"/>
  <c r="BE488" i="1" s="1"/>
  <c r="G441" i="4"/>
  <c r="AI441" i="4"/>
  <c r="AJ441" i="4" s="1"/>
  <c r="AD488" i="1" a="1"/>
  <c r="AD488" i="1" s="1"/>
  <c r="AA495" i="1"/>
  <c r="AC509" i="1"/>
  <c r="Y495" i="1"/>
  <c r="AV492" i="1"/>
  <c r="BB488" i="1"/>
  <c r="E438" i="4" s="1"/>
  <c r="AB494" i="1"/>
  <c r="BD494" i="1" s="1"/>
  <c r="V488" i="1"/>
  <c r="W488" i="1" s="1"/>
  <c r="X488" i="1" s="1"/>
  <c r="S488" i="1"/>
  <c r="Z490" i="1"/>
  <c r="AK490" i="1" s="1"/>
  <c r="AU492" i="1"/>
  <c r="AW492" i="1"/>
  <c r="AX495" i="1" s="1"/>
  <c r="Q488" i="1" l="1"/>
  <c r="AF488" i="1" s="1"/>
  <c r="R488" i="1"/>
  <c r="AN488" i="1" s="1"/>
  <c r="AL488" i="1"/>
  <c r="AO488" i="1"/>
  <c r="AP488" i="1" s="1"/>
  <c r="H438" i="4" s="1"/>
  <c r="AE488" i="1"/>
  <c r="AH488" i="1"/>
  <c r="BF488" i="1"/>
  <c r="AY492" i="1"/>
  <c r="AZ492" i="1" s="1"/>
  <c r="BC488" i="1"/>
  <c r="AJ488" i="1"/>
  <c r="K438" i="4"/>
  <c r="AI488" i="1" l="1"/>
  <c r="AG488" i="1"/>
  <c r="BI488" i="1" s="1"/>
  <c r="N438" i="4" s="1"/>
  <c r="O438" i="4" s="1"/>
  <c r="AM488" i="1"/>
  <c r="C438" i="4" s="1"/>
  <c r="I438" i="4"/>
  <c r="AK438" i="4" s="1"/>
  <c r="AL438" i="4" s="1"/>
  <c r="F442" i="4"/>
  <c r="BA492" i="1"/>
  <c r="D442" i="4" s="1"/>
  <c r="AR442" i="4" s="1"/>
  <c r="L438" i="4"/>
  <c r="O489" i="1" l="1"/>
  <c r="P489" i="1" s="1"/>
  <c r="R489" i="1" s="1"/>
  <c r="G442" i="4"/>
  <c r="AI442" i="4"/>
  <c r="AJ442" i="4" s="1"/>
  <c r="J438" i="4"/>
  <c r="D493" i="1"/>
  <c r="E493" i="1" s="1"/>
  <c r="F493" i="1" s="1"/>
  <c r="K489" i="1"/>
  <c r="BE489" i="1" l="1"/>
  <c r="Q489" i="1"/>
  <c r="G493" i="1"/>
  <c r="M443" i="4" s="1"/>
  <c r="M489" i="1"/>
  <c r="N489" i="1" s="1"/>
  <c r="K439" i="4"/>
  <c r="AI489" i="1"/>
  <c r="AN489" i="1"/>
  <c r="AD489" i="1" l="1" a="1"/>
  <c r="AD489" i="1" s="1"/>
  <c r="AA496" i="1"/>
  <c r="AC510" i="1"/>
  <c r="AB495" i="1"/>
  <c r="Y496" i="1"/>
  <c r="S489" i="1"/>
  <c r="AF489" i="1" s="1"/>
  <c r="AW493" i="1"/>
  <c r="AX496" i="1" s="1"/>
  <c r="AV493" i="1"/>
  <c r="BB489" i="1"/>
  <c r="E439" i="4" s="1"/>
  <c r="AU493" i="1"/>
  <c r="Z491" i="1"/>
  <c r="AK491" i="1" s="1"/>
  <c r="V489" i="1"/>
  <c r="W489" i="1" s="1"/>
  <c r="X489" i="1" s="1"/>
  <c r="AE489" i="1" l="1"/>
  <c r="AO489" i="1"/>
  <c r="AP489" i="1" s="1"/>
  <c r="H439" i="4" s="1"/>
  <c r="AL489" i="1"/>
  <c r="BD495" i="1"/>
  <c r="AH489" i="1"/>
  <c r="BF489" i="1"/>
  <c r="AY493" i="1"/>
  <c r="AZ493" i="1" s="1"/>
  <c r="BA493" i="1" s="1"/>
  <c r="AJ489" i="1"/>
  <c r="BC489" i="1"/>
  <c r="AG489" i="1"/>
  <c r="BI489" i="1" l="1"/>
  <c r="N439" i="4" s="1"/>
  <c r="O439" i="4" s="1"/>
  <c r="I439" i="4"/>
  <c r="AK439" i="4" s="1"/>
  <c r="AL439" i="4" s="1"/>
  <c r="AM489" i="1"/>
  <c r="O490" i="1" s="1"/>
  <c r="P490" i="1" s="1"/>
  <c r="F443" i="4"/>
  <c r="L439" i="4"/>
  <c r="D443" i="4"/>
  <c r="AR443" i="4" s="1"/>
  <c r="D494" i="1"/>
  <c r="E494" i="1" s="1"/>
  <c r="F494" i="1" s="1"/>
  <c r="G443" i="4" l="1"/>
  <c r="AI443" i="4"/>
  <c r="AJ443" i="4" s="1"/>
  <c r="J439" i="4"/>
  <c r="K490" i="1"/>
  <c r="M490" i="1" s="1"/>
  <c r="N490" i="1" s="1"/>
  <c r="C439" i="4"/>
  <c r="G494" i="1"/>
  <c r="M444" i="4" s="1"/>
  <c r="Q490" i="1"/>
  <c r="R490" i="1"/>
  <c r="BE490" i="1"/>
  <c r="AD490" i="1" l="1" a="1"/>
  <c r="AD490" i="1" s="1"/>
  <c r="AA497" i="1"/>
  <c r="AC511" i="1"/>
  <c r="Y497" i="1"/>
  <c r="V490" i="1"/>
  <c r="W490" i="1" s="1"/>
  <c r="X490" i="1" s="1"/>
  <c r="AV494" i="1"/>
  <c r="S490" i="1"/>
  <c r="AW494" i="1"/>
  <c r="AX497" i="1" s="1"/>
  <c r="AB496" i="1"/>
  <c r="BD496" i="1" s="1"/>
  <c r="AU494" i="1"/>
  <c r="BB490" i="1"/>
  <c r="E440" i="4" s="1"/>
  <c r="Z492" i="1"/>
  <c r="AK492" i="1" s="1"/>
  <c r="K440" i="4"/>
  <c r="AI490" i="1"/>
  <c r="AN490" i="1"/>
  <c r="AE490" i="1" l="1"/>
  <c r="AL490" i="1"/>
  <c r="AO490" i="1"/>
  <c r="AP490" i="1" s="1"/>
  <c r="H440" i="4" s="1"/>
  <c r="AJ490" i="1"/>
  <c r="AF490" i="1"/>
  <c r="BC490" i="1"/>
  <c r="AH490" i="1"/>
  <c r="BF490" i="1"/>
  <c r="AG490" i="1"/>
  <c r="AY494" i="1"/>
  <c r="AZ494" i="1" s="1"/>
  <c r="BA494" i="1" s="1"/>
  <c r="AM490" i="1" l="1"/>
  <c r="O491" i="1" s="1"/>
  <c r="P491" i="1" s="1"/>
  <c r="I440" i="4"/>
  <c r="AK440" i="4" s="1"/>
  <c r="AL440" i="4" s="1"/>
  <c r="BI490" i="1"/>
  <c r="N440" i="4" s="1"/>
  <c r="O440" i="4" s="1"/>
  <c r="F444" i="4"/>
  <c r="L440" i="4"/>
  <c r="D444" i="4"/>
  <c r="AR444" i="4" s="1"/>
  <c r="D495" i="1"/>
  <c r="E495" i="1" s="1"/>
  <c r="F495" i="1" s="1"/>
  <c r="G444" i="4" l="1"/>
  <c r="AI444" i="4"/>
  <c r="AJ444" i="4" s="1"/>
  <c r="J440" i="4"/>
  <c r="C440" i="4"/>
  <c r="K491" i="1"/>
  <c r="M491" i="1" s="1"/>
  <c r="N491" i="1" s="1"/>
  <c r="G495" i="1"/>
  <c r="M445" i="4" s="1"/>
  <c r="Q491" i="1"/>
  <c r="R491" i="1"/>
  <c r="BE491" i="1"/>
  <c r="AD491" i="1" l="1" a="1"/>
  <c r="AD491" i="1" s="1"/>
  <c r="AA498" i="1"/>
  <c r="AC512" i="1"/>
  <c r="Y498" i="1"/>
  <c r="AI491" i="1"/>
  <c r="AN491" i="1"/>
  <c r="K441" i="4"/>
  <c r="V491" i="1"/>
  <c r="W491" i="1" s="1"/>
  <c r="X491" i="1" s="1"/>
  <c r="S491" i="1"/>
  <c r="AF491" i="1" s="1"/>
  <c r="AW495" i="1"/>
  <c r="AX498" i="1" s="1"/>
  <c r="Z493" i="1"/>
  <c r="AK493" i="1" s="1"/>
  <c r="AU495" i="1"/>
  <c r="AV495" i="1"/>
  <c r="AB497" i="1"/>
  <c r="BB491" i="1"/>
  <c r="AO491" i="1" l="1"/>
  <c r="AP491" i="1" s="1"/>
  <c r="H441" i="4" s="1"/>
  <c r="AL491" i="1"/>
  <c r="AE491" i="1"/>
  <c r="AH491" i="1"/>
  <c r="BF491" i="1"/>
  <c r="BD497" i="1"/>
  <c r="AG491" i="1"/>
  <c r="E441" i="4"/>
  <c r="AY495" i="1"/>
  <c r="AZ495" i="1" s="1"/>
  <c r="BA495" i="1" s="1"/>
  <c r="BC491" i="1"/>
  <c r="AJ491" i="1"/>
  <c r="BI491" i="1" l="1"/>
  <c r="N441" i="4" s="1"/>
  <c r="O441" i="4" s="1"/>
  <c r="I441" i="4"/>
  <c r="AK441" i="4" s="1"/>
  <c r="AL441" i="4" s="1"/>
  <c r="L441" i="4"/>
  <c r="F445" i="4"/>
  <c r="AM491" i="1"/>
  <c r="G445" i="4" l="1"/>
  <c r="AI445" i="4"/>
  <c r="AJ445" i="4" s="1"/>
  <c r="J441" i="4"/>
  <c r="K492" i="1"/>
  <c r="M492" i="1" s="1"/>
  <c r="N492" i="1" s="1"/>
  <c r="D445" i="4"/>
  <c r="AR445" i="4" s="1"/>
  <c r="D496" i="1"/>
  <c r="E496" i="1" s="1"/>
  <c r="F496" i="1" s="1"/>
  <c r="O492" i="1"/>
  <c r="P492" i="1" s="1"/>
  <c r="C441" i="4"/>
  <c r="AD492" i="1" l="1" a="1"/>
  <c r="AD492" i="1" s="1"/>
  <c r="AA499" i="1"/>
  <c r="AC513" i="1"/>
  <c r="S492" i="1"/>
  <c r="Y499" i="1"/>
  <c r="V492" i="1"/>
  <c r="W492" i="1" s="1"/>
  <c r="X492" i="1" s="1"/>
  <c r="BF492" i="1" s="1"/>
  <c r="Z494" i="1"/>
  <c r="AK494" i="1" s="1"/>
  <c r="BB492" i="1"/>
  <c r="E442" i="4" s="1"/>
  <c r="AU496" i="1"/>
  <c r="AV496" i="1"/>
  <c r="AW496" i="1"/>
  <c r="AX499" i="1" s="1"/>
  <c r="AB498" i="1"/>
  <c r="R492" i="1"/>
  <c r="Q492" i="1"/>
  <c r="BE492" i="1"/>
  <c r="G496" i="1"/>
  <c r="M446" i="4" s="1"/>
  <c r="AE492" i="1" l="1"/>
  <c r="AL492" i="1"/>
  <c r="AO492" i="1"/>
  <c r="AP492" i="1" s="1"/>
  <c r="H442" i="4" s="1"/>
  <c r="AF492" i="1"/>
  <c r="AH492" i="1"/>
  <c r="BC492" i="1"/>
  <c r="AJ492" i="1"/>
  <c r="BD498" i="1"/>
  <c r="AY496" i="1"/>
  <c r="AZ496" i="1" s="1"/>
  <c r="L442" i="4"/>
  <c r="AN492" i="1"/>
  <c r="AI492" i="1"/>
  <c r="K442" i="4"/>
  <c r="AG492" i="1"/>
  <c r="AM492" i="1" l="1"/>
  <c r="O493" i="1" s="1"/>
  <c r="P493" i="1" s="1"/>
  <c r="I442" i="4"/>
  <c r="AK442" i="4" s="1"/>
  <c r="AL442" i="4" s="1"/>
  <c r="BA496" i="1"/>
  <c r="D446" i="4" s="1"/>
  <c r="AR446" i="4" s="1"/>
  <c r="F446" i="4"/>
  <c r="BI492" i="1"/>
  <c r="N442" i="4" s="1"/>
  <c r="O442" i="4" s="1"/>
  <c r="D497" i="1"/>
  <c r="E497" i="1" s="1"/>
  <c r="F497" i="1" s="1"/>
  <c r="G446" i="4" l="1"/>
  <c r="AI446" i="4"/>
  <c r="AJ446" i="4" s="1"/>
  <c r="J442" i="4"/>
  <c r="C442" i="4"/>
  <c r="G497" i="1"/>
  <c r="M447" i="4" s="1"/>
  <c r="R493" i="1"/>
  <c r="Q493" i="1"/>
  <c r="BE493" i="1"/>
  <c r="K493" i="1"/>
  <c r="M493" i="1" l="1"/>
  <c r="N493" i="1" s="1"/>
  <c r="AI493" i="1"/>
  <c r="AN493" i="1"/>
  <c r="K443" i="4"/>
  <c r="AD493" i="1" l="1" a="1"/>
  <c r="AD493" i="1" s="1"/>
  <c r="AA500" i="1"/>
  <c r="AC514" i="1"/>
  <c r="Z495" i="1"/>
  <c r="AK495" i="1" s="1"/>
  <c r="Y500" i="1"/>
  <c r="BB493" i="1"/>
  <c r="E443" i="4" s="1"/>
  <c r="AW497" i="1"/>
  <c r="AX500" i="1" s="1"/>
  <c r="AU497" i="1"/>
  <c r="S493" i="1"/>
  <c r="AF493" i="1" s="1"/>
  <c r="AB499" i="1"/>
  <c r="BD499" i="1" s="1"/>
  <c r="AV497" i="1"/>
  <c r="V493" i="1"/>
  <c r="AO493" i="1" l="1"/>
  <c r="AP493" i="1" s="1"/>
  <c r="H443" i="4" s="1"/>
  <c r="AL493" i="1"/>
  <c r="AE493" i="1"/>
  <c r="AY497" i="1"/>
  <c r="AZ497" i="1" s="1"/>
  <c r="AJ493" i="1"/>
  <c r="BC493" i="1"/>
  <c r="W493" i="1"/>
  <c r="X493" i="1" s="1"/>
  <c r="BF493" i="1" s="1"/>
  <c r="AM493" i="1" l="1"/>
  <c r="C443" i="4" s="1"/>
  <c r="I443" i="4"/>
  <c r="AK443" i="4" s="1"/>
  <c r="AL443" i="4" s="1"/>
  <c r="BA497" i="1"/>
  <c r="D447" i="4" s="1"/>
  <c r="AR447" i="4" s="1"/>
  <c r="F447" i="4"/>
  <c r="AH493" i="1"/>
  <c r="AG493" i="1"/>
  <c r="BI493" i="1" s="1"/>
  <c r="G447" i="4" l="1"/>
  <c r="AI447" i="4"/>
  <c r="AJ447" i="4" s="1"/>
  <c r="J443" i="4"/>
  <c r="O494" i="1"/>
  <c r="P494" i="1" s="1"/>
  <c r="R494" i="1" s="1"/>
  <c r="D498" i="1"/>
  <c r="E498" i="1" s="1"/>
  <c r="F498" i="1" s="1"/>
  <c r="N443" i="4"/>
  <c r="O443" i="4" s="1"/>
  <c r="L443" i="4"/>
  <c r="K494" i="1"/>
  <c r="G498" i="1"/>
  <c r="M448" i="4" s="1"/>
  <c r="BE494" i="1" l="1"/>
  <c r="K444" i="4" s="1"/>
  <c r="Q494" i="1"/>
  <c r="M494" i="1"/>
  <c r="N494" i="1" s="1"/>
  <c r="AN494" i="1"/>
  <c r="AI494" i="1"/>
  <c r="AD494" i="1" l="1" a="1"/>
  <c r="AD494" i="1" s="1"/>
  <c r="AA501" i="1"/>
  <c r="AC515" i="1"/>
  <c r="Y501" i="1"/>
  <c r="AW498" i="1"/>
  <c r="AX501" i="1" s="1"/>
  <c r="S494" i="1"/>
  <c r="AF494" i="1" s="1"/>
  <c r="AU498" i="1"/>
  <c r="BB494" i="1"/>
  <c r="E444" i="4" s="1"/>
  <c r="Z496" i="1"/>
  <c r="AK496" i="1" s="1"/>
  <c r="AB500" i="1"/>
  <c r="V494" i="1"/>
  <c r="W494" i="1" s="1"/>
  <c r="X494" i="1" s="1"/>
  <c r="BF494" i="1" s="1"/>
  <c r="AV498" i="1"/>
  <c r="AE494" i="1" l="1"/>
  <c r="AL494" i="1"/>
  <c r="AO494" i="1"/>
  <c r="AP494" i="1" s="1"/>
  <c r="H444" i="4" s="1"/>
  <c r="BD500" i="1"/>
  <c r="AY498" i="1"/>
  <c r="AZ498" i="1" s="1"/>
  <c r="AH494" i="1"/>
  <c r="BC494" i="1"/>
  <c r="AG494" i="1"/>
  <c r="AJ494" i="1"/>
  <c r="L444" i="4"/>
  <c r="I444" i="4" l="1"/>
  <c r="AK444" i="4" s="1"/>
  <c r="AL444" i="4" s="1"/>
  <c r="AM494" i="1"/>
  <c r="O495" i="1" s="1"/>
  <c r="P495" i="1" s="1"/>
  <c r="R495" i="1" s="1"/>
  <c r="BI494" i="1"/>
  <c r="N444" i="4" s="1"/>
  <c r="O444" i="4" s="1"/>
  <c r="F448" i="4"/>
  <c r="BA498" i="1"/>
  <c r="D448" i="4" s="1"/>
  <c r="AR448" i="4" s="1"/>
  <c r="G448" i="4" l="1"/>
  <c r="AI448" i="4"/>
  <c r="AJ448" i="4" s="1"/>
  <c r="J444" i="4"/>
  <c r="C444" i="4"/>
  <c r="K495" i="1"/>
  <c r="M495" i="1" s="1"/>
  <c r="N495" i="1" s="1"/>
  <c r="D499" i="1"/>
  <c r="E499" i="1" s="1"/>
  <c r="F499" i="1" s="1"/>
  <c r="BE495" i="1"/>
  <c r="K445" i="4" s="1"/>
  <c r="Q495" i="1"/>
  <c r="AN495" i="1"/>
  <c r="AI495" i="1"/>
  <c r="G499" i="1" l="1"/>
  <c r="M449" i="4" s="1"/>
  <c r="AD495" i="1" a="1"/>
  <c r="AD495" i="1" s="1"/>
  <c r="AA502" i="1"/>
  <c r="AC516" i="1"/>
  <c r="AU499" i="1"/>
  <c r="Y502" i="1"/>
  <c r="AW499" i="1"/>
  <c r="AX502" i="1" s="1"/>
  <c r="AB501" i="1"/>
  <c r="BD501" i="1" s="1"/>
  <c r="Z497" i="1"/>
  <c r="AK497" i="1" s="1"/>
  <c r="S495" i="1"/>
  <c r="AF495" i="1" s="1"/>
  <c r="AV499" i="1"/>
  <c r="V495" i="1"/>
  <c r="W495" i="1" s="1"/>
  <c r="X495" i="1" s="1"/>
  <c r="AH495" i="1" s="1"/>
  <c r="BB495" i="1"/>
  <c r="E445" i="4" s="1"/>
  <c r="AE495" i="1" l="1"/>
  <c r="AO495" i="1"/>
  <c r="AP495" i="1" s="1"/>
  <c r="H445" i="4" s="1"/>
  <c r="AL495" i="1"/>
  <c r="AY499" i="1"/>
  <c r="AZ499" i="1" s="1"/>
  <c r="BC495" i="1"/>
  <c r="BF495" i="1"/>
  <c r="L445" i="4" s="1"/>
  <c r="AJ495" i="1"/>
  <c r="AG495" i="1"/>
  <c r="AM495" i="1" l="1"/>
  <c r="O496" i="1" s="1"/>
  <c r="P496" i="1" s="1"/>
  <c r="R496" i="1" s="1"/>
  <c r="BI495" i="1"/>
  <c r="K496" i="1" s="1"/>
  <c r="M496" i="1" s="1"/>
  <c r="N496" i="1" s="1"/>
  <c r="I445" i="4"/>
  <c r="AK445" i="4" s="1"/>
  <c r="AL445" i="4" s="1"/>
  <c r="BA499" i="1"/>
  <c r="F449" i="4"/>
  <c r="G449" i="4" l="1"/>
  <c r="AI449" i="4"/>
  <c r="AJ449" i="4" s="1"/>
  <c r="J445" i="4"/>
  <c r="N445" i="4"/>
  <c r="O445" i="4" s="1"/>
  <c r="C445" i="4"/>
  <c r="Q496" i="1"/>
  <c r="BE496" i="1"/>
  <c r="K446" i="4" s="1"/>
  <c r="AD496" i="1" a="1"/>
  <c r="AD496" i="1" s="1"/>
  <c r="AA503" i="1"/>
  <c r="AC517" i="1"/>
  <c r="D449" i="4"/>
  <c r="AR449" i="4" s="1"/>
  <c r="D500" i="1"/>
  <c r="E500" i="1" s="1"/>
  <c r="F500" i="1" s="1"/>
  <c r="Y503" i="1"/>
  <c r="S496" i="1"/>
  <c r="Z498" i="1"/>
  <c r="AK498" i="1" s="1"/>
  <c r="AU500" i="1"/>
  <c r="AB502" i="1"/>
  <c r="V496" i="1"/>
  <c r="W496" i="1" s="1"/>
  <c r="X496" i="1" s="1"/>
  <c r="AH496" i="1" s="1"/>
  <c r="BB496" i="1"/>
  <c r="E446" i="4" s="1"/>
  <c r="AV500" i="1"/>
  <c r="AW500" i="1"/>
  <c r="AX503" i="1" s="1"/>
  <c r="AN496" i="1"/>
  <c r="AI496" i="1"/>
  <c r="AF496" i="1" l="1"/>
  <c r="AO496" i="1"/>
  <c r="AP496" i="1" s="1"/>
  <c r="H446" i="4" s="1"/>
  <c r="AL496" i="1"/>
  <c r="AE496" i="1"/>
  <c r="G500" i="1"/>
  <c r="M450" i="4" s="1"/>
  <c r="BD502" i="1"/>
  <c r="BF496" i="1"/>
  <c r="L446" i="4" s="1"/>
  <c r="AG496" i="1"/>
  <c r="AJ496" i="1"/>
  <c r="BC496" i="1"/>
  <c r="AY500" i="1"/>
  <c r="AZ500" i="1" s="1"/>
  <c r="AM496" i="1" l="1"/>
  <c r="O497" i="1" s="1"/>
  <c r="P497" i="1" s="1"/>
  <c r="I446" i="4"/>
  <c r="AK446" i="4" s="1"/>
  <c r="AL446" i="4" s="1"/>
  <c r="BI496" i="1"/>
  <c r="N446" i="4" s="1"/>
  <c r="O446" i="4" s="1"/>
  <c r="F450" i="4"/>
  <c r="BA500" i="1"/>
  <c r="G450" i="4" l="1"/>
  <c r="AI450" i="4"/>
  <c r="AJ450" i="4" s="1"/>
  <c r="J446" i="4"/>
  <c r="C446" i="4"/>
  <c r="K497" i="1"/>
  <c r="M497" i="1" s="1"/>
  <c r="N497" i="1" s="1"/>
  <c r="D450" i="4"/>
  <c r="AR450" i="4" s="1"/>
  <c r="D501" i="1"/>
  <c r="E501" i="1" s="1"/>
  <c r="F501" i="1" s="1"/>
  <c r="Q497" i="1"/>
  <c r="R497" i="1"/>
  <c r="BE497" i="1"/>
  <c r="AD497" i="1" l="1" a="1"/>
  <c r="AD497" i="1" s="1"/>
  <c r="AA504" i="1"/>
  <c r="AC518" i="1"/>
  <c r="BB497" i="1"/>
  <c r="E447" i="4" s="1"/>
  <c r="AW501" i="1"/>
  <c r="AX504" i="1" s="1"/>
  <c r="AB503" i="1"/>
  <c r="S497" i="1"/>
  <c r="AF497" i="1" s="1"/>
  <c r="Y504" i="1"/>
  <c r="Z499" i="1"/>
  <c r="AK499" i="1" s="1"/>
  <c r="AU501" i="1"/>
  <c r="AV501" i="1"/>
  <c r="G501" i="1"/>
  <c r="M451" i="4" s="1"/>
  <c r="V497" i="1"/>
  <c r="W497" i="1" s="1"/>
  <c r="X497" i="1" s="1"/>
  <c r="AH497" i="1" s="1"/>
  <c r="K447" i="4"/>
  <c r="AI497" i="1"/>
  <c r="AN497" i="1"/>
  <c r="AE497" i="1" l="1"/>
  <c r="AO497" i="1"/>
  <c r="AP497" i="1" s="1"/>
  <c r="H447" i="4" s="1"/>
  <c r="AL497" i="1"/>
  <c r="BD503" i="1"/>
  <c r="AY501" i="1"/>
  <c r="AZ501" i="1" s="1"/>
  <c r="AJ497" i="1"/>
  <c r="AG497" i="1"/>
  <c r="BF497" i="1"/>
  <c r="L447" i="4" s="1"/>
  <c r="BC497" i="1"/>
  <c r="AM497" i="1" l="1"/>
  <c r="O498" i="1" s="1"/>
  <c r="P498" i="1" s="1"/>
  <c r="BE498" i="1" s="1"/>
  <c r="BI497" i="1"/>
  <c r="N447" i="4" s="1"/>
  <c r="O447" i="4" s="1"/>
  <c r="I447" i="4"/>
  <c r="AK447" i="4" s="1"/>
  <c r="AL447" i="4" s="1"/>
  <c r="F451" i="4"/>
  <c r="BA501" i="1"/>
  <c r="D451" i="4" s="1"/>
  <c r="AR451" i="4" s="1"/>
  <c r="G451" i="4" l="1"/>
  <c r="AI451" i="4"/>
  <c r="AJ451" i="4" s="1"/>
  <c r="J447" i="4"/>
  <c r="K498" i="1"/>
  <c r="M498" i="1" s="1"/>
  <c r="N498" i="1" s="1"/>
  <c r="C447" i="4"/>
  <c r="R498" i="1"/>
  <c r="AN498" i="1" s="1"/>
  <c r="Q498" i="1"/>
  <c r="D502" i="1"/>
  <c r="E502" i="1" s="1"/>
  <c r="F502" i="1" s="1"/>
  <c r="K448" i="4"/>
  <c r="AI498" i="1" l="1"/>
  <c r="G502" i="1"/>
  <c r="M452" i="4" s="1"/>
  <c r="AD498" i="1" a="1"/>
  <c r="AD498" i="1" s="1"/>
  <c r="AA505" i="1"/>
  <c r="AC519" i="1"/>
  <c r="AV502" i="1"/>
  <c r="Y505" i="1"/>
  <c r="V498" i="1"/>
  <c r="W498" i="1" s="1"/>
  <c r="X498" i="1" s="1"/>
  <c r="AH498" i="1" s="1"/>
  <c r="BB498" i="1"/>
  <c r="E448" i="4" s="1"/>
  <c r="AW502" i="1"/>
  <c r="AX505" i="1" s="1"/>
  <c r="AU502" i="1"/>
  <c r="AB504" i="1"/>
  <c r="BD504" i="1" s="1"/>
  <c r="S498" i="1"/>
  <c r="Z500" i="1"/>
  <c r="AK500" i="1" s="1"/>
  <c r="AL498" i="1" l="1"/>
  <c r="AE498" i="1"/>
  <c r="AO498" i="1"/>
  <c r="AP498" i="1" s="1"/>
  <c r="H448" i="4" s="1"/>
  <c r="AY502" i="1"/>
  <c r="AZ502" i="1" s="1"/>
  <c r="AG498" i="1"/>
  <c r="BF498" i="1"/>
  <c r="L448" i="4" s="1"/>
  <c r="BC498" i="1"/>
  <c r="AF498" i="1"/>
  <c r="AJ498" i="1"/>
  <c r="AM498" i="1" s="1"/>
  <c r="I448" i="4" l="1"/>
  <c r="AK448" i="4" s="1"/>
  <c r="AL448" i="4" s="1"/>
  <c r="BA502" i="1"/>
  <c r="D452" i="4" s="1"/>
  <c r="AR452" i="4" s="1"/>
  <c r="F452" i="4"/>
  <c r="BI498" i="1"/>
  <c r="O499" i="1"/>
  <c r="P499" i="1" s="1"/>
  <c r="C448" i="4"/>
  <c r="G452" i="4" l="1"/>
  <c r="AI452" i="4"/>
  <c r="AJ452" i="4" s="1"/>
  <c r="J448" i="4"/>
  <c r="D503" i="1"/>
  <c r="E503" i="1" s="1"/>
  <c r="F503" i="1" s="1"/>
  <c r="N448" i="4"/>
  <c r="O448" i="4" s="1"/>
  <c r="K499" i="1"/>
  <c r="Q499" i="1"/>
  <c r="R499" i="1"/>
  <c r="BE499" i="1"/>
  <c r="G503" i="1" l="1"/>
  <c r="M453" i="4" s="1"/>
  <c r="M499" i="1"/>
  <c r="N499" i="1" s="1"/>
  <c r="K449" i="4"/>
  <c r="AI499" i="1"/>
  <c r="AN499" i="1"/>
  <c r="AD499" i="1" l="1" a="1"/>
  <c r="AD499" i="1" s="1"/>
  <c r="AA506" i="1"/>
  <c r="AC520" i="1"/>
  <c r="Y506" i="1"/>
  <c r="AU503" i="1"/>
  <c r="BB499" i="1"/>
  <c r="E449" i="4" s="1"/>
  <c r="AB505" i="1"/>
  <c r="Z501" i="1"/>
  <c r="AK501" i="1" s="1"/>
  <c r="AV503" i="1"/>
  <c r="S499" i="1"/>
  <c r="AF499" i="1" s="1"/>
  <c r="AW503" i="1"/>
  <c r="AX506" i="1" s="1"/>
  <c r="V499" i="1"/>
  <c r="AO499" i="1" l="1"/>
  <c r="AP499" i="1" s="1"/>
  <c r="H449" i="4" s="1"/>
  <c r="AE499" i="1"/>
  <c r="AL499" i="1"/>
  <c r="BD505" i="1"/>
  <c r="BC499" i="1"/>
  <c r="AY503" i="1"/>
  <c r="AZ503" i="1" s="1"/>
  <c r="AJ499" i="1"/>
  <c r="W499" i="1"/>
  <c r="X499" i="1" s="1"/>
  <c r="AG499" i="1" s="1"/>
  <c r="AM499" i="1" l="1"/>
  <c r="O500" i="1" s="1"/>
  <c r="P500" i="1" s="1"/>
  <c r="BE500" i="1" s="1"/>
  <c r="K450" i="4" s="1"/>
  <c r="BI499" i="1"/>
  <c r="N449" i="4" s="1"/>
  <c r="O449" i="4" s="1"/>
  <c r="I449" i="4"/>
  <c r="AK449" i="4" s="1"/>
  <c r="AL449" i="4" s="1"/>
  <c r="F453" i="4"/>
  <c r="BA503" i="1"/>
  <c r="BF499" i="1"/>
  <c r="L449" i="4" s="1"/>
  <c r="AH499" i="1"/>
  <c r="G453" i="4" l="1"/>
  <c r="AI453" i="4"/>
  <c r="AJ453" i="4" s="1"/>
  <c r="J449" i="4"/>
  <c r="K500" i="1"/>
  <c r="M500" i="1" s="1"/>
  <c r="N500" i="1" s="1"/>
  <c r="C449" i="4"/>
  <c r="D453" i="4"/>
  <c r="AR453" i="4" s="1"/>
  <c r="D504" i="1"/>
  <c r="E504" i="1" s="1"/>
  <c r="F504" i="1" s="1"/>
  <c r="Q500" i="1"/>
  <c r="R500" i="1"/>
  <c r="AD500" i="1" l="1" a="1"/>
  <c r="AD500" i="1" s="1"/>
  <c r="AA507" i="1"/>
  <c r="AC521" i="1"/>
  <c r="G504" i="1"/>
  <c r="M454" i="4" s="1"/>
  <c r="Z502" i="1"/>
  <c r="AK502" i="1" s="1"/>
  <c r="Y507" i="1"/>
  <c r="AN500" i="1"/>
  <c r="AI500" i="1"/>
  <c r="S500" i="1"/>
  <c r="AF500" i="1" s="1"/>
  <c r="BB500" i="1"/>
  <c r="E450" i="4" s="1"/>
  <c r="V500" i="1"/>
  <c r="W500" i="1" s="1"/>
  <c r="X500" i="1" s="1"/>
  <c r="AH500" i="1" s="1"/>
  <c r="AV504" i="1"/>
  <c r="AW504" i="1"/>
  <c r="AX507" i="1" s="1"/>
  <c r="AB506" i="1"/>
  <c r="AU504" i="1"/>
  <c r="AL500" i="1" l="1"/>
  <c r="AE500" i="1"/>
  <c r="AO500" i="1"/>
  <c r="AP500" i="1" s="1"/>
  <c r="H450" i="4" s="1"/>
  <c r="AJ500" i="1"/>
  <c r="AY504" i="1"/>
  <c r="AZ504" i="1" s="1"/>
  <c r="BF500" i="1"/>
  <c r="L450" i="4" s="1"/>
  <c r="AG500" i="1"/>
  <c r="BD506" i="1"/>
  <c r="BC500" i="1"/>
  <c r="BI500" i="1" l="1"/>
  <c r="N450" i="4" s="1"/>
  <c r="O450" i="4" s="1"/>
  <c r="AM500" i="1"/>
  <c r="O501" i="1" s="1"/>
  <c r="P501" i="1" s="1"/>
  <c r="R501" i="1" s="1"/>
  <c r="I450" i="4"/>
  <c r="AK450" i="4" s="1"/>
  <c r="AL450" i="4" s="1"/>
  <c r="BA504" i="1"/>
  <c r="D454" i="4" s="1"/>
  <c r="AR454" i="4" s="1"/>
  <c r="F454" i="4"/>
  <c r="D505" i="1"/>
  <c r="E505" i="1" s="1"/>
  <c r="F505" i="1" s="1"/>
  <c r="G454" i="4" l="1"/>
  <c r="AI454" i="4"/>
  <c r="AJ454" i="4" s="1"/>
  <c r="J450" i="4"/>
  <c r="K501" i="1"/>
  <c r="M501" i="1" s="1"/>
  <c r="N501" i="1" s="1"/>
  <c r="BE501" i="1"/>
  <c r="K451" i="4" s="1"/>
  <c r="Q501" i="1"/>
  <c r="C450" i="4"/>
  <c r="G505" i="1"/>
  <c r="M455" i="4" s="1"/>
  <c r="AN501" i="1"/>
  <c r="AI501" i="1"/>
  <c r="AD501" i="1" l="1" a="1"/>
  <c r="AD501" i="1" s="1"/>
  <c r="AA508" i="1"/>
  <c r="AC522" i="1"/>
  <c r="AV505" i="1"/>
  <c r="BB501" i="1"/>
  <c r="E451" i="4" s="1"/>
  <c r="AW505" i="1"/>
  <c r="AX508" i="1" s="1"/>
  <c r="Y508" i="1"/>
  <c r="V501" i="1"/>
  <c r="W501" i="1" s="1"/>
  <c r="X501" i="1" s="1"/>
  <c r="AG501" i="1" s="1"/>
  <c r="AB507" i="1"/>
  <c r="Z503" i="1"/>
  <c r="AK503" i="1" s="1"/>
  <c r="AU505" i="1"/>
  <c r="S501" i="1"/>
  <c r="AF501" i="1" s="1"/>
  <c r="AO501" i="1" l="1"/>
  <c r="AP501" i="1" s="1"/>
  <c r="H451" i="4" s="1"/>
  <c r="AL501" i="1"/>
  <c r="AE501" i="1"/>
  <c r="AY505" i="1"/>
  <c r="AZ505" i="1" s="1"/>
  <c r="BD507" i="1"/>
  <c r="AH501" i="1"/>
  <c r="BF501" i="1"/>
  <c r="L451" i="4" s="1"/>
  <c r="AJ501" i="1"/>
  <c r="BC501" i="1"/>
  <c r="AM501" i="1" l="1"/>
  <c r="C451" i="4" s="1"/>
  <c r="I451" i="4"/>
  <c r="AK451" i="4" s="1"/>
  <c r="AL451" i="4" s="1"/>
  <c r="BI501" i="1"/>
  <c r="N451" i="4" s="1"/>
  <c r="O451" i="4" s="1"/>
  <c r="F455" i="4"/>
  <c r="BA505" i="1"/>
  <c r="D455" i="4" s="1"/>
  <c r="AR455" i="4" s="1"/>
  <c r="G455" i="4" l="1"/>
  <c r="AI455" i="4"/>
  <c r="AJ455" i="4" s="1"/>
  <c r="J451" i="4"/>
  <c r="O502" i="1"/>
  <c r="P502" i="1" s="1"/>
  <c r="BE502" i="1" s="1"/>
  <c r="K502" i="1"/>
  <c r="M502" i="1" s="1"/>
  <c r="N502" i="1" s="1"/>
  <c r="AD502" i="1" a="1"/>
  <c r="D506" i="1"/>
  <c r="E506" i="1" s="1"/>
  <c r="F506" i="1" s="1"/>
  <c r="G506" i="1" l="1"/>
  <c r="M456" i="4" s="1"/>
  <c r="AD502" i="1"/>
  <c r="R502" i="1"/>
  <c r="AI502" i="1" s="1"/>
  <c r="Q502" i="1"/>
  <c r="AB508" i="1"/>
  <c r="BD508" i="1" s="1"/>
  <c r="AW506" i="1"/>
  <c r="AX509" i="1" s="1"/>
  <c r="Z504" i="1"/>
  <c r="AK504" i="1" s="1"/>
  <c r="V502" i="1"/>
  <c r="W502" i="1" s="1"/>
  <c r="X502" i="1" s="1"/>
  <c r="BF502" i="1" s="1"/>
  <c r="Y509" i="1"/>
  <c r="AU506" i="1"/>
  <c r="S502" i="1"/>
  <c r="BB502" i="1"/>
  <c r="E452" i="4" s="1"/>
  <c r="AC523" i="1"/>
  <c r="AV506" i="1"/>
  <c r="AA509" i="1"/>
  <c r="K452" i="4"/>
  <c r="AE502" i="1" l="1"/>
  <c r="AN502" i="1"/>
  <c r="AO502" i="1"/>
  <c r="AP502" i="1" s="1"/>
  <c r="H452" i="4" s="1"/>
  <c r="AL502" i="1"/>
  <c r="BC502" i="1"/>
  <c r="AH502" i="1"/>
  <c r="AF502" i="1"/>
  <c r="AG502" i="1"/>
  <c r="AY506" i="1"/>
  <c r="AZ506" i="1" s="1"/>
  <c r="F456" i="4" s="1"/>
  <c r="AJ502" i="1"/>
  <c r="L452" i="4"/>
  <c r="G456" i="4" l="1"/>
  <c r="AI456" i="4"/>
  <c r="AJ456" i="4" s="1"/>
  <c r="I452" i="4"/>
  <c r="AK452" i="4" s="1"/>
  <c r="AL452" i="4" s="1"/>
  <c r="AM502" i="1"/>
  <c r="C452" i="4" s="1"/>
  <c r="BI502" i="1"/>
  <c r="N452" i="4" s="1"/>
  <c r="O452" i="4" s="1"/>
  <c r="BA506" i="1"/>
  <c r="D456" i="4" s="1"/>
  <c r="AR456" i="4" s="1"/>
  <c r="D507" i="1"/>
  <c r="E507" i="1" s="1"/>
  <c r="F507" i="1" s="1"/>
  <c r="J452" i="4" l="1"/>
  <c r="O503" i="1"/>
  <c r="P503" i="1" s="1"/>
  <c r="R503" i="1" s="1"/>
  <c r="AI503" i="1" s="1"/>
  <c r="K503" i="1"/>
  <c r="M503" i="1" s="1"/>
  <c r="N503" i="1" s="1"/>
  <c r="G507" i="1"/>
  <c r="M457" i="4" s="1"/>
  <c r="AN503" i="1" l="1"/>
  <c r="Q503" i="1"/>
  <c r="BE503" i="1"/>
  <c r="K453" i="4" s="1"/>
  <c r="AD503" i="1" a="1"/>
  <c r="AD503" i="1" s="1"/>
  <c r="AA510" i="1"/>
  <c r="AC524" i="1"/>
  <c r="Y510" i="1"/>
  <c r="V503" i="1"/>
  <c r="AV507" i="1"/>
  <c r="S503" i="1"/>
  <c r="Z505" i="1"/>
  <c r="AK505" i="1" s="1"/>
  <c r="AU507" i="1"/>
  <c r="AW507" i="1"/>
  <c r="AX510" i="1" s="1"/>
  <c r="AB509" i="1"/>
  <c r="BB503" i="1"/>
  <c r="AF503" i="1" l="1"/>
  <c r="AL503" i="1"/>
  <c r="AO503" i="1"/>
  <c r="AP503" i="1" s="1"/>
  <c r="H453" i="4" s="1"/>
  <c r="AE503" i="1"/>
  <c r="E453" i="4"/>
  <c r="BC503" i="1"/>
  <c r="AJ503" i="1"/>
  <c r="W503" i="1"/>
  <c r="X503" i="1" s="1"/>
  <c r="BF503" i="1" s="1"/>
  <c r="AY507" i="1"/>
  <c r="AZ507" i="1" s="1"/>
  <c r="BD509" i="1"/>
  <c r="I453" i="4" l="1"/>
  <c r="AK453" i="4" s="1"/>
  <c r="AL453" i="4" s="1"/>
  <c r="BA507" i="1"/>
  <c r="AH503" i="1"/>
  <c r="AM503" i="1"/>
  <c r="F457" i="4"/>
  <c r="AG503" i="1"/>
  <c r="BI503" i="1" s="1"/>
  <c r="N453" i="4" s="1"/>
  <c r="O453" i="4" s="1"/>
  <c r="G457" i="4" l="1"/>
  <c r="AI457" i="4"/>
  <c r="AJ457" i="4" s="1"/>
  <c r="J453" i="4"/>
  <c r="L453" i="4"/>
  <c r="D457" i="4"/>
  <c r="AR457" i="4" s="1"/>
  <c r="D508" i="1"/>
  <c r="E508" i="1" s="1"/>
  <c r="F508" i="1" s="1"/>
  <c r="O504" i="1"/>
  <c r="P504" i="1" s="1"/>
  <c r="C453" i="4"/>
  <c r="K504" i="1"/>
  <c r="M504" i="1" l="1"/>
  <c r="N504" i="1" s="1"/>
  <c r="Q504" i="1"/>
  <c r="R504" i="1"/>
  <c r="BE504" i="1"/>
  <c r="G508" i="1"/>
  <c r="M458" i="4" s="1"/>
  <c r="AD504" i="1" l="1" a="1"/>
  <c r="AD504" i="1" s="1"/>
  <c r="AA511" i="1"/>
  <c r="AC525" i="1"/>
  <c r="Y511" i="1"/>
  <c r="K454" i="4"/>
  <c r="AI504" i="1"/>
  <c r="AN504" i="1"/>
  <c r="V504" i="1"/>
  <c r="W504" i="1" s="1"/>
  <c r="X504" i="1" s="1"/>
  <c r="AU508" i="1"/>
  <c r="AV508" i="1"/>
  <c r="Z506" i="1"/>
  <c r="AK506" i="1" s="1"/>
  <c r="S504" i="1"/>
  <c r="AF504" i="1" s="1"/>
  <c r="AB510" i="1"/>
  <c r="AW508" i="1"/>
  <c r="AX511" i="1" s="1"/>
  <c r="BB504" i="1"/>
  <c r="AO504" i="1" l="1"/>
  <c r="AP504" i="1" s="1"/>
  <c r="H454" i="4" s="1"/>
  <c r="AL504" i="1"/>
  <c r="AE504" i="1"/>
  <c r="AH504" i="1"/>
  <c r="BF504" i="1"/>
  <c r="AY508" i="1"/>
  <c r="AZ508" i="1" s="1"/>
  <c r="E454" i="4"/>
  <c r="AJ504" i="1"/>
  <c r="BC504" i="1"/>
  <c r="BD510" i="1"/>
  <c r="AG504" i="1"/>
  <c r="BI504" i="1" l="1"/>
  <c r="N454" i="4" s="1"/>
  <c r="O454" i="4" s="1"/>
  <c r="I454" i="4"/>
  <c r="AK454" i="4" s="1"/>
  <c r="AL454" i="4" s="1"/>
  <c r="F458" i="4"/>
  <c r="BA508" i="1"/>
  <c r="D458" i="4" s="1"/>
  <c r="AR458" i="4" s="1"/>
  <c r="L454" i="4"/>
  <c r="AM504" i="1"/>
  <c r="G458" i="4" l="1"/>
  <c r="AI458" i="4"/>
  <c r="AJ458" i="4" s="1"/>
  <c r="J454" i="4"/>
  <c r="K505" i="1"/>
  <c r="M505" i="1" s="1"/>
  <c r="N505" i="1" s="1"/>
  <c r="D509" i="1"/>
  <c r="E509" i="1" s="1"/>
  <c r="F509" i="1" s="1"/>
  <c r="O505" i="1"/>
  <c r="P505" i="1" s="1"/>
  <c r="C454" i="4"/>
  <c r="AD505" i="1" l="1" a="1"/>
  <c r="AD505" i="1" s="1"/>
  <c r="AA512" i="1"/>
  <c r="AC526" i="1"/>
  <c r="G509" i="1"/>
  <c r="M459" i="4" s="1"/>
  <c r="Y512" i="1"/>
  <c r="V505" i="1"/>
  <c r="W505" i="1" s="1"/>
  <c r="X505" i="1" s="1"/>
  <c r="S505" i="1"/>
  <c r="AW509" i="1"/>
  <c r="AX512" i="1" s="1"/>
  <c r="Z507" i="1"/>
  <c r="AK507" i="1" s="1"/>
  <c r="AB511" i="1"/>
  <c r="AV509" i="1"/>
  <c r="AU509" i="1"/>
  <c r="BB505" i="1"/>
  <c r="R505" i="1"/>
  <c r="Q505" i="1"/>
  <c r="BE505" i="1"/>
  <c r="AL505" i="1" l="1"/>
  <c r="AO505" i="1"/>
  <c r="AP505" i="1" s="1"/>
  <c r="H455" i="4" s="1"/>
  <c r="AE505" i="1"/>
  <c r="AF505" i="1"/>
  <c r="AH505" i="1"/>
  <c r="BF505" i="1"/>
  <c r="AG505" i="1"/>
  <c r="BD511" i="1"/>
  <c r="E455" i="4"/>
  <c r="BC505" i="1"/>
  <c r="AJ505" i="1"/>
  <c r="AI505" i="1"/>
  <c r="AN505" i="1"/>
  <c r="K455" i="4"/>
  <c r="AY509" i="1"/>
  <c r="AZ509" i="1" s="1"/>
  <c r="I455" i="4" l="1"/>
  <c r="AK455" i="4" s="1"/>
  <c r="AL455" i="4" s="1"/>
  <c r="BA509" i="1"/>
  <c r="L455" i="4"/>
  <c r="F459" i="4"/>
  <c r="BI505" i="1"/>
  <c r="N455" i="4" s="1"/>
  <c r="O455" i="4" s="1"/>
  <c r="AM505" i="1"/>
  <c r="G459" i="4" l="1"/>
  <c r="AI459" i="4"/>
  <c r="AJ459" i="4" s="1"/>
  <c r="J455" i="4"/>
  <c r="K506" i="1"/>
  <c r="O506" i="1"/>
  <c r="P506" i="1" s="1"/>
  <c r="C455" i="4"/>
  <c r="D459" i="4"/>
  <c r="AR459" i="4" s="1"/>
  <c r="D510" i="1"/>
  <c r="E510" i="1" s="1"/>
  <c r="F510" i="1" s="1"/>
  <c r="M506" i="1" l="1"/>
  <c r="N506" i="1" s="1"/>
  <c r="G510" i="1"/>
  <c r="M460" i="4" s="1"/>
  <c r="R506" i="1"/>
  <c r="Q506" i="1"/>
  <c r="BE506" i="1"/>
  <c r="AD506" i="1" l="1" a="1"/>
  <c r="AD506" i="1" s="1"/>
  <c r="AA513" i="1"/>
  <c r="AC527" i="1"/>
  <c r="AB512" i="1"/>
  <c r="Y513" i="1"/>
  <c r="BB506" i="1"/>
  <c r="E456" i="4" s="1"/>
  <c r="Z508" i="1"/>
  <c r="AK508" i="1" s="1"/>
  <c r="AU510" i="1"/>
  <c r="AV510" i="1"/>
  <c r="AW510" i="1"/>
  <c r="AX513" i="1" s="1"/>
  <c r="S506" i="1"/>
  <c r="AF506" i="1" s="1"/>
  <c r="V506" i="1"/>
  <c r="W506" i="1" s="1"/>
  <c r="X506" i="1" s="1"/>
  <c r="K456" i="4"/>
  <c r="AN506" i="1"/>
  <c r="AI506" i="1"/>
  <c r="AE506" i="1" l="1"/>
  <c r="AO506" i="1"/>
  <c r="AP506" i="1" s="1"/>
  <c r="H456" i="4" s="1"/>
  <c r="AL506" i="1"/>
  <c r="BD512" i="1"/>
  <c r="AH506" i="1"/>
  <c r="BF506" i="1"/>
  <c r="AY510" i="1"/>
  <c r="AZ510" i="1" s="1"/>
  <c r="AJ506" i="1"/>
  <c r="BC506" i="1"/>
  <c r="AG506" i="1"/>
  <c r="BI506" i="1" l="1"/>
  <c r="N456" i="4" s="1"/>
  <c r="O456" i="4" s="1"/>
  <c r="AM506" i="1"/>
  <c r="C456" i="4" s="1"/>
  <c r="I456" i="4"/>
  <c r="AK456" i="4" s="1"/>
  <c r="AL456" i="4" s="1"/>
  <c r="BA510" i="1"/>
  <c r="D460" i="4" s="1"/>
  <c r="AR460" i="4" s="1"/>
  <c r="F460" i="4"/>
  <c r="L456" i="4"/>
  <c r="G460" i="4" l="1"/>
  <c r="AI460" i="4"/>
  <c r="AJ460" i="4" s="1"/>
  <c r="J456" i="4"/>
  <c r="K507" i="1"/>
  <c r="M507" i="1" s="1"/>
  <c r="N507" i="1" s="1"/>
  <c r="O507" i="1"/>
  <c r="P507" i="1" s="1"/>
  <c r="Q507" i="1" s="1"/>
  <c r="D511" i="1"/>
  <c r="E511" i="1" s="1"/>
  <c r="F511" i="1" s="1"/>
  <c r="G511" i="1" l="1"/>
  <c r="M461" i="4" s="1"/>
  <c r="BE507" i="1"/>
  <c r="K457" i="4" s="1"/>
  <c r="R507" i="1"/>
  <c r="AI507" i="1" s="1"/>
  <c r="AD507" i="1" a="1"/>
  <c r="AD507" i="1" s="1"/>
  <c r="AA514" i="1"/>
  <c r="AC528" i="1"/>
  <c r="Y514" i="1"/>
  <c r="AW511" i="1"/>
  <c r="AX514" i="1" s="1"/>
  <c r="Z509" i="1"/>
  <c r="AK509" i="1" s="1"/>
  <c r="AB513" i="1"/>
  <c r="BD513" i="1" s="1"/>
  <c r="AV511" i="1"/>
  <c r="AU511" i="1"/>
  <c r="V507" i="1"/>
  <c r="W507" i="1" s="1"/>
  <c r="X507" i="1" s="1"/>
  <c r="BB507" i="1"/>
  <c r="E457" i="4" s="1"/>
  <c r="S507" i="1"/>
  <c r="AF507" i="1" s="1"/>
  <c r="AN507" i="1" l="1"/>
  <c r="AL507" i="1"/>
  <c r="AE507" i="1"/>
  <c r="AO507" i="1"/>
  <c r="AP507" i="1" s="1"/>
  <c r="H457" i="4" s="1"/>
  <c r="AY511" i="1"/>
  <c r="AZ511" i="1" s="1"/>
  <c r="AH507" i="1"/>
  <c r="BF507" i="1"/>
  <c r="AG507" i="1"/>
  <c r="AJ507" i="1"/>
  <c r="BC507" i="1"/>
  <c r="AM507" i="1" l="1"/>
  <c r="O508" i="1" s="1"/>
  <c r="P508" i="1" s="1"/>
  <c r="BI507" i="1"/>
  <c r="N457" i="4" s="1"/>
  <c r="O457" i="4" s="1"/>
  <c r="I457" i="4"/>
  <c r="AK457" i="4" s="1"/>
  <c r="AL457" i="4" s="1"/>
  <c r="BA511" i="1"/>
  <c r="D461" i="4" s="1"/>
  <c r="AR461" i="4" s="1"/>
  <c r="F461" i="4"/>
  <c r="L457" i="4"/>
  <c r="G461" i="4" l="1"/>
  <c r="AI461" i="4"/>
  <c r="AJ461" i="4" s="1"/>
  <c r="J457" i="4"/>
  <c r="C457" i="4"/>
  <c r="K508" i="1"/>
  <c r="M508" i="1" s="1"/>
  <c r="N508" i="1" s="1"/>
  <c r="D512" i="1"/>
  <c r="E512" i="1" s="1"/>
  <c r="F512" i="1" s="1"/>
  <c r="Q508" i="1"/>
  <c r="R508" i="1"/>
  <c r="BE508" i="1"/>
  <c r="G512" i="1" l="1"/>
  <c r="M462" i="4" s="1"/>
  <c r="AD508" i="1" a="1"/>
  <c r="AD508" i="1" s="1"/>
  <c r="AA515" i="1"/>
  <c r="AC529" i="1"/>
  <c r="Y515" i="1"/>
  <c r="K458" i="4"/>
  <c r="AN508" i="1"/>
  <c r="AI508" i="1"/>
  <c r="V508" i="1"/>
  <c r="W508" i="1" s="1"/>
  <c r="X508" i="1" s="1"/>
  <c r="S508" i="1"/>
  <c r="AF508" i="1" s="1"/>
  <c r="Z510" i="1"/>
  <c r="AK510" i="1" s="1"/>
  <c r="AV512" i="1"/>
  <c r="AU512" i="1"/>
  <c r="AB514" i="1"/>
  <c r="AW512" i="1"/>
  <c r="AX515" i="1" s="1"/>
  <c r="BB508" i="1"/>
  <c r="AE508" i="1" l="1"/>
  <c r="AO508" i="1"/>
  <c r="AP508" i="1" s="1"/>
  <c r="H458" i="4" s="1"/>
  <c r="AL508" i="1"/>
  <c r="AH508" i="1"/>
  <c r="BF508" i="1"/>
  <c r="BC508" i="1"/>
  <c r="AJ508" i="1"/>
  <c r="AY512" i="1"/>
  <c r="AZ512" i="1" s="1"/>
  <c r="AG508" i="1"/>
  <c r="BD514" i="1"/>
  <c r="E458" i="4"/>
  <c r="I458" i="4" l="1"/>
  <c r="AK458" i="4" s="1"/>
  <c r="AL458" i="4" s="1"/>
  <c r="BA512" i="1"/>
  <c r="L458" i="4"/>
  <c r="F462" i="4"/>
  <c r="AM508" i="1"/>
  <c r="BI508" i="1"/>
  <c r="N458" i="4" s="1"/>
  <c r="O458" i="4" s="1"/>
  <c r="G462" i="4" l="1"/>
  <c r="AI462" i="4"/>
  <c r="AJ462" i="4" s="1"/>
  <c r="J458" i="4"/>
  <c r="O509" i="1"/>
  <c r="P509" i="1" s="1"/>
  <c r="C458" i="4"/>
  <c r="D462" i="4"/>
  <c r="AR462" i="4" s="1"/>
  <c r="D513" i="1"/>
  <c r="E513" i="1" s="1"/>
  <c r="F513" i="1" s="1"/>
  <c r="K509" i="1"/>
  <c r="M509" i="1" l="1"/>
  <c r="N509" i="1" s="1"/>
  <c r="G513" i="1"/>
  <c r="M463" i="4" s="1"/>
  <c r="Q509" i="1"/>
  <c r="R509" i="1"/>
  <c r="BE509" i="1"/>
  <c r="AD509" i="1" l="1" a="1"/>
  <c r="AD509" i="1" s="1"/>
  <c r="AA516" i="1"/>
  <c r="AC530" i="1"/>
  <c r="Z511" i="1"/>
  <c r="AK511" i="1" s="1"/>
  <c r="AV513" i="1"/>
  <c r="V509" i="1"/>
  <c r="W509" i="1" s="1"/>
  <c r="X509" i="1" s="1"/>
  <c r="BF509" i="1" s="1"/>
  <c r="Y516" i="1"/>
  <c r="S509" i="1"/>
  <c r="AF509" i="1" s="1"/>
  <c r="AB515" i="1"/>
  <c r="BD515" i="1" s="1"/>
  <c r="BB509" i="1"/>
  <c r="E459" i="4" s="1"/>
  <c r="AW513" i="1"/>
  <c r="AX516" i="1" s="1"/>
  <c r="AU513" i="1"/>
  <c r="K459" i="4"/>
  <c r="AN509" i="1"/>
  <c r="AI509" i="1"/>
  <c r="AE509" i="1" l="1"/>
  <c r="AO509" i="1"/>
  <c r="AP509" i="1" s="1"/>
  <c r="H459" i="4" s="1"/>
  <c r="AL509" i="1"/>
  <c r="BC509" i="1"/>
  <c r="AH509" i="1"/>
  <c r="AG509" i="1"/>
  <c r="AJ509" i="1"/>
  <c r="AY513" i="1"/>
  <c r="AZ513" i="1" s="1"/>
  <c r="L459" i="4"/>
  <c r="AM509" i="1" l="1"/>
  <c r="O510" i="1" s="1"/>
  <c r="P510" i="1" s="1"/>
  <c r="BI509" i="1"/>
  <c r="N459" i="4" s="1"/>
  <c r="O459" i="4" s="1"/>
  <c r="I459" i="4"/>
  <c r="AK459" i="4" s="1"/>
  <c r="AL459" i="4" s="1"/>
  <c r="BA513" i="1"/>
  <c r="D463" i="4" s="1"/>
  <c r="AR463" i="4" s="1"/>
  <c r="F463" i="4"/>
  <c r="G463" i="4" l="1"/>
  <c r="AI463" i="4"/>
  <c r="AJ463" i="4" s="1"/>
  <c r="J459" i="4"/>
  <c r="C459" i="4"/>
  <c r="K510" i="1"/>
  <c r="M510" i="1" s="1"/>
  <c r="N510" i="1" s="1"/>
  <c r="AD510" i="1" a="1"/>
  <c r="D514" i="1"/>
  <c r="E514" i="1" s="1"/>
  <c r="F514" i="1" s="1"/>
  <c r="Q510" i="1"/>
  <c r="R510" i="1"/>
  <c r="BE510" i="1"/>
  <c r="AD510" i="1" l="1"/>
  <c r="AL510" i="1" s="1"/>
  <c r="Z512" i="1"/>
  <c r="AK512" i="1" s="1"/>
  <c r="AB516" i="1"/>
  <c r="BD516" i="1" s="1"/>
  <c r="AW514" i="1"/>
  <c r="AX517" i="1" s="1"/>
  <c r="V510" i="1"/>
  <c r="W510" i="1" s="1"/>
  <c r="X510" i="1" s="1"/>
  <c r="BF510" i="1" s="1"/>
  <c r="BB510" i="1"/>
  <c r="E460" i="4" s="1"/>
  <c r="Y517" i="1"/>
  <c r="AU514" i="1"/>
  <c r="AV514" i="1"/>
  <c r="AC531" i="1"/>
  <c r="S510" i="1"/>
  <c r="AF510" i="1" s="1"/>
  <c r="AA517" i="1"/>
  <c r="G514" i="1"/>
  <c r="M464" i="4" s="1"/>
  <c r="AI510" i="1"/>
  <c r="AN510" i="1"/>
  <c r="K460" i="4"/>
  <c r="AE510" i="1" l="1"/>
  <c r="AO510" i="1"/>
  <c r="AP510" i="1" s="1"/>
  <c r="H460" i="4" s="1"/>
  <c r="BC510" i="1"/>
  <c r="AY514" i="1"/>
  <c r="AZ514" i="1" s="1"/>
  <c r="BA514" i="1" s="1"/>
  <c r="AJ510" i="1"/>
  <c r="AM510" i="1" s="1"/>
  <c r="I460" i="4"/>
  <c r="AK460" i="4" s="1"/>
  <c r="AL460" i="4" s="1"/>
  <c r="AH510" i="1"/>
  <c r="AG510" i="1"/>
  <c r="J460" i="4" l="1"/>
  <c r="F464" i="4"/>
  <c r="L460" i="4"/>
  <c r="O511" i="1"/>
  <c r="P511" i="1" s="1"/>
  <c r="C460" i="4"/>
  <c r="BI510" i="1"/>
  <c r="N460" i="4" s="1"/>
  <c r="O460" i="4" s="1"/>
  <c r="D464" i="4"/>
  <c r="AR464" i="4" s="1"/>
  <c r="D515" i="1"/>
  <c r="E515" i="1" s="1"/>
  <c r="F515" i="1" s="1"/>
  <c r="G464" i="4" l="1"/>
  <c r="AI464" i="4"/>
  <c r="AJ464" i="4" s="1"/>
  <c r="G515" i="1"/>
  <c r="M465" i="4" s="1"/>
  <c r="K511" i="1"/>
  <c r="R511" i="1"/>
  <c r="Q511" i="1"/>
  <c r="BE511" i="1"/>
  <c r="M511" i="1" l="1"/>
  <c r="N511" i="1" s="1"/>
  <c r="K461" i="4"/>
  <c r="AI511" i="1"/>
  <c r="AN511" i="1"/>
  <c r="AD511" i="1" l="1" a="1"/>
  <c r="AD511" i="1" s="1"/>
  <c r="AA518" i="1"/>
  <c r="AC532" i="1"/>
  <c r="Y518" i="1"/>
  <c r="AB517" i="1"/>
  <c r="AV515" i="1"/>
  <c r="Z513" i="1"/>
  <c r="AK513" i="1" s="1"/>
  <c r="AW515" i="1"/>
  <c r="AX518" i="1" s="1"/>
  <c r="S511" i="1"/>
  <c r="AF511" i="1" s="1"/>
  <c r="V511" i="1"/>
  <c r="AU515" i="1"/>
  <c r="BB511" i="1"/>
  <c r="AE511" i="1" l="1"/>
  <c r="AO511" i="1"/>
  <c r="AP511" i="1" s="1"/>
  <c r="H461" i="4" s="1"/>
  <c r="AL511" i="1"/>
  <c r="E461" i="4"/>
  <c r="BD517" i="1"/>
  <c r="AY515" i="1"/>
  <c r="AZ515" i="1" s="1"/>
  <c r="W511" i="1"/>
  <c r="X511" i="1" s="1"/>
  <c r="BF511" i="1" s="1"/>
  <c r="BC511" i="1"/>
  <c r="AJ511" i="1"/>
  <c r="I461" i="4" l="1"/>
  <c r="AK461" i="4" s="1"/>
  <c r="AL461" i="4" s="1"/>
  <c r="BA515" i="1"/>
  <c r="AH511" i="1"/>
  <c r="AG511" i="1"/>
  <c r="BI511" i="1" s="1"/>
  <c r="AM511" i="1"/>
  <c r="F465" i="4"/>
  <c r="G465" i="4" l="1"/>
  <c r="AI465" i="4"/>
  <c r="AJ465" i="4" s="1"/>
  <c r="J461" i="4"/>
  <c r="N461" i="4"/>
  <c r="O461" i="4" s="1"/>
  <c r="L461" i="4"/>
  <c r="K512" i="1"/>
  <c r="O512" i="1"/>
  <c r="P512" i="1" s="1"/>
  <c r="C461" i="4"/>
  <c r="D465" i="4"/>
  <c r="AR465" i="4" s="1"/>
  <c r="D516" i="1"/>
  <c r="E516" i="1" s="1"/>
  <c r="F516" i="1" s="1"/>
  <c r="M512" i="1" l="1"/>
  <c r="N512" i="1" s="1"/>
  <c r="G516" i="1"/>
  <c r="M466" i="4" s="1"/>
  <c r="R512" i="1"/>
  <c r="Q512" i="1"/>
  <c r="BE512" i="1"/>
  <c r="AD512" i="1" l="1" a="1"/>
  <c r="AD512" i="1" s="1"/>
  <c r="AA519" i="1"/>
  <c r="AC533" i="1"/>
  <c r="Y519" i="1"/>
  <c r="AV516" i="1"/>
  <c r="AB518" i="1"/>
  <c r="BD518" i="1" s="1"/>
  <c r="Z514" i="1"/>
  <c r="AK514" i="1" s="1"/>
  <c r="V512" i="1"/>
  <c r="W512" i="1" s="1"/>
  <c r="X512" i="1" s="1"/>
  <c r="AH512" i="1" s="1"/>
  <c r="AU516" i="1"/>
  <c r="S512" i="1"/>
  <c r="AF512" i="1" s="1"/>
  <c r="BB512" i="1"/>
  <c r="E462" i="4" s="1"/>
  <c r="AW516" i="1"/>
  <c r="AX519" i="1" s="1"/>
  <c r="K462" i="4"/>
  <c r="AI512" i="1"/>
  <c r="AN512" i="1"/>
  <c r="AL512" i="1" l="1"/>
  <c r="AO512" i="1"/>
  <c r="AP512" i="1" s="1"/>
  <c r="H462" i="4" s="1"/>
  <c r="AE512" i="1"/>
  <c r="AG512" i="1"/>
  <c r="BF512" i="1"/>
  <c r="L462" i="4" s="1"/>
  <c r="AJ512" i="1"/>
  <c r="BC512" i="1"/>
  <c r="AY516" i="1"/>
  <c r="AZ516" i="1" s="1"/>
  <c r="AM512" i="1" l="1"/>
  <c r="O513" i="1" s="1"/>
  <c r="P513" i="1" s="1"/>
  <c r="Q513" i="1" s="1"/>
  <c r="BI512" i="1"/>
  <c r="N462" i="4" s="1"/>
  <c r="O462" i="4" s="1"/>
  <c r="I462" i="4"/>
  <c r="AK462" i="4" s="1"/>
  <c r="AL462" i="4" s="1"/>
  <c r="BA516" i="1"/>
  <c r="D466" i="4" s="1"/>
  <c r="AR466" i="4" s="1"/>
  <c r="F466" i="4"/>
  <c r="G466" i="4" l="1"/>
  <c r="AI466" i="4"/>
  <c r="AJ466" i="4" s="1"/>
  <c r="J462" i="4"/>
  <c r="C462" i="4"/>
  <c r="BE513" i="1"/>
  <c r="K463" i="4" s="1"/>
  <c r="R513" i="1"/>
  <c r="AI513" i="1" s="1"/>
  <c r="K513" i="1"/>
  <c r="M513" i="1" s="1"/>
  <c r="N513" i="1" s="1"/>
  <c r="D517" i="1"/>
  <c r="E517" i="1" s="1"/>
  <c r="F517" i="1" s="1"/>
  <c r="G517" i="1" l="1"/>
  <c r="M467" i="4" s="1"/>
  <c r="AN513" i="1"/>
  <c r="AD513" i="1" a="1"/>
  <c r="AD513" i="1" s="1"/>
  <c r="AA520" i="1"/>
  <c r="AC534" i="1"/>
  <c r="Y520" i="1"/>
  <c r="V513" i="1"/>
  <c r="AB519" i="1"/>
  <c r="AV517" i="1"/>
  <c r="S513" i="1"/>
  <c r="AF513" i="1" s="1"/>
  <c r="AU517" i="1"/>
  <c r="AW517" i="1"/>
  <c r="AX520" i="1" s="1"/>
  <c r="Z515" i="1"/>
  <c r="AK515" i="1" s="1"/>
  <c r="BB513" i="1"/>
  <c r="AO513" i="1" l="1"/>
  <c r="AP513" i="1" s="1"/>
  <c r="H463" i="4" s="1"/>
  <c r="AE513" i="1"/>
  <c r="AL513" i="1"/>
  <c r="BD519" i="1"/>
  <c r="W513" i="1"/>
  <c r="X513" i="1" s="1"/>
  <c r="BF513" i="1" s="1"/>
  <c r="E463" i="4"/>
  <c r="BC513" i="1"/>
  <c r="AJ513" i="1"/>
  <c r="AY517" i="1"/>
  <c r="AZ517" i="1" s="1"/>
  <c r="I463" i="4" l="1"/>
  <c r="AK463" i="4" s="1"/>
  <c r="AL463" i="4" s="1"/>
  <c r="BA517" i="1"/>
  <c r="AH513" i="1"/>
  <c r="F467" i="4"/>
  <c r="AM513" i="1"/>
  <c r="AG513" i="1"/>
  <c r="G467" i="4" l="1"/>
  <c r="AI467" i="4"/>
  <c r="AJ467" i="4" s="1"/>
  <c r="J463" i="4"/>
  <c r="L463" i="4"/>
  <c r="O514" i="1"/>
  <c r="P514" i="1" s="1"/>
  <c r="C463" i="4"/>
  <c r="BI513" i="1"/>
  <c r="N463" i="4" s="1"/>
  <c r="O463" i="4" s="1"/>
  <c r="D467" i="4"/>
  <c r="AR467" i="4" s="1"/>
  <c r="D518" i="1"/>
  <c r="E518" i="1" s="1"/>
  <c r="F518" i="1" s="1"/>
  <c r="G518" i="1" l="1"/>
  <c r="M468" i="4" s="1"/>
  <c r="K514" i="1"/>
  <c r="Q514" i="1"/>
  <c r="R514" i="1"/>
  <c r="BE514" i="1"/>
  <c r="M514" i="1" l="1"/>
  <c r="N514" i="1" s="1"/>
  <c r="AN514" i="1"/>
  <c r="AI514" i="1"/>
  <c r="K464" i="4"/>
  <c r="AD514" i="1" l="1" a="1"/>
  <c r="AD514" i="1" s="1"/>
  <c r="AA521" i="1"/>
  <c r="AC535" i="1"/>
  <c r="V514" i="1"/>
  <c r="W514" i="1" s="1"/>
  <c r="X514" i="1" s="1"/>
  <c r="AH514" i="1" s="1"/>
  <c r="Y521" i="1"/>
  <c r="AW518" i="1"/>
  <c r="AX521" i="1" s="1"/>
  <c r="Z516" i="1"/>
  <c r="AK516" i="1" s="1"/>
  <c r="AB520" i="1"/>
  <c r="BD520" i="1" s="1"/>
  <c r="BB514" i="1"/>
  <c r="E464" i="4" s="1"/>
  <c r="AV518" i="1"/>
  <c r="AU518" i="1"/>
  <c r="S514" i="1"/>
  <c r="AF514" i="1" s="1"/>
  <c r="AE514" i="1" l="1"/>
  <c r="AL514" i="1"/>
  <c r="AO514" i="1"/>
  <c r="AP514" i="1" s="1"/>
  <c r="H464" i="4" s="1"/>
  <c r="AG514" i="1"/>
  <c r="BF514" i="1"/>
  <c r="L464" i="4" s="1"/>
  <c r="AY518" i="1"/>
  <c r="AZ518" i="1" s="1"/>
  <c r="BC514" i="1"/>
  <c r="AJ514" i="1"/>
  <c r="BI514" i="1" l="1"/>
  <c r="N464" i="4" s="1"/>
  <c r="O464" i="4" s="1"/>
  <c r="I464" i="4"/>
  <c r="AK464" i="4" s="1"/>
  <c r="AL464" i="4" s="1"/>
  <c r="AM514" i="1"/>
  <c r="O515" i="1" s="1"/>
  <c r="P515" i="1" s="1"/>
  <c r="F468" i="4"/>
  <c r="BA518" i="1"/>
  <c r="D468" i="4" s="1"/>
  <c r="AR468" i="4" s="1"/>
  <c r="G468" i="4" l="1"/>
  <c r="AI468" i="4"/>
  <c r="AJ468" i="4" s="1"/>
  <c r="J464" i="4"/>
  <c r="K515" i="1"/>
  <c r="M515" i="1" s="1"/>
  <c r="N515" i="1" s="1"/>
  <c r="C464" i="4"/>
  <c r="D519" i="1"/>
  <c r="E519" i="1" s="1"/>
  <c r="F519" i="1" s="1"/>
  <c r="Q515" i="1"/>
  <c r="R515" i="1"/>
  <c r="BE515" i="1"/>
  <c r="G519" i="1" l="1"/>
  <c r="M469" i="4" s="1"/>
  <c r="AD515" i="1" a="1"/>
  <c r="AD515" i="1" s="1"/>
  <c r="AA522" i="1"/>
  <c r="AC536" i="1"/>
  <c r="Z517" i="1"/>
  <c r="AK517" i="1" s="1"/>
  <c r="Y522" i="1"/>
  <c r="AV519" i="1"/>
  <c r="BB515" i="1"/>
  <c r="E465" i="4" s="1"/>
  <c r="AW519" i="1"/>
  <c r="AX522" i="1" s="1"/>
  <c r="AB521" i="1"/>
  <c r="BD521" i="1" s="1"/>
  <c r="AU519" i="1"/>
  <c r="V515" i="1"/>
  <c r="W515" i="1" s="1"/>
  <c r="X515" i="1" s="1"/>
  <c r="AH515" i="1" s="1"/>
  <c r="S515" i="1"/>
  <c r="AF515" i="1" s="1"/>
  <c r="K465" i="4"/>
  <c r="AI515" i="1"/>
  <c r="AN515" i="1"/>
  <c r="AL515" i="1" l="1"/>
  <c r="AO515" i="1"/>
  <c r="AP515" i="1" s="1"/>
  <c r="H465" i="4" s="1"/>
  <c r="AE515" i="1"/>
  <c r="AY519" i="1"/>
  <c r="AZ519" i="1" s="1"/>
  <c r="BF515" i="1"/>
  <c r="L465" i="4" s="1"/>
  <c r="AJ515" i="1"/>
  <c r="BC515" i="1"/>
  <c r="AG515" i="1"/>
  <c r="AM515" i="1" l="1"/>
  <c r="O516" i="1" s="1"/>
  <c r="P516" i="1" s="1"/>
  <c r="I465" i="4"/>
  <c r="AK465" i="4" s="1"/>
  <c r="AL465" i="4" s="1"/>
  <c r="BI515" i="1"/>
  <c r="N465" i="4" s="1"/>
  <c r="O465" i="4" s="1"/>
  <c r="F469" i="4"/>
  <c r="BA519" i="1"/>
  <c r="D469" i="4" s="1"/>
  <c r="AR469" i="4" s="1"/>
  <c r="G469" i="4" l="1"/>
  <c r="AI469" i="4"/>
  <c r="AJ469" i="4" s="1"/>
  <c r="J465" i="4"/>
  <c r="C465" i="4"/>
  <c r="K516" i="1"/>
  <c r="M516" i="1" s="1"/>
  <c r="N516" i="1" s="1"/>
  <c r="D520" i="1"/>
  <c r="E520" i="1" s="1"/>
  <c r="F520" i="1" s="1"/>
  <c r="R516" i="1"/>
  <c r="Q516" i="1"/>
  <c r="BE516" i="1"/>
  <c r="G520" i="1" l="1"/>
  <c r="M470" i="4" s="1"/>
  <c r="AD516" i="1" a="1"/>
  <c r="AD516" i="1" s="1"/>
  <c r="AA523" i="1"/>
  <c r="AC537" i="1"/>
  <c r="V516" i="1"/>
  <c r="W516" i="1" s="1"/>
  <c r="X516" i="1" s="1"/>
  <c r="BF516" i="1" s="1"/>
  <c r="Y523" i="1"/>
  <c r="AB522" i="1"/>
  <c r="S516" i="1"/>
  <c r="AF516" i="1" s="1"/>
  <c r="Z518" i="1"/>
  <c r="AK518" i="1" s="1"/>
  <c r="AW520" i="1"/>
  <c r="AX523" i="1" s="1"/>
  <c r="AV520" i="1"/>
  <c r="BB516" i="1"/>
  <c r="E466" i="4" s="1"/>
  <c r="AU520" i="1"/>
  <c r="K466" i="4"/>
  <c r="AN516" i="1"/>
  <c r="AI516" i="1"/>
  <c r="AE516" i="1" l="1"/>
  <c r="AL516" i="1"/>
  <c r="AO516" i="1"/>
  <c r="AP516" i="1" s="1"/>
  <c r="H466" i="4" s="1"/>
  <c r="AH516" i="1"/>
  <c r="AG516" i="1"/>
  <c r="BC516" i="1"/>
  <c r="BD522" i="1"/>
  <c r="AJ516" i="1"/>
  <c r="AY520" i="1"/>
  <c r="AZ520" i="1" s="1"/>
  <c r="L466" i="4"/>
  <c r="BI516" i="1" l="1"/>
  <c r="N466" i="4" s="1"/>
  <c r="O466" i="4" s="1"/>
  <c r="I466" i="4"/>
  <c r="AK466" i="4" s="1"/>
  <c r="AL466" i="4" s="1"/>
  <c r="AM516" i="1"/>
  <c r="O517" i="1" s="1"/>
  <c r="P517" i="1" s="1"/>
  <c r="BA520" i="1"/>
  <c r="D470" i="4" s="1"/>
  <c r="AR470" i="4" s="1"/>
  <c r="F470" i="4"/>
  <c r="G470" i="4" l="1"/>
  <c r="AI470" i="4"/>
  <c r="AJ470" i="4" s="1"/>
  <c r="J466" i="4"/>
  <c r="K517" i="1"/>
  <c r="M517" i="1" s="1"/>
  <c r="N517" i="1" s="1"/>
  <c r="C466" i="4"/>
  <c r="D521" i="1"/>
  <c r="E521" i="1" s="1"/>
  <c r="F521" i="1" s="1"/>
  <c r="Q517" i="1"/>
  <c r="R517" i="1"/>
  <c r="BE517" i="1"/>
  <c r="G521" i="1" l="1"/>
  <c r="M471" i="4" s="1"/>
  <c r="AD517" i="1" a="1"/>
  <c r="AD517" i="1" s="1"/>
  <c r="AA524" i="1"/>
  <c r="AC538" i="1"/>
  <c r="Y524" i="1"/>
  <c r="V517" i="1"/>
  <c r="W517" i="1" s="1"/>
  <c r="X517" i="1" s="1"/>
  <c r="S517" i="1"/>
  <c r="AF517" i="1" s="1"/>
  <c r="AB523" i="1"/>
  <c r="AV521" i="1"/>
  <c r="Z519" i="1"/>
  <c r="AK519" i="1" s="1"/>
  <c r="AU521" i="1"/>
  <c r="AW521" i="1"/>
  <c r="AX524" i="1" s="1"/>
  <c r="BB517" i="1"/>
  <c r="AI517" i="1"/>
  <c r="AN517" i="1"/>
  <c r="K467" i="4"/>
  <c r="AE517" i="1" l="1"/>
  <c r="AL517" i="1"/>
  <c r="AO517" i="1"/>
  <c r="AP517" i="1" s="1"/>
  <c r="H467" i="4" s="1"/>
  <c r="AH517" i="1"/>
  <c r="BF517" i="1"/>
  <c r="AG517" i="1"/>
  <c r="BD523" i="1"/>
  <c r="E467" i="4"/>
  <c r="AJ517" i="1"/>
  <c r="BC517" i="1"/>
  <c r="AY521" i="1"/>
  <c r="AZ521" i="1" s="1"/>
  <c r="BI517" i="1" l="1"/>
  <c r="N467" i="4" s="1"/>
  <c r="O467" i="4" s="1"/>
  <c r="I467" i="4"/>
  <c r="AK467" i="4" s="1"/>
  <c r="AL467" i="4" s="1"/>
  <c r="BA521" i="1"/>
  <c r="L467" i="4"/>
  <c r="F471" i="4"/>
  <c r="AM517" i="1"/>
  <c r="G471" i="4" l="1"/>
  <c r="AI471" i="4"/>
  <c r="AJ471" i="4" s="1"/>
  <c r="J467" i="4"/>
  <c r="K518" i="1"/>
  <c r="M518" i="1" s="1"/>
  <c r="N518" i="1" s="1"/>
  <c r="O518" i="1"/>
  <c r="P518" i="1" s="1"/>
  <c r="C467" i="4"/>
  <c r="D522" i="1"/>
  <c r="E522" i="1" s="1"/>
  <c r="F522" i="1" s="1"/>
  <c r="D471" i="4"/>
  <c r="AR471" i="4" s="1"/>
  <c r="AD518" i="1" l="1" a="1"/>
  <c r="AD518" i="1" s="1"/>
  <c r="AA525" i="1"/>
  <c r="AC539" i="1"/>
  <c r="Y525" i="1"/>
  <c r="S518" i="1"/>
  <c r="AV522" i="1"/>
  <c r="V518" i="1"/>
  <c r="W518" i="1" s="1"/>
  <c r="X518" i="1" s="1"/>
  <c r="AU522" i="1"/>
  <c r="AW522" i="1"/>
  <c r="AX525" i="1" s="1"/>
  <c r="Z520" i="1"/>
  <c r="AK520" i="1" s="1"/>
  <c r="AB524" i="1"/>
  <c r="BB518" i="1"/>
  <c r="G522" i="1"/>
  <c r="M472" i="4" s="1"/>
  <c r="Q518" i="1"/>
  <c r="R518" i="1"/>
  <c r="BE518" i="1"/>
  <c r="AO518" i="1" l="1"/>
  <c r="AP518" i="1" s="1"/>
  <c r="H468" i="4" s="1"/>
  <c r="AL518" i="1"/>
  <c r="AE518" i="1"/>
  <c r="AF518" i="1"/>
  <c r="AH518" i="1"/>
  <c r="BF518" i="1"/>
  <c r="AY522" i="1"/>
  <c r="AZ522" i="1" s="1"/>
  <c r="E468" i="4"/>
  <c r="K468" i="4"/>
  <c r="AI518" i="1"/>
  <c r="AN518" i="1"/>
  <c r="BD524" i="1"/>
  <c r="AG518" i="1"/>
  <c r="AJ518" i="1"/>
  <c r="BC518" i="1"/>
  <c r="I468" i="4" l="1"/>
  <c r="AK468" i="4" s="1"/>
  <c r="AL468" i="4" s="1"/>
  <c r="BA522" i="1"/>
  <c r="L468" i="4"/>
  <c r="F472" i="4"/>
  <c r="BI518" i="1"/>
  <c r="N468" i="4" s="1"/>
  <c r="O468" i="4" s="1"/>
  <c r="AM518" i="1"/>
  <c r="G472" i="4" l="1"/>
  <c r="AI472" i="4"/>
  <c r="AJ472" i="4" s="1"/>
  <c r="J468" i="4"/>
  <c r="D472" i="4"/>
  <c r="AR472" i="4" s="1"/>
  <c r="D523" i="1"/>
  <c r="E523" i="1" s="1"/>
  <c r="F523" i="1" s="1"/>
  <c r="K519" i="1"/>
  <c r="O519" i="1"/>
  <c r="P519" i="1" s="1"/>
  <c r="C468" i="4"/>
  <c r="M519" i="1" l="1"/>
  <c r="N519" i="1" s="1"/>
  <c r="Q519" i="1"/>
  <c r="R519" i="1"/>
  <c r="BE519" i="1"/>
  <c r="G523" i="1"/>
  <c r="M473" i="4" s="1"/>
  <c r="AD519" i="1" l="1" a="1"/>
  <c r="AD519" i="1" s="1"/>
  <c r="AA526" i="1"/>
  <c r="AC540" i="1"/>
  <c r="Z521" i="1"/>
  <c r="AK521" i="1" s="1"/>
  <c r="Y526" i="1"/>
  <c r="AB525" i="1"/>
  <c r="AV523" i="1"/>
  <c r="V519" i="1"/>
  <c r="W519" i="1" s="1"/>
  <c r="X519" i="1" s="1"/>
  <c r="BB519" i="1"/>
  <c r="E469" i="4" s="1"/>
  <c r="AU523" i="1"/>
  <c r="S519" i="1"/>
  <c r="AF519" i="1" s="1"/>
  <c r="AW523" i="1"/>
  <c r="AX526" i="1" s="1"/>
  <c r="K469" i="4"/>
  <c r="AN519" i="1"/>
  <c r="AI519" i="1"/>
  <c r="AL519" i="1" l="1"/>
  <c r="AE519" i="1"/>
  <c r="AO519" i="1"/>
  <c r="AP519" i="1" s="1"/>
  <c r="H469" i="4" s="1"/>
  <c r="BD525" i="1"/>
  <c r="AH519" i="1"/>
  <c r="BF519" i="1"/>
  <c r="BC519" i="1"/>
  <c r="AG519" i="1"/>
  <c r="AY523" i="1"/>
  <c r="AZ523" i="1" s="1"/>
  <c r="AJ519" i="1"/>
  <c r="AM519" i="1" l="1"/>
  <c r="O520" i="1" s="1"/>
  <c r="P520" i="1" s="1"/>
  <c r="I469" i="4"/>
  <c r="AK469" i="4" s="1"/>
  <c r="AL469" i="4" s="1"/>
  <c r="BI519" i="1"/>
  <c r="N469" i="4" s="1"/>
  <c r="O469" i="4" s="1"/>
  <c r="F473" i="4"/>
  <c r="BA523" i="1"/>
  <c r="D524" i="1" s="1"/>
  <c r="E524" i="1" s="1"/>
  <c r="F524" i="1" s="1"/>
  <c r="L469" i="4"/>
  <c r="G473" i="4" l="1"/>
  <c r="AI473" i="4"/>
  <c r="AJ473" i="4" s="1"/>
  <c r="J469" i="4"/>
  <c r="C469" i="4"/>
  <c r="K520" i="1"/>
  <c r="M520" i="1" s="1"/>
  <c r="N520" i="1" s="1"/>
  <c r="D473" i="4"/>
  <c r="AR473" i="4" s="1"/>
  <c r="G524" i="1"/>
  <c r="M474" i="4" s="1"/>
  <c r="Q520" i="1"/>
  <c r="R520" i="1"/>
  <c r="BE520" i="1"/>
  <c r="AD520" i="1" l="1" a="1"/>
  <c r="AD520" i="1" s="1"/>
  <c r="AA527" i="1"/>
  <c r="AC541" i="1"/>
  <c r="Y527" i="1"/>
  <c r="BB520" i="1"/>
  <c r="E470" i="4" s="1"/>
  <c r="Z522" i="1"/>
  <c r="AK522" i="1" s="1"/>
  <c r="AW524" i="1"/>
  <c r="AX527" i="1" s="1"/>
  <c r="AB526" i="1"/>
  <c r="BD526" i="1" s="1"/>
  <c r="AV524" i="1"/>
  <c r="S520" i="1"/>
  <c r="AU524" i="1"/>
  <c r="V520" i="1"/>
  <c r="W520" i="1" s="1"/>
  <c r="X520" i="1" s="1"/>
  <c r="AG520" i="1" s="1"/>
  <c r="K470" i="4"/>
  <c r="AN520" i="1"/>
  <c r="AI520" i="1"/>
  <c r="AL520" i="1" l="1"/>
  <c r="AE520" i="1"/>
  <c r="AO520" i="1"/>
  <c r="AP520" i="1" s="1"/>
  <c r="H470" i="4" s="1"/>
  <c r="AY524" i="1"/>
  <c r="AZ524" i="1" s="1"/>
  <c r="BC520" i="1"/>
  <c r="AF520" i="1"/>
  <c r="AJ520" i="1"/>
  <c r="BF520" i="1"/>
  <c r="L470" i="4" s="1"/>
  <c r="AH520" i="1"/>
  <c r="BI520" i="1" l="1"/>
  <c r="N470" i="4" s="1"/>
  <c r="O470" i="4" s="1"/>
  <c r="AM520" i="1"/>
  <c r="O521" i="1" s="1"/>
  <c r="P521" i="1" s="1"/>
  <c r="R521" i="1" s="1"/>
  <c r="I470" i="4"/>
  <c r="AK470" i="4" s="1"/>
  <c r="AL470" i="4" s="1"/>
  <c r="F474" i="4"/>
  <c r="BA524" i="1"/>
  <c r="D474" i="4" s="1"/>
  <c r="AR474" i="4" s="1"/>
  <c r="G474" i="4" l="1"/>
  <c r="AI474" i="4"/>
  <c r="AJ474" i="4" s="1"/>
  <c r="J470" i="4"/>
  <c r="C470" i="4"/>
  <c r="K521" i="1"/>
  <c r="M521" i="1" s="1"/>
  <c r="N521" i="1" s="1"/>
  <c r="BE521" i="1"/>
  <c r="K471" i="4" s="1"/>
  <c r="Q521" i="1"/>
  <c r="D525" i="1"/>
  <c r="E525" i="1" s="1"/>
  <c r="F525" i="1" s="1"/>
  <c r="AI521" i="1"/>
  <c r="AN521" i="1"/>
  <c r="AD521" i="1" l="1" a="1"/>
  <c r="AD521" i="1" s="1"/>
  <c r="AA528" i="1"/>
  <c r="AC542" i="1"/>
  <c r="Y528" i="1"/>
  <c r="G525" i="1"/>
  <c r="M475" i="4" s="1"/>
  <c r="V521" i="1"/>
  <c r="AW525" i="1"/>
  <c r="AX528" i="1" s="1"/>
  <c r="Z523" i="1"/>
  <c r="AK523" i="1" s="1"/>
  <c r="S521" i="1"/>
  <c r="AF521" i="1" s="1"/>
  <c r="AB527" i="1"/>
  <c r="AV525" i="1"/>
  <c r="AU525" i="1"/>
  <c r="BB521" i="1"/>
  <c r="AE521" i="1" l="1"/>
  <c r="AO521" i="1"/>
  <c r="AP521" i="1" s="1"/>
  <c r="H471" i="4" s="1"/>
  <c r="AL521" i="1"/>
  <c r="BD527" i="1"/>
  <c r="BC521" i="1"/>
  <c r="AJ521" i="1"/>
  <c r="E471" i="4"/>
  <c r="AY525" i="1"/>
  <c r="AZ525" i="1" s="1"/>
  <c r="W521" i="1"/>
  <c r="X521" i="1" s="1"/>
  <c r="BF521" i="1" s="1"/>
  <c r="I471" i="4" l="1"/>
  <c r="AK471" i="4" s="1"/>
  <c r="AL471" i="4" s="1"/>
  <c r="BA525" i="1"/>
  <c r="AH521" i="1"/>
  <c r="AG521" i="1"/>
  <c r="BI521" i="1" s="1"/>
  <c r="N471" i="4" s="1"/>
  <c r="O471" i="4" s="1"/>
  <c r="F475" i="4"/>
  <c r="AM521" i="1"/>
  <c r="G475" i="4" l="1"/>
  <c r="AI475" i="4"/>
  <c r="AJ475" i="4" s="1"/>
  <c r="J471" i="4"/>
  <c r="L471" i="4"/>
  <c r="K522" i="1"/>
  <c r="O522" i="1"/>
  <c r="P522" i="1" s="1"/>
  <c r="C471" i="4"/>
  <c r="D475" i="4"/>
  <c r="AR475" i="4" s="1"/>
  <c r="D526" i="1"/>
  <c r="E526" i="1" s="1"/>
  <c r="F526" i="1" s="1"/>
  <c r="Q522" i="1" l="1"/>
  <c r="R522" i="1"/>
  <c r="BE522" i="1"/>
  <c r="G526" i="1"/>
  <c r="M476" i="4" s="1"/>
  <c r="M522" i="1"/>
  <c r="N522" i="1" s="1"/>
  <c r="AD522" i="1" l="1" a="1"/>
  <c r="AD522" i="1" s="1"/>
  <c r="AA529" i="1"/>
  <c r="AC543" i="1"/>
  <c r="Y529" i="1"/>
  <c r="K472" i="4"/>
  <c r="AN522" i="1"/>
  <c r="AI522" i="1"/>
  <c r="V522" i="1"/>
  <c r="W522" i="1" s="1"/>
  <c r="X522" i="1" s="1"/>
  <c r="AV526" i="1"/>
  <c r="S522" i="1"/>
  <c r="AF522" i="1" s="1"/>
  <c r="AU526" i="1"/>
  <c r="AW526" i="1"/>
  <c r="AX529" i="1" s="1"/>
  <c r="AB528" i="1"/>
  <c r="Z524" i="1"/>
  <c r="AK524" i="1" s="1"/>
  <c r="BB522" i="1"/>
  <c r="AO522" i="1" l="1"/>
  <c r="AP522" i="1" s="1"/>
  <c r="H472" i="4" s="1"/>
  <c r="AE522" i="1"/>
  <c r="AL522" i="1"/>
  <c r="AH522" i="1"/>
  <c r="BF522" i="1"/>
  <c r="AJ522" i="1"/>
  <c r="BC522" i="1"/>
  <c r="BD528" i="1"/>
  <c r="E472" i="4"/>
  <c r="AG522" i="1"/>
  <c r="AY526" i="1"/>
  <c r="AZ526" i="1" s="1"/>
  <c r="BI522" i="1" l="1"/>
  <c r="N472" i="4" s="1"/>
  <c r="O472" i="4" s="1"/>
  <c r="I472" i="4"/>
  <c r="AK472" i="4" s="1"/>
  <c r="AL472" i="4" s="1"/>
  <c r="BA526" i="1"/>
  <c r="L472" i="4"/>
  <c r="F476" i="4"/>
  <c r="AM522" i="1"/>
  <c r="G476" i="4" l="1"/>
  <c r="AI476" i="4"/>
  <c r="AJ476" i="4" s="1"/>
  <c r="J472" i="4"/>
  <c r="K523" i="1"/>
  <c r="M523" i="1" s="1"/>
  <c r="N523" i="1" s="1"/>
  <c r="O523" i="1"/>
  <c r="P523" i="1" s="1"/>
  <c r="C472" i="4"/>
  <c r="D476" i="4"/>
  <c r="AR476" i="4" s="1"/>
  <c r="D527" i="1"/>
  <c r="E527" i="1" s="1"/>
  <c r="F527" i="1" s="1"/>
  <c r="AD523" i="1" l="1" a="1"/>
  <c r="AD523" i="1" s="1"/>
  <c r="AA530" i="1"/>
  <c r="AC544" i="1"/>
  <c r="AV527" i="1"/>
  <c r="Y530" i="1"/>
  <c r="Z525" i="1"/>
  <c r="AK525" i="1" s="1"/>
  <c r="BB523" i="1"/>
  <c r="E473" i="4" s="1"/>
  <c r="S523" i="1"/>
  <c r="AU527" i="1"/>
  <c r="AB529" i="1"/>
  <c r="BD529" i="1" s="1"/>
  <c r="AW527" i="1"/>
  <c r="AX530" i="1" s="1"/>
  <c r="V523" i="1"/>
  <c r="W523" i="1" s="1"/>
  <c r="X523" i="1" s="1"/>
  <c r="G527" i="1"/>
  <c r="M477" i="4" s="1"/>
  <c r="R523" i="1"/>
  <c r="Q523" i="1"/>
  <c r="BE523" i="1"/>
  <c r="AE523" i="1" l="1"/>
  <c r="AL523" i="1"/>
  <c r="AO523" i="1"/>
  <c r="AP523" i="1" s="1"/>
  <c r="H473" i="4" s="1"/>
  <c r="AF523" i="1"/>
  <c r="AY527" i="1"/>
  <c r="AZ527" i="1" s="1"/>
  <c r="AH523" i="1"/>
  <c r="BF523" i="1"/>
  <c r="AJ523" i="1"/>
  <c r="BC523" i="1"/>
  <c r="AI523" i="1"/>
  <c r="AN523" i="1"/>
  <c r="K473" i="4"/>
  <c r="AG523" i="1"/>
  <c r="I473" i="4" l="1"/>
  <c r="AK473" i="4" s="1"/>
  <c r="AL473" i="4" s="1"/>
  <c r="AM523" i="1"/>
  <c r="O524" i="1" s="1"/>
  <c r="P524" i="1" s="1"/>
  <c r="BA527" i="1"/>
  <c r="D477" i="4" s="1"/>
  <c r="AR477" i="4" s="1"/>
  <c r="F477" i="4"/>
  <c r="L473" i="4"/>
  <c r="BI523" i="1"/>
  <c r="N473" i="4" s="1"/>
  <c r="O473" i="4" s="1"/>
  <c r="AN381" i="4"/>
  <c r="AN382" i="4"/>
  <c r="AN383" i="4"/>
  <c r="AN384" i="4"/>
  <c r="AN385" i="4"/>
  <c r="AN386" i="4"/>
  <c r="AN387" i="4"/>
  <c r="AN388" i="4"/>
  <c r="AN389" i="4"/>
  <c r="AN390" i="4"/>
  <c r="AN391" i="4"/>
  <c r="AN392" i="4"/>
  <c r="AP381" i="4"/>
  <c r="AP382" i="4"/>
  <c r="AP383" i="4"/>
  <c r="AP384" i="4"/>
  <c r="AP385" i="4"/>
  <c r="AP386" i="4"/>
  <c r="AP387" i="4"/>
  <c r="AP388" i="4"/>
  <c r="AP389" i="4"/>
  <c r="AP390" i="4"/>
  <c r="AP391" i="4"/>
  <c r="AP392" i="4"/>
  <c r="G477" i="4" l="1"/>
  <c r="AI477" i="4"/>
  <c r="AJ477" i="4" s="1"/>
  <c r="J473" i="4"/>
  <c r="C473" i="4"/>
  <c r="D528" i="1"/>
  <c r="E528" i="1" s="1"/>
  <c r="F528" i="1" s="1"/>
  <c r="R524" i="1"/>
  <c r="Q524" i="1"/>
  <c r="BE524" i="1"/>
  <c r="K524" i="1"/>
  <c r="AP393" i="4"/>
  <c r="AP394" i="4"/>
  <c r="AP395" i="4"/>
  <c r="G528" i="1" l="1"/>
  <c r="M478" i="4" s="1"/>
  <c r="M524" i="1"/>
  <c r="N524" i="1" s="1"/>
  <c r="K474" i="4"/>
  <c r="AN524" i="1"/>
  <c r="AI524" i="1"/>
  <c r="AD524" i="1" l="1" a="1"/>
  <c r="AD524" i="1" s="1"/>
  <c r="AA531" i="1"/>
  <c r="AC545" i="1"/>
  <c r="Y531" i="1"/>
  <c r="Z526" i="1"/>
  <c r="AK526" i="1" s="1"/>
  <c r="AW528" i="1"/>
  <c r="AX531" i="1" s="1"/>
  <c r="AB530" i="1"/>
  <c r="BD530" i="1" s="1"/>
  <c r="S524" i="1"/>
  <c r="AF524" i="1" s="1"/>
  <c r="AV528" i="1"/>
  <c r="BB524" i="1"/>
  <c r="E474" i="4" s="1"/>
  <c r="AU528" i="1"/>
  <c r="V524" i="1"/>
  <c r="W524" i="1" s="1"/>
  <c r="X524" i="1" s="1"/>
  <c r="AL524" i="1" l="1"/>
  <c r="AO524" i="1"/>
  <c r="AP524" i="1" s="1"/>
  <c r="H474" i="4" s="1"/>
  <c r="AE524" i="1"/>
  <c r="AH524" i="1"/>
  <c r="BF524" i="1"/>
  <c r="AY528" i="1"/>
  <c r="AZ528" i="1" s="1"/>
  <c r="BC524" i="1"/>
  <c r="AJ524" i="1"/>
  <c r="AG524" i="1"/>
  <c r="AM524" i="1" l="1"/>
  <c r="O525" i="1" s="1"/>
  <c r="P525" i="1" s="1"/>
  <c r="BI524" i="1"/>
  <c r="N474" i="4" s="1"/>
  <c r="O474" i="4" s="1"/>
  <c r="I474" i="4"/>
  <c r="AK474" i="4" s="1"/>
  <c r="AL474" i="4" s="1"/>
  <c r="F478" i="4"/>
  <c r="BA528" i="1"/>
  <c r="D529" i="1" s="1"/>
  <c r="E529" i="1" s="1"/>
  <c r="F529" i="1" s="1"/>
  <c r="L474" i="4"/>
  <c r="G478" i="4" l="1"/>
  <c r="AI478" i="4"/>
  <c r="AJ478" i="4" s="1"/>
  <c r="J474" i="4"/>
  <c r="K525" i="1"/>
  <c r="M525" i="1" s="1"/>
  <c r="N525" i="1" s="1"/>
  <c r="C474" i="4"/>
  <c r="AD525" i="1" a="1"/>
  <c r="D478" i="4"/>
  <c r="AR478" i="4" s="1"/>
  <c r="G529" i="1"/>
  <c r="M479" i="4" s="1"/>
  <c r="R525" i="1"/>
  <c r="Q525" i="1"/>
  <c r="BE525" i="1"/>
  <c r="AD525" i="1" l="1"/>
  <c r="AE525" i="1" s="1"/>
  <c r="Y532" i="1"/>
  <c r="AC546" i="1"/>
  <c r="V525" i="1"/>
  <c r="W525" i="1" s="1"/>
  <c r="X525" i="1" s="1"/>
  <c r="BF525" i="1" s="1"/>
  <c r="AU529" i="1"/>
  <c r="AV529" i="1"/>
  <c r="BB525" i="1"/>
  <c r="E475" i="4" s="1"/>
  <c r="AA532" i="1"/>
  <c r="AB531" i="1"/>
  <c r="BD531" i="1" s="1"/>
  <c r="Z527" i="1"/>
  <c r="AK527" i="1" s="1"/>
  <c r="AW529" i="1"/>
  <c r="AX532" i="1" s="1"/>
  <c r="S525" i="1"/>
  <c r="AF525" i="1" s="1"/>
  <c r="K475" i="4"/>
  <c r="AN525" i="1"/>
  <c r="AI525" i="1"/>
  <c r="AL525" i="1" l="1"/>
  <c r="AO525" i="1"/>
  <c r="AP525" i="1" s="1"/>
  <c r="H475" i="4" s="1"/>
  <c r="AH525" i="1"/>
  <c r="AG525" i="1"/>
  <c r="BI525" i="1" s="1"/>
  <c r="BC525" i="1"/>
  <c r="AJ525" i="1"/>
  <c r="AY529" i="1"/>
  <c r="AZ529" i="1" s="1"/>
  <c r="BA529" i="1" s="1"/>
  <c r="L475" i="4"/>
  <c r="I475" i="4" l="1"/>
  <c r="AK475" i="4" s="1"/>
  <c r="AL475" i="4" s="1"/>
  <c r="AM525" i="1"/>
  <c r="O526" i="1" s="1"/>
  <c r="P526" i="1" s="1"/>
  <c r="F479" i="4"/>
  <c r="N475" i="4"/>
  <c r="O475" i="4" s="1"/>
  <c r="K526" i="1"/>
  <c r="D479" i="4"/>
  <c r="AR479" i="4" s="1"/>
  <c r="D530" i="1"/>
  <c r="E530" i="1" s="1"/>
  <c r="F530" i="1" s="1"/>
  <c r="J475" i="4" l="1"/>
  <c r="C475" i="4"/>
  <c r="G479" i="4"/>
  <c r="AI479" i="4"/>
  <c r="AJ479" i="4" s="1"/>
  <c r="M526" i="1"/>
  <c r="N526" i="1" s="1"/>
  <c r="G530" i="1"/>
  <c r="M480" i="4" s="1"/>
  <c r="R526" i="1"/>
  <c r="Q526" i="1"/>
  <c r="BE526" i="1"/>
  <c r="AD526" i="1" l="1" a="1"/>
  <c r="AD526" i="1" s="1"/>
  <c r="AA533" i="1"/>
  <c r="AC547" i="1"/>
  <c r="AU530" i="1"/>
  <c r="AW530" i="1"/>
  <c r="AX533" i="1" s="1"/>
  <c r="Y533" i="1"/>
  <c r="BB526" i="1"/>
  <c r="E476" i="4" s="1"/>
  <c r="Z528" i="1"/>
  <c r="AK528" i="1" s="1"/>
  <c r="AV530" i="1"/>
  <c r="V526" i="1"/>
  <c r="W526" i="1" s="1"/>
  <c r="X526" i="1" s="1"/>
  <c r="AH526" i="1" s="1"/>
  <c r="S526" i="1"/>
  <c r="AB532" i="1"/>
  <c r="BD532" i="1" s="1"/>
  <c r="AI526" i="1"/>
  <c r="AN526" i="1"/>
  <c r="K476" i="4"/>
  <c r="AL526" i="1" l="1"/>
  <c r="AE526" i="1"/>
  <c r="AO526" i="1"/>
  <c r="AP526" i="1" s="1"/>
  <c r="H476" i="4" s="1"/>
  <c r="AY530" i="1"/>
  <c r="AZ530" i="1" s="1"/>
  <c r="AJ526" i="1"/>
  <c r="AG526" i="1"/>
  <c r="BC526" i="1"/>
  <c r="AF526" i="1"/>
  <c r="BF526" i="1"/>
  <c r="L476" i="4" s="1"/>
  <c r="AM526" i="1" l="1"/>
  <c r="O527" i="1" s="1"/>
  <c r="P527" i="1" s="1"/>
  <c r="Q527" i="1" s="1"/>
  <c r="I476" i="4"/>
  <c r="AK476" i="4" s="1"/>
  <c r="AL476" i="4" s="1"/>
  <c r="BA530" i="1"/>
  <c r="D480" i="4" s="1"/>
  <c r="AR480" i="4" s="1"/>
  <c r="F480" i="4"/>
  <c r="BI526" i="1"/>
  <c r="N476" i="4" s="1"/>
  <c r="O476" i="4" s="1"/>
  <c r="G480" i="4" l="1"/>
  <c r="AI480" i="4"/>
  <c r="AJ480" i="4" s="1"/>
  <c r="J476" i="4"/>
  <c r="C476" i="4"/>
  <c r="BE527" i="1"/>
  <c r="K477" i="4" s="1"/>
  <c r="R527" i="1"/>
  <c r="AN527" i="1" s="1"/>
  <c r="D531" i="1"/>
  <c r="E531" i="1" s="1"/>
  <c r="F531" i="1" s="1"/>
  <c r="K527" i="1"/>
  <c r="M527" i="1" s="1"/>
  <c r="N527" i="1" s="1"/>
  <c r="G531" i="1" l="1"/>
  <c r="M481" i="4" s="1"/>
  <c r="AI527" i="1"/>
  <c r="AD527" i="1" a="1"/>
  <c r="AD527" i="1" s="1"/>
  <c r="AA534" i="1"/>
  <c r="AC548" i="1"/>
  <c r="Y534" i="1"/>
  <c r="V527" i="1"/>
  <c r="AB533" i="1"/>
  <c r="S527" i="1"/>
  <c r="AF527" i="1" s="1"/>
  <c r="Z529" i="1"/>
  <c r="AK529" i="1" s="1"/>
  <c r="AU531" i="1"/>
  <c r="AV531" i="1"/>
  <c r="AW531" i="1"/>
  <c r="AX534" i="1" s="1"/>
  <c r="BB527" i="1"/>
  <c r="AO527" i="1" l="1"/>
  <c r="AP527" i="1" s="1"/>
  <c r="H477" i="4" s="1"/>
  <c r="AE527" i="1"/>
  <c r="AL527" i="1"/>
  <c r="AY531" i="1"/>
  <c r="AZ531" i="1" s="1"/>
  <c r="E477" i="4"/>
  <c r="BC527" i="1"/>
  <c r="AJ527" i="1"/>
  <c r="BD533" i="1"/>
  <c r="W527" i="1"/>
  <c r="X527" i="1" s="1"/>
  <c r="BF527" i="1" s="1"/>
  <c r="I477" i="4" l="1"/>
  <c r="AK477" i="4" s="1"/>
  <c r="AL477" i="4" s="1"/>
  <c r="BA531" i="1"/>
  <c r="D481" i="4" s="1"/>
  <c r="AR481" i="4" s="1"/>
  <c r="AH527" i="1"/>
  <c r="F481" i="4"/>
  <c r="AG527" i="1"/>
  <c r="BI527" i="1" s="1"/>
  <c r="AM527" i="1"/>
  <c r="G481" i="4" l="1"/>
  <c r="AI481" i="4"/>
  <c r="AJ481" i="4" s="1"/>
  <c r="J477" i="4"/>
  <c r="D532" i="1"/>
  <c r="E532" i="1" s="1"/>
  <c r="F532" i="1" s="1"/>
  <c r="N477" i="4"/>
  <c r="O477" i="4" s="1"/>
  <c r="L477" i="4"/>
  <c r="K528" i="1"/>
  <c r="O528" i="1"/>
  <c r="P528" i="1" s="1"/>
  <c r="C477" i="4"/>
  <c r="G532" i="1" l="1"/>
  <c r="M482" i="4" s="1"/>
  <c r="M528" i="1"/>
  <c r="N528" i="1" s="1"/>
  <c r="Q528" i="1"/>
  <c r="R528" i="1"/>
  <c r="BE528" i="1"/>
  <c r="AD528" i="1" l="1" a="1"/>
  <c r="AD528" i="1" s="1"/>
  <c r="AA535" i="1"/>
  <c r="AC549" i="1"/>
  <c r="AV532" i="1"/>
  <c r="AB534" i="1"/>
  <c r="BD534" i="1" s="1"/>
  <c r="Y535" i="1"/>
  <c r="AW532" i="1"/>
  <c r="AX535" i="1" s="1"/>
  <c r="BB528" i="1"/>
  <c r="E478" i="4" s="1"/>
  <c r="S528" i="1"/>
  <c r="Z530" i="1"/>
  <c r="AK530" i="1" s="1"/>
  <c r="AU532" i="1"/>
  <c r="V528" i="1"/>
  <c r="W528" i="1" s="1"/>
  <c r="X528" i="1" s="1"/>
  <c r="AH528" i="1" s="1"/>
  <c r="K478" i="4"/>
  <c r="AN528" i="1"/>
  <c r="AI528" i="1"/>
  <c r="AL528" i="1" l="1"/>
  <c r="AE528" i="1"/>
  <c r="AO528" i="1"/>
  <c r="AP528" i="1" s="1"/>
  <c r="H478" i="4" s="1"/>
  <c r="AY532" i="1"/>
  <c r="AZ532" i="1" s="1"/>
  <c r="BC528" i="1"/>
  <c r="AF528" i="1"/>
  <c r="AJ528" i="1"/>
  <c r="BF528" i="1"/>
  <c r="L478" i="4" s="1"/>
  <c r="AG528" i="1"/>
  <c r="AM528" i="1" l="1"/>
  <c r="O529" i="1" s="1"/>
  <c r="P529" i="1" s="1"/>
  <c r="R529" i="1" s="1"/>
  <c r="I478" i="4"/>
  <c r="AK478" i="4" s="1"/>
  <c r="AL478" i="4" s="1"/>
  <c r="BA532" i="1"/>
  <c r="D482" i="4" s="1"/>
  <c r="AR482" i="4" s="1"/>
  <c r="F482" i="4"/>
  <c r="BI528" i="1"/>
  <c r="N478" i="4" s="1"/>
  <c r="O478" i="4" s="1"/>
  <c r="G482" i="4" l="1"/>
  <c r="AI482" i="4"/>
  <c r="AJ482" i="4" s="1"/>
  <c r="J478" i="4"/>
  <c r="BE529" i="1"/>
  <c r="K479" i="4" s="1"/>
  <c r="Q529" i="1"/>
  <c r="C478" i="4"/>
  <c r="D533" i="1"/>
  <c r="E533" i="1" s="1"/>
  <c r="F533" i="1" s="1"/>
  <c r="K529" i="1"/>
  <c r="M529" i="1" s="1"/>
  <c r="N529" i="1" s="1"/>
  <c r="AN529" i="1"/>
  <c r="AI529" i="1"/>
  <c r="AD529" i="1" l="1" a="1"/>
  <c r="AD529" i="1" s="1"/>
  <c r="AA536" i="1"/>
  <c r="AC550" i="1"/>
  <c r="G533" i="1"/>
  <c r="M483" i="4" s="1"/>
  <c r="Y536" i="1"/>
  <c r="V529" i="1"/>
  <c r="AB535" i="1"/>
  <c r="AU533" i="1"/>
  <c r="AV533" i="1"/>
  <c r="AW533" i="1"/>
  <c r="AX536" i="1" s="1"/>
  <c r="S529" i="1"/>
  <c r="AF529" i="1" s="1"/>
  <c r="Z531" i="1"/>
  <c r="AK531" i="1" s="1"/>
  <c r="BB529" i="1"/>
  <c r="AE529" i="1" l="1"/>
  <c r="AL529" i="1"/>
  <c r="AO529" i="1"/>
  <c r="AP529" i="1" s="1"/>
  <c r="H479" i="4" s="1"/>
  <c r="AY533" i="1"/>
  <c r="AZ533" i="1" s="1"/>
  <c r="E479" i="4"/>
  <c r="BD535" i="1"/>
  <c r="BC529" i="1"/>
  <c r="AJ529" i="1"/>
  <c r="W529" i="1"/>
  <c r="X529" i="1" s="1"/>
  <c r="BF529" i="1" s="1"/>
  <c r="I479" i="4" l="1"/>
  <c r="AK479" i="4" s="1"/>
  <c r="AL479" i="4" s="1"/>
  <c r="F483" i="4"/>
  <c r="BA533" i="1"/>
  <c r="D483" i="4" s="1"/>
  <c r="AR483" i="4" s="1"/>
  <c r="AH529" i="1"/>
  <c r="AM529" i="1"/>
  <c r="AG529" i="1"/>
  <c r="BI529" i="1" s="1"/>
  <c r="N479" i="4" s="1"/>
  <c r="O479" i="4" s="1"/>
  <c r="G483" i="4" l="1"/>
  <c r="AI483" i="4"/>
  <c r="AJ483" i="4" s="1"/>
  <c r="J479" i="4"/>
  <c r="L479" i="4"/>
  <c r="D534" i="1"/>
  <c r="E534" i="1" s="1"/>
  <c r="F534" i="1" s="1"/>
  <c r="K530" i="1"/>
  <c r="O530" i="1"/>
  <c r="P530" i="1" s="1"/>
  <c r="C479" i="4"/>
  <c r="G534" i="1" l="1"/>
  <c r="M484" i="4" s="1"/>
  <c r="M530" i="1"/>
  <c r="N530" i="1" s="1"/>
  <c r="Q530" i="1"/>
  <c r="R530" i="1"/>
  <c r="BE530" i="1"/>
  <c r="AD530" i="1" l="1" a="1"/>
  <c r="AD530" i="1" s="1"/>
  <c r="AA537" i="1"/>
  <c r="AC551" i="1"/>
  <c r="S530" i="1"/>
  <c r="AF530" i="1" s="1"/>
  <c r="Y537" i="1"/>
  <c r="V530" i="1"/>
  <c r="W530" i="1" s="1"/>
  <c r="X530" i="1" s="1"/>
  <c r="BB530" i="1"/>
  <c r="E480" i="4" s="1"/>
  <c r="AB536" i="1"/>
  <c r="BD536" i="1" s="1"/>
  <c r="Z532" i="1"/>
  <c r="AK532" i="1" s="1"/>
  <c r="AW534" i="1"/>
  <c r="AX537" i="1" s="1"/>
  <c r="AU534" i="1"/>
  <c r="AV534" i="1"/>
  <c r="K480" i="4"/>
  <c r="AI530" i="1"/>
  <c r="AN530" i="1"/>
  <c r="AL530" i="1" l="1"/>
  <c r="AO530" i="1"/>
  <c r="AP530" i="1" s="1"/>
  <c r="H480" i="4" s="1"/>
  <c r="AE530" i="1"/>
  <c r="AH530" i="1"/>
  <c r="BF530" i="1"/>
  <c r="BC530" i="1"/>
  <c r="AJ530" i="1"/>
  <c r="AG530" i="1"/>
  <c r="AY534" i="1"/>
  <c r="AZ534" i="1" s="1"/>
  <c r="AM530" i="1" l="1"/>
  <c r="C480" i="4" s="1"/>
  <c r="I480" i="4"/>
  <c r="AK480" i="4" s="1"/>
  <c r="AL480" i="4" s="1"/>
  <c r="BI530" i="1"/>
  <c r="N480" i="4" s="1"/>
  <c r="O480" i="4" s="1"/>
  <c r="F484" i="4"/>
  <c r="BA534" i="1"/>
  <c r="L480" i="4"/>
  <c r="G484" i="4" l="1"/>
  <c r="AI484" i="4"/>
  <c r="AJ484" i="4" s="1"/>
  <c r="J480" i="4"/>
  <c r="O531" i="1"/>
  <c r="P531" i="1" s="1"/>
  <c r="BE531" i="1" s="1"/>
  <c r="K531" i="1"/>
  <c r="M531" i="1" s="1"/>
  <c r="N531" i="1" s="1"/>
  <c r="D535" i="1"/>
  <c r="E535" i="1" s="1"/>
  <c r="F535" i="1" s="1"/>
  <c r="D484" i="4"/>
  <c r="AR484" i="4" s="1"/>
  <c r="Q531" i="1" l="1"/>
  <c r="R531" i="1"/>
  <c r="AN531" i="1" s="1"/>
  <c r="AD531" i="1" a="1"/>
  <c r="AD531" i="1" s="1"/>
  <c r="AA538" i="1"/>
  <c r="AC552" i="1"/>
  <c r="AV535" i="1"/>
  <c r="Y538" i="1"/>
  <c r="AB537" i="1"/>
  <c r="S531" i="1"/>
  <c r="AF531" i="1" s="1"/>
  <c r="BB531" i="1"/>
  <c r="E481" i="4" s="1"/>
  <c r="Z533" i="1"/>
  <c r="AK533" i="1" s="1"/>
  <c r="AW535" i="1"/>
  <c r="AX538" i="1" s="1"/>
  <c r="AU535" i="1"/>
  <c r="V531" i="1"/>
  <c r="W531" i="1" s="1"/>
  <c r="X531" i="1" s="1"/>
  <c r="AH531" i="1" s="1"/>
  <c r="G535" i="1"/>
  <c r="M485" i="4" s="1"/>
  <c r="K481" i="4"/>
  <c r="AI531" i="1" l="1"/>
  <c r="AE531" i="1"/>
  <c r="AO531" i="1"/>
  <c r="AP531" i="1" s="1"/>
  <c r="H481" i="4" s="1"/>
  <c r="AL531" i="1"/>
  <c r="BD537" i="1"/>
  <c r="AY535" i="1"/>
  <c r="AZ535" i="1" s="1"/>
  <c r="BC531" i="1"/>
  <c r="AJ531" i="1"/>
  <c r="AG531" i="1"/>
  <c r="BF531" i="1"/>
  <c r="L481" i="4" s="1"/>
  <c r="AM531" i="1" l="1"/>
  <c r="C481" i="4" s="1"/>
  <c r="I481" i="4"/>
  <c r="AK481" i="4" s="1"/>
  <c r="AL481" i="4" s="1"/>
  <c r="BI531" i="1"/>
  <c r="N481" i="4" s="1"/>
  <c r="O481" i="4" s="1"/>
  <c r="BA535" i="1"/>
  <c r="D485" i="4" s="1"/>
  <c r="AR485" i="4" s="1"/>
  <c r="F485" i="4"/>
  <c r="G485" i="4" l="1"/>
  <c r="AI485" i="4"/>
  <c r="AJ485" i="4" s="1"/>
  <c r="J481" i="4"/>
  <c r="O532" i="1"/>
  <c r="P532" i="1" s="1"/>
  <c r="Q532" i="1" s="1"/>
  <c r="K532" i="1"/>
  <c r="M532" i="1" s="1"/>
  <c r="N532" i="1" s="1"/>
  <c r="D536" i="1"/>
  <c r="E536" i="1" s="1"/>
  <c r="F536" i="1" s="1"/>
  <c r="BE532" i="1" l="1"/>
  <c r="K482" i="4" s="1"/>
  <c r="R532" i="1"/>
  <c r="AN532" i="1" s="1"/>
  <c r="AD532" i="1" a="1"/>
  <c r="AD532" i="1" s="1"/>
  <c r="AA539" i="1"/>
  <c r="AC553" i="1"/>
  <c r="G536" i="1"/>
  <c r="M486" i="4" s="1"/>
  <c r="V532" i="1"/>
  <c r="W532" i="1" s="1"/>
  <c r="X532" i="1" s="1"/>
  <c r="AH532" i="1" s="1"/>
  <c r="S532" i="1"/>
  <c r="Y539" i="1"/>
  <c r="AU536" i="1"/>
  <c r="BB532" i="1"/>
  <c r="E482" i="4" s="1"/>
  <c r="Z534" i="1"/>
  <c r="AK534" i="1" s="1"/>
  <c r="AB538" i="1"/>
  <c r="AV536" i="1"/>
  <c r="AW536" i="1"/>
  <c r="AX539" i="1" s="1"/>
  <c r="AI532" i="1" l="1"/>
  <c r="AO532" i="1"/>
  <c r="AP532" i="1" s="1"/>
  <c r="H482" i="4" s="1"/>
  <c r="AE532" i="1"/>
  <c r="AL532" i="1"/>
  <c r="BC532" i="1"/>
  <c r="AJ532" i="1"/>
  <c r="AF532" i="1"/>
  <c r="AG532" i="1"/>
  <c r="BF532" i="1"/>
  <c r="L482" i="4" s="1"/>
  <c r="BD538" i="1"/>
  <c r="AY536" i="1"/>
  <c r="AZ536" i="1" s="1"/>
  <c r="AM532" i="1" l="1"/>
  <c r="O533" i="1" s="1"/>
  <c r="P533" i="1" s="1"/>
  <c r="I482" i="4"/>
  <c r="AK482" i="4" s="1"/>
  <c r="AL482" i="4" s="1"/>
  <c r="F486" i="4"/>
  <c r="BI532" i="1"/>
  <c r="N482" i="4" s="1"/>
  <c r="O482" i="4" s="1"/>
  <c r="BA536" i="1"/>
  <c r="D537" i="1" s="1"/>
  <c r="E537" i="1" s="1"/>
  <c r="F537" i="1" s="1"/>
  <c r="G486" i="4" l="1"/>
  <c r="AI486" i="4"/>
  <c r="AJ486" i="4" s="1"/>
  <c r="J482" i="4"/>
  <c r="G537" i="1"/>
  <c r="M487" i="4" s="1"/>
  <c r="C482" i="4"/>
  <c r="K533" i="1"/>
  <c r="M533" i="1" s="1"/>
  <c r="N533" i="1" s="1"/>
  <c r="D486" i="4"/>
  <c r="AR486" i="4" s="1"/>
  <c r="R533" i="1"/>
  <c r="Q533" i="1"/>
  <c r="BE533" i="1"/>
  <c r="K483" i="4" s="1"/>
  <c r="AD533" i="1" l="1" a="1"/>
  <c r="AD533" i="1" s="1"/>
  <c r="AA540" i="1"/>
  <c r="AC554" i="1"/>
  <c r="AW537" i="1"/>
  <c r="AX540" i="1" s="1"/>
  <c r="Y540" i="1"/>
  <c r="S533" i="1"/>
  <c r="AF533" i="1" s="1"/>
  <c r="AU537" i="1"/>
  <c r="BB533" i="1"/>
  <c r="E483" i="4" s="1"/>
  <c r="Z535" i="1"/>
  <c r="AK535" i="1" s="1"/>
  <c r="V533" i="1"/>
  <c r="W533" i="1" s="1"/>
  <c r="X533" i="1" s="1"/>
  <c r="AH533" i="1" s="1"/>
  <c r="AB539" i="1"/>
  <c r="BD539" i="1" s="1"/>
  <c r="AV537" i="1"/>
  <c r="AN533" i="1"/>
  <c r="AI533" i="1"/>
  <c r="AL533" i="1" l="1"/>
  <c r="AO533" i="1"/>
  <c r="AP533" i="1" s="1"/>
  <c r="H483" i="4" s="1"/>
  <c r="AE533" i="1"/>
  <c r="AY537" i="1"/>
  <c r="AZ537" i="1" s="1"/>
  <c r="BC533" i="1"/>
  <c r="AG533" i="1"/>
  <c r="AJ533" i="1"/>
  <c r="BF533" i="1"/>
  <c r="L483" i="4" s="1"/>
  <c r="AM533" i="1" l="1"/>
  <c r="O534" i="1" s="1"/>
  <c r="P534" i="1" s="1"/>
  <c r="BE534" i="1" s="1"/>
  <c r="BI533" i="1"/>
  <c r="N483" i="4" s="1"/>
  <c r="O483" i="4" s="1"/>
  <c r="I483" i="4"/>
  <c r="AK483" i="4" s="1"/>
  <c r="AL483" i="4" s="1"/>
  <c r="F487" i="4"/>
  <c r="BA537" i="1"/>
  <c r="D538" i="1" s="1"/>
  <c r="E538" i="1" s="1"/>
  <c r="F538" i="1" s="1"/>
  <c r="G487" i="4" l="1"/>
  <c r="AI487" i="4"/>
  <c r="AJ487" i="4" s="1"/>
  <c r="J483" i="4"/>
  <c r="K534" i="1"/>
  <c r="M534" i="1" s="1"/>
  <c r="N534" i="1" s="1"/>
  <c r="Q534" i="1"/>
  <c r="R534" i="1"/>
  <c r="AI534" i="1" s="1"/>
  <c r="C483" i="4"/>
  <c r="G538" i="1"/>
  <c r="M488" i="4" s="1"/>
  <c r="D487" i="4"/>
  <c r="AR487" i="4" s="1"/>
  <c r="K484" i="4"/>
  <c r="AN534" i="1" l="1"/>
  <c r="AD534" i="1" a="1"/>
  <c r="AD534" i="1" s="1"/>
  <c r="AA541" i="1"/>
  <c r="AC555" i="1"/>
  <c r="Y541" i="1"/>
  <c r="V534" i="1"/>
  <c r="Z536" i="1"/>
  <c r="AK536" i="1" s="1"/>
  <c r="AW538" i="1"/>
  <c r="AX541" i="1" s="1"/>
  <c r="AB540" i="1"/>
  <c r="S534" i="1"/>
  <c r="AF534" i="1" s="1"/>
  <c r="AU538" i="1"/>
  <c r="AV538" i="1"/>
  <c r="BB534" i="1"/>
  <c r="AE534" i="1" l="1"/>
  <c r="AL534" i="1"/>
  <c r="AO534" i="1"/>
  <c r="AP534" i="1" s="1"/>
  <c r="H484" i="4" s="1"/>
  <c r="BD540" i="1"/>
  <c r="W534" i="1"/>
  <c r="X534" i="1" s="1"/>
  <c r="BF534" i="1" s="1"/>
  <c r="AJ534" i="1"/>
  <c r="BC534" i="1"/>
  <c r="E484" i="4"/>
  <c r="AY538" i="1"/>
  <c r="AZ538" i="1" s="1"/>
  <c r="I484" i="4" l="1"/>
  <c r="AK484" i="4" s="1"/>
  <c r="AL484" i="4" s="1"/>
  <c r="BA538" i="1"/>
  <c r="AH534" i="1"/>
  <c r="AM534" i="1"/>
  <c r="F488" i="4"/>
  <c r="AG534" i="1"/>
  <c r="BI534" i="1" s="1"/>
  <c r="N484" i="4" s="1"/>
  <c r="O484" i="4" s="1"/>
  <c r="G488" i="4" l="1"/>
  <c r="AI488" i="4"/>
  <c r="AJ488" i="4" s="1"/>
  <c r="J484" i="4"/>
  <c r="L484" i="4"/>
  <c r="K535" i="1"/>
  <c r="D488" i="4"/>
  <c r="AR488" i="4" s="1"/>
  <c r="D539" i="1"/>
  <c r="E539" i="1" s="1"/>
  <c r="F539" i="1" s="1"/>
  <c r="O535" i="1"/>
  <c r="P535" i="1" s="1"/>
  <c r="C484" i="4"/>
  <c r="M535" i="1" l="1"/>
  <c r="N535" i="1" s="1"/>
  <c r="G539" i="1"/>
  <c r="M489" i="4" s="1"/>
  <c r="Q535" i="1"/>
  <c r="R535" i="1"/>
  <c r="BE535" i="1"/>
  <c r="AD535" i="1" l="1" a="1"/>
  <c r="AD535" i="1" s="1"/>
  <c r="AA542" i="1"/>
  <c r="AC556" i="1"/>
  <c r="BB535" i="1"/>
  <c r="E485" i="4" s="1"/>
  <c r="AW539" i="1"/>
  <c r="AX542" i="1" s="1"/>
  <c r="Y542" i="1"/>
  <c r="AV539" i="1"/>
  <c r="AU539" i="1"/>
  <c r="AB541" i="1"/>
  <c r="S535" i="1"/>
  <c r="AF535" i="1" s="1"/>
  <c r="V535" i="1"/>
  <c r="W535" i="1" s="1"/>
  <c r="X535" i="1" s="1"/>
  <c r="BF535" i="1" s="1"/>
  <c r="Z537" i="1"/>
  <c r="AK537" i="1" s="1"/>
  <c r="K485" i="4"/>
  <c r="AN535" i="1"/>
  <c r="AI535" i="1"/>
  <c r="AO535" i="1" l="1"/>
  <c r="AP535" i="1" s="1"/>
  <c r="H485" i="4" s="1"/>
  <c r="AL535" i="1"/>
  <c r="AE535" i="1"/>
  <c r="BD541" i="1"/>
  <c r="BC535" i="1"/>
  <c r="AY539" i="1"/>
  <c r="AZ539" i="1" s="1"/>
  <c r="AJ535" i="1"/>
  <c r="AG535" i="1"/>
  <c r="AH535" i="1"/>
  <c r="L485" i="4"/>
  <c r="AM535" i="1" l="1"/>
  <c r="C485" i="4" s="1"/>
  <c r="I485" i="4"/>
  <c r="AK485" i="4" s="1"/>
  <c r="AL485" i="4" s="1"/>
  <c r="BI535" i="1"/>
  <c r="N485" i="4" s="1"/>
  <c r="O485" i="4" s="1"/>
  <c r="BA539" i="1"/>
  <c r="D489" i="4" s="1"/>
  <c r="AR489" i="4" s="1"/>
  <c r="F489" i="4"/>
  <c r="G489" i="4" l="1"/>
  <c r="AI489" i="4"/>
  <c r="AJ489" i="4" s="1"/>
  <c r="J485" i="4"/>
  <c r="O536" i="1"/>
  <c r="P536" i="1" s="1"/>
  <c r="R536" i="1" s="1"/>
  <c r="K536" i="1"/>
  <c r="M536" i="1" s="1"/>
  <c r="N536" i="1" s="1"/>
  <c r="D540" i="1"/>
  <c r="E540" i="1" s="1"/>
  <c r="F540" i="1" s="1"/>
  <c r="BE536" i="1" l="1"/>
  <c r="K486" i="4" s="1"/>
  <c r="Q536" i="1"/>
  <c r="G540" i="1"/>
  <c r="M490" i="4" s="1"/>
  <c r="AD536" i="1" a="1"/>
  <c r="AD536" i="1" s="1"/>
  <c r="AA543" i="1"/>
  <c r="AC557" i="1"/>
  <c r="AV540" i="1"/>
  <c r="AU540" i="1"/>
  <c r="AW540" i="1"/>
  <c r="AX543" i="1" s="1"/>
  <c r="Z538" i="1"/>
  <c r="AK538" i="1" s="1"/>
  <c r="Y543" i="1"/>
  <c r="S536" i="1"/>
  <c r="AB542" i="1"/>
  <c r="BD542" i="1" s="1"/>
  <c r="V536" i="1"/>
  <c r="W536" i="1" s="1"/>
  <c r="X536" i="1" s="1"/>
  <c r="BF536" i="1" s="1"/>
  <c r="BB536" i="1"/>
  <c r="E486" i="4" s="1"/>
  <c r="AN536" i="1"/>
  <c r="AI536" i="1"/>
  <c r="AF536" i="1" l="1"/>
  <c r="AE536" i="1"/>
  <c r="AL536" i="1"/>
  <c r="AO536" i="1"/>
  <c r="AP536" i="1" s="1"/>
  <c r="H486" i="4" s="1"/>
  <c r="AY540" i="1"/>
  <c r="AZ540" i="1" s="1"/>
  <c r="AH536" i="1"/>
  <c r="BC536" i="1"/>
  <c r="AJ536" i="1"/>
  <c r="AG536" i="1"/>
  <c r="L486" i="4"/>
  <c r="AM536" i="1" l="1"/>
  <c r="O537" i="1" s="1"/>
  <c r="P537" i="1" s="1"/>
  <c r="BE537" i="1" s="1"/>
  <c r="BI536" i="1"/>
  <c r="N486" i="4" s="1"/>
  <c r="O486" i="4" s="1"/>
  <c r="I486" i="4"/>
  <c r="AK486" i="4" s="1"/>
  <c r="AL486" i="4" s="1"/>
  <c r="F490" i="4"/>
  <c r="BA540" i="1"/>
  <c r="D490" i="4" s="1"/>
  <c r="AR490" i="4" s="1"/>
  <c r="G490" i="4" l="1"/>
  <c r="AI490" i="4"/>
  <c r="AJ490" i="4" s="1"/>
  <c r="J486" i="4"/>
  <c r="C486" i="4"/>
  <c r="K537" i="1"/>
  <c r="M537" i="1" s="1"/>
  <c r="N537" i="1" s="1"/>
  <c r="R537" i="1"/>
  <c r="AI537" i="1" s="1"/>
  <c r="Q537" i="1"/>
  <c r="D541" i="1"/>
  <c r="E541" i="1" s="1"/>
  <c r="F541" i="1" s="1"/>
  <c r="K487" i="4"/>
  <c r="G541" i="1" l="1"/>
  <c r="M491" i="4" s="1"/>
  <c r="AN537" i="1"/>
  <c r="AD537" i="1" a="1"/>
  <c r="AD537" i="1" s="1"/>
  <c r="AA544" i="1"/>
  <c r="AC558" i="1"/>
  <c r="Z539" i="1"/>
  <c r="AK539" i="1" s="1"/>
  <c r="Y544" i="1"/>
  <c r="AU541" i="1"/>
  <c r="BB537" i="1"/>
  <c r="E487" i="4" s="1"/>
  <c r="AW541" i="1"/>
  <c r="AX544" i="1" s="1"/>
  <c r="AB543" i="1"/>
  <c r="BD543" i="1" s="1"/>
  <c r="AV541" i="1"/>
  <c r="S537" i="1"/>
  <c r="AF537" i="1" s="1"/>
  <c r="V537" i="1"/>
  <c r="W537" i="1" s="1"/>
  <c r="X537" i="1" s="1"/>
  <c r="AO537" i="1" l="1"/>
  <c r="AP537" i="1" s="1"/>
  <c r="H487" i="4" s="1"/>
  <c r="AL537" i="1"/>
  <c r="AE537" i="1"/>
  <c r="AY541" i="1"/>
  <c r="AZ541" i="1" s="1"/>
  <c r="BC537" i="1"/>
  <c r="AJ537" i="1"/>
  <c r="AH537" i="1"/>
  <c r="BF537" i="1"/>
  <c r="AG537" i="1"/>
  <c r="AM537" i="1" l="1"/>
  <c r="O538" i="1" s="1"/>
  <c r="P538" i="1" s="1"/>
  <c r="BI537" i="1"/>
  <c r="K538" i="1" s="1"/>
  <c r="I487" i="4"/>
  <c r="AK487" i="4" s="1"/>
  <c r="AL487" i="4" s="1"/>
  <c r="BA541" i="1"/>
  <c r="D491" i="4" s="1"/>
  <c r="AR491" i="4" s="1"/>
  <c r="F491" i="4"/>
  <c r="L487" i="4"/>
  <c r="G491" i="4" l="1"/>
  <c r="AI491" i="4"/>
  <c r="AJ491" i="4" s="1"/>
  <c r="J487" i="4"/>
  <c r="C487" i="4"/>
  <c r="N487" i="4"/>
  <c r="O487" i="4" s="1"/>
  <c r="D542" i="1"/>
  <c r="E542" i="1" s="1"/>
  <c r="F542" i="1" s="1"/>
  <c r="M538" i="1"/>
  <c r="N538" i="1" s="1"/>
  <c r="R538" i="1"/>
  <c r="Q538" i="1"/>
  <c r="BE538" i="1"/>
  <c r="AD538" i="1" l="1" a="1"/>
  <c r="AD538" i="1" s="1"/>
  <c r="AA545" i="1"/>
  <c r="AC559" i="1"/>
  <c r="G542" i="1"/>
  <c r="M492" i="4" s="1"/>
  <c r="Z540" i="1"/>
  <c r="AK540" i="1" s="1"/>
  <c r="Y545" i="1"/>
  <c r="AV542" i="1"/>
  <c r="AU542" i="1"/>
  <c r="AW542" i="1"/>
  <c r="AX545" i="1" s="1"/>
  <c r="S538" i="1"/>
  <c r="AF538" i="1" s="1"/>
  <c r="V538" i="1"/>
  <c r="W538" i="1" s="1"/>
  <c r="X538" i="1" s="1"/>
  <c r="BF538" i="1" s="1"/>
  <c r="AB544" i="1"/>
  <c r="BD544" i="1" s="1"/>
  <c r="BB538" i="1"/>
  <c r="E488" i="4" s="1"/>
  <c r="K488" i="4"/>
  <c r="AI538" i="1"/>
  <c r="AN538" i="1"/>
  <c r="AL538" i="1" l="1"/>
  <c r="AE538" i="1"/>
  <c r="AO538" i="1"/>
  <c r="AP538" i="1" s="1"/>
  <c r="H488" i="4" s="1"/>
  <c r="BC538" i="1"/>
  <c r="AY542" i="1"/>
  <c r="AZ542" i="1" s="1"/>
  <c r="AG538" i="1"/>
  <c r="AJ538" i="1"/>
  <c r="AH538" i="1"/>
  <c r="L488" i="4"/>
  <c r="BI538" i="1" l="1"/>
  <c r="N488" i="4" s="1"/>
  <c r="O488" i="4" s="1"/>
  <c r="AM538" i="1"/>
  <c r="O539" i="1" s="1"/>
  <c r="P539" i="1" s="1"/>
  <c r="Q539" i="1" s="1"/>
  <c r="I488" i="4"/>
  <c r="AK488" i="4" s="1"/>
  <c r="AL488" i="4" s="1"/>
  <c r="BA542" i="1"/>
  <c r="D492" i="4" s="1"/>
  <c r="AR492" i="4" s="1"/>
  <c r="F492" i="4"/>
  <c r="G492" i="4" l="1"/>
  <c r="AI492" i="4"/>
  <c r="AJ492" i="4" s="1"/>
  <c r="K539" i="1"/>
  <c r="M539" i="1" s="1"/>
  <c r="N539" i="1" s="1"/>
  <c r="J488" i="4"/>
  <c r="C488" i="4"/>
  <c r="BE539" i="1"/>
  <c r="K489" i="4" s="1"/>
  <c r="R539" i="1"/>
  <c r="AI539" i="1" s="1"/>
  <c r="D543" i="1"/>
  <c r="E543" i="1" s="1"/>
  <c r="F543" i="1" s="1"/>
  <c r="G543" i="1" l="1"/>
  <c r="M493" i="4" s="1"/>
  <c r="AN539" i="1"/>
  <c r="AD539" i="1" a="1"/>
  <c r="AD539" i="1" s="1"/>
  <c r="AA546" i="1"/>
  <c r="AC560" i="1"/>
  <c r="AU543" i="1"/>
  <c r="Y546" i="1"/>
  <c r="AW543" i="1"/>
  <c r="AX546" i="1" s="1"/>
  <c r="V539" i="1"/>
  <c r="W539" i="1" s="1"/>
  <c r="X539" i="1" s="1"/>
  <c r="BF539" i="1" s="1"/>
  <c r="S539" i="1"/>
  <c r="AF539" i="1" s="1"/>
  <c r="Z541" i="1"/>
  <c r="AK541" i="1" s="1"/>
  <c r="AV543" i="1"/>
  <c r="BB539" i="1"/>
  <c r="E489" i="4" s="1"/>
  <c r="AB545" i="1"/>
  <c r="AO539" i="1" l="1"/>
  <c r="AP539" i="1" s="1"/>
  <c r="H489" i="4" s="1"/>
  <c r="AE539" i="1"/>
  <c r="AL539" i="1"/>
  <c r="AH539" i="1"/>
  <c r="AG539" i="1"/>
  <c r="BC539" i="1"/>
  <c r="AJ539" i="1"/>
  <c r="AY543" i="1"/>
  <c r="AZ543" i="1" s="1"/>
  <c r="BD545" i="1"/>
  <c r="L489" i="4"/>
  <c r="AM539" i="1" l="1"/>
  <c r="C489" i="4" s="1"/>
  <c r="BI539" i="1"/>
  <c r="N489" i="4" s="1"/>
  <c r="O489" i="4" s="1"/>
  <c r="I489" i="4"/>
  <c r="AK489" i="4" s="1"/>
  <c r="AL489" i="4" s="1"/>
  <c r="BA543" i="1"/>
  <c r="D544" i="1" s="1"/>
  <c r="E544" i="1" s="1"/>
  <c r="F544" i="1" s="1"/>
  <c r="F493" i="4"/>
  <c r="G493" i="4" l="1"/>
  <c r="AI493" i="4"/>
  <c r="AJ493" i="4" s="1"/>
  <c r="O540" i="1"/>
  <c r="P540" i="1" s="1"/>
  <c r="R540" i="1" s="1"/>
  <c r="J489" i="4"/>
  <c r="K540" i="1"/>
  <c r="M540" i="1" s="1"/>
  <c r="N540" i="1" s="1"/>
  <c r="G544" i="1"/>
  <c r="M494" i="4" s="1"/>
  <c r="D493" i="4"/>
  <c r="AR493" i="4" s="1"/>
  <c r="Q540" i="1" l="1"/>
  <c r="BE540" i="1"/>
  <c r="K490" i="4" s="1"/>
  <c r="AD540" i="1" a="1"/>
  <c r="AD540" i="1" s="1"/>
  <c r="AA547" i="1"/>
  <c r="AC561" i="1"/>
  <c r="Y547" i="1"/>
  <c r="V540" i="1"/>
  <c r="W540" i="1" s="1"/>
  <c r="X540" i="1" s="1"/>
  <c r="S540" i="1"/>
  <c r="AU544" i="1"/>
  <c r="AB546" i="1"/>
  <c r="AW544" i="1"/>
  <c r="AX547" i="1" s="1"/>
  <c r="AV544" i="1"/>
  <c r="Z542" i="1"/>
  <c r="AK542" i="1" s="1"/>
  <c r="BB540" i="1"/>
  <c r="AN540" i="1"/>
  <c r="AI540" i="1"/>
  <c r="AF540" i="1" l="1"/>
  <c r="AE540" i="1"/>
  <c r="AO540" i="1"/>
  <c r="AP540" i="1" s="1"/>
  <c r="H490" i="4" s="1"/>
  <c r="AL540" i="1"/>
  <c r="AH540" i="1"/>
  <c r="BF540" i="1"/>
  <c r="AG540" i="1"/>
  <c r="BD546" i="1"/>
  <c r="AY544" i="1"/>
  <c r="AZ544" i="1" s="1"/>
  <c r="BC540" i="1"/>
  <c r="AJ540" i="1"/>
  <c r="E490" i="4"/>
  <c r="BI540" i="1" l="1"/>
  <c r="N490" i="4" s="1"/>
  <c r="O490" i="4" s="1"/>
  <c r="I490" i="4"/>
  <c r="AK490" i="4" s="1"/>
  <c r="AL490" i="4" s="1"/>
  <c r="BA544" i="1"/>
  <c r="L490" i="4"/>
  <c r="AM540" i="1"/>
  <c r="F494" i="4"/>
  <c r="G494" i="4" l="1"/>
  <c r="AI494" i="4"/>
  <c r="AJ494" i="4" s="1"/>
  <c r="J490" i="4"/>
  <c r="K541" i="1"/>
  <c r="M541" i="1" s="1"/>
  <c r="N541" i="1" s="1"/>
  <c r="O541" i="1"/>
  <c r="P541" i="1" s="1"/>
  <c r="C490" i="4"/>
  <c r="D494" i="4"/>
  <c r="AR494" i="4" s="1"/>
  <c r="D545" i="1"/>
  <c r="E545" i="1" s="1"/>
  <c r="F545" i="1" s="1"/>
  <c r="AD541" i="1" l="1" a="1"/>
  <c r="AD541" i="1" s="1"/>
  <c r="AA548" i="1"/>
  <c r="AC562" i="1"/>
  <c r="AB547" i="1"/>
  <c r="BD547" i="1" s="1"/>
  <c r="Y548" i="1"/>
  <c r="AV545" i="1"/>
  <c r="BB541" i="1"/>
  <c r="E491" i="4" s="1"/>
  <c r="V541" i="1"/>
  <c r="W541" i="1" s="1"/>
  <c r="X541" i="1" s="1"/>
  <c r="Z543" i="1"/>
  <c r="AK543" i="1" s="1"/>
  <c r="S541" i="1"/>
  <c r="AU545" i="1"/>
  <c r="AW545" i="1"/>
  <c r="AX548" i="1" s="1"/>
  <c r="G545" i="1"/>
  <c r="M495" i="4" s="1"/>
  <c r="Q541" i="1"/>
  <c r="R541" i="1"/>
  <c r="BE541" i="1"/>
  <c r="AO541" i="1" l="1"/>
  <c r="AP541" i="1" s="1"/>
  <c r="H491" i="4" s="1"/>
  <c r="AL541" i="1"/>
  <c r="AE541" i="1"/>
  <c r="BC541" i="1"/>
  <c r="AF541" i="1"/>
  <c r="AH541" i="1"/>
  <c r="BF541" i="1"/>
  <c r="L491" i="4" s="1"/>
  <c r="AY545" i="1"/>
  <c r="AZ545" i="1" s="1"/>
  <c r="AJ541" i="1"/>
  <c r="AI541" i="1"/>
  <c r="AN541" i="1"/>
  <c r="AG541" i="1"/>
  <c r="K491" i="4"/>
  <c r="AM541" i="1" l="1"/>
  <c r="O542" i="1" s="1"/>
  <c r="P542" i="1" s="1"/>
  <c r="I491" i="4"/>
  <c r="AK491" i="4" s="1"/>
  <c r="AL491" i="4" s="1"/>
  <c r="BA545" i="1"/>
  <c r="D495" i="4" s="1"/>
  <c r="AR495" i="4" s="1"/>
  <c r="F495" i="4"/>
  <c r="BI541" i="1"/>
  <c r="N491" i="4" s="1"/>
  <c r="O491" i="4" s="1"/>
  <c r="G495" i="4" l="1"/>
  <c r="AI495" i="4"/>
  <c r="AJ495" i="4" s="1"/>
  <c r="J491" i="4"/>
  <c r="C491" i="4"/>
  <c r="D546" i="1"/>
  <c r="E546" i="1" s="1"/>
  <c r="F546" i="1" s="1"/>
  <c r="K542" i="1"/>
  <c r="Q542" i="1"/>
  <c r="R542" i="1"/>
  <c r="BE542" i="1"/>
  <c r="G546" i="1" l="1"/>
  <c r="M496" i="4" s="1"/>
  <c r="K492" i="4"/>
  <c r="AN542" i="1"/>
  <c r="AI542" i="1"/>
  <c r="M542" i="1"/>
  <c r="N542" i="1" s="1"/>
  <c r="AD542" i="1" l="1" a="1"/>
  <c r="AD542" i="1" s="1"/>
  <c r="AA549" i="1"/>
  <c r="AC563" i="1"/>
  <c r="Y549" i="1"/>
  <c r="V542" i="1"/>
  <c r="AB548" i="1"/>
  <c r="AW546" i="1"/>
  <c r="AX549" i="1" s="1"/>
  <c r="AV546" i="1"/>
  <c r="AU546" i="1"/>
  <c r="S542" i="1"/>
  <c r="AF542" i="1" s="1"/>
  <c r="Z544" i="1"/>
  <c r="AK544" i="1" s="1"/>
  <c r="BB542" i="1"/>
  <c r="AL542" i="1" l="1"/>
  <c r="AO542" i="1"/>
  <c r="AP542" i="1" s="1"/>
  <c r="H492" i="4" s="1"/>
  <c r="AE542" i="1"/>
  <c r="E492" i="4"/>
  <c r="W542" i="1"/>
  <c r="X542" i="1" s="1"/>
  <c r="BF542" i="1" s="1"/>
  <c r="AY546" i="1"/>
  <c r="AZ546" i="1" s="1"/>
  <c r="BD548" i="1"/>
  <c r="BC542" i="1"/>
  <c r="AJ542" i="1"/>
  <c r="I492" i="4" l="1"/>
  <c r="AK492" i="4" s="1"/>
  <c r="AL492" i="4" s="1"/>
  <c r="BA546" i="1"/>
  <c r="AH542" i="1"/>
  <c r="AM542" i="1"/>
  <c r="F496" i="4"/>
  <c r="AG542" i="1"/>
  <c r="G496" i="4" l="1"/>
  <c r="AI496" i="4"/>
  <c r="AJ496" i="4" s="1"/>
  <c r="J492" i="4"/>
  <c r="L492" i="4"/>
  <c r="BI542" i="1"/>
  <c r="N492" i="4" s="1"/>
  <c r="O492" i="4" s="1"/>
  <c r="D496" i="4"/>
  <c r="AR496" i="4" s="1"/>
  <c r="D547" i="1"/>
  <c r="E547" i="1" s="1"/>
  <c r="F547" i="1" s="1"/>
  <c r="O543" i="1"/>
  <c r="P543" i="1" s="1"/>
  <c r="C492" i="4"/>
  <c r="Q543" i="1" l="1"/>
  <c r="R543" i="1"/>
  <c r="BE543" i="1"/>
  <c r="G547" i="1"/>
  <c r="M497" i="4" s="1"/>
  <c r="K543" i="1"/>
  <c r="M543" i="1" l="1"/>
  <c r="N543" i="1" s="1"/>
  <c r="K493" i="4"/>
  <c r="AI543" i="1"/>
  <c r="AN543" i="1"/>
  <c r="AD543" i="1" l="1" a="1"/>
  <c r="AD543" i="1" s="1"/>
  <c r="AA550" i="1"/>
  <c r="AC564" i="1"/>
  <c r="Y550" i="1"/>
  <c r="AU547" i="1"/>
  <c r="AW547" i="1"/>
  <c r="AX550" i="1" s="1"/>
  <c r="AV547" i="1"/>
  <c r="BB543" i="1"/>
  <c r="E493" i="4" s="1"/>
  <c r="Z545" i="1"/>
  <c r="AK545" i="1" s="1"/>
  <c r="AB549" i="1"/>
  <c r="BD549" i="1" s="1"/>
  <c r="V543" i="1"/>
  <c r="W543" i="1" s="1"/>
  <c r="X543" i="1" s="1"/>
  <c r="BF543" i="1" s="1"/>
  <c r="S543" i="1"/>
  <c r="AF543" i="1" s="1"/>
  <c r="AE543" i="1" l="1"/>
  <c r="AO543" i="1"/>
  <c r="AP543" i="1" s="1"/>
  <c r="H493" i="4" s="1"/>
  <c r="AL543" i="1"/>
  <c r="AY547" i="1"/>
  <c r="AZ547" i="1" s="1"/>
  <c r="L493" i="4"/>
  <c r="AJ543" i="1"/>
  <c r="BC543" i="1"/>
  <c r="AH543" i="1"/>
  <c r="AG543" i="1"/>
  <c r="AM543" i="1" l="1"/>
  <c r="C493" i="4" s="1"/>
  <c r="I493" i="4"/>
  <c r="AK493" i="4" s="1"/>
  <c r="AL493" i="4" s="1"/>
  <c r="BA547" i="1"/>
  <c r="D497" i="4" s="1"/>
  <c r="AR497" i="4" s="1"/>
  <c r="F497" i="4"/>
  <c r="BI543" i="1"/>
  <c r="N493" i="4" s="1"/>
  <c r="O493" i="4" s="1"/>
  <c r="G497" i="4" l="1"/>
  <c r="AI497" i="4"/>
  <c r="AJ497" i="4" s="1"/>
  <c r="J493" i="4"/>
  <c r="O544" i="1"/>
  <c r="P544" i="1" s="1"/>
  <c r="Q544" i="1" s="1"/>
  <c r="D548" i="1"/>
  <c r="E548" i="1" s="1"/>
  <c r="F548" i="1" s="1"/>
  <c r="K544" i="1"/>
  <c r="R544" i="1" l="1"/>
  <c r="AN544" i="1" s="1"/>
  <c r="BE544" i="1"/>
  <c r="K494" i="4" s="1"/>
  <c r="G548" i="1"/>
  <c r="M498" i="4" s="1"/>
  <c r="M544" i="1"/>
  <c r="N544" i="1" s="1"/>
  <c r="AI544" i="1"/>
  <c r="AD544" i="1" l="1" a="1"/>
  <c r="AD544" i="1" s="1"/>
  <c r="AA551" i="1"/>
  <c r="AC565" i="1"/>
  <c r="Y551" i="1"/>
  <c r="AU548" i="1"/>
  <c r="AB550" i="1"/>
  <c r="AV548" i="1"/>
  <c r="AW548" i="1"/>
  <c r="AX551" i="1" s="1"/>
  <c r="Z546" i="1"/>
  <c r="AK546" i="1" s="1"/>
  <c r="S544" i="1"/>
  <c r="AF544" i="1" s="1"/>
  <c r="V544" i="1"/>
  <c r="BB544" i="1"/>
  <c r="AO544" i="1" l="1"/>
  <c r="AP544" i="1" s="1"/>
  <c r="H494" i="4" s="1"/>
  <c r="AL544" i="1"/>
  <c r="AE544" i="1"/>
  <c r="E494" i="4"/>
  <c r="W544" i="1"/>
  <c r="X544" i="1" s="1"/>
  <c r="BF544" i="1" s="1"/>
  <c r="AY548" i="1"/>
  <c r="AZ548" i="1" s="1"/>
  <c r="BD550" i="1"/>
  <c r="BC544" i="1"/>
  <c r="AJ544" i="1"/>
  <c r="I494" i="4" l="1"/>
  <c r="AK494" i="4" s="1"/>
  <c r="AL494" i="4" s="1"/>
  <c r="BA548" i="1"/>
  <c r="AH544" i="1"/>
  <c r="AG544" i="1"/>
  <c r="AM544" i="1"/>
  <c r="F498" i="4"/>
  <c r="G498" i="4" l="1"/>
  <c r="AI498" i="4"/>
  <c r="AJ498" i="4" s="1"/>
  <c r="J494" i="4"/>
  <c r="L494" i="4"/>
  <c r="D549" i="1"/>
  <c r="E549" i="1" s="1"/>
  <c r="F549" i="1" s="1"/>
  <c r="D498" i="4"/>
  <c r="AR498" i="4" s="1"/>
  <c r="O545" i="1"/>
  <c r="P545" i="1" s="1"/>
  <c r="C494" i="4"/>
  <c r="BI544" i="1"/>
  <c r="N494" i="4" s="1"/>
  <c r="O494" i="4" s="1"/>
  <c r="Q545" i="1" l="1"/>
  <c r="R545" i="1"/>
  <c r="BE545" i="1"/>
  <c r="K545" i="1"/>
  <c r="G549" i="1"/>
  <c r="M499" i="4" s="1"/>
  <c r="M545" i="1" l="1"/>
  <c r="N545" i="1" s="1"/>
  <c r="K495" i="4"/>
  <c r="AN545" i="1"/>
  <c r="AI545" i="1"/>
  <c r="AD545" i="1" l="1" a="1"/>
  <c r="AD545" i="1" s="1"/>
  <c r="AA552" i="1"/>
  <c r="AC566" i="1"/>
  <c r="AW549" i="1"/>
  <c r="AX552" i="1" s="1"/>
  <c r="Y552" i="1"/>
  <c r="Z547" i="1"/>
  <c r="AK547" i="1" s="1"/>
  <c r="BB545" i="1"/>
  <c r="E495" i="4" s="1"/>
  <c r="AB551" i="1"/>
  <c r="AU549" i="1"/>
  <c r="V545" i="1"/>
  <c r="W545" i="1" s="1"/>
  <c r="X545" i="1" s="1"/>
  <c r="AG545" i="1" s="1"/>
  <c r="S545" i="1"/>
  <c r="AV549" i="1"/>
  <c r="AE545" i="1" l="1"/>
  <c r="AL545" i="1"/>
  <c r="AO545" i="1"/>
  <c r="AP545" i="1" s="1"/>
  <c r="H495" i="4" s="1"/>
  <c r="BD551" i="1"/>
  <c r="AY549" i="1"/>
  <c r="AZ549" i="1" s="1"/>
  <c r="BC545" i="1"/>
  <c r="AJ545" i="1"/>
  <c r="AF545" i="1"/>
  <c r="AH545" i="1"/>
  <c r="BF545" i="1"/>
  <c r="AM545" i="1" l="1"/>
  <c r="C495" i="4" s="1"/>
  <c r="I495" i="4"/>
  <c r="AK495" i="4" s="1"/>
  <c r="AL495" i="4" s="1"/>
  <c r="BI545" i="1"/>
  <c r="N495" i="4" s="1"/>
  <c r="O495" i="4" s="1"/>
  <c r="F499" i="4"/>
  <c r="BA549" i="1"/>
  <c r="D499" i="4" s="1"/>
  <c r="AR499" i="4" s="1"/>
  <c r="L495" i="4"/>
  <c r="G499" i="4" l="1"/>
  <c r="AI499" i="4"/>
  <c r="AJ499" i="4" s="1"/>
  <c r="J495" i="4"/>
  <c r="O546" i="1"/>
  <c r="P546" i="1" s="1"/>
  <c r="R546" i="1" s="1"/>
  <c r="K546" i="1"/>
  <c r="M546" i="1" s="1"/>
  <c r="N546" i="1" s="1"/>
  <c r="D550" i="1"/>
  <c r="E550" i="1" s="1"/>
  <c r="F550" i="1" s="1"/>
  <c r="BE546" i="1" l="1"/>
  <c r="K496" i="4" s="1"/>
  <c r="Q546" i="1"/>
  <c r="AD546" i="1" a="1"/>
  <c r="AD546" i="1" s="1"/>
  <c r="AA553" i="1"/>
  <c r="AC567" i="1"/>
  <c r="AW550" i="1"/>
  <c r="AX553" i="1" s="1"/>
  <c r="Y553" i="1"/>
  <c r="G550" i="1"/>
  <c r="M500" i="4" s="1"/>
  <c r="AU550" i="1"/>
  <c r="BB546" i="1"/>
  <c r="E496" i="4" s="1"/>
  <c r="AB552" i="1"/>
  <c r="BD552" i="1" s="1"/>
  <c r="V546" i="1"/>
  <c r="W546" i="1" s="1"/>
  <c r="X546" i="1" s="1"/>
  <c r="AV550" i="1"/>
  <c r="S546" i="1"/>
  <c r="Z548" i="1"/>
  <c r="AK548" i="1" s="1"/>
  <c r="AN546" i="1"/>
  <c r="AI546" i="1"/>
  <c r="AG546" i="1" l="1"/>
  <c r="AO546" i="1"/>
  <c r="AP546" i="1" s="1"/>
  <c r="H496" i="4" s="1"/>
  <c r="AL546" i="1"/>
  <c r="AE546" i="1"/>
  <c r="AY550" i="1"/>
  <c r="AZ550" i="1" s="1"/>
  <c r="BC546" i="1"/>
  <c r="AF546" i="1"/>
  <c r="AH546" i="1"/>
  <c r="BF546" i="1"/>
  <c r="L496" i="4" s="1"/>
  <c r="AJ546" i="1"/>
  <c r="BI546" i="1" l="1"/>
  <c r="N496" i="4" s="1"/>
  <c r="O496" i="4" s="1"/>
  <c r="AM546" i="1"/>
  <c r="O547" i="1" s="1"/>
  <c r="P547" i="1" s="1"/>
  <c r="I496" i="4"/>
  <c r="AK496" i="4" s="1"/>
  <c r="AL496" i="4" s="1"/>
  <c r="BA550" i="1"/>
  <c r="D500" i="4" s="1"/>
  <c r="AR500" i="4" s="1"/>
  <c r="F500" i="4"/>
  <c r="G500" i="4" l="1"/>
  <c r="AI500" i="4"/>
  <c r="AJ500" i="4" s="1"/>
  <c r="J496" i="4"/>
  <c r="C496" i="4"/>
  <c r="K547" i="1"/>
  <c r="M547" i="1" s="1"/>
  <c r="N547" i="1" s="1"/>
  <c r="D551" i="1"/>
  <c r="E551" i="1" s="1"/>
  <c r="F551" i="1" s="1"/>
  <c r="Q547" i="1"/>
  <c r="R547" i="1"/>
  <c r="BE547" i="1"/>
  <c r="G551" i="1" l="1"/>
  <c r="M501" i="4" s="1"/>
  <c r="AD547" i="1" a="1"/>
  <c r="AD547" i="1" s="1"/>
  <c r="AA554" i="1"/>
  <c r="AC568" i="1"/>
  <c r="Y554" i="1"/>
  <c r="K497" i="4"/>
  <c r="V547" i="1"/>
  <c r="W547" i="1" s="1"/>
  <c r="X547" i="1" s="1"/>
  <c r="S547" i="1"/>
  <c r="AF547" i="1" s="1"/>
  <c r="AU551" i="1"/>
  <c r="AV551" i="1"/>
  <c r="AW551" i="1"/>
  <c r="AX554" i="1" s="1"/>
  <c r="AB553" i="1"/>
  <c r="Z549" i="1"/>
  <c r="AK549" i="1" s="1"/>
  <c r="BB547" i="1"/>
  <c r="AI547" i="1"/>
  <c r="AN547" i="1"/>
  <c r="AE547" i="1" l="1"/>
  <c r="AO547" i="1"/>
  <c r="AP547" i="1" s="1"/>
  <c r="H497" i="4" s="1"/>
  <c r="AL547" i="1"/>
  <c r="AH547" i="1"/>
  <c r="BF547" i="1"/>
  <c r="AG547" i="1"/>
  <c r="AY551" i="1"/>
  <c r="AZ551" i="1" s="1"/>
  <c r="AJ547" i="1"/>
  <c r="BC547" i="1"/>
  <c r="BD553" i="1"/>
  <c r="E497" i="4"/>
  <c r="BI547" i="1" l="1"/>
  <c r="N497" i="4" s="1"/>
  <c r="O497" i="4" s="1"/>
  <c r="I497" i="4"/>
  <c r="AK497" i="4" s="1"/>
  <c r="AL497" i="4" s="1"/>
  <c r="BA551" i="1"/>
  <c r="D501" i="4" s="1"/>
  <c r="AR501" i="4" s="1"/>
  <c r="L497" i="4"/>
  <c r="F501" i="4"/>
  <c r="AM547" i="1"/>
  <c r="G501" i="4" l="1"/>
  <c r="AI501" i="4"/>
  <c r="AJ501" i="4" s="1"/>
  <c r="J497" i="4"/>
  <c r="K548" i="1"/>
  <c r="M548" i="1" s="1"/>
  <c r="N548" i="1" s="1"/>
  <c r="D552" i="1"/>
  <c r="E552" i="1" s="1"/>
  <c r="F552" i="1" s="1"/>
  <c r="O548" i="1"/>
  <c r="P548" i="1" s="1"/>
  <c r="C497" i="4"/>
  <c r="G552" i="1" l="1"/>
  <c r="M502" i="4" s="1"/>
  <c r="AD548" i="1" a="1"/>
  <c r="AD548" i="1" s="1"/>
  <c r="AA555" i="1"/>
  <c r="AC569" i="1"/>
  <c r="Y555" i="1"/>
  <c r="V548" i="1"/>
  <c r="W548" i="1" s="1"/>
  <c r="X548" i="1" s="1"/>
  <c r="AW552" i="1"/>
  <c r="AX555" i="1" s="1"/>
  <c r="Z550" i="1"/>
  <c r="AK550" i="1" s="1"/>
  <c r="AV552" i="1"/>
  <c r="AB554" i="1"/>
  <c r="S548" i="1"/>
  <c r="AU552" i="1"/>
  <c r="BB548" i="1"/>
  <c r="Q548" i="1"/>
  <c r="R548" i="1"/>
  <c r="BE548" i="1"/>
  <c r="AL548" i="1" l="1"/>
  <c r="AE548" i="1"/>
  <c r="AO548" i="1"/>
  <c r="AP548" i="1" s="1"/>
  <c r="H498" i="4" s="1"/>
  <c r="AF548" i="1"/>
  <c r="AH548" i="1"/>
  <c r="BF548" i="1"/>
  <c r="AY552" i="1"/>
  <c r="AZ552" i="1" s="1"/>
  <c r="AG548" i="1"/>
  <c r="BD554" i="1"/>
  <c r="K498" i="4"/>
  <c r="E498" i="4"/>
  <c r="AI548" i="1"/>
  <c r="AN548" i="1"/>
  <c r="AJ548" i="1"/>
  <c r="BC548" i="1"/>
  <c r="I498" i="4" l="1"/>
  <c r="AK498" i="4" s="1"/>
  <c r="AL498" i="4" s="1"/>
  <c r="F502" i="4"/>
  <c r="BA552" i="1"/>
  <c r="D502" i="4" s="1"/>
  <c r="AR502" i="4" s="1"/>
  <c r="L498" i="4"/>
  <c r="AM548" i="1"/>
  <c r="BI548" i="1"/>
  <c r="N498" i="4" s="1"/>
  <c r="O498" i="4" s="1"/>
  <c r="G502" i="4" l="1"/>
  <c r="AI502" i="4"/>
  <c r="AJ502" i="4" s="1"/>
  <c r="J498" i="4"/>
  <c r="D553" i="1"/>
  <c r="E553" i="1" s="1"/>
  <c r="F553" i="1" s="1"/>
  <c r="K549" i="1"/>
  <c r="O549" i="1"/>
  <c r="P549" i="1" s="1"/>
  <c r="C498" i="4"/>
  <c r="G553" i="1" l="1"/>
  <c r="M503" i="4" s="1"/>
  <c r="M549" i="1"/>
  <c r="N549" i="1" s="1"/>
  <c r="R549" i="1"/>
  <c r="Q549" i="1"/>
  <c r="BE549" i="1"/>
  <c r="AD549" i="1" l="1" a="1"/>
  <c r="AD549" i="1" s="1"/>
  <c r="AA556" i="1"/>
  <c r="AC570" i="1"/>
  <c r="Y556" i="1"/>
  <c r="AV553" i="1"/>
  <c r="Z551" i="1"/>
  <c r="AK551" i="1" s="1"/>
  <c r="BB549" i="1"/>
  <c r="E499" i="4" s="1"/>
  <c r="AU553" i="1"/>
  <c r="AW553" i="1"/>
  <c r="AX556" i="1" s="1"/>
  <c r="AB555" i="1"/>
  <c r="BD555" i="1" s="1"/>
  <c r="V549" i="1"/>
  <c r="W549" i="1" s="1"/>
  <c r="X549" i="1" s="1"/>
  <c r="AH549" i="1" s="1"/>
  <c r="S549" i="1"/>
  <c r="AF549" i="1" s="1"/>
  <c r="K499" i="4"/>
  <c r="AN549" i="1"/>
  <c r="AI549" i="1"/>
  <c r="AE549" i="1" l="1"/>
  <c r="AO549" i="1"/>
  <c r="AP549" i="1" s="1"/>
  <c r="H499" i="4" s="1"/>
  <c r="AL549" i="1"/>
  <c r="BC549" i="1"/>
  <c r="AY553" i="1"/>
  <c r="AZ553" i="1" s="1"/>
  <c r="AG549" i="1"/>
  <c r="AJ549" i="1"/>
  <c r="BF549" i="1"/>
  <c r="L499" i="4" s="1"/>
  <c r="BI549" i="1" l="1"/>
  <c r="N499" i="4" s="1"/>
  <c r="O499" i="4" s="1"/>
  <c r="AM549" i="1"/>
  <c r="C499" i="4" s="1"/>
  <c r="I499" i="4"/>
  <c r="AK499" i="4" s="1"/>
  <c r="AL499" i="4" s="1"/>
  <c r="F503" i="4"/>
  <c r="BA553" i="1"/>
  <c r="D554" i="1" s="1"/>
  <c r="E554" i="1" s="1"/>
  <c r="F554" i="1" s="1"/>
  <c r="G503" i="4" l="1"/>
  <c r="AI503" i="4"/>
  <c r="AJ503" i="4" s="1"/>
  <c r="K550" i="1"/>
  <c r="M550" i="1" s="1"/>
  <c r="N550" i="1" s="1"/>
  <c r="J499" i="4"/>
  <c r="O550" i="1"/>
  <c r="P550" i="1" s="1"/>
  <c r="R550" i="1" s="1"/>
  <c r="G554" i="1"/>
  <c r="M504" i="4" s="1"/>
  <c r="D503" i="4"/>
  <c r="AR503" i="4" s="1"/>
  <c r="BE550" i="1" l="1"/>
  <c r="K500" i="4" s="1"/>
  <c r="Q550" i="1"/>
  <c r="AD550" i="1" a="1"/>
  <c r="AD550" i="1" s="1"/>
  <c r="AA557" i="1"/>
  <c r="AC571" i="1"/>
  <c r="Z552" i="1"/>
  <c r="AK552" i="1" s="1"/>
  <c r="BB550" i="1"/>
  <c r="E500" i="4" s="1"/>
  <c r="S550" i="1"/>
  <c r="AU554" i="1"/>
  <c r="AW554" i="1"/>
  <c r="AX557" i="1" s="1"/>
  <c r="V550" i="1"/>
  <c r="W550" i="1" s="1"/>
  <c r="X550" i="1" s="1"/>
  <c r="BF550" i="1" s="1"/>
  <c r="Y557" i="1"/>
  <c r="AV554" i="1"/>
  <c r="AB556" i="1"/>
  <c r="BD556" i="1" s="1"/>
  <c r="AI550" i="1"/>
  <c r="AN550" i="1"/>
  <c r="AL550" i="1" l="1"/>
  <c r="AO550" i="1"/>
  <c r="AP550" i="1" s="1"/>
  <c r="H500" i="4" s="1"/>
  <c r="AE550" i="1"/>
  <c r="AJ550" i="1"/>
  <c r="AH550" i="1"/>
  <c r="AG550" i="1"/>
  <c r="BC550" i="1"/>
  <c r="AF550" i="1"/>
  <c r="AY554" i="1"/>
  <c r="AZ554" i="1" s="1"/>
  <c r="L500" i="4"/>
  <c r="AM550" i="1" l="1"/>
  <c r="O551" i="1" s="1"/>
  <c r="P551" i="1" s="1"/>
  <c r="I500" i="4"/>
  <c r="AK500" i="4" s="1"/>
  <c r="AL500" i="4" s="1"/>
  <c r="BA554" i="1"/>
  <c r="D504" i="4" s="1"/>
  <c r="AR504" i="4" s="1"/>
  <c r="F504" i="4"/>
  <c r="BI550" i="1"/>
  <c r="N500" i="4" s="1"/>
  <c r="O500" i="4" s="1"/>
  <c r="G504" i="4" l="1"/>
  <c r="AI504" i="4"/>
  <c r="AJ504" i="4" s="1"/>
  <c r="J500" i="4"/>
  <c r="C500" i="4"/>
  <c r="D555" i="1"/>
  <c r="E555" i="1" s="1"/>
  <c r="F555" i="1" s="1"/>
  <c r="K551" i="1"/>
  <c r="M551" i="1" s="1"/>
  <c r="N551" i="1" s="1"/>
  <c r="Q551" i="1"/>
  <c r="R551" i="1"/>
  <c r="BE551" i="1"/>
  <c r="G555" i="1" l="1"/>
  <c r="M505" i="4" s="1"/>
  <c r="AD551" i="1" a="1"/>
  <c r="AD551" i="1" s="1"/>
  <c r="AA558" i="1"/>
  <c r="AC572" i="1"/>
  <c r="Y558" i="1"/>
  <c r="S551" i="1"/>
  <c r="AF551" i="1" s="1"/>
  <c r="AU555" i="1"/>
  <c r="BB551" i="1"/>
  <c r="E501" i="4" s="1"/>
  <c r="AV555" i="1"/>
  <c r="AB557" i="1"/>
  <c r="BD557" i="1" s="1"/>
  <c r="AW555" i="1"/>
  <c r="AX558" i="1" s="1"/>
  <c r="V551" i="1"/>
  <c r="W551" i="1" s="1"/>
  <c r="X551" i="1" s="1"/>
  <c r="AH551" i="1" s="1"/>
  <c r="Z553" i="1"/>
  <c r="AK553" i="1" s="1"/>
  <c r="AN551" i="1"/>
  <c r="AI551" i="1"/>
  <c r="K501" i="4"/>
  <c r="AE551" i="1" l="1"/>
  <c r="AL551" i="1"/>
  <c r="AO551" i="1"/>
  <c r="AP551" i="1" s="1"/>
  <c r="H501" i="4" s="1"/>
  <c r="AG551" i="1"/>
  <c r="AJ551" i="1"/>
  <c r="BC551" i="1"/>
  <c r="BF551" i="1"/>
  <c r="L501" i="4" s="1"/>
  <c r="AY555" i="1"/>
  <c r="AZ555" i="1" s="1"/>
  <c r="BI551" i="1" l="1"/>
  <c r="N501" i="4" s="1"/>
  <c r="O501" i="4" s="1"/>
  <c r="AM551" i="1"/>
  <c r="O552" i="1" s="1"/>
  <c r="P552" i="1" s="1"/>
  <c r="Q552" i="1" s="1"/>
  <c r="I501" i="4"/>
  <c r="AK501" i="4" s="1"/>
  <c r="AL501" i="4" s="1"/>
  <c r="BA555" i="1"/>
  <c r="F505" i="4"/>
  <c r="G505" i="4" l="1"/>
  <c r="AI505" i="4"/>
  <c r="AJ505" i="4" s="1"/>
  <c r="J501" i="4"/>
  <c r="C501" i="4"/>
  <c r="K552" i="1"/>
  <c r="M552" i="1" s="1"/>
  <c r="N552" i="1" s="1"/>
  <c r="BE552" i="1"/>
  <c r="K502" i="4" s="1"/>
  <c r="R552" i="1"/>
  <c r="AN552" i="1" s="1"/>
  <c r="D505" i="4"/>
  <c r="AR505" i="4" s="1"/>
  <c r="D556" i="1"/>
  <c r="E556" i="1" s="1"/>
  <c r="F556" i="1" s="1"/>
  <c r="AI552" i="1" l="1"/>
  <c r="AD552" i="1" a="1"/>
  <c r="AD552" i="1" s="1"/>
  <c r="AA559" i="1"/>
  <c r="AC573" i="1"/>
  <c r="Y559" i="1"/>
  <c r="G556" i="1"/>
  <c r="M506" i="4" s="1"/>
  <c r="V552" i="1"/>
  <c r="AW556" i="1"/>
  <c r="AX559" i="1" s="1"/>
  <c r="Z554" i="1"/>
  <c r="AK554" i="1" s="1"/>
  <c r="AV556" i="1"/>
  <c r="AB558" i="1"/>
  <c r="S552" i="1"/>
  <c r="AF552" i="1" s="1"/>
  <c r="AU556" i="1"/>
  <c r="BB552" i="1"/>
  <c r="AL552" i="1" l="1"/>
  <c r="AO552" i="1"/>
  <c r="AP552" i="1" s="1"/>
  <c r="H502" i="4" s="1"/>
  <c r="AE552" i="1"/>
  <c r="BD558" i="1"/>
  <c r="AY556" i="1"/>
  <c r="AZ556" i="1" s="1"/>
  <c r="BC552" i="1"/>
  <c r="AJ552" i="1"/>
  <c r="W552" i="1"/>
  <c r="X552" i="1" s="1"/>
  <c r="BF552" i="1" s="1"/>
  <c r="E502" i="4"/>
  <c r="I502" i="4" l="1"/>
  <c r="AK502" i="4" s="1"/>
  <c r="AL502" i="4" s="1"/>
  <c r="BA556" i="1"/>
  <c r="AH552" i="1"/>
  <c r="F506" i="4"/>
  <c r="AM552" i="1"/>
  <c r="AG552" i="1"/>
  <c r="G506" i="4" l="1"/>
  <c r="AI506" i="4"/>
  <c r="AJ506" i="4" s="1"/>
  <c r="J502" i="4"/>
  <c r="L502" i="4"/>
  <c r="O553" i="1"/>
  <c r="P553" i="1" s="1"/>
  <c r="C502" i="4"/>
  <c r="D506" i="4"/>
  <c r="AR506" i="4" s="1"/>
  <c r="D557" i="1"/>
  <c r="E557" i="1" s="1"/>
  <c r="F557" i="1" s="1"/>
  <c r="BI552" i="1"/>
  <c r="N502" i="4" s="1"/>
  <c r="O502" i="4" s="1"/>
  <c r="K553" i="1" l="1"/>
  <c r="G557" i="1"/>
  <c r="M507" i="4" s="1"/>
  <c r="R553" i="1"/>
  <c r="Q553" i="1"/>
  <c r="BE553" i="1"/>
  <c r="M553" i="1" l="1"/>
  <c r="N553" i="1" s="1"/>
  <c r="K503" i="4"/>
  <c r="AI553" i="1"/>
  <c r="AN553" i="1"/>
  <c r="AD553" i="1" l="1" a="1"/>
  <c r="AD553" i="1" s="1"/>
  <c r="AA560" i="1"/>
  <c r="AC574" i="1"/>
  <c r="AW557" i="1"/>
  <c r="AX560" i="1" s="1"/>
  <c r="AU557" i="1"/>
  <c r="Y560" i="1"/>
  <c r="S553" i="1"/>
  <c r="AF553" i="1" s="1"/>
  <c r="BB553" i="1"/>
  <c r="E503" i="4" s="1"/>
  <c r="AB559" i="1"/>
  <c r="BD559" i="1" s="1"/>
  <c r="V553" i="1"/>
  <c r="W553" i="1" s="1"/>
  <c r="X553" i="1" s="1"/>
  <c r="AH553" i="1" s="1"/>
  <c r="Z555" i="1"/>
  <c r="AK555" i="1" s="1"/>
  <c r="AV557" i="1"/>
  <c r="AE553" i="1" l="1"/>
  <c r="AO553" i="1"/>
  <c r="AP553" i="1" s="1"/>
  <c r="H503" i="4" s="1"/>
  <c r="AL553" i="1"/>
  <c r="AY557" i="1"/>
  <c r="AZ557" i="1" s="1"/>
  <c r="BA557" i="1" s="1"/>
  <c r="D507" i="4" s="1"/>
  <c r="AR507" i="4" s="1"/>
  <c r="AJ553" i="1"/>
  <c r="BC553" i="1"/>
  <c r="AG553" i="1"/>
  <c r="BF553" i="1"/>
  <c r="L503" i="4" s="1"/>
  <c r="BI553" i="1" l="1"/>
  <c r="N503" i="4" s="1"/>
  <c r="O503" i="4" s="1"/>
  <c r="AM553" i="1"/>
  <c r="O554" i="1" s="1"/>
  <c r="P554" i="1" s="1"/>
  <c r="I503" i="4"/>
  <c r="AK503" i="4" s="1"/>
  <c r="AL503" i="4" s="1"/>
  <c r="D558" i="1"/>
  <c r="E558" i="1" s="1"/>
  <c r="F558" i="1" s="1"/>
  <c r="F507" i="4"/>
  <c r="G507" i="4" l="1"/>
  <c r="AI507" i="4"/>
  <c r="AJ507" i="4" s="1"/>
  <c r="J503" i="4"/>
  <c r="G558" i="1"/>
  <c r="M508" i="4" s="1"/>
  <c r="K554" i="1"/>
  <c r="M554" i="1" s="1"/>
  <c r="N554" i="1" s="1"/>
  <c r="C503" i="4"/>
  <c r="AD554" i="1" a="1"/>
  <c r="Q554" i="1"/>
  <c r="R554" i="1"/>
  <c r="BE554" i="1"/>
  <c r="AD554" i="1" l="1"/>
  <c r="AU558" i="1"/>
  <c r="Y561" i="1"/>
  <c r="S554" i="1"/>
  <c r="AF554" i="1" s="1"/>
  <c r="AC575" i="1"/>
  <c r="Z556" i="1"/>
  <c r="AK556" i="1" s="1"/>
  <c r="BB554" i="1"/>
  <c r="E504" i="4" s="1"/>
  <c r="AW558" i="1"/>
  <c r="AX561" i="1" s="1"/>
  <c r="V554" i="1"/>
  <c r="W554" i="1" s="1"/>
  <c r="X554" i="1" s="1"/>
  <c r="AH554" i="1" s="1"/>
  <c r="AA561" i="1"/>
  <c r="AV558" i="1"/>
  <c r="AB560" i="1"/>
  <c r="BD560" i="1" s="1"/>
  <c r="AN554" i="1"/>
  <c r="AI554" i="1"/>
  <c r="K504" i="4"/>
  <c r="AO554" i="1" l="1"/>
  <c r="AP554" i="1" s="1"/>
  <c r="H504" i="4" s="1"/>
  <c r="AE554" i="1"/>
  <c r="AL554" i="1"/>
  <c r="BF554" i="1"/>
  <c r="L504" i="4" s="1"/>
  <c r="AY558" i="1"/>
  <c r="AZ558" i="1" s="1"/>
  <c r="F508" i="4" s="1"/>
  <c r="AG554" i="1"/>
  <c r="BC554" i="1"/>
  <c r="AJ554" i="1"/>
  <c r="I504" i="4"/>
  <c r="AK504" i="4" s="1"/>
  <c r="AL504" i="4" s="1"/>
  <c r="G508" i="4" l="1"/>
  <c r="AI508" i="4"/>
  <c r="AJ508" i="4" s="1"/>
  <c r="J504" i="4"/>
  <c r="BI554" i="1"/>
  <c r="N504" i="4" s="1"/>
  <c r="O504" i="4" s="1"/>
  <c r="AM554" i="1"/>
  <c r="O555" i="1" s="1"/>
  <c r="P555" i="1" s="1"/>
  <c r="BA558" i="1"/>
  <c r="D508" i="4" s="1"/>
  <c r="AR508" i="4" s="1"/>
  <c r="D559" i="1"/>
  <c r="E559" i="1" s="1"/>
  <c r="F559" i="1" s="1"/>
  <c r="K555" i="1" l="1"/>
  <c r="M555" i="1" s="1"/>
  <c r="N555" i="1" s="1"/>
  <c r="C504" i="4"/>
  <c r="G559" i="1"/>
  <c r="M509" i="4" s="1"/>
  <c r="Q555" i="1"/>
  <c r="R555" i="1"/>
  <c r="BE555" i="1"/>
  <c r="AD555" i="1" l="1" a="1"/>
  <c r="AD555" i="1" s="1"/>
  <c r="AA562" i="1"/>
  <c r="AC576" i="1"/>
  <c r="Y562" i="1"/>
  <c r="V555" i="1"/>
  <c r="W555" i="1" s="1"/>
  <c r="X555" i="1" s="1"/>
  <c r="AU559" i="1"/>
  <c r="AV559" i="1"/>
  <c r="AW559" i="1"/>
  <c r="AX562" i="1" s="1"/>
  <c r="S555" i="1"/>
  <c r="AF555" i="1" s="1"/>
  <c r="Z557" i="1"/>
  <c r="AK557" i="1" s="1"/>
  <c r="AB561" i="1"/>
  <c r="BB555" i="1"/>
  <c r="K505" i="4"/>
  <c r="AI555" i="1"/>
  <c r="AN555" i="1"/>
  <c r="AE555" i="1" l="1"/>
  <c r="AO555" i="1"/>
  <c r="AP555" i="1" s="1"/>
  <c r="H505" i="4" s="1"/>
  <c r="AL555" i="1"/>
  <c r="AH555" i="1"/>
  <c r="BF555" i="1"/>
  <c r="AG555" i="1"/>
  <c r="BD561" i="1"/>
  <c r="AJ555" i="1"/>
  <c r="BC555" i="1"/>
  <c r="AY559" i="1"/>
  <c r="AZ559" i="1" s="1"/>
  <c r="E505" i="4"/>
  <c r="BI555" i="1" l="1"/>
  <c r="N505" i="4" s="1"/>
  <c r="O505" i="4" s="1"/>
  <c r="I505" i="4"/>
  <c r="AK505" i="4" s="1"/>
  <c r="AL505" i="4" s="1"/>
  <c r="BA559" i="1"/>
  <c r="L505" i="4"/>
  <c r="AM555" i="1"/>
  <c r="F509" i="4"/>
  <c r="G509" i="4" l="1"/>
  <c r="AI509" i="4"/>
  <c r="AJ509" i="4" s="1"/>
  <c r="K556" i="1"/>
  <c r="M556" i="1" s="1"/>
  <c r="N556" i="1" s="1"/>
  <c r="J505" i="4"/>
  <c r="D509" i="4"/>
  <c r="AR509" i="4" s="1"/>
  <c r="D560" i="1"/>
  <c r="E560" i="1" s="1"/>
  <c r="F560" i="1" s="1"/>
  <c r="O556" i="1"/>
  <c r="P556" i="1" s="1"/>
  <c r="C505" i="4"/>
  <c r="AD556" i="1" l="1" a="1"/>
  <c r="AD556" i="1" s="1"/>
  <c r="AA563" i="1"/>
  <c r="AC577" i="1"/>
  <c r="Y563" i="1"/>
  <c r="R556" i="1"/>
  <c r="Q556" i="1"/>
  <c r="BE556" i="1"/>
  <c r="G560" i="1"/>
  <c r="M510" i="4" s="1"/>
  <c r="V556" i="1"/>
  <c r="W556" i="1" s="1"/>
  <c r="S556" i="1"/>
  <c r="AW560" i="1"/>
  <c r="AX563" i="1" s="1"/>
  <c r="AB562" i="1"/>
  <c r="Z558" i="1"/>
  <c r="AK558" i="1" s="1"/>
  <c r="AV560" i="1"/>
  <c r="AU560" i="1"/>
  <c r="BB556" i="1"/>
  <c r="AL556" i="1" l="1"/>
  <c r="AO556" i="1"/>
  <c r="AP556" i="1" s="1"/>
  <c r="H506" i="4" s="1"/>
  <c r="AE556" i="1"/>
  <c r="AF556" i="1"/>
  <c r="AY560" i="1"/>
  <c r="AZ560" i="1" s="1"/>
  <c r="AJ556" i="1"/>
  <c r="BC556" i="1"/>
  <c r="BD562" i="1"/>
  <c r="X556" i="1"/>
  <c r="BF556" i="1" s="1"/>
  <c r="K506" i="4"/>
  <c r="E506" i="4"/>
  <c r="AI556" i="1"/>
  <c r="AN556" i="1"/>
  <c r="I506" i="4" l="1"/>
  <c r="AK506" i="4" s="1"/>
  <c r="AL506" i="4" s="1"/>
  <c r="F510" i="4"/>
  <c r="BA560" i="1"/>
  <c r="D510" i="4" s="1"/>
  <c r="AR510" i="4" s="1"/>
  <c r="AH556" i="1"/>
  <c r="AG556" i="1"/>
  <c r="AM556" i="1"/>
  <c r="G510" i="4" l="1"/>
  <c r="AI510" i="4"/>
  <c r="AJ510" i="4" s="1"/>
  <c r="J506" i="4"/>
  <c r="L506" i="4"/>
  <c r="D561" i="1"/>
  <c r="E561" i="1" s="1"/>
  <c r="F561" i="1" s="1"/>
  <c r="O557" i="1"/>
  <c r="P557" i="1" s="1"/>
  <c r="C506" i="4"/>
  <c r="BI556" i="1"/>
  <c r="N506" i="4" s="1"/>
  <c r="O506" i="4" s="1"/>
  <c r="G561" i="1" l="1"/>
  <c r="M511" i="4" s="1"/>
  <c r="K557" i="1"/>
  <c r="Q557" i="1"/>
  <c r="R557" i="1"/>
  <c r="BE557" i="1"/>
  <c r="K507" i="4" l="1"/>
  <c r="AN557" i="1"/>
  <c r="AI557" i="1"/>
  <c r="M557" i="1"/>
  <c r="N557" i="1" s="1"/>
  <c r="AD557" i="1" l="1" a="1"/>
  <c r="AD557" i="1" s="1"/>
  <c r="AA564" i="1"/>
  <c r="AC578" i="1"/>
  <c r="Y564" i="1"/>
  <c r="AV561" i="1"/>
  <c r="AB563" i="1"/>
  <c r="AW561" i="1"/>
  <c r="AX564" i="1" s="1"/>
  <c r="AU561" i="1"/>
  <c r="V557" i="1"/>
  <c r="S557" i="1"/>
  <c r="AF557" i="1" s="1"/>
  <c r="Z559" i="1"/>
  <c r="AK559" i="1" s="1"/>
  <c r="BB557" i="1"/>
  <c r="AE557" i="1" l="1"/>
  <c r="AO557" i="1"/>
  <c r="AP557" i="1" s="1"/>
  <c r="H507" i="4" s="1"/>
  <c r="AL557" i="1"/>
  <c r="E507" i="4"/>
  <c r="BD563" i="1"/>
  <c r="AY561" i="1"/>
  <c r="AZ561" i="1" s="1"/>
  <c r="BC557" i="1"/>
  <c r="AJ557" i="1"/>
  <c r="W557" i="1"/>
  <c r="X557" i="1" s="1"/>
  <c r="BF557" i="1" s="1"/>
  <c r="I507" i="4" l="1"/>
  <c r="AK507" i="4" s="1"/>
  <c r="AL507" i="4" s="1"/>
  <c r="BA561" i="1"/>
  <c r="AH557" i="1"/>
  <c r="AG557" i="1"/>
  <c r="BI557" i="1" s="1"/>
  <c r="N507" i="4" s="1"/>
  <c r="O507" i="4" s="1"/>
  <c r="AM557" i="1"/>
  <c r="F511" i="4"/>
  <c r="G511" i="4" l="1"/>
  <c r="AI511" i="4"/>
  <c r="AJ511" i="4" s="1"/>
  <c r="J507" i="4"/>
  <c r="L507" i="4"/>
  <c r="O558" i="1"/>
  <c r="P558" i="1" s="1"/>
  <c r="C507" i="4"/>
  <c r="D511" i="4"/>
  <c r="AR511" i="4" s="1"/>
  <c r="D562" i="1"/>
  <c r="E562" i="1" s="1"/>
  <c r="F562" i="1" s="1"/>
  <c r="K558" i="1"/>
  <c r="M558" i="1" l="1"/>
  <c r="N558" i="1" s="1"/>
  <c r="G562" i="1"/>
  <c r="M512" i="4" s="1"/>
  <c r="R558" i="1"/>
  <c r="Q558" i="1"/>
  <c r="BE558" i="1"/>
  <c r="AD558" i="1" l="1" a="1"/>
  <c r="AD558" i="1" s="1"/>
  <c r="AA565" i="1"/>
  <c r="AC579" i="1"/>
  <c r="Z560" i="1"/>
  <c r="AK560" i="1" s="1"/>
  <c r="Y565" i="1"/>
  <c r="AB564" i="1"/>
  <c r="BD564" i="1" s="1"/>
  <c r="BB558" i="1"/>
  <c r="E508" i="4" s="1"/>
  <c r="AV562" i="1"/>
  <c r="AW562" i="1"/>
  <c r="AX565" i="1" s="1"/>
  <c r="AU562" i="1"/>
  <c r="V558" i="1"/>
  <c r="W558" i="1" s="1"/>
  <c r="X558" i="1" s="1"/>
  <c r="S558" i="1"/>
  <c r="AF558" i="1" s="1"/>
  <c r="K508" i="4"/>
  <c r="AI558" i="1"/>
  <c r="AN558" i="1"/>
  <c r="AE558" i="1" l="1"/>
  <c r="AO558" i="1"/>
  <c r="AP558" i="1" s="1"/>
  <c r="H508" i="4" s="1"/>
  <c r="AL558" i="1"/>
  <c r="AY562" i="1"/>
  <c r="AZ562" i="1" s="1"/>
  <c r="AH558" i="1"/>
  <c r="BF558" i="1"/>
  <c r="BC558" i="1"/>
  <c r="AJ558" i="1"/>
  <c r="AG558" i="1"/>
  <c r="BI558" i="1" l="1"/>
  <c r="N508" i="4" s="1"/>
  <c r="O508" i="4" s="1"/>
  <c r="I508" i="4"/>
  <c r="AK508" i="4" s="1"/>
  <c r="AL508" i="4" s="1"/>
  <c r="AM558" i="1"/>
  <c r="O559" i="1" s="1"/>
  <c r="P559" i="1" s="1"/>
  <c r="R559" i="1" s="1"/>
  <c r="BA562" i="1"/>
  <c r="D512" i="4" s="1"/>
  <c r="AR512" i="4" s="1"/>
  <c r="F512" i="4"/>
  <c r="L508" i="4"/>
  <c r="K559" i="1"/>
  <c r="G512" i="4" l="1"/>
  <c r="AI512" i="4"/>
  <c r="AJ512" i="4" s="1"/>
  <c r="J508" i="4"/>
  <c r="BE559" i="1"/>
  <c r="K509" i="4" s="1"/>
  <c r="Q559" i="1"/>
  <c r="C508" i="4"/>
  <c r="D563" i="1"/>
  <c r="E563" i="1" s="1"/>
  <c r="F563" i="1" s="1"/>
  <c r="M559" i="1"/>
  <c r="N559" i="1" s="1"/>
  <c r="AI559" i="1"/>
  <c r="AN559" i="1"/>
  <c r="AD559" i="1" l="1" a="1"/>
  <c r="AD559" i="1" s="1"/>
  <c r="AA566" i="1"/>
  <c r="AC580" i="1"/>
  <c r="G563" i="1"/>
  <c r="M513" i="4" s="1"/>
  <c r="Y566" i="1"/>
  <c r="V559" i="1"/>
  <c r="S559" i="1"/>
  <c r="AF559" i="1" s="1"/>
  <c r="AU563" i="1"/>
  <c r="AV563" i="1"/>
  <c r="AB565" i="1"/>
  <c r="AW563" i="1"/>
  <c r="AX566" i="1" s="1"/>
  <c r="Z561" i="1"/>
  <c r="AK561" i="1" s="1"/>
  <c r="BB559" i="1"/>
  <c r="AL559" i="1" l="1"/>
  <c r="AO559" i="1"/>
  <c r="AP559" i="1" s="1"/>
  <c r="H509" i="4" s="1"/>
  <c r="AE559" i="1"/>
  <c r="E509" i="4"/>
  <c r="AY563" i="1"/>
  <c r="AZ563" i="1" s="1"/>
  <c r="BD565" i="1"/>
  <c r="AJ559" i="1"/>
  <c r="BC559" i="1"/>
  <c r="W559" i="1"/>
  <c r="I509" i="4" l="1"/>
  <c r="AK509" i="4" s="1"/>
  <c r="AL509" i="4" s="1"/>
  <c r="BA563" i="1"/>
  <c r="F513" i="4"/>
  <c r="X559" i="1"/>
  <c r="BF559" i="1" s="1"/>
  <c r="AM559" i="1"/>
  <c r="G513" i="4" l="1"/>
  <c r="AI513" i="4"/>
  <c r="AJ513" i="4" s="1"/>
  <c r="J509" i="4"/>
  <c r="L509" i="4"/>
  <c r="AH559" i="1"/>
  <c r="AG559" i="1"/>
  <c r="D513" i="4"/>
  <c r="AR513" i="4" s="1"/>
  <c r="D564" i="1"/>
  <c r="E564" i="1" s="1"/>
  <c r="F564" i="1" s="1"/>
  <c r="O560" i="1"/>
  <c r="P560" i="1" s="1"/>
  <c r="C509" i="4"/>
  <c r="Q560" i="1" l="1"/>
  <c r="R560" i="1"/>
  <c r="BE560" i="1"/>
  <c r="G564" i="1"/>
  <c r="M514" i="4" s="1"/>
  <c r="BI559" i="1"/>
  <c r="N509" i="4" s="1"/>
  <c r="O509" i="4" s="1"/>
  <c r="K560" i="1" l="1"/>
  <c r="K510" i="4"/>
  <c r="AI560" i="1"/>
  <c r="AN560" i="1"/>
  <c r="M560" i="1" l="1"/>
  <c r="N560" i="1" s="1"/>
  <c r="AD560" i="1" l="1" a="1"/>
  <c r="AD560" i="1" s="1"/>
  <c r="AA567" i="1"/>
  <c r="AC581" i="1"/>
  <c r="Y567" i="1"/>
  <c r="AW564" i="1"/>
  <c r="AX567" i="1" s="1"/>
  <c r="AV564" i="1"/>
  <c r="AU564" i="1"/>
  <c r="S560" i="1"/>
  <c r="AF560" i="1" s="1"/>
  <c r="V560" i="1"/>
  <c r="AB566" i="1"/>
  <c r="Z562" i="1"/>
  <c r="AK562" i="1" s="1"/>
  <c r="BB560" i="1"/>
  <c r="AE560" i="1" l="1"/>
  <c r="AO560" i="1"/>
  <c r="AP560" i="1" s="1"/>
  <c r="H510" i="4" s="1"/>
  <c r="AL560" i="1"/>
  <c r="AY564" i="1"/>
  <c r="AZ564" i="1" s="1"/>
  <c r="W560" i="1"/>
  <c r="X560" i="1" s="1"/>
  <c r="BF560" i="1" s="1"/>
  <c r="E510" i="4"/>
  <c r="AJ560" i="1"/>
  <c r="BC560" i="1"/>
  <c r="BD566" i="1"/>
  <c r="I510" i="4" l="1"/>
  <c r="AK510" i="4" s="1"/>
  <c r="AL510" i="4" s="1"/>
  <c r="F514" i="4"/>
  <c r="BA564" i="1"/>
  <c r="D565" i="1" s="1"/>
  <c r="E565" i="1" s="1"/>
  <c r="F565" i="1" s="1"/>
  <c r="AH560" i="1"/>
  <c r="AM560" i="1"/>
  <c r="AG560" i="1"/>
  <c r="G514" i="4" l="1"/>
  <c r="AI514" i="4"/>
  <c r="AJ514" i="4" s="1"/>
  <c r="J510" i="4"/>
  <c r="D514" i="4"/>
  <c r="AR514" i="4" s="1"/>
  <c r="L510" i="4"/>
  <c r="O561" i="1"/>
  <c r="P561" i="1" s="1"/>
  <c r="C510" i="4"/>
  <c r="G565" i="1"/>
  <c r="M515" i="4" s="1"/>
  <c r="BI560" i="1"/>
  <c r="N510" i="4" s="1"/>
  <c r="O510" i="4" s="1"/>
  <c r="K561" i="1" l="1"/>
  <c r="Q561" i="1"/>
  <c r="R561" i="1"/>
  <c r="BE561" i="1"/>
  <c r="K511" i="4" l="1"/>
  <c r="AI561" i="1"/>
  <c r="AN561" i="1"/>
  <c r="M561" i="1"/>
  <c r="N561" i="1" s="1"/>
  <c r="AD561" i="1" l="1" a="1"/>
  <c r="AD561" i="1" s="1"/>
  <c r="AA568" i="1"/>
  <c r="AC582" i="1"/>
  <c r="Y568" i="1"/>
  <c r="AU565" i="1"/>
  <c r="Z563" i="1"/>
  <c r="AK563" i="1" s="1"/>
  <c r="V561" i="1"/>
  <c r="S561" i="1"/>
  <c r="AF561" i="1" s="1"/>
  <c r="AV565" i="1"/>
  <c r="AB567" i="1"/>
  <c r="AW565" i="1"/>
  <c r="AX568" i="1" s="1"/>
  <c r="BB561" i="1"/>
  <c r="AL561" i="1" l="1"/>
  <c r="AO561" i="1"/>
  <c r="AP561" i="1" s="1"/>
  <c r="H511" i="4" s="1"/>
  <c r="AE561" i="1"/>
  <c r="W561" i="1"/>
  <c r="BC561" i="1"/>
  <c r="AJ561" i="1"/>
  <c r="E511" i="4"/>
  <c r="BD567" i="1"/>
  <c r="AY565" i="1"/>
  <c r="AZ565" i="1" s="1"/>
  <c r="I511" i="4" l="1"/>
  <c r="AK511" i="4" s="1"/>
  <c r="AL511" i="4" s="1"/>
  <c r="BA565" i="1"/>
  <c r="AM561" i="1"/>
  <c r="F515" i="4"/>
  <c r="X561" i="1"/>
  <c r="BF561" i="1" s="1"/>
  <c r="G515" i="4" l="1"/>
  <c r="AI515" i="4"/>
  <c r="AJ515" i="4" s="1"/>
  <c r="J511" i="4"/>
  <c r="L511" i="4"/>
  <c r="D515" i="4"/>
  <c r="AR515" i="4" s="1"/>
  <c r="D566" i="1"/>
  <c r="E566" i="1" s="1"/>
  <c r="F566" i="1" s="1"/>
  <c r="AH561" i="1"/>
  <c r="AG561" i="1"/>
  <c r="O562" i="1"/>
  <c r="P562" i="1" s="1"/>
  <c r="C511" i="4"/>
  <c r="R562" i="1" l="1"/>
  <c r="Q562" i="1"/>
  <c r="BE562" i="1"/>
  <c r="G566" i="1"/>
  <c r="M516" i="4" s="1"/>
  <c r="BI561" i="1"/>
  <c r="N511" i="4" s="1"/>
  <c r="O511" i="4" s="1"/>
  <c r="K562" i="1" l="1"/>
  <c r="K512" i="4"/>
  <c r="AI562" i="1"/>
  <c r="AN562" i="1"/>
  <c r="M562" i="1" l="1"/>
  <c r="N562" i="1" s="1"/>
  <c r="AD562" i="1" l="1" a="1"/>
  <c r="AD562" i="1" s="1"/>
  <c r="AA569" i="1"/>
  <c r="AC583" i="1"/>
  <c r="Y569" i="1"/>
  <c r="AW566" i="1"/>
  <c r="AX569" i="1" s="1"/>
  <c r="Z564" i="1"/>
  <c r="AK564" i="1" s="1"/>
  <c r="AV566" i="1"/>
  <c r="S562" i="1"/>
  <c r="AF562" i="1" s="1"/>
  <c r="V562" i="1"/>
  <c r="AU566" i="1"/>
  <c r="AB568" i="1"/>
  <c r="BB562" i="1"/>
  <c r="AE562" i="1" l="1"/>
  <c r="AO562" i="1"/>
  <c r="AP562" i="1" s="1"/>
  <c r="H512" i="4" s="1"/>
  <c r="AL562" i="1"/>
  <c r="AY566" i="1"/>
  <c r="AZ566" i="1" s="1"/>
  <c r="E512" i="4"/>
  <c r="W562" i="1"/>
  <c r="X562" i="1" s="1"/>
  <c r="BF562" i="1" s="1"/>
  <c r="AJ562" i="1"/>
  <c r="BC562" i="1"/>
  <c r="BD568" i="1"/>
  <c r="I512" i="4" l="1"/>
  <c r="AK512" i="4" s="1"/>
  <c r="AL512" i="4" s="1"/>
  <c r="BA566" i="1"/>
  <c r="D516" i="4" s="1"/>
  <c r="AR516" i="4" s="1"/>
  <c r="F516" i="4"/>
  <c r="AH562" i="1"/>
  <c r="AG562" i="1"/>
  <c r="AM562" i="1"/>
  <c r="G516" i="4" l="1"/>
  <c r="AI516" i="4"/>
  <c r="AJ516" i="4" s="1"/>
  <c r="J512" i="4"/>
  <c r="D567" i="1"/>
  <c r="E567" i="1" s="1"/>
  <c r="F567" i="1" s="1"/>
  <c r="L512" i="4"/>
  <c r="O563" i="1"/>
  <c r="P563" i="1" s="1"/>
  <c r="C512" i="4"/>
  <c r="BI562" i="1"/>
  <c r="N512" i="4" s="1"/>
  <c r="O512" i="4" s="1"/>
  <c r="G567" i="1" l="1"/>
  <c r="M517" i="4" s="1"/>
  <c r="K563" i="1"/>
  <c r="R563" i="1"/>
  <c r="Q563" i="1"/>
  <c r="BE563" i="1"/>
  <c r="M563" i="1" l="1"/>
  <c r="N563" i="1" s="1"/>
  <c r="K513" i="4"/>
  <c r="AI563" i="1"/>
  <c r="AN563" i="1"/>
  <c r="AD563" i="1" l="1" a="1"/>
  <c r="AD563" i="1" s="1"/>
  <c r="AA570" i="1"/>
  <c r="AC584" i="1"/>
  <c r="AW567" i="1"/>
  <c r="AX570" i="1" s="1"/>
  <c r="Y570" i="1"/>
  <c r="AV567" i="1"/>
  <c r="AU567" i="1"/>
  <c r="BB563" i="1"/>
  <c r="E513" i="4" s="1"/>
  <c r="Z565" i="1"/>
  <c r="AK565" i="1" s="1"/>
  <c r="V563" i="1"/>
  <c r="W563" i="1" s="1"/>
  <c r="X563" i="1" s="1"/>
  <c r="AB569" i="1"/>
  <c r="BD569" i="1" s="1"/>
  <c r="S563" i="1"/>
  <c r="AL563" i="1" l="1"/>
  <c r="AE563" i="1"/>
  <c r="AO563" i="1"/>
  <c r="AP563" i="1" s="1"/>
  <c r="H513" i="4" s="1"/>
  <c r="AY567" i="1"/>
  <c r="AZ567" i="1" s="1"/>
  <c r="AJ563" i="1"/>
  <c r="AF563" i="1"/>
  <c r="AH563" i="1"/>
  <c r="BF563" i="1"/>
  <c r="AG563" i="1"/>
  <c r="BC563" i="1"/>
  <c r="AM563" i="1" l="1"/>
  <c r="O564" i="1" s="1"/>
  <c r="P564" i="1" s="1"/>
  <c r="I513" i="4"/>
  <c r="AK513" i="4" s="1"/>
  <c r="AL513" i="4" s="1"/>
  <c r="F517" i="4"/>
  <c r="BA567" i="1"/>
  <c r="D517" i="4" s="1"/>
  <c r="AR517" i="4" s="1"/>
  <c r="BI563" i="1"/>
  <c r="N513" i="4" s="1"/>
  <c r="O513" i="4" s="1"/>
  <c r="L513" i="4"/>
  <c r="C513" i="4" l="1"/>
  <c r="G517" i="4"/>
  <c r="AI517" i="4"/>
  <c r="AJ517" i="4" s="1"/>
  <c r="J513" i="4"/>
  <c r="K564" i="1"/>
  <c r="M564" i="1" s="1"/>
  <c r="N564" i="1" s="1"/>
  <c r="D568" i="1"/>
  <c r="E568" i="1" s="1"/>
  <c r="F568" i="1" s="1"/>
  <c r="R564" i="1"/>
  <c r="Q564" i="1"/>
  <c r="BE564" i="1"/>
  <c r="G568" i="1" l="1"/>
  <c r="M518" i="4" s="1"/>
  <c r="AD564" i="1" a="1"/>
  <c r="AD564" i="1" s="1"/>
  <c r="AA571" i="1"/>
  <c r="AC585" i="1"/>
  <c r="Y571" i="1"/>
  <c r="AB570" i="1"/>
  <c r="AW568" i="1"/>
  <c r="AX571" i="1" s="1"/>
  <c r="BB564" i="1"/>
  <c r="E514" i="4" s="1"/>
  <c r="S564" i="1"/>
  <c r="AF564" i="1" s="1"/>
  <c r="AU568" i="1"/>
  <c r="V564" i="1"/>
  <c r="W564" i="1" s="1"/>
  <c r="X564" i="1" s="1"/>
  <c r="BF564" i="1" s="1"/>
  <c r="AV568" i="1"/>
  <c r="Z566" i="1"/>
  <c r="AK566" i="1" s="1"/>
  <c r="K514" i="4"/>
  <c r="AN564" i="1"/>
  <c r="AI564" i="1"/>
  <c r="AE564" i="1" l="1"/>
  <c r="AL564" i="1"/>
  <c r="AO564" i="1"/>
  <c r="AP564" i="1" s="1"/>
  <c r="H514" i="4" s="1"/>
  <c r="BD570" i="1"/>
  <c r="AY568" i="1"/>
  <c r="AZ568" i="1" s="1"/>
  <c r="BC564" i="1"/>
  <c r="AG564" i="1"/>
  <c r="AH564" i="1"/>
  <c r="AJ564" i="1"/>
  <c r="L514" i="4"/>
  <c r="BI564" i="1" l="1"/>
  <c r="K565" i="1" s="1"/>
  <c r="M565" i="1" s="1"/>
  <c r="N565" i="1" s="1"/>
  <c r="I514" i="4"/>
  <c r="AK514" i="4" s="1"/>
  <c r="AL514" i="4" s="1"/>
  <c r="AM564" i="1"/>
  <c r="O565" i="1" s="1"/>
  <c r="P565" i="1" s="1"/>
  <c r="BA568" i="1"/>
  <c r="D518" i="4" s="1"/>
  <c r="AR518" i="4" s="1"/>
  <c r="F518" i="4"/>
  <c r="G518" i="4" l="1"/>
  <c r="AI518" i="4"/>
  <c r="AJ518" i="4" s="1"/>
  <c r="J514" i="4"/>
  <c r="N514" i="4"/>
  <c r="O514" i="4" s="1"/>
  <c r="AD565" i="1" a="1"/>
  <c r="AD565" i="1" s="1"/>
  <c r="C514" i="4"/>
  <c r="AA572" i="1"/>
  <c r="AC586" i="1"/>
  <c r="D569" i="1"/>
  <c r="E569" i="1" s="1"/>
  <c r="F569" i="1" s="1"/>
  <c r="Y572" i="1"/>
  <c r="Z567" i="1"/>
  <c r="AK567" i="1" s="1"/>
  <c r="AV569" i="1"/>
  <c r="AB571" i="1"/>
  <c r="V565" i="1"/>
  <c r="W565" i="1" s="1"/>
  <c r="X565" i="1" s="1"/>
  <c r="S565" i="1"/>
  <c r="AU569" i="1"/>
  <c r="AW569" i="1"/>
  <c r="AX572" i="1" s="1"/>
  <c r="BB565" i="1"/>
  <c r="R565" i="1"/>
  <c r="Q565" i="1"/>
  <c r="BE565" i="1"/>
  <c r="AE565" i="1" l="1"/>
  <c r="AO565" i="1"/>
  <c r="AP565" i="1" s="1"/>
  <c r="H515" i="4" s="1"/>
  <c r="AL565" i="1"/>
  <c r="G569" i="1"/>
  <c r="M519" i="4" s="1"/>
  <c r="AF565" i="1"/>
  <c r="AH565" i="1"/>
  <c r="BF565" i="1"/>
  <c r="AY569" i="1"/>
  <c r="AZ569" i="1" s="1"/>
  <c r="E515" i="4"/>
  <c r="K515" i="4"/>
  <c r="BD571" i="1"/>
  <c r="AJ565" i="1"/>
  <c r="BC565" i="1"/>
  <c r="AG565" i="1"/>
  <c r="AN565" i="1"/>
  <c r="AI565" i="1"/>
  <c r="I515" i="4" l="1"/>
  <c r="AK515" i="4" s="1"/>
  <c r="AL515" i="4" s="1"/>
  <c r="BA569" i="1"/>
  <c r="D519" i="4" s="1"/>
  <c r="AR519" i="4" s="1"/>
  <c r="L515" i="4"/>
  <c r="F519" i="4"/>
  <c r="BI565" i="1"/>
  <c r="N515" i="4" s="1"/>
  <c r="O515" i="4" s="1"/>
  <c r="AM565" i="1"/>
  <c r="G519" i="4" l="1"/>
  <c r="AI519" i="4"/>
  <c r="AJ519" i="4" s="1"/>
  <c r="J515" i="4"/>
  <c r="D570" i="1"/>
  <c r="E570" i="1" s="1"/>
  <c r="F570" i="1" s="1"/>
  <c r="K566" i="1"/>
  <c r="O566" i="1"/>
  <c r="P566" i="1" s="1"/>
  <c r="C515" i="4"/>
  <c r="G570" i="1" l="1"/>
  <c r="M520" i="4" s="1"/>
  <c r="R566" i="1"/>
  <c r="Q566" i="1"/>
  <c r="BE566" i="1"/>
  <c r="M566" i="1"/>
  <c r="N566" i="1" s="1"/>
  <c r="AD566" i="1" l="1" a="1"/>
  <c r="AD566" i="1" s="1"/>
  <c r="AA573" i="1"/>
  <c r="AC587" i="1"/>
  <c r="Y573" i="1"/>
  <c r="K516" i="4"/>
  <c r="AB572" i="1"/>
  <c r="S566" i="1"/>
  <c r="AF566" i="1" s="1"/>
  <c r="Z568" i="1"/>
  <c r="AK568" i="1" s="1"/>
  <c r="AU570" i="1"/>
  <c r="AW570" i="1"/>
  <c r="AX573" i="1" s="1"/>
  <c r="AV570" i="1"/>
  <c r="V566" i="1"/>
  <c r="W566" i="1" s="1"/>
  <c r="X566" i="1" s="1"/>
  <c r="BB566" i="1"/>
  <c r="AN566" i="1"/>
  <c r="AI566" i="1"/>
  <c r="AL566" i="1" l="1"/>
  <c r="AO566" i="1"/>
  <c r="AP566" i="1" s="1"/>
  <c r="H516" i="4" s="1"/>
  <c r="AE566" i="1"/>
  <c r="AH566" i="1"/>
  <c r="BF566" i="1"/>
  <c r="AY570" i="1"/>
  <c r="AZ570" i="1" s="1"/>
  <c r="E516" i="4"/>
  <c r="AG566" i="1"/>
  <c r="BD572" i="1"/>
  <c r="AJ566" i="1"/>
  <c r="BC566" i="1"/>
  <c r="I516" i="4" l="1"/>
  <c r="AK516" i="4" s="1"/>
  <c r="AL516" i="4" s="1"/>
  <c r="BI566" i="1"/>
  <c r="N516" i="4" s="1"/>
  <c r="O516" i="4" s="1"/>
  <c r="F520" i="4"/>
  <c r="BA570" i="1"/>
  <c r="D571" i="1" s="1"/>
  <c r="E571" i="1" s="1"/>
  <c r="F571" i="1" s="1"/>
  <c r="L516" i="4"/>
  <c r="AM566" i="1"/>
  <c r="G520" i="4" l="1"/>
  <c r="AI520" i="4"/>
  <c r="AJ520" i="4" s="1"/>
  <c r="J516" i="4"/>
  <c r="K567" i="1"/>
  <c r="M567" i="1" s="1"/>
  <c r="N567" i="1" s="1"/>
  <c r="D520" i="4"/>
  <c r="AR520" i="4" s="1"/>
  <c r="O567" i="1"/>
  <c r="P567" i="1" s="1"/>
  <c r="C516" i="4"/>
  <c r="G571" i="1"/>
  <c r="M521" i="4" s="1"/>
  <c r="AD567" i="1" l="1" a="1"/>
  <c r="AD567" i="1" s="1"/>
  <c r="AA574" i="1"/>
  <c r="AC588" i="1"/>
  <c r="AB573" i="1"/>
  <c r="BD573" i="1" s="1"/>
  <c r="Y574" i="1"/>
  <c r="AW571" i="1"/>
  <c r="AX574" i="1" s="1"/>
  <c r="AV571" i="1"/>
  <c r="AU571" i="1"/>
  <c r="BB567" i="1"/>
  <c r="E517" i="4" s="1"/>
  <c r="Z569" i="1"/>
  <c r="AK569" i="1" s="1"/>
  <c r="S567" i="1"/>
  <c r="V567" i="1"/>
  <c r="W567" i="1" s="1"/>
  <c r="R567" i="1"/>
  <c r="Q567" i="1"/>
  <c r="BE567" i="1"/>
  <c r="X567" i="1" l="1"/>
  <c r="AH567" i="1" s="1"/>
  <c r="AO567" i="1"/>
  <c r="AP567" i="1" s="1"/>
  <c r="H517" i="4" s="1"/>
  <c r="AE567" i="1"/>
  <c r="AL567" i="1"/>
  <c r="AY571" i="1"/>
  <c r="AZ571" i="1" s="1"/>
  <c r="AF567" i="1"/>
  <c r="AJ567" i="1"/>
  <c r="BC567" i="1"/>
  <c r="K517" i="4"/>
  <c r="AI567" i="1"/>
  <c r="AN567" i="1"/>
  <c r="AG567" i="1" l="1"/>
  <c r="BI567" i="1" s="1"/>
  <c r="N517" i="4" s="1"/>
  <c r="O517" i="4" s="1"/>
  <c r="BF567" i="1"/>
  <c r="L517" i="4" s="1"/>
  <c r="AM567" i="1"/>
  <c r="C517" i="4" s="1"/>
  <c r="I517" i="4"/>
  <c r="AK517" i="4" s="1"/>
  <c r="AL517" i="4" s="1"/>
  <c r="BA571" i="1"/>
  <c r="D572" i="1" s="1"/>
  <c r="E572" i="1" s="1"/>
  <c r="F572" i="1" s="1"/>
  <c r="F521" i="4"/>
  <c r="G521" i="4" l="1"/>
  <c r="AI521" i="4"/>
  <c r="AJ521" i="4" s="1"/>
  <c r="J517" i="4"/>
  <c r="O568" i="1"/>
  <c r="P568" i="1" s="1"/>
  <c r="R568" i="1" s="1"/>
  <c r="D521" i="4"/>
  <c r="AR521" i="4" s="1"/>
  <c r="G572" i="1"/>
  <c r="M522" i="4" s="1"/>
  <c r="K568" i="1"/>
  <c r="BE568" i="1" l="1"/>
  <c r="K518" i="4" s="1"/>
  <c r="Q568" i="1"/>
  <c r="M568" i="1"/>
  <c r="N568" i="1" s="1"/>
  <c r="AI568" i="1"/>
  <c r="AN568" i="1"/>
  <c r="AD568" i="1" l="1" a="1"/>
  <c r="AD568" i="1" s="1"/>
  <c r="AA575" i="1"/>
  <c r="AC589" i="1"/>
  <c r="Y575" i="1"/>
  <c r="AU572" i="1"/>
  <c r="Z570" i="1"/>
  <c r="AK570" i="1" s="1"/>
  <c r="S568" i="1"/>
  <c r="AF568" i="1" s="1"/>
  <c r="AV572" i="1"/>
  <c r="V568" i="1"/>
  <c r="AW572" i="1"/>
  <c r="AX575" i="1" s="1"/>
  <c r="AB574" i="1"/>
  <c r="BB568" i="1"/>
  <c r="AE568" i="1" l="1"/>
  <c r="AL568" i="1"/>
  <c r="AO568" i="1"/>
  <c r="AP568" i="1" s="1"/>
  <c r="H518" i="4" s="1"/>
  <c r="AJ568" i="1"/>
  <c r="BC568" i="1"/>
  <c r="BD574" i="1"/>
  <c r="AY572" i="1"/>
  <c r="AZ572" i="1" s="1"/>
  <c r="W568" i="1"/>
  <c r="X568" i="1" s="1"/>
  <c r="BF568" i="1" s="1"/>
  <c r="E518" i="4"/>
  <c r="I518" i="4" l="1"/>
  <c r="AK518" i="4" s="1"/>
  <c r="AL518" i="4" s="1"/>
  <c r="BA572" i="1"/>
  <c r="AH568" i="1"/>
  <c r="F522" i="4"/>
  <c r="AG568" i="1"/>
  <c r="BI568" i="1" s="1"/>
  <c r="N518" i="4" s="1"/>
  <c r="O518" i="4" s="1"/>
  <c r="AM568" i="1"/>
  <c r="G522" i="4" l="1"/>
  <c r="AI522" i="4"/>
  <c r="AJ522" i="4" s="1"/>
  <c r="J518" i="4"/>
  <c r="L518" i="4"/>
  <c r="D522" i="4"/>
  <c r="AR522" i="4" s="1"/>
  <c r="D573" i="1"/>
  <c r="E573" i="1" s="1"/>
  <c r="F573" i="1" s="1"/>
  <c r="O569" i="1"/>
  <c r="P569" i="1" s="1"/>
  <c r="C518" i="4"/>
  <c r="K569" i="1"/>
  <c r="M569" i="1" l="1"/>
  <c r="N569" i="1" s="1"/>
  <c r="Q569" i="1"/>
  <c r="R569" i="1"/>
  <c r="BE569" i="1"/>
  <c r="G573" i="1"/>
  <c r="M523" i="4" s="1"/>
  <c r="AD569" i="1" l="1" a="1"/>
  <c r="AD569" i="1" s="1"/>
  <c r="AA576" i="1"/>
  <c r="AC590" i="1"/>
  <c r="Y576" i="1"/>
  <c r="AI569" i="1"/>
  <c r="AN569" i="1"/>
  <c r="K519" i="4"/>
  <c r="Z571" i="1"/>
  <c r="AK571" i="1" s="1"/>
  <c r="AU573" i="1"/>
  <c r="AV573" i="1"/>
  <c r="AB575" i="1"/>
  <c r="AW573" i="1"/>
  <c r="AX576" i="1" s="1"/>
  <c r="V569" i="1"/>
  <c r="W569" i="1" s="1"/>
  <c r="X569" i="1" s="1"/>
  <c r="S569" i="1"/>
  <c r="AF569" i="1" s="1"/>
  <c r="BB569" i="1"/>
  <c r="AL569" i="1" l="1"/>
  <c r="AO569" i="1"/>
  <c r="AP569" i="1" s="1"/>
  <c r="H519" i="4" s="1"/>
  <c r="AE569" i="1"/>
  <c r="AH569" i="1"/>
  <c r="BF569" i="1"/>
  <c r="AY573" i="1"/>
  <c r="AZ573" i="1" s="1"/>
  <c r="AJ569" i="1"/>
  <c r="BC569" i="1"/>
  <c r="AG569" i="1"/>
  <c r="BD575" i="1"/>
  <c r="E519" i="4"/>
  <c r="I519" i="4" l="1"/>
  <c r="AK519" i="4" s="1"/>
  <c r="AL519" i="4" s="1"/>
  <c r="BI569" i="1"/>
  <c r="N519" i="4" s="1"/>
  <c r="O519" i="4" s="1"/>
  <c r="BA573" i="1"/>
  <c r="D574" i="1" s="1"/>
  <c r="E574" i="1" s="1"/>
  <c r="F574" i="1" s="1"/>
  <c r="L519" i="4"/>
  <c r="F523" i="4"/>
  <c r="AM569" i="1"/>
  <c r="G523" i="4" l="1"/>
  <c r="AI523" i="4"/>
  <c r="AJ523" i="4" s="1"/>
  <c r="J519" i="4"/>
  <c r="K570" i="1"/>
  <c r="M570" i="1" s="1"/>
  <c r="N570" i="1" s="1"/>
  <c r="D523" i="4"/>
  <c r="AR523" i="4" s="1"/>
  <c r="G574" i="1"/>
  <c r="M524" i="4" s="1"/>
  <c r="O570" i="1"/>
  <c r="P570" i="1" s="1"/>
  <c r="C519" i="4"/>
  <c r="AD570" i="1" l="1" a="1"/>
  <c r="AD570" i="1" s="1"/>
  <c r="AA577" i="1"/>
  <c r="AC591" i="1"/>
  <c r="Y577" i="1"/>
  <c r="AV574" i="1"/>
  <c r="AW574" i="1"/>
  <c r="AX577" i="1" s="1"/>
  <c r="Z572" i="1"/>
  <c r="AK572" i="1" s="1"/>
  <c r="S570" i="1"/>
  <c r="V570" i="1"/>
  <c r="W570" i="1" s="1"/>
  <c r="X570" i="1" s="1"/>
  <c r="AU574" i="1"/>
  <c r="AB576" i="1"/>
  <c r="BB570" i="1"/>
  <c r="R570" i="1"/>
  <c r="Q570" i="1"/>
  <c r="BE570" i="1"/>
  <c r="AO570" i="1" l="1"/>
  <c r="AP570" i="1" s="1"/>
  <c r="H520" i="4" s="1"/>
  <c r="AE570" i="1"/>
  <c r="AL570" i="1"/>
  <c r="AF570" i="1"/>
  <c r="AH570" i="1"/>
  <c r="BF570" i="1"/>
  <c r="AY574" i="1"/>
  <c r="AZ574" i="1" s="1"/>
  <c r="K520" i="4"/>
  <c r="AG570" i="1"/>
  <c r="AN570" i="1"/>
  <c r="AI570" i="1"/>
  <c r="E520" i="4"/>
  <c r="AJ570" i="1"/>
  <c r="BC570" i="1"/>
  <c r="BD576" i="1"/>
  <c r="I520" i="4" l="1"/>
  <c r="AK520" i="4" s="1"/>
  <c r="AL520" i="4" s="1"/>
  <c r="F524" i="4"/>
  <c r="BA574" i="1"/>
  <c r="D524" i="4" s="1"/>
  <c r="AR524" i="4" s="1"/>
  <c r="L520" i="4"/>
  <c r="AM570" i="1"/>
  <c r="BI570" i="1"/>
  <c r="N520" i="4" s="1"/>
  <c r="O520" i="4" s="1"/>
  <c r="G524" i="4" l="1"/>
  <c r="AI524" i="4"/>
  <c r="AJ524" i="4" s="1"/>
  <c r="J520" i="4"/>
  <c r="D575" i="1"/>
  <c r="E575" i="1" s="1"/>
  <c r="F575" i="1" s="1"/>
  <c r="O571" i="1"/>
  <c r="P571" i="1" s="1"/>
  <c r="C520" i="4"/>
  <c r="K571" i="1"/>
  <c r="G575" i="1" l="1"/>
  <c r="M525" i="4" s="1"/>
  <c r="M571" i="1"/>
  <c r="N571" i="1" s="1"/>
  <c r="Q571" i="1"/>
  <c r="R571" i="1"/>
  <c r="BE571" i="1"/>
  <c r="AD571" i="1" l="1" a="1"/>
  <c r="AD571" i="1" s="1"/>
  <c r="AA578" i="1"/>
  <c r="AC592" i="1"/>
  <c r="Y578" i="1"/>
  <c r="K521" i="4"/>
  <c r="AI571" i="1"/>
  <c r="AN571" i="1"/>
  <c r="S571" i="1"/>
  <c r="AF571" i="1" s="1"/>
  <c r="V571" i="1"/>
  <c r="W571" i="1" s="1"/>
  <c r="X571" i="1" s="1"/>
  <c r="AW575" i="1"/>
  <c r="AX578" i="1" s="1"/>
  <c r="Z573" i="1"/>
  <c r="AK573" i="1" s="1"/>
  <c r="AU575" i="1"/>
  <c r="AB577" i="1"/>
  <c r="AV575" i="1"/>
  <c r="BB571" i="1"/>
  <c r="AL571" i="1" l="1"/>
  <c r="AO571" i="1"/>
  <c r="AP571" i="1" s="1"/>
  <c r="H521" i="4" s="1"/>
  <c r="AE571" i="1"/>
  <c r="AH571" i="1"/>
  <c r="BF571" i="1"/>
  <c r="BD577" i="1"/>
  <c r="BC571" i="1"/>
  <c r="AJ571" i="1"/>
  <c r="AY575" i="1"/>
  <c r="AZ575" i="1" s="1"/>
  <c r="E521" i="4"/>
  <c r="AG571" i="1"/>
  <c r="I521" i="4" l="1"/>
  <c r="AK521" i="4" s="1"/>
  <c r="AL521" i="4" s="1"/>
  <c r="BA575" i="1"/>
  <c r="L521" i="4"/>
  <c r="F525" i="4"/>
  <c r="BI571" i="1"/>
  <c r="N521" i="4" s="1"/>
  <c r="O521" i="4" s="1"/>
  <c r="AM571" i="1"/>
  <c r="G525" i="4" l="1"/>
  <c r="AI525" i="4"/>
  <c r="AJ525" i="4" s="1"/>
  <c r="J521" i="4"/>
  <c r="K572" i="1"/>
  <c r="D525" i="4"/>
  <c r="AR525" i="4" s="1"/>
  <c r="D576" i="1"/>
  <c r="E576" i="1" s="1"/>
  <c r="F576" i="1" s="1"/>
  <c r="O572" i="1"/>
  <c r="P572" i="1" s="1"/>
  <c r="C521" i="4"/>
  <c r="Q572" i="1" l="1"/>
  <c r="R572" i="1"/>
  <c r="BE572" i="1"/>
  <c r="G576" i="1"/>
  <c r="M526" i="4" s="1"/>
  <c r="M572" i="1"/>
  <c r="N572" i="1" s="1"/>
  <c r="AD572" i="1" l="1" a="1"/>
  <c r="AD572" i="1" s="1"/>
  <c r="AA579" i="1"/>
  <c r="AC593" i="1"/>
  <c r="Y579" i="1"/>
  <c r="S572" i="1"/>
  <c r="AF572" i="1" s="1"/>
  <c r="Z574" i="1"/>
  <c r="AK574" i="1" s="1"/>
  <c r="V572" i="1"/>
  <c r="W572" i="1" s="1"/>
  <c r="X572" i="1" s="1"/>
  <c r="AW576" i="1"/>
  <c r="AX579" i="1" s="1"/>
  <c r="AU576" i="1"/>
  <c r="AV576" i="1"/>
  <c r="AB578" i="1"/>
  <c r="BB572" i="1"/>
  <c r="K522" i="4"/>
  <c r="AN572" i="1"/>
  <c r="AI572" i="1"/>
  <c r="AE572" i="1" l="1"/>
  <c r="AO572" i="1"/>
  <c r="AP572" i="1" s="1"/>
  <c r="H522" i="4" s="1"/>
  <c r="AL572" i="1"/>
  <c r="AH572" i="1"/>
  <c r="BF572" i="1"/>
  <c r="AY576" i="1"/>
  <c r="AZ576" i="1" s="1"/>
  <c r="AG572" i="1"/>
  <c r="E522" i="4"/>
  <c r="BD578" i="1"/>
  <c r="AJ572" i="1"/>
  <c r="BC572" i="1"/>
  <c r="I522" i="4" l="1"/>
  <c r="AK522" i="4" s="1"/>
  <c r="AL522" i="4" s="1"/>
  <c r="BA576" i="1"/>
  <c r="D526" i="4" s="1"/>
  <c r="AR526" i="4" s="1"/>
  <c r="L522" i="4"/>
  <c r="F526" i="4"/>
  <c r="AM572" i="1"/>
  <c r="BI572" i="1"/>
  <c r="N522" i="4" s="1"/>
  <c r="O522" i="4" s="1"/>
  <c r="G526" i="4" l="1"/>
  <c r="AI526" i="4"/>
  <c r="AJ526" i="4" s="1"/>
  <c r="J522" i="4"/>
  <c r="D577" i="1"/>
  <c r="E577" i="1" s="1"/>
  <c r="F577" i="1" s="1"/>
  <c r="O573" i="1"/>
  <c r="P573" i="1" s="1"/>
  <c r="C522" i="4"/>
  <c r="K573" i="1"/>
  <c r="G577" i="1" l="1"/>
  <c r="M527" i="4" s="1"/>
  <c r="M573" i="1"/>
  <c r="N573" i="1" s="1"/>
  <c r="Q573" i="1"/>
  <c r="R573" i="1"/>
  <c r="BE573" i="1"/>
  <c r="AD573" i="1" l="1" a="1"/>
  <c r="AD573" i="1" s="1"/>
  <c r="AA580" i="1"/>
  <c r="AC594" i="1"/>
  <c r="Y580" i="1"/>
  <c r="AW577" i="1"/>
  <c r="AX580" i="1" s="1"/>
  <c r="AU577" i="1"/>
  <c r="AB579" i="1"/>
  <c r="S573" i="1"/>
  <c r="AF573" i="1" s="1"/>
  <c r="AV577" i="1"/>
  <c r="Z575" i="1"/>
  <c r="AK575" i="1" s="1"/>
  <c r="BB573" i="1"/>
  <c r="E523" i="4" s="1"/>
  <c r="V573" i="1"/>
  <c r="W573" i="1" s="1"/>
  <c r="X573" i="1" s="1"/>
  <c r="AI573" i="1"/>
  <c r="AN573" i="1"/>
  <c r="K523" i="4"/>
  <c r="AL573" i="1" l="1"/>
  <c r="AO573" i="1"/>
  <c r="AP573" i="1" s="1"/>
  <c r="H523" i="4" s="1"/>
  <c r="AE573" i="1"/>
  <c r="AY577" i="1"/>
  <c r="AZ577" i="1" s="1"/>
  <c r="F527" i="4" s="1"/>
  <c r="AH573" i="1"/>
  <c r="BF573" i="1"/>
  <c r="BD579" i="1"/>
  <c r="AJ573" i="1"/>
  <c r="BC573" i="1"/>
  <c r="AG573" i="1"/>
  <c r="G527" i="4" l="1"/>
  <c r="AI527" i="4"/>
  <c r="AJ527" i="4" s="1"/>
  <c r="BI573" i="1"/>
  <c r="N523" i="4" s="1"/>
  <c r="O523" i="4" s="1"/>
  <c r="I523" i="4"/>
  <c r="AK523" i="4" s="1"/>
  <c r="AL523" i="4" s="1"/>
  <c r="AM573" i="1"/>
  <c r="O574" i="1" s="1"/>
  <c r="P574" i="1" s="1"/>
  <c r="BA577" i="1"/>
  <c r="D578" i="1" s="1"/>
  <c r="E578" i="1" s="1"/>
  <c r="F578" i="1" s="1"/>
  <c r="L523" i="4"/>
  <c r="J523" i="4" l="1"/>
  <c r="K574" i="1"/>
  <c r="M574" i="1" s="1"/>
  <c r="C523" i="4"/>
  <c r="D527" i="4"/>
  <c r="AR527" i="4" s="1"/>
  <c r="G578" i="1"/>
  <c r="M528" i="4" s="1"/>
  <c r="Q574" i="1"/>
  <c r="R574" i="1"/>
  <c r="BE574" i="1"/>
  <c r="N574" i="1" l="1"/>
  <c r="AA581" i="1"/>
  <c r="AC595" i="1"/>
  <c r="Z576" i="1"/>
  <c r="AK576" i="1" s="1"/>
  <c r="AV578" i="1"/>
  <c r="AB580" i="1"/>
  <c r="AW578" i="1"/>
  <c r="AX581" i="1" s="1"/>
  <c r="Y581" i="1"/>
  <c r="BB574" i="1"/>
  <c r="E524" i="4" s="1"/>
  <c r="AU578" i="1"/>
  <c r="S574" i="1"/>
  <c r="AF574" i="1" s="1"/>
  <c r="V574" i="1"/>
  <c r="W574" i="1" s="1"/>
  <c r="X574" i="1" s="1"/>
  <c r="AH574" i="1" s="1"/>
  <c r="AN574" i="1"/>
  <c r="AI574" i="1"/>
  <c r="K524" i="4"/>
  <c r="AD574" i="1" l="1" a="1"/>
  <c r="AD574" i="1" s="1"/>
  <c r="BD580" i="1"/>
  <c r="AY578" i="1"/>
  <c r="AZ578" i="1" s="1"/>
  <c r="AJ574" i="1"/>
  <c r="BC574" i="1"/>
  <c r="AG574" i="1"/>
  <c r="BF574" i="1"/>
  <c r="L524" i="4" s="1"/>
  <c r="AE574" i="1" l="1"/>
  <c r="AL574" i="1"/>
  <c r="AM574" i="1" s="1"/>
  <c r="C524" i="4" s="1"/>
  <c r="AO574" i="1"/>
  <c r="AP574" i="1" s="1"/>
  <c r="H524" i="4" s="1"/>
  <c r="BA578" i="1"/>
  <c r="D528" i="4" s="1"/>
  <c r="AR528" i="4" s="1"/>
  <c r="F528" i="4"/>
  <c r="G528" i="4" l="1"/>
  <c r="AI528" i="4"/>
  <c r="AJ528" i="4" s="1"/>
  <c r="I524" i="4"/>
  <c r="AK524" i="4" s="1"/>
  <c r="AL524" i="4" s="1"/>
  <c r="O575" i="1"/>
  <c r="P575" i="1" s="1"/>
  <c r="R575" i="1" s="1"/>
  <c r="BI574" i="1"/>
  <c r="D579" i="1"/>
  <c r="E579" i="1" s="1"/>
  <c r="F579" i="1" s="1"/>
  <c r="J524" i="4" l="1"/>
  <c r="G579" i="1"/>
  <c r="M529" i="4" s="1"/>
  <c r="Q575" i="1"/>
  <c r="N524" i="4"/>
  <c r="O524" i="4" s="1"/>
  <c r="K575" i="1"/>
  <c r="M575" i="1" s="1"/>
  <c r="N575" i="1" s="1"/>
  <c r="BE575" i="1"/>
  <c r="K525" i="4" s="1"/>
  <c r="AN575" i="1"/>
  <c r="AI575" i="1"/>
  <c r="Y582" i="1" l="1"/>
  <c r="AA582" i="1"/>
  <c r="AC596" i="1"/>
  <c r="AB581" i="1"/>
  <c r="BD581" i="1" s="1"/>
  <c r="Z577" i="1"/>
  <c r="AK577" i="1" s="1"/>
  <c r="V575" i="1"/>
  <c r="W575" i="1" s="1"/>
  <c r="X575" i="1" s="1"/>
  <c r="AH575" i="1" s="1"/>
  <c r="S575" i="1"/>
  <c r="AF575" i="1" s="1"/>
  <c r="AW579" i="1"/>
  <c r="AX582" i="1" s="1"/>
  <c r="AV579" i="1"/>
  <c r="AD575" i="1" a="1"/>
  <c r="AD575" i="1" s="1"/>
  <c r="AU579" i="1"/>
  <c r="BB575" i="1"/>
  <c r="E525" i="4" s="1"/>
  <c r="AJ575" i="1" l="1"/>
  <c r="AG575" i="1"/>
  <c r="AY579" i="1"/>
  <c r="AZ579" i="1" s="1"/>
  <c r="BA579" i="1" s="1"/>
  <c r="BC575" i="1"/>
  <c r="BF575" i="1"/>
  <c r="L525" i="4" s="1"/>
  <c r="AL575" i="1"/>
  <c r="AE575" i="1"/>
  <c r="AO575" i="1"/>
  <c r="AP575" i="1" s="1"/>
  <c r="H525" i="4" s="1"/>
  <c r="AM575" i="1" l="1"/>
  <c r="O576" i="1" s="1"/>
  <c r="P576" i="1" s="1"/>
  <c r="BI575" i="1"/>
  <c r="N525" i="4" s="1"/>
  <c r="O525" i="4" s="1"/>
  <c r="F529" i="4"/>
  <c r="I525" i="4"/>
  <c r="AK525" i="4" s="1"/>
  <c r="AL525" i="4" s="1"/>
  <c r="D529" i="4"/>
  <c r="AR529" i="4" s="1"/>
  <c r="D580" i="1"/>
  <c r="E580" i="1" s="1"/>
  <c r="F580" i="1" s="1"/>
  <c r="G529" i="4" l="1"/>
  <c r="AI529" i="4"/>
  <c r="AJ529" i="4" s="1"/>
  <c r="J525" i="4"/>
  <c r="C525" i="4"/>
  <c r="K576" i="1"/>
  <c r="M576" i="1" s="1"/>
  <c r="N576" i="1" s="1"/>
  <c r="R576" i="1"/>
  <c r="Q576" i="1"/>
  <c r="BE576" i="1"/>
  <c r="G580" i="1"/>
  <c r="M530" i="4" s="1"/>
  <c r="AD576" i="1" l="1" a="1"/>
  <c r="AD576" i="1" s="1"/>
  <c r="AA583" i="1"/>
  <c r="AC597" i="1"/>
  <c r="Y583" i="1"/>
  <c r="K526" i="4"/>
  <c r="AN576" i="1"/>
  <c r="AI576" i="1"/>
  <c r="AU580" i="1"/>
  <c r="V576" i="1"/>
  <c r="W576" i="1" s="1"/>
  <c r="X576" i="1" s="1"/>
  <c r="AV580" i="1"/>
  <c r="AB582" i="1"/>
  <c r="AW580" i="1"/>
  <c r="AX583" i="1" s="1"/>
  <c r="S576" i="1"/>
  <c r="AF576" i="1" s="1"/>
  <c r="Z578" i="1"/>
  <c r="AK578" i="1" s="1"/>
  <c r="BB576" i="1"/>
  <c r="AE576" i="1" l="1"/>
  <c r="AO576" i="1"/>
  <c r="AP576" i="1" s="1"/>
  <c r="H526" i="4" s="1"/>
  <c r="AL576" i="1"/>
  <c r="AH576" i="1"/>
  <c r="BF576" i="1"/>
  <c r="AJ576" i="1"/>
  <c r="BC576" i="1"/>
  <c r="AY580" i="1"/>
  <c r="AZ580" i="1" s="1"/>
  <c r="AG576" i="1"/>
  <c r="E526" i="4"/>
  <c r="BD582" i="1"/>
  <c r="BI576" i="1" l="1"/>
  <c r="N526" i="4" s="1"/>
  <c r="O526" i="4" s="1"/>
  <c r="I526" i="4"/>
  <c r="AK526" i="4" s="1"/>
  <c r="AL526" i="4" s="1"/>
  <c r="BA580" i="1"/>
  <c r="L526" i="4"/>
  <c r="F530" i="4"/>
  <c r="AM576" i="1"/>
  <c r="G530" i="4" l="1"/>
  <c r="AI530" i="4"/>
  <c r="AJ530" i="4" s="1"/>
  <c r="J526" i="4"/>
  <c r="K577" i="1"/>
  <c r="M577" i="1" s="1"/>
  <c r="N577" i="1" s="1"/>
  <c r="O577" i="1"/>
  <c r="P577" i="1" s="1"/>
  <c r="C526" i="4"/>
  <c r="D530" i="4"/>
  <c r="AR530" i="4" s="1"/>
  <c r="D581" i="1"/>
  <c r="E581" i="1" s="1"/>
  <c r="F581" i="1" s="1"/>
  <c r="AD577" i="1" l="1" a="1"/>
  <c r="AD577" i="1" s="1"/>
  <c r="AA584" i="1"/>
  <c r="AC598" i="1"/>
  <c r="V577" i="1"/>
  <c r="W577" i="1" s="1"/>
  <c r="Y584" i="1"/>
  <c r="AW581" i="1"/>
  <c r="AX584" i="1" s="1"/>
  <c r="S577" i="1"/>
  <c r="AU581" i="1"/>
  <c r="BB577" i="1"/>
  <c r="E527" i="4" s="1"/>
  <c r="AV581" i="1"/>
  <c r="Z579" i="1"/>
  <c r="AK579" i="1" s="1"/>
  <c r="AB583" i="1"/>
  <c r="BD583" i="1" s="1"/>
  <c r="G581" i="1"/>
  <c r="M531" i="4" s="1"/>
  <c r="Q577" i="1"/>
  <c r="R577" i="1"/>
  <c r="BE577" i="1"/>
  <c r="X577" i="1" l="1"/>
  <c r="AH577" i="1" s="1"/>
  <c r="AL577" i="1"/>
  <c r="AO577" i="1"/>
  <c r="AP577" i="1" s="1"/>
  <c r="H527" i="4" s="1"/>
  <c r="AE577" i="1"/>
  <c r="BC577" i="1"/>
  <c r="AJ577" i="1"/>
  <c r="AF577" i="1"/>
  <c r="AY581" i="1"/>
  <c r="AZ581" i="1" s="1"/>
  <c r="K527" i="4"/>
  <c r="AI577" i="1"/>
  <c r="AN577" i="1"/>
  <c r="AG577" i="1" l="1"/>
  <c r="BI577" i="1" s="1"/>
  <c r="N527" i="4" s="1"/>
  <c r="O527" i="4" s="1"/>
  <c r="BF577" i="1"/>
  <c r="L527" i="4" s="1"/>
  <c r="AM577" i="1"/>
  <c r="C527" i="4" s="1"/>
  <c r="I527" i="4"/>
  <c r="AK527" i="4" s="1"/>
  <c r="AL527" i="4" s="1"/>
  <c r="BA581" i="1"/>
  <c r="D582" i="1" s="1"/>
  <c r="E582" i="1" s="1"/>
  <c r="F582" i="1" s="1"/>
  <c r="F531" i="4"/>
  <c r="G531" i="4" l="1"/>
  <c r="AI531" i="4"/>
  <c r="AJ531" i="4" s="1"/>
  <c r="J527" i="4"/>
  <c r="O578" i="1"/>
  <c r="P578" i="1" s="1"/>
  <c r="R578" i="1" s="1"/>
  <c r="D531" i="4"/>
  <c r="AR531" i="4" s="1"/>
  <c r="G582" i="1"/>
  <c r="M532" i="4" s="1"/>
  <c r="K578" i="1"/>
  <c r="BE578" i="1" l="1"/>
  <c r="K528" i="4" s="1"/>
  <c r="Q578" i="1"/>
  <c r="M578" i="1"/>
  <c r="N578" i="1" s="1"/>
  <c r="AI578" i="1"/>
  <c r="AN578" i="1"/>
  <c r="AD578" i="1" l="1" a="1"/>
  <c r="AD578" i="1" s="1"/>
  <c r="AA585" i="1"/>
  <c r="AC599" i="1"/>
  <c r="AV582" i="1"/>
  <c r="Y585" i="1"/>
  <c r="Z580" i="1"/>
  <c r="AK580" i="1" s="1"/>
  <c r="V578" i="1"/>
  <c r="W578" i="1" s="1"/>
  <c r="X578" i="1" s="1"/>
  <c r="AH578" i="1" s="1"/>
  <c r="BB578" i="1"/>
  <c r="E528" i="4" s="1"/>
  <c r="AW582" i="1"/>
  <c r="AX585" i="1" s="1"/>
  <c r="AU582" i="1"/>
  <c r="AB584" i="1"/>
  <c r="S578" i="1"/>
  <c r="AO578" i="1" l="1"/>
  <c r="AP578" i="1" s="1"/>
  <c r="H528" i="4" s="1"/>
  <c r="AE578" i="1"/>
  <c r="AL578" i="1"/>
  <c r="AY582" i="1"/>
  <c r="AZ582" i="1" s="1"/>
  <c r="AG578" i="1"/>
  <c r="BF578" i="1"/>
  <c r="L528" i="4" s="1"/>
  <c r="AJ578" i="1"/>
  <c r="AF578" i="1"/>
  <c r="BD584" i="1"/>
  <c r="BC578" i="1"/>
  <c r="AM578" i="1" l="1"/>
  <c r="C528" i="4" s="1"/>
  <c r="I528" i="4"/>
  <c r="AK528" i="4" s="1"/>
  <c r="AL528" i="4" s="1"/>
  <c r="BA582" i="1"/>
  <c r="D532" i="4" s="1"/>
  <c r="AR532" i="4" s="1"/>
  <c r="F532" i="4"/>
  <c r="BI578" i="1"/>
  <c r="O579" i="1"/>
  <c r="P579" i="1" s="1"/>
  <c r="G532" i="4" l="1"/>
  <c r="AI532" i="4"/>
  <c r="AJ532" i="4" s="1"/>
  <c r="J528" i="4"/>
  <c r="D583" i="1"/>
  <c r="E583" i="1" s="1"/>
  <c r="F583" i="1" s="1"/>
  <c r="N528" i="4"/>
  <c r="O528" i="4" s="1"/>
  <c r="K579" i="1"/>
  <c r="Q579" i="1"/>
  <c r="R579" i="1"/>
  <c r="BE579" i="1"/>
  <c r="G583" i="1" l="1"/>
  <c r="M533" i="4" s="1"/>
  <c r="M579" i="1"/>
  <c r="N579" i="1" s="1"/>
  <c r="AI579" i="1"/>
  <c r="AN579" i="1"/>
  <c r="K529" i="4"/>
  <c r="AD579" i="1" l="1" a="1"/>
  <c r="AD579" i="1" s="1"/>
  <c r="AA586" i="1"/>
  <c r="AC600" i="1"/>
  <c r="Y586" i="1"/>
  <c r="AB585" i="1"/>
  <c r="Z581" i="1"/>
  <c r="AK581" i="1" s="1"/>
  <c r="AW583" i="1"/>
  <c r="AX586" i="1" s="1"/>
  <c r="V579" i="1"/>
  <c r="AU583" i="1"/>
  <c r="S579" i="1"/>
  <c r="BB579" i="1"/>
  <c r="E529" i="4" s="1"/>
  <c r="AV583" i="1"/>
  <c r="AE579" i="1" l="1"/>
  <c r="AL579" i="1"/>
  <c r="AO579" i="1"/>
  <c r="AP579" i="1" s="1"/>
  <c r="H529" i="4" s="1"/>
  <c r="AY583" i="1"/>
  <c r="AZ583" i="1" s="1"/>
  <c r="AF579" i="1"/>
  <c r="AJ579" i="1"/>
  <c r="BC579" i="1"/>
  <c r="W579" i="1"/>
  <c r="X579" i="1" s="1"/>
  <c r="BD585" i="1"/>
  <c r="AM579" i="1" l="1"/>
  <c r="C529" i="4" s="1"/>
  <c r="I529" i="4"/>
  <c r="AK529" i="4" s="1"/>
  <c r="AL529" i="4" s="1"/>
  <c r="F533" i="4"/>
  <c r="BA583" i="1"/>
  <c r="D533" i="4" s="1"/>
  <c r="AR533" i="4" s="1"/>
  <c r="AH579" i="1"/>
  <c r="BF579" i="1"/>
  <c r="L529" i="4" s="1"/>
  <c r="AG579" i="1"/>
  <c r="BI579" i="1" s="1"/>
  <c r="G533" i="4" l="1"/>
  <c r="AI533" i="4"/>
  <c r="AJ533" i="4" s="1"/>
  <c r="J529" i="4"/>
  <c r="O580" i="1"/>
  <c r="P580" i="1" s="1"/>
  <c r="R580" i="1" s="1"/>
  <c r="D584" i="1"/>
  <c r="E584" i="1" s="1"/>
  <c r="F584" i="1" s="1"/>
  <c r="N529" i="4"/>
  <c r="O529" i="4" s="1"/>
  <c r="K580" i="1"/>
  <c r="G584" i="1" l="1"/>
  <c r="M534" i="4" s="1"/>
  <c r="Q580" i="1"/>
  <c r="AI580" i="1"/>
  <c r="AN580" i="1"/>
  <c r="BE580" i="1"/>
  <c r="K530" i="4" s="1"/>
  <c r="M580" i="1"/>
  <c r="N580" i="1" s="1"/>
  <c r="AD580" i="1" l="1" a="1"/>
  <c r="AD580" i="1" s="1"/>
  <c r="AA587" i="1"/>
  <c r="AC601" i="1"/>
  <c r="AV584" i="1"/>
  <c r="Y587" i="1"/>
  <c r="AU584" i="1"/>
  <c r="Z582" i="1"/>
  <c r="AK582" i="1" s="1"/>
  <c r="AW584" i="1"/>
  <c r="AX587" i="1" s="1"/>
  <c r="S580" i="1"/>
  <c r="AF580" i="1" s="1"/>
  <c r="V580" i="1"/>
  <c r="W580" i="1" s="1"/>
  <c r="X580" i="1" s="1"/>
  <c r="AG580" i="1" s="1"/>
  <c r="AB586" i="1"/>
  <c r="BB580" i="1"/>
  <c r="E530" i="4" s="1"/>
  <c r="AL580" i="1" l="1"/>
  <c r="AE580" i="1"/>
  <c r="BI580" i="1" s="1"/>
  <c r="AO580" i="1"/>
  <c r="AP580" i="1" s="1"/>
  <c r="H530" i="4" s="1"/>
  <c r="AY584" i="1"/>
  <c r="AZ584" i="1" s="1"/>
  <c r="BD586" i="1"/>
  <c r="BC580" i="1"/>
  <c r="AJ580" i="1"/>
  <c r="BF580" i="1"/>
  <c r="L530" i="4" s="1"/>
  <c r="AH580" i="1"/>
  <c r="AM580" i="1" l="1"/>
  <c r="O581" i="1" s="1"/>
  <c r="P581" i="1" s="1"/>
  <c r="Q581" i="1" s="1"/>
  <c r="I530" i="4"/>
  <c r="AK530" i="4" s="1"/>
  <c r="AL530" i="4" s="1"/>
  <c r="F534" i="4"/>
  <c r="BA584" i="1"/>
  <c r="N530" i="4"/>
  <c r="O530" i="4" s="1"/>
  <c r="K581" i="1"/>
  <c r="G534" i="4" l="1"/>
  <c r="AI534" i="4"/>
  <c r="AJ534" i="4" s="1"/>
  <c r="J530" i="4"/>
  <c r="C530" i="4"/>
  <c r="R581" i="1"/>
  <c r="AI581" i="1" s="1"/>
  <c r="BE581" i="1"/>
  <c r="K531" i="4" s="1"/>
  <c r="D534" i="4"/>
  <c r="AR534" i="4" s="1"/>
  <c r="D585" i="1"/>
  <c r="E585" i="1" s="1"/>
  <c r="F585" i="1" s="1"/>
  <c r="M581" i="1"/>
  <c r="N581" i="1" s="1"/>
  <c r="AD581" i="1" l="1" a="1"/>
  <c r="AD581" i="1" s="1"/>
  <c r="AA588" i="1"/>
  <c r="AC602" i="1"/>
  <c r="AN581" i="1"/>
  <c r="Y588" i="1"/>
  <c r="G585" i="1"/>
  <c r="M535" i="4" s="1"/>
  <c r="AU585" i="1"/>
  <c r="AV585" i="1"/>
  <c r="S581" i="1"/>
  <c r="BB581" i="1"/>
  <c r="E531" i="4" s="1"/>
  <c r="V581" i="1"/>
  <c r="Z583" i="1"/>
  <c r="AK583" i="1" s="1"/>
  <c r="AW585" i="1"/>
  <c r="AX588" i="1" s="1"/>
  <c r="AB587" i="1"/>
  <c r="AL581" i="1" l="1"/>
  <c r="AO581" i="1"/>
  <c r="AP581" i="1" s="1"/>
  <c r="H531" i="4" s="1"/>
  <c r="AE581" i="1"/>
  <c r="W581" i="1"/>
  <c r="X581" i="1" s="1"/>
  <c r="AG581" i="1" s="1"/>
  <c r="AF581" i="1"/>
  <c r="AJ581" i="1"/>
  <c r="BC581" i="1"/>
  <c r="BD587" i="1"/>
  <c r="AY585" i="1"/>
  <c r="AZ585" i="1" s="1"/>
  <c r="AM581" i="1" l="1"/>
  <c r="O582" i="1" s="1"/>
  <c r="P582" i="1" s="1"/>
  <c r="I531" i="4"/>
  <c r="AK531" i="4" s="1"/>
  <c r="AL531" i="4" s="1"/>
  <c r="BA585" i="1"/>
  <c r="F535" i="4"/>
  <c r="BI581" i="1"/>
  <c r="AH581" i="1"/>
  <c r="BF581" i="1"/>
  <c r="L531" i="4" s="1"/>
  <c r="G535" i="4" l="1"/>
  <c r="AI535" i="4"/>
  <c r="AJ535" i="4" s="1"/>
  <c r="J531" i="4"/>
  <c r="C531" i="4"/>
  <c r="N531" i="4"/>
  <c r="O531" i="4" s="1"/>
  <c r="K582" i="1"/>
  <c r="R582" i="1"/>
  <c r="BE582" i="1"/>
  <c r="K532" i="4" s="1"/>
  <c r="Q582" i="1"/>
  <c r="D535" i="4"/>
  <c r="AR535" i="4" s="1"/>
  <c r="D586" i="1"/>
  <c r="E586" i="1" s="1"/>
  <c r="F586" i="1" s="1"/>
  <c r="M582" i="1" l="1"/>
  <c r="N582" i="1" s="1"/>
  <c r="AI582" i="1"/>
  <c r="AN582" i="1"/>
  <c r="G586" i="1"/>
  <c r="M536" i="4" s="1"/>
  <c r="AD582" i="1" l="1" a="1"/>
  <c r="AD582" i="1" s="1"/>
  <c r="AA589" i="1"/>
  <c r="AC603" i="1"/>
  <c r="BB582" i="1"/>
  <c r="E532" i="4" s="1"/>
  <c r="V582" i="1"/>
  <c r="W582" i="1" s="1"/>
  <c r="X582" i="1" s="1"/>
  <c r="AG582" i="1" s="1"/>
  <c r="Y589" i="1"/>
  <c r="AW586" i="1"/>
  <c r="AX589" i="1" s="1"/>
  <c r="AB588" i="1"/>
  <c r="BD588" i="1" s="1"/>
  <c r="S582" i="1"/>
  <c r="Z584" i="1"/>
  <c r="AK584" i="1" s="1"/>
  <c r="AV586" i="1"/>
  <c r="AU586" i="1"/>
  <c r="AE582" i="1" l="1"/>
  <c r="AO582" i="1"/>
  <c r="AP582" i="1" s="1"/>
  <c r="H532" i="4" s="1"/>
  <c r="AL582" i="1"/>
  <c r="AJ582" i="1"/>
  <c r="BF582" i="1"/>
  <c r="L532" i="4" s="1"/>
  <c r="AH582" i="1"/>
  <c r="AF582" i="1"/>
  <c r="BC582" i="1"/>
  <c r="AY586" i="1"/>
  <c r="AZ586" i="1" s="1"/>
  <c r="BI582" i="1" l="1"/>
  <c r="N532" i="4" s="1"/>
  <c r="O532" i="4" s="1"/>
  <c r="AM582" i="1"/>
  <c r="O583" i="1" s="1"/>
  <c r="P583" i="1" s="1"/>
  <c r="R583" i="1" s="1"/>
  <c r="I532" i="4"/>
  <c r="AK532" i="4" s="1"/>
  <c r="AL532" i="4" s="1"/>
  <c r="BA586" i="1"/>
  <c r="D536" i="4" s="1"/>
  <c r="AR536" i="4" s="1"/>
  <c r="F536" i="4"/>
  <c r="G536" i="4" l="1"/>
  <c r="AI536" i="4"/>
  <c r="AJ536" i="4" s="1"/>
  <c r="J532" i="4"/>
  <c r="K583" i="1"/>
  <c r="M583" i="1" s="1"/>
  <c r="N583" i="1" s="1"/>
  <c r="C532" i="4"/>
  <c r="BE583" i="1"/>
  <c r="K533" i="4" s="1"/>
  <c r="Q583" i="1"/>
  <c r="D587" i="1"/>
  <c r="E587" i="1" s="1"/>
  <c r="F587" i="1" s="1"/>
  <c r="AI583" i="1"/>
  <c r="AN583" i="1"/>
  <c r="G587" i="1" l="1"/>
  <c r="M537" i="4" s="1"/>
  <c r="AD583" i="1" a="1"/>
  <c r="AD583" i="1" s="1"/>
  <c r="AA590" i="1"/>
  <c r="AC604" i="1"/>
  <c r="AV587" i="1"/>
  <c r="AW587" i="1"/>
  <c r="AX590" i="1" s="1"/>
  <c r="V583" i="1"/>
  <c r="W583" i="1" s="1"/>
  <c r="X583" i="1" s="1"/>
  <c r="AH583" i="1" s="1"/>
  <c r="AU587" i="1"/>
  <c r="S583" i="1"/>
  <c r="AF583" i="1" s="1"/>
  <c r="Z585" i="1"/>
  <c r="AK585" i="1" s="1"/>
  <c r="AB589" i="1"/>
  <c r="BD589" i="1" s="1"/>
  <c r="BB583" i="1"/>
  <c r="E533" i="4" s="1"/>
  <c r="Y590" i="1"/>
  <c r="AL583" i="1" l="1"/>
  <c r="AO583" i="1"/>
  <c r="AP583" i="1" s="1"/>
  <c r="H533" i="4" s="1"/>
  <c r="AE583" i="1"/>
  <c r="AG583" i="1"/>
  <c r="AY587" i="1"/>
  <c r="AZ587" i="1" s="1"/>
  <c r="F537" i="4" s="1"/>
  <c r="BC583" i="1"/>
  <c r="BF583" i="1"/>
  <c r="L533" i="4" s="1"/>
  <c r="AJ583" i="1"/>
  <c r="G537" i="4" l="1"/>
  <c r="AI537" i="4"/>
  <c r="AJ537" i="4" s="1"/>
  <c r="AM583" i="1"/>
  <c r="O584" i="1" s="1"/>
  <c r="P584" i="1" s="1"/>
  <c r="R584" i="1" s="1"/>
  <c r="AI584" i="1" s="1"/>
  <c r="BI583" i="1"/>
  <c r="K584" i="1" s="1"/>
  <c r="M584" i="1" s="1"/>
  <c r="N584" i="1" s="1"/>
  <c r="I533" i="4"/>
  <c r="AK533" i="4" s="1"/>
  <c r="AL533" i="4" s="1"/>
  <c r="BA587" i="1"/>
  <c r="D537" i="4" s="1"/>
  <c r="AR537" i="4" s="1"/>
  <c r="J533" i="4" l="1"/>
  <c r="C533" i="4"/>
  <c r="N533" i="4"/>
  <c r="O533" i="4" s="1"/>
  <c r="AD584" i="1" a="1"/>
  <c r="AD584" i="1" s="1"/>
  <c r="AA591" i="1"/>
  <c r="AC605" i="1"/>
  <c r="D588" i="1"/>
  <c r="E588" i="1" s="1"/>
  <c r="F588" i="1" s="1"/>
  <c r="BE584" i="1"/>
  <c r="K534" i="4" s="1"/>
  <c r="Q584" i="1"/>
  <c r="AN584" i="1"/>
  <c r="V584" i="1"/>
  <c r="W584" i="1" s="1"/>
  <c r="Y591" i="1"/>
  <c r="AU588" i="1"/>
  <c r="AB590" i="1"/>
  <c r="Z586" i="1"/>
  <c r="AK586" i="1" s="1"/>
  <c r="S584" i="1"/>
  <c r="AV588" i="1"/>
  <c r="BB584" i="1"/>
  <c r="E534" i="4" s="1"/>
  <c r="AW588" i="1"/>
  <c r="AX591" i="1" s="1"/>
  <c r="X584" i="1" l="1"/>
  <c r="BF584" i="1" s="1"/>
  <c r="L534" i="4" s="1"/>
  <c r="G588" i="1"/>
  <c r="M538" i="4" s="1"/>
  <c r="AE584" i="1"/>
  <c r="AO584" i="1"/>
  <c r="AP584" i="1" s="1"/>
  <c r="H534" i="4" s="1"/>
  <c r="AL584" i="1"/>
  <c r="BC584" i="1"/>
  <c r="BD590" i="1"/>
  <c r="AJ584" i="1"/>
  <c r="AF584" i="1"/>
  <c r="AY588" i="1"/>
  <c r="AZ588" i="1" s="1"/>
  <c r="AG584" i="1" l="1"/>
  <c r="BI584" i="1" s="1"/>
  <c r="N534" i="4" s="1"/>
  <c r="O534" i="4" s="1"/>
  <c r="AH584" i="1"/>
  <c r="I534" i="4"/>
  <c r="AK534" i="4" s="1"/>
  <c r="AL534" i="4" s="1"/>
  <c r="AM584" i="1"/>
  <c r="C534" i="4" s="1"/>
  <c r="BA588" i="1"/>
  <c r="D589" i="1" s="1"/>
  <c r="E589" i="1" s="1"/>
  <c r="F589" i="1" s="1"/>
  <c r="F538" i="4"/>
  <c r="G538" i="4" l="1"/>
  <c r="AI538" i="4"/>
  <c r="AJ538" i="4" s="1"/>
  <c r="J534" i="4"/>
  <c r="G589" i="1"/>
  <c r="M539" i="4" s="1"/>
  <c r="O585" i="1"/>
  <c r="P585" i="1" s="1"/>
  <c r="Q585" i="1" s="1"/>
  <c r="K585" i="1"/>
  <c r="M585" i="1" s="1"/>
  <c r="N585" i="1" s="1"/>
  <c r="D538" i="4"/>
  <c r="AR538" i="4" s="1"/>
  <c r="BE585" i="1" l="1"/>
  <c r="K535" i="4" s="1"/>
  <c r="R585" i="1"/>
  <c r="AN585" i="1" s="1"/>
  <c r="AD585" i="1" a="1"/>
  <c r="AD585" i="1" s="1"/>
  <c r="AA592" i="1"/>
  <c r="AC606" i="1"/>
  <c r="S585" i="1"/>
  <c r="AF585" i="1" s="1"/>
  <c r="Y592" i="1"/>
  <c r="AB591" i="1"/>
  <c r="Z587" i="1"/>
  <c r="AK587" i="1" s="1"/>
  <c r="AV589" i="1"/>
  <c r="BB585" i="1"/>
  <c r="E535" i="4" s="1"/>
  <c r="AU589" i="1"/>
  <c r="AW589" i="1"/>
  <c r="AX592" i="1" s="1"/>
  <c r="V585" i="1"/>
  <c r="W585" i="1" s="1"/>
  <c r="X585" i="1" s="1"/>
  <c r="AG585" i="1" s="1"/>
  <c r="AI585" i="1" l="1"/>
  <c r="AE585" i="1"/>
  <c r="BI585" i="1" s="1"/>
  <c r="N535" i="4" s="1"/>
  <c r="O535" i="4" s="1"/>
  <c r="AO585" i="1"/>
  <c r="AP585" i="1" s="1"/>
  <c r="H535" i="4" s="1"/>
  <c r="AL585" i="1"/>
  <c r="BD591" i="1"/>
  <c r="BC585" i="1"/>
  <c r="AJ585" i="1"/>
  <c r="AY589" i="1"/>
  <c r="AZ589" i="1" s="1"/>
  <c r="BF585" i="1"/>
  <c r="L535" i="4" s="1"/>
  <c r="AH585" i="1"/>
  <c r="AM585" i="1" l="1"/>
  <c r="O586" i="1" s="1"/>
  <c r="P586" i="1" s="1"/>
  <c r="Q586" i="1" s="1"/>
  <c r="I535" i="4"/>
  <c r="AK535" i="4" s="1"/>
  <c r="AL535" i="4" s="1"/>
  <c r="K586" i="1"/>
  <c r="M586" i="1" s="1"/>
  <c r="BA589" i="1"/>
  <c r="D539" i="4" s="1"/>
  <c r="AR539" i="4" s="1"/>
  <c r="F539" i="4"/>
  <c r="G539" i="4" l="1"/>
  <c r="AI539" i="4"/>
  <c r="AJ539" i="4" s="1"/>
  <c r="C535" i="4"/>
  <c r="J535" i="4"/>
  <c r="N586" i="1"/>
  <c r="AA593" i="1"/>
  <c r="AC607" i="1"/>
  <c r="Z588" i="1"/>
  <c r="AK588" i="1" s="1"/>
  <c r="AW590" i="1"/>
  <c r="AX593" i="1" s="1"/>
  <c r="D590" i="1"/>
  <c r="E590" i="1" s="1"/>
  <c r="F590" i="1" s="1"/>
  <c r="AV590" i="1"/>
  <c r="AU590" i="1"/>
  <c r="V586" i="1"/>
  <c r="W586" i="1" s="1"/>
  <c r="X586" i="1" s="1"/>
  <c r="BF586" i="1" s="1"/>
  <c r="S586" i="1"/>
  <c r="AF586" i="1" s="1"/>
  <c r="BB586" i="1"/>
  <c r="E536" i="4" s="1"/>
  <c r="AB592" i="1"/>
  <c r="BD592" i="1" s="1"/>
  <c r="Y593" i="1"/>
  <c r="R586" i="1"/>
  <c r="BE586" i="1"/>
  <c r="K536" i="4" s="1"/>
  <c r="G590" i="1" l="1"/>
  <c r="M540" i="4" s="1"/>
  <c r="AD586" i="1" a="1"/>
  <c r="AD586" i="1" s="1"/>
  <c r="AY590" i="1"/>
  <c r="AZ590" i="1" s="1"/>
  <c r="BA590" i="1" s="1"/>
  <c r="D540" i="4" s="1"/>
  <c r="AR540" i="4" s="1"/>
  <c r="AJ586" i="1"/>
  <c r="AH586" i="1"/>
  <c r="AG586" i="1"/>
  <c r="BC586" i="1"/>
  <c r="AI586" i="1"/>
  <c r="AN586" i="1"/>
  <c r="L536" i="4"/>
  <c r="AL586" i="1" l="1"/>
  <c r="AO586" i="1"/>
  <c r="AP586" i="1" s="1"/>
  <c r="H536" i="4" s="1"/>
  <c r="AE586" i="1"/>
  <c r="BI586" i="1" s="1"/>
  <c r="F540" i="4"/>
  <c r="D591" i="1"/>
  <c r="E591" i="1" s="1"/>
  <c r="F591" i="1" s="1"/>
  <c r="G540" i="4" l="1"/>
  <c r="AI540" i="4"/>
  <c r="AJ540" i="4" s="1"/>
  <c r="N536" i="4"/>
  <c r="O536" i="4" s="1"/>
  <c r="K587" i="1"/>
  <c r="M587" i="1" s="1"/>
  <c r="N587" i="1" s="1"/>
  <c r="I536" i="4"/>
  <c r="AK536" i="4" s="1"/>
  <c r="AL536" i="4" s="1"/>
  <c r="AM586" i="1"/>
  <c r="C536" i="4" s="1"/>
  <c r="G591" i="1"/>
  <c r="M541" i="4" s="1"/>
  <c r="J536" i="4" l="1"/>
  <c r="Y594" i="1"/>
  <c r="S587" i="1"/>
  <c r="AB593" i="1"/>
  <c r="BD593" i="1" s="1"/>
  <c r="AC608" i="1"/>
  <c r="BB587" i="1"/>
  <c r="E537" i="4" s="1"/>
  <c r="Z589" i="1"/>
  <c r="AK589" i="1" s="1"/>
  <c r="AW591" i="1"/>
  <c r="AX594" i="1" s="1"/>
  <c r="AV591" i="1"/>
  <c r="V587" i="1"/>
  <c r="W587" i="1" s="1"/>
  <c r="O587" i="1"/>
  <c r="P587" i="1" s="1"/>
  <c r="AD587" i="1" a="1"/>
  <c r="AD587" i="1" s="1"/>
  <c r="AU591" i="1"/>
  <c r="AA594" i="1"/>
  <c r="BC587" i="1" l="1"/>
  <c r="AJ587" i="1"/>
  <c r="AY591" i="1"/>
  <c r="AZ591" i="1" s="1"/>
  <c r="F541" i="4" s="1"/>
  <c r="AO587" i="1"/>
  <c r="AP587" i="1" s="1"/>
  <c r="H537" i="4" s="1"/>
  <c r="AL587" i="1"/>
  <c r="AE587" i="1"/>
  <c r="BE587" i="1"/>
  <c r="K537" i="4" s="1"/>
  <c r="Q587" i="1"/>
  <c r="X587" i="1" s="1"/>
  <c r="R587" i="1"/>
  <c r="G541" i="4" l="1"/>
  <c r="AI541" i="4"/>
  <c r="AJ541" i="4" s="1"/>
  <c r="BF587" i="1"/>
  <c r="L537" i="4" s="1"/>
  <c r="AH587" i="1"/>
  <c r="AM587" i="1"/>
  <c r="O588" i="1" s="1"/>
  <c r="P588" i="1" s="1"/>
  <c r="BA591" i="1"/>
  <c r="D541" i="4" s="1"/>
  <c r="AR541" i="4" s="1"/>
  <c r="AF587" i="1"/>
  <c r="AG587" i="1"/>
  <c r="AN587" i="1"/>
  <c r="AI587" i="1"/>
  <c r="I537" i="4"/>
  <c r="AK537" i="4" s="1"/>
  <c r="AL537" i="4" s="1"/>
  <c r="J537" i="4" l="1"/>
  <c r="C537" i="4"/>
  <c r="D592" i="1"/>
  <c r="E592" i="1" s="1"/>
  <c r="F592" i="1" s="1"/>
  <c r="BI587" i="1"/>
  <c r="R588" i="1"/>
  <c r="Q588" i="1"/>
  <c r="BE588" i="1"/>
  <c r="G592" i="1" l="1"/>
  <c r="M542" i="4" s="1"/>
  <c r="N537" i="4"/>
  <c r="O537" i="4" s="1"/>
  <c r="K588" i="1"/>
  <c r="M588" i="1" s="1"/>
  <c r="N588" i="1" s="1"/>
  <c r="AI588" i="1"/>
  <c r="AN588" i="1"/>
  <c r="K538" i="4"/>
  <c r="Z590" i="1" l="1"/>
  <c r="AK590" i="1" s="1"/>
  <c r="BB588" i="1"/>
  <c r="E538" i="4" s="1"/>
  <c r="AU592" i="1"/>
  <c r="AB594" i="1"/>
  <c r="BD594" i="1" s="1"/>
  <c r="AV592" i="1"/>
  <c r="AC609" i="1"/>
  <c r="S588" i="1"/>
  <c r="AF588" i="1" s="1"/>
  <c r="V588" i="1"/>
  <c r="W588" i="1" s="1"/>
  <c r="X588" i="1" s="1"/>
  <c r="BF588" i="1" s="1"/>
  <c r="L538" i="4" s="1"/>
  <c r="AA595" i="1"/>
  <c r="AD588" i="1" a="1"/>
  <c r="AD588" i="1" s="1"/>
  <c r="AW592" i="1"/>
  <c r="AX595" i="1" s="1"/>
  <c r="Y595" i="1"/>
  <c r="AY592" i="1" l="1"/>
  <c r="AZ592" i="1" s="1"/>
  <c r="F542" i="4" s="1"/>
  <c r="BC588" i="1"/>
  <c r="AG588" i="1"/>
  <c r="AJ588" i="1"/>
  <c r="AH588" i="1"/>
  <c r="AL588" i="1"/>
  <c r="AE588" i="1"/>
  <c r="AO588" i="1"/>
  <c r="AP588" i="1" s="1"/>
  <c r="H538" i="4" s="1"/>
  <c r="G542" i="4" l="1"/>
  <c r="AI542" i="4"/>
  <c r="AJ542" i="4" s="1"/>
  <c r="BI588" i="1"/>
  <c r="N538" i="4" s="1"/>
  <c r="O538" i="4" s="1"/>
  <c r="BA592" i="1"/>
  <c r="D593" i="1" s="1"/>
  <c r="E593" i="1" s="1"/>
  <c r="F593" i="1" s="1"/>
  <c r="I538" i="4"/>
  <c r="AK538" i="4" s="1"/>
  <c r="AL538" i="4" s="1"/>
  <c r="AM588" i="1"/>
  <c r="J538" i="4" l="1"/>
  <c r="K589" i="1"/>
  <c r="M589" i="1" s="1"/>
  <c r="N589" i="1" s="1"/>
  <c r="D542" i="4"/>
  <c r="AR542" i="4" s="1"/>
  <c r="G593" i="1"/>
  <c r="M543" i="4" s="1"/>
  <c r="AD589" i="1" a="1"/>
  <c r="C538" i="4"/>
  <c r="O589" i="1"/>
  <c r="P589" i="1" s="1"/>
  <c r="AD589" i="1" l="1"/>
  <c r="AE589" i="1" s="1"/>
  <c r="AB595" i="1"/>
  <c r="BD595" i="1" s="1"/>
  <c r="S589" i="1"/>
  <c r="Z591" i="1"/>
  <c r="AK591" i="1" s="1"/>
  <c r="BB589" i="1"/>
  <c r="E539" i="4" s="1"/>
  <c r="Y596" i="1"/>
  <c r="AW593" i="1"/>
  <c r="AX596" i="1" s="1"/>
  <c r="AU593" i="1"/>
  <c r="AC610" i="1"/>
  <c r="AV593" i="1"/>
  <c r="V589" i="1"/>
  <c r="W589" i="1" s="1"/>
  <c r="AA596" i="1"/>
  <c r="Q589" i="1"/>
  <c r="R589" i="1"/>
  <c r="BE589" i="1"/>
  <c r="K539" i="4" s="1"/>
  <c r="AO589" i="1" l="1"/>
  <c r="AP589" i="1" s="1"/>
  <c r="H539" i="4" s="1"/>
  <c r="AL589" i="1"/>
  <c r="X589" i="1"/>
  <c r="AH589" i="1" s="1"/>
  <c r="AF589" i="1"/>
  <c r="AY593" i="1"/>
  <c r="AZ593" i="1" s="1"/>
  <c r="BA593" i="1" s="1"/>
  <c r="D543" i="4" s="1"/>
  <c r="AR543" i="4" s="1"/>
  <c r="AJ589" i="1"/>
  <c r="AM589" i="1" s="1"/>
  <c r="C539" i="4" s="1"/>
  <c r="BC589" i="1"/>
  <c r="AN589" i="1"/>
  <c r="AI589" i="1"/>
  <c r="I539" i="4" l="1"/>
  <c r="AK539" i="4" s="1"/>
  <c r="AL539" i="4" s="1"/>
  <c r="F543" i="4"/>
  <c r="AG589" i="1"/>
  <c r="BI589" i="1" s="1"/>
  <c r="K590" i="1" s="1"/>
  <c r="M590" i="1" s="1"/>
  <c r="N590" i="1" s="1"/>
  <c r="BF589" i="1"/>
  <c r="L539" i="4" s="1"/>
  <c r="O590" i="1"/>
  <c r="P590" i="1" s="1"/>
  <c r="BE590" i="1" s="1"/>
  <c r="D594" i="1"/>
  <c r="E594" i="1" s="1"/>
  <c r="F594" i="1" s="1"/>
  <c r="G543" i="4" l="1"/>
  <c r="AI543" i="4"/>
  <c r="AJ543" i="4" s="1"/>
  <c r="J539" i="4"/>
  <c r="N539" i="4"/>
  <c r="O539" i="4" s="1"/>
  <c r="G594" i="1"/>
  <c r="M544" i="4" s="1"/>
  <c r="R590" i="1"/>
  <c r="AI590" i="1" s="1"/>
  <c r="Q590" i="1"/>
  <c r="AD590" i="1" a="1"/>
  <c r="AD590" i="1" s="1"/>
  <c r="AA597" i="1"/>
  <c r="AC611" i="1"/>
  <c r="AB596" i="1"/>
  <c r="Y597" i="1"/>
  <c r="AW594" i="1"/>
  <c r="AX597" i="1" s="1"/>
  <c r="Z592" i="1"/>
  <c r="AK592" i="1" s="1"/>
  <c r="AU594" i="1"/>
  <c r="AV594" i="1"/>
  <c r="V590" i="1"/>
  <c r="W590" i="1" s="1"/>
  <c r="X590" i="1" s="1"/>
  <c r="BB590" i="1"/>
  <c r="E540" i="4" s="1"/>
  <c r="S590" i="1"/>
  <c r="K540" i="4"/>
  <c r="AN590" i="1" l="1"/>
  <c r="AG590" i="1"/>
  <c r="AE590" i="1"/>
  <c r="AO590" i="1"/>
  <c r="AP590" i="1" s="1"/>
  <c r="H540" i="4" s="1"/>
  <c r="AL590" i="1"/>
  <c r="BD596" i="1"/>
  <c r="AY594" i="1"/>
  <c r="AZ594" i="1" s="1"/>
  <c r="AJ590" i="1"/>
  <c r="BF590" i="1"/>
  <c r="L540" i="4" s="1"/>
  <c r="AH590" i="1"/>
  <c r="AF590" i="1"/>
  <c r="BC590" i="1"/>
  <c r="BI590" i="1" l="1"/>
  <c r="N540" i="4" s="1"/>
  <c r="O540" i="4" s="1"/>
  <c r="AM590" i="1"/>
  <c r="C540" i="4" s="1"/>
  <c r="I540" i="4"/>
  <c r="AK540" i="4" s="1"/>
  <c r="AL540" i="4" s="1"/>
  <c r="BA594" i="1"/>
  <c r="D544" i="4" s="1"/>
  <c r="AR544" i="4" s="1"/>
  <c r="F544" i="4"/>
  <c r="G544" i="4" l="1"/>
  <c r="AI544" i="4"/>
  <c r="AJ544" i="4" s="1"/>
  <c r="J540" i="4"/>
  <c r="K591" i="1"/>
  <c r="M591" i="1" s="1"/>
  <c r="N591" i="1" s="1"/>
  <c r="O591" i="1"/>
  <c r="P591" i="1" s="1"/>
  <c r="Q591" i="1" s="1"/>
  <c r="D595" i="1"/>
  <c r="E595" i="1" s="1"/>
  <c r="F595" i="1" s="1"/>
  <c r="BE591" i="1" l="1"/>
  <c r="K541" i="4" s="1"/>
  <c r="R591" i="1"/>
  <c r="AN591" i="1" s="1"/>
  <c r="G595" i="1"/>
  <c r="M545" i="4" s="1"/>
  <c r="AD591" i="1" a="1"/>
  <c r="AD591" i="1" s="1"/>
  <c r="AA598" i="1"/>
  <c r="AC612" i="1"/>
  <c r="AB597" i="1"/>
  <c r="Y598" i="1"/>
  <c r="Z593" i="1"/>
  <c r="AK593" i="1" s="1"/>
  <c r="V591" i="1"/>
  <c r="W591" i="1" s="1"/>
  <c r="X591" i="1" s="1"/>
  <c r="AH591" i="1" s="1"/>
  <c r="AW595" i="1"/>
  <c r="AX598" i="1" s="1"/>
  <c r="BB591" i="1"/>
  <c r="E541" i="4" s="1"/>
  <c r="AU595" i="1"/>
  <c r="AV595" i="1"/>
  <c r="S591" i="1"/>
  <c r="AF591" i="1" s="1"/>
  <c r="AI591" i="1" l="1"/>
  <c r="AL591" i="1"/>
  <c r="AO591" i="1"/>
  <c r="AP591" i="1" s="1"/>
  <c r="H541" i="4" s="1"/>
  <c r="AE591" i="1"/>
  <c r="BD597" i="1"/>
  <c r="AG591" i="1"/>
  <c r="BF591" i="1"/>
  <c r="L541" i="4" s="1"/>
  <c r="AY595" i="1"/>
  <c r="AZ595" i="1" s="1"/>
  <c r="AJ591" i="1"/>
  <c r="BC591" i="1"/>
  <c r="AM591" i="1" l="1"/>
  <c r="O592" i="1" s="1"/>
  <c r="P592" i="1" s="1"/>
  <c r="BI591" i="1"/>
  <c r="N541" i="4" s="1"/>
  <c r="O541" i="4" s="1"/>
  <c r="I541" i="4"/>
  <c r="AK541" i="4" s="1"/>
  <c r="AL541" i="4" s="1"/>
  <c r="BA595" i="1"/>
  <c r="D545" i="4" s="1"/>
  <c r="AR545" i="4" s="1"/>
  <c r="F545" i="4"/>
  <c r="G545" i="4" l="1"/>
  <c r="AI545" i="4"/>
  <c r="AJ545" i="4" s="1"/>
  <c r="J541" i="4"/>
  <c r="BE592" i="1"/>
  <c r="K542" i="4" s="1"/>
  <c r="R592" i="1"/>
  <c r="AI592" i="1" s="1"/>
  <c r="K592" i="1"/>
  <c r="M592" i="1" s="1"/>
  <c r="N592" i="1" s="1"/>
  <c r="C541" i="4"/>
  <c r="Q592" i="1"/>
  <c r="D596" i="1"/>
  <c r="E596" i="1" s="1"/>
  <c r="F596" i="1" s="1"/>
  <c r="AN592" i="1" l="1"/>
  <c r="AD592" i="1" a="1"/>
  <c r="AD592" i="1" s="1"/>
  <c r="AA599" i="1"/>
  <c r="AC613" i="1"/>
  <c r="Y599" i="1"/>
  <c r="AB598" i="1"/>
  <c r="AW596" i="1"/>
  <c r="AX599" i="1" s="1"/>
  <c r="AV596" i="1"/>
  <c r="AU596" i="1"/>
  <c r="G596" i="1"/>
  <c r="M546" i="4" s="1"/>
  <c r="Z594" i="1"/>
  <c r="AK594" i="1" s="1"/>
  <c r="V592" i="1"/>
  <c r="W592" i="1" s="1"/>
  <c r="X592" i="1" s="1"/>
  <c r="AH592" i="1" s="1"/>
  <c r="BB592" i="1"/>
  <c r="E542" i="4" s="1"/>
  <c r="S592" i="1"/>
  <c r="AF592" i="1" s="1"/>
  <c r="AE592" i="1" l="1"/>
  <c r="AL592" i="1"/>
  <c r="AO592" i="1"/>
  <c r="AP592" i="1" s="1"/>
  <c r="H542" i="4" s="1"/>
  <c r="AY596" i="1"/>
  <c r="AZ596" i="1" s="1"/>
  <c r="BA596" i="1" s="1"/>
  <c r="BD598" i="1"/>
  <c r="AJ592" i="1"/>
  <c r="AG592" i="1"/>
  <c r="BC592" i="1"/>
  <c r="BF592" i="1"/>
  <c r="L542" i="4" s="1"/>
  <c r="AM592" i="1" l="1"/>
  <c r="O593" i="1" s="1"/>
  <c r="P593" i="1" s="1"/>
  <c r="BI592" i="1"/>
  <c r="K593" i="1" s="1"/>
  <c r="I542" i="4"/>
  <c r="AK542" i="4" s="1"/>
  <c r="AL542" i="4" s="1"/>
  <c r="F546" i="4"/>
  <c r="D597" i="1"/>
  <c r="E597" i="1" s="1"/>
  <c r="F597" i="1" s="1"/>
  <c r="D546" i="4"/>
  <c r="AR546" i="4" s="1"/>
  <c r="G546" i="4" l="1"/>
  <c r="AI546" i="4"/>
  <c r="AJ546" i="4" s="1"/>
  <c r="J542" i="4"/>
  <c r="C542" i="4"/>
  <c r="N542" i="4"/>
  <c r="O542" i="4" s="1"/>
  <c r="G597" i="1"/>
  <c r="M547" i="4" s="1"/>
  <c r="M593" i="1"/>
  <c r="N593" i="1" s="1"/>
  <c r="R593" i="1"/>
  <c r="Q593" i="1"/>
  <c r="BE593" i="1"/>
  <c r="AD593" i="1" l="1" a="1"/>
  <c r="AD593" i="1" s="1"/>
  <c r="AA600" i="1"/>
  <c r="AC614" i="1"/>
  <c r="Y600" i="1"/>
  <c r="AW597" i="1"/>
  <c r="AX600" i="1" s="1"/>
  <c r="AB599" i="1"/>
  <c r="AU597" i="1"/>
  <c r="AV597" i="1"/>
  <c r="S593" i="1"/>
  <c r="AF593" i="1" s="1"/>
  <c r="V593" i="1"/>
  <c r="W593" i="1" s="1"/>
  <c r="X593" i="1" s="1"/>
  <c r="BF593" i="1" s="1"/>
  <c r="BB593" i="1"/>
  <c r="E543" i="4" s="1"/>
  <c r="Z595" i="1"/>
  <c r="AK595" i="1" s="1"/>
  <c r="K543" i="4"/>
  <c r="AN593" i="1"/>
  <c r="AI593" i="1"/>
  <c r="AL593" i="1" l="1"/>
  <c r="AO593" i="1"/>
  <c r="AP593" i="1" s="1"/>
  <c r="H543" i="4" s="1"/>
  <c r="AE593" i="1"/>
  <c r="BD599" i="1"/>
  <c r="AY597" i="1"/>
  <c r="AZ597" i="1" s="1"/>
  <c r="BC593" i="1"/>
  <c r="AH593" i="1"/>
  <c r="AJ593" i="1"/>
  <c r="AG593" i="1"/>
  <c r="L543" i="4"/>
  <c r="AM593" i="1" l="1"/>
  <c r="C543" i="4" s="1"/>
  <c r="BI593" i="1"/>
  <c r="N543" i="4" s="1"/>
  <c r="O543" i="4" s="1"/>
  <c r="I543" i="4"/>
  <c r="AK543" i="4" s="1"/>
  <c r="AL543" i="4" s="1"/>
  <c r="F547" i="4"/>
  <c r="BA597" i="1"/>
  <c r="G547" i="4" l="1"/>
  <c r="AI547" i="4"/>
  <c r="AJ547" i="4" s="1"/>
  <c r="J543" i="4"/>
  <c r="O594" i="1"/>
  <c r="P594" i="1" s="1"/>
  <c r="R594" i="1" s="1"/>
  <c r="K594" i="1"/>
  <c r="M594" i="1" s="1"/>
  <c r="N594" i="1" s="1"/>
  <c r="D598" i="1"/>
  <c r="E598" i="1" s="1"/>
  <c r="F598" i="1" s="1"/>
  <c r="D547" i="4"/>
  <c r="AR547" i="4" s="1"/>
  <c r="BE594" i="1" l="1"/>
  <c r="K544" i="4" s="1"/>
  <c r="Q594" i="1"/>
  <c r="AD594" i="1" a="1"/>
  <c r="AD594" i="1" s="1"/>
  <c r="AA601" i="1"/>
  <c r="AC615" i="1"/>
  <c r="G598" i="1"/>
  <c r="M548" i="4" s="1"/>
  <c r="Y601" i="1"/>
  <c r="AV598" i="1"/>
  <c r="AB600" i="1"/>
  <c r="AW598" i="1"/>
  <c r="AX601" i="1" s="1"/>
  <c r="Z596" i="1"/>
  <c r="AK596" i="1" s="1"/>
  <c r="AU598" i="1"/>
  <c r="AI594" i="1"/>
  <c r="AN594" i="1"/>
  <c r="BB594" i="1"/>
  <c r="E544" i="4" s="1"/>
  <c r="S594" i="1"/>
  <c r="V594" i="1"/>
  <c r="W594" i="1" s="1"/>
  <c r="X594" i="1" s="1"/>
  <c r="BF594" i="1" s="1"/>
  <c r="AF594" i="1" l="1"/>
  <c r="AO594" i="1"/>
  <c r="AP594" i="1" s="1"/>
  <c r="H544" i="4" s="1"/>
  <c r="AE594" i="1"/>
  <c r="AL594" i="1"/>
  <c r="BD600" i="1"/>
  <c r="AY598" i="1"/>
  <c r="AZ598" i="1" s="1"/>
  <c r="BC594" i="1"/>
  <c r="AJ594" i="1"/>
  <c r="AH594" i="1"/>
  <c r="AG594" i="1"/>
  <c r="BI594" i="1" l="1"/>
  <c r="N544" i="4" s="1"/>
  <c r="O544" i="4" s="1"/>
  <c r="AM594" i="1"/>
  <c r="O595" i="1" s="1"/>
  <c r="P595" i="1" s="1"/>
  <c r="I544" i="4"/>
  <c r="AK544" i="4" s="1"/>
  <c r="AL544" i="4" s="1"/>
  <c r="F548" i="4"/>
  <c r="BA598" i="1"/>
  <c r="L544" i="4"/>
  <c r="G548" i="4" l="1"/>
  <c r="AI548" i="4"/>
  <c r="AJ548" i="4" s="1"/>
  <c r="J544" i="4"/>
  <c r="K595" i="1"/>
  <c r="M595" i="1" s="1"/>
  <c r="N595" i="1" s="1"/>
  <c r="C544" i="4"/>
  <c r="D599" i="1"/>
  <c r="E599" i="1" s="1"/>
  <c r="F599" i="1" s="1"/>
  <c r="D548" i="4"/>
  <c r="AR548" i="4" s="1"/>
  <c r="Q595" i="1"/>
  <c r="R595" i="1"/>
  <c r="BE595" i="1"/>
  <c r="G599" i="1" l="1"/>
  <c r="M549" i="4" s="1"/>
  <c r="AD595" i="1" a="1"/>
  <c r="AD595" i="1" s="1"/>
  <c r="AA602" i="1"/>
  <c r="AC616" i="1"/>
  <c r="Y602" i="1"/>
  <c r="AB601" i="1"/>
  <c r="AW599" i="1"/>
  <c r="AX602" i="1" s="1"/>
  <c r="Z597" i="1"/>
  <c r="AK597" i="1" s="1"/>
  <c r="AU599" i="1"/>
  <c r="AV599" i="1"/>
  <c r="K545" i="4"/>
  <c r="AI595" i="1"/>
  <c r="AN595" i="1"/>
  <c r="V595" i="1"/>
  <c r="W595" i="1" s="1"/>
  <c r="S595" i="1"/>
  <c r="AF595" i="1" s="1"/>
  <c r="BB595" i="1"/>
  <c r="AL595" i="1" l="1"/>
  <c r="AE595" i="1"/>
  <c r="AO595" i="1"/>
  <c r="AP595" i="1" s="1"/>
  <c r="H545" i="4" s="1"/>
  <c r="AY599" i="1"/>
  <c r="AZ599" i="1" s="1"/>
  <c r="BA599" i="1" s="1"/>
  <c r="BD601" i="1"/>
  <c r="X595" i="1"/>
  <c r="AH595" i="1" s="1"/>
  <c r="BC595" i="1"/>
  <c r="AJ595" i="1"/>
  <c r="E545" i="4"/>
  <c r="I545" i="4" l="1"/>
  <c r="AK545" i="4" s="1"/>
  <c r="AL545" i="4" s="1"/>
  <c r="F549" i="4"/>
  <c r="D600" i="1"/>
  <c r="E600" i="1" s="1"/>
  <c r="F600" i="1" s="1"/>
  <c r="D549" i="4"/>
  <c r="AR549" i="4" s="1"/>
  <c r="AG595" i="1"/>
  <c r="BI595" i="1" s="1"/>
  <c r="BF595" i="1"/>
  <c r="L545" i="4" s="1"/>
  <c r="AM595" i="1"/>
  <c r="O596" i="1" s="1"/>
  <c r="G549" i="4" l="1"/>
  <c r="AI549" i="4"/>
  <c r="AJ549" i="4" s="1"/>
  <c r="J545" i="4"/>
  <c r="G600" i="1"/>
  <c r="M550" i="4" s="1"/>
  <c r="Q596" i="1"/>
  <c r="R596" i="1"/>
  <c r="BE596" i="1"/>
  <c r="K546" i="4" s="1"/>
  <c r="N545" i="4"/>
  <c r="O545" i="4" s="1"/>
  <c r="K596" i="1"/>
  <c r="M596" i="1" s="1"/>
  <c r="N596" i="1" s="1"/>
  <c r="C545" i="4"/>
  <c r="AD596" i="1" l="1" a="1"/>
  <c r="AD596" i="1" s="1"/>
  <c r="AA603" i="1"/>
  <c r="AC617" i="1"/>
  <c r="AB602" i="1"/>
  <c r="Y603" i="1"/>
  <c r="AU600" i="1"/>
  <c r="Z598" i="1"/>
  <c r="AK598" i="1" s="1"/>
  <c r="AV600" i="1"/>
  <c r="AW600" i="1"/>
  <c r="AX603" i="1" s="1"/>
  <c r="AN596" i="1"/>
  <c r="AI596" i="1"/>
  <c r="V596" i="1"/>
  <c r="W596" i="1" s="1"/>
  <c r="S596" i="1"/>
  <c r="BB596" i="1"/>
  <c r="E546" i="4" s="1"/>
  <c r="AO596" i="1" l="1"/>
  <c r="AP596" i="1" s="1"/>
  <c r="H546" i="4" s="1"/>
  <c r="AE596" i="1"/>
  <c r="AL596" i="1"/>
  <c r="AY600" i="1"/>
  <c r="AZ600" i="1" s="1"/>
  <c r="BD602" i="1"/>
  <c r="X596" i="1"/>
  <c r="AG596" i="1" s="1"/>
  <c r="AF596" i="1"/>
  <c r="AJ596" i="1"/>
  <c r="BC596" i="1"/>
  <c r="I546" i="4" l="1"/>
  <c r="AK546" i="4" s="1"/>
  <c r="AL546" i="4" s="1"/>
  <c r="F550" i="4"/>
  <c r="BA600" i="1"/>
  <c r="AH596" i="1"/>
  <c r="BF596" i="1"/>
  <c r="L546" i="4" s="1"/>
  <c r="AM596" i="1"/>
  <c r="BI596" i="1"/>
  <c r="AN396" i="4"/>
  <c r="AN397" i="4"/>
  <c r="AN398" i="4"/>
  <c r="AN399" i="4"/>
  <c r="AN400" i="4"/>
  <c r="AN401" i="4"/>
  <c r="AN402" i="4"/>
  <c r="AN403" i="4"/>
  <c r="AP396" i="4"/>
  <c r="AP397" i="4"/>
  <c r="AP398" i="4"/>
  <c r="AP399" i="4"/>
  <c r="AP400" i="4"/>
  <c r="AP401" i="4"/>
  <c r="AP402" i="4"/>
  <c r="AP403" i="4"/>
  <c r="AN404" i="4"/>
  <c r="AN405" i="4"/>
  <c r="AN406" i="4"/>
  <c r="AP404" i="4"/>
  <c r="AP405" i="4"/>
  <c r="AP406" i="4"/>
  <c r="AN407" i="4"/>
  <c r="AN408" i="4"/>
  <c r="AN409" i="4"/>
  <c r="AN410" i="4"/>
  <c r="AN411" i="4"/>
  <c r="AP407" i="4"/>
  <c r="AP408" i="4"/>
  <c r="AP409" i="4"/>
  <c r="AP410" i="4"/>
  <c r="AP411" i="4"/>
  <c r="AT376" i="4"/>
  <c r="AT377" i="4"/>
  <c r="AT378" i="4"/>
  <c r="AT379" i="4"/>
  <c r="AT380" i="4"/>
  <c r="AT381" i="4"/>
  <c r="AT382" i="4"/>
  <c r="AT383" i="4"/>
  <c r="AT384" i="4"/>
  <c r="AT385" i="4"/>
  <c r="AT386" i="4"/>
  <c r="AT387" i="4"/>
  <c r="AT388" i="4"/>
  <c r="AT389" i="4"/>
  <c r="AT390" i="4"/>
  <c r="AT391" i="4"/>
  <c r="AT392" i="4"/>
  <c r="AT393" i="4"/>
  <c r="AT394" i="4"/>
  <c r="AT395" i="4"/>
  <c r="AT396" i="4"/>
  <c r="AT397" i="4"/>
  <c r="AT398" i="4"/>
  <c r="AT399" i="4"/>
  <c r="AT400" i="4"/>
  <c r="AT401" i="4"/>
  <c r="AT402" i="4"/>
  <c r="AT403" i="4"/>
  <c r="AT404" i="4"/>
  <c r="AT405" i="4"/>
  <c r="AT406" i="4"/>
  <c r="AT407" i="4"/>
  <c r="AT408" i="4"/>
  <c r="AT409" i="4"/>
  <c r="AT410" i="4"/>
  <c r="AT411" i="4"/>
  <c r="AN412" i="4"/>
  <c r="AN413" i="4"/>
  <c r="AN414" i="4"/>
  <c r="AN415" i="4"/>
  <c r="AN416" i="4"/>
  <c r="AN417" i="4"/>
  <c r="AN418" i="4"/>
  <c r="AN419" i="4"/>
  <c r="AN420" i="4"/>
  <c r="AP412" i="4"/>
  <c r="AP413" i="4"/>
  <c r="AP414" i="4"/>
  <c r="AP415" i="4"/>
  <c r="AP416" i="4"/>
  <c r="AP417" i="4"/>
  <c r="AP418" i="4"/>
  <c r="AP419" i="4"/>
  <c r="AP420" i="4"/>
  <c r="AT412" i="4"/>
  <c r="AT413" i="4"/>
  <c r="AT414" i="4"/>
  <c r="AT415" i="4"/>
  <c r="AT416" i="4"/>
  <c r="AT417" i="4"/>
  <c r="AT418" i="4"/>
  <c r="AT419" i="4"/>
  <c r="AT420" i="4"/>
  <c r="G550" i="4" l="1"/>
  <c r="AI550" i="4"/>
  <c r="AJ550" i="4" s="1"/>
  <c r="J546" i="4"/>
  <c r="K597" i="1"/>
  <c r="M597" i="1" s="1"/>
  <c r="N546" i="4"/>
  <c r="O546" i="4" s="1"/>
  <c r="O597" i="1"/>
  <c r="R597" i="1" s="1"/>
  <c r="C546" i="4"/>
  <c r="D601" i="1"/>
  <c r="E601" i="1" s="1"/>
  <c r="F601" i="1" s="1"/>
  <c r="D550" i="4"/>
  <c r="AR550" i="4" s="1"/>
  <c r="N597" i="1" l="1"/>
  <c r="AA604" i="1"/>
  <c r="AC618" i="1"/>
  <c r="AB603" i="1"/>
  <c r="BD603" i="1" s="1"/>
  <c r="AW601" i="1"/>
  <c r="AX604" i="1" s="1"/>
  <c r="AV601" i="1"/>
  <c r="Q597" i="1"/>
  <c r="BB597" i="1"/>
  <c r="E547" i="4" s="1"/>
  <c r="V597" i="1"/>
  <c r="W597" i="1" s="1"/>
  <c r="AU601" i="1"/>
  <c r="Z599" i="1"/>
  <c r="AK599" i="1" s="1"/>
  <c r="Y604" i="1"/>
  <c r="BE597" i="1"/>
  <c r="K547" i="4" s="1"/>
  <c r="G601" i="1"/>
  <c r="M551" i="4" s="1"/>
  <c r="S597" i="1"/>
  <c r="AN597" i="1"/>
  <c r="AI597" i="1"/>
  <c r="X597" i="1" l="1"/>
  <c r="BF597" i="1" s="1"/>
  <c r="L547" i="4" s="1"/>
  <c r="AD597" i="1" a="1"/>
  <c r="AD597" i="1" s="1"/>
  <c r="AY601" i="1"/>
  <c r="AZ601" i="1" s="1"/>
  <c r="BA601" i="1" s="1"/>
  <c r="AJ597" i="1"/>
  <c r="AF597" i="1"/>
  <c r="BC597" i="1"/>
  <c r="AG597" i="1" l="1"/>
  <c r="AH597" i="1"/>
  <c r="AE597" i="1"/>
  <c r="AL597" i="1"/>
  <c r="AO597" i="1"/>
  <c r="AP597" i="1" s="1"/>
  <c r="H547" i="4" s="1"/>
  <c r="F551" i="4"/>
  <c r="D602" i="1"/>
  <c r="E602" i="1" s="1"/>
  <c r="F602" i="1" s="1"/>
  <c r="D551" i="4"/>
  <c r="AR551" i="4" s="1"/>
  <c r="G551" i="4" l="1"/>
  <c r="AI551" i="4"/>
  <c r="AJ551" i="4" s="1"/>
  <c r="BI597" i="1"/>
  <c r="K598" i="1" s="1"/>
  <c r="M598" i="1" s="1"/>
  <c r="Y605" i="1" s="1"/>
  <c r="G602" i="1"/>
  <c r="M552" i="4" s="1"/>
  <c r="I547" i="4"/>
  <c r="AK547" i="4" s="1"/>
  <c r="AL547" i="4" s="1"/>
  <c r="AM597" i="1"/>
  <c r="J547" i="4" l="1"/>
  <c r="N547" i="4"/>
  <c r="O547" i="4" s="1"/>
  <c r="AC619" i="1"/>
  <c r="AB604" i="1"/>
  <c r="BD604" i="1" s="1"/>
  <c r="AW602" i="1"/>
  <c r="AX605" i="1" s="1"/>
  <c r="Z600" i="1"/>
  <c r="AK600" i="1" s="1"/>
  <c r="AA605" i="1"/>
  <c r="AU602" i="1"/>
  <c r="AV602" i="1"/>
  <c r="V598" i="1"/>
  <c r="W598" i="1" s="1"/>
  <c r="S598" i="1"/>
  <c r="BB598" i="1"/>
  <c r="E548" i="4" s="1"/>
  <c r="N598" i="1"/>
  <c r="AD598" i="1" s="1" a="1"/>
  <c r="AD598" i="1" s="1"/>
  <c r="C547" i="4"/>
  <c r="O598" i="1"/>
  <c r="BC598" i="1" l="1"/>
  <c r="AY602" i="1"/>
  <c r="AZ602" i="1" s="1"/>
  <c r="F552" i="4" s="1"/>
  <c r="AJ598" i="1"/>
  <c r="BE598" i="1"/>
  <c r="K548" i="4" s="1"/>
  <c r="R598" i="1"/>
  <c r="Q598" i="1"/>
  <c r="X598" i="1" s="1"/>
  <c r="AO598" i="1"/>
  <c r="AP598" i="1" s="1"/>
  <c r="H548" i="4" s="1"/>
  <c r="AL598" i="1"/>
  <c r="AE598" i="1"/>
  <c r="G552" i="4" l="1"/>
  <c r="AI552" i="4"/>
  <c r="AJ552" i="4" s="1"/>
  <c r="AH598" i="1"/>
  <c r="BF598" i="1"/>
  <c r="L548" i="4" s="1"/>
  <c r="BA602" i="1"/>
  <c r="D552" i="4" s="1"/>
  <c r="AR552" i="4" s="1"/>
  <c r="AF598" i="1"/>
  <c r="AG598" i="1"/>
  <c r="AN598" i="1"/>
  <c r="AI598" i="1"/>
  <c r="I548" i="4"/>
  <c r="AM598" i="1"/>
  <c r="C548" i="4" s="1"/>
  <c r="J548" i="4" l="1"/>
  <c r="D603" i="1"/>
  <c r="E603" i="1" s="1"/>
  <c r="F603" i="1" s="1"/>
  <c r="BI598" i="1"/>
  <c r="K599" i="1" s="1"/>
  <c r="M599" i="1" s="1"/>
  <c r="Z601" i="1" s="1"/>
  <c r="AK601" i="1" s="1"/>
  <c r="O599" i="1"/>
  <c r="G603" i="1" l="1"/>
  <c r="M553" i="4" s="1"/>
  <c r="N548" i="4"/>
  <c r="O548" i="4" s="1"/>
  <c r="AV603" i="1"/>
  <c r="BB599" i="1"/>
  <c r="E549" i="4" s="1"/>
  <c r="AW603" i="1"/>
  <c r="AX606" i="1" s="1"/>
  <c r="Y606" i="1"/>
  <c r="N599" i="1"/>
  <c r="AD599" i="1" s="1" a="1"/>
  <c r="AD599" i="1" s="1"/>
  <c r="AB605" i="1"/>
  <c r="BD605" i="1" s="1"/>
  <c r="V599" i="1"/>
  <c r="W599" i="1" s="1"/>
  <c r="X599" i="1" s="1"/>
  <c r="AA606" i="1"/>
  <c r="S599" i="1"/>
  <c r="AU603" i="1"/>
  <c r="AC620" i="1"/>
  <c r="R599" i="1"/>
  <c r="BE599" i="1"/>
  <c r="K549" i="4" s="1"/>
  <c r="Q599" i="1"/>
  <c r="AY603" i="1" l="1"/>
  <c r="AZ603" i="1" s="1"/>
  <c r="BA603" i="1" s="1"/>
  <c r="D553" i="4" s="1"/>
  <c r="AR553" i="4" s="1"/>
  <c r="AJ599" i="1"/>
  <c r="BC599" i="1"/>
  <c r="AH599" i="1"/>
  <c r="BF599" i="1"/>
  <c r="L549" i="4" s="1"/>
  <c r="AN599" i="1"/>
  <c r="AI599" i="1"/>
  <c r="AE599" i="1"/>
  <c r="AL599" i="1"/>
  <c r="AO599" i="1"/>
  <c r="AP599" i="1" s="1"/>
  <c r="H549" i="4" s="1"/>
  <c r="AF599" i="1"/>
  <c r="AG599" i="1"/>
  <c r="F553" i="4" l="1"/>
  <c r="D604" i="1"/>
  <c r="E604" i="1" s="1"/>
  <c r="F604" i="1" s="1"/>
  <c r="I549" i="4"/>
  <c r="BI599" i="1"/>
  <c r="AM599" i="1"/>
  <c r="C549" i="4" s="1"/>
  <c r="G553" i="4" l="1"/>
  <c r="AI553" i="4"/>
  <c r="AJ553" i="4" s="1"/>
  <c r="J549" i="4"/>
  <c r="G604" i="1"/>
  <c r="M554" i="4" s="1"/>
  <c r="O600" i="1"/>
  <c r="K600" i="1"/>
  <c r="M600" i="1" s="1"/>
  <c r="N549" i="4"/>
  <c r="O549" i="4" s="1"/>
  <c r="AA607" i="1" l="1"/>
  <c r="BB600" i="1"/>
  <c r="E550" i="4" s="1"/>
  <c r="V600" i="1"/>
  <c r="W600" i="1" s="1"/>
  <c r="S600" i="1"/>
  <c r="N600" i="1"/>
  <c r="AC621" i="1"/>
  <c r="AW604" i="1"/>
  <c r="AX607" i="1" s="1"/>
  <c r="AV604" i="1"/>
  <c r="Z602" i="1"/>
  <c r="AK602" i="1" s="1"/>
  <c r="AB606" i="1"/>
  <c r="Y607" i="1"/>
  <c r="AU604" i="1"/>
  <c r="Q600" i="1"/>
  <c r="R600" i="1"/>
  <c r="BE600" i="1"/>
  <c r="K550" i="4" s="1"/>
  <c r="X600" i="1" l="1"/>
  <c r="BF600" i="1" s="1"/>
  <c r="L550" i="4" s="1"/>
  <c r="AN600" i="1"/>
  <c r="AI600" i="1"/>
  <c r="AD600" i="1" a="1"/>
  <c r="AD600" i="1" s="1"/>
  <c r="AY604" i="1"/>
  <c r="AZ604" i="1" s="1"/>
  <c r="BC600" i="1"/>
  <c r="AF600" i="1"/>
  <c r="AJ600" i="1"/>
  <c r="BD606" i="1"/>
  <c r="AG600" i="1" l="1"/>
  <c r="AH600" i="1"/>
  <c r="AE600" i="1"/>
  <c r="AO600" i="1"/>
  <c r="AP600" i="1" s="1"/>
  <c r="H550" i="4" s="1"/>
  <c r="AL600" i="1"/>
  <c r="AM600" i="1" s="1"/>
  <c r="C550" i="4" s="1"/>
  <c r="F554" i="4"/>
  <c r="BA604" i="1"/>
  <c r="G554" i="4" l="1"/>
  <c r="AI554" i="4"/>
  <c r="AJ554" i="4" s="1"/>
  <c r="D554" i="4"/>
  <c r="AR554" i="4" s="1"/>
  <c r="D605" i="1"/>
  <c r="E605" i="1" s="1"/>
  <c r="F605" i="1" s="1"/>
  <c r="O601" i="1"/>
  <c r="I550" i="4"/>
  <c r="BI600" i="1"/>
  <c r="J550" i="4" l="1"/>
  <c r="N550" i="4"/>
  <c r="O550" i="4" s="1"/>
  <c r="K601" i="1"/>
  <c r="M601" i="1" s="1"/>
  <c r="R601" i="1"/>
  <c r="Q601" i="1"/>
  <c r="BE601" i="1"/>
  <c r="G605" i="1"/>
  <c r="M555" i="4" s="1"/>
  <c r="K551" i="4" l="1"/>
  <c r="AA608" i="1"/>
  <c r="BB601" i="1"/>
  <c r="V601" i="1"/>
  <c r="W601" i="1" s="1"/>
  <c r="X601" i="1" s="1"/>
  <c r="AG601" i="1" s="1"/>
  <c r="AU605" i="1"/>
  <c r="AC622" i="1"/>
  <c r="AV605" i="1"/>
  <c r="S601" i="1"/>
  <c r="AB607" i="1"/>
  <c r="Y608" i="1"/>
  <c r="Z603" i="1"/>
  <c r="AK603" i="1" s="1"/>
  <c r="N601" i="1"/>
  <c r="AW605" i="1"/>
  <c r="AX608" i="1" s="1"/>
  <c r="AN601" i="1"/>
  <c r="AI601" i="1"/>
  <c r="AY605" i="1" l="1"/>
  <c r="AZ605" i="1" s="1"/>
  <c r="AD601" i="1" a="1"/>
  <c r="AD601" i="1" s="1"/>
  <c r="E551" i="4"/>
  <c r="BF601" i="1"/>
  <c r="AH601" i="1"/>
  <c r="BD607" i="1"/>
  <c r="AF601" i="1"/>
  <c r="AJ601" i="1"/>
  <c r="BC601" i="1"/>
  <c r="AL601" i="1" l="1"/>
  <c r="AE601" i="1"/>
  <c r="AO601" i="1"/>
  <c r="AP601" i="1" s="1"/>
  <c r="H551" i="4" s="1"/>
  <c r="L551" i="4"/>
  <c r="BA605" i="1"/>
  <c r="F555" i="4"/>
  <c r="G555" i="4" l="1"/>
  <c r="AI555" i="4"/>
  <c r="AJ555" i="4" s="1"/>
  <c r="BI601" i="1"/>
  <c r="I551" i="4"/>
  <c r="AK551" i="4" s="1"/>
  <c r="AL551" i="4" s="1"/>
  <c r="D555" i="4"/>
  <c r="AR555" i="4" s="1"/>
  <c r="D606" i="1"/>
  <c r="E606" i="1" s="1"/>
  <c r="F606" i="1" s="1"/>
  <c r="AM601" i="1"/>
  <c r="C551" i="4" s="1"/>
  <c r="J551" i="4" l="1"/>
  <c r="O602" i="1"/>
  <c r="Q602" i="1" s="1"/>
  <c r="G606" i="1"/>
  <c r="M556" i="4" s="1"/>
  <c r="N551" i="4"/>
  <c r="O551" i="4" s="1"/>
  <c r="K602" i="1"/>
  <c r="M602" i="1" s="1"/>
  <c r="BE602" i="1" l="1"/>
  <c r="K552" i="4" s="1"/>
  <c r="R602" i="1"/>
  <c r="AI602" i="1" s="1"/>
  <c r="N602" i="1"/>
  <c r="AA609" i="1"/>
  <c r="AV606" i="1"/>
  <c r="V602" i="1"/>
  <c r="W602" i="1" s="1"/>
  <c r="X602" i="1" s="1"/>
  <c r="AC623" i="1"/>
  <c r="Y609" i="1"/>
  <c r="S602" i="1"/>
  <c r="AU606" i="1"/>
  <c r="AB608" i="1"/>
  <c r="AW606" i="1"/>
  <c r="AX609" i="1" s="1"/>
  <c r="Z604" i="1"/>
  <c r="AK604" i="1" s="1"/>
  <c r="BB602" i="1"/>
  <c r="AN602" i="1" l="1"/>
  <c r="AY606" i="1"/>
  <c r="AZ606" i="1" s="1"/>
  <c r="BA606" i="1" s="1"/>
  <c r="AH602" i="1"/>
  <c r="BF602" i="1"/>
  <c r="BC602" i="1"/>
  <c r="AJ602" i="1"/>
  <c r="AF602" i="1"/>
  <c r="E552" i="4"/>
  <c r="AG602" i="1"/>
  <c r="BD608" i="1"/>
  <c r="AD602" i="1" a="1"/>
  <c r="AD602" i="1" s="1"/>
  <c r="F556" i="4" l="1"/>
  <c r="AE602" i="1"/>
  <c r="AL602" i="1"/>
  <c r="AM602" i="1" s="1"/>
  <c r="C552" i="4" s="1"/>
  <c r="AO602" i="1"/>
  <c r="AP602" i="1" s="1"/>
  <c r="H552" i="4" s="1"/>
  <c r="L552" i="4"/>
  <c r="D556" i="4"/>
  <c r="AR556" i="4" s="1"/>
  <c r="D607" i="1"/>
  <c r="E607" i="1" s="1"/>
  <c r="F607" i="1" s="1"/>
  <c r="G556" i="4" l="1"/>
  <c r="AI556" i="4"/>
  <c r="AJ556" i="4" s="1"/>
  <c r="BI602" i="1"/>
  <c r="O603" i="1"/>
  <c r="G607" i="1"/>
  <c r="M557" i="4" s="1"/>
  <c r="I552" i="4"/>
  <c r="AK552" i="4" s="1"/>
  <c r="AL552" i="4" s="1"/>
  <c r="J552" i="4" l="1"/>
  <c r="N552" i="4"/>
  <c r="O552" i="4" s="1"/>
  <c r="K603" i="1"/>
  <c r="M603" i="1" s="1"/>
  <c r="R603" i="1"/>
  <c r="Q603" i="1"/>
  <c r="BE603" i="1"/>
  <c r="K553" i="4" l="1"/>
  <c r="V603" i="1"/>
  <c r="W603" i="1" s="1"/>
  <c r="X603" i="1" s="1"/>
  <c r="Y610" i="1"/>
  <c r="N603" i="1"/>
  <c r="AA610" i="1"/>
  <c r="AV607" i="1"/>
  <c r="Z605" i="1"/>
  <c r="AK605" i="1" s="1"/>
  <c r="AC624" i="1"/>
  <c r="AW607" i="1"/>
  <c r="AX610" i="1" s="1"/>
  <c r="AB609" i="1"/>
  <c r="S603" i="1"/>
  <c r="AU607" i="1"/>
  <c r="BB603" i="1"/>
  <c r="AI603" i="1"/>
  <c r="AN603" i="1"/>
  <c r="E553" i="4" l="1"/>
  <c r="AY607" i="1"/>
  <c r="AZ607" i="1" s="1"/>
  <c r="AD603" i="1" a="1"/>
  <c r="AD603" i="1" s="1"/>
  <c r="AF603" i="1"/>
  <c r="BC603" i="1"/>
  <c r="AJ603" i="1"/>
  <c r="BD609" i="1"/>
  <c r="AG603" i="1"/>
  <c r="AH603" i="1"/>
  <c r="BF603" i="1"/>
  <c r="L553" i="4" s="1"/>
  <c r="AE603" i="1" l="1"/>
  <c r="BI603" i="1" s="1"/>
  <c r="AL603" i="1"/>
  <c r="AM603" i="1" s="1"/>
  <c r="C553" i="4" s="1"/>
  <c r="AO603" i="1"/>
  <c r="AP603" i="1" s="1"/>
  <c r="H553" i="4" s="1"/>
  <c r="BA607" i="1"/>
  <c r="F557" i="4"/>
  <c r="G557" i="4" l="1"/>
  <c r="AI557" i="4"/>
  <c r="AJ557" i="4" s="1"/>
  <c r="I553" i="4"/>
  <c r="AK553" i="4" s="1"/>
  <c r="AL553" i="4" s="1"/>
  <c r="K604" i="1"/>
  <c r="M604" i="1" s="1"/>
  <c r="N553" i="4"/>
  <c r="O553" i="4" s="1"/>
  <c r="D557" i="4"/>
  <c r="AR557" i="4" s="1"/>
  <c r="D608" i="1"/>
  <c r="E608" i="1" s="1"/>
  <c r="F608" i="1" s="1"/>
  <c r="O604" i="1"/>
  <c r="J553" i="4" l="1"/>
  <c r="G608" i="1"/>
  <c r="M558" i="4" s="1"/>
  <c r="V604" i="1"/>
  <c r="W604" i="1" s="1"/>
  <c r="AU608" i="1"/>
  <c r="S604" i="1"/>
  <c r="N604" i="1"/>
  <c r="AV608" i="1"/>
  <c r="Y611" i="1"/>
  <c r="AA611" i="1"/>
  <c r="AC625" i="1"/>
  <c r="AB610" i="1"/>
  <c r="AW608" i="1"/>
  <c r="AX611" i="1" s="1"/>
  <c r="Z606" i="1"/>
  <c r="AK606" i="1" s="1"/>
  <c r="BB604" i="1"/>
  <c r="R604" i="1"/>
  <c r="Q604" i="1"/>
  <c r="BE604" i="1"/>
  <c r="X604" i="1" l="1"/>
  <c r="BF604" i="1" s="1"/>
  <c r="AI604" i="1"/>
  <c r="AN604" i="1"/>
  <c r="BC604" i="1"/>
  <c r="AF604" i="1"/>
  <c r="AJ604" i="1"/>
  <c r="AY608" i="1"/>
  <c r="AZ608" i="1" s="1"/>
  <c r="AD604" i="1" a="1"/>
  <c r="AD604" i="1" s="1"/>
  <c r="BD610" i="1"/>
  <c r="K554" i="4"/>
  <c r="E554" i="4"/>
  <c r="AG604" i="1" l="1"/>
  <c r="AH604" i="1"/>
  <c r="AO604" i="1"/>
  <c r="AP604" i="1" s="1"/>
  <c r="H554" i="4" s="1"/>
  <c r="AL604" i="1"/>
  <c r="AE604" i="1"/>
  <c r="L554" i="4"/>
  <c r="F558" i="4"/>
  <c r="BA608" i="1"/>
  <c r="G558" i="4" l="1"/>
  <c r="AI558" i="4"/>
  <c r="AJ558" i="4" s="1"/>
  <c r="D558" i="4"/>
  <c r="AR558" i="4" s="1"/>
  <c r="D609" i="1"/>
  <c r="E609" i="1" s="1"/>
  <c r="F609" i="1" s="1"/>
  <c r="BI604" i="1"/>
  <c r="AM604" i="1"/>
  <c r="I554" i="4"/>
  <c r="AK554" i="4" s="1"/>
  <c r="AL554" i="4" s="1"/>
  <c r="J554" i="4" l="1"/>
  <c r="K605" i="1"/>
  <c r="M605" i="1" s="1"/>
  <c r="N554" i="4"/>
  <c r="O554" i="4" s="1"/>
  <c r="O605" i="1"/>
  <c r="C554" i="4"/>
  <c r="G609" i="1"/>
  <c r="M559" i="4" s="1"/>
  <c r="R605" i="1" l="1"/>
  <c r="Q605" i="1"/>
  <c r="BE605" i="1"/>
  <c r="K555" i="4" s="1"/>
  <c r="AW609" i="1"/>
  <c r="AX612" i="1" s="1"/>
  <c r="S605" i="1"/>
  <c r="Z607" i="1"/>
  <c r="AK607" i="1" s="1"/>
  <c r="N605" i="1"/>
  <c r="AB611" i="1"/>
  <c r="BD611" i="1" s="1"/>
  <c r="AA612" i="1"/>
  <c r="AC626" i="1"/>
  <c r="V605" i="1"/>
  <c r="W605" i="1" s="1"/>
  <c r="X605" i="1" s="1"/>
  <c r="Y612" i="1"/>
  <c r="AV609" i="1"/>
  <c r="AU609" i="1"/>
  <c r="BB605" i="1"/>
  <c r="AY609" i="1" l="1"/>
  <c r="AZ609" i="1" s="1"/>
  <c r="BA609" i="1" s="1"/>
  <c r="AD605" i="1" a="1"/>
  <c r="AD605" i="1" s="1"/>
  <c r="AJ605" i="1"/>
  <c r="AF605" i="1"/>
  <c r="BC605" i="1"/>
  <c r="E555" i="4"/>
  <c r="AG605" i="1"/>
  <c r="AH605" i="1"/>
  <c r="BF605" i="1"/>
  <c r="AI605" i="1"/>
  <c r="AN605" i="1"/>
  <c r="F559" i="4" l="1"/>
  <c r="AL605" i="1"/>
  <c r="AM605" i="1" s="1"/>
  <c r="AO605" i="1"/>
  <c r="AP605" i="1" s="1"/>
  <c r="H555" i="4" s="1"/>
  <c r="AE605" i="1"/>
  <c r="BI605" i="1" s="1"/>
  <c r="L555" i="4"/>
  <c r="D559" i="4"/>
  <c r="AR559" i="4" s="1"/>
  <c r="D610" i="1"/>
  <c r="E610" i="1" s="1"/>
  <c r="F610" i="1" s="1"/>
  <c r="G559" i="4" l="1"/>
  <c r="AI559" i="4"/>
  <c r="AJ559" i="4" s="1"/>
  <c r="G610" i="1"/>
  <c r="M560" i="4" s="1"/>
  <c r="O606" i="1"/>
  <c r="C555" i="4"/>
  <c r="I555" i="4"/>
  <c r="AK555" i="4" s="1"/>
  <c r="AL555" i="4" s="1"/>
  <c r="K606" i="1"/>
  <c r="M606" i="1" s="1"/>
  <c r="N555" i="4"/>
  <c r="O555" i="4" s="1"/>
  <c r="J555" i="4" l="1"/>
  <c r="BE606" i="1"/>
  <c r="Q606" i="1"/>
  <c r="R606" i="1"/>
  <c r="N606" i="1"/>
  <c r="AW610" i="1"/>
  <c r="AX613" i="1" s="1"/>
  <c r="V606" i="1"/>
  <c r="W606" i="1" s="1"/>
  <c r="X606" i="1" s="1"/>
  <c r="AC627" i="1"/>
  <c r="AV610" i="1"/>
  <c r="AA613" i="1"/>
  <c r="S606" i="1"/>
  <c r="Z608" i="1"/>
  <c r="AK608" i="1" s="1"/>
  <c r="AB612" i="1"/>
  <c r="AU610" i="1"/>
  <c r="Y613" i="1"/>
  <c r="BB606" i="1"/>
  <c r="AG606" i="1" l="1"/>
  <c r="BF606" i="1"/>
  <c r="AH606" i="1"/>
  <c r="AY610" i="1"/>
  <c r="AZ610" i="1" s="1"/>
  <c r="E556" i="4"/>
  <c r="BD612" i="1"/>
  <c r="AD606" i="1" a="1"/>
  <c r="AD606" i="1" s="1"/>
  <c r="AF606" i="1"/>
  <c r="AJ606" i="1"/>
  <c r="BC606" i="1"/>
  <c r="AI606" i="1"/>
  <c r="AN606" i="1"/>
  <c r="K556" i="4"/>
  <c r="F560" i="4" l="1"/>
  <c r="BA610" i="1"/>
  <c r="AL606" i="1"/>
  <c r="AM606" i="1" s="1"/>
  <c r="C556" i="4" s="1"/>
  <c r="AE606" i="1"/>
  <c r="AO606" i="1"/>
  <c r="AP606" i="1" s="1"/>
  <c r="H556" i="4" s="1"/>
  <c r="L556" i="4"/>
  <c r="G560" i="4" l="1"/>
  <c r="AI560" i="4"/>
  <c r="AJ560" i="4" s="1"/>
  <c r="D560" i="4"/>
  <c r="AR560" i="4" s="1"/>
  <c r="D611" i="1"/>
  <c r="E611" i="1" s="1"/>
  <c r="F611" i="1" s="1"/>
  <c r="I556" i="4"/>
  <c r="AK556" i="4" s="1"/>
  <c r="AL556" i="4" s="1"/>
  <c r="BI606" i="1"/>
  <c r="O607" i="1"/>
  <c r="J556" i="4" l="1"/>
  <c r="G611" i="1"/>
  <c r="M561" i="4" s="1"/>
  <c r="Q607" i="1"/>
  <c r="R607" i="1"/>
  <c r="BE607" i="1"/>
  <c r="K607" i="1"/>
  <c r="M607" i="1" s="1"/>
  <c r="N556" i="4"/>
  <c r="O556" i="4" s="1"/>
  <c r="K557" i="4" l="1"/>
  <c r="AI607" i="1"/>
  <c r="AN607" i="1"/>
  <c r="N607" i="1"/>
  <c r="AW611" i="1"/>
  <c r="AX614" i="1" s="1"/>
  <c r="AV611" i="1"/>
  <c r="Z609" i="1"/>
  <c r="AK609" i="1" s="1"/>
  <c r="AB613" i="1"/>
  <c r="AU611" i="1"/>
  <c r="AA614" i="1"/>
  <c r="S607" i="1"/>
  <c r="AC628" i="1"/>
  <c r="Y614" i="1"/>
  <c r="V607" i="1"/>
  <c r="W607" i="1" s="1"/>
  <c r="X607" i="1" s="1"/>
  <c r="BB607" i="1"/>
  <c r="E557" i="4" l="1"/>
  <c r="AD607" i="1" a="1"/>
  <c r="AD607" i="1" s="1"/>
  <c r="AF607" i="1"/>
  <c r="AJ607" i="1"/>
  <c r="BC607" i="1"/>
  <c r="AY611" i="1"/>
  <c r="AZ611" i="1" s="1"/>
  <c r="AG607" i="1"/>
  <c r="AH607" i="1"/>
  <c r="BF607" i="1"/>
  <c r="BD613" i="1"/>
  <c r="AO607" i="1" l="1"/>
  <c r="AP607" i="1" s="1"/>
  <c r="H557" i="4" s="1"/>
  <c r="AE607" i="1"/>
  <c r="AL607" i="1"/>
  <c r="AM607" i="1" s="1"/>
  <c r="C557" i="4" s="1"/>
  <c r="BA611" i="1"/>
  <c r="F561" i="4"/>
  <c r="L557" i="4"/>
  <c r="G561" i="4" l="1"/>
  <c r="AI561" i="4"/>
  <c r="AJ561" i="4" s="1"/>
  <c r="D561" i="4"/>
  <c r="AR561" i="4" s="1"/>
  <c r="D612" i="1"/>
  <c r="E612" i="1" s="1"/>
  <c r="F612" i="1" s="1"/>
  <c r="BI607" i="1"/>
  <c r="O608" i="1"/>
  <c r="I557" i="4"/>
  <c r="AK557" i="4" s="1"/>
  <c r="AL557" i="4" s="1"/>
  <c r="J557" i="4" l="1"/>
  <c r="K608" i="1"/>
  <c r="M608" i="1" s="1"/>
  <c r="N557" i="4"/>
  <c r="O557" i="4" s="1"/>
  <c r="R608" i="1"/>
  <c r="Q608" i="1"/>
  <c r="BE608" i="1"/>
  <c r="G612" i="1"/>
  <c r="M562" i="4" s="1"/>
  <c r="K558" i="4" l="1"/>
  <c r="AI608" i="1"/>
  <c r="AN608" i="1"/>
  <c r="V608" i="1"/>
  <c r="W608" i="1" s="1"/>
  <c r="X608" i="1" s="1"/>
  <c r="AV612" i="1"/>
  <c r="Y615" i="1"/>
  <c r="N608" i="1"/>
  <c r="AA615" i="1"/>
  <c r="S608" i="1"/>
  <c r="AB614" i="1"/>
  <c r="AW612" i="1"/>
  <c r="AX615" i="1" s="1"/>
  <c r="AU612" i="1"/>
  <c r="Z610" i="1"/>
  <c r="AK610" i="1" s="1"/>
  <c r="AC629" i="1"/>
  <c r="BB608" i="1"/>
  <c r="BF608" i="1" l="1"/>
  <c r="AH608" i="1"/>
  <c r="AY612" i="1"/>
  <c r="AZ612" i="1" s="1"/>
  <c r="BD614" i="1"/>
  <c r="BC608" i="1"/>
  <c r="AF608" i="1"/>
  <c r="AJ608" i="1"/>
  <c r="AG608" i="1"/>
  <c r="E558" i="4"/>
  <c r="AD608" i="1" a="1"/>
  <c r="AD608" i="1" s="1"/>
  <c r="AL608" i="1" l="1"/>
  <c r="AM608" i="1" s="1"/>
  <c r="C558" i="4" s="1"/>
  <c r="AE608" i="1"/>
  <c r="AO608" i="1"/>
  <c r="AP608" i="1" s="1"/>
  <c r="H558" i="4" s="1"/>
  <c r="BA612" i="1"/>
  <c r="F562" i="4"/>
  <c r="L558" i="4"/>
  <c r="G562" i="4" l="1"/>
  <c r="AI562" i="4"/>
  <c r="AJ562" i="4" s="1"/>
  <c r="D613" i="1"/>
  <c r="E613" i="1" s="1"/>
  <c r="F613" i="1" s="1"/>
  <c r="D562" i="4"/>
  <c r="AR562" i="4" s="1"/>
  <c r="O609" i="1"/>
  <c r="BI608" i="1"/>
  <c r="I558" i="4"/>
  <c r="AK558" i="4" s="1"/>
  <c r="AL558" i="4" s="1"/>
  <c r="J558" i="4" l="1"/>
  <c r="R609" i="1"/>
  <c r="Q609" i="1"/>
  <c r="BE609" i="1"/>
  <c r="K559" i="4" s="1"/>
  <c r="K609" i="1"/>
  <c r="M609" i="1" s="1"/>
  <c r="N558" i="4"/>
  <c r="O558" i="4" s="1"/>
  <c r="G613" i="1"/>
  <c r="M563" i="4" s="1"/>
  <c r="AU613" i="1" l="1"/>
  <c r="Z611" i="1"/>
  <c r="AK611" i="1" s="1"/>
  <c r="N609" i="1"/>
  <c r="AA616" i="1"/>
  <c r="AV613" i="1"/>
  <c r="AC630" i="1"/>
  <c r="Y616" i="1"/>
  <c r="V609" i="1"/>
  <c r="W609" i="1" s="1"/>
  <c r="X609" i="1" s="1"/>
  <c r="AB615" i="1"/>
  <c r="S609" i="1"/>
  <c r="AW613" i="1"/>
  <c r="AX616" i="1" s="1"/>
  <c r="BB609" i="1"/>
  <c r="AN609" i="1"/>
  <c r="AI609" i="1"/>
  <c r="AG609" i="1" l="1"/>
  <c r="AH609" i="1"/>
  <c r="BF609" i="1"/>
  <c r="E559" i="4"/>
  <c r="AD609" i="1" a="1"/>
  <c r="AD609" i="1" s="1"/>
  <c r="AF609" i="1"/>
  <c r="BC609" i="1"/>
  <c r="AJ609" i="1"/>
  <c r="BD615" i="1"/>
  <c r="AY613" i="1"/>
  <c r="AZ613" i="1" s="1"/>
  <c r="AL609" i="1" l="1"/>
  <c r="AM609" i="1" s="1"/>
  <c r="C559" i="4" s="1"/>
  <c r="AE609" i="1"/>
  <c r="AO609" i="1"/>
  <c r="AP609" i="1" s="1"/>
  <c r="H559" i="4" s="1"/>
  <c r="BA613" i="1"/>
  <c r="F563" i="4"/>
  <c r="L559" i="4"/>
  <c r="G563" i="4" l="1"/>
  <c r="AI563" i="4"/>
  <c r="AJ563" i="4" s="1"/>
  <c r="D563" i="4"/>
  <c r="AR563" i="4" s="1"/>
  <c r="D614" i="1"/>
  <c r="E614" i="1" s="1"/>
  <c r="F614" i="1" s="1"/>
  <c r="I559" i="4"/>
  <c r="AK559" i="4" s="1"/>
  <c r="AL559" i="4" s="1"/>
  <c r="BI609" i="1"/>
  <c r="O610" i="1"/>
  <c r="J559" i="4" l="1"/>
  <c r="BE610" i="1"/>
  <c r="Q610" i="1"/>
  <c r="R610" i="1"/>
  <c r="N559" i="4"/>
  <c r="O559" i="4" s="1"/>
  <c r="K610" i="1"/>
  <c r="M610" i="1" s="1"/>
  <c r="G614" i="1"/>
  <c r="M564" i="4" s="1"/>
  <c r="AN610" i="1" l="1"/>
  <c r="AI610" i="1"/>
  <c r="AA617" i="1"/>
  <c r="Y617" i="1"/>
  <c r="AW614" i="1"/>
  <c r="AX617" i="1" s="1"/>
  <c r="AC631" i="1"/>
  <c r="AV614" i="1"/>
  <c r="V610" i="1"/>
  <c r="W610" i="1" s="1"/>
  <c r="X610" i="1" s="1"/>
  <c r="Z612" i="1"/>
  <c r="AK612" i="1" s="1"/>
  <c r="S610" i="1"/>
  <c r="AB616" i="1"/>
  <c r="BD616" i="1" s="1"/>
  <c r="N610" i="1"/>
  <c r="AU614" i="1"/>
  <c r="BB610" i="1"/>
  <c r="K560" i="4"/>
  <c r="BF610" i="1" l="1"/>
  <c r="AH610" i="1"/>
  <c r="E560" i="4"/>
  <c r="AF610" i="1"/>
  <c r="BC610" i="1"/>
  <c r="AJ610" i="1"/>
  <c r="AG610" i="1"/>
  <c r="AY614" i="1"/>
  <c r="AZ614" i="1" s="1"/>
  <c r="AD610" i="1" a="1"/>
  <c r="AD610" i="1" s="1"/>
  <c r="AL610" i="1" l="1"/>
  <c r="AO610" i="1"/>
  <c r="AP610" i="1" s="1"/>
  <c r="H560" i="4" s="1"/>
  <c r="AE610" i="1"/>
  <c r="BA614" i="1"/>
  <c r="F564" i="4"/>
  <c r="L560" i="4"/>
  <c r="G564" i="4" l="1"/>
  <c r="AI564" i="4"/>
  <c r="AJ564" i="4" s="1"/>
  <c r="D615" i="1"/>
  <c r="E615" i="1" s="1"/>
  <c r="F615" i="1" s="1"/>
  <c r="D564" i="4"/>
  <c r="AR564" i="4" s="1"/>
  <c r="I560" i="4"/>
  <c r="AK560" i="4" s="1"/>
  <c r="AL560" i="4" s="1"/>
  <c r="BI610" i="1"/>
  <c r="AM610" i="1"/>
  <c r="C560" i="4" s="1"/>
  <c r="J560" i="4" l="1"/>
  <c r="O611" i="1"/>
  <c r="Q611" i="1" s="1"/>
  <c r="K611" i="1"/>
  <c r="M611" i="1" s="1"/>
  <c r="N560" i="4"/>
  <c r="O560" i="4" s="1"/>
  <c r="G615" i="1"/>
  <c r="M565" i="4" s="1"/>
  <c r="BE611" i="1" l="1"/>
  <c r="K561" i="4" s="1"/>
  <c r="R611" i="1"/>
  <c r="AI611" i="1" s="1"/>
  <c r="N611" i="1"/>
  <c r="AA618" i="1"/>
  <c r="V611" i="1"/>
  <c r="W611" i="1" s="1"/>
  <c r="X611" i="1" s="1"/>
  <c r="AB617" i="1"/>
  <c r="BD617" i="1" s="1"/>
  <c r="AC632" i="1"/>
  <c r="AU615" i="1"/>
  <c r="S611" i="1"/>
  <c r="Z613" i="1"/>
  <c r="AK613" i="1" s="1"/>
  <c r="AV615" i="1"/>
  <c r="AW615" i="1"/>
  <c r="AX618" i="1" s="1"/>
  <c r="Y618" i="1"/>
  <c r="BB611" i="1"/>
  <c r="AN611" i="1" l="1"/>
  <c r="AY615" i="1"/>
  <c r="AZ615" i="1" s="1"/>
  <c r="F565" i="4" s="1"/>
  <c r="AF611" i="1"/>
  <c r="BC611" i="1"/>
  <c r="AJ611" i="1"/>
  <c r="AG611" i="1"/>
  <c r="BF611" i="1"/>
  <c r="AH611" i="1"/>
  <c r="E561" i="4"/>
  <c r="AD611" i="1" a="1"/>
  <c r="AD611" i="1" s="1"/>
  <c r="G565" i="4" l="1"/>
  <c r="AI565" i="4"/>
  <c r="AJ565" i="4" s="1"/>
  <c r="BA615" i="1"/>
  <c r="D565" i="4" s="1"/>
  <c r="AR565" i="4" s="1"/>
  <c r="AO611" i="1"/>
  <c r="AP611" i="1" s="1"/>
  <c r="H561" i="4" s="1"/>
  <c r="AL611" i="1"/>
  <c r="AM611" i="1" s="1"/>
  <c r="C561" i="4" s="1"/>
  <c r="AE611" i="1"/>
  <c r="L561" i="4"/>
  <c r="D616" i="1" l="1"/>
  <c r="E616" i="1" s="1"/>
  <c r="F616" i="1" s="1"/>
  <c r="BI611" i="1"/>
  <c r="O612" i="1"/>
  <c r="I561" i="4"/>
  <c r="AK561" i="4" s="1"/>
  <c r="AL561" i="4" s="1"/>
  <c r="J561" i="4" l="1"/>
  <c r="G616" i="1"/>
  <c r="M566" i="4" s="1"/>
  <c r="K612" i="1"/>
  <c r="M612" i="1" s="1"/>
  <c r="N561" i="4"/>
  <c r="O561" i="4" s="1"/>
  <c r="BE612" i="1"/>
  <c r="Q612" i="1"/>
  <c r="R612" i="1"/>
  <c r="AN612" i="1" l="1"/>
  <c r="AI612" i="1"/>
  <c r="K562" i="4"/>
  <c r="AC633" i="1"/>
  <c r="AB618" i="1"/>
  <c r="AW616" i="1"/>
  <c r="AX619" i="1" s="1"/>
  <c r="AV616" i="1"/>
  <c r="Z614" i="1"/>
  <c r="AK614" i="1" s="1"/>
  <c r="Y619" i="1"/>
  <c r="V612" i="1"/>
  <c r="W612" i="1" s="1"/>
  <c r="X612" i="1" s="1"/>
  <c r="AU616" i="1"/>
  <c r="AA619" i="1"/>
  <c r="N612" i="1"/>
  <c r="S612" i="1"/>
  <c r="BB612" i="1"/>
  <c r="AJ612" i="1" l="1"/>
  <c r="BC612" i="1"/>
  <c r="AF612" i="1"/>
  <c r="AD612" i="1" a="1"/>
  <c r="AD612" i="1" s="1"/>
  <c r="AY616" i="1"/>
  <c r="AZ616" i="1" s="1"/>
  <c r="AH612" i="1"/>
  <c r="BF612" i="1"/>
  <c r="AG612" i="1"/>
  <c r="BD618" i="1"/>
  <c r="E562" i="4"/>
  <c r="AE612" i="1" l="1"/>
  <c r="AO612" i="1"/>
  <c r="AP612" i="1" s="1"/>
  <c r="H562" i="4" s="1"/>
  <c r="AL612" i="1"/>
  <c r="AM612" i="1" s="1"/>
  <c r="C562" i="4" s="1"/>
  <c r="L562" i="4"/>
  <c r="BA616" i="1"/>
  <c r="F566" i="4"/>
  <c r="G566" i="4" l="1"/>
  <c r="AI566" i="4"/>
  <c r="AJ566" i="4" s="1"/>
  <c r="D617" i="1"/>
  <c r="E617" i="1" s="1"/>
  <c r="F617" i="1" s="1"/>
  <c r="D566" i="4"/>
  <c r="AR566" i="4" s="1"/>
  <c r="I562" i="4"/>
  <c r="AK562" i="4" s="1"/>
  <c r="AL562" i="4" s="1"/>
  <c r="BI612" i="1"/>
  <c r="O613" i="1"/>
  <c r="J562" i="4" l="1"/>
  <c r="Q613" i="1"/>
  <c r="R613" i="1"/>
  <c r="BE613" i="1"/>
  <c r="K613" i="1"/>
  <c r="M613" i="1" s="1"/>
  <c r="N562" i="4"/>
  <c r="O562" i="4" s="1"/>
  <c r="G617" i="1"/>
  <c r="M567" i="4" s="1"/>
  <c r="N613" i="1" l="1"/>
  <c r="V613" i="1"/>
  <c r="W613" i="1" s="1"/>
  <c r="X613" i="1" s="1"/>
  <c r="AC634" i="1"/>
  <c r="AW617" i="1"/>
  <c r="AX620" i="1" s="1"/>
  <c r="AU617" i="1"/>
  <c r="AB619" i="1"/>
  <c r="Y620" i="1"/>
  <c r="AA620" i="1"/>
  <c r="S613" i="1"/>
  <c r="AV617" i="1"/>
  <c r="Z615" i="1"/>
  <c r="AK615" i="1" s="1"/>
  <c r="BB613" i="1"/>
  <c r="K563" i="4"/>
  <c r="AI613" i="1"/>
  <c r="AN613" i="1"/>
  <c r="AY617" i="1" l="1"/>
  <c r="AZ617" i="1" s="1"/>
  <c r="E563" i="4"/>
  <c r="AG613" i="1"/>
  <c r="BF613" i="1"/>
  <c r="AH613" i="1"/>
  <c r="BD619" i="1"/>
  <c r="AF613" i="1"/>
  <c r="BC613" i="1"/>
  <c r="AJ613" i="1"/>
  <c r="AD613" i="1" a="1"/>
  <c r="AD613" i="1" s="1"/>
  <c r="L563" i="4" l="1"/>
  <c r="AE613" i="1"/>
  <c r="AL613" i="1"/>
  <c r="AM613" i="1" s="1"/>
  <c r="C563" i="4" s="1"/>
  <c r="AO613" i="1"/>
  <c r="AP613" i="1" s="1"/>
  <c r="H563" i="4" s="1"/>
  <c r="F567" i="4"/>
  <c r="BA617" i="1"/>
  <c r="G567" i="4" l="1"/>
  <c r="AI567" i="4"/>
  <c r="AJ567" i="4" s="1"/>
  <c r="I563" i="4"/>
  <c r="AK563" i="4" s="1"/>
  <c r="AL563" i="4" s="1"/>
  <c r="D567" i="4"/>
  <c r="AR567" i="4" s="1"/>
  <c r="D618" i="1"/>
  <c r="E618" i="1" s="1"/>
  <c r="F618" i="1" s="1"/>
  <c r="BI613" i="1"/>
  <c r="O614" i="1"/>
  <c r="J563" i="4" l="1"/>
  <c r="Q614" i="1"/>
  <c r="R614" i="1"/>
  <c r="BE614" i="1"/>
  <c r="G618" i="1"/>
  <c r="M568" i="4" s="1"/>
  <c r="K614" i="1"/>
  <c r="M614" i="1" s="1"/>
  <c r="N563" i="4"/>
  <c r="O563" i="4" s="1"/>
  <c r="N614" i="1" l="1"/>
  <c r="S614" i="1"/>
  <c r="AV618" i="1"/>
  <c r="AW618" i="1"/>
  <c r="AX621" i="1" s="1"/>
  <c r="AA621" i="1"/>
  <c r="AC635" i="1"/>
  <c r="V614" i="1"/>
  <c r="W614" i="1" s="1"/>
  <c r="X614" i="1" s="1"/>
  <c r="Z616" i="1"/>
  <c r="AK616" i="1" s="1"/>
  <c r="AU618" i="1"/>
  <c r="Y621" i="1"/>
  <c r="AB620" i="1"/>
  <c r="BB614" i="1"/>
  <c r="AN614" i="1"/>
  <c r="AI614" i="1"/>
  <c r="K564" i="4"/>
  <c r="AH614" i="1" l="1"/>
  <c r="BF614" i="1"/>
  <c r="AF614" i="1"/>
  <c r="AJ614" i="1"/>
  <c r="BC614" i="1"/>
  <c r="E564" i="4"/>
  <c r="BD620" i="1"/>
  <c r="AG614" i="1"/>
  <c r="AY618" i="1"/>
  <c r="AZ618" i="1" s="1"/>
  <c r="AD614" i="1" a="1"/>
  <c r="AD614" i="1" s="1"/>
  <c r="AO614" i="1" l="1"/>
  <c r="AP614" i="1" s="1"/>
  <c r="H564" i="4" s="1"/>
  <c r="AL614" i="1"/>
  <c r="AE614" i="1"/>
  <c r="F568" i="4"/>
  <c r="BA618" i="1"/>
  <c r="L564" i="4"/>
  <c r="G568" i="4" l="1"/>
  <c r="AI568" i="4"/>
  <c r="AJ568" i="4" s="1"/>
  <c r="D568" i="4"/>
  <c r="AR568" i="4" s="1"/>
  <c r="D619" i="1"/>
  <c r="E619" i="1" s="1"/>
  <c r="F619" i="1" s="1"/>
  <c r="I564" i="4"/>
  <c r="AK564" i="4" s="1"/>
  <c r="AL564" i="4" s="1"/>
  <c r="BI614" i="1"/>
  <c r="AM614" i="1"/>
  <c r="C564" i="4" s="1"/>
  <c r="J564" i="4" l="1"/>
  <c r="O615" i="1"/>
  <c r="R615" i="1" s="1"/>
  <c r="K615" i="1"/>
  <c r="M615" i="1" s="1"/>
  <c r="N564" i="4"/>
  <c r="O564" i="4" s="1"/>
  <c r="G619" i="1"/>
  <c r="M569" i="4" s="1"/>
  <c r="BE615" i="1" l="1"/>
  <c r="K565" i="4" s="1"/>
  <c r="Q615" i="1"/>
  <c r="AI615" i="1"/>
  <c r="AN615" i="1"/>
  <c r="Z617" i="1"/>
  <c r="AK617" i="1" s="1"/>
  <c r="AB621" i="1"/>
  <c r="BD621" i="1" s="1"/>
  <c r="AV619" i="1"/>
  <c r="AU619" i="1"/>
  <c r="Y622" i="1"/>
  <c r="N615" i="1"/>
  <c r="AA622" i="1"/>
  <c r="AW619" i="1"/>
  <c r="AX622" i="1" s="1"/>
  <c r="V615" i="1"/>
  <c r="W615" i="1" s="1"/>
  <c r="X615" i="1" s="1"/>
  <c r="S615" i="1"/>
  <c r="AC636" i="1"/>
  <c r="BB615" i="1"/>
  <c r="BF615" i="1" l="1"/>
  <c r="AH615" i="1"/>
  <c r="AG615" i="1"/>
  <c r="BC615" i="1"/>
  <c r="AF615" i="1"/>
  <c r="AJ615" i="1"/>
  <c r="AD615" i="1" a="1"/>
  <c r="AD615" i="1" s="1"/>
  <c r="E565" i="4"/>
  <c r="AY619" i="1"/>
  <c r="AZ619" i="1" s="1"/>
  <c r="BA619" i="1" l="1"/>
  <c r="F569" i="4"/>
  <c r="AE615" i="1"/>
  <c r="AL615" i="1"/>
  <c r="AM615" i="1" s="1"/>
  <c r="C565" i="4" s="1"/>
  <c r="AO615" i="1"/>
  <c r="AP615" i="1" s="1"/>
  <c r="H565" i="4" s="1"/>
  <c r="L565" i="4"/>
  <c r="G569" i="4" l="1"/>
  <c r="AI569" i="4"/>
  <c r="AJ569" i="4" s="1"/>
  <c r="O616" i="1"/>
  <c r="BI615" i="1"/>
  <c r="I565" i="4"/>
  <c r="AK565" i="4" s="1"/>
  <c r="AL565" i="4" s="1"/>
  <c r="D569" i="4"/>
  <c r="AR569" i="4" s="1"/>
  <c r="D620" i="1"/>
  <c r="E620" i="1" s="1"/>
  <c r="F620" i="1" s="1"/>
  <c r="J565" i="4" l="1"/>
  <c r="K616" i="1"/>
  <c r="M616" i="1" s="1"/>
  <c r="N565" i="4"/>
  <c r="O565" i="4" s="1"/>
  <c r="Q616" i="1"/>
  <c r="R616" i="1"/>
  <c r="BE616" i="1"/>
  <c r="G620" i="1"/>
  <c r="M570" i="4" s="1"/>
  <c r="K566" i="4" l="1"/>
  <c r="AN616" i="1"/>
  <c r="AI616" i="1"/>
  <c r="N616" i="1"/>
  <c r="AB622" i="1"/>
  <c r="AA623" i="1"/>
  <c r="AC637" i="1"/>
  <c r="AV620" i="1"/>
  <c r="Y623" i="1"/>
  <c r="V616" i="1"/>
  <c r="W616" i="1" s="1"/>
  <c r="X616" i="1" s="1"/>
  <c r="AW620" i="1"/>
  <c r="AX623" i="1" s="1"/>
  <c r="S616" i="1"/>
  <c r="Z618" i="1"/>
  <c r="AK618" i="1" s="1"/>
  <c r="AU620" i="1"/>
  <c r="BB616" i="1"/>
  <c r="AY620" i="1" l="1"/>
  <c r="AZ620" i="1" s="1"/>
  <c r="BA620" i="1" s="1"/>
  <c r="E566" i="4"/>
  <c r="BD622" i="1"/>
  <c r="AJ616" i="1"/>
  <c r="AF616" i="1"/>
  <c r="BC616" i="1"/>
  <c r="AD616" i="1" a="1"/>
  <c r="AD616" i="1" s="1"/>
  <c r="AG616" i="1"/>
  <c r="BF616" i="1"/>
  <c r="AH616" i="1"/>
  <c r="F570" i="4" l="1"/>
  <c r="D570" i="4"/>
  <c r="AR570" i="4" s="1"/>
  <c r="D621" i="1"/>
  <c r="E621" i="1" s="1"/>
  <c r="F621" i="1" s="1"/>
  <c r="L566" i="4"/>
  <c r="AE616" i="1"/>
  <c r="BI616" i="1" s="1"/>
  <c r="AL616" i="1"/>
  <c r="AO616" i="1"/>
  <c r="AP616" i="1" s="1"/>
  <c r="H566" i="4" s="1"/>
  <c r="G570" i="4" l="1"/>
  <c r="AI570" i="4"/>
  <c r="AJ570" i="4" s="1"/>
  <c r="K617" i="1"/>
  <c r="M617" i="1" s="1"/>
  <c r="N566" i="4"/>
  <c r="O566" i="4" s="1"/>
  <c r="I566" i="4"/>
  <c r="AK566" i="4" s="1"/>
  <c r="AL566" i="4" s="1"/>
  <c r="AM616" i="1"/>
  <c r="C566" i="4" s="1"/>
  <c r="G621" i="1"/>
  <c r="M571" i="4" s="1"/>
  <c r="J566" i="4" l="1"/>
  <c r="O617" i="1"/>
  <c r="AA624" i="1"/>
  <c r="AW621" i="1"/>
  <c r="AX624" i="1" s="1"/>
  <c r="AC638" i="1"/>
  <c r="Z619" i="1"/>
  <c r="AK619" i="1" s="1"/>
  <c r="S617" i="1"/>
  <c r="AV621" i="1"/>
  <c r="AU621" i="1"/>
  <c r="V617" i="1"/>
  <c r="W617" i="1" s="1"/>
  <c r="Y624" i="1"/>
  <c r="AB623" i="1"/>
  <c r="BD623" i="1" s="1"/>
  <c r="N617" i="1"/>
  <c r="BB617" i="1"/>
  <c r="AY621" i="1" l="1"/>
  <c r="AZ621" i="1" s="1"/>
  <c r="BA621" i="1" s="1"/>
  <c r="AJ617" i="1"/>
  <c r="BC617" i="1"/>
  <c r="AD617" i="1" a="1"/>
  <c r="AD617" i="1" s="1"/>
  <c r="E567" i="4"/>
  <c r="R617" i="1"/>
  <c r="Q617" i="1"/>
  <c r="BE617" i="1"/>
  <c r="X617" i="1" l="1"/>
  <c r="F571" i="4"/>
  <c r="AI617" i="1"/>
  <c r="AN617" i="1"/>
  <c r="AL617" i="1"/>
  <c r="AM617" i="1" s="1"/>
  <c r="C567" i="4" s="1"/>
  <c r="AE617" i="1"/>
  <c r="AO617" i="1"/>
  <c r="AP617" i="1" s="1"/>
  <c r="H567" i="4" s="1"/>
  <c r="D571" i="4"/>
  <c r="AR571" i="4" s="1"/>
  <c r="D622" i="1"/>
  <c r="E622" i="1" s="1"/>
  <c r="F622" i="1" s="1"/>
  <c r="K567" i="4"/>
  <c r="AF617" i="1"/>
  <c r="G571" i="4" l="1"/>
  <c r="AI571" i="4"/>
  <c r="AJ571" i="4" s="1"/>
  <c r="BF617" i="1"/>
  <c r="L567" i="4" s="1"/>
  <c r="AH617" i="1"/>
  <c r="AG617" i="1"/>
  <c r="BI617" i="1" s="1"/>
  <c r="O618" i="1"/>
  <c r="G622" i="1"/>
  <c r="M572" i="4" s="1"/>
  <c r="I567" i="4"/>
  <c r="AK567" i="4" s="1"/>
  <c r="AL567" i="4" s="1"/>
  <c r="J567" i="4" l="1"/>
  <c r="K618" i="1"/>
  <c r="M618" i="1" s="1"/>
  <c r="N567" i="4"/>
  <c r="O567" i="4" s="1"/>
  <c r="R618" i="1"/>
  <c r="Q618" i="1"/>
  <c r="BE618" i="1"/>
  <c r="AN618" i="1" l="1"/>
  <c r="AI618" i="1"/>
  <c r="K568" i="4"/>
  <c r="N618" i="1"/>
  <c r="V618" i="1"/>
  <c r="W618" i="1" s="1"/>
  <c r="X618" i="1" s="1"/>
  <c r="AA625" i="1"/>
  <c r="AU622" i="1"/>
  <c r="S618" i="1"/>
  <c r="AV622" i="1"/>
  <c r="AC639" i="1"/>
  <c r="AW622" i="1"/>
  <c r="AX625" i="1" s="1"/>
  <c r="Y625" i="1"/>
  <c r="Z620" i="1"/>
  <c r="AK620" i="1" s="1"/>
  <c r="AB624" i="1"/>
  <c r="BB618" i="1"/>
  <c r="BF618" i="1" l="1"/>
  <c r="AH618" i="1"/>
  <c r="AG618" i="1"/>
  <c r="BD624" i="1"/>
  <c r="AF618" i="1"/>
  <c r="BC618" i="1"/>
  <c r="AJ618" i="1"/>
  <c r="AD618" i="1" a="1"/>
  <c r="AD618" i="1" s="1"/>
  <c r="E568" i="4"/>
  <c r="AY622" i="1"/>
  <c r="AZ622" i="1" s="1"/>
  <c r="AE618" i="1" l="1"/>
  <c r="BI618" i="1" s="1"/>
  <c r="AL618" i="1"/>
  <c r="AO618" i="1"/>
  <c r="AP618" i="1" s="1"/>
  <c r="H568" i="4" s="1"/>
  <c r="F572" i="4"/>
  <c r="BA622" i="1"/>
  <c r="L568" i="4"/>
  <c r="G572" i="4" l="1"/>
  <c r="AI572" i="4"/>
  <c r="AJ572" i="4" s="1"/>
  <c r="D572" i="4"/>
  <c r="AR572" i="4" s="1"/>
  <c r="D623" i="1"/>
  <c r="E623" i="1" s="1"/>
  <c r="F623" i="1" s="1"/>
  <c r="K619" i="1"/>
  <c r="M619" i="1" s="1"/>
  <c r="N568" i="4"/>
  <c r="O568" i="4" s="1"/>
  <c r="I568" i="4"/>
  <c r="AK568" i="4" s="1"/>
  <c r="AL568" i="4" s="1"/>
  <c r="AM618" i="1"/>
  <c r="C568" i="4" s="1"/>
  <c r="J568" i="4" l="1"/>
  <c r="AB625" i="1"/>
  <c r="BD625" i="1" s="1"/>
  <c r="AC640" i="1"/>
  <c r="AW623" i="1"/>
  <c r="AX626" i="1" s="1"/>
  <c r="N619" i="1"/>
  <c r="AA626" i="1"/>
  <c r="S619" i="1"/>
  <c r="AV623" i="1"/>
  <c r="Z621" i="1"/>
  <c r="AK621" i="1" s="1"/>
  <c r="V619" i="1"/>
  <c r="W619" i="1" s="1"/>
  <c r="AU623" i="1"/>
  <c r="Y626" i="1"/>
  <c r="BB619" i="1"/>
  <c r="G623" i="1"/>
  <c r="M573" i="4" s="1"/>
  <c r="O619" i="1"/>
  <c r="BC619" i="1" l="1"/>
  <c r="AJ619" i="1"/>
  <c r="R619" i="1"/>
  <c r="Q619" i="1"/>
  <c r="BE619" i="1"/>
  <c r="K569" i="4" s="1"/>
  <c r="E569" i="4"/>
  <c r="AD619" i="1" a="1"/>
  <c r="AD619" i="1" s="1"/>
  <c r="AY623" i="1"/>
  <c r="AZ623" i="1" s="1"/>
  <c r="X619" i="1" l="1"/>
  <c r="BA623" i="1"/>
  <c r="F573" i="4"/>
  <c r="AI619" i="1"/>
  <c r="AN619" i="1"/>
  <c r="AO619" i="1"/>
  <c r="AP619" i="1" s="1"/>
  <c r="H569" i="4" s="1"/>
  <c r="AE619" i="1"/>
  <c r="AL619" i="1"/>
  <c r="AM619" i="1" s="1"/>
  <c r="C569" i="4" s="1"/>
  <c r="AF619" i="1"/>
  <c r="G573" i="4" l="1"/>
  <c r="AI573" i="4"/>
  <c r="AJ573" i="4" s="1"/>
  <c r="AH619" i="1"/>
  <c r="BF619" i="1"/>
  <c r="L569" i="4" s="1"/>
  <c r="AG619" i="1"/>
  <c r="BI619" i="1" s="1"/>
  <c r="I569" i="4"/>
  <c r="AK569" i="4" s="1"/>
  <c r="AL569" i="4" s="1"/>
  <c r="D573" i="4"/>
  <c r="AR573" i="4" s="1"/>
  <c r="D624" i="1"/>
  <c r="E624" i="1" s="1"/>
  <c r="F624" i="1" s="1"/>
  <c r="O620" i="1"/>
  <c r="J569" i="4" l="1"/>
  <c r="G624" i="1"/>
  <c r="M574" i="4" s="1"/>
  <c r="K620" i="1"/>
  <c r="M620" i="1" s="1"/>
  <c r="N569" i="4"/>
  <c r="O569" i="4" s="1"/>
  <c r="BE620" i="1"/>
  <c r="Q620" i="1"/>
  <c r="R620" i="1"/>
  <c r="N620" i="1" l="1"/>
  <c r="AA627" i="1"/>
  <c r="AU624" i="1"/>
  <c r="Y627" i="1"/>
  <c r="AC641" i="1"/>
  <c r="AV624" i="1"/>
  <c r="AB626" i="1"/>
  <c r="AW624" i="1"/>
  <c r="AX627" i="1" s="1"/>
  <c r="V620" i="1"/>
  <c r="W620" i="1" s="1"/>
  <c r="X620" i="1" s="1"/>
  <c r="Z622" i="1"/>
  <c r="AK622" i="1" s="1"/>
  <c r="S620" i="1"/>
  <c r="BB620" i="1"/>
  <c r="AI620" i="1"/>
  <c r="AN620" i="1"/>
  <c r="K570" i="4"/>
  <c r="BD626" i="1" l="1"/>
  <c r="AJ620" i="1"/>
  <c r="BC620" i="1"/>
  <c r="AF620" i="1"/>
  <c r="AY624" i="1"/>
  <c r="AZ624" i="1" s="1"/>
  <c r="E570" i="4"/>
  <c r="AG620" i="1"/>
  <c r="BF620" i="1"/>
  <c r="AH620" i="1"/>
  <c r="AD620" i="1" a="1"/>
  <c r="AD620" i="1" s="1"/>
  <c r="BA624" i="1" l="1"/>
  <c r="F574" i="4"/>
  <c r="AL620" i="1"/>
  <c r="AM620" i="1" s="1"/>
  <c r="C570" i="4" s="1"/>
  <c r="AO620" i="1"/>
  <c r="AP620" i="1" s="1"/>
  <c r="H570" i="4" s="1"/>
  <c r="AE620" i="1"/>
  <c r="BI620" i="1" s="1"/>
  <c r="L570" i="4"/>
  <c r="G574" i="4" l="1"/>
  <c r="AI574" i="4"/>
  <c r="AJ574" i="4" s="1"/>
  <c r="K621" i="1"/>
  <c r="M621" i="1" s="1"/>
  <c r="N570" i="4"/>
  <c r="O570" i="4" s="1"/>
  <c r="O621" i="1"/>
  <c r="I570" i="4"/>
  <c r="AK570" i="4" s="1"/>
  <c r="AL570" i="4" s="1"/>
  <c r="D625" i="1"/>
  <c r="E625" i="1" s="1"/>
  <c r="F625" i="1" s="1"/>
  <c r="D574" i="4"/>
  <c r="AR574" i="4" s="1"/>
  <c r="J570" i="4" l="1"/>
  <c r="Q621" i="1"/>
  <c r="R621" i="1"/>
  <c r="BE621" i="1"/>
  <c r="N621" i="1"/>
  <c r="Y628" i="1"/>
  <c r="V621" i="1"/>
  <c r="W621" i="1" s="1"/>
  <c r="X621" i="1" s="1"/>
  <c r="Z623" i="1"/>
  <c r="AK623" i="1" s="1"/>
  <c r="AW625" i="1"/>
  <c r="AX628" i="1" s="1"/>
  <c r="AU625" i="1"/>
  <c r="AB627" i="1"/>
  <c r="BD627" i="1" s="1"/>
  <c r="AA628" i="1"/>
  <c r="S621" i="1"/>
  <c r="AC642" i="1"/>
  <c r="AV625" i="1"/>
  <c r="BB621" i="1"/>
  <c r="G625" i="1"/>
  <c r="M575" i="4" s="1"/>
  <c r="BF621" i="1" l="1"/>
  <c r="AH621" i="1"/>
  <c r="AD621" i="1" a="1"/>
  <c r="AD621" i="1" s="1"/>
  <c r="K571" i="4"/>
  <c r="E571" i="4"/>
  <c r="AI621" i="1"/>
  <c r="AN621" i="1"/>
  <c r="AF621" i="1"/>
  <c r="BC621" i="1"/>
  <c r="AJ621" i="1"/>
  <c r="AY625" i="1"/>
  <c r="AZ625" i="1" s="1"/>
  <c r="AG621" i="1"/>
  <c r="AL621" i="1" l="1"/>
  <c r="AM621" i="1" s="1"/>
  <c r="C571" i="4" s="1"/>
  <c r="AE621" i="1"/>
  <c r="BI621" i="1" s="1"/>
  <c r="AO621" i="1"/>
  <c r="AP621" i="1" s="1"/>
  <c r="H571" i="4" s="1"/>
  <c r="BA625" i="1"/>
  <c r="F575" i="4"/>
  <c r="L571" i="4"/>
  <c r="G575" i="4" l="1"/>
  <c r="AI575" i="4"/>
  <c r="AJ575" i="4" s="1"/>
  <c r="N571" i="4"/>
  <c r="O571" i="4" s="1"/>
  <c r="K622" i="1"/>
  <c r="M622" i="1" s="1"/>
  <c r="I571" i="4"/>
  <c r="AK571" i="4" s="1"/>
  <c r="AL571" i="4" s="1"/>
  <c r="D575" i="4"/>
  <c r="AR575" i="4" s="1"/>
  <c r="D626" i="1"/>
  <c r="E626" i="1" s="1"/>
  <c r="F626" i="1" s="1"/>
  <c r="O622" i="1"/>
  <c r="J571" i="4" l="1"/>
  <c r="Q622" i="1"/>
  <c r="R622" i="1"/>
  <c r="BE622" i="1"/>
  <c r="G626" i="1"/>
  <c r="M576" i="4" s="1"/>
  <c r="N622" i="1"/>
  <c r="AA629" i="1"/>
  <c r="AB628" i="1"/>
  <c r="S622" i="1"/>
  <c r="AU626" i="1"/>
  <c r="AV626" i="1"/>
  <c r="Z624" i="1"/>
  <c r="AK624" i="1" s="1"/>
  <c r="AC643" i="1"/>
  <c r="AW626" i="1"/>
  <c r="AX629" i="1" s="1"/>
  <c r="V622" i="1"/>
  <c r="W622" i="1" s="1"/>
  <c r="X622" i="1" s="1"/>
  <c r="Y629" i="1"/>
  <c r="BB622" i="1"/>
  <c r="AD622" i="1" l="1" a="1"/>
  <c r="AD622" i="1" s="1"/>
  <c r="AY626" i="1"/>
  <c r="AZ626" i="1" s="1"/>
  <c r="K572" i="4"/>
  <c r="BF622" i="1"/>
  <c r="AH622" i="1"/>
  <c r="E572" i="4"/>
  <c r="AF622" i="1"/>
  <c r="BC622" i="1"/>
  <c r="AJ622" i="1"/>
  <c r="AN622" i="1"/>
  <c r="AI622" i="1"/>
  <c r="BD628" i="1"/>
  <c r="AG622" i="1"/>
  <c r="L572" i="4" l="1"/>
  <c r="BA626" i="1"/>
  <c r="F576" i="4"/>
  <c r="AL622" i="1"/>
  <c r="AO622" i="1"/>
  <c r="AP622" i="1" s="1"/>
  <c r="H572" i="4" s="1"/>
  <c r="AE622" i="1"/>
  <c r="BI622" i="1" s="1"/>
  <c r="G576" i="4" l="1"/>
  <c r="AI576" i="4"/>
  <c r="AJ576" i="4" s="1"/>
  <c r="K623" i="1"/>
  <c r="M623" i="1" s="1"/>
  <c r="N572" i="4"/>
  <c r="O572" i="4" s="1"/>
  <c r="I572" i="4"/>
  <c r="AK572" i="4" s="1"/>
  <c r="AL572" i="4" s="1"/>
  <c r="D576" i="4"/>
  <c r="AR576" i="4" s="1"/>
  <c r="D627" i="1"/>
  <c r="E627" i="1" s="1"/>
  <c r="F627" i="1" s="1"/>
  <c r="AM622" i="1"/>
  <c r="C572" i="4" s="1"/>
  <c r="J572" i="4" l="1"/>
  <c r="G627" i="1"/>
  <c r="M577" i="4" s="1"/>
  <c r="O623" i="1"/>
  <c r="N623" i="1"/>
  <c r="AW627" i="1"/>
  <c r="AX630" i="1" s="1"/>
  <c r="AA630" i="1"/>
  <c r="AC644" i="1"/>
  <c r="Y630" i="1"/>
  <c r="V623" i="1"/>
  <c r="W623" i="1" s="1"/>
  <c r="AB629" i="1"/>
  <c r="AV627" i="1"/>
  <c r="AU627" i="1"/>
  <c r="S623" i="1"/>
  <c r="Z625" i="1"/>
  <c r="AK625" i="1" s="1"/>
  <c r="BB623" i="1"/>
  <c r="AJ623" i="1" l="1"/>
  <c r="BC623" i="1"/>
  <c r="AD623" i="1" a="1"/>
  <c r="AD623" i="1" s="1"/>
  <c r="AY627" i="1"/>
  <c r="AZ627" i="1" s="1"/>
  <c r="R623" i="1"/>
  <c r="Q623" i="1"/>
  <c r="BE623" i="1"/>
  <c r="K573" i="4" s="1"/>
  <c r="BD629" i="1"/>
  <c r="E573" i="4"/>
  <c r="X623" i="1" l="1"/>
  <c r="AE623" i="1"/>
  <c r="AL623" i="1"/>
  <c r="AM623" i="1" s="1"/>
  <c r="C573" i="4" s="1"/>
  <c r="AO623" i="1"/>
  <c r="AP623" i="1" s="1"/>
  <c r="H573" i="4" s="1"/>
  <c r="AI623" i="1"/>
  <c r="AN623" i="1"/>
  <c r="F577" i="4"/>
  <c r="BA627" i="1"/>
  <c r="AF623" i="1"/>
  <c r="G577" i="4" l="1"/>
  <c r="AI577" i="4"/>
  <c r="AJ577" i="4" s="1"/>
  <c r="AH623" i="1"/>
  <c r="BF623" i="1"/>
  <c r="L573" i="4" s="1"/>
  <c r="AG623" i="1"/>
  <c r="BI623" i="1" s="1"/>
  <c r="I573" i="4"/>
  <c r="AK573" i="4" s="1"/>
  <c r="AL573" i="4" s="1"/>
  <c r="D628" i="1"/>
  <c r="E628" i="1" s="1"/>
  <c r="F628" i="1" s="1"/>
  <c r="D577" i="4"/>
  <c r="AR577" i="4" s="1"/>
  <c r="O624" i="1"/>
  <c r="J573" i="4" l="1"/>
  <c r="G628" i="1"/>
  <c r="M578" i="4" s="1"/>
  <c r="K624" i="1"/>
  <c r="M624" i="1" s="1"/>
  <c r="N573" i="4"/>
  <c r="O573" i="4" s="1"/>
  <c r="BE624" i="1"/>
  <c r="Q624" i="1"/>
  <c r="R624" i="1"/>
  <c r="AN624" i="1" l="1"/>
  <c r="AI624" i="1"/>
  <c r="N624" i="1"/>
  <c r="Y631" i="1"/>
  <c r="AA631" i="1"/>
  <c r="AC645" i="1"/>
  <c r="S624" i="1"/>
  <c r="V624" i="1"/>
  <c r="W624" i="1" s="1"/>
  <c r="X624" i="1" s="1"/>
  <c r="AW628" i="1"/>
  <c r="AX631" i="1" s="1"/>
  <c r="AB630" i="1"/>
  <c r="BD630" i="1" s="1"/>
  <c r="AU628" i="1"/>
  <c r="AV628" i="1"/>
  <c r="Z626" i="1"/>
  <c r="AK626" i="1" s="1"/>
  <c r="BB624" i="1"/>
  <c r="K574" i="4"/>
  <c r="AG624" i="1" l="1"/>
  <c r="AH624" i="1"/>
  <c r="BF624" i="1"/>
  <c r="E574" i="4"/>
  <c r="AY628" i="1"/>
  <c r="AZ628" i="1" s="1"/>
  <c r="AD624" i="1" a="1"/>
  <c r="AD624" i="1" s="1"/>
  <c r="AJ624" i="1"/>
  <c r="BC624" i="1"/>
  <c r="AF624" i="1"/>
  <c r="AL624" i="1" l="1"/>
  <c r="AM624" i="1" s="1"/>
  <c r="C574" i="4" s="1"/>
  <c r="AO624" i="1"/>
  <c r="AP624" i="1" s="1"/>
  <c r="H574" i="4" s="1"/>
  <c r="AE624" i="1"/>
  <c r="BI624" i="1" s="1"/>
  <c r="F578" i="4"/>
  <c r="BA628" i="1"/>
  <c r="L574" i="4"/>
  <c r="G578" i="4" l="1"/>
  <c r="AI578" i="4"/>
  <c r="AJ578" i="4" s="1"/>
  <c r="D629" i="1"/>
  <c r="E629" i="1" s="1"/>
  <c r="F629" i="1" s="1"/>
  <c r="D578" i="4"/>
  <c r="AR578" i="4" s="1"/>
  <c r="O625" i="1"/>
  <c r="I574" i="4"/>
  <c r="AK574" i="4" s="1"/>
  <c r="AL574" i="4" s="1"/>
  <c r="K625" i="1"/>
  <c r="M625" i="1" s="1"/>
  <c r="N574" i="4"/>
  <c r="O574" i="4" s="1"/>
  <c r="J574" i="4" l="1"/>
  <c r="Q625" i="1"/>
  <c r="R625" i="1"/>
  <c r="BE625" i="1"/>
  <c r="Y632" i="1"/>
  <c r="N625" i="1"/>
  <c r="AA632" i="1"/>
  <c r="AW629" i="1"/>
  <c r="AX632" i="1" s="1"/>
  <c r="AC646" i="1"/>
  <c r="AV629" i="1"/>
  <c r="S625" i="1"/>
  <c r="Z627" i="1"/>
  <c r="AK627" i="1" s="1"/>
  <c r="V625" i="1"/>
  <c r="W625" i="1" s="1"/>
  <c r="X625" i="1" s="1"/>
  <c r="AB631" i="1"/>
  <c r="BD631" i="1" s="1"/>
  <c r="AU629" i="1"/>
  <c r="BB625" i="1"/>
  <c r="G629" i="1"/>
  <c r="M579" i="4" s="1"/>
  <c r="AY629" i="1" l="1"/>
  <c r="AZ629" i="1" s="1"/>
  <c r="BA629" i="1" s="1"/>
  <c r="E575" i="4"/>
  <c r="BF625" i="1"/>
  <c r="AH625" i="1"/>
  <c r="K575" i="4"/>
  <c r="AJ625" i="1"/>
  <c r="AF625" i="1"/>
  <c r="BC625" i="1"/>
  <c r="AI625" i="1"/>
  <c r="AN625" i="1"/>
  <c r="AD625" i="1" a="1"/>
  <c r="AD625" i="1" s="1"/>
  <c r="AG625" i="1"/>
  <c r="F579" i="4" l="1"/>
  <c r="AL625" i="1"/>
  <c r="AM625" i="1" s="1"/>
  <c r="C575" i="4" s="1"/>
  <c r="AE625" i="1"/>
  <c r="AO625" i="1"/>
  <c r="AP625" i="1" s="1"/>
  <c r="H575" i="4" s="1"/>
  <c r="L575" i="4"/>
  <c r="D579" i="4"/>
  <c r="AR579" i="4" s="1"/>
  <c r="D630" i="1"/>
  <c r="E630" i="1" s="1"/>
  <c r="F630" i="1" s="1"/>
  <c r="G579" i="4" l="1"/>
  <c r="AI579" i="4"/>
  <c r="AJ579" i="4" s="1"/>
  <c r="G630" i="1"/>
  <c r="M580" i="4" s="1"/>
  <c r="I575" i="4"/>
  <c r="AK575" i="4" s="1"/>
  <c r="AL575" i="4" s="1"/>
  <c r="BI625" i="1"/>
  <c r="O626" i="1"/>
  <c r="J575" i="4" l="1"/>
  <c r="R626" i="1"/>
  <c r="Q626" i="1"/>
  <c r="BE626" i="1"/>
  <c r="K626" i="1"/>
  <c r="M626" i="1" s="1"/>
  <c r="N575" i="4"/>
  <c r="O575" i="4" s="1"/>
  <c r="K576" i="4" l="1"/>
  <c r="AB632" i="1"/>
  <c r="AV630" i="1"/>
  <c r="S626" i="1"/>
  <c r="AC647" i="1"/>
  <c r="AU630" i="1"/>
  <c r="Y633" i="1"/>
  <c r="AW630" i="1"/>
  <c r="AX633" i="1" s="1"/>
  <c r="Z628" i="1"/>
  <c r="AK628" i="1" s="1"/>
  <c r="V626" i="1"/>
  <c r="W626" i="1" s="1"/>
  <c r="N626" i="1"/>
  <c r="AA633" i="1"/>
  <c r="BB626" i="1"/>
  <c r="AI626" i="1"/>
  <c r="AN626" i="1"/>
  <c r="AY630" i="1" l="1"/>
  <c r="AZ630" i="1" s="1"/>
  <c r="F580" i="4" s="1"/>
  <c r="AF626" i="1"/>
  <c r="BC626" i="1"/>
  <c r="AJ626" i="1"/>
  <c r="AD626" i="1" a="1"/>
  <c r="AD626" i="1" s="1"/>
  <c r="X626" i="1"/>
  <c r="BD632" i="1"/>
  <c r="E576" i="4"/>
  <c r="G580" i="4" l="1"/>
  <c r="AI580" i="4"/>
  <c r="AJ580" i="4" s="1"/>
  <c r="BA630" i="1"/>
  <c r="D580" i="4" s="1"/>
  <c r="AR580" i="4" s="1"/>
  <c r="AO626" i="1"/>
  <c r="AP626" i="1" s="1"/>
  <c r="H576" i="4" s="1"/>
  <c r="AL626" i="1"/>
  <c r="AM626" i="1" s="1"/>
  <c r="C576" i="4" s="1"/>
  <c r="AE626" i="1"/>
  <c r="AH626" i="1"/>
  <c r="BF626" i="1"/>
  <c r="AG626" i="1"/>
  <c r="D631" i="1" l="1"/>
  <c r="E631" i="1" s="1"/>
  <c r="F631" i="1" s="1"/>
  <c r="L576" i="4"/>
  <c r="O627" i="1"/>
  <c r="BI626" i="1"/>
  <c r="I576" i="4"/>
  <c r="AK576" i="4" s="1"/>
  <c r="AL576" i="4" s="1"/>
  <c r="J576" i="4" l="1"/>
  <c r="G631" i="1"/>
  <c r="M581" i="4" s="1"/>
  <c r="N576" i="4"/>
  <c r="O576" i="4" s="1"/>
  <c r="K627" i="1"/>
  <c r="M627" i="1" s="1"/>
  <c r="R627" i="1"/>
  <c r="Q627" i="1"/>
  <c r="BE627" i="1"/>
  <c r="K577" i="4" s="1"/>
  <c r="AI627" i="1" l="1"/>
  <c r="AN627" i="1"/>
  <c r="AU631" i="1"/>
  <c r="Z629" i="1"/>
  <c r="AK629" i="1" s="1"/>
  <c r="AV631" i="1"/>
  <c r="AB633" i="1"/>
  <c r="BD633" i="1" s="1"/>
  <c r="AW631" i="1"/>
  <c r="AX634" i="1" s="1"/>
  <c r="N627" i="1"/>
  <c r="Y634" i="1"/>
  <c r="S627" i="1"/>
  <c r="V627" i="1"/>
  <c r="W627" i="1" s="1"/>
  <c r="X627" i="1" s="1"/>
  <c r="AA634" i="1"/>
  <c r="AC648" i="1"/>
  <c r="BB627" i="1"/>
  <c r="AG627" i="1" l="1"/>
  <c r="BF627" i="1"/>
  <c r="AH627" i="1"/>
  <c r="E577" i="4"/>
  <c r="AY631" i="1"/>
  <c r="AZ631" i="1" s="1"/>
  <c r="AF627" i="1"/>
  <c r="BC627" i="1"/>
  <c r="AJ627" i="1"/>
  <c r="AD627" i="1" a="1"/>
  <c r="AD627" i="1" s="1"/>
  <c r="BA631" i="1" l="1"/>
  <c r="F581" i="4"/>
  <c r="AL627" i="1"/>
  <c r="AM627" i="1" s="1"/>
  <c r="C577" i="4" s="1"/>
  <c r="AO627" i="1"/>
  <c r="AP627" i="1" s="1"/>
  <c r="H577" i="4" s="1"/>
  <c r="AE627" i="1"/>
  <c r="L577" i="4"/>
  <c r="G581" i="4" l="1"/>
  <c r="AI581" i="4"/>
  <c r="AJ581" i="4" s="1"/>
  <c r="D632" i="1"/>
  <c r="E632" i="1" s="1"/>
  <c r="F632" i="1" s="1"/>
  <c r="D581" i="4"/>
  <c r="AR581" i="4" s="1"/>
  <c r="O628" i="1"/>
  <c r="BI627" i="1"/>
  <c r="I577" i="4"/>
  <c r="AK577" i="4" s="1"/>
  <c r="AL577" i="4" s="1"/>
  <c r="J577" i="4" l="1"/>
  <c r="BE628" i="1"/>
  <c r="K578" i="4" s="1"/>
  <c r="Q628" i="1"/>
  <c r="R628" i="1"/>
  <c r="K628" i="1"/>
  <c r="M628" i="1" s="1"/>
  <c r="N577" i="4"/>
  <c r="O577" i="4" s="1"/>
  <c r="G632" i="1"/>
  <c r="M582" i="4" s="1"/>
  <c r="AN628" i="1" l="1"/>
  <c r="AI628" i="1"/>
  <c r="N628" i="1"/>
  <c r="AB634" i="1"/>
  <c r="BD634" i="1" s="1"/>
  <c r="AW632" i="1"/>
  <c r="AX635" i="1" s="1"/>
  <c r="AA635" i="1"/>
  <c r="V628" i="1"/>
  <c r="W628" i="1" s="1"/>
  <c r="X628" i="1" s="1"/>
  <c r="Z630" i="1"/>
  <c r="AK630" i="1" s="1"/>
  <c r="AC649" i="1"/>
  <c r="S628" i="1"/>
  <c r="AV632" i="1"/>
  <c r="AU632" i="1"/>
  <c r="Y635" i="1"/>
  <c r="BB628" i="1"/>
  <c r="AY632" i="1" l="1"/>
  <c r="AZ632" i="1" s="1"/>
  <c r="BA632" i="1" s="1"/>
  <c r="E578" i="4"/>
  <c r="BF628" i="1"/>
  <c r="AH628" i="1"/>
  <c r="AG628" i="1"/>
  <c r="AD628" i="1" a="1"/>
  <c r="AD628" i="1" s="1"/>
  <c r="BC628" i="1"/>
  <c r="AJ628" i="1"/>
  <c r="AF628" i="1"/>
  <c r="F582" i="4" l="1"/>
  <c r="D633" i="1"/>
  <c r="E633" i="1" s="1"/>
  <c r="F633" i="1" s="1"/>
  <c r="D582" i="4"/>
  <c r="AR582" i="4" s="1"/>
  <c r="AO628" i="1"/>
  <c r="AP628" i="1" s="1"/>
  <c r="H578" i="4" s="1"/>
  <c r="AE628" i="1"/>
  <c r="AL628" i="1"/>
  <c r="L578" i="4"/>
  <c r="G582" i="4" l="1"/>
  <c r="AI582" i="4"/>
  <c r="AJ582" i="4" s="1"/>
  <c r="BI628" i="1"/>
  <c r="I578" i="4"/>
  <c r="AK578" i="4" s="1"/>
  <c r="AL578" i="4" s="1"/>
  <c r="AM628" i="1"/>
  <c r="C578" i="4" s="1"/>
  <c r="G633" i="1"/>
  <c r="M583" i="4" s="1"/>
  <c r="J578" i="4" l="1"/>
  <c r="K629" i="1"/>
  <c r="M629" i="1" s="1"/>
  <c r="N578" i="4"/>
  <c r="O578" i="4" s="1"/>
  <c r="O629" i="1"/>
  <c r="BE629" i="1" l="1"/>
  <c r="K579" i="4" s="1"/>
  <c r="Q629" i="1"/>
  <c r="R629" i="1"/>
  <c r="N629" i="1"/>
  <c r="S629" i="1"/>
  <c r="AV633" i="1"/>
  <c r="AW633" i="1"/>
  <c r="AX636" i="1" s="1"/>
  <c r="AA636" i="1"/>
  <c r="V629" i="1"/>
  <c r="W629" i="1" s="1"/>
  <c r="X629" i="1" s="1"/>
  <c r="Z631" i="1"/>
  <c r="AK631" i="1" s="1"/>
  <c r="AC650" i="1"/>
  <c r="Y636" i="1"/>
  <c r="AB635" i="1"/>
  <c r="AU633" i="1"/>
  <c r="BB629" i="1"/>
  <c r="AY633" i="1" l="1"/>
  <c r="AZ633" i="1" s="1"/>
  <c r="BD635" i="1"/>
  <c r="AJ629" i="1"/>
  <c r="AF629" i="1"/>
  <c r="BC629" i="1"/>
  <c r="AN629" i="1"/>
  <c r="AI629" i="1"/>
  <c r="E579" i="4"/>
  <c r="AD629" i="1" a="1"/>
  <c r="AD629" i="1" s="1"/>
  <c r="AG629" i="1"/>
  <c r="AH629" i="1"/>
  <c r="BF629" i="1"/>
  <c r="L579" i="4" l="1"/>
  <c r="AL629" i="1"/>
  <c r="AM629" i="1" s="1"/>
  <c r="C579" i="4" s="1"/>
  <c r="AE629" i="1"/>
  <c r="AO629" i="1"/>
  <c r="AP629" i="1" s="1"/>
  <c r="H579" i="4" s="1"/>
  <c r="F583" i="4"/>
  <c r="BA633" i="1"/>
  <c r="G583" i="4" l="1"/>
  <c r="AI583" i="4"/>
  <c r="AJ583" i="4" s="1"/>
  <c r="D634" i="1"/>
  <c r="E634" i="1" s="1"/>
  <c r="F634" i="1" s="1"/>
  <c r="D583" i="4"/>
  <c r="AR583" i="4" s="1"/>
  <c r="I579" i="4"/>
  <c r="AK579" i="4" s="1"/>
  <c r="AL579" i="4" s="1"/>
  <c r="O630" i="1"/>
  <c r="BI629" i="1"/>
  <c r="J579" i="4" l="1"/>
  <c r="BE630" i="1"/>
  <c r="R630" i="1"/>
  <c r="Q630" i="1"/>
  <c r="K630" i="1"/>
  <c r="M630" i="1" s="1"/>
  <c r="N579" i="4"/>
  <c r="O579" i="4" s="1"/>
  <c r="G634" i="1"/>
  <c r="M584" i="4" s="1"/>
  <c r="AW634" i="1" l="1"/>
  <c r="AX637" i="1" s="1"/>
  <c r="Z632" i="1"/>
  <c r="AK632" i="1" s="1"/>
  <c r="Y637" i="1"/>
  <c r="AB636" i="1"/>
  <c r="BD636" i="1" s="1"/>
  <c r="AU634" i="1"/>
  <c r="N630" i="1"/>
  <c r="AA637" i="1"/>
  <c r="AC651" i="1"/>
  <c r="V630" i="1"/>
  <c r="W630" i="1" s="1"/>
  <c r="X630" i="1" s="1"/>
  <c r="S630" i="1"/>
  <c r="AV634" i="1"/>
  <c r="BB630" i="1"/>
  <c r="AN630" i="1"/>
  <c r="AI630" i="1"/>
  <c r="K580" i="4"/>
  <c r="AY634" i="1" l="1"/>
  <c r="AZ634" i="1" s="1"/>
  <c r="BA634" i="1" s="1"/>
  <c r="E580" i="4"/>
  <c r="AD630" i="1" a="1"/>
  <c r="AD630" i="1" s="1"/>
  <c r="BC630" i="1"/>
  <c r="AF630" i="1"/>
  <c r="AJ630" i="1"/>
  <c r="BF630" i="1"/>
  <c r="AH630" i="1"/>
  <c r="AG630" i="1"/>
  <c r="F584" i="4" l="1"/>
  <c r="L580" i="4"/>
  <c r="AO630" i="1"/>
  <c r="AP630" i="1" s="1"/>
  <c r="H580" i="4" s="1"/>
  <c r="AE630" i="1"/>
  <c r="AL630" i="1"/>
  <c r="AM630" i="1" s="1"/>
  <c r="C580" i="4" s="1"/>
  <c r="D584" i="4"/>
  <c r="AR584" i="4" s="1"/>
  <c r="D635" i="1"/>
  <c r="E635" i="1" s="1"/>
  <c r="F635" i="1" s="1"/>
  <c r="G584" i="4" l="1"/>
  <c r="AI584" i="4"/>
  <c r="AJ584" i="4" s="1"/>
  <c r="O631" i="1"/>
  <c r="P631" i="1" s="1"/>
  <c r="BI630" i="1"/>
  <c r="G635" i="1"/>
  <c r="M585" i="4" s="1"/>
  <c r="I580" i="4"/>
  <c r="AK580" i="4" s="1"/>
  <c r="AL580" i="4" s="1"/>
  <c r="J580" i="4" l="1"/>
  <c r="K631" i="1"/>
  <c r="M631" i="1" s="1"/>
  <c r="N580" i="4"/>
  <c r="O580" i="4" s="1"/>
  <c r="Q631" i="1"/>
  <c r="R631" i="1"/>
  <c r="BE631" i="1"/>
  <c r="K581" i="4" l="1"/>
  <c r="AI631" i="1"/>
  <c r="AN631" i="1"/>
  <c r="AU635" i="1"/>
  <c r="AV635" i="1"/>
  <c r="AB637" i="1"/>
  <c r="N631" i="1"/>
  <c r="S631" i="1"/>
  <c r="Y638" i="1"/>
  <c r="Z633" i="1"/>
  <c r="AK633" i="1" s="1"/>
  <c r="AA638" i="1"/>
  <c r="AC652" i="1"/>
  <c r="AW635" i="1"/>
  <c r="AX638" i="1" s="1"/>
  <c r="V631" i="1"/>
  <c r="W631" i="1" s="1"/>
  <c r="X631" i="1" s="1"/>
  <c r="BB631" i="1"/>
  <c r="AY635" i="1" l="1"/>
  <c r="AZ635" i="1" s="1"/>
  <c r="F585" i="4" s="1"/>
  <c r="AH631" i="1"/>
  <c r="BF631" i="1"/>
  <c r="BD637" i="1"/>
  <c r="AG631" i="1"/>
  <c r="E581" i="4"/>
  <c r="AF631" i="1"/>
  <c r="BC631" i="1"/>
  <c r="AJ631" i="1"/>
  <c r="AD631" i="1" a="1"/>
  <c r="AD631" i="1" s="1"/>
  <c r="G585" i="4" l="1"/>
  <c r="AI585" i="4"/>
  <c r="AJ585" i="4" s="1"/>
  <c r="BA635" i="1"/>
  <c r="D585" i="4" s="1"/>
  <c r="AR585" i="4" s="1"/>
  <c r="AL631" i="1"/>
  <c r="AE631" i="1"/>
  <c r="AO631" i="1"/>
  <c r="AP631" i="1" s="1"/>
  <c r="H581" i="4" s="1"/>
  <c r="L581" i="4"/>
  <c r="D636" i="1" l="1"/>
  <c r="E636" i="1" s="1"/>
  <c r="F636" i="1" s="1"/>
  <c r="I581" i="4"/>
  <c r="AK581" i="4" s="1"/>
  <c r="AL581" i="4" s="1"/>
  <c r="BI631" i="1"/>
  <c r="AM631" i="1"/>
  <c r="C581" i="4" s="1"/>
  <c r="J581" i="4" l="1"/>
  <c r="G636" i="1"/>
  <c r="M586" i="4" s="1"/>
  <c r="N581" i="4"/>
  <c r="O581" i="4" s="1"/>
  <c r="K632" i="1"/>
  <c r="M632" i="1" s="1"/>
  <c r="O632" i="1"/>
  <c r="P632" i="1" s="1"/>
  <c r="Q632" i="1" l="1"/>
  <c r="R632" i="1"/>
  <c r="BE632" i="1"/>
  <c r="AB638" i="1"/>
  <c r="AA639" i="1"/>
  <c r="V632" i="1"/>
  <c r="W632" i="1" s="1"/>
  <c r="AU636" i="1"/>
  <c r="N632" i="1"/>
  <c r="AW636" i="1"/>
  <c r="AX639" i="1" s="1"/>
  <c r="S632" i="1"/>
  <c r="AC653" i="1"/>
  <c r="Y639" i="1"/>
  <c r="AV636" i="1"/>
  <c r="Z634" i="1"/>
  <c r="AK634" i="1" s="1"/>
  <c r="BB632" i="1"/>
  <c r="AY636" i="1" l="1"/>
  <c r="AZ636" i="1" s="1"/>
  <c r="F586" i="4" s="1"/>
  <c r="AD632" i="1" a="1"/>
  <c r="AD632" i="1" s="1"/>
  <c r="E582" i="4"/>
  <c r="K582" i="4"/>
  <c r="BD638" i="1"/>
  <c r="AF632" i="1"/>
  <c r="AJ632" i="1"/>
  <c r="BC632" i="1"/>
  <c r="AI632" i="1"/>
  <c r="AN632" i="1"/>
  <c r="X632" i="1"/>
  <c r="AG632" i="1" s="1"/>
  <c r="G586" i="4" l="1"/>
  <c r="AI586" i="4"/>
  <c r="AJ586" i="4" s="1"/>
  <c r="BA636" i="1"/>
  <c r="D586" i="4" s="1"/>
  <c r="AR586" i="4" s="1"/>
  <c r="AO632" i="1"/>
  <c r="AP632" i="1" s="1"/>
  <c r="H582" i="4" s="1"/>
  <c r="AE632" i="1"/>
  <c r="AL632" i="1"/>
  <c r="AM632" i="1" s="1"/>
  <c r="C582" i="4" s="1"/>
  <c r="BF632" i="1"/>
  <c r="AH632" i="1"/>
  <c r="D637" i="1" l="1"/>
  <c r="E637" i="1" s="1"/>
  <c r="F637" i="1" s="1"/>
  <c r="L582" i="4"/>
  <c r="O633" i="1"/>
  <c r="P633" i="1" s="1"/>
  <c r="BI632" i="1"/>
  <c r="I582" i="4"/>
  <c r="AK582" i="4" s="1"/>
  <c r="AL582" i="4" s="1"/>
  <c r="J582" i="4" l="1"/>
  <c r="G637" i="1"/>
  <c r="M587" i="4" s="1"/>
  <c r="K633" i="1"/>
  <c r="M633" i="1" s="1"/>
  <c r="N582" i="4"/>
  <c r="O582" i="4" s="1"/>
  <c r="Q633" i="1"/>
  <c r="R633" i="1"/>
  <c r="BE633" i="1"/>
  <c r="K583" i="4" s="1"/>
  <c r="AN633" i="1" l="1"/>
  <c r="AI633" i="1"/>
  <c r="AB639" i="1"/>
  <c r="S633" i="1"/>
  <c r="N633" i="1"/>
  <c r="AW637" i="1"/>
  <c r="AX640" i="1" s="1"/>
  <c r="V633" i="1"/>
  <c r="W633" i="1" s="1"/>
  <c r="AA640" i="1"/>
  <c r="Y640" i="1"/>
  <c r="AV637" i="1"/>
  <c r="AC654" i="1"/>
  <c r="Z635" i="1"/>
  <c r="AK635" i="1" s="1"/>
  <c r="AU637" i="1"/>
  <c r="BB633" i="1"/>
  <c r="AY637" i="1" l="1"/>
  <c r="AZ637" i="1" s="1"/>
  <c r="AF633" i="1"/>
  <c r="AJ633" i="1"/>
  <c r="BC633" i="1"/>
  <c r="BD639" i="1"/>
  <c r="X633" i="1"/>
  <c r="E583" i="4"/>
  <c r="AD633" i="1" a="1"/>
  <c r="AD633" i="1" s="1"/>
  <c r="AH633" i="1" l="1"/>
  <c r="BF633" i="1"/>
  <c r="AO633" i="1"/>
  <c r="AP633" i="1" s="1"/>
  <c r="H583" i="4" s="1"/>
  <c r="AE633" i="1"/>
  <c r="AL633" i="1"/>
  <c r="AM633" i="1" s="1"/>
  <c r="C583" i="4" s="1"/>
  <c r="AG633" i="1"/>
  <c r="BA637" i="1"/>
  <c r="F587" i="4"/>
  <c r="G587" i="4" l="1"/>
  <c r="AI587" i="4"/>
  <c r="AJ587" i="4" s="1"/>
  <c r="D638" i="1"/>
  <c r="E638" i="1" s="1"/>
  <c r="F638" i="1" s="1"/>
  <c r="D587" i="4"/>
  <c r="AR587" i="4" s="1"/>
  <c r="O634" i="1"/>
  <c r="P634" i="1" s="1"/>
  <c r="BI633" i="1"/>
  <c r="I583" i="4"/>
  <c r="AK583" i="4" s="1"/>
  <c r="AL583" i="4" s="1"/>
  <c r="L583" i="4"/>
  <c r="J583" i="4" l="1"/>
  <c r="BE634" i="1"/>
  <c r="R634" i="1"/>
  <c r="Q634" i="1"/>
  <c r="G638" i="1"/>
  <c r="M588" i="4" s="1"/>
  <c r="K634" i="1"/>
  <c r="M634" i="1" s="1"/>
  <c r="N583" i="4"/>
  <c r="O583" i="4" s="1"/>
  <c r="AV638" i="1" l="1"/>
  <c r="AW638" i="1"/>
  <c r="AX641" i="1" s="1"/>
  <c r="Z636" i="1"/>
  <c r="AK636" i="1" s="1"/>
  <c r="AC655" i="1"/>
  <c r="AU638" i="1"/>
  <c r="AB640" i="1"/>
  <c r="BD640" i="1" s="1"/>
  <c r="N634" i="1"/>
  <c r="S634" i="1"/>
  <c r="AA641" i="1"/>
  <c r="V634" i="1"/>
  <c r="W634" i="1" s="1"/>
  <c r="X634" i="1" s="1"/>
  <c r="AG634" i="1" s="1"/>
  <c r="Y641" i="1"/>
  <c r="BB634" i="1"/>
  <c r="AI634" i="1"/>
  <c r="AN634" i="1"/>
  <c r="K584" i="4"/>
  <c r="AY638" i="1" l="1"/>
  <c r="AZ638" i="1" s="1"/>
  <c r="F588" i="4" s="1"/>
  <c r="AF634" i="1"/>
  <c r="BC634" i="1"/>
  <c r="AJ634" i="1"/>
  <c r="AD634" i="1" a="1"/>
  <c r="AD634" i="1" s="1"/>
  <c r="E584" i="4"/>
  <c r="BF634" i="1"/>
  <c r="AH634" i="1"/>
  <c r="G588" i="4" l="1"/>
  <c r="AI588" i="4"/>
  <c r="AJ588" i="4" s="1"/>
  <c r="BA638" i="1"/>
  <c r="D588" i="4" s="1"/>
  <c r="AR588" i="4" s="1"/>
  <c r="AL634" i="1"/>
  <c r="AM634" i="1" s="1"/>
  <c r="C584" i="4" s="1"/>
  <c r="AE634" i="1"/>
  <c r="AO634" i="1"/>
  <c r="AP634" i="1" s="1"/>
  <c r="H584" i="4" s="1"/>
  <c r="L584" i="4"/>
  <c r="D639" i="1" l="1"/>
  <c r="E639" i="1" s="1"/>
  <c r="F639" i="1" s="1"/>
  <c r="I584" i="4"/>
  <c r="AK584" i="4" s="1"/>
  <c r="AL584" i="4" s="1"/>
  <c r="O635" i="1"/>
  <c r="P635" i="1" s="1"/>
  <c r="BI634" i="1"/>
  <c r="J584" i="4" l="1"/>
  <c r="G639" i="1"/>
  <c r="M589" i="4" s="1"/>
  <c r="R635" i="1"/>
  <c r="Q635" i="1"/>
  <c r="BE635" i="1"/>
  <c r="K635" i="1"/>
  <c r="M635" i="1" s="1"/>
  <c r="N584" i="4"/>
  <c r="O584" i="4" s="1"/>
  <c r="K585" i="4" l="1"/>
  <c r="AV639" i="1"/>
  <c r="AU639" i="1"/>
  <c r="Z637" i="1"/>
  <c r="AK637" i="1" s="1"/>
  <c r="AC656" i="1"/>
  <c r="V635" i="1"/>
  <c r="W635" i="1" s="1"/>
  <c r="AW639" i="1"/>
  <c r="AX642" i="1" s="1"/>
  <c r="AB641" i="1"/>
  <c r="BD641" i="1" s="1"/>
  <c r="AA642" i="1"/>
  <c r="N635" i="1"/>
  <c r="S635" i="1"/>
  <c r="Y642" i="1"/>
  <c r="BB635" i="1"/>
  <c r="AI635" i="1"/>
  <c r="AN635" i="1"/>
  <c r="AY639" i="1" l="1"/>
  <c r="AZ639" i="1" s="1"/>
  <c r="BA639" i="1" s="1"/>
  <c r="AF635" i="1"/>
  <c r="AJ635" i="1"/>
  <c r="BC635" i="1"/>
  <c r="E585" i="4"/>
  <c r="AD635" i="1" a="1"/>
  <c r="AD635" i="1" s="1"/>
  <c r="X635" i="1"/>
  <c r="F589" i="4" l="1"/>
  <c r="AH635" i="1"/>
  <c r="BF635" i="1"/>
  <c r="AG635" i="1"/>
  <c r="D589" i="4"/>
  <c r="AR589" i="4" s="1"/>
  <c r="D640" i="1"/>
  <c r="E640" i="1" s="1"/>
  <c r="F640" i="1" s="1"/>
  <c r="AL635" i="1"/>
  <c r="AO635" i="1"/>
  <c r="AP635" i="1" s="1"/>
  <c r="H585" i="4" s="1"/>
  <c r="AE635" i="1"/>
  <c r="G589" i="4" l="1"/>
  <c r="AI589" i="4"/>
  <c r="AJ589" i="4" s="1"/>
  <c r="I585" i="4"/>
  <c r="AK585" i="4" s="1"/>
  <c r="AL585" i="4" s="1"/>
  <c r="G640" i="1"/>
  <c r="M590" i="4" s="1"/>
  <c r="L585" i="4"/>
  <c r="AM635" i="1"/>
  <c r="C585" i="4" s="1"/>
  <c r="BI635" i="1"/>
  <c r="J585" i="4" l="1"/>
  <c r="O636" i="1"/>
  <c r="N585" i="4"/>
  <c r="O585" i="4" s="1"/>
  <c r="K636" i="1"/>
  <c r="M636" i="1" s="1"/>
  <c r="P636" i="1" l="1"/>
  <c r="R636" i="1" s="1"/>
  <c r="AA643" i="1"/>
  <c r="AW640" i="1"/>
  <c r="AX643" i="1" s="1"/>
  <c r="AU640" i="1"/>
  <c r="AC657" i="1"/>
  <c r="S636" i="1"/>
  <c r="Z638" i="1"/>
  <c r="AK638" i="1" s="1"/>
  <c r="V636" i="1"/>
  <c r="W636" i="1" s="1"/>
  <c r="AV640" i="1"/>
  <c r="AB642" i="1"/>
  <c r="N636" i="1"/>
  <c r="Y643" i="1"/>
  <c r="BB636" i="1"/>
  <c r="AI636" i="1" l="1"/>
  <c r="AN636" i="1"/>
  <c r="Q636" i="1"/>
  <c r="AF636" i="1" s="1"/>
  <c r="BE636" i="1"/>
  <c r="K586" i="4" s="1"/>
  <c r="AJ636" i="1"/>
  <c r="BC636" i="1"/>
  <c r="E586" i="4"/>
  <c r="AY640" i="1"/>
  <c r="AZ640" i="1" s="1"/>
  <c r="AD636" i="1" a="1"/>
  <c r="AD636" i="1" s="1"/>
  <c r="X636" i="1"/>
  <c r="BD642" i="1"/>
  <c r="F590" i="4" l="1"/>
  <c r="BA640" i="1"/>
  <c r="BF636" i="1"/>
  <c r="AH636" i="1"/>
  <c r="AL636" i="1"/>
  <c r="AM636" i="1" s="1"/>
  <c r="C586" i="4" s="1"/>
  <c r="AO636" i="1"/>
  <c r="AP636" i="1" s="1"/>
  <c r="H586" i="4" s="1"/>
  <c r="AE636" i="1"/>
  <c r="AG636" i="1"/>
  <c r="G590" i="4" l="1"/>
  <c r="AI590" i="4"/>
  <c r="AJ590" i="4" s="1"/>
  <c r="L586" i="4"/>
  <c r="O637" i="1"/>
  <c r="P637" i="1" s="1"/>
  <c r="BI636" i="1"/>
  <c r="I586" i="4"/>
  <c r="AK586" i="4" s="1"/>
  <c r="AL586" i="4" s="1"/>
  <c r="D641" i="1"/>
  <c r="E641" i="1" s="1"/>
  <c r="F641" i="1" s="1"/>
  <c r="D590" i="4"/>
  <c r="AR590" i="4" s="1"/>
  <c r="J586" i="4" l="1"/>
  <c r="K637" i="1"/>
  <c r="M637" i="1" s="1"/>
  <c r="N586" i="4"/>
  <c r="O586" i="4" s="1"/>
  <c r="Q637" i="1"/>
  <c r="R637" i="1"/>
  <c r="BE637" i="1"/>
  <c r="G641" i="1"/>
  <c r="M591" i="4" s="1"/>
  <c r="K587" i="4" l="1"/>
  <c r="AI637" i="1"/>
  <c r="AN637" i="1"/>
  <c r="Z639" i="1"/>
  <c r="AK639" i="1" s="1"/>
  <c r="S637" i="1"/>
  <c r="AV641" i="1"/>
  <c r="AU641" i="1"/>
  <c r="Y644" i="1"/>
  <c r="N637" i="1"/>
  <c r="AB643" i="1"/>
  <c r="AA644" i="1"/>
  <c r="AW641" i="1"/>
  <c r="AX644" i="1" s="1"/>
  <c r="V637" i="1"/>
  <c r="W637" i="1" s="1"/>
  <c r="AC658" i="1"/>
  <c r="BB637" i="1"/>
  <c r="AF637" i="1" l="1"/>
  <c r="AJ637" i="1"/>
  <c r="BC637" i="1"/>
  <c r="X637" i="1"/>
  <c r="AG637" i="1" s="1"/>
  <c r="AD637" i="1" a="1"/>
  <c r="AD637" i="1" s="1"/>
  <c r="BD643" i="1"/>
  <c r="E587" i="4"/>
  <c r="AY641" i="1"/>
  <c r="AZ641" i="1" s="1"/>
  <c r="F591" i="4" l="1"/>
  <c r="BA641" i="1"/>
  <c r="AH637" i="1"/>
  <c r="BF637" i="1"/>
  <c r="AO637" i="1"/>
  <c r="AP637" i="1" s="1"/>
  <c r="H587" i="4" s="1"/>
  <c r="AE637" i="1"/>
  <c r="AL637" i="1"/>
  <c r="AM637" i="1" s="1"/>
  <c r="C587" i="4" s="1"/>
  <c r="G591" i="4" l="1"/>
  <c r="AI591" i="4"/>
  <c r="AJ591" i="4" s="1"/>
  <c r="O638" i="1"/>
  <c r="P638" i="1" s="1"/>
  <c r="BI637" i="1"/>
  <c r="L587" i="4"/>
  <c r="D642" i="1"/>
  <c r="E642" i="1" s="1"/>
  <c r="F642" i="1" s="1"/>
  <c r="D591" i="4"/>
  <c r="AR591" i="4" s="1"/>
  <c r="I587" i="4"/>
  <c r="AK587" i="4" s="1"/>
  <c r="AL587" i="4" s="1"/>
  <c r="J587" i="4" l="1"/>
  <c r="G642" i="1"/>
  <c r="M592" i="4" s="1"/>
  <c r="R638" i="1"/>
  <c r="Q638" i="1"/>
  <c r="BE638" i="1"/>
  <c r="K588" i="4" s="1"/>
  <c r="N587" i="4"/>
  <c r="O587" i="4" s="1"/>
  <c r="K638" i="1"/>
  <c r="M638" i="1" s="1"/>
  <c r="N638" i="1" l="1"/>
  <c r="S638" i="1"/>
  <c r="V638" i="1"/>
  <c r="W638" i="1" s="1"/>
  <c r="X638" i="1" s="1"/>
  <c r="AG638" i="1" s="1"/>
  <c r="AC659" i="1"/>
  <c r="Z640" i="1"/>
  <c r="AK640" i="1" s="1"/>
  <c r="AA645" i="1"/>
  <c r="AB644" i="1"/>
  <c r="BD644" i="1" s="1"/>
  <c r="AU642" i="1"/>
  <c r="Y645" i="1"/>
  <c r="AV642" i="1"/>
  <c r="AW642" i="1"/>
  <c r="AX645" i="1" s="1"/>
  <c r="BB638" i="1"/>
  <c r="AN638" i="1"/>
  <c r="AI638" i="1"/>
  <c r="AY642" i="1" l="1"/>
  <c r="AZ642" i="1" s="1"/>
  <c r="F592" i="4" s="1"/>
  <c r="AH638" i="1"/>
  <c r="BF638" i="1"/>
  <c r="E588" i="4"/>
  <c r="AF638" i="1"/>
  <c r="AJ638" i="1"/>
  <c r="BC638" i="1"/>
  <c r="AD638" i="1" a="1"/>
  <c r="AD638" i="1" s="1"/>
  <c r="G592" i="4" l="1"/>
  <c r="AI592" i="4"/>
  <c r="AJ592" i="4" s="1"/>
  <c r="BA642" i="1"/>
  <c r="D643" i="1" s="1"/>
  <c r="E643" i="1" s="1"/>
  <c r="F643" i="1" s="1"/>
  <c r="AL638" i="1"/>
  <c r="AM638" i="1" s="1"/>
  <c r="C588" i="4" s="1"/>
  <c r="AE638" i="1"/>
  <c r="AO638" i="1"/>
  <c r="AP638" i="1" s="1"/>
  <c r="H588" i="4" s="1"/>
  <c r="L588" i="4"/>
  <c r="D592" i="4" l="1"/>
  <c r="AR592" i="4" s="1"/>
  <c r="G643" i="1"/>
  <c r="M593" i="4" s="1"/>
  <c r="I588" i="4"/>
  <c r="AK588" i="4" s="1"/>
  <c r="AL588" i="4" s="1"/>
  <c r="O639" i="1"/>
  <c r="P639" i="1" s="1"/>
  <c r="BI638" i="1"/>
  <c r="J588" i="4" l="1"/>
  <c r="BE639" i="1"/>
  <c r="Q639" i="1"/>
  <c r="R639" i="1"/>
  <c r="K639" i="1"/>
  <c r="M639" i="1" s="1"/>
  <c r="N588" i="4"/>
  <c r="O588" i="4" s="1"/>
  <c r="Y646" i="1" l="1"/>
  <c r="AW643" i="1"/>
  <c r="AX646" i="1" s="1"/>
  <c r="AV643" i="1"/>
  <c r="N639" i="1"/>
  <c r="Z641" i="1"/>
  <c r="AK641" i="1" s="1"/>
  <c r="S639" i="1"/>
  <c r="AB645" i="1"/>
  <c r="AA646" i="1"/>
  <c r="V639" i="1"/>
  <c r="W639" i="1" s="1"/>
  <c r="AU643" i="1"/>
  <c r="AC660" i="1"/>
  <c r="BB639" i="1"/>
  <c r="AN639" i="1"/>
  <c r="AI639" i="1"/>
  <c r="K589" i="4"/>
  <c r="AY643" i="1" l="1"/>
  <c r="AZ643" i="1" s="1"/>
  <c r="BA643" i="1" s="1"/>
  <c r="AF639" i="1"/>
  <c r="BC639" i="1"/>
  <c r="AJ639" i="1"/>
  <c r="E589" i="4"/>
  <c r="AD639" i="1" a="1"/>
  <c r="AD639" i="1" s="1"/>
  <c r="BD645" i="1"/>
  <c r="X639" i="1"/>
  <c r="F593" i="4" l="1"/>
  <c r="AH639" i="1"/>
  <c r="BF639" i="1"/>
  <c r="AG639" i="1"/>
  <c r="D593" i="4"/>
  <c r="AR593" i="4" s="1"/>
  <c r="D644" i="1"/>
  <c r="E644" i="1" s="1"/>
  <c r="F644" i="1" s="1"/>
  <c r="AL639" i="1"/>
  <c r="AM639" i="1" s="1"/>
  <c r="C589" i="4" s="1"/>
  <c r="AO639" i="1"/>
  <c r="AP639" i="1" s="1"/>
  <c r="H589" i="4" s="1"/>
  <c r="AE639" i="1"/>
  <c r="G593" i="4" l="1"/>
  <c r="AI593" i="4"/>
  <c r="AJ593" i="4" s="1"/>
  <c r="I589" i="4"/>
  <c r="AK589" i="4" s="1"/>
  <c r="AL589" i="4" s="1"/>
  <c r="L589" i="4"/>
  <c r="G644" i="1"/>
  <c r="M594" i="4" s="1"/>
  <c r="O640" i="1"/>
  <c r="P640" i="1" s="1"/>
  <c r="BI639" i="1"/>
  <c r="J589" i="4" l="1"/>
  <c r="K640" i="1"/>
  <c r="M640" i="1" s="1"/>
  <c r="N589" i="4"/>
  <c r="O589" i="4" s="1"/>
  <c r="R640" i="1"/>
  <c r="Q640" i="1"/>
  <c r="BE640" i="1"/>
  <c r="K590" i="4" s="1"/>
  <c r="AN640" i="1" l="1"/>
  <c r="AI640" i="1"/>
  <c r="AU644" i="1"/>
  <c r="AV644" i="1"/>
  <c r="AC661" i="1"/>
  <c r="S640" i="1"/>
  <c r="AB646" i="1"/>
  <c r="N640" i="1"/>
  <c r="AA647" i="1"/>
  <c r="AW644" i="1"/>
  <c r="AX647" i="1" s="1"/>
  <c r="Z642" i="1"/>
  <c r="AK642" i="1" s="1"/>
  <c r="V640" i="1"/>
  <c r="W640" i="1" s="1"/>
  <c r="X640" i="1" s="1"/>
  <c r="Y647" i="1"/>
  <c r="BB640" i="1"/>
  <c r="AY644" i="1" l="1"/>
  <c r="AZ644" i="1" s="1"/>
  <c r="BA644" i="1" s="1"/>
  <c r="AH640" i="1"/>
  <c r="BF640" i="1"/>
  <c r="AF640" i="1"/>
  <c r="BC640" i="1"/>
  <c r="AJ640" i="1"/>
  <c r="AG640" i="1"/>
  <c r="E590" i="4"/>
  <c r="BD646" i="1"/>
  <c r="AD640" i="1" a="1"/>
  <c r="AD640" i="1" s="1"/>
  <c r="F594" i="4" l="1"/>
  <c r="AE640" i="1"/>
  <c r="AL640" i="1"/>
  <c r="AM640" i="1" s="1"/>
  <c r="C590" i="4" s="1"/>
  <c r="AO640" i="1"/>
  <c r="AP640" i="1" s="1"/>
  <c r="H590" i="4" s="1"/>
  <c r="D645" i="1"/>
  <c r="E645" i="1" s="1"/>
  <c r="F645" i="1" s="1"/>
  <c r="D594" i="4"/>
  <c r="AR594" i="4" s="1"/>
  <c r="L590" i="4"/>
  <c r="G594" i="4" l="1"/>
  <c r="AI594" i="4"/>
  <c r="AJ594" i="4" s="1"/>
  <c r="G645" i="1"/>
  <c r="M595" i="4" s="1"/>
  <c r="I590" i="4"/>
  <c r="AK590" i="4" s="1"/>
  <c r="AL590" i="4" s="1"/>
  <c r="O641" i="1"/>
  <c r="P641" i="1" s="1"/>
  <c r="BI640" i="1"/>
  <c r="J590" i="4" l="1"/>
  <c r="BE641" i="1"/>
  <c r="R641" i="1"/>
  <c r="Q641" i="1"/>
  <c r="K641" i="1"/>
  <c r="M641" i="1" s="1"/>
  <c r="N590" i="4"/>
  <c r="O590" i="4" s="1"/>
  <c r="AN641" i="1" l="1"/>
  <c r="AI641" i="1"/>
  <c r="AW645" i="1"/>
  <c r="AX648" i="1" s="1"/>
  <c r="AB647" i="1"/>
  <c r="AU645" i="1"/>
  <c r="Z643" i="1"/>
  <c r="AK643" i="1" s="1"/>
  <c r="AV645" i="1"/>
  <c r="Y648" i="1"/>
  <c r="AC662" i="1"/>
  <c r="N641" i="1"/>
  <c r="S641" i="1"/>
  <c r="V641" i="1"/>
  <c r="W641" i="1" s="1"/>
  <c r="AA648" i="1"/>
  <c r="BB641" i="1"/>
  <c r="K591" i="4"/>
  <c r="AY645" i="1" l="1"/>
  <c r="AZ645" i="1" s="1"/>
  <c r="X641" i="1"/>
  <c r="AG641" i="1" s="1"/>
  <c r="AF641" i="1"/>
  <c r="BC641" i="1"/>
  <c r="AJ641" i="1"/>
  <c r="AD641" i="1" a="1"/>
  <c r="AD641" i="1" s="1"/>
  <c r="E591" i="4"/>
  <c r="BD647" i="1"/>
  <c r="AL641" i="1" l="1"/>
  <c r="AM641" i="1" s="1"/>
  <c r="C591" i="4" s="1"/>
  <c r="AO641" i="1"/>
  <c r="AP641" i="1" s="1"/>
  <c r="H591" i="4" s="1"/>
  <c r="AE641" i="1"/>
  <c r="BF641" i="1"/>
  <c r="AH641" i="1"/>
  <c r="BA645" i="1"/>
  <c r="F595" i="4"/>
  <c r="G595" i="4" l="1"/>
  <c r="AI595" i="4"/>
  <c r="AJ595" i="4" s="1"/>
  <c r="D646" i="1"/>
  <c r="E646" i="1" s="1"/>
  <c r="F646" i="1" s="1"/>
  <c r="D595" i="4"/>
  <c r="AR595" i="4" s="1"/>
  <c r="O642" i="1"/>
  <c r="P642" i="1" s="1"/>
  <c r="BI641" i="1"/>
  <c r="L591" i="4"/>
  <c r="I591" i="4"/>
  <c r="AK591" i="4" s="1"/>
  <c r="AL591" i="4" s="1"/>
  <c r="J591" i="4" l="1"/>
  <c r="Q642" i="1"/>
  <c r="R642" i="1"/>
  <c r="BE642" i="1"/>
  <c r="K642" i="1"/>
  <c r="M642" i="1" s="1"/>
  <c r="N591" i="4"/>
  <c r="O591" i="4" s="1"/>
  <c r="G646" i="1"/>
  <c r="M596" i="4" s="1"/>
  <c r="K592" i="4" l="1"/>
  <c r="N642" i="1"/>
  <c r="AB648" i="1"/>
  <c r="AU646" i="1"/>
  <c r="AW646" i="1"/>
  <c r="AX649" i="1" s="1"/>
  <c r="Z644" i="1"/>
  <c r="AK644" i="1" s="1"/>
  <c r="AA649" i="1"/>
  <c r="S642" i="1"/>
  <c r="V642" i="1"/>
  <c r="W642" i="1" s="1"/>
  <c r="AV646" i="1"/>
  <c r="AC663" i="1"/>
  <c r="Y649" i="1"/>
  <c r="BB642" i="1"/>
  <c r="AI642" i="1"/>
  <c r="AN642" i="1"/>
  <c r="AY646" i="1" l="1"/>
  <c r="AZ646" i="1" s="1"/>
  <c r="AD642" i="1" a="1"/>
  <c r="AD642" i="1" s="1"/>
  <c r="BD648" i="1"/>
  <c r="X642" i="1"/>
  <c r="E592" i="4"/>
  <c r="AF642" i="1"/>
  <c r="AJ642" i="1"/>
  <c r="BC642" i="1"/>
  <c r="AO642" i="1" l="1"/>
  <c r="AP642" i="1" s="1"/>
  <c r="H592" i="4" s="1"/>
  <c r="AE642" i="1"/>
  <c r="AL642" i="1"/>
  <c r="AM642" i="1" s="1"/>
  <c r="C592" i="4" s="1"/>
  <c r="AH642" i="1"/>
  <c r="BF642" i="1"/>
  <c r="AG642" i="1"/>
  <c r="F596" i="4"/>
  <c r="BA646" i="1"/>
  <c r="G596" i="4" l="1"/>
  <c r="AI596" i="4"/>
  <c r="AJ596" i="4" s="1"/>
  <c r="D647" i="1"/>
  <c r="E647" i="1" s="1"/>
  <c r="F647" i="1" s="1"/>
  <c r="D596" i="4"/>
  <c r="AR596" i="4" s="1"/>
  <c r="L592" i="4"/>
  <c r="O643" i="1"/>
  <c r="P643" i="1" s="1"/>
  <c r="BI642" i="1"/>
  <c r="I592" i="4"/>
  <c r="AK592" i="4" s="1"/>
  <c r="AL592" i="4" s="1"/>
  <c r="J592" i="4" l="1"/>
  <c r="G647" i="1"/>
  <c r="M597" i="4" s="1"/>
  <c r="K643" i="1"/>
  <c r="M643" i="1" s="1"/>
  <c r="N592" i="4"/>
  <c r="O592" i="4" s="1"/>
  <c r="R643" i="1"/>
  <c r="Q643" i="1"/>
  <c r="BE643" i="1"/>
  <c r="K593" i="4" l="1"/>
  <c r="AN643" i="1"/>
  <c r="AI643" i="1"/>
  <c r="S643" i="1"/>
  <c r="Y650" i="1"/>
  <c r="AW647" i="1"/>
  <c r="AX650" i="1" s="1"/>
  <c r="Z645" i="1"/>
  <c r="AK645" i="1" s="1"/>
  <c r="AV647" i="1"/>
  <c r="AB649" i="1"/>
  <c r="BD649" i="1" s="1"/>
  <c r="AU647" i="1"/>
  <c r="N643" i="1"/>
  <c r="AA650" i="1"/>
  <c r="AC664" i="1"/>
  <c r="V643" i="1"/>
  <c r="W643" i="1" s="1"/>
  <c r="X643" i="1" s="1"/>
  <c r="BB643" i="1"/>
  <c r="AH643" i="1" l="1"/>
  <c r="BF643" i="1"/>
  <c r="E593" i="4"/>
  <c r="AF643" i="1"/>
  <c r="AJ643" i="1"/>
  <c r="BC643" i="1"/>
  <c r="AY647" i="1"/>
  <c r="AZ647" i="1" s="1"/>
  <c r="AD643" i="1" a="1"/>
  <c r="AD643" i="1" s="1"/>
  <c r="AG643" i="1"/>
  <c r="BA647" i="1" l="1"/>
  <c r="F597" i="4"/>
  <c r="L593" i="4"/>
  <c r="AE643" i="1"/>
  <c r="AO643" i="1"/>
  <c r="AP643" i="1" s="1"/>
  <c r="H593" i="4" s="1"/>
  <c r="AL643" i="1"/>
  <c r="AM643" i="1" s="1"/>
  <c r="C593" i="4" s="1"/>
  <c r="G597" i="4" l="1"/>
  <c r="AI597" i="4"/>
  <c r="AJ597" i="4" s="1"/>
  <c r="O644" i="1"/>
  <c r="P644" i="1" s="1"/>
  <c r="BI643" i="1"/>
  <c r="I593" i="4"/>
  <c r="AK593" i="4" s="1"/>
  <c r="AL593" i="4" s="1"/>
  <c r="D597" i="4"/>
  <c r="AR597" i="4" s="1"/>
  <c r="D648" i="1"/>
  <c r="E648" i="1" s="1"/>
  <c r="F648" i="1" s="1"/>
  <c r="J593" i="4" l="1"/>
  <c r="G648" i="1"/>
  <c r="M598" i="4" s="1"/>
  <c r="N593" i="4"/>
  <c r="O593" i="4" s="1"/>
  <c r="K644" i="1"/>
  <c r="M644" i="1" s="1"/>
  <c r="R644" i="1"/>
  <c r="Q644" i="1"/>
  <c r="BE644" i="1"/>
  <c r="V644" i="1" l="1"/>
  <c r="W644" i="1" s="1"/>
  <c r="X644" i="1" s="1"/>
  <c r="AV648" i="1"/>
  <c r="Y651" i="1"/>
  <c r="AC665" i="1"/>
  <c r="AU648" i="1"/>
  <c r="AW648" i="1"/>
  <c r="AX651" i="1" s="1"/>
  <c r="N644" i="1"/>
  <c r="Z646" i="1"/>
  <c r="AK646" i="1" s="1"/>
  <c r="S644" i="1"/>
  <c r="AA651" i="1"/>
  <c r="AB650" i="1"/>
  <c r="BB644" i="1"/>
  <c r="AN644" i="1"/>
  <c r="AI644" i="1"/>
  <c r="K594" i="4"/>
  <c r="AG644" i="1" l="1"/>
  <c r="AD644" i="1" a="1"/>
  <c r="AD644" i="1" s="1"/>
  <c r="AY648" i="1"/>
  <c r="AZ648" i="1" s="1"/>
  <c r="E594" i="4"/>
  <c r="BD650" i="1"/>
  <c r="AF644" i="1"/>
  <c r="AJ644" i="1"/>
  <c r="BC644" i="1"/>
  <c r="AH644" i="1"/>
  <c r="BF644" i="1"/>
  <c r="L594" i="4" l="1"/>
  <c r="BA648" i="1"/>
  <c r="F598" i="4"/>
  <c r="AL644" i="1"/>
  <c r="AM644" i="1" s="1"/>
  <c r="C594" i="4" s="1"/>
  <c r="AE644" i="1"/>
  <c r="AO644" i="1"/>
  <c r="AP644" i="1" s="1"/>
  <c r="H594" i="4" s="1"/>
  <c r="G598" i="4" l="1"/>
  <c r="AI598" i="4"/>
  <c r="AJ598" i="4" s="1"/>
  <c r="D598" i="4"/>
  <c r="AR598" i="4" s="1"/>
  <c r="D649" i="1"/>
  <c r="E649" i="1" s="1"/>
  <c r="F649" i="1" s="1"/>
  <c r="O645" i="1"/>
  <c r="P645" i="1" s="1"/>
  <c r="BI644" i="1"/>
  <c r="I594" i="4"/>
  <c r="AK594" i="4" s="1"/>
  <c r="AL594" i="4" s="1"/>
  <c r="J594" i="4" l="1"/>
  <c r="K645" i="1"/>
  <c r="M645" i="1" s="1"/>
  <c r="N594" i="4"/>
  <c r="O594" i="4" s="1"/>
  <c r="G649" i="1"/>
  <c r="M599" i="4" s="1"/>
  <c r="R645" i="1"/>
  <c r="Q645" i="1"/>
  <c r="BE645" i="1"/>
  <c r="AN645" i="1" l="1"/>
  <c r="AI645" i="1"/>
  <c r="K595" i="4"/>
  <c r="AA652" i="1"/>
  <c r="Y652" i="1"/>
  <c r="N645" i="1"/>
  <c r="AC666" i="1"/>
  <c r="S645" i="1"/>
  <c r="AW649" i="1"/>
  <c r="AX652" i="1" s="1"/>
  <c r="V645" i="1"/>
  <c r="W645" i="1" s="1"/>
  <c r="AU649" i="1"/>
  <c r="AV649" i="1"/>
  <c r="Z647" i="1"/>
  <c r="AK647" i="1" s="1"/>
  <c r="AB651" i="1"/>
  <c r="BB645" i="1"/>
  <c r="BD651" i="1" l="1"/>
  <c r="X645" i="1"/>
  <c r="AG645" i="1" s="1"/>
  <c r="AF645" i="1"/>
  <c r="BC645" i="1"/>
  <c r="AJ645" i="1"/>
  <c r="AD645" i="1" a="1"/>
  <c r="AD645" i="1" s="1"/>
  <c r="AY649" i="1"/>
  <c r="AZ649" i="1" s="1"/>
  <c r="E595" i="4"/>
  <c r="BA649" i="1" l="1"/>
  <c r="F599" i="4"/>
  <c r="AO645" i="1"/>
  <c r="AP645" i="1" s="1"/>
  <c r="H595" i="4" s="1"/>
  <c r="AL645" i="1"/>
  <c r="AE645" i="1"/>
  <c r="BF645" i="1"/>
  <c r="AH645" i="1"/>
  <c r="G599" i="4" l="1"/>
  <c r="AI599" i="4"/>
  <c r="AJ599" i="4" s="1"/>
  <c r="I595" i="4"/>
  <c r="AK595" i="4" s="1"/>
  <c r="AL595" i="4" s="1"/>
  <c r="BI645" i="1"/>
  <c r="D599" i="4"/>
  <c r="AR599" i="4" s="1"/>
  <c r="D650" i="1"/>
  <c r="E650" i="1" s="1"/>
  <c r="F650" i="1" s="1"/>
  <c r="AM645" i="1"/>
  <c r="C595" i="4" s="1"/>
  <c r="L595" i="4"/>
  <c r="J595" i="4" l="1"/>
  <c r="O646" i="1"/>
  <c r="G650" i="1"/>
  <c r="M600" i="4" s="1"/>
  <c r="K646" i="1"/>
  <c r="M646" i="1" s="1"/>
  <c r="N595" i="4"/>
  <c r="O595" i="4" s="1"/>
  <c r="P646" i="1" l="1"/>
  <c r="R646" i="1" s="1"/>
  <c r="N646" i="1"/>
  <c r="AW650" i="1"/>
  <c r="AX653" i="1" s="1"/>
  <c r="AB652" i="1"/>
  <c r="BD652" i="1" s="1"/>
  <c r="AU650" i="1"/>
  <c r="Y653" i="1"/>
  <c r="AA653" i="1"/>
  <c r="S646" i="1"/>
  <c r="Z648" i="1"/>
  <c r="AK648" i="1" s="1"/>
  <c r="AC667" i="1"/>
  <c r="V646" i="1"/>
  <c r="W646" i="1" s="1"/>
  <c r="AV650" i="1"/>
  <c r="BB646" i="1"/>
  <c r="BE646" i="1" l="1"/>
  <c r="K596" i="4" s="1"/>
  <c r="AN646" i="1"/>
  <c r="AI646" i="1"/>
  <c r="Q646" i="1"/>
  <c r="AF646" i="1" s="1"/>
  <c r="E596" i="4"/>
  <c r="AY650" i="1"/>
  <c r="AZ650" i="1" s="1"/>
  <c r="X646" i="1"/>
  <c r="AD646" i="1" a="1"/>
  <c r="AD646" i="1" s="1"/>
  <c r="BC646" i="1"/>
  <c r="AJ646" i="1"/>
  <c r="AL646" i="1" l="1"/>
  <c r="AM646" i="1" s="1"/>
  <c r="C596" i="4" s="1"/>
  <c r="AO646" i="1"/>
  <c r="AP646" i="1" s="1"/>
  <c r="H596" i="4" s="1"/>
  <c r="AE646" i="1"/>
  <c r="AH646" i="1"/>
  <c r="BF646" i="1"/>
  <c r="AG646" i="1"/>
  <c r="BA650" i="1"/>
  <c r="F600" i="4"/>
  <c r="G600" i="4" l="1"/>
  <c r="AI600" i="4"/>
  <c r="AJ600" i="4" s="1"/>
  <c r="L596" i="4"/>
  <c r="O647" i="1"/>
  <c r="P647" i="1" s="1"/>
  <c r="BI646" i="1"/>
  <c r="D651" i="1"/>
  <c r="E651" i="1" s="1"/>
  <c r="F651" i="1" s="1"/>
  <c r="D600" i="4"/>
  <c r="AR600" i="4" s="1"/>
  <c r="I596" i="4"/>
  <c r="AK596" i="4" s="1"/>
  <c r="AL596" i="4" s="1"/>
  <c r="J596" i="4" l="1"/>
  <c r="G651" i="1"/>
  <c r="M601" i="4" s="1"/>
  <c r="K647" i="1"/>
  <c r="M647" i="1" s="1"/>
  <c r="N596" i="4"/>
  <c r="O596" i="4" s="1"/>
  <c r="BE647" i="1"/>
  <c r="K597" i="4" s="1"/>
  <c r="R647" i="1"/>
  <c r="Q647" i="1"/>
  <c r="S647" i="1" l="1"/>
  <c r="V647" i="1"/>
  <c r="W647" i="1" s="1"/>
  <c r="AW651" i="1"/>
  <c r="AX654" i="1" s="1"/>
  <c r="Y654" i="1"/>
  <c r="AU651" i="1"/>
  <c r="Z649" i="1"/>
  <c r="AK649" i="1" s="1"/>
  <c r="AB653" i="1"/>
  <c r="N647" i="1"/>
  <c r="AV651" i="1"/>
  <c r="AA654" i="1"/>
  <c r="AC668" i="1"/>
  <c r="BB647" i="1"/>
  <c r="AI647" i="1"/>
  <c r="AN647" i="1"/>
  <c r="AY651" i="1" l="1"/>
  <c r="AZ651" i="1" s="1"/>
  <c r="BA651" i="1" s="1"/>
  <c r="BD653" i="1"/>
  <c r="E597" i="4"/>
  <c r="X647" i="1"/>
  <c r="AF647" i="1"/>
  <c r="AJ647" i="1"/>
  <c r="BC647" i="1"/>
  <c r="AD647" i="1" a="1"/>
  <c r="AD647" i="1" s="1"/>
  <c r="F601" i="4" l="1"/>
  <c r="BF647" i="1"/>
  <c r="AH647" i="1"/>
  <c r="AE647" i="1"/>
  <c r="AO647" i="1"/>
  <c r="AP647" i="1" s="1"/>
  <c r="H597" i="4" s="1"/>
  <c r="AL647" i="1"/>
  <c r="D601" i="4"/>
  <c r="AR601" i="4" s="1"/>
  <c r="D652" i="1"/>
  <c r="E652" i="1" s="1"/>
  <c r="F652" i="1" s="1"/>
  <c r="AG647" i="1"/>
  <c r="G601" i="4" l="1"/>
  <c r="AI601" i="4"/>
  <c r="AJ601" i="4" s="1"/>
  <c r="G652" i="1"/>
  <c r="M602" i="4" s="1"/>
  <c r="BI647" i="1"/>
  <c r="I597" i="4"/>
  <c r="AK597" i="4" s="1"/>
  <c r="AL597" i="4" s="1"/>
  <c r="AM647" i="1"/>
  <c r="C597" i="4" s="1"/>
  <c r="L597" i="4"/>
  <c r="J597" i="4" l="1"/>
  <c r="O648" i="1"/>
  <c r="N597" i="4"/>
  <c r="O597" i="4" s="1"/>
  <c r="K648" i="1"/>
  <c r="M648" i="1" s="1"/>
  <c r="P648" i="1" l="1"/>
  <c r="BE648" i="1" s="1"/>
  <c r="K598" i="4" s="1"/>
  <c r="S648" i="1"/>
  <c r="V648" i="1"/>
  <c r="W648" i="1" s="1"/>
  <c r="X648" i="1" s="1"/>
  <c r="AV652" i="1"/>
  <c r="AW652" i="1"/>
  <c r="AX655" i="1" s="1"/>
  <c r="AU652" i="1"/>
  <c r="Z650" i="1"/>
  <c r="AK650" i="1" s="1"/>
  <c r="Y655" i="1"/>
  <c r="N648" i="1"/>
  <c r="AA655" i="1"/>
  <c r="AB654" i="1"/>
  <c r="AC669" i="1"/>
  <c r="BB648" i="1"/>
  <c r="R648" i="1" l="1"/>
  <c r="AI648" i="1" s="1"/>
  <c r="Q648" i="1"/>
  <c r="AF648" i="1" s="1"/>
  <c r="BD654" i="1"/>
  <c r="AY652" i="1"/>
  <c r="AZ652" i="1" s="1"/>
  <c r="AH648" i="1"/>
  <c r="BF648" i="1"/>
  <c r="AJ648" i="1"/>
  <c r="BC648" i="1"/>
  <c r="AD648" i="1" a="1"/>
  <c r="AD648" i="1" s="1"/>
  <c r="E598" i="4"/>
  <c r="AG648" i="1" l="1"/>
  <c r="AN648" i="1"/>
  <c r="L598" i="4"/>
  <c r="BA652" i="1"/>
  <c r="F602" i="4"/>
  <c r="AO648" i="1"/>
  <c r="AP648" i="1" s="1"/>
  <c r="H598" i="4" s="1"/>
  <c r="AL648" i="1"/>
  <c r="AM648" i="1" s="1"/>
  <c r="C598" i="4" s="1"/>
  <c r="AE648" i="1"/>
  <c r="G602" i="4" l="1"/>
  <c r="AI602" i="4"/>
  <c r="AJ602" i="4" s="1"/>
  <c r="I598" i="4"/>
  <c r="AK598" i="4" s="1"/>
  <c r="AL598" i="4" s="1"/>
  <c r="D602" i="4"/>
  <c r="AR602" i="4" s="1"/>
  <c r="D653" i="1"/>
  <c r="E653" i="1" s="1"/>
  <c r="F653" i="1" s="1"/>
  <c r="O649" i="1"/>
  <c r="P649" i="1" s="1"/>
  <c r="BI648" i="1"/>
  <c r="J598" i="4" l="1"/>
  <c r="R649" i="1"/>
  <c r="Q649" i="1"/>
  <c r="BE649" i="1"/>
  <c r="K599" i="4" s="1"/>
  <c r="K649" i="1"/>
  <c r="M649" i="1" s="1"/>
  <c r="N598" i="4"/>
  <c r="O598" i="4" s="1"/>
  <c r="G653" i="1"/>
  <c r="M603" i="4" s="1"/>
  <c r="AW653" i="1" l="1"/>
  <c r="AX656" i="1" s="1"/>
  <c r="V649" i="1"/>
  <c r="W649" i="1" s="1"/>
  <c r="X649" i="1" s="1"/>
  <c r="AU653" i="1"/>
  <c r="Z651" i="1"/>
  <c r="AK651" i="1" s="1"/>
  <c r="AB655" i="1"/>
  <c r="BD655" i="1" s="1"/>
  <c r="AV653" i="1"/>
  <c r="N649" i="1"/>
  <c r="AA656" i="1"/>
  <c r="AC670" i="1"/>
  <c r="Y656" i="1"/>
  <c r="S649" i="1"/>
  <c r="BB649" i="1"/>
  <c r="AN649" i="1"/>
  <c r="AI649" i="1"/>
  <c r="AG649" i="1" l="1"/>
  <c r="AD649" i="1" a="1"/>
  <c r="AD649" i="1" s="1"/>
  <c r="E599" i="4"/>
  <c r="AF649" i="1"/>
  <c r="AJ649" i="1"/>
  <c r="BC649" i="1"/>
  <c r="AY653" i="1"/>
  <c r="AZ653" i="1" s="1"/>
  <c r="AH649" i="1"/>
  <c r="BF649" i="1"/>
  <c r="L599" i="4" l="1"/>
  <c r="BA653" i="1"/>
  <c r="F603" i="4"/>
  <c r="AO649" i="1"/>
  <c r="AP649" i="1" s="1"/>
  <c r="H599" i="4" s="1"/>
  <c r="AL649" i="1"/>
  <c r="AM649" i="1" s="1"/>
  <c r="C599" i="4" s="1"/>
  <c r="AE649" i="1"/>
  <c r="G603" i="4" l="1"/>
  <c r="AI603" i="4"/>
  <c r="AJ603" i="4" s="1"/>
  <c r="D603" i="4"/>
  <c r="AR603" i="4" s="1"/>
  <c r="D654" i="1"/>
  <c r="E654" i="1" s="1"/>
  <c r="F654" i="1" s="1"/>
  <c r="I599" i="4"/>
  <c r="AK599" i="4" s="1"/>
  <c r="AL599" i="4" s="1"/>
  <c r="O650" i="1"/>
  <c r="P650" i="1" s="1"/>
  <c r="BI649" i="1"/>
  <c r="J599" i="4" l="1"/>
  <c r="BE650" i="1"/>
  <c r="K600" i="4" s="1"/>
  <c r="R650" i="1"/>
  <c r="Q650" i="1"/>
  <c r="K650" i="1"/>
  <c r="M650" i="1" s="1"/>
  <c r="N599" i="4"/>
  <c r="O599" i="4" s="1"/>
  <c r="G654" i="1"/>
  <c r="M604" i="4" s="1"/>
  <c r="AA657" i="1" l="1"/>
  <c r="AB656" i="1"/>
  <c r="BD656" i="1" s="1"/>
  <c r="N650" i="1"/>
  <c r="AV654" i="1"/>
  <c r="AC671" i="1"/>
  <c r="V650" i="1"/>
  <c r="W650" i="1" s="1"/>
  <c r="AW654" i="1"/>
  <c r="AX657" i="1" s="1"/>
  <c r="S650" i="1"/>
  <c r="Z652" i="1"/>
  <c r="AK652" i="1" s="1"/>
  <c r="Y657" i="1"/>
  <c r="AU654" i="1"/>
  <c r="BB650" i="1"/>
  <c r="AI650" i="1"/>
  <c r="AN650" i="1"/>
  <c r="E600" i="4" l="1"/>
  <c r="AY654" i="1"/>
  <c r="AZ654" i="1" s="1"/>
  <c r="AD650" i="1" a="1"/>
  <c r="AD650" i="1" s="1"/>
  <c r="BC650" i="1"/>
  <c r="AJ650" i="1"/>
  <c r="AF650" i="1"/>
  <c r="X650" i="1"/>
  <c r="AH650" i="1" l="1"/>
  <c r="BF650" i="1"/>
  <c r="AG650" i="1"/>
  <c r="AO650" i="1"/>
  <c r="AP650" i="1" s="1"/>
  <c r="H600" i="4" s="1"/>
  <c r="AE650" i="1"/>
  <c r="AL650" i="1"/>
  <c r="AM650" i="1" s="1"/>
  <c r="C600" i="4" s="1"/>
  <c r="F604" i="4"/>
  <c r="BA654" i="1"/>
  <c r="G604" i="4" l="1"/>
  <c r="AI604" i="4"/>
  <c r="AJ604" i="4" s="1"/>
  <c r="I600" i="4"/>
  <c r="AK600" i="4" s="1"/>
  <c r="AL600" i="4" s="1"/>
  <c r="D655" i="1"/>
  <c r="E655" i="1" s="1"/>
  <c r="F655" i="1" s="1"/>
  <c r="D604" i="4"/>
  <c r="AR604" i="4" s="1"/>
  <c r="L600" i="4"/>
  <c r="O651" i="1"/>
  <c r="P651" i="1" s="1"/>
  <c r="BI650" i="1"/>
  <c r="J600" i="4" l="1"/>
  <c r="BE651" i="1"/>
  <c r="Q651" i="1"/>
  <c r="R651" i="1"/>
  <c r="G655" i="1"/>
  <c r="M605" i="4" s="1"/>
  <c r="K651" i="1"/>
  <c r="M651" i="1" s="1"/>
  <c r="N600" i="4"/>
  <c r="O600" i="4" s="1"/>
  <c r="N651" i="1" l="1"/>
  <c r="Z653" i="1"/>
  <c r="AK653" i="1" s="1"/>
  <c r="AU655" i="1"/>
  <c r="AA658" i="1"/>
  <c r="Y658" i="1"/>
  <c r="S651" i="1"/>
  <c r="AC672" i="1"/>
  <c r="V651" i="1"/>
  <c r="W651" i="1" s="1"/>
  <c r="X651" i="1" s="1"/>
  <c r="AB657" i="1"/>
  <c r="AW655" i="1"/>
  <c r="AX658" i="1" s="1"/>
  <c r="AV655" i="1"/>
  <c r="BB651" i="1"/>
  <c r="AN651" i="1"/>
  <c r="AI651" i="1"/>
  <c r="K601" i="4"/>
  <c r="AG651" i="1" l="1"/>
  <c r="AJ651" i="1"/>
  <c r="BC651" i="1"/>
  <c r="AF651" i="1"/>
  <c r="E601" i="4"/>
  <c r="BF651" i="1"/>
  <c r="AH651" i="1"/>
  <c r="AY655" i="1"/>
  <c r="AZ655" i="1" s="1"/>
  <c r="BD657" i="1"/>
  <c r="AD651" i="1" a="1"/>
  <c r="AD651" i="1" s="1"/>
  <c r="L601" i="4" l="1"/>
  <c r="AL651" i="1"/>
  <c r="AE651" i="1"/>
  <c r="AO651" i="1"/>
  <c r="AP651" i="1" s="1"/>
  <c r="H601" i="4" s="1"/>
  <c r="F605" i="4"/>
  <c r="BA655" i="1"/>
  <c r="G605" i="4" l="1"/>
  <c r="AI605" i="4"/>
  <c r="AJ605" i="4" s="1"/>
  <c r="I601" i="4"/>
  <c r="AK601" i="4" s="1"/>
  <c r="AL601" i="4" s="1"/>
  <c r="AM651" i="1"/>
  <c r="C601" i="4" s="1"/>
  <c r="BI651" i="1"/>
  <c r="D656" i="1"/>
  <c r="E656" i="1" s="1"/>
  <c r="F656" i="1" s="1"/>
  <c r="D605" i="4"/>
  <c r="AR605" i="4" s="1"/>
  <c r="J601" i="4" l="1"/>
  <c r="O652" i="1"/>
  <c r="G656" i="1"/>
  <c r="M606" i="4" s="1"/>
  <c r="K652" i="1"/>
  <c r="M652" i="1" s="1"/>
  <c r="N601" i="4"/>
  <c r="O601" i="4" s="1"/>
  <c r="P652" i="1" l="1"/>
  <c r="R652" i="1" s="1"/>
  <c r="N652" i="1"/>
  <c r="Y659" i="1"/>
  <c r="AA659" i="1"/>
  <c r="AB658" i="1"/>
  <c r="BD658" i="1" s="1"/>
  <c r="S652" i="1"/>
  <c r="AW656" i="1"/>
  <c r="AX659" i="1" s="1"/>
  <c r="AC673" i="1"/>
  <c r="AU656" i="1"/>
  <c r="Z654" i="1"/>
  <c r="AK654" i="1" s="1"/>
  <c r="V652" i="1"/>
  <c r="W652" i="1" s="1"/>
  <c r="X652" i="1" s="1"/>
  <c r="AV656" i="1"/>
  <c r="BB652" i="1"/>
  <c r="AI652" i="1" l="1"/>
  <c r="AN652" i="1"/>
  <c r="Q652" i="1"/>
  <c r="AF652" i="1" s="1"/>
  <c r="BE652" i="1"/>
  <c r="K602" i="4" s="1"/>
  <c r="AH652" i="1"/>
  <c r="BF652" i="1"/>
  <c r="AD652" i="1" a="1"/>
  <c r="AD652" i="1" s="1"/>
  <c r="AG652" i="1"/>
  <c r="BC652" i="1"/>
  <c r="AJ652" i="1"/>
  <c r="AY656" i="1"/>
  <c r="AZ656" i="1" s="1"/>
  <c r="E602" i="4"/>
  <c r="AO652" i="1" l="1"/>
  <c r="AP652" i="1" s="1"/>
  <c r="H602" i="4" s="1"/>
  <c r="AL652" i="1"/>
  <c r="AE652" i="1"/>
  <c r="L602" i="4"/>
  <c r="F606" i="4"/>
  <c r="BA656" i="1"/>
  <c r="G606" i="4" l="1"/>
  <c r="AI606" i="4"/>
  <c r="AJ606" i="4" s="1"/>
  <c r="I602" i="4"/>
  <c r="AK602" i="4" s="1"/>
  <c r="AL602" i="4" s="1"/>
  <c r="BI652" i="1"/>
  <c r="D657" i="1"/>
  <c r="E657" i="1" s="1"/>
  <c r="F657" i="1" s="1"/>
  <c r="D606" i="4"/>
  <c r="AR606" i="4" s="1"/>
  <c r="AM652" i="1"/>
  <c r="C602" i="4" s="1"/>
  <c r="J602" i="4" l="1"/>
  <c r="O653" i="1"/>
  <c r="K653" i="1"/>
  <c r="M653" i="1" s="1"/>
  <c r="N602" i="4"/>
  <c r="O602" i="4" s="1"/>
  <c r="G657" i="1"/>
  <c r="M607" i="4" s="1"/>
  <c r="P653" i="1" l="1"/>
  <c r="Q653" i="1" s="1"/>
  <c r="N653" i="1"/>
  <c r="AB659" i="1"/>
  <c r="AW657" i="1"/>
  <c r="AX660" i="1" s="1"/>
  <c r="AA660" i="1"/>
  <c r="AC674" i="1"/>
  <c r="AV657" i="1"/>
  <c r="S653" i="1"/>
  <c r="AU657" i="1"/>
  <c r="Y660" i="1"/>
  <c r="V653" i="1"/>
  <c r="W653" i="1" s="1"/>
  <c r="X653" i="1" s="1"/>
  <c r="Z655" i="1"/>
  <c r="AK655" i="1" s="1"/>
  <c r="BB653" i="1"/>
  <c r="R653" i="1" l="1"/>
  <c r="AN653" i="1" s="1"/>
  <c r="BE653" i="1"/>
  <c r="K603" i="4" s="1"/>
  <c r="AY657" i="1"/>
  <c r="AZ657" i="1" s="1"/>
  <c r="F607" i="4" s="1"/>
  <c r="E603" i="4"/>
  <c r="BD659" i="1"/>
  <c r="AH653" i="1"/>
  <c r="BF653" i="1"/>
  <c r="AD653" i="1" a="1"/>
  <c r="AD653" i="1" s="1"/>
  <c r="AF653" i="1"/>
  <c r="AJ653" i="1"/>
  <c r="BC653" i="1"/>
  <c r="AG653" i="1"/>
  <c r="G607" i="4" l="1"/>
  <c r="AI607" i="4"/>
  <c r="AJ607" i="4" s="1"/>
  <c r="BA657" i="1"/>
  <c r="D607" i="4" s="1"/>
  <c r="AR607" i="4" s="1"/>
  <c r="AI653" i="1"/>
  <c r="D658" i="1"/>
  <c r="E658" i="1" s="1"/>
  <c r="F658" i="1" s="1"/>
  <c r="L603" i="4"/>
  <c r="AE653" i="1"/>
  <c r="AO653" i="1"/>
  <c r="AP653" i="1" s="1"/>
  <c r="H603" i="4" s="1"/>
  <c r="AL653" i="1"/>
  <c r="AM653" i="1" l="1"/>
  <c r="C603" i="4" s="1"/>
  <c r="I603" i="4"/>
  <c r="AK603" i="4" s="1"/>
  <c r="AL603" i="4" s="1"/>
  <c r="BI653" i="1"/>
  <c r="G658" i="1"/>
  <c r="M608" i="4" s="1"/>
  <c r="J603" i="4" l="1"/>
  <c r="O654" i="1"/>
  <c r="N603" i="4"/>
  <c r="O603" i="4" s="1"/>
  <c r="K654" i="1"/>
  <c r="M654" i="1" s="1"/>
  <c r="P654" i="1" l="1"/>
  <c r="BE654" i="1" s="1"/>
  <c r="K604" i="4" s="1"/>
  <c r="AA661" i="1"/>
  <c r="V654" i="1"/>
  <c r="W654" i="1" s="1"/>
  <c r="X654" i="1" s="1"/>
  <c r="Z656" i="1"/>
  <c r="AK656" i="1" s="1"/>
  <c r="Y661" i="1"/>
  <c r="AU658" i="1"/>
  <c r="AC675" i="1"/>
  <c r="S654" i="1"/>
  <c r="N654" i="1"/>
  <c r="AW658" i="1"/>
  <c r="AX661" i="1" s="1"/>
  <c r="AV658" i="1"/>
  <c r="AB660" i="1"/>
  <c r="BD660" i="1" s="1"/>
  <c r="BB654" i="1"/>
  <c r="Q654" i="1" l="1"/>
  <c r="AF654" i="1" s="1"/>
  <c r="R654" i="1"/>
  <c r="AN654" i="1" s="1"/>
  <c r="AH654" i="1"/>
  <c r="BF654" i="1"/>
  <c r="AD654" i="1" a="1"/>
  <c r="AD654" i="1" s="1"/>
  <c r="AJ654" i="1"/>
  <c r="BC654" i="1"/>
  <c r="AY658" i="1"/>
  <c r="AZ658" i="1" s="1"/>
  <c r="E604" i="4"/>
  <c r="AG654" i="1" l="1"/>
  <c r="AI654" i="1"/>
  <c r="AL654" i="1"/>
  <c r="AM654" i="1" s="1"/>
  <c r="C604" i="4" s="1"/>
  <c r="AO654" i="1"/>
  <c r="AP654" i="1" s="1"/>
  <c r="H604" i="4" s="1"/>
  <c r="AE654" i="1"/>
  <c r="L604" i="4"/>
  <c r="F608" i="4"/>
  <c r="BA658" i="1"/>
  <c r="G608" i="4" l="1"/>
  <c r="AI608" i="4"/>
  <c r="AJ608" i="4" s="1"/>
  <c r="I604" i="4"/>
  <c r="AK604" i="4" s="1"/>
  <c r="AL604" i="4" s="1"/>
  <c r="D659" i="1"/>
  <c r="E659" i="1" s="1"/>
  <c r="F659" i="1" s="1"/>
  <c r="D608" i="4"/>
  <c r="AR608" i="4" s="1"/>
  <c r="O655" i="1"/>
  <c r="P655" i="1" s="1"/>
  <c r="BI654" i="1"/>
  <c r="J604" i="4" l="1"/>
  <c r="N604" i="4"/>
  <c r="O604" i="4" s="1"/>
  <c r="K655" i="1"/>
  <c r="M655" i="1" s="1"/>
  <c r="R655" i="1"/>
  <c r="Q655" i="1"/>
  <c r="BE655" i="1"/>
  <c r="G659" i="1"/>
  <c r="M609" i="4" s="1"/>
  <c r="AN655" i="1" l="1"/>
  <c r="AI655" i="1"/>
  <c r="N655" i="1"/>
  <c r="AB661" i="1"/>
  <c r="AW659" i="1"/>
  <c r="AX662" i="1" s="1"/>
  <c r="AA662" i="1"/>
  <c r="Y662" i="1"/>
  <c r="AU659" i="1"/>
  <c r="AC676" i="1"/>
  <c r="S655" i="1"/>
  <c r="V655" i="1"/>
  <c r="W655" i="1" s="1"/>
  <c r="X655" i="1" s="1"/>
  <c r="AV659" i="1"/>
  <c r="Z657" i="1"/>
  <c r="AK657" i="1" s="1"/>
  <c r="BB655" i="1"/>
  <c r="K605" i="4"/>
  <c r="E605" i="4" l="1"/>
  <c r="BF655" i="1"/>
  <c r="AH655" i="1"/>
  <c r="AD655" i="1" a="1"/>
  <c r="AD655" i="1" s="1"/>
  <c r="BC655" i="1"/>
  <c r="AJ655" i="1"/>
  <c r="AF655" i="1"/>
  <c r="AG655" i="1"/>
  <c r="BD661" i="1"/>
  <c r="AY659" i="1"/>
  <c r="AZ659" i="1" s="1"/>
  <c r="F609" i="4" l="1"/>
  <c r="BA659" i="1"/>
  <c r="AO655" i="1"/>
  <c r="AP655" i="1" s="1"/>
  <c r="H605" i="4" s="1"/>
  <c r="AL655" i="1"/>
  <c r="AM655" i="1" s="1"/>
  <c r="C605" i="4" s="1"/>
  <c r="AE655" i="1"/>
  <c r="L605" i="4"/>
  <c r="G609" i="4" l="1"/>
  <c r="AI609" i="4"/>
  <c r="AJ609" i="4" s="1"/>
  <c r="O656" i="1"/>
  <c r="P656" i="1" s="1"/>
  <c r="BI655" i="1"/>
  <c r="I605" i="4"/>
  <c r="AK605" i="4" s="1"/>
  <c r="AL605" i="4" s="1"/>
  <c r="D609" i="4"/>
  <c r="AR609" i="4" s="1"/>
  <c r="D660" i="1"/>
  <c r="E660" i="1" s="1"/>
  <c r="F660" i="1" s="1"/>
  <c r="J605" i="4" l="1"/>
  <c r="G660" i="1"/>
  <c r="M610" i="4" s="1"/>
  <c r="R656" i="1"/>
  <c r="Q656" i="1"/>
  <c r="BE656" i="1"/>
  <c r="K656" i="1"/>
  <c r="M656" i="1" s="1"/>
  <c r="N605" i="4"/>
  <c r="O605" i="4" s="1"/>
  <c r="K606" i="4" l="1"/>
  <c r="AN656" i="1"/>
  <c r="AI656" i="1"/>
  <c r="AU660" i="1"/>
  <c r="S656" i="1"/>
  <c r="AW660" i="1"/>
  <c r="AX663" i="1" s="1"/>
  <c r="AA663" i="1"/>
  <c r="AV660" i="1"/>
  <c r="Z658" i="1"/>
  <c r="AK658" i="1" s="1"/>
  <c r="Y663" i="1"/>
  <c r="N656" i="1"/>
  <c r="AC677" i="1"/>
  <c r="AB662" i="1"/>
  <c r="BD662" i="1" s="1"/>
  <c r="V656" i="1"/>
  <c r="W656" i="1" s="1"/>
  <c r="BB656" i="1"/>
  <c r="AY660" i="1" l="1"/>
  <c r="AZ660" i="1" s="1"/>
  <c r="BA660" i="1" s="1"/>
  <c r="X656" i="1"/>
  <c r="AG656" i="1" s="1"/>
  <c r="AF656" i="1"/>
  <c r="BC656" i="1"/>
  <c r="AJ656" i="1"/>
  <c r="AD656" i="1" a="1"/>
  <c r="AD656" i="1" s="1"/>
  <c r="E606" i="4"/>
  <c r="F610" i="4" l="1"/>
  <c r="D661" i="1"/>
  <c r="E661" i="1" s="1"/>
  <c r="F661" i="1" s="1"/>
  <c r="D610" i="4"/>
  <c r="AR610" i="4" s="1"/>
  <c r="AE656" i="1"/>
  <c r="AL656" i="1"/>
  <c r="AM656" i="1" s="1"/>
  <c r="C606" i="4" s="1"/>
  <c r="AO656" i="1"/>
  <c r="AP656" i="1" s="1"/>
  <c r="H606" i="4" s="1"/>
  <c r="AH656" i="1"/>
  <c r="BF656" i="1"/>
  <c r="G610" i="4" l="1"/>
  <c r="AI610" i="4"/>
  <c r="AJ610" i="4" s="1"/>
  <c r="G661" i="1"/>
  <c r="M611" i="4" s="1"/>
  <c r="I606" i="4"/>
  <c r="AK606" i="4" s="1"/>
  <c r="AL606" i="4" s="1"/>
  <c r="L606" i="4"/>
  <c r="O657" i="1"/>
  <c r="P657" i="1" s="1"/>
  <c r="BI656" i="1"/>
  <c r="J606" i="4" l="1"/>
  <c r="K657" i="1"/>
  <c r="M657" i="1" s="1"/>
  <c r="N606" i="4"/>
  <c r="O606" i="4" s="1"/>
  <c r="R657" i="1"/>
  <c r="Q657" i="1"/>
  <c r="BE657" i="1"/>
  <c r="AI657" i="1" l="1"/>
  <c r="AN657" i="1"/>
  <c r="K607" i="4"/>
  <c r="N657" i="1"/>
  <c r="Y664" i="1"/>
  <c r="AW661" i="1"/>
  <c r="AX664" i="1" s="1"/>
  <c r="AA664" i="1"/>
  <c r="AC678" i="1"/>
  <c r="S657" i="1"/>
  <c r="V657" i="1"/>
  <c r="W657" i="1" s="1"/>
  <c r="Z659" i="1"/>
  <c r="AK659" i="1" s="1"/>
  <c r="AV661" i="1"/>
  <c r="AU661" i="1"/>
  <c r="AB663" i="1"/>
  <c r="BB657" i="1"/>
  <c r="AY661" i="1" l="1"/>
  <c r="AZ661" i="1" s="1"/>
  <c r="F611" i="4" s="1"/>
  <c r="BD663" i="1"/>
  <c r="AD657" i="1" a="1"/>
  <c r="AD657" i="1" s="1"/>
  <c r="X657" i="1"/>
  <c r="AF657" i="1"/>
  <c r="BC657" i="1"/>
  <c r="AJ657" i="1"/>
  <c r="E607" i="4"/>
  <c r="G611" i="4" l="1"/>
  <c r="AI611" i="4"/>
  <c r="AJ611" i="4" s="1"/>
  <c r="BA661" i="1"/>
  <c r="D611" i="4" s="1"/>
  <c r="AR611" i="4" s="1"/>
  <c r="AL657" i="1"/>
  <c r="AE657" i="1"/>
  <c r="AO657" i="1"/>
  <c r="AP657" i="1" s="1"/>
  <c r="H607" i="4" s="1"/>
  <c r="AH657" i="1"/>
  <c r="BF657" i="1"/>
  <c r="AG657" i="1"/>
  <c r="D662" i="1" l="1"/>
  <c r="E662" i="1" s="1"/>
  <c r="F662" i="1" s="1"/>
  <c r="I607" i="4"/>
  <c r="AK607" i="4" s="1"/>
  <c r="AL607" i="4" s="1"/>
  <c r="BI657" i="1"/>
  <c r="L607" i="4"/>
  <c r="AM657" i="1"/>
  <c r="C607" i="4" s="1"/>
  <c r="J607" i="4" l="1"/>
  <c r="G662" i="1"/>
  <c r="M612" i="4" s="1"/>
  <c r="K658" i="1"/>
  <c r="M658" i="1" s="1"/>
  <c r="N607" i="4"/>
  <c r="O607" i="4" s="1"/>
  <c r="O658" i="1"/>
  <c r="P658" i="1" s="1"/>
  <c r="Q658" i="1" l="1"/>
  <c r="R658" i="1"/>
  <c r="BE658" i="1"/>
  <c r="AA665" i="1"/>
  <c r="AB664" i="1"/>
  <c r="AW662" i="1"/>
  <c r="AX665" i="1" s="1"/>
  <c r="N658" i="1"/>
  <c r="AC679" i="1"/>
  <c r="AU662" i="1"/>
  <c r="Z660" i="1"/>
  <c r="AK660" i="1" s="1"/>
  <c r="Y665" i="1"/>
  <c r="V658" i="1"/>
  <c r="W658" i="1" s="1"/>
  <c r="X658" i="1" s="1"/>
  <c r="S658" i="1"/>
  <c r="AV662" i="1"/>
  <c r="BB658" i="1"/>
  <c r="E608" i="4" l="1"/>
  <c r="BC658" i="1"/>
  <c r="AJ658" i="1"/>
  <c r="AF658" i="1"/>
  <c r="BF658" i="1"/>
  <c r="AH658" i="1"/>
  <c r="K608" i="4"/>
  <c r="AD658" i="1" a="1"/>
  <c r="AD658" i="1" s="1"/>
  <c r="AI658" i="1"/>
  <c r="AN658" i="1"/>
  <c r="BD664" i="1"/>
  <c r="AY662" i="1"/>
  <c r="AZ662" i="1" s="1"/>
  <c r="AG658" i="1"/>
  <c r="L608" i="4" l="1"/>
  <c r="AL658" i="1"/>
  <c r="AO658" i="1"/>
  <c r="AP658" i="1" s="1"/>
  <c r="H608" i="4" s="1"/>
  <c r="AE658" i="1"/>
  <c r="BA662" i="1"/>
  <c r="F612" i="4"/>
  <c r="G612" i="4" l="1"/>
  <c r="AI612" i="4"/>
  <c r="AJ612" i="4" s="1"/>
  <c r="AM658" i="1"/>
  <c r="C608" i="4" s="1"/>
  <c r="D612" i="4"/>
  <c r="AR612" i="4" s="1"/>
  <c r="D663" i="1"/>
  <c r="E663" i="1" s="1"/>
  <c r="F663" i="1" s="1"/>
  <c r="BI658" i="1"/>
  <c r="I608" i="4"/>
  <c r="AK608" i="4" s="1"/>
  <c r="AL608" i="4" s="1"/>
  <c r="J608" i="4" l="1"/>
  <c r="O659" i="1"/>
  <c r="K659" i="1"/>
  <c r="M659" i="1" s="1"/>
  <c r="N608" i="4"/>
  <c r="O608" i="4" s="1"/>
  <c r="G663" i="1"/>
  <c r="M613" i="4" s="1"/>
  <c r="P659" i="1" l="1"/>
  <c r="BE659" i="1" s="1"/>
  <c r="K609" i="4" s="1"/>
  <c r="AA666" i="1"/>
  <c r="AW663" i="1"/>
  <c r="AX666" i="1" s="1"/>
  <c r="Z661" i="1"/>
  <c r="AK661" i="1" s="1"/>
  <c r="AC680" i="1"/>
  <c r="S659" i="1"/>
  <c r="V659" i="1"/>
  <c r="W659" i="1" s="1"/>
  <c r="AU663" i="1"/>
  <c r="AV663" i="1"/>
  <c r="N659" i="1"/>
  <c r="AB665" i="1"/>
  <c r="BD665" i="1" s="1"/>
  <c r="Y666" i="1"/>
  <c r="BB659" i="1"/>
  <c r="Q659" i="1" l="1"/>
  <c r="AF659" i="1" s="1"/>
  <c r="R659" i="1"/>
  <c r="AN659" i="1" s="1"/>
  <c r="AY663" i="1"/>
  <c r="AZ663" i="1" s="1"/>
  <c r="X659" i="1"/>
  <c r="BC659" i="1"/>
  <c r="AJ659" i="1"/>
  <c r="AD659" i="1" a="1"/>
  <c r="AD659" i="1" s="1"/>
  <c r="E609" i="4"/>
  <c r="AG659" i="1" l="1"/>
  <c r="AI659" i="1"/>
  <c r="AH659" i="1"/>
  <c r="BF659" i="1"/>
  <c r="AL659" i="1"/>
  <c r="AO659" i="1"/>
  <c r="AP659" i="1" s="1"/>
  <c r="H609" i="4" s="1"/>
  <c r="AE659" i="1"/>
  <c r="F613" i="4"/>
  <c r="BA663" i="1"/>
  <c r="G613" i="4" l="1"/>
  <c r="AI613" i="4"/>
  <c r="AJ613" i="4" s="1"/>
  <c r="BI659" i="1"/>
  <c r="I609" i="4"/>
  <c r="AK609" i="4" s="1"/>
  <c r="AL609" i="4" s="1"/>
  <c r="L609" i="4"/>
  <c r="D664" i="1"/>
  <c r="E664" i="1" s="1"/>
  <c r="F664" i="1" s="1"/>
  <c r="D613" i="4"/>
  <c r="AR613" i="4" s="1"/>
  <c r="AM659" i="1"/>
  <c r="C609" i="4" s="1"/>
  <c r="J609" i="4" l="1"/>
  <c r="K660" i="1"/>
  <c r="M660" i="1" s="1"/>
  <c r="N609" i="4"/>
  <c r="O609" i="4" s="1"/>
  <c r="G664" i="1"/>
  <c r="M614" i="4" s="1"/>
  <c r="O660" i="1"/>
  <c r="P660" i="1" s="1"/>
  <c r="R660" i="1" l="1"/>
  <c r="Q660" i="1"/>
  <c r="BE660" i="1"/>
  <c r="AA667" i="1"/>
  <c r="V660" i="1"/>
  <c r="W660" i="1" s="1"/>
  <c r="X660" i="1" s="1"/>
  <c r="S660" i="1"/>
  <c r="Z662" i="1"/>
  <c r="AK662" i="1" s="1"/>
  <c r="AB666" i="1"/>
  <c r="AC681" i="1"/>
  <c r="Y667" i="1"/>
  <c r="AV664" i="1"/>
  <c r="AW664" i="1"/>
  <c r="AX667" i="1" s="1"/>
  <c r="AU664" i="1"/>
  <c r="N660" i="1"/>
  <c r="BB660" i="1"/>
  <c r="AY664" i="1" l="1"/>
  <c r="AZ664" i="1" s="1"/>
  <c r="BA664" i="1" s="1"/>
  <c r="E610" i="4"/>
  <c r="BD666" i="1"/>
  <c r="K610" i="4"/>
  <c r="AH660" i="1"/>
  <c r="BF660" i="1"/>
  <c r="AG660" i="1"/>
  <c r="AD660" i="1" a="1"/>
  <c r="AD660" i="1" s="1"/>
  <c r="AF660" i="1"/>
  <c r="BC660" i="1"/>
  <c r="AJ660" i="1"/>
  <c r="AI660" i="1"/>
  <c r="AN660" i="1"/>
  <c r="F614" i="4" l="1"/>
  <c r="D614" i="4"/>
  <c r="AR614" i="4" s="1"/>
  <c r="D665" i="1"/>
  <c r="E665" i="1" s="1"/>
  <c r="F665" i="1" s="1"/>
  <c r="AL660" i="1"/>
  <c r="AE660" i="1"/>
  <c r="AO660" i="1"/>
  <c r="AP660" i="1" s="1"/>
  <c r="H610" i="4" s="1"/>
  <c r="L610" i="4"/>
  <c r="G614" i="4" l="1"/>
  <c r="AI614" i="4"/>
  <c r="AJ614" i="4" s="1"/>
  <c r="I610" i="4"/>
  <c r="AK610" i="4" s="1"/>
  <c r="AL610" i="4" s="1"/>
  <c r="BI660" i="1"/>
  <c r="G665" i="1"/>
  <c r="M615" i="4" s="1"/>
  <c r="AM660" i="1"/>
  <c r="C610" i="4" s="1"/>
  <c r="J610" i="4" l="1"/>
  <c r="O661" i="1"/>
  <c r="K661" i="1"/>
  <c r="M661" i="1" s="1"/>
  <c r="N610" i="4"/>
  <c r="O610" i="4" s="1"/>
  <c r="P661" i="1" l="1"/>
  <c r="R661" i="1" s="1"/>
  <c r="N661" i="1"/>
  <c r="AB667" i="1"/>
  <c r="BD667" i="1" s="1"/>
  <c r="AA668" i="1"/>
  <c r="Y668" i="1"/>
  <c r="S661" i="1"/>
  <c r="AV665" i="1"/>
  <c r="AC682" i="1"/>
  <c r="AU665" i="1"/>
  <c r="AW665" i="1"/>
  <c r="AX668" i="1" s="1"/>
  <c r="Z663" i="1"/>
  <c r="AK663" i="1" s="1"/>
  <c r="V661" i="1"/>
  <c r="W661" i="1" s="1"/>
  <c r="X661" i="1" s="1"/>
  <c r="BB661" i="1"/>
  <c r="BE661" i="1" l="1"/>
  <c r="K611" i="4" s="1"/>
  <c r="AN661" i="1"/>
  <c r="AI661" i="1"/>
  <c r="Q661" i="1"/>
  <c r="AG661" i="1" s="1"/>
  <c r="AD661" i="1" a="1"/>
  <c r="AD661" i="1" s="1"/>
  <c r="AJ661" i="1"/>
  <c r="BC661" i="1"/>
  <c r="BF661" i="1"/>
  <c r="AH661" i="1"/>
  <c r="AY665" i="1"/>
  <c r="AZ665" i="1" s="1"/>
  <c r="E611" i="4"/>
  <c r="AF661" i="1" l="1"/>
  <c r="BA665" i="1"/>
  <c r="F615" i="4"/>
  <c r="L611" i="4"/>
  <c r="AL661" i="1"/>
  <c r="AM661" i="1" s="1"/>
  <c r="C611" i="4" s="1"/>
  <c r="AE661" i="1"/>
  <c r="AO661" i="1"/>
  <c r="AP661" i="1" s="1"/>
  <c r="H611" i="4" s="1"/>
  <c r="G615" i="4" l="1"/>
  <c r="AI615" i="4"/>
  <c r="AJ615" i="4" s="1"/>
  <c r="D615" i="4"/>
  <c r="AR615" i="4" s="1"/>
  <c r="D666" i="1"/>
  <c r="E666" i="1" s="1"/>
  <c r="F666" i="1" s="1"/>
  <c r="O662" i="1"/>
  <c r="P662" i="1" s="1"/>
  <c r="BI661" i="1"/>
  <c r="I611" i="4"/>
  <c r="AK611" i="4" s="1"/>
  <c r="AL611" i="4" s="1"/>
  <c r="J611" i="4" l="1"/>
  <c r="Q662" i="1"/>
  <c r="R662" i="1"/>
  <c r="BE662" i="1"/>
  <c r="K662" i="1"/>
  <c r="M662" i="1" s="1"/>
  <c r="N611" i="4"/>
  <c r="O611" i="4" s="1"/>
  <c r="G666" i="1"/>
  <c r="M616" i="4" s="1"/>
  <c r="V662" i="1" l="1"/>
  <c r="W662" i="1" s="1"/>
  <c r="X662" i="1" s="1"/>
  <c r="AG662" i="1" s="1"/>
  <c r="AV666" i="1"/>
  <c r="AU666" i="1"/>
  <c r="N662" i="1"/>
  <c r="AC683" i="1"/>
  <c r="AB668" i="1"/>
  <c r="BD668" i="1" s="1"/>
  <c r="Z664" i="1"/>
  <c r="AK664" i="1" s="1"/>
  <c r="AA669" i="1"/>
  <c r="S662" i="1"/>
  <c r="Y669" i="1"/>
  <c r="AW666" i="1"/>
  <c r="AX669" i="1" s="1"/>
  <c r="BB662" i="1"/>
  <c r="K612" i="4"/>
  <c r="AN662" i="1"/>
  <c r="AI662" i="1"/>
  <c r="E612" i="4" l="1"/>
  <c r="AD662" i="1" a="1"/>
  <c r="AD662" i="1" s="1"/>
  <c r="AY666" i="1"/>
  <c r="AZ666" i="1" s="1"/>
  <c r="BC662" i="1"/>
  <c r="AF662" i="1"/>
  <c r="AJ662" i="1"/>
  <c r="BF662" i="1"/>
  <c r="AH662" i="1"/>
  <c r="L612" i="4" l="1"/>
  <c r="AE662" i="1"/>
  <c r="AO662" i="1"/>
  <c r="AP662" i="1" s="1"/>
  <c r="H612" i="4" s="1"/>
  <c r="AL662" i="1"/>
  <c r="AM662" i="1" s="1"/>
  <c r="C612" i="4" s="1"/>
  <c r="F616" i="4"/>
  <c r="BA666" i="1"/>
  <c r="G616" i="4" l="1"/>
  <c r="AI616" i="4"/>
  <c r="AJ616" i="4" s="1"/>
  <c r="O663" i="1"/>
  <c r="P663" i="1" s="1"/>
  <c r="BI662" i="1"/>
  <c r="D667" i="1"/>
  <c r="E667" i="1" s="1"/>
  <c r="F667" i="1" s="1"/>
  <c r="D616" i="4"/>
  <c r="AR616" i="4" s="1"/>
  <c r="I612" i="4"/>
  <c r="AK612" i="4" s="1"/>
  <c r="AL612" i="4" s="1"/>
  <c r="J612" i="4" l="1"/>
  <c r="G667" i="1"/>
  <c r="M617" i="4" s="1"/>
  <c r="K663" i="1"/>
  <c r="M663" i="1" s="1"/>
  <c r="N612" i="4"/>
  <c r="O612" i="4" s="1"/>
  <c r="R663" i="1"/>
  <c r="Q663" i="1"/>
  <c r="BE663" i="1"/>
  <c r="AI663" i="1" l="1"/>
  <c r="AN663" i="1"/>
  <c r="N663" i="1"/>
  <c r="Y670" i="1"/>
  <c r="AA670" i="1"/>
  <c r="Z665" i="1"/>
  <c r="AK665" i="1" s="1"/>
  <c r="AV667" i="1"/>
  <c r="AB669" i="1"/>
  <c r="BD669" i="1" s="1"/>
  <c r="AC684" i="1"/>
  <c r="S663" i="1"/>
  <c r="V663" i="1"/>
  <c r="W663" i="1" s="1"/>
  <c r="AU667" i="1"/>
  <c r="AW667" i="1"/>
  <c r="AX670" i="1" s="1"/>
  <c r="BB663" i="1"/>
  <c r="K613" i="4"/>
  <c r="E613" i="4" l="1"/>
  <c r="AY667" i="1"/>
  <c r="AZ667" i="1" s="1"/>
  <c r="X663" i="1"/>
  <c r="AG663" i="1" s="1"/>
  <c r="AD663" i="1" a="1"/>
  <c r="AD663" i="1" s="1"/>
  <c r="BC663" i="1"/>
  <c r="AJ663" i="1"/>
  <c r="AF663" i="1"/>
  <c r="AE663" i="1" l="1"/>
  <c r="AL663" i="1"/>
  <c r="AM663" i="1" s="1"/>
  <c r="C613" i="4" s="1"/>
  <c r="AO663" i="1"/>
  <c r="AP663" i="1" s="1"/>
  <c r="H613" i="4" s="1"/>
  <c r="AH663" i="1"/>
  <c r="BF663" i="1"/>
  <c r="BA667" i="1"/>
  <c r="F617" i="4"/>
  <c r="G617" i="4" l="1"/>
  <c r="AI617" i="4"/>
  <c r="AJ617" i="4" s="1"/>
  <c r="I613" i="4"/>
  <c r="AK613" i="4" s="1"/>
  <c r="AL613" i="4" s="1"/>
  <c r="L613" i="4"/>
  <c r="O664" i="1"/>
  <c r="P664" i="1" s="1"/>
  <c r="BI663" i="1"/>
  <c r="D668" i="1"/>
  <c r="E668" i="1" s="1"/>
  <c r="F668" i="1" s="1"/>
  <c r="D617" i="4"/>
  <c r="AR617" i="4" s="1"/>
  <c r="J613" i="4" l="1"/>
  <c r="Q664" i="1"/>
  <c r="R664" i="1"/>
  <c r="BE664" i="1"/>
  <c r="K664" i="1"/>
  <c r="M664" i="1" s="1"/>
  <c r="N613" i="4"/>
  <c r="O613" i="4" s="1"/>
  <c r="G668" i="1"/>
  <c r="M618" i="4" s="1"/>
  <c r="K614" i="4" l="1"/>
  <c r="AA671" i="1"/>
  <c r="AW668" i="1"/>
  <c r="AX671" i="1" s="1"/>
  <c r="AC685" i="1"/>
  <c r="V664" i="1"/>
  <c r="W664" i="1" s="1"/>
  <c r="X664" i="1" s="1"/>
  <c r="N664" i="1"/>
  <c r="S664" i="1"/>
  <c r="AU668" i="1"/>
  <c r="Z666" i="1"/>
  <c r="AK666" i="1" s="1"/>
  <c r="AB670" i="1"/>
  <c r="AV668" i="1"/>
  <c r="Y671" i="1"/>
  <c r="BB664" i="1"/>
  <c r="AI664" i="1"/>
  <c r="AN664" i="1"/>
  <c r="AH664" i="1" l="1"/>
  <c r="BF664" i="1"/>
  <c r="AF664" i="1"/>
  <c r="AJ664" i="1"/>
  <c r="BC664" i="1"/>
  <c r="AD664" i="1" a="1"/>
  <c r="AD664" i="1" s="1"/>
  <c r="E614" i="4"/>
  <c r="BD670" i="1"/>
  <c r="AG664" i="1"/>
  <c r="AY668" i="1"/>
  <c r="AZ668" i="1" s="1"/>
  <c r="BA668" i="1" l="1"/>
  <c r="F618" i="4"/>
  <c r="AL664" i="1"/>
  <c r="AM664" i="1" s="1"/>
  <c r="C614" i="4" s="1"/>
  <c r="AO664" i="1"/>
  <c r="AP664" i="1" s="1"/>
  <c r="H614" i="4" s="1"/>
  <c r="AE664" i="1"/>
  <c r="L614" i="4"/>
  <c r="G618" i="4" l="1"/>
  <c r="AI618" i="4"/>
  <c r="AJ618" i="4" s="1"/>
  <c r="I614" i="4"/>
  <c r="AK614" i="4" s="1"/>
  <c r="AL614" i="4" s="1"/>
  <c r="O665" i="1"/>
  <c r="P665" i="1" s="1"/>
  <c r="BI664" i="1"/>
  <c r="D618" i="4"/>
  <c r="AR618" i="4" s="1"/>
  <c r="D669" i="1"/>
  <c r="E669" i="1" s="1"/>
  <c r="F669" i="1" s="1"/>
  <c r="J614" i="4" l="1"/>
  <c r="G669" i="1"/>
  <c r="M619" i="4" s="1"/>
  <c r="N614" i="4"/>
  <c r="O614" i="4" s="1"/>
  <c r="K665" i="1"/>
  <c r="M665" i="1" s="1"/>
  <c r="R665" i="1"/>
  <c r="Q665" i="1"/>
  <c r="BE665" i="1"/>
  <c r="V665" i="1" l="1"/>
  <c r="W665" i="1" s="1"/>
  <c r="X665" i="1" s="1"/>
  <c r="AU669" i="1"/>
  <c r="S665" i="1"/>
  <c r="AV669" i="1"/>
  <c r="AW669" i="1"/>
  <c r="AX672" i="1" s="1"/>
  <c r="Z667" i="1"/>
  <c r="AK667" i="1" s="1"/>
  <c r="Y672" i="1"/>
  <c r="N665" i="1"/>
  <c r="AA672" i="1"/>
  <c r="AC686" i="1"/>
  <c r="AB671" i="1"/>
  <c r="BD671" i="1" s="1"/>
  <c r="BB665" i="1"/>
  <c r="AN665" i="1"/>
  <c r="AI665" i="1"/>
  <c r="K615" i="4"/>
  <c r="AG665" i="1" l="1"/>
  <c r="AF665" i="1"/>
  <c r="AJ665" i="1"/>
  <c r="BC665" i="1"/>
  <c r="AD665" i="1" a="1"/>
  <c r="AD665" i="1" s="1"/>
  <c r="E615" i="4"/>
  <c r="AY669" i="1"/>
  <c r="AZ669" i="1" s="1"/>
  <c r="AH665" i="1"/>
  <c r="BF665" i="1"/>
  <c r="AL665" i="1" l="1"/>
  <c r="AM665" i="1" s="1"/>
  <c r="C615" i="4" s="1"/>
  <c r="AO665" i="1"/>
  <c r="AP665" i="1" s="1"/>
  <c r="H615" i="4" s="1"/>
  <c r="AE665" i="1"/>
  <c r="F619" i="4"/>
  <c r="BA669" i="1"/>
  <c r="L615" i="4"/>
  <c r="G619" i="4" l="1"/>
  <c r="AI619" i="4"/>
  <c r="AJ619" i="4" s="1"/>
  <c r="O666" i="1"/>
  <c r="P666" i="1" s="1"/>
  <c r="BI665" i="1"/>
  <c r="D619" i="4"/>
  <c r="AR619" i="4" s="1"/>
  <c r="D670" i="1"/>
  <c r="E670" i="1" s="1"/>
  <c r="F670" i="1" s="1"/>
  <c r="I615" i="4"/>
  <c r="AK615" i="4" s="1"/>
  <c r="AL615" i="4" s="1"/>
  <c r="J615" i="4" l="1"/>
  <c r="Q666" i="1"/>
  <c r="R666" i="1"/>
  <c r="BE666" i="1"/>
  <c r="G670" i="1"/>
  <c r="M620" i="4" s="1"/>
  <c r="K666" i="1"/>
  <c r="M666" i="1" s="1"/>
  <c r="N615" i="4"/>
  <c r="O615" i="4" s="1"/>
  <c r="Z668" i="1" l="1"/>
  <c r="AK668" i="1" s="1"/>
  <c r="Y673" i="1"/>
  <c r="AU670" i="1"/>
  <c r="N666" i="1"/>
  <c r="AB672" i="1"/>
  <c r="BD672" i="1" s="1"/>
  <c r="AA673" i="1"/>
  <c r="V666" i="1"/>
  <c r="W666" i="1" s="1"/>
  <c r="AC687" i="1"/>
  <c r="S666" i="1"/>
  <c r="AV670" i="1"/>
  <c r="AW670" i="1"/>
  <c r="AX673" i="1" s="1"/>
  <c r="BB666" i="1"/>
  <c r="K616" i="4"/>
  <c r="AI666" i="1"/>
  <c r="AN666" i="1"/>
  <c r="X666" i="1" l="1"/>
  <c r="AG666" i="1" s="1"/>
  <c r="E616" i="4"/>
  <c r="AD666" i="1" a="1"/>
  <c r="AD666" i="1" s="1"/>
  <c r="AY670" i="1"/>
  <c r="AZ670" i="1" s="1"/>
  <c r="AF666" i="1"/>
  <c r="BC666" i="1"/>
  <c r="AJ666" i="1"/>
  <c r="AE666" i="1" l="1"/>
  <c r="AO666" i="1"/>
  <c r="AP666" i="1" s="1"/>
  <c r="H616" i="4" s="1"/>
  <c r="AL666" i="1"/>
  <c r="F620" i="4"/>
  <c r="BA670" i="1"/>
  <c r="BF666" i="1"/>
  <c r="AH666" i="1"/>
  <c r="G620" i="4" l="1"/>
  <c r="AI620" i="4"/>
  <c r="AJ620" i="4" s="1"/>
  <c r="I616" i="4"/>
  <c r="AK616" i="4" s="1"/>
  <c r="AL616" i="4" s="1"/>
  <c r="BI666" i="1"/>
  <c r="L616" i="4"/>
  <c r="D620" i="4"/>
  <c r="AR620" i="4" s="1"/>
  <c r="D671" i="1"/>
  <c r="E671" i="1" s="1"/>
  <c r="F671" i="1" s="1"/>
  <c r="AM666" i="1"/>
  <c r="C616" i="4" s="1"/>
  <c r="J616" i="4" l="1"/>
  <c r="O667" i="1"/>
  <c r="K667" i="1"/>
  <c r="M667" i="1" s="1"/>
  <c r="N616" i="4"/>
  <c r="O616" i="4" s="1"/>
  <c r="G671" i="1"/>
  <c r="M621" i="4" s="1"/>
  <c r="P667" i="1" l="1"/>
  <c r="Q667" i="1" s="1"/>
  <c r="AA674" i="1"/>
  <c r="AU671" i="1"/>
  <c r="N667" i="1"/>
  <c r="AC688" i="1"/>
  <c r="S667" i="1"/>
  <c r="AV671" i="1"/>
  <c r="V667" i="1"/>
  <c r="W667" i="1" s="1"/>
  <c r="AW671" i="1"/>
  <c r="AX674" i="1" s="1"/>
  <c r="Z669" i="1"/>
  <c r="AK669" i="1" s="1"/>
  <c r="Y674" i="1"/>
  <c r="AB673" i="1"/>
  <c r="BD673" i="1" s="1"/>
  <c r="BB667" i="1"/>
  <c r="R667" i="1" l="1"/>
  <c r="AN667" i="1" s="1"/>
  <c r="BE667" i="1"/>
  <c r="K617" i="4" s="1"/>
  <c r="AY671" i="1"/>
  <c r="AZ671" i="1" s="1"/>
  <c r="F621" i="4" s="1"/>
  <c r="AD667" i="1" a="1"/>
  <c r="AD667" i="1" s="1"/>
  <c r="X667" i="1"/>
  <c r="BC667" i="1"/>
  <c r="AJ667" i="1"/>
  <c r="AF667" i="1"/>
  <c r="E617" i="4"/>
  <c r="G621" i="4" l="1"/>
  <c r="AI621" i="4"/>
  <c r="AJ621" i="4" s="1"/>
  <c r="AI667" i="1"/>
  <c r="BA671" i="1"/>
  <c r="D621" i="4" s="1"/>
  <c r="AR621" i="4" s="1"/>
  <c r="BF667" i="1"/>
  <c r="AH667" i="1"/>
  <c r="AG667" i="1"/>
  <c r="AL667" i="1"/>
  <c r="AO667" i="1"/>
  <c r="AP667" i="1" s="1"/>
  <c r="H617" i="4" s="1"/>
  <c r="AE667" i="1"/>
  <c r="D672" i="1" l="1"/>
  <c r="E672" i="1" s="1"/>
  <c r="F672" i="1" s="1"/>
  <c r="I617" i="4"/>
  <c r="AK617" i="4" s="1"/>
  <c r="AL617" i="4" s="1"/>
  <c r="BI667" i="1"/>
  <c r="AM667" i="1"/>
  <c r="C617" i="4" s="1"/>
  <c r="L617" i="4"/>
  <c r="J617" i="4" l="1"/>
  <c r="G672" i="1"/>
  <c r="M622" i="4" s="1"/>
  <c r="O668" i="1"/>
  <c r="K668" i="1"/>
  <c r="M668" i="1" s="1"/>
  <c r="N617" i="4"/>
  <c r="O617" i="4" s="1"/>
  <c r="P668" i="1" l="1"/>
  <c r="Q668" i="1" s="1"/>
  <c r="AC689" i="1"/>
  <c r="V668" i="1"/>
  <c r="W668" i="1" s="1"/>
  <c r="X668" i="1" s="1"/>
  <c r="N668" i="1"/>
  <c r="AV672" i="1"/>
  <c r="AB674" i="1"/>
  <c r="S668" i="1"/>
  <c r="AA675" i="1"/>
  <c r="Z670" i="1"/>
  <c r="AK670" i="1" s="1"/>
  <c r="Y675" i="1"/>
  <c r="AU672" i="1"/>
  <c r="AW672" i="1"/>
  <c r="AX675" i="1" s="1"/>
  <c r="BB668" i="1"/>
  <c r="BE668" i="1" l="1"/>
  <c r="K618" i="4" s="1"/>
  <c r="R668" i="1"/>
  <c r="AI668" i="1" s="1"/>
  <c r="AD668" i="1" a="1"/>
  <c r="AD668" i="1" s="1"/>
  <c r="AF668" i="1"/>
  <c r="AJ668" i="1"/>
  <c r="BC668" i="1"/>
  <c r="AY672" i="1"/>
  <c r="AZ672" i="1" s="1"/>
  <c r="AH668" i="1"/>
  <c r="BF668" i="1"/>
  <c r="BD674" i="1"/>
  <c r="E618" i="4"/>
  <c r="AG668" i="1"/>
  <c r="AN668" i="1" l="1"/>
  <c r="L618" i="4"/>
  <c r="F622" i="4"/>
  <c r="BA672" i="1"/>
  <c r="AL668" i="1"/>
  <c r="AM668" i="1" s="1"/>
  <c r="C618" i="4" s="1"/>
  <c r="AO668" i="1"/>
  <c r="AP668" i="1" s="1"/>
  <c r="H618" i="4" s="1"/>
  <c r="AE668" i="1"/>
  <c r="G622" i="4" l="1"/>
  <c r="AI622" i="4"/>
  <c r="AJ622" i="4" s="1"/>
  <c r="O669" i="1"/>
  <c r="P669" i="1" s="1"/>
  <c r="BI668" i="1"/>
  <c r="I618" i="4"/>
  <c r="AK618" i="4" s="1"/>
  <c r="AL618" i="4" s="1"/>
  <c r="D673" i="1"/>
  <c r="E673" i="1" s="1"/>
  <c r="F673" i="1" s="1"/>
  <c r="D622" i="4"/>
  <c r="AR622" i="4" s="1"/>
  <c r="J618" i="4" l="1"/>
  <c r="G673" i="1"/>
  <c r="M623" i="4" s="1"/>
  <c r="R669" i="1"/>
  <c r="Q669" i="1"/>
  <c r="BE669" i="1"/>
  <c r="K669" i="1"/>
  <c r="M669" i="1" s="1"/>
  <c r="N618" i="4"/>
  <c r="O618" i="4" s="1"/>
  <c r="K619" i="4" l="1"/>
  <c r="AN669" i="1"/>
  <c r="AI669" i="1"/>
  <c r="N669" i="1"/>
  <c r="V669" i="1"/>
  <c r="W669" i="1" s="1"/>
  <c r="AC690" i="1"/>
  <c r="AU673" i="1"/>
  <c r="AA676" i="1"/>
  <c r="Z671" i="1"/>
  <c r="AK671" i="1" s="1"/>
  <c r="AW673" i="1"/>
  <c r="AX676" i="1" s="1"/>
  <c r="AV673" i="1"/>
  <c r="AB675" i="1"/>
  <c r="BD675" i="1" s="1"/>
  <c r="S669" i="1"/>
  <c r="Y676" i="1"/>
  <c r="BB669" i="1"/>
  <c r="BC669" i="1" l="1"/>
  <c r="AJ669" i="1"/>
  <c r="AF669" i="1"/>
  <c r="X669" i="1"/>
  <c r="AG669" i="1" s="1"/>
  <c r="AD669" i="1" a="1"/>
  <c r="AD669" i="1" s="1"/>
  <c r="E619" i="4"/>
  <c r="AY673" i="1"/>
  <c r="AZ673" i="1" s="1"/>
  <c r="BA673" i="1" l="1"/>
  <c r="F623" i="4"/>
  <c r="AE669" i="1"/>
  <c r="AL669" i="1"/>
  <c r="AO669" i="1"/>
  <c r="AP669" i="1" s="1"/>
  <c r="H619" i="4" s="1"/>
  <c r="AH669" i="1"/>
  <c r="BF669" i="1"/>
  <c r="G623" i="4" l="1"/>
  <c r="AI623" i="4"/>
  <c r="AJ623" i="4" s="1"/>
  <c r="D623" i="4"/>
  <c r="AR623" i="4" s="1"/>
  <c r="D674" i="1"/>
  <c r="E674" i="1" s="1"/>
  <c r="F674" i="1" s="1"/>
  <c r="I619" i="4"/>
  <c r="AK619" i="4" s="1"/>
  <c r="AL619" i="4" s="1"/>
  <c r="BI669" i="1"/>
  <c r="AM669" i="1"/>
  <c r="C619" i="4" s="1"/>
  <c r="L619" i="4"/>
  <c r="J619" i="4" l="1"/>
  <c r="O670" i="1"/>
  <c r="G674" i="1"/>
  <c r="M624" i="4" s="1"/>
  <c r="K670" i="1"/>
  <c r="M670" i="1" s="1"/>
  <c r="N619" i="4"/>
  <c r="O619" i="4" s="1"/>
  <c r="P670" i="1" l="1"/>
  <c r="R670" i="1" s="1"/>
  <c r="AA677" i="1"/>
  <c r="AU674" i="1"/>
  <c r="Z672" i="1"/>
  <c r="AK672" i="1" s="1"/>
  <c r="N670" i="1"/>
  <c r="AC691" i="1"/>
  <c r="AV674" i="1"/>
  <c r="AW674" i="1"/>
  <c r="AX677" i="1" s="1"/>
  <c r="S670" i="1"/>
  <c r="V670" i="1"/>
  <c r="W670" i="1" s="1"/>
  <c r="X670" i="1" s="1"/>
  <c r="AB676" i="1"/>
  <c r="BD676" i="1" s="1"/>
  <c r="Y677" i="1"/>
  <c r="BB670" i="1"/>
  <c r="AI670" i="1" l="1"/>
  <c r="AN670" i="1"/>
  <c r="Q670" i="1"/>
  <c r="AG670" i="1" s="1"/>
  <c r="BE670" i="1"/>
  <c r="K620" i="4" s="1"/>
  <c r="AD670" i="1" a="1"/>
  <c r="AD670" i="1" s="1"/>
  <c r="AY674" i="1"/>
  <c r="AZ674" i="1" s="1"/>
  <c r="AH670" i="1"/>
  <c r="BF670" i="1"/>
  <c r="AJ670" i="1"/>
  <c r="BC670" i="1"/>
  <c r="E620" i="4"/>
  <c r="AF670" i="1" l="1"/>
  <c r="BA674" i="1"/>
  <c r="F624" i="4"/>
  <c r="AL670" i="1"/>
  <c r="AM670" i="1" s="1"/>
  <c r="C620" i="4" s="1"/>
  <c r="AO670" i="1"/>
  <c r="AP670" i="1" s="1"/>
  <c r="H620" i="4" s="1"/>
  <c r="AE670" i="1"/>
  <c r="L620" i="4"/>
  <c r="G624" i="4" l="1"/>
  <c r="AI624" i="4"/>
  <c r="AJ624" i="4" s="1"/>
  <c r="O671" i="1"/>
  <c r="P671" i="1" s="1"/>
  <c r="BI670" i="1"/>
  <c r="I620" i="4"/>
  <c r="AK620" i="4" s="1"/>
  <c r="AL620" i="4" s="1"/>
  <c r="D624" i="4"/>
  <c r="AR624" i="4" s="1"/>
  <c r="D675" i="1"/>
  <c r="E675" i="1" s="1"/>
  <c r="F675" i="1" s="1"/>
  <c r="J620" i="4" l="1"/>
  <c r="G675" i="1"/>
  <c r="M625" i="4" s="1"/>
  <c r="Q671" i="1"/>
  <c r="R671" i="1"/>
  <c r="BE671" i="1"/>
  <c r="K671" i="1"/>
  <c r="M671" i="1" s="1"/>
  <c r="N620" i="4"/>
  <c r="O620" i="4" s="1"/>
  <c r="K621" i="4" l="1"/>
  <c r="AI671" i="1"/>
  <c r="AN671" i="1"/>
  <c r="AA678" i="1"/>
  <c r="AU675" i="1"/>
  <c r="AW675" i="1"/>
  <c r="AX678" i="1" s="1"/>
  <c r="AC692" i="1"/>
  <c r="S671" i="1"/>
  <c r="V671" i="1"/>
  <c r="W671" i="1" s="1"/>
  <c r="X671" i="1" s="1"/>
  <c r="N671" i="1"/>
  <c r="AV675" i="1"/>
  <c r="Y678" i="1"/>
  <c r="Z673" i="1"/>
  <c r="AK673" i="1" s="1"/>
  <c r="AB677" i="1"/>
  <c r="BD677" i="1" s="1"/>
  <c r="BB671" i="1"/>
  <c r="AY675" i="1" l="1"/>
  <c r="AZ675" i="1" s="1"/>
  <c r="F625" i="4" s="1"/>
  <c r="E621" i="4"/>
  <c r="AD671" i="1" a="1"/>
  <c r="AD671" i="1" s="1"/>
  <c r="AH671" i="1"/>
  <c r="BF671" i="1"/>
  <c r="AG671" i="1"/>
  <c r="AF671" i="1"/>
  <c r="AJ671" i="1"/>
  <c r="BC671" i="1"/>
  <c r="G625" i="4" l="1"/>
  <c r="AI625" i="4"/>
  <c r="AJ625" i="4" s="1"/>
  <c r="BA675" i="1"/>
  <c r="D676" i="1" s="1"/>
  <c r="E676" i="1" s="1"/>
  <c r="F676" i="1" s="1"/>
  <c r="AE671" i="1"/>
  <c r="AO671" i="1"/>
  <c r="AP671" i="1" s="1"/>
  <c r="H621" i="4" s="1"/>
  <c r="AL671" i="1"/>
  <c r="AM671" i="1" s="1"/>
  <c r="C621" i="4" s="1"/>
  <c r="L621" i="4"/>
  <c r="D625" i="4" l="1"/>
  <c r="AR625" i="4" s="1"/>
  <c r="G676" i="1"/>
  <c r="M626" i="4" s="1"/>
  <c r="I621" i="4"/>
  <c r="AK621" i="4" s="1"/>
  <c r="AL621" i="4" s="1"/>
  <c r="O672" i="1"/>
  <c r="P672" i="1" s="1"/>
  <c r="BI671" i="1"/>
  <c r="J621" i="4" l="1"/>
  <c r="K672" i="1"/>
  <c r="M672" i="1" s="1"/>
  <c r="N621" i="4"/>
  <c r="O621" i="4" s="1"/>
  <c r="R672" i="1"/>
  <c r="Q672" i="1"/>
  <c r="BE672" i="1"/>
  <c r="AI672" i="1" l="1"/>
  <c r="AN672" i="1"/>
  <c r="K622" i="4"/>
  <c r="N672" i="1"/>
  <c r="Y679" i="1"/>
  <c r="Z674" i="1"/>
  <c r="AK674" i="1" s="1"/>
  <c r="AU676" i="1"/>
  <c r="AA679" i="1"/>
  <c r="S672" i="1"/>
  <c r="AC693" i="1"/>
  <c r="V672" i="1"/>
  <c r="W672" i="1" s="1"/>
  <c r="X672" i="1" s="1"/>
  <c r="AV676" i="1"/>
  <c r="AW676" i="1"/>
  <c r="AX679" i="1" s="1"/>
  <c r="AB678" i="1"/>
  <c r="BB672" i="1"/>
  <c r="AD672" i="1" l="1" a="1"/>
  <c r="AD672" i="1" s="1"/>
  <c r="BD678" i="1"/>
  <c r="AF672" i="1"/>
  <c r="BC672" i="1"/>
  <c r="AJ672" i="1"/>
  <c r="AH672" i="1"/>
  <c r="BF672" i="1"/>
  <c r="E622" i="4"/>
  <c r="AY676" i="1"/>
  <c r="AZ676" i="1" s="1"/>
  <c r="AG672" i="1"/>
  <c r="F626" i="4" l="1"/>
  <c r="BA676" i="1"/>
  <c r="L622" i="4"/>
  <c r="AL672" i="1"/>
  <c r="AO672" i="1"/>
  <c r="AP672" i="1" s="1"/>
  <c r="H622" i="4" s="1"/>
  <c r="AE672" i="1"/>
  <c r="G626" i="4" l="1"/>
  <c r="AI626" i="4"/>
  <c r="AJ626" i="4" s="1"/>
  <c r="D677" i="1"/>
  <c r="E677" i="1" s="1"/>
  <c r="F677" i="1" s="1"/>
  <c r="D626" i="4"/>
  <c r="AR626" i="4" s="1"/>
  <c r="BI672" i="1"/>
  <c r="I622" i="4"/>
  <c r="AK622" i="4" s="1"/>
  <c r="AL622" i="4" s="1"/>
  <c r="AM672" i="1"/>
  <c r="C622" i="4" s="1"/>
  <c r="J622" i="4" l="1"/>
  <c r="K673" i="1"/>
  <c r="M673" i="1" s="1"/>
  <c r="N622" i="4"/>
  <c r="O622" i="4" s="1"/>
  <c r="O673" i="1"/>
  <c r="P673" i="1" s="1"/>
  <c r="G677" i="1"/>
  <c r="M627" i="4" s="1"/>
  <c r="R673" i="1" l="1"/>
  <c r="Q673" i="1"/>
  <c r="BE673" i="1"/>
  <c r="N673" i="1"/>
  <c r="AV677" i="1"/>
  <c r="S673" i="1"/>
  <c r="Z675" i="1"/>
  <c r="AK675" i="1" s="1"/>
  <c r="AB679" i="1"/>
  <c r="BD679" i="1" s="1"/>
  <c r="AA680" i="1"/>
  <c r="Y680" i="1"/>
  <c r="AC694" i="1"/>
  <c r="AW677" i="1"/>
  <c r="AX680" i="1" s="1"/>
  <c r="V673" i="1"/>
  <c r="W673" i="1" s="1"/>
  <c r="AU677" i="1"/>
  <c r="BB673" i="1"/>
  <c r="AY677" i="1" l="1"/>
  <c r="AZ677" i="1" s="1"/>
  <c r="F627" i="4" s="1"/>
  <c r="AF673" i="1"/>
  <c r="AJ673" i="1"/>
  <c r="BC673" i="1"/>
  <c r="E623" i="4"/>
  <c r="X673" i="1"/>
  <c r="AG673" i="1" s="1"/>
  <c r="AD673" i="1" a="1"/>
  <c r="AD673" i="1" s="1"/>
  <c r="K623" i="4"/>
  <c r="AN673" i="1"/>
  <c r="AI673" i="1"/>
  <c r="G627" i="4" l="1"/>
  <c r="AI627" i="4"/>
  <c r="AJ627" i="4" s="1"/>
  <c r="BA677" i="1"/>
  <c r="D627" i="4" s="1"/>
  <c r="AR627" i="4" s="1"/>
  <c r="AH673" i="1"/>
  <c r="BF673" i="1"/>
  <c r="AE673" i="1"/>
  <c r="AO673" i="1"/>
  <c r="AP673" i="1" s="1"/>
  <c r="H623" i="4" s="1"/>
  <c r="AL673" i="1"/>
  <c r="D678" i="1" l="1"/>
  <c r="E678" i="1" s="1"/>
  <c r="F678" i="1" s="1"/>
  <c r="L623" i="4"/>
  <c r="I623" i="4"/>
  <c r="AK623" i="4" s="1"/>
  <c r="AL623" i="4" s="1"/>
  <c r="AM673" i="1"/>
  <c r="C623" i="4" s="1"/>
  <c r="BI673" i="1"/>
  <c r="J623" i="4" l="1"/>
  <c r="G678" i="1"/>
  <c r="M628" i="4" s="1"/>
  <c r="O674" i="1"/>
  <c r="K674" i="1"/>
  <c r="M674" i="1" s="1"/>
  <c r="N623" i="4"/>
  <c r="O623" i="4" s="1"/>
  <c r="P674" i="1" l="1"/>
  <c r="R674" i="1" s="1"/>
  <c r="N674" i="1"/>
  <c r="V674" i="1"/>
  <c r="W674" i="1" s="1"/>
  <c r="X674" i="1" s="1"/>
  <c r="AW678" i="1"/>
  <c r="AX681" i="1" s="1"/>
  <c r="AB680" i="1"/>
  <c r="BD680" i="1" s="1"/>
  <c r="AA681" i="1"/>
  <c r="AV678" i="1"/>
  <c r="S674" i="1"/>
  <c r="AC695" i="1"/>
  <c r="AU678" i="1"/>
  <c r="Y681" i="1"/>
  <c r="Z676" i="1"/>
  <c r="AK676" i="1" s="1"/>
  <c r="BB674" i="1"/>
  <c r="AN674" i="1" l="1"/>
  <c r="AI674" i="1"/>
  <c r="Q674" i="1"/>
  <c r="AG674" i="1" s="1"/>
  <c r="BE674" i="1"/>
  <c r="K624" i="4" s="1"/>
  <c r="AY678" i="1"/>
  <c r="AZ678" i="1" s="1"/>
  <c r="F628" i="4" s="1"/>
  <c r="AH674" i="1"/>
  <c r="BF674" i="1"/>
  <c r="BC674" i="1"/>
  <c r="AJ674" i="1"/>
  <c r="AD674" i="1" a="1"/>
  <c r="AD674" i="1" s="1"/>
  <c r="E624" i="4"/>
  <c r="AF674" i="1" l="1"/>
  <c r="G628" i="4"/>
  <c r="AI628" i="4"/>
  <c r="AJ628" i="4" s="1"/>
  <c r="BA678" i="1"/>
  <c r="D679" i="1" s="1"/>
  <c r="E679" i="1" s="1"/>
  <c r="F679" i="1" s="1"/>
  <c r="L624" i="4"/>
  <c r="AE674" i="1"/>
  <c r="AL674" i="1"/>
  <c r="AM674" i="1" s="1"/>
  <c r="C624" i="4" s="1"/>
  <c r="AO674" i="1"/>
  <c r="AP674" i="1" s="1"/>
  <c r="H624" i="4" s="1"/>
  <c r="D628" i="4" l="1"/>
  <c r="AR628" i="4" s="1"/>
  <c r="G679" i="1"/>
  <c r="M629" i="4" s="1"/>
  <c r="I624" i="4"/>
  <c r="AK624" i="4" s="1"/>
  <c r="AL624" i="4" s="1"/>
  <c r="O675" i="1"/>
  <c r="P675" i="1" s="1"/>
  <c r="BI674" i="1"/>
  <c r="J624" i="4" l="1"/>
  <c r="K675" i="1"/>
  <c r="M675" i="1" s="1"/>
  <c r="N624" i="4"/>
  <c r="O624" i="4" s="1"/>
  <c r="Q675" i="1"/>
  <c r="R675" i="1"/>
  <c r="BE675" i="1"/>
  <c r="K625" i="4" l="1"/>
  <c r="AN675" i="1"/>
  <c r="AI675" i="1"/>
  <c r="N675" i="1"/>
  <c r="AW679" i="1"/>
  <c r="AX682" i="1" s="1"/>
  <c r="AA682" i="1"/>
  <c r="S675" i="1"/>
  <c r="Y682" i="1"/>
  <c r="AC696" i="1"/>
  <c r="V675" i="1"/>
  <c r="W675" i="1" s="1"/>
  <c r="AV679" i="1"/>
  <c r="AU679" i="1"/>
  <c r="AB681" i="1"/>
  <c r="Z677" i="1"/>
  <c r="AK677" i="1" s="1"/>
  <c r="BB675" i="1"/>
  <c r="AY679" i="1" l="1"/>
  <c r="AZ679" i="1" s="1"/>
  <c r="BA679" i="1" s="1"/>
  <c r="BD681" i="1"/>
  <c r="X675" i="1"/>
  <c r="AD675" i="1" a="1"/>
  <c r="AD675" i="1" s="1"/>
  <c r="E625" i="4"/>
  <c r="AF675" i="1"/>
  <c r="AJ675" i="1"/>
  <c r="BC675" i="1"/>
  <c r="F629" i="4" l="1"/>
  <c r="AH675" i="1"/>
  <c r="BF675" i="1"/>
  <c r="AG675" i="1"/>
  <c r="D680" i="1"/>
  <c r="E680" i="1" s="1"/>
  <c r="F680" i="1" s="1"/>
  <c r="D629" i="4"/>
  <c r="AR629" i="4" s="1"/>
  <c r="AL675" i="1"/>
  <c r="AO675" i="1"/>
  <c r="AP675" i="1" s="1"/>
  <c r="H625" i="4" s="1"/>
  <c r="AE675" i="1"/>
  <c r="G629" i="4" l="1"/>
  <c r="AI629" i="4"/>
  <c r="AJ629" i="4" s="1"/>
  <c r="L625" i="4"/>
  <c r="BI675" i="1"/>
  <c r="I625" i="4"/>
  <c r="AK625" i="4" s="1"/>
  <c r="AL625" i="4" s="1"/>
  <c r="G680" i="1"/>
  <c r="M630" i="4" s="1"/>
  <c r="AM675" i="1"/>
  <c r="C625" i="4" s="1"/>
  <c r="J625" i="4" l="1"/>
  <c r="O676" i="1"/>
  <c r="K676" i="1"/>
  <c r="M676" i="1" s="1"/>
  <c r="N625" i="4"/>
  <c r="O625" i="4" s="1"/>
  <c r="P676" i="1" l="1"/>
  <c r="Q676" i="1" s="1"/>
  <c r="AU680" i="1"/>
  <c r="AV680" i="1"/>
  <c r="N676" i="1"/>
  <c r="AB682" i="1"/>
  <c r="BD682" i="1" s="1"/>
  <c r="AW680" i="1"/>
  <c r="AX683" i="1" s="1"/>
  <c r="Z678" i="1"/>
  <c r="AK678" i="1" s="1"/>
  <c r="Y683" i="1"/>
  <c r="AA683" i="1"/>
  <c r="V676" i="1"/>
  <c r="W676" i="1" s="1"/>
  <c r="X676" i="1" s="1"/>
  <c r="S676" i="1"/>
  <c r="AC697" i="1"/>
  <c r="BB676" i="1"/>
  <c r="BE676" i="1" l="1"/>
  <c r="K626" i="4" s="1"/>
  <c r="R676" i="1"/>
  <c r="AN676" i="1" s="1"/>
  <c r="BF676" i="1"/>
  <c r="AH676" i="1"/>
  <c r="AD676" i="1" a="1"/>
  <c r="AD676" i="1" s="1"/>
  <c r="AG676" i="1"/>
  <c r="AF676" i="1"/>
  <c r="AJ676" i="1"/>
  <c r="BC676" i="1"/>
  <c r="AY680" i="1"/>
  <c r="AZ680" i="1" s="1"/>
  <c r="E626" i="4"/>
  <c r="AI676" i="1" l="1"/>
  <c r="F630" i="4"/>
  <c r="BA680" i="1"/>
  <c r="AO676" i="1"/>
  <c r="AP676" i="1" s="1"/>
  <c r="H626" i="4" s="1"/>
  <c r="AE676" i="1"/>
  <c r="AL676" i="1"/>
  <c r="AM676" i="1" s="1"/>
  <c r="C626" i="4" s="1"/>
  <c r="L626" i="4"/>
  <c r="G630" i="4" l="1"/>
  <c r="AI630" i="4"/>
  <c r="AJ630" i="4" s="1"/>
  <c r="O677" i="1"/>
  <c r="P677" i="1" s="1"/>
  <c r="BI676" i="1"/>
  <c r="I626" i="4"/>
  <c r="AK626" i="4" s="1"/>
  <c r="AL626" i="4" s="1"/>
  <c r="D630" i="4"/>
  <c r="AR630" i="4" s="1"/>
  <c r="D681" i="1"/>
  <c r="E681" i="1" s="1"/>
  <c r="F681" i="1" s="1"/>
  <c r="J626" i="4" l="1"/>
  <c r="K677" i="1"/>
  <c r="M677" i="1" s="1"/>
  <c r="N626" i="4"/>
  <c r="O626" i="4" s="1"/>
  <c r="Q677" i="1"/>
  <c r="R677" i="1"/>
  <c r="BE677" i="1"/>
  <c r="K627" i="4" s="1"/>
  <c r="G681" i="1"/>
  <c r="M631" i="4" s="1"/>
  <c r="AI677" i="1" l="1"/>
  <c r="AN677" i="1"/>
  <c r="N677" i="1"/>
  <c r="Y684" i="1"/>
  <c r="AU681" i="1"/>
  <c r="AA684" i="1"/>
  <c r="AC698" i="1"/>
  <c r="S677" i="1"/>
  <c r="AW681" i="1"/>
  <c r="AX684" i="1" s="1"/>
  <c r="AB683" i="1"/>
  <c r="V677" i="1"/>
  <c r="W677" i="1" s="1"/>
  <c r="X677" i="1" s="1"/>
  <c r="Z679" i="1"/>
  <c r="AK679" i="1" s="1"/>
  <c r="AV681" i="1"/>
  <c r="BB677" i="1"/>
  <c r="AY681" i="1" l="1"/>
  <c r="AZ681" i="1" s="1"/>
  <c r="F631" i="4" s="1"/>
  <c r="AH677" i="1"/>
  <c r="BF677" i="1"/>
  <c r="AD677" i="1" a="1"/>
  <c r="AD677" i="1" s="1"/>
  <c r="BD683" i="1"/>
  <c r="E627" i="4"/>
  <c r="AF677" i="1"/>
  <c r="BC677" i="1"/>
  <c r="AJ677" i="1"/>
  <c r="AG677" i="1"/>
  <c r="AI631" i="4" l="1"/>
  <c r="AJ631" i="4" s="1"/>
  <c r="G631" i="4"/>
  <c r="BA681" i="1"/>
  <c r="D682" i="1" s="1"/>
  <c r="E682" i="1" s="1"/>
  <c r="F682" i="1" s="1"/>
  <c r="AL677" i="1"/>
  <c r="AE677" i="1"/>
  <c r="AO677" i="1"/>
  <c r="AP677" i="1" s="1"/>
  <c r="H627" i="4" s="1"/>
  <c r="L627" i="4"/>
  <c r="D631" i="4" l="1"/>
  <c r="AR631" i="4" s="1"/>
  <c r="I627" i="4"/>
  <c r="AK627" i="4" s="1"/>
  <c r="AL627" i="4" s="1"/>
  <c r="BI677" i="1"/>
  <c r="G682" i="1"/>
  <c r="M632" i="4" s="1"/>
  <c r="AM677" i="1"/>
  <c r="C627" i="4" s="1"/>
  <c r="J627" i="4" l="1"/>
  <c r="O678" i="1"/>
  <c r="N627" i="4"/>
  <c r="O627" i="4" s="1"/>
  <c r="K678" i="1"/>
  <c r="M678" i="1" s="1"/>
  <c r="P678" i="1" l="1"/>
  <c r="BE678" i="1" s="1"/>
  <c r="K628" i="4" s="1"/>
  <c r="N678" i="1"/>
  <c r="AV682" i="1"/>
  <c r="Y685" i="1"/>
  <c r="AW682" i="1"/>
  <c r="AX685" i="1" s="1"/>
  <c r="Z680" i="1"/>
  <c r="AK680" i="1" s="1"/>
  <c r="AA685" i="1"/>
  <c r="S678" i="1"/>
  <c r="AC699" i="1"/>
  <c r="AU682" i="1"/>
  <c r="V678" i="1"/>
  <c r="W678" i="1" s="1"/>
  <c r="X678" i="1" s="1"/>
  <c r="AB684" i="1"/>
  <c r="BD684" i="1" s="1"/>
  <c r="BB678" i="1"/>
  <c r="R678" i="1" l="1"/>
  <c r="AN678" i="1" s="1"/>
  <c r="Q678" i="1"/>
  <c r="AF678" i="1" s="1"/>
  <c r="AJ678" i="1"/>
  <c r="BC678" i="1"/>
  <c r="E628" i="4"/>
  <c r="AH678" i="1"/>
  <c r="BF678" i="1"/>
  <c r="AY682" i="1"/>
  <c r="AZ682" i="1" s="1"/>
  <c r="AD678" i="1" a="1"/>
  <c r="AD678" i="1" s="1"/>
  <c r="AG678" i="1" l="1"/>
  <c r="AI678" i="1"/>
  <c r="AO678" i="1"/>
  <c r="AP678" i="1" s="1"/>
  <c r="H628" i="4" s="1"/>
  <c r="AL678" i="1"/>
  <c r="AM678" i="1" s="1"/>
  <c r="C628" i="4" s="1"/>
  <c r="AE678" i="1"/>
  <c r="BA682" i="1"/>
  <c r="F632" i="4"/>
  <c r="L628" i="4"/>
  <c r="G632" i="4" l="1"/>
  <c r="AI632" i="4"/>
  <c r="AJ632" i="4" s="1"/>
  <c r="O679" i="1"/>
  <c r="P679" i="1" s="1"/>
  <c r="BI678" i="1"/>
  <c r="I628" i="4"/>
  <c r="AK628" i="4" s="1"/>
  <c r="AL628" i="4" s="1"/>
  <c r="D632" i="4"/>
  <c r="AR632" i="4" s="1"/>
  <c r="D683" i="1"/>
  <c r="E683" i="1" s="1"/>
  <c r="F683" i="1" s="1"/>
  <c r="J628" i="4" l="1"/>
  <c r="G683" i="1"/>
  <c r="M633" i="4" s="1"/>
  <c r="R679" i="1"/>
  <c r="Q679" i="1"/>
  <c r="BE679" i="1"/>
  <c r="K679" i="1"/>
  <c r="M679" i="1" s="1"/>
  <c r="N628" i="4"/>
  <c r="O628" i="4" s="1"/>
  <c r="AN679" i="1" l="1"/>
  <c r="AI679" i="1"/>
  <c r="AA686" i="1"/>
  <c r="Z681" i="1"/>
  <c r="AK681" i="1" s="1"/>
  <c r="S679" i="1"/>
  <c r="N679" i="1"/>
  <c r="AC700" i="1"/>
  <c r="AU683" i="1"/>
  <c r="AV683" i="1"/>
  <c r="AW683" i="1"/>
  <c r="AX686" i="1" s="1"/>
  <c r="Y686" i="1"/>
  <c r="AB685" i="1"/>
  <c r="BD685" i="1" s="1"/>
  <c r="V679" i="1"/>
  <c r="W679" i="1" s="1"/>
  <c r="X679" i="1" s="1"/>
  <c r="BB679" i="1"/>
  <c r="K629" i="4"/>
  <c r="AH679" i="1" l="1"/>
  <c r="BF679" i="1"/>
  <c r="AJ679" i="1"/>
  <c r="AF679" i="1"/>
  <c r="BC679" i="1"/>
  <c r="E629" i="4"/>
  <c r="AD679" i="1" a="1"/>
  <c r="AD679" i="1" s="1"/>
  <c r="AY683" i="1"/>
  <c r="AZ683" i="1" s="1"/>
  <c r="AG679" i="1"/>
  <c r="F633" i="4" l="1"/>
  <c r="BA683" i="1"/>
  <c r="AL679" i="1"/>
  <c r="AM679" i="1" s="1"/>
  <c r="C629" i="4" s="1"/>
  <c r="AO679" i="1"/>
  <c r="AP679" i="1" s="1"/>
  <c r="H629" i="4" s="1"/>
  <c r="AE679" i="1"/>
  <c r="L629" i="4"/>
  <c r="G633" i="4" l="1"/>
  <c r="AI633" i="4"/>
  <c r="AJ633" i="4" s="1"/>
  <c r="I629" i="4"/>
  <c r="AK629" i="4" s="1"/>
  <c r="AL629" i="4" s="1"/>
  <c r="D684" i="1"/>
  <c r="E684" i="1" s="1"/>
  <c r="F684" i="1" s="1"/>
  <c r="D633" i="4"/>
  <c r="AR633" i="4" s="1"/>
  <c r="O680" i="1"/>
  <c r="P680" i="1" s="1"/>
  <c r="BI679" i="1"/>
  <c r="J629" i="4" l="1"/>
  <c r="K680" i="1"/>
  <c r="M680" i="1" s="1"/>
  <c r="N629" i="4"/>
  <c r="O629" i="4" s="1"/>
  <c r="G684" i="1"/>
  <c r="M634" i="4" s="1"/>
  <c r="R680" i="1"/>
  <c r="Q680" i="1"/>
  <c r="BE680" i="1"/>
  <c r="K630" i="4" l="1"/>
  <c r="AN680" i="1"/>
  <c r="AI680" i="1"/>
  <c r="N680" i="1"/>
  <c r="V680" i="1"/>
  <c r="W680" i="1" s="1"/>
  <c r="AC701" i="1"/>
  <c r="AV684" i="1"/>
  <c r="Z682" i="1"/>
  <c r="AK682" i="1" s="1"/>
  <c r="AU684" i="1"/>
  <c r="AW684" i="1"/>
  <c r="AX687" i="1" s="1"/>
  <c r="AA687" i="1"/>
  <c r="Y687" i="1"/>
  <c r="S680" i="1"/>
  <c r="AB686" i="1"/>
  <c r="BB680" i="1"/>
  <c r="BD686" i="1" l="1"/>
  <c r="AF680" i="1"/>
  <c r="BC680" i="1"/>
  <c r="AJ680" i="1"/>
  <c r="AD680" i="1" a="1"/>
  <c r="AD680" i="1" s="1"/>
  <c r="AY684" i="1"/>
  <c r="AZ684" i="1" s="1"/>
  <c r="X680" i="1"/>
  <c r="E630" i="4"/>
  <c r="AO680" i="1" l="1"/>
  <c r="AP680" i="1" s="1"/>
  <c r="H630" i="4" s="1"/>
  <c r="AE680" i="1"/>
  <c r="AL680" i="1"/>
  <c r="AM680" i="1" s="1"/>
  <c r="C630" i="4" s="1"/>
  <c r="BF680" i="1"/>
  <c r="AH680" i="1"/>
  <c r="AG680" i="1"/>
  <c r="BA684" i="1"/>
  <c r="F634" i="4"/>
  <c r="AI634" i="4" l="1"/>
  <c r="AJ634" i="4" s="1"/>
  <c r="G634" i="4"/>
  <c r="L630" i="4"/>
  <c r="O681" i="1"/>
  <c r="P681" i="1" s="1"/>
  <c r="BI680" i="1"/>
  <c r="D634" i="4"/>
  <c r="AR634" i="4" s="1"/>
  <c r="D685" i="1"/>
  <c r="E685" i="1" s="1"/>
  <c r="F685" i="1" s="1"/>
  <c r="I630" i="4"/>
  <c r="AK630" i="4" s="1"/>
  <c r="AL630" i="4" s="1"/>
  <c r="J630" i="4" l="1"/>
  <c r="R681" i="1"/>
  <c r="Q681" i="1"/>
  <c r="BE681" i="1"/>
  <c r="K631" i="4" s="1"/>
  <c r="G685" i="1"/>
  <c r="M635" i="4" s="1"/>
  <c r="K681" i="1"/>
  <c r="M681" i="1" s="1"/>
  <c r="N630" i="4"/>
  <c r="O630" i="4" s="1"/>
  <c r="AC702" i="1" l="1"/>
  <c r="V681" i="1"/>
  <c r="W681" i="1" s="1"/>
  <c r="AU685" i="1"/>
  <c r="AV685" i="1"/>
  <c r="AW685" i="1"/>
  <c r="AX688" i="1" s="1"/>
  <c r="Z683" i="1"/>
  <c r="AK683" i="1" s="1"/>
  <c r="S681" i="1"/>
  <c r="N681" i="1"/>
  <c r="Y688" i="1"/>
  <c r="AB687" i="1"/>
  <c r="AA688" i="1"/>
  <c r="BB681" i="1"/>
  <c r="AI681" i="1"/>
  <c r="AN681" i="1"/>
  <c r="AD681" i="1" l="1" a="1"/>
  <c r="AD681" i="1" s="1"/>
  <c r="AF681" i="1"/>
  <c r="BC681" i="1"/>
  <c r="AJ681" i="1"/>
  <c r="E631" i="4"/>
  <c r="AY685" i="1"/>
  <c r="AZ685" i="1" s="1"/>
  <c r="BD687" i="1"/>
  <c r="X681" i="1"/>
  <c r="BA685" i="1" l="1"/>
  <c r="F635" i="4"/>
  <c r="AH681" i="1"/>
  <c r="BF681" i="1"/>
  <c r="AG681" i="1"/>
  <c r="AL681" i="1"/>
  <c r="AM681" i="1" s="1"/>
  <c r="C631" i="4" s="1"/>
  <c r="AE681" i="1"/>
  <c r="AO681" i="1"/>
  <c r="AP681" i="1" s="1"/>
  <c r="H631" i="4" s="1"/>
  <c r="AI635" i="4" l="1"/>
  <c r="AJ635" i="4" s="1"/>
  <c r="G635" i="4"/>
  <c r="L631" i="4"/>
  <c r="I631" i="4"/>
  <c r="AK631" i="4" s="1"/>
  <c r="AL631" i="4" s="1"/>
  <c r="O682" i="1"/>
  <c r="P682" i="1" s="1"/>
  <c r="BI681" i="1"/>
  <c r="D635" i="4"/>
  <c r="AR635" i="4" s="1"/>
  <c r="D686" i="1"/>
  <c r="E686" i="1" s="1"/>
  <c r="F686" i="1" s="1"/>
  <c r="J631" i="4" l="1"/>
  <c r="G686" i="1"/>
  <c r="M636" i="4" s="1"/>
  <c r="N631" i="4"/>
  <c r="O631" i="4" s="1"/>
  <c r="K682" i="1"/>
  <c r="M682" i="1" s="1"/>
  <c r="BE682" i="1"/>
  <c r="R682" i="1"/>
  <c r="Q682" i="1"/>
  <c r="AN682" i="1" l="1"/>
  <c r="AI682" i="1"/>
  <c r="K632" i="4"/>
  <c r="AU686" i="1"/>
  <c r="Y689" i="1"/>
  <c r="AV686" i="1"/>
  <c r="Z684" i="1"/>
  <c r="AK684" i="1" s="1"/>
  <c r="AA689" i="1"/>
  <c r="S682" i="1"/>
  <c r="N682" i="1"/>
  <c r="AW686" i="1"/>
  <c r="AX689" i="1" s="1"/>
  <c r="AC703" i="1"/>
  <c r="V682" i="1"/>
  <c r="W682" i="1" s="1"/>
  <c r="X682" i="1" s="1"/>
  <c r="AB688" i="1"/>
  <c r="BD688" i="1" s="1"/>
  <c r="BB682" i="1"/>
  <c r="BF682" i="1" l="1"/>
  <c r="AH682" i="1"/>
  <c r="AY686" i="1"/>
  <c r="AZ686" i="1" s="1"/>
  <c r="AF682" i="1"/>
  <c r="AJ682" i="1"/>
  <c r="BC682" i="1"/>
  <c r="AG682" i="1"/>
  <c r="AD682" i="1" a="1"/>
  <c r="AD682" i="1" s="1"/>
  <c r="E632" i="4"/>
  <c r="BA686" i="1" l="1"/>
  <c r="F636" i="4"/>
  <c r="AO682" i="1"/>
  <c r="AP682" i="1" s="1"/>
  <c r="H632" i="4" s="1"/>
  <c r="AE682" i="1"/>
  <c r="AL682" i="1"/>
  <c r="AM682" i="1" s="1"/>
  <c r="C632" i="4" s="1"/>
  <c r="L632" i="4"/>
  <c r="AI636" i="4" l="1"/>
  <c r="AJ636" i="4" s="1"/>
  <c r="G636" i="4"/>
  <c r="I632" i="4"/>
  <c r="AK632" i="4" s="1"/>
  <c r="AL632" i="4" s="1"/>
  <c r="D636" i="4"/>
  <c r="AR636" i="4" s="1"/>
  <c r="D687" i="1"/>
  <c r="E687" i="1" s="1"/>
  <c r="F687" i="1" s="1"/>
  <c r="O683" i="1"/>
  <c r="P683" i="1" s="1"/>
  <c r="BI682" i="1"/>
  <c r="J632" i="4" l="1"/>
  <c r="K683" i="1"/>
  <c r="M683" i="1" s="1"/>
  <c r="N632" i="4"/>
  <c r="O632" i="4" s="1"/>
  <c r="G687" i="1"/>
  <c r="M637" i="4" s="1"/>
  <c r="Q683" i="1"/>
  <c r="R683" i="1"/>
  <c r="BE683" i="1"/>
  <c r="AN683" i="1" l="1"/>
  <c r="AI683" i="1"/>
  <c r="K633" i="4"/>
  <c r="N683" i="1"/>
  <c r="AV687" i="1"/>
  <c r="Y690" i="1"/>
  <c r="AB689" i="1"/>
  <c r="BD689" i="1" s="1"/>
  <c r="S683" i="1"/>
  <c r="V683" i="1"/>
  <c r="W683" i="1" s="1"/>
  <c r="X683" i="1" s="1"/>
  <c r="AU687" i="1"/>
  <c r="AA690" i="1"/>
  <c r="AC704" i="1"/>
  <c r="Z685" i="1"/>
  <c r="AK685" i="1" s="1"/>
  <c r="AW687" i="1"/>
  <c r="AX690" i="1" s="1"/>
  <c r="BB683" i="1"/>
  <c r="AD683" i="1" l="1" a="1"/>
  <c r="AD683" i="1" s="1"/>
  <c r="AH683" i="1"/>
  <c r="BF683" i="1"/>
  <c r="L633" i="4" s="1"/>
  <c r="AG683" i="1"/>
  <c r="AY687" i="1"/>
  <c r="AZ687" i="1" s="1"/>
  <c r="AF683" i="1"/>
  <c r="AJ683" i="1"/>
  <c r="BC683" i="1"/>
  <c r="E633" i="4"/>
  <c r="BA687" i="1" l="1"/>
  <c r="F637" i="4"/>
  <c r="AO683" i="1"/>
  <c r="AP683" i="1" s="1"/>
  <c r="H633" i="4" s="1"/>
  <c r="AE683" i="1"/>
  <c r="BI683" i="1" s="1"/>
  <c r="AL683" i="1"/>
  <c r="AI637" i="4" l="1"/>
  <c r="AJ637" i="4" s="1"/>
  <c r="G637" i="4"/>
  <c r="D688" i="1"/>
  <c r="E688" i="1" s="1"/>
  <c r="F688" i="1" s="1"/>
  <c r="D637" i="4"/>
  <c r="AR637" i="4" s="1"/>
  <c r="K684" i="1"/>
  <c r="M684" i="1" s="1"/>
  <c r="N633" i="4"/>
  <c r="O633" i="4" s="1"/>
  <c r="I633" i="4"/>
  <c r="AK633" i="4" s="1"/>
  <c r="AL633" i="4" s="1"/>
  <c r="AM683" i="1"/>
  <c r="C633" i="4" s="1"/>
  <c r="J633" i="4" l="1"/>
  <c r="O684" i="1"/>
  <c r="N684" i="1"/>
  <c r="Z686" i="1"/>
  <c r="AK686" i="1" s="1"/>
  <c r="AU688" i="1"/>
  <c r="AA691" i="1"/>
  <c r="V684" i="1"/>
  <c r="W684" i="1" s="1"/>
  <c r="X684" i="1" s="1"/>
  <c r="AB690" i="1"/>
  <c r="BD690" i="1" s="1"/>
  <c r="AC705" i="1"/>
  <c r="S684" i="1"/>
  <c r="AV688" i="1"/>
  <c r="Y691" i="1"/>
  <c r="AW688" i="1"/>
  <c r="AX691" i="1" s="1"/>
  <c r="BB684" i="1"/>
  <c r="G688" i="1"/>
  <c r="M638" i="4" s="1"/>
  <c r="P684" i="1" l="1"/>
  <c r="Q684" i="1" s="1"/>
  <c r="E634" i="4"/>
  <c r="BF684" i="1"/>
  <c r="L634" i="4" s="1"/>
  <c r="AH684" i="1"/>
  <c r="AD684" i="1" a="1"/>
  <c r="AD684" i="1" s="1"/>
  <c r="AY688" i="1"/>
  <c r="AZ688" i="1" s="1"/>
  <c r="AJ684" i="1"/>
  <c r="BC684" i="1"/>
  <c r="AG684" i="1" l="1"/>
  <c r="AF684" i="1"/>
  <c r="R684" i="1"/>
  <c r="AI684" i="1" s="1"/>
  <c r="BE684" i="1"/>
  <c r="K634" i="4" s="1"/>
  <c r="AO684" i="1"/>
  <c r="AP684" i="1" s="1"/>
  <c r="H634" i="4" s="1"/>
  <c r="AE684" i="1"/>
  <c r="AL684" i="1"/>
  <c r="AM684" i="1" s="1"/>
  <c r="C634" i="4" s="1"/>
  <c r="BA688" i="1"/>
  <c r="F638" i="4"/>
  <c r="AI638" i="4" l="1"/>
  <c r="AJ638" i="4" s="1"/>
  <c r="G638" i="4"/>
  <c r="AN684" i="1"/>
  <c r="O685" i="1"/>
  <c r="P685" i="1" s="1"/>
  <c r="I634" i="4"/>
  <c r="AK634" i="4" s="1"/>
  <c r="AL634" i="4" s="1"/>
  <c r="D638" i="4"/>
  <c r="AR638" i="4" s="1"/>
  <c r="D689" i="1"/>
  <c r="E689" i="1" s="1"/>
  <c r="F689" i="1" s="1"/>
  <c r="BI684" i="1"/>
  <c r="J634" i="4" l="1"/>
  <c r="N634" i="4"/>
  <c r="O634" i="4" s="1"/>
  <c r="K685" i="1"/>
  <c r="M685" i="1" s="1"/>
  <c r="G689" i="1"/>
  <c r="M639" i="4" s="1"/>
  <c r="BE685" i="1"/>
  <c r="K635" i="4" s="1"/>
  <c r="Q685" i="1"/>
  <c r="R685" i="1"/>
  <c r="AI685" i="1" l="1"/>
  <c r="AN685" i="1"/>
  <c r="N685" i="1"/>
  <c r="Z687" i="1"/>
  <c r="AK687" i="1" s="1"/>
  <c r="S685" i="1"/>
  <c r="AA692" i="1"/>
  <c r="AB691" i="1"/>
  <c r="AC706" i="1"/>
  <c r="V685" i="1"/>
  <c r="W685" i="1" s="1"/>
  <c r="X685" i="1" s="1"/>
  <c r="AG685" i="1" s="1"/>
  <c r="Y692" i="1"/>
  <c r="AV689" i="1"/>
  <c r="AW689" i="1"/>
  <c r="AX692" i="1" s="1"/>
  <c r="AU689" i="1"/>
  <c r="BB685" i="1"/>
  <c r="E635" i="4" l="1"/>
  <c r="AY689" i="1"/>
  <c r="AZ689" i="1" s="1"/>
  <c r="BF685" i="1"/>
  <c r="AH685" i="1"/>
  <c r="BD691" i="1"/>
  <c r="AJ685" i="1"/>
  <c r="AF685" i="1"/>
  <c r="BC685" i="1"/>
  <c r="AD685" i="1" a="1"/>
  <c r="AD685" i="1" s="1"/>
  <c r="AE685" i="1" l="1"/>
  <c r="AL685" i="1"/>
  <c r="AM685" i="1" s="1"/>
  <c r="C635" i="4" s="1"/>
  <c r="AO685" i="1"/>
  <c r="AP685" i="1" s="1"/>
  <c r="H635" i="4" s="1"/>
  <c r="L635" i="4"/>
  <c r="BA689" i="1"/>
  <c r="F639" i="4"/>
  <c r="AI639" i="4" l="1"/>
  <c r="AJ639" i="4" s="1"/>
  <c r="G639" i="4"/>
  <c r="D639" i="4"/>
  <c r="AR639" i="4" s="1"/>
  <c r="D690" i="1"/>
  <c r="E690" i="1" s="1"/>
  <c r="F690" i="1" s="1"/>
  <c r="I635" i="4"/>
  <c r="AK635" i="4" s="1"/>
  <c r="AL635" i="4" s="1"/>
  <c r="O686" i="1"/>
  <c r="P686" i="1" s="1"/>
  <c r="BI685" i="1"/>
  <c r="J635" i="4" l="1"/>
  <c r="K686" i="1"/>
  <c r="M686" i="1" s="1"/>
  <c r="N635" i="4"/>
  <c r="O635" i="4" s="1"/>
  <c r="G690" i="1"/>
  <c r="M640" i="4" s="1"/>
  <c r="BE686" i="1"/>
  <c r="Q686" i="1"/>
  <c r="R686" i="1"/>
  <c r="AI686" i="1" l="1"/>
  <c r="AN686" i="1"/>
  <c r="K636" i="4"/>
  <c r="N686" i="1"/>
  <c r="AA693" i="1"/>
  <c r="Z688" i="1"/>
  <c r="AK688" i="1" s="1"/>
  <c r="AB692" i="1"/>
  <c r="AC707" i="1"/>
  <c r="Y693" i="1"/>
  <c r="V686" i="1"/>
  <c r="W686" i="1" s="1"/>
  <c r="X686" i="1" s="1"/>
  <c r="AW690" i="1"/>
  <c r="AX693" i="1" s="1"/>
  <c r="AU690" i="1"/>
  <c r="S686" i="1"/>
  <c r="AV690" i="1"/>
  <c r="BB686" i="1"/>
  <c r="AY690" i="1" l="1"/>
  <c r="AZ690" i="1" s="1"/>
  <c r="AF686" i="1"/>
  <c r="AJ686" i="1"/>
  <c r="BC686" i="1"/>
  <c r="AH686" i="1"/>
  <c r="BF686" i="1"/>
  <c r="L636" i="4" s="1"/>
  <c r="AD686" i="1" a="1"/>
  <c r="AD686" i="1" s="1"/>
  <c r="AG686" i="1"/>
  <c r="E636" i="4"/>
  <c r="BD692" i="1"/>
  <c r="AO686" i="1" l="1"/>
  <c r="AP686" i="1" s="1"/>
  <c r="H636" i="4" s="1"/>
  <c r="AL686" i="1"/>
  <c r="AE686" i="1"/>
  <c r="F640" i="4"/>
  <c r="BA690" i="1"/>
  <c r="AI640" i="4" l="1"/>
  <c r="AJ640" i="4" s="1"/>
  <c r="G640" i="4"/>
  <c r="BI686" i="1"/>
  <c r="AM686" i="1"/>
  <c r="C636" i="4" s="1"/>
  <c r="D640" i="4"/>
  <c r="AR640" i="4" s="1"/>
  <c r="D691" i="1"/>
  <c r="E691" i="1" s="1"/>
  <c r="F691" i="1" s="1"/>
  <c r="I636" i="4"/>
  <c r="AK636" i="4" l="1"/>
  <c r="AL636" i="4" s="1"/>
  <c r="J636" i="4"/>
  <c r="G691" i="1"/>
  <c r="M641" i="4" s="1"/>
  <c r="K687" i="1"/>
  <c r="M687" i="1" s="1"/>
  <c r="N636" i="4"/>
  <c r="O636" i="4" s="1"/>
  <c r="O687" i="1"/>
  <c r="P687" i="1" s="1"/>
  <c r="Q687" i="1" l="1"/>
  <c r="R687" i="1"/>
  <c r="BE687" i="1"/>
  <c r="N687" i="1"/>
  <c r="Y694" i="1"/>
  <c r="AA694" i="1"/>
  <c r="AB693" i="1"/>
  <c r="BD693" i="1" s="1"/>
  <c r="Z689" i="1"/>
  <c r="AK689" i="1" s="1"/>
  <c r="AU691" i="1"/>
  <c r="AW691" i="1"/>
  <c r="AX694" i="1" s="1"/>
  <c r="AC708" i="1"/>
  <c r="AV691" i="1"/>
  <c r="S687" i="1"/>
  <c r="V687" i="1"/>
  <c r="W687" i="1" s="1"/>
  <c r="X687" i="1" s="1"/>
  <c r="BB687" i="1"/>
  <c r="E637" i="4" l="1"/>
  <c r="AF687" i="1"/>
  <c r="AJ687" i="1"/>
  <c r="BC687" i="1"/>
  <c r="BF687" i="1"/>
  <c r="AH687" i="1"/>
  <c r="K637" i="4"/>
  <c r="AD687" i="1" a="1"/>
  <c r="AD687" i="1" s="1"/>
  <c r="AI687" i="1"/>
  <c r="AN687" i="1"/>
  <c r="AY691" i="1"/>
  <c r="AZ691" i="1" s="1"/>
  <c r="AG687" i="1"/>
  <c r="L637" i="4" l="1"/>
  <c r="AL687" i="1"/>
  <c r="AM687" i="1" s="1"/>
  <c r="C637" i="4" s="1"/>
  <c r="AO687" i="1"/>
  <c r="AP687" i="1" s="1"/>
  <c r="H637" i="4" s="1"/>
  <c r="AE687" i="1"/>
  <c r="F641" i="4"/>
  <c r="BA691" i="1"/>
  <c r="AI641" i="4" l="1"/>
  <c r="AJ641" i="4" s="1"/>
  <c r="G641" i="4"/>
  <c r="O688" i="1"/>
  <c r="P688" i="1" s="1"/>
  <c r="BI687" i="1"/>
  <c r="D641" i="4"/>
  <c r="AR641" i="4" s="1"/>
  <c r="D692" i="1"/>
  <c r="E692" i="1" s="1"/>
  <c r="F692" i="1" s="1"/>
  <c r="I637" i="4"/>
  <c r="AK637" i="4" l="1"/>
  <c r="AL637" i="4" s="1"/>
  <c r="J637" i="4"/>
  <c r="G692" i="1"/>
  <c r="M642" i="4" s="1"/>
  <c r="N637" i="4"/>
  <c r="O637" i="4" s="1"/>
  <c r="K688" i="1"/>
  <c r="M688" i="1" s="1"/>
  <c r="R688" i="1"/>
  <c r="Q688" i="1"/>
  <c r="BE688" i="1"/>
  <c r="K638" i="4" l="1"/>
  <c r="AI688" i="1"/>
  <c r="AN688" i="1"/>
  <c r="N688" i="1"/>
  <c r="S688" i="1"/>
  <c r="V688" i="1"/>
  <c r="W688" i="1" s="1"/>
  <c r="X688" i="1" s="1"/>
  <c r="AB694" i="1"/>
  <c r="AA695" i="1"/>
  <c r="AU692" i="1"/>
  <c r="AW692" i="1"/>
  <c r="AX695" i="1" s="1"/>
  <c r="AV692" i="1"/>
  <c r="Z690" i="1"/>
  <c r="AK690" i="1" s="1"/>
  <c r="AC709" i="1"/>
  <c r="Y695" i="1"/>
  <c r="BB688" i="1"/>
  <c r="AH688" i="1" l="1"/>
  <c r="BF688" i="1"/>
  <c r="L638" i="4" s="1"/>
  <c r="AJ688" i="1"/>
  <c r="AF688" i="1"/>
  <c r="BC688" i="1"/>
  <c r="AD688" i="1" a="1"/>
  <c r="AD688" i="1" s="1"/>
  <c r="AY692" i="1"/>
  <c r="AZ692" i="1" s="1"/>
  <c r="AG688" i="1"/>
  <c r="E638" i="4"/>
  <c r="BD694" i="1"/>
  <c r="AE688" i="1" l="1"/>
  <c r="AO688" i="1"/>
  <c r="AP688" i="1" s="1"/>
  <c r="H638" i="4" s="1"/>
  <c r="AL688" i="1"/>
  <c r="F642" i="4"/>
  <c r="BA692" i="1"/>
  <c r="AI642" i="4" l="1"/>
  <c r="AJ642" i="4" s="1"/>
  <c r="G642" i="4"/>
  <c r="I638" i="4"/>
  <c r="BI688" i="1"/>
  <c r="D693" i="1"/>
  <c r="E693" i="1" s="1"/>
  <c r="F693" i="1" s="1"/>
  <c r="D642" i="4"/>
  <c r="AR642" i="4" s="1"/>
  <c r="AM688" i="1"/>
  <c r="C638" i="4" s="1"/>
  <c r="AK638" i="4" l="1"/>
  <c r="AL638" i="4" s="1"/>
  <c r="J638" i="4"/>
  <c r="O689" i="1"/>
  <c r="G693" i="1"/>
  <c r="M643" i="4" s="1"/>
  <c r="K689" i="1"/>
  <c r="M689" i="1" s="1"/>
  <c r="N638" i="4"/>
  <c r="O638" i="4" s="1"/>
  <c r="P689" i="1" l="1"/>
  <c r="R689" i="1" s="1"/>
  <c r="N689" i="1"/>
  <c r="S689" i="1"/>
  <c r="AB695" i="1"/>
  <c r="BD695" i="1" s="1"/>
  <c r="AU693" i="1"/>
  <c r="AV693" i="1"/>
  <c r="V689" i="1"/>
  <c r="W689" i="1" s="1"/>
  <c r="X689" i="1" s="1"/>
  <c r="AW693" i="1"/>
  <c r="AX696" i="1" s="1"/>
  <c r="AA696" i="1"/>
  <c r="Z691" i="1"/>
  <c r="AK691" i="1" s="1"/>
  <c r="Y696" i="1"/>
  <c r="AC710" i="1"/>
  <c r="BB689" i="1"/>
  <c r="Q689" i="1" l="1"/>
  <c r="AG689" i="1" s="1"/>
  <c r="AN689" i="1"/>
  <c r="AI689" i="1"/>
  <c r="BE689" i="1"/>
  <c r="K639" i="4" s="1"/>
  <c r="E639" i="4"/>
  <c r="AY693" i="1"/>
  <c r="AZ693" i="1" s="1"/>
  <c r="BC689" i="1"/>
  <c r="AJ689" i="1"/>
  <c r="BF689" i="1"/>
  <c r="L639" i="4" s="1"/>
  <c r="AH689" i="1"/>
  <c r="AD689" i="1" a="1"/>
  <c r="AD689" i="1" s="1"/>
  <c r="AF689" i="1" l="1"/>
  <c r="AL689" i="1"/>
  <c r="AO689" i="1"/>
  <c r="AP689" i="1" s="1"/>
  <c r="H639" i="4" s="1"/>
  <c r="AE689" i="1"/>
  <c r="F643" i="4"/>
  <c r="BA693" i="1"/>
  <c r="AI643" i="4" l="1"/>
  <c r="AJ643" i="4" s="1"/>
  <c r="G643" i="4"/>
  <c r="BI689" i="1"/>
  <c r="I639" i="4"/>
  <c r="D694" i="1"/>
  <c r="E694" i="1" s="1"/>
  <c r="F694" i="1" s="1"/>
  <c r="D643" i="4"/>
  <c r="AR643" i="4" s="1"/>
  <c r="AM689" i="1"/>
  <c r="C639" i="4" s="1"/>
  <c r="AK639" i="4" l="1"/>
  <c r="AL639" i="4" s="1"/>
  <c r="J639" i="4"/>
  <c r="O690" i="1"/>
  <c r="G694" i="1"/>
  <c r="M644" i="4" s="1"/>
  <c r="K690" i="1"/>
  <c r="M690" i="1" s="1"/>
  <c r="N639" i="4"/>
  <c r="O639" i="4" s="1"/>
  <c r="P690" i="1" l="1"/>
  <c r="Q690" i="1" s="1"/>
  <c r="N690" i="1"/>
  <c r="Y697" i="1"/>
  <c r="AA697" i="1"/>
  <c r="AB696" i="1"/>
  <c r="BD696" i="1" s="1"/>
  <c r="AV694" i="1"/>
  <c r="S690" i="1"/>
  <c r="V690" i="1"/>
  <c r="W690" i="1" s="1"/>
  <c r="X690" i="1" s="1"/>
  <c r="AW694" i="1"/>
  <c r="AX697" i="1" s="1"/>
  <c r="AC711" i="1"/>
  <c r="Z692" i="1"/>
  <c r="AK692" i="1" s="1"/>
  <c r="AU694" i="1"/>
  <c r="BB690" i="1"/>
  <c r="R690" i="1" l="1"/>
  <c r="AN690" i="1" s="1"/>
  <c r="BE690" i="1"/>
  <c r="K640" i="4" s="1"/>
  <c r="AD690" i="1" a="1"/>
  <c r="AD690" i="1" s="1"/>
  <c r="AG690" i="1"/>
  <c r="AY694" i="1"/>
  <c r="AZ694" i="1" s="1"/>
  <c r="BF690" i="1"/>
  <c r="AH690" i="1"/>
  <c r="E640" i="4"/>
  <c r="AF690" i="1"/>
  <c r="AJ690" i="1"/>
  <c r="BC690" i="1"/>
  <c r="AI690" i="1" l="1"/>
  <c r="BA694" i="1"/>
  <c r="F644" i="4"/>
  <c r="L640" i="4"/>
  <c r="AE690" i="1"/>
  <c r="BI690" i="1" s="1"/>
  <c r="AL690" i="1"/>
  <c r="AO690" i="1"/>
  <c r="AP690" i="1" s="1"/>
  <c r="H640" i="4" s="1"/>
  <c r="AI644" i="4" l="1"/>
  <c r="AJ644" i="4" s="1"/>
  <c r="G644" i="4"/>
  <c r="I640" i="4"/>
  <c r="AM690" i="1"/>
  <c r="C640" i="4" s="1"/>
  <c r="D644" i="4"/>
  <c r="AR644" i="4" s="1"/>
  <c r="D695" i="1"/>
  <c r="E695" i="1" s="1"/>
  <c r="F695" i="1" s="1"/>
  <c r="K691" i="1"/>
  <c r="M691" i="1" s="1"/>
  <c r="N640" i="4"/>
  <c r="O640" i="4" s="1"/>
  <c r="AK640" i="4" l="1"/>
  <c r="AL640" i="4" s="1"/>
  <c r="J640" i="4"/>
  <c r="G695" i="1"/>
  <c r="M645" i="4" s="1"/>
  <c r="O691" i="1"/>
  <c r="P691" i="1" s="1"/>
  <c r="N691" i="1"/>
  <c r="AA698" i="1"/>
  <c r="AV695" i="1"/>
  <c r="AC712" i="1"/>
  <c r="AU695" i="1"/>
  <c r="S691" i="1"/>
  <c r="Y698" i="1"/>
  <c r="Z693" i="1"/>
  <c r="AK693" i="1" s="1"/>
  <c r="AB697" i="1"/>
  <c r="BD697" i="1" s="1"/>
  <c r="AW695" i="1"/>
  <c r="AX698" i="1" s="1"/>
  <c r="V691" i="1"/>
  <c r="W691" i="1" s="1"/>
  <c r="BB691" i="1"/>
  <c r="AY695" i="1" l="1"/>
  <c r="AZ695" i="1" s="1"/>
  <c r="F645" i="4" s="1"/>
  <c r="E641" i="4"/>
  <c r="AD691" i="1" a="1"/>
  <c r="AD691" i="1" s="1"/>
  <c r="R691" i="1"/>
  <c r="Q691" i="1"/>
  <c r="BE691" i="1"/>
  <c r="K641" i="4" s="1"/>
  <c r="BC691" i="1"/>
  <c r="AJ691" i="1"/>
  <c r="AI645" i="4" l="1"/>
  <c r="AJ645" i="4" s="1"/>
  <c r="G645" i="4"/>
  <c r="X691" i="1"/>
  <c r="BA695" i="1"/>
  <c r="D645" i="4" s="1"/>
  <c r="AR645" i="4" s="1"/>
  <c r="AO691" i="1"/>
  <c r="AP691" i="1" s="1"/>
  <c r="H641" i="4" s="1"/>
  <c r="AE691" i="1"/>
  <c r="AL691" i="1"/>
  <c r="AN691" i="1"/>
  <c r="AI691" i="1"/>
  <c r="AF691" i="1"/>
  <c r="BF691" i="1" l="1"/>
  <c r="L641" i="4" s="1"/>
  <c r="AH691" i="1"/>
  <c r="AG691" i="1"/>
  <c r="BI691" i="1" s="1"/>
  <c r="D696" i="1"/>
  <c r="E696" i="1" s="1"/>
  <c r="F696" i="1" s="1"/>
  <c r="I641" i="4"/>
  <c r="AM691" i="1"/>
  <c r="C641" i="4" s="1"/>
  <c r="AK641" i="4" l="1"/>
  <c r="AL641" i="4" s="1"/>
  <c r="J641" i="4"/>
  <c r="G696" i="1"/>
  <c r="M646" i="4" s="1"/>
  <c r="O692" i="1"/>
  <c r="P692" i="1" s="1"/>
  <c r="K692" i="1"/>
  <c r="M692" i="1" s="1"/>
  <c r="N641" i="4"/>
  <c r="O641" i="4" s="1"/>
  <c r="N692" i="1" l="1"/>
  <c r="V692" i="1"/>
  <c r="W692" i="1" s="1"/>
  <c r="AC713" i="1"/>
  <c r="Y699" i="1"/>
  <c r="AB698" i="1"/>
  <c r="BD698" i="1" s="1"/>
  <c r="Z694" i="1"/>
  <c r="AK694" i="1" s="1"/>
  <c r="S692" i="1"/>
  <c r="AW696" i="1"/>
  <c r="AX699" i="1" s="1"/>
  <c r="AU696" i="1"/>
  <c r="AV696" i="1"/>
  <c r="AA699" i="1"/>
  <c r="BB692" i="1"/>
  <c r="BE692" i="1"/>
  <c r="Q692" i="1"/>
  <c r="R692" i="1"/>
  <c r="X692" i="1" l="1"/>
  <c r="AG692" i="1" s="1"/>
  <c r="AI692" i="1"/>
  <c r="AN692" i="1"/>
  <c r="K642" i="4"/>
  <c r="E642" i="4"/>
  <c r="BC692" i="1"/>
  <c r="AJ692" i="1"/>
  <c r="AF692" i="1"/>
  <c r="AY696" i="1"/>
  <c r="AZ696" i="1" s="1"/>
  <c r="AD692" i="1" a="1"/>
  <c r="AD692" i="1" s="1"/>
  <c r="BF692" i="1" l="1"/>
  <c r="L642" i="4" s="1"/>
  <c r="AH692" i="1"/>
  <c r="AE692" i="1"/>
  <c r="AO692" i="1"/>
  <c r="AP692" i="1" s="1"/>
  <c r="H642" i="4" s="1"/>
  <c r="AL692" i="1"/>
  <c r="BA696" i="1"/>
  <c r="F646" i="4"/>
  <c r="AI646" i="4" l="1"/>
  <c r="AJ646" i="4" s="1"/>
  <c r="G646" i="4"/>
  <c r="D646" i="4"/>
  <c r="AR646" i="4" s="1"/>
  <c r="D697" i="1"/>
  <c r="E697" i="1" s="1"/>
  <c r="F697" i="1" s="1"/>
  <c r="I642" i="4"/>
  <c r="AM692" i="1"/>
  <c r="C642" i="4" s="1"/>
  <c r="BI692" i="1"/>
  <c r="AK642" i="4" l="1"/>
  <c r="AL642" i="4" s="1"/>
  <c r="J642" i="4"/>
  <c r="O693" i="1"/>
  <c r="G697" i="1"/>
  <c r="M647" i="4" s="1"/>
  <c r="K693" i="1"/>
  <c r="M693" i="1" s="1"/>
  <c r="N642" i="4"/>
  <c r="O642" i="4" s="1"/>
  <c r="P693" i="1" l="1"/>
  <c r="R693" i="1" s="1"/>
  <c r="N693" i="1"/>
  <c r="V693" i="1"/>
  <c r="W693" i="1" s="1"/>
  <c r="X693" i="1" s="1"/>
  <c r="AC714" i="1"/>
  <c r="AU697" i="1"/>
  <c r="AW697" i="1"/>
  <c r="AX700" i="1" s="1"/>
  <c r="Z695" i="1"/>
  <c r="AK695" i="1" s="1"/>
  <c r="AA700" i="1"/>
  <c r="Y700" i="1"/>
  <c r="S693" i="1"/>
  <c r="AB699" i="1"/>
  <c r="BD699" i="1" s="1"/>
  <c r="AV697" i="1"/>
  <c r="BB693" i="1"/>
  <c r="Q693" i="1" l="1"/>
  <c r="AF693" i="1" s="1"/>
  <c r="AN693" i="1"/>
  <c r="AI693" i="1"/>
  <c r="BE693" i="1"/>
  <c r="K643" i="4" s="1"/>
  <c r="AY697" i="1"/>
  <c r="AZ697" i="1" s="1"/>
  <c r="F647" i="4" s="1"/>
  <c r="E643" i="4"/>
  <c r="AH693" i="1"/>
  <c r="BF693" i="1"/>
  <c r="L643" i="4" s="1"/>
  <c r="BC693" i="1"/>
  <c r="AJ693" i="1"/>
  <c r="AD693" i="1" a="1"/>
  <c r="AD693" i="1" s="1"/>
  <c r="AI647" i="4" l="1"/>
  <c r="AJ647" i="4" s="1"/>
  <c r="G647" i="4"/>
  <c r="AG693" i="1"/>
  <c r="BA697" i="1"/>
  <c r="D698" i="1" s="1"/>
  <c r="E698" i="1" s="1"/>
  <c r="F698" i="1" s="1"/>
  <c r="AE693" i="1"/>
  <c r="AL693" i="1"/>
  <c r="AO693" i="1"/>
  <c r="AP693" i="1" s="1"/>
  <c r="H643" i="4" s="1"/>
  <c r="D647" i="4" l="1"/>
  <c r="AR647" i="4" s="1"/>
  <c r="I643" i="4"/>
  <c r="BI693" i="1"/>
  <c r="G698" i="1"/>
  <c r="M648" i="4" s="1"/>
  <c r="AM693" i="1"/>
  <c r="C643" i="4" s="1"/>
  <c r="AK643" i="4" l="1"/>
  <c r="AL643" i="4" s="1"/>
  <c r="J643" i="4"/>
  <c r="O694" i="1"/>
  <c r="K694" i="1"/>
  <c r="M694" i="1" s="1"/>
  <c r="N643" i="4"/>
  <c r="O643" i="4" s="1"/>
  <c r="P694" i="1" l="1"/>
  <c r="R694" i="1" s="1"/>
  <c r="N694" i="1"/>
  <c r="V694" i="1"/>
  <c r="W694" i="1" s="1"/>
  <c r="X694" i="1" s="1"/>
  <c r="AC715" i="1"/>
  <c r="Y701" i="1"/>
  <c r="AU698" i="1"/>
  <c r="AB700" i="1"/>
  <c r="BD700" i="1" s="1"/>
  <c r="S694" i="1"/>
  <c r="Z696" i="1"/>
  <c r="AK696" i="1" s="1"/>
  <c r="AA701" i="1"/>
  <c r="AW698" i="1"/>
  <c r="AX701" i="1" s="1"/>
  <c r="AV698" i="1"/>
  <c r="BB694" i="1"/>
  <c r="BE694" i="1" l="1"/>
  <c r="K644" i="4" s="1"/>
  <c r="AN694" i="1"/>
  <c r="AI694" i="1"/>
  <c r="Q694" i="1"/>
  <c r="AG694" i="1" s="1"/>
  <c r="AY698" i="1"/>
  <c r="AZ698" i="1" s="1"/>
  <c r="BA698" i="1" s="1"/>
  <c r="E644" i="4"/>
  <c r="BF694" i="1"/>
  <c r="AH694" i="1"/>
  <c r="AJ694" i="1"/>
  <c r="BC694" i="1"/>
  <c r="AD694" i="1" a="1"/>
  <c r="AD694" i="1" s="1"/>
  <c r="AF694" i="1" l="1"/>
  <c r="F648" i="4"/>
  <c r="L644" i="4"/>
  <c r="AO694" i="1"/>
  <c r="AP694" i="1" s="1"/>
  <c r="H644" i="4" s="1"/>
  <c r="AE694" i="1"/>
  <c r="AL694" i="1"/>
  <c r="AM694" i="1" s="1"/>
  <c r="C644" i="4" s="1"/>
  <c r="D648" i="4"/>
  <c r="AR648" i="4" s="1"/>
  <c r="D699" i="1"/>
  <c r="E699" i="1" s="1"/>
  <c r="F699" i="1" s="1"/>
  <c r="AI648" i="4" l="1"/>
  <c r="AJ648" i="4" s="1"/>
  <c r="G648" i="4"/>
  <c r="I644" i="4"/>
  <c r="G699" i="1"/>
  <c r="M649" i="4" s="1"/>
  <c r="BI694" i="1"/>
  <c r="O695" i="1"/>
  <c r="P695" i="1" s="1"/>
  <c r="AK644" i="4" l="1"/>
  <c r="AL644" i="4" s="1"/>
  <c r="J644" i="4"/>
  <c r="N644" i="4"/>
  <c r="O644" i="4" s="1"/>
  <c r="K695" i="1"/>
  <c r="M695" i="1" s="1"/>
  <c r="BE695" i="1"/>
  <c r="Q695" i="1"/>
  <c r="R695" i="1"/>
  <c r="AI695" i="1" l="1"/>
  <c r="AN695" i="1"/>
  <c r="N695" i="1"/>
  <c r="AU699" i="1"/>
  <c r="V695" i="1"/>
  <c r="W695" i="1" s="1"/>
  <c r="X695" i="1" s="1"/>
  <c r="AG695" i="1" s="1"/>
  <c r="AA702" i="1"/>
  <c r="AW699" i="1"/>
  <c r="AX702" i="1" s="1"/>
  <c r="AC716" i="1"/>
  <c r="S695" i="1"/>
  <c r="AV699" i="1"/>
  <c r="Y702" i="1"/>
  <c r="Z697" i="1"/>
  <c r="AK697" i="1" s="1"/>
  <c r="AB701" i="1"/>
  <c r="BB695" i="1"/>
  <c r="K645" i="4"/>
  <c r="BD701" i="1" l="1"/>
  <c r="AH695" i="1"/>
  <c r="BF695" i="1"/>
  <c r="AD695" i="1" a="1"/>
  <c r="AD695" i="1" s="1"/>
  <c r="AY699" i="1"/>
  <c r="AZ699" i="1" s="1"/>
  <c r="E645" i="4"/>
  <c r="AF695" i="1"/>
  <c r="AJ695" i="1"/>
  <c r="BC695" i="1"/>
  <c r="AL695" i="1" l="1"/>
  <c r="AO695" i="1"/>
  <c r="AP695" i="1" s="1"/>
  <c r="H645" i="4" s="1"/>
  <c r="AE695" i="1"/>
  <c r="F649" i="4"/>
  <c r="BA699" i="1"/>
  <c r="L645" i="4"/>
  <c r="AI649" i="4" l="1"/>
  <c r="AJ649" i="4" s="1"/>
  <c r="G649" i="4"/>
  <c r="D649" i="4"/>
  <c r="AR649" i="4" s="1"/>
  <c r="D700" i="1"/>
  <c r="E700" i="1" s="1"/>
  <c r="F700" i="1" s="1"/>
  <c r="BI695" i="1"/>
  <c r="I645" i="4"/>
  <c r="AM695" i="1"/>
  <c r="AK645" i="4" l="1"/>
  <c r="AL645" i="4" s="1"/>
  <c r="J645" i="4"/>
  <c r="O696" i="1"/>
  <c r="P696" i="1" s="1"/>
  <c r="C645" i="4"/>
  <c r="K696" i="1"/>
  <c r="M696" i="1" s="1"/>
  <c r="N645" i="4"/>
  <c r="O645" i="4" s="1"/>
  <c r="G700" i="1"/>
  <c r="M650" i="4" s="1"/>
  <c r="N696" i="1" l="1"/>
  <c r="AA703" i="1"/>
  <c r="AB702" i="1"/>
  <c r="BD702" i="1" s="1"/>
  <c r="AW700" i="1"/>
  <c r="AX703" i="1" s="1"/>
  <c r="AC717" i="1"/>
  <c r="Y703" i="1"/>
  <c r="S696" i="1"/>
  <c r="V696" i="1"/>
  <c r="W696" i="1" s="1"/>
  <c r="X696" i="1" s="1"/>
  <c r="Z698" i="1"/>
  <c r="AK698" i="1" s="1"/>
  <c r="AV700" i="1"/>
  <c r="AU700" i="1"/>
  <c r="BB696" i="1"/>
  <c r="R696" i="1"/>
  <c r="Q696" i="1"/>
  <c r="BE696" i="1"/>
  <c r="K646" i="4" s="1"/>
  <c r="AI696" i="1" l="1"/>
  <c r="AN696" i="1"/>
  <c r="E646" i="4"/>
  <c r="AH696" i="1"/>
  <c r="BF696" i="1"/>
  <c r="AG696" i="1"/>
  <c r="AY700" i="1"/>
  <c r="AZ700" i="1" s="1"/>
  <c r="AJ696" i="1"/>
  <c r="BC696" i="1"/>
  <c r="AF696" i="1"/>
  <c r="AD696" i="1" a="1"/>
  <c r="AD696" i="1" s="1"/>
  <c r="AE696" i="1" l="1"/>
  <c r="BI696" i="1" s="1"/>
  <c r="AO696" i="1"/>
  <c r="AP696" i="1" s="1"/>
  <c r="H646" i="4" s="1"/>
  <c r="AL696" i="1"/>
  <c r="AM696" i="1" s="1"/>
  <c r="C646" i="4" s="1"/>
  <c r="L646" i="4"/>
  <c r="F650" i="4"/>
  <c r="BA700" i="1"/>
  <c r="AI650" i="4" l="1"/>
  <c r="AJ650" i="4" s="1"/>
  <c r="G650" i="4"/>
  <c r="D701" i="1"/>
  <c r="E701" i="1" s="1"/>
  <c r="F701" i="1" s="1"/>
  <c r="D650" i="4"/>
  <c r="AR650" i="4" s="1"/>
  <c r="N646" i="4"/>
  <c r="O646" i="4" s="1"/>
  <c r="K697" i="1"/>
  <c r="M697" i="1" s="1"/>
  <c r="I646" i="4"/>
  <c r="O697" i="1"/>
  <c r="P697" i="1" s="1"/>
  <c r="AK646" i="4" l="1"/>
  <c r="AL646" i="4" s="1"/>
  <c r="J646" i="4"/>
  <c r="AW701" i="1"/>
  <c r="AX704" i="1" s="1"/>
  <c r="AB703" i="1"/>
  <c r="Y704" i="1"/>
  <c r="N697" i="1"/>
  <c r="AA704" i="1"/>
  <c r="S697" i="1"/>
  <c r="V697" i="1"/>
  <c r="W697" i="1" s="1"/>
  <c r="X697" i="1" s="1"/>
  <c r="AU701" i="1"/>
  <c r="AC718" i="1"/>
  <c r="AV701" i="1"/>
  <c r="Z699" i="1"/>
  <c r="AK699" i="1" s="1"/>
  <c r="BB697" i="1"/>
  <c r="BE697" i="1"/>
  <c r="R697" i="1"/>
  <c r="Q697" i="1"/>
  <c r="G701" i="1"/>
  <c r="M651" i="4" s="1"/>
  <c r="AY701" i="1" l="1"/>
  <c r="AZ701" i="1" s="1"/>
  <c r="BA701" i="1" s="1"/>
  <c r="AG697" i="1"/>
  <c r="AN697" i="1"/>
  <c r="AI697" i="1"/>
  <c r="K647" i="4"/>
  <c r="AH697" i="1"/>
  <c r="BF697" i="1"/>
  <c r="E647" i="4"/>
  <c r="BC697" i="1"/>
  <c r="AJ697" i="1"/>
  <c r="AF697" i="1"/>
  <c r="AD697" i="1" a="1"/>
  <c r="AD697" i="1" s="1"/>
  <c r="BD703" i="1"/>
  <c r="F651" i="4" l="1"/>
  <c r="AL697" i="1"/>
  <c r="AM697" i="1" s="1"/>
  <c r="C647" i="4" s="1"/>
  <c r="AO697" i="1"/>
  <c r="AP697" i="1" s="1"/>
  <c r="H647" i="4" s="1"/>
  <c r="AE697" i="1"/>
  <c r="L647" i="4"/>
  <c r="D651" i="4"/>
  <c r="AR651" i="4" s="1"/>
  <c r="D702" i="1"/>
  <c r="E702" i="1" s="1"/>
  <c r="F702" i="1" s="1"/>
  <c r="AI651" i="4" l="1"/>
  <c r="AJ651" i="4" s="1"/>
  <c r="G651" i="4"/>
  <c r="G702" i="1"/>
  <c r="M652" i="4" s="1"/>
  <c r="BI697" i="1"/>
  <c r="O698" i="1"/>
  <c r="P698" i="1" s="1"/>
  <c r="I647" i="4"/>
  <c r="AK647" i="4" l="1"/>
  <c r="AL647" i="4" s="1"/>
  <c r="J647" i="4"/>
  <c r="Q698" i="1"/>
  <c r="R698" i="1"/>
  <c r="BE698" i="1"/>
  <c r="K648" i="4" s="1"/>
  <c r="K698" i="1"/>
  <c r="M698" i="1" s="1"/>
  <c r="N647" i="4"/>
  <c r="O647" i="4" s="1"/>
  <c r="AB704" i="1" l="1"/>
  <c r="BD704" i="1" s="1"/>
  <c r="S698" i="1"/>
  <c r="V698" i="1"/>
  <c r="W698" i="1" s="1"/>
  <c r="X698" i="1" s="1"/>
  <c r="AG698" i="1" s="1"/>
  <c r="Z700" i="1"/>
  <c r="AK700" i="1" s="1"/>
  <c r="AW702" i="1"/>
  <c r="AX705" i="1" s="1"/>
  <c r="AU702" i="1"/>
  <c r="N698" i="1"/>
  <c r="AC719" i="1"/>
  <c r="AA705" i="1"/>
  <c r="AV702" i="1"/>
  <c r="Y705" i="1"/>
  <c r="BB698" i="1"/>
  <c r="AN698" i="1"/>
  <c r="AI698" i="1"/>
  <c r="AY702" i="1" l="1"/>
  <c r="AZ702" i="1" s="1"/>
  <c r="F652" i="4" s="1"/>
  <c r="AD698" i="1" a="1"/>
  <c r="AD698" i="1" s="1"/>
  <c r="AH698" i="1"/>
  <c r="BF698" i="1"/>
  <c r="AJ698" i="1"/>
  <c r="BC698" i="1"/>
  <c r="AF698" i="1"/>
  <c r="E648" i="4"/>
  <c r="AI652" i="4" l="1"/>
  <c r="AJ652" i="4" s="1"/>
  <c r="G652" i="4"/>
  <c r="BA702" i="1"/>
  <c r="D652" i="4" s="1"/>
  <c r="AR652" i="4" s="1"/>
  <c r="L648" i="4"/>
  <c r="AL698" i="1"/>
  <c r="AM698" i="1" s="1"/>
  <c r="C648" i="4" s="1"/>
  <c r="AE698" i="1"/>
  <c r="AO698" i="1"/>
  <c r="AP698" i="1" s="1"/>
  <c r="H648" i="4" s="1"/>
  <c r="D703" i="1" l="1"/>
  <c r="E703" i="1" s="1"/>
  <c r="F703" i="1" s="1"/>
  <c r="O699" i="1"/>
  <c r="P699" i="1" s="1"/>
  <c r="BI698" i="1"/>
  <c r="I648" i="4"/>
  <c r="AK648" i="4" l="1"/>
  <c r="AL648" i="4" s="1"/>
  <c r="J648" i="4"/>
  <c r="G703" i="1"/>
  <c r="M653" i="4" s="1"/>
  <c r="BE699" i="1"/>
  <c r="Q699" i="1"/>
  <c r="R699" i="1"/>
  <c r="N648" i="4"/>
  <c r="O648" i="4" s="1"/>
  <c r="K699" i="1"/>
  <c r="M699" i="1" s="1"/>
  <c r="Z701" i="1" l="1"/>
  <c r="AK701" i="1" s="1"/>
  <c r="AV703" i="1"/>
  <c r="AC720" i="1"/>
  <c r="AW703" i="1"/>
  <c r="AX706" i="1" s="1"/>
  <c r="AB705" i="1"/>
  <c r="N699" i="1"/>
  <c r="AA706" i="1"/>
  <c r="V699" i="1"/>
  <c r="W699" i="1" s="1"/>
  <c r="X699" i="1" s="1"/>
  <c r="Y706" i="1"/>
  <c r="S699" i="1"/>
  <c r="AU703" i="1"/>
  <c r="BB699" i="1"/>
  <c r="AN699" i="1"/>
  <c r="AI699" i="1"/>
  <c r="K649" i="4"/>
  <c r="AH699" i="1" l="1"/>
  <c r="BF699" i="1"/>
  <c r="AG699" i="1"/>
  <c r="AD699" i="1" a="1"/>
  <c r="AD699" i="1" s="1"/>
  <c r="E649" i="4"/>
  <c r="AY703" i="1"/>
  <c r="AZ703" i="1" s="1"/>
  <c r="AF699" i="1"/>
  <c r="BC699" i="1"/>
  <c r="AJ699" i="1"/>
  <c r="BD705" i="1"/>
  <c r="AE699" i="1" l="1"/>
  <c r="AL699" i="1"/>
  <c r="AO699" i="1"/>
  <c r="AP699" i="1" s="1"/>
  <c r="H649" i="4" s="1"/>
  <c r="F653" i="4"/>
  <c r="BA703" i="1"/>
  <c r="L649" i="4"/>
  <c r="AI653" i="4" l="1"/>
  <c r="AJ653" i="4" s="1"/>
  <c r="G653" i="4"/>
  <c r="I649" i="4"/>
  <c r="BI699" i="1"/>
  <c r="D704" i="1"/>
  <c r="E704" i="1" s="1"/>
  <c r="F704" i="1" s="1"/>
  <c r="D653" i="4"/>
  <c r="AR653" i="4" s="1"/>
  <c r="AM699" i="1"/>
  <c r="C649" i="4" s="1"/>
  <c r="AK649" i="4" l="1"/>
  <c r="AL649" i="4" s="1"/>
  <c r="J649" i="4"/>
  <c r="O700" i="1"/>
  <c r="K700" i="1"/>
  <c r="M700" i="1" s="1"/>
  <c r="N649" i="4"/>
  <c r="O649" i="4" s="1"/>
  <c r="G704" i="1"/>
  <c r="M654" i="4" s="1"/>
  <c r="P700" i="1" l="1"/>
  <c r="R700" i="1" s="1"/>
  <c r="AU704" i="1"/>
  <c r="AW704" i="1"/>
  <c r="AX707" i="1" s="1"/>
  <c r="AB706" i="1"/>
  <c r="BD706" i="1" s="1"/>
  <c r="S700" i="1"/>
  <c r="N700" i="1"/>
  <c r="Z702" i="1"/>
  <c r="AK702" i="1" s="1"/>
  <c r="AA707" i="1"/>
  <c r="AC721" i="1"/>
  <c r="Y707" i="1"/>
  <c r="V700" i="1"/>
  <c r="W700" i="1" s="1"/>
  <c r="X700" i="1" s="1"/>
  <c r="AV704" i="1"/>
  <c r="BB700" i="1"/>
  <c r="Q700" i="1" l="1"/>
  <c r="AF700" i="1" s="1"/>
  <c r="AN700" i="1"/>
  <c r="AI700" i="1"/>
  <c r="BE700" i="1"/>
  <c r="K650" i="4" s="1"/>
  <c r="AD700" i="1" a="1"/>
  <c r="AD700" i="1" s="1"/>
  <c r="E650" i="4"/>
  <c r="AJ700" i="1"/>
  <c r="BC700" i="1"/>
  <c r="AY704" i="1"/>
  <c r="AZ704" i="1" s="1"/>
  <c r="BF700" i="1"/>
  <c r="AH700" i="1"/>
  <c r="AG700" i="1" l="1"/>
  <c r="L650" i="4"/>
  <c r="AO700" i="1"/>
  <c r="AP700" i="1" s="1"/>
  <c r="H650" i="4" s="1"/>
  <c r="AE700" i="1"/>
  <c r="AL700" i="1"/>
  <c r="F654" i="4"/>
  <c r="BA704" i="1"/>
  <c r="AI654" i="4" l="1"/>
  <c r="AJ654" i="4" s="1"/>
  <c r="G654" i="4"/>
  <c r="D705" i="1"/>
  <c r="E705" i="1" s="1"/>
  <c r="F705" i="1" s="1"/>
  <c r="D654" i="4"/>
  <c r="AR654" i="4" s="1"/>
  <c r="BI700" i="1"/>
  <c r="I650" i="4"/>
  <c r="AM700" i="1"/>
  <c r="C650" i="4" s="1"/>
  <c r="AK650" i="4" l="1"/>
  <c r="AL650" i="4" s="1"/>
  <c r="J650" i="4"/>
  <c r="K701" i="1"/>
  <c r="M701" i="1" s="1"/>
  <c r="N650" i="4"/>
  <c r="O650" i="4" s="1"/>
  <c r="O701" i="1"/>
  <c r="P701" i="1" s="1"/>
  <c r="G705" i="1"/>
  <c r="M655" i="4" s="1"/>
  <c r="BE701" i="1" l="1"/>
  <c r="Q701" i="1"/>
  <c r="R701" i="1"/>
  <c r="AA708" i="1"/>
  <c r="V701" i="1"/>
  <c r="W701" i="1" s="1"/>
  <c r="X701" i="1" s="1"/>
  <c r="AC722" i="1"/>
  <c r="Y708" i="1"/>
  <c r="N701" i="1"/>
  <c r="AW705" i="1"/>
  <c r="AX708" i="1" s="1"/>
  <c r="AU705" i="1"/>
  <c r="AB707" i="1"/>
  <c r="AV705" i="1"/>
  <c r="S701" i="1"/>
  <c r="Z703" i="1"/>
  <c r="AK703" i="1" s="1"/>
  <c r="BB701" i="1"/>
  <c r="E651" i="4" l="1"/>
  <c r="AH701" i="1"/>
  <c r="BF701" i="1"/>
  <c r="BD707" i="1"/>
  <c r="AN701" i="1"/>
  <c r="AI701" i="1"/>
  <c r="AD701" i="1" a="1"/>
  <c r="AD701" i="1" s="1"/>
  <c r="AY705" i="1"/>
  <c r="AZ705" i="1" s="1"/>
  <c r="AG701" i="1"/>
  <c r="BC701" i="1"/>
  <c r="AF701" i="1"/>
  <c r="AJ701" i="1"/>
  <c r="K651" i="4"/>
  <c r="F655" i="4" l="1"/>
  <c r="BA705" i="1"/>
  <c r="L651" i="4"/>
  <c r="AE701" i="1"/>
  <c r="AL701" i="1"/>
  <c r="AO701" i="1"/>
  <c r="AP701" i="1" s="1"/>
  <c r="H651" i="4" s="1"/>
  <c r="AI655" i="4" l="1"/>
  <c r="AJ655" i="4" s="1"/>
  <c r="G655" i="4"/>
  <c r="I651" i="4"/>
  <c r="D706" i="1"/>
  <c r="E706" i="1" s="1"/>
  <c r="F706" i="1" s="1"/>
  <c r="D655" i="4"/>
  <c r="AR655" i="4" s="1"/>
  <c r="BI701" i="1"/>
  <c r="AM701" i="1"/>
  <c r="C651" i="4" s="1"/>
  <c r="AK651" i="4" l="1"/>
  <c r="AL651" i="4" s="1"/>
  <c r="J651" i="4"/>
  <c r="O702" i="1"/>
  <c r="G706" i="1"/>
  <c r="M656" i="4" s="1"/>
  <c r="N651" i="4"/>
  <c r="O651" i="4" s="1"/>
  <c r="K702" i="1"/>
  <c r="M702" i="1" s="1"/>
  <c r="P702" i="1" l="1"/>
  <c r="R702" i="1" s="1"/>
  <c r="Z704" i="1"/>
  <c r="AK704" i="1" s="1"/>
  <c r="AV706" i="1"/>
  <c r="V702" i="1"/>
  <c r="W702" i="1" s="1"/>
  <c r="N702" i="1"/>
  <c r="S702" i="1"/>
  <c r="AA709" i="1"/>
  <c r="AC723" i="1"/>
  <c r="Y709" i="1"/>
  <c r="AW706" i="1"/>
  <c r="AX709" i="1" s="1"/>
  <c r="AB708" i="1"/>
  <c r="AU706" i="1"/>
  <c r="BB702" i="1"/>
  <c r="BE702" i="1" l="1"/>
  <c r="K652" i="4" s="1"/>
  <c r="Q702" i="1"/>
  <c r="AF702" i="1" s="1"/>
  <c r="AN702" i="1"/>
  <c r="AI702" i="1"/>
  <c r="AY706" i="1"/>
  <c r="AZ706" i="1" s="1"/>
  <c r="BA706" i="1" s="1"/>
  <c r="BC702" i="1"/>
  <c r="AJ702" i="1"/>
  <c r="E652" i="4"/>
  <c r="X702" i="1"/>
  <c r="AD702" i="1" a="1"/>
  <c r="AD702" i="1" s="1"/>
  <c r="BD708" i="1"/>
  <c r="F656" i="4" l="1"/>
  <c r="D707" i="1"/>
  <c r="E707" i="1" s="1"/>
  <c r="F707" i="1" s="1"/>
  <c r="D656" i="4"/>
  <c r="AR656" i="4" s="1"/>
  <c r="AE702" i="1"/>
  <c r="AO702" i="1"/>
  <c r="AP702" i="1" s="1"/>
  <c r="H652" i="4" s="1"/>
  <c r="AL702" i="1"/>
  <c r="AM702" i="1" s="1"/>
  <c r="C652" i="4" s="1"/>
  <c r="BF702" i="1"/>
  <c r="AH702" i="1"/>
  <c r="AG702" i="1"/>
  <c r="AI656" i="4" l="1"/>
  <c r="AJ656" i="4" s="1"/>
  <c r="G656" i="4"/>
  <c r="I652" i="4"/>
  <c r="O703" i="1"/>
  <c r="P703" i="1" s="1"/>
  <c r="BI702" i="1"/>
  <c r="L652" i="4"/>
  <c r="G707" i="1"/>
  <c r="M657" i="4" s="1"/>
  <c r="AK652" i="4" l="1"/>
  <c r="AL652" i="4" s="1"/>
  <c r="J652" i="4"/>
  <c r="BE703" i="1"/>
  <c r="Q703" i="1"/>
  <c r="R703" i="1"/>
  <c r="N652" i="4"/>
  <c r="O652" i="4" s="1"/>
  <c r="K703" i="1"/>
  <c r="M703" i="1" s="1"/>
  <c r="AI703" i="1" l="1"/>
  <c r="AN703" i="1"/>
  <c r="AB709" i="1"/>
  <c r="AA710" i="1"/>
  <c r="N703" i="1"/>
  <c r="S703" i="1"/>
  <c r="AC724" i="1"/>
  <c r="V703" i="1"/>
  <c r="W703" i="1" s="1"/>
  <c r="X703" i="1" s="1"/>
  <c r="Y710" i="1"/>
  <c r="AW707" i="1"/>
  <c r="AX710" i="1" s="1"/>
  <c r="Z705" i="1"/>
  <c r="AK705" i="1" s="1"/>
  <c r="AU707" i="1"/>
  <c r="AV707" i="1"/>
  <c r="BB703" i="1"/>
  <c r="K653" i="4"/>
  <c r="AY707" i="1" l="1"/>
  <c r="AZ707" i="1" s="1"/>
  <c r="BA707" i="1" s="1"/>
  <c r="AH703" i="1"/>
  <c r="BF703" i="1"/>
  <c r="BC703" i="1"/>
  <c r="AF703" i="1"/>
  <c r="AJ703" i="1"/>
  <c r="AG703" i="1"/>
  <c r="AD703" i="1" a="1"/>
  <c r="AD703" i="1" s="1"/>
  <c r="BD709" i="1"/>
  <c r="E653" i="4"/>
  <c r="F657" i="4" l="1"/>
  <c r="AL703" i="1"/>
  <c r="AM703" i="1" s="1"/>
  <c r="C653" i="4" s="1"/>
  <c r="AE703" i="1"/>
  <c r="AO703" i="1"/>
  <c r="AP703" i="1" s="1"/>
  <c r="H653" i="4" s="1"/>
  <c r="D708" i="1"/>
  <c r="E708" i="1" s="1"/>
  <c r="F708" i="1" s="1"/>
  <c r="D657" i="4"/>
  <c r="AR657" i="4" s="1"/>
  <c r="L653" i="4"/>
  <c r="AI657" i="4" l="1"/>
  <c r="AJ657" i="4" s="1"/>
  <c r="G657" i="4"/>
  <c r="I653" i="4"/>
  <c r="G708" i="1"/>
  <c r="M658" i="4" s="1"/>
  <c r="O704" i="1"/>
  <c r="P704" i="1" s="1"/>
  <c r="BI703" i="1"/>
  <c r="AK653" i="4" l="1"/>
  <c r="AL653" i="4" s="1"/>
  <c r="J653" i="4"/>
  <c r="K704" i="1"/>
  <c r="M704" i="1" s="1"/>
  <c r="N653" i="4"/>
  <c r="O653" i="4" s="1"/>
  <c r="R704" i="1"/>
  <c r="Q704" i="1"/>
  <c r="BE704" i="1"/>
  <c r="AN704" i="1" l="1"/>
  <c r="AI704" i="1"/>
  <c r="K654" i="4"/>
  <c r="AW708" i="1"/>
  <c r="AX711" i="1" s="1"/>
  <c r="Y711" i="1"/>
  <c r="AC725" i="1"/>
  <c r="Z706" i="1"/>
  <c r="AK706" i="1" s="1"/>
  <c r="AA711" i="1"/>
  <c r="AV708" i="1"/>
  <c r="V704" i="1"/>
  <c r="W704" i="1" s="1"/>
  <c r="N704" i="1"/>
  <c r="AB710" i="1"/>
  <c r="AU708" i="1"/>
  <c r="S704" i="1"/>
  <c r="BB704" i="1"/>
  <c r="BD710" i="1" l="1"/>
  <c r="AF704" i="1"/>
  <c r="AJ704" i="1"/>
  <c r="BC704" i="1"/>
  <c r="X704" i="1"/>
  <c r="AY708" i="1"/>
  <c r="AZ708" i="1" s="1"/>
  <c r="AD704" i="1" a="1"/>
  <c r="AD704" i="1" s="1"/>
  <c r="E654" i="4"/>
  <c r="BF704" i="1" l="1"/>
  <c r="AH704" i="1"/>
  <c r="AG704" i="1"/>
  <c r="AO704" i="1"/>
  <c r="AP704" i="1" s="1"/>
  <c r="H654" i="4" s="1"/>
  <c r="AE704" i="1"/>
  <c r="AL704" i="1"/>
  <c r="AM704" i="1" s="1"/>
  <c r="C654" i="4" s="1"/>
  <c r="F658" i="4"/>
  <c r="BA708" i="1"/>
  <c r="AI658" i="4" l="1"/>
  <c r="AJ658" i="4" s="1"/>
  <c r="G658" i="4"/>
  <c r="O705" i="1"/>
  <c r="P705" i="1" s="1"/>
  <c r="BI704" i="1"/>
  <c r="I654" i="4"/>
  <c r="D709" i="1"/>
  <c r="E709" i="1" s="1"/>
  <c r="F709" i="1" s="1"/>
  <c r="D658" i="4"/>
  <c r="AR658" i="4" s="1"/>
  <c r="L654" i="4"/>
  <c r="AK654" i="4" l="1"/>
  <c r="AL654" i="4" s="1"/>
  <c r="J654" i="4"/>
  <c r="G709" i="1"/>
  <c r="M659" i="4" s="1"/>
  <c r="K705" i="1"/>
  <c r="M705" i="1" s="1"/>
  <c r="N654" i="4"/>
  <c r="O654" i="4" s="1"/>
  <c r="R705" i="1"/>
  <c r="Q705" i="1"/>
  <c r="BE705" i="1"/>
  <c r="AN705" i="1" l="1"/>
  <c r="AI705" i="1"/>
  <c r="AU709" i="1"/>
  <c r="AB711" i="1"/>
  <c r="BD711" i="1" s="1"/>
  <c r="Z707" i="1"/>
  <c r="AK707" i="1" s="1"/>
  <c r="Y712" i="1"/>
  <c r="S705" i="1"/>
  <c r="N705" i="1"/>
  <c r="AA712" i="1"/>
  <c r="AC726" i="1"/>
  <c r="AW709" i="1"/>
  <c r="AX712" i="1" s="1"/>
  <c r="V705" i="1"/>
  <c r="W705" i="1" s="1"/>
  <c r="X705" i="1" s="1"/>
  <c r="AV709" i="1"/>
  <c r="BB705" i="1"/>
  <c r="K655" i="4"/>
  <c r="AH705" i="1" l="1"/>
  <c r="BF705" i="1"/>
  <c r="E655" i="4"/>
  <c r="AY709" i="1"/>
  <c r="AZ709" i="1" s="1"/>
  <c r="AG705" i="1"/>
  <c r="AF705" i="1"/>
  <c r="AJ705" i="1"/>
  <c r="BC705" i="1"/>
  <c r="AD705" i="1" a="1"/>
  <c r="AD705" i="1" s="1"/>
  <c r="F659" i="4" l="1"/>
  <c r="BA709" i="1"/>
  <c r="AE705" i="1"/>
  <c r="AO705" i="1"/>
  <c r="AP705" i="1" s="1"/>
  <c r="H655" i="4" s="1"/>
  <c r="AL705" i="1"/>
  <c r="AM705" i="1" s="1"/>
  <c r="C655" i="4" s="1"/>
  <c r="L655" i="4"/>
  <c r="AI659" i="4" l="1"/>
  <c r="AJ659" i="4" s="1"/>
  <c r="G659" i="4"/>
  <c r="D710" i="1"/>
  <c r="E710" i="1" s="1"/>
  <c r="F710" i="1" s="1"/>
  <c r="D659" i="4"/>
  <c r="AR659" i="4" s="1"/>
  <c r="I655" i="4"/>
  <c r="O706" i="1"/>
  <c r="P706" i="1" s="1"/>
  <c r="BI705" i="1"/>
  <c r="AK655" i="4" l="1"/>
  <c r="AL655" i="4" s="1"/>
  <c r="J655" i="4"/>
  <c r="K706" i="1"/>
  <c r="M706" i="1" s="1"/>
  <c r="N655" i="4"/>
  <c r="O655" i="4" s="1"/>
  <c r="Q706" i="1"/>
  <c r="R706" i="1"/>
  <c r="BE706" i="1"/>
  <c r="G710" i="1"/>
  <c r="M660" i="4" s="1"/>
  <c r="K656" i="4" l="1"/>
  <c r="AN706" i="1"/>
  <c r="AI706" i="1"/>
  <c r="Z708" i="1"/>
  <c r="AK708" i="1" s="1"/>
  <c r="AU710" i="1"/>
  <c r="AB712" i="1"/>
  <c r="N706" i="1"/>
  <c r="AA713" i="1"/>
  <c r="S706" i="1"/>
  <c r="V706" i="1"/>
  <c r="W706" i="1" s="1"/>
  <c r="X706" i="1" s="1"/>
  <c r="AG706" i="1" s="1"/>
  <c r="AV710" i="1"/>
  <c r="AC727" i="1"/>
  <c r="Y713" i="1"/>
  <c r="AW710" i="1"/>
  <c r="AX713" i="1" s="1"/>
  <c r="BB706" i="1"/>
  <c r="AY710" i="1" l="1"/>
  <c r="AZ710" i="1" s="1"/>
  <c r="F660" i="4" s="1"/>
  <c r="BF706" i="1"/>
  <c r="AH706" i="1"/>
  <c r="AJ706" i="1"/>
  <c r="AF706" i="1"/>
  <c r="BC706" i="1"/>
  <c r="BD712" i="1"/>
  <c r="E656" i="4"/>
  <c r="AD706" i="1" a="1"/>
  <c r="AD706" i="1" s="1"/>
  <c r="AI660" i="4" l="1"/>
  <c r="AJ660" i="4" s="1"/>
  <c r="G660" i="4"/>
  <c r="BA710" i="1"/>
  <c r="D711" i="1" s="1"/>
  <c r="E711" i="1" s="1"/>
  <c r="F711" i="1" s="1"/>
  <c r="AL706" i="1"/>
  <c r="AM706" i="1" s="1"/>
  <c r="C656" i="4" s="1"/>
  <c r="AO706" i="1"/>
  <c r="AP706" i="1" s="1"/>
  <c r="H656" i="4" s="1"/>
  <c r="AE706" i="1"/>
  <c r="L656" i="4"/>
  <c r="D660" i="4" l="1"/>
  <c r="AR660" i="4" s="1"/>
  <c r="G711" i="1"/>
  <c r="M661" i="4" s="1"/>
  <c r="I656" i="4"/>
  <c r="O707" i="1"/>
  <c r="P707" i="1" s="1"/>
  <c r="BI706" i="1"/>
  <c r="AK656" i="4" l="1"/>
  <c r="AL656" i="4" s="1"/>
  <c r="J656" i="4"/>
  <c r="R707" i="1"/>
  <c r="Q707" i="1"/>
  <c r="BE707" i="1"/>
  <c r="K707" i="1"/>
  <c r="M707" i="1" s="1"/>
  <c r="N656" i="4"/>
  <c r="O656" i="4" s="1"/>
  <c r="Z709" i="1" l="1"/>
  <c r="AK709" i="1" s="1"/>
  <c r="S707" i="1"/>
  <c r="Y714" i="1"/>
  <c r="AV711" i="1"/>
  <c r="AA714" i="1"/>
  <c r="AU711" i="1"/>
  <c r="N707" i="1"/>
  <c r="AB713" i="1"/>
  <c r="BD713" i="1" s="1"/>
  <c r="V707" i="1"/>
  <c r="W707" i="1" s="1"/>
  <c r="X707" i="1" s="1"/>
  <c r="AG707" i="1" s="1"/>
  <c r="AC728" i="1"/>
  <c r="AW711" i="1"/>
  <c r="AX714" i="1" s="1"/>
  <c r="BB707" i="1"/>
  <c r="K657" i="4"/>
  <c r="AI707" i="1"/>
  <c r="AN707" i="1"/>
  <c r="AY711" i="1" l="1"/>
  <c r="AZ711" i="1" s="1"/>
  <c r="F661" i="4" s="1"/>
  <c r="E657" i="4"/>
  <c r="AD707" i="1" a="1"/>
  <c r="AD707" i="1" s="1"/>
  <c r="AF707" i="1"/>
  <c r="BC707" i="1"/>
  <c r="AJ707" i="1"/>
  <c r="BF707" i="1"/>
  <c r="AH707" i="1"/>
  <c r="AI661" i="4" l="1"/>
  <c r="AJ661" i="4" s="1"/>
  <c r="G661" i="4"/>
  <c r="BA711" i="1"/>
  <c r="D661" i="4" s="1"/>
  <c r="AR661" i="4" s="1"/>
  <c r="AE707" i="1"/>
  <c r="AL707" i="1"/>
  <c r="AM707" i="1" s="1"/>
  <c r="C657" i="4" s="1"/>
  <c r="AO707" i="1"/>
  <c r="AP707" i="1" s="1"/>
  <c r="H657" i="4" s="1"/>
  <c r="L657" i="4"/>
  <c r="D712" i="1" l="1"/>
  <c r="E712" i="1" s="1"/>
  <c r="F712" i="1" s="1"/>
  <c r="I657" i="4"/>
  <c r="O708" i="1"/>
  <c r="P708" i="1" s="1"/>
  <c r="BI707" i="1"/>
  <c r="AK657" i="4" l="1"/>
  <c r="AL657" i="4" s="1"/>
  <c r="J657" i="4"/>
  <c r="G712" i="1"/>
  <c r="M662" i="4" s="1"/>
  <c r="Q708" i="1"/>
  <c r="R708" i="1"/>
  <c r="BE708" i="1"/>
  <c r="K658" i="4" s="1"/>
  <c r="K708" i="1"/>
  <c r="M708" i="1" s="1"/>
  <c r="N657" i="4"/>
  <c r="O657" i="4" s="1"/>
  <c r="S708" i="1" l="1"/>
  <c r="N708" i="1"/>
  <c r="AB714" i="1"/>
  <c r="AC729" i="1"/>
  <c r="AV712" i="1"/>
  <c r="AA715" i="1"/>
  <c r="V708" i="1"/>
  <c r="W708" i="1" s="1"/>
  <c r="X708" i="1" s="1"/>
  <c r="AU712" i="1"/>
  <c r="Y715" i="1"/>
  <c r="AW712" i="1"/>
  <c r="AX715" i="1" s="1"/>
  <c r="Z710" i="1"/>
  <c r="AK710" i="1" s="1"/>
  <c r="BB708" i="1"/>
  <c r="AI708" i="1"/>
  <c r="AN708" i="1"/>
  <c r="AY712" i="1" l="1"/>
  <c r="AZ712" i="1" s="1"/>
  <c r="F662" i="4" s="1"/>
  <c r="AH708" i="1"/>
  <c r="BF708" i="1"/>
  <c r="BD714" i="1"/>
  <c r="AG708" i="1"/>
  <c r="E658" i="4"/>
  <c r="AD708" i="1" a="1"/>
  <c r="AD708" i="1" s="1"/>
  <c r="AJ708" i="1"/>
  <c r="AF708" i="1"/>
  <c r="BC708" i="1"/>
  <c r="AI662" i="4" l="1"/>
  <c r="AJ662" i="4" s="1"/>
  <c r="G662" i="4"/>
  <c r="BA712" i="1"/>
  <c r="D662" i="4" s="1"/>
  <c r="AR662" i="4" s="1"/>
  <c r="AL708" i="1"/>
  <c r="AM708" i="1" s="1"/>
  <c r="C658" i="4" s="1"/>
  <c r="AO708" i="1"/>
  <c r="AP708" i="1" s="1"/>
  <c r="H658" i="4" s="1"/>
  <c r="AE708" i="1"/>
  <c r="L658" i="4"/>
  <c r="D713" i="1" l="1"/>
  <c r="E713" i="1" s="1"/>
  <c r="F713" i="1" s="1"/>
  <c r="I658" i="4"/>
  <c r="O709" i="1"/>
  <c r="P709" i="1" s="1"/>
  <c r="BI708" i="1"/>
  <c r="AK658" i="4" l="1"/>
  <c r="AL658" i="4" s="1"/>
  <c r="J658" i="4"/>
  <c r="G713" i="1"/>
  <c r="M663" i="4" s="1"/>
  <c r="BE709" i="1"/>
  <c r="K659" i="4" s="1"/>
  <c r="R709" i="1"/>
  <c r="Q709" i="1"/>
  <c r="N658" i="4"/>
  <c r="O658" i="4" s="1"/>
  <c r="K709" i="1"/>
  <c r="M709" i="1" s="1"/>
  <c r="N709" i="1" l="1"/>
  <c r="S709" i="1"/>
  <c r="V709" i="1"/>
  <c r="W709" i="1" s="1"/>
  <c r="X709" i="1" s="1"/>
  <c r="AV713" i="1"/>
  <c r="AW713" i="1"/>
  <c r="AX716" i="1" s="1"/>
  <c r="AA716" i="1"/>
  <c r="AC730" i="1"/>
  <c r="Y716" i="1"/>
  <c r="AU713" i="1"/>
  <c r="AB715" i="1"/>
  <c r="BD715" i="1" s="1"/>
  <c r="Z711" i="1"/>
  <c r="AK711" i="1" s="1"/>
  <c r="BB709" i="1"/>
  <c r="AN709" i="1"/>
  <c r="AI709" i="1"/>
  <c r="AF709" i="1" l="1"/>
  <c r="BC709" i="1"/>
  <c r="AJ709" i="1"/>
  <c r="BF709" i="1"/>
  <c r="AH709" i="1"/>
  <c r="AY713" i="1"/>
  <c r="AZ713" i="1" s="1"/>
  <c r="AD709" i="1" a="1"/>
  <c r="AD709" i="1" s="1"/>
  <c r="E659" i="4"/>
  <c r="AG709" i="1"/>
  <c r="BA713" i="1" l="1"/>
  <c r="F663" i="4"/>
  <c r="L659" i="4"/>
  <c r="AE709" i="1"/>
  <c r="AO709" i="1"/>
  <c r="AP709" i="1" s="1"/>
  <c r="H659" i="4" s="1"/>
  <c r="AL709" i="1"/>
  <c r="AM709" i="1" s="1"/>
  <c r="C659" i="4" s="1"/>
  <c r="AI663" i="4" l="1"/>
  <c r="AJ663" i="4" s="1"/>
  <c r="G663" i="4"/>
  <c r="D663" i="4"/>
  <c r="AR663" i="4" s="1"/>
  <c r="D714" i="1"/>
  <c r="E714" i="1" s="1"/>
  <c r="F714" i="1" s="1"/>
  <c r="I659" i="4"/>
  <c r="O710" i="1"/>
  <c r="P710" i="1" s="1"/>
  <c r="BI709" i="1"/>
  <c r="AK659" i="4" l="1"/>
  <c r="AL659" i="4" s="1"/>
  <c r="J659" i="4"/>
  <c r="K710" i="1"/>
  <c r="M710" i="1" s="1"/>
  <c r="N659" i="4"/>
  <c r="O659" i="4" s="1"/>
  <c r="G714" i="1"/>
  <c r="M664" i="4" s="1"/>
  <c r="BE710" i="1"/>
  <c r="Q710" i="1"/>
  <c r="R710" i="1"/>
  <c r="K660" i="4" l="1"/>
  <c r="AN710" i="1"/>
  <c r="AI710" i="1"/>
  <c r="N710" i="1"/>
  <c r="AW714" i="1"/>
  <c r="AX717" i="1" s="1"/>
  <c r="S710" i="1"/>
  <c r="AV714" i="1"/>
  <c r="AA717" i="1"/>
  <c r="V710" i="1"/>
  <c r="W710" i="1" s="1"/>
  <c r="X710" i="1" s="1"/>
  <c r="Y717" i="1"/>
  <c r="Z712" i="1"/>
  <c r="AK712" i="1" s="1"/>
  <c r="AC731" i="1"/>
  <c r="AU714" i="1"/>
  <c r="AB716" i="1"/>
  <c r="BD716" i="1" s="1"/>
  <c r="BB710" i="1"/>
  <c r="AY714" i="1" l="1"/>
  <c r="AZ714" i="1" s="1"/>
  <c r="F664" i="4" s="1"/>
  <c r="AD710" i="1" a="1"/>
  <c r="AD710" i="1" s="1"/>
  <c r="AH710" i="1"/>
  <c r="BF710" i="1"/>
  <c r="BC710" i="1"/>
  <c r="AF710" i="1"/>
  <c r="AJ710" i="1"/>
  <c r="E660" i="4"/>
  <c r="AG710" i="1"/>
  <c r="AI664" i="4" l="1"/>
  <c r="AJ664" i="4" s="1"/>
  <c r="G664" i="4"/>
  <c r="BA714" i="1"/>
  <c r="D715" i="1" s="1"/>
  <c r="E715" i="1" s="1"/>
  <c r="F715" i="1" s="1"/>
  <c r="AL710" i="1"/>
  <c r="AM710" i="1" s="1"/>
  <c r="C660" i="4" s="1"/>
  <c r="AO710" i="1"/>
  <c r="AP710" i="1" s="1"/>
  <c r="H660" i="4" s="1"/>
  <c r="AE710" i="1"/>
  <c r="L660" i="4"/>
  <c r="D664" i="4" l="1"/>
  <c r="AR664" i="4" s="1"/>
  <c r="O711" i="1"/>
  <c r="P711" i="1" s="1"/>
  <c r="BI710" i="1"/>
  <c r="G715" i="1"/>
  <c r="M665" i="4" s="1"/>
  <c r="I660" i="4"/>
  <c r="AK660" i="4" l="1"/>
  <c r="AL660" i="4" s="1"/>
  <c r="J660" i="4"/>
  <c r="R711" i="1"/>
  <c r="Q711" i="1"/>
  <c r="BE711" i="1"/>
  <c r="K661" i="4" s="1"/>
  <c r="K711" i="1"/>
  <c r="M711" i="1" s="1"/>
  <c r="N660" i="4"/>
  <c r="O660" i="4" s="1"/>
  <c r="AU715" i="1" l="1"/>
  <c r="S711" i="1"/>
  <c r="AB717" i="1"/>
  <c r="V711" i="1"/>
  <c r="W711" i="1" s="1"/>
  <c r="X711" i="1" s="1"/>
  <c r="AG711" i="1" s="1"/>
  <c r="AC732" i="1"/>
  <c r="Z713" i="1"/>
  <c r="AK713" i="1" s="1"/>
  <c r="AW715" i="1"/>
  <c r="AX718" i="1" s="1"/>
  <c r="AV715" i="1"/>
  <c r="Y718" i="1"/>
  <c r="N711" i="1"/>
  <c r="AA718" i="1"/>
  <c r="BB711" i="1"/>
  <c r="AI711" i="1"/>
  <c r="AN711" i="1"/>
  <c r="BF711" i="1" l="1"/>
  <c r="AH711" i="1"/>
  <c r="BD717" i="1"/>
  <c r="E661" i="4"/>
  <c r="AD711" i="1" a="1"/>
  <c r="AD711" i="1" s="1"/>
  <c r="AJ711" i="1"/>
  <c r="AF711" i="1"/>
  <c r="BC711" i="1"/>
  <c r="AY715" i="1"/>
  <c r="AZ715" i="1" s="1"/>
  <c r="F665" i="4" l="1"/>
  <c r="BA715" i="1"/>
  <c r="L661" i="4"/>
  <c r="AE711" i="1"/>
  <c r="AL711" i="1"/>
  <c r="AM711" i="1" s="1"/>
  <c r="C661" i="4" s="1"/>
  <c r="AO711" i="1"/>
  <c r="AP711" i="1" s="1"/>
  <c r="H661" i="4" s="1"/>
  <c r="AI665" i="4" l="1"/>
  <c r="AJ665" i="4" s="1"/>
  <c r="G665" i="4"/>
  <c r="I661" i="4"/>
  <c r="D665" i="4"/>
  <c r="AR665" i="4" s="1"/>
  <c r="D716" i="1"/>
  <c r="E716" i="1" s="1"/>
  <c r="F716" i="1" s="1"/>
  <c r="O712" i="1"/>
  <c r="P712" i="1" s="1"/>
  <c r="BI711" i="1"/>
  <c r="AK661" i="4" l="1"/>
  <c r="AL661" i="4" s="1"/>
  <c r="J661" i="4"/>
  <c r="K712" i="1"/>
  <c r="M712" i="1" s="1"/>
  <c r="N661" i="4"/>
  <c r="O661" i="4" s="1"/>
  <c r="G716" i="1"/>
  <c r="M666" i="4" s="1"/>
  <c r="BE712" i="1"/>
  <c r="R712" i="1"/>
  <c r="Q712" i="1"/>
  <c r="K662" i="4" l="1"/>
  <c r="AI712" i="1"/>
  <c r="AN712" i="1"/>
  <c r="AV716" i="1"/>
  <c r="Y719" i="1"/>
  <c r="AB718" i="1"/>
  <c r="BD718" i="1" s="1"/>
  <c r="Z714" i="1"/>
  <c r="AK714" i="1" s="1"/>
  <c r="AU716" i="1"/>
  <c r="S712" i="1"/>
  <c r="N712" i="1"/>
  <c r="V712" i="1"/>
  <c r="W712" i="1" s="1"/>
  <c r="X712" i="1" s="1"/>
  <c r="AW716" i="1"/>
  <c r="AX719" i="1" s="1"/>
  <c r="AA719" i="1"/>
  <c r="AC733" i="1"/>
  <c r="BB712" i="1"/>
  <c r="BF712" i="1" l="1"/>
  <c r="AH712" i="1"/>
  <c r="AF712" i="1"/>
  <c r="BC712" i="1"/>
  <c r="AJ712" i="1"/>
  <c r="AG712" i="1"/>
  <c r="AD712" i="1" a="1"/>
  <c r="AD712" i="1" s="1"/>
  <c r="AY716" i="1"/>
  <c r="AZ716" i="1" s="1"/>
  <c r="E662" i="4"/>
  <c r="F666" i="4" l="1"/>
  <c r="BA716" i="1"/>
  <c r="AL712" i="1"/>
  <c r="AO712" i="1"/>
  <c r="AP712" i="1" s="1"/>
  <c r="H662" i="4" s="1"/>
  <c r="AE712" i="1"/>
  <c r="L662" i="4"/>
  <c r="AI666" i="4" l="1"/>
  <c r="AJ666" i="4" s="1"/>
  <c r="G666" i="4"/>
  <c r="AM712" i="1"/>
  <c r="C662" i="4" s="1"/>
  <c r="D717" i="1"/>
  <c r="E717" i="1" s="1"/>
  <c r="F717" i="1" s="1"/>
  <c r="D666" i="4"/>
  <c r="AR666" i="4" s="1"/>
  <c r="BI712" i="1"/>
  <c r="I662" i="4"/>
  <c r="AK662" i="4" l="1"/>
  <c r="AL662" i="4" s="1"/>
  <c r="J662" i="4"/>
  <c r="O713" i="1"/>
  <c r="K713" i="1"/>
  <c r="M713" i="1" s="1"/>
  <c r="N662" i="4"/>
  <c r="O662" i="4" s="1"/>
  <c r="G717" i="1"/>
  <c r="M667" i="4" s="1"/>
  <c r="P713" i="1" l="1"/>
  <c r="R713" i="1" s="1"/>
  <c r="AA720" i="1"/>
  <c r="V713" i="1"/>
  <c r="W713" i="1" s="1"/>
  <c r="X713" i="1" s="1"/>
  <c r="AC734" i="1"/>
  <c r="AB719" i="1"/>
  <c r="BD719" i="1" s="1"/>
  <c r="AW717" i="1"/>
  <c r="AX720" i="1" s="1"/>
  <c r="Y720" i="1"/>
  <c r="Z715" i="1"/>
  <c r="AK715" i="1" s="1"/>
  <c r="AV717" i="1"/>
  <c r="N713" i="1"/>
  <c r="AU717" i="1"/>
  <c r="S713" i="1"/>
  <c r="BB713" i="1"/>
  <c r="BE713" i="1" l="1"/>
  <c r="K663" i="4" s="1"/>
  <c r="AN713" i="1"/>
  <c r="AI713" i="1"/>
  <c r="Q713" i="1"/>
  <c r="AF713" i="1" s="1"/>
  <c r="E663" i="4"/>
  <c r="BF713" i="1"/>
  <c r="AH713" i="1"/>
  <c r="AD713" i="1" a="1"/>
  <c r="AD713" i="1" s="1"/>
  <c r="AJ713" i="1"/>
  <c r="BC713" i="1"/>
  <c r="AY717" i="1"/>
  <c r="AZ717" i="1" s="1"/>
  <c r="AG713" i="1" l="1"/>
  <c r="F667" i="4"/>
  <c r="BA717" i="1"/>
  <c r="AL713" i="1"/>
  <c r="AM713" i="1" s="1"/>
  <c r="C663" i="4" s="1"/>
  <c r="AO713" i="1"/>
  <c r="AP713" i="1" s="1"/>
  <c r="H663" i="4" s="1"/>
  <c r="AE713" i="1"/>
  <c r="L663" i="4"/>
  <c r="AI667" i="4" l="1"/>
  <c r="AJ667" i="4" s="1"/>
  <c r="G667" i="4"/>
  <c r="I663" i="4"/>
  <c r="O714" i="1"/>
  <c r="P714" i="1" s="1"/>
  <c r="BI713" i="1"/>
  <c r="D667" i="4"/>
  <c r="AR667" i="4" s="1"/>
  <c r="D718" i="1"/>
  <c r="E718" i="1" s="1"/>
  <c r="F718" i="1" s="1"/>
  <c r="AK663" i="4" l="1"/>
  <c r="AL663" i="4" s="1"/>
  <c r="J663" i="4"/>
  <c r="BE714" i="1"/>
  <c r="Q714" i="1"/>
  <c r="R714" i="1"/>
  <c r="G718" i="1"/>
  <c r="M668" i="4" s="1"/>
  <c r="K714" i="1"/>
  <c r="M714" i="1" s="1"/>
  <c r="N663" i="4"/>
  <c r="O663" i="4" s="1"/>
  <c r="AW718" i="1" l="1"/>
  <c r="AX721" i="1" s="1"/>
  <c r="AU718" i="1"/>
  <c r="V714" i="1"/>
  <c r="W714" i="1" s="1"/>
  <c r="X714" i="1" s="1"/>
  <c r="AG714" i="1" s="1"/>
  <c r="AB720" i="1"/>
  <c r="Z716" i="1"/>
  <c r="AK716" i="1" s="1"/>
  <c r="AV718" i="1"/>
  <c r="S714" i="1"/>
  <c r="N714" i="1"/>
  <c r="AC735" i="1"/>
  <c r="Y721" i="1"/>
  <c r="AA721" i="1"/>
  <c r="BB714" i="1"/>
  <c r="AN714" i="1"/>
  <c r="AI714" i="1"/>
  <c r="K664" i="4"/>
  <c r="AD714" i="1" l="1" a="1"/>
  <c r="AD714" i="1" s="1"/>
  <c r="BD720" i="1"/>
  <c r="E664" i="4"/>
  <c r="AH714" i="1"/>
  <c r="BF714" i="1"/>
  <c r="AY718" i="1"/>
  <c r="AZ718" i="1" s="1"/>
  <c r="AF714" i="1"/>
  <c r="BC714" i="1"/>
  <c r="AJ714" i="1"/>
  <c r="F668" i="4" l="1"/>
  <c r="BA718" i="1"/>
  <c r="L664" i="4"/>
  <c r="AE714" i="1"/>
  <c r="AO714" i="1"/>
  <c r="AP714" i="1" s="1"/>
  <c r="H664" i="4" s="1"/>
  <c r="AL714" i="1"/>
  <c r="AM714" i="1" s="1"/>
  <c r="C664" i="4" s="1"/>
  <c r="AI668" i="4" l="1"/>
  <c r="AJ668" i="4" s="1"/>
  <c r="G668" i="4"/>
  <c r="D719" i="1"/>
  <c r="E719" i="1" s="1"/>
  <c r="F719" i="1" s="1"/>
  <c r="D668" i="4"/>
  <c r="AR668" i="4" s="1"/>
  <c r="I664" i="4"/>
  <c r="O715" i="1"/>
  <c r="P715" i="1" s="1"/>
  <c r="BI714" i="1"/>
  <c r="AK664" i="4" l="1"/>
  <c r="AL664" i="4" s="1"/>
  <c r="J664" i="4"/>
  <c r="R715" i="1"/>
  <c r="Q715" i="1"/>
  <c r="BE715" i="1"/>
  <c r="K665" i="4" s="1"/>
  <c r="N664" i="4"/>
  <c r="O664" i="4" s="1"/>
  <c r="K715" i="1"/>
  <c r="M715" i="1" s="1"/>
  <c r="G719" i="1"/>
  <c r="M669" i="4" s="1"/>
  <c r="AA722" i="1" l="1"/>
  <c r="V715" i="1"/>
  <c r="W715" i="1" s="1"/>
  <c r="X715" i="1" s="1"/>
  <c r="AG715" i="1" s="1"/>
  <c r="Y722" i="1"/>
  <c r="AW719" i="1"/>
  <c r="AX722" i="1" s="1"/>
  <c r="AC736" i="1"/>
  <c r="AB721" i="1"/>
  <c r="BD721" i="1" s="1"/>
  <c r="AU719" i="1"/>
  <c r="S715" i="1"/>
  <c r="N715" i="1"/>
  <c r="Z717" i="1"/>
  <c r="AK717" i="1" s="1"/>
  <c r="AV719" i="1"/>
  <c r="BB715" i="1"/>
  <c r="AN715" i="1"/>
  <c r="AI715" i="1"/>
  <c r="AY719" i="1" l="1"/>
  <c r="AZ719" i="1" s="1"/>
  <c r="BA719" i="1" s="1"/>
  <c r="E665" i="4"/>
  <c r="AH715" i="1"/>
  <c r="BF715" i="1"/>
  <c r="AJ715" i="1"/>
  <c r="BC715" i="1"/>
  <c r="AF715" i="1"/>
  <c r="AD715" i="1" a="1"/>
  <c r="AD715" i="1" s="1"/>
  <c r="F669" i="4" l="1"/>
  <c r="AO715" i="1"/>
  <c r="AP715" i="1" s="1"/>
  <c r="H665" i="4" s="1"/>
  <c r="AL715" i="1"/>
  <c r="AM715" i="1" s="1"/>
  <c r="C665" i="4" s="1"/>
  <c r="AE715" i="1"/>
  <c r="D720" i="1"/>
  <c r="E720" i="1" s="1"/>
  <c r="F720" i="1" s="1"/>
  <c r="D669" i="4"/>
  <c r="AR669" i="4" s="1"/>
  <c r="L665" i="4"/>
  <c r="AI669" i="4" l="1"/>
  <c r="AJ669" i="4" s="1"/>
  <c r="G669" i="4"/>
  <c r="O716" i="1"/>
  <c r="P716" i="1" s="1"/>
  <c r="BI715" i="1"/>
  <c r="G720" i="1"/>
  <c r="M670" i="4" s="1"/>
  <c r="I665" i="4"/>
  <c r="AK665" i="4" l="1"/>
  <c r="AL665" i="4" s="1"/>
  <c r="J665" i="4"/>
  <c r="K716" i="1"/>
  <c r="M716" i="1" s="1"/>
  <c r="N665" i="4"/>
  <c r="O665" i="4" s="1"/>
  <c r="BE716" i="1"/>
  <c r="R716" i="1"/>
  <c r="Q716" i="1"/>
  <c r="K666" i="4" l="1"/>
  <c r="AN716" i="1"/>
  <c r="AI716" i="1"/>
  <c r="AU720" i="1"/>
  <c r="AW720" i="1"/>
  <c r="AX723" i="1" s="1"/>
  <c r="AC737" i="1"/>
  <c r="AV720" i="1"/>
  <c r="Z718" i="1"/>
  <c r="AK718" i="1" s="1"/>
  <c r="AB722" i="1"/>
  <c r="BD722" i="1" s="1"/>
  <c r="N716" i="1"/>
  <c r="S716" i="1"/>
  <c r="AA723" i="1"/>
  <c r="V716" i="1"/>
  <c r="W716" i="1" s="1"/>
  <c r="X716" i="1" s="1"/>
  <c r="Y723" i="1"/>
  <c r="BB716" i="1"/>
  <c r="AY720" i="1" l="1"/>
  <c r="AZ720" i="1" s="1"/>
  <c r="AF716" i="1"/>
  <c r="BC716" i="1"/>
  <c r="AJ716" i="1"/>
  <c r="AD716" i="1" a="1"/>
  <c r="AD716" i="1" s="1"/>
  <c r="AG716" i="1"/>
  <c r="BF716" i="1"/>
  <c r="AH716" i="1"/>
  <c r="E666" i="4"/>
  <c r="L666" i="4" l="1"/>
  <c r="AE716" i="1"/>
  <c r="AO716" i="1"/>
  <c r="AP716" i="1" s="1"/>
  <c r="H666" i="4" s="1"/>
  <c r="AL716" i="1"/>
  <c r="AM716" i="1" s="1"/>
  <c r="C666" i="4" s="1"/>
  <c r="F670" i="4"/>
  <c r="BA720" i="1"/>
  <c r="AI670" i="4" l="1"/>
  <c r="AJ670" i="4" s="1"/>
  <c r="G670" i="4"/>
  <c r="D670" i="4"/>
  <c r="AR670" i="4" s="1"/>
  <c r="D721" i="1"/>
  <c r="E721" i="1" s="1"/>
  <c r="F721" i="1" s="1"/>
  <c r="I666" i="4"/>
  <c r="O717" i="1"/>
  <c r="P717" i="1" s="1"/>
  <c r="BI716" i="1"/>
  <c r="AK666" i="4" l="1"/>
  <c r="AL666" i="4" s="1"/>
  <c r="J666" i="4"/>
  <c r="K717" i="1"/>
  <c r="M717" i="1" s="1"/>
  <c r="N666" i="4"/>
  <c r="O666" i="4" s="1"/>
  <c r="Q717" i="1"/>
  <c r="R717" i="1"/>
  <c r="BE717" i="1"/>
  <c r="G721" i="1"/>
  <c r="M671" i="4" s="1"/>
  <c r="K667" i="4" l="1"/>
  <c r="AI717" i="1"/>
  <c r="AN717" i="1"/>
  <c r="AW721" i="1"/>
  <c r="AX724" i="1" s="1"/>
  <c r="AV721" i="1"/>
  <c r="AB723" i="1"/>
  <c r="Z719" i="1"/>
  <c r="AK719" i="1" s="1"/>
  <c r="Y724" i="1"/>
  <c r="N717" i="1"/>
  <c r="S717" i="1"/>
  <c r="AA724" i="1"/>
  <c r="AU721" i="1"/>
  <c r="V717" i="1"/>
  <c r="W717" i="1" s="1"/>
  <c r="X717" i="1" s="1"/>
  <c r="AC738" i="1"/>
  <c r="BB717" i="1"/>
  <c r="AH717" i="1" l="1"/>
  <c r="BF717" i="1"/>
  <c r="BD723" i="1"/>
  <c r="AJ717" i="1"/>
  <c r="BC717" i="1"/>
  <c r="AF717" i="1"/>
  <c r="AD717" i="1" a="1"/>
  <c r="AD717" i="1" s="1"/>
  <c r="AG717" i="1"/>
  <c r="AY721" i="1"/>
  <c r="AZ721" i="1" s="1"/>
  <c r="E667" i="4"/>
  <c r="F671" i="4" l="1"/>
  <c r="BA721" i="1"/>
  <c r="L667" i="4"/>
  <c r="AL717" i="1"/>
  <c r="AM717" i="1" s="1"/>
  <c r="C667" i="4" s="1"/>
  <c r="AO717" i="1"/>
  <c r="AP717" i="1" s="1"/>
  <c r="H667" i="4" s="1"/>
  <c r="AE717" i="1"/>
  <c r="AI671" i="4" l="1"/>
  <c r="AJ671" i="4" s="1"/>
  <c r="G671" i="4"/>
  <c r="O718" i="1"/>
  <c r="P718" i="1" s="1"/>
  <c r="BI717" i="1"/>
  <c r="I667" i="4"/>
  <c r="D671" i="4"/>
  <c r="AR671" i="4" s="1"/>
  <c r="D722" i="1"/>
  <c r="E722" i="1" s="1"/>
  <c r="F722" i="1" s="1"/>
  <c r="AK667" i="4" l="1"/>
  <c r="AL667" i="4" s="1"/>
  <c r="J667" i="4"/>
  <c r="G722" i="1"/>
  <c r="M672" i="4" s="1"/>
  <c r="Q718" i="1"/>
  <c r="R718" i="1"/>
  <c r="BE718" i="1"/>
  <c r="N667" i="4"/>
  <c r="O667" i="4" s="1"/>
  <c r="K718" i="1"/>
  <c r="M718" i="1" s="1"/>
  <c r="AN718" i="1" l="1"/>
  <c r="AI718" i="1"/>
  <c r="AA725" i="1"/>
  <c r="V718" i="1"/>
  <c r="W718" i="1" s="1"/>
  <c r="X718" i="1" s="1"/>
  <c r="AB724" i="1"/>
  <c r="BD724" i="1" s="1"/>
  <c r="AC739" i="1"/>
  <c r="Y725" i="1"/>
  <c r="AW722" i="1"/>
  <c r="AX725" i="1" s="1"/>
  <c r="AU722" i="1"/>
  <c r="AV722" i="1"/>
  <c r="Z720" i="1"/>
  <c r="AK720" i="1" s="1"/>
  <c r="N718" i="1"/>
  <c r="S718" i="1"/>
  <c r="BB718" i="1"/>
  <c r="K668" i="4"/>
  <c r="AY722" i="1" l="1"/>
  <c r="AZ722" i="1" s="1"/>
  <c r="BA722" i="1" s="1"/>
  <c r="AF718" i="1"/>
  <c r="AJ718" i="1"/>
  <c r="BC718" i="1"/>
  <c r="E668" i="4"/>
  <c r="AD718" i="1" a="1"/>
  <c r="AD718" i="1" s="1"/>
  <c r="AH718" i="1"/>
  <c r="BF718" i="1"/>
  <c r="AG718" i="1"/>
  <c r="F672" i="4" l="1"/>
  <c r="D672" i="4"/>
  <c r="AR672" i="4" s="1"/>
  <c r="D723" i="1"/>
  <c r="E723" i="1" s="1"/>
  <c r="F723" i="1" s="1"/>
  <c r="L668" i="4"/>
  <c r="AE718" i="1"/>
  <c r="AO718" i="1"/>
  <c r="AP718" i="1" s="1"/>
  <c r="H668" i="4" s="1"/>
  <c r="AL718" i="1"/>
  <c r="AM718" i="1" s="1"/>
  <c r="C668" i="4" s="1"/>
  <c r="AI672" i="4" l="1"/>
  <c r="AJ672" i="4" s="1"/>
  <c r="G672" i="4"/>
  <c r="I668" i="4"/>
  <c r="O719" i="1"/>
  <c r="P719" i="1" s="1"/>
  <c r="BI718" i="1"/>
  <c r="G723" i="1"/>
  <c r="M673" i="4" s="1"/>
  <c r="AK668" i="4" l="1"/>
  <c r="AL668" i="4" s="1"/>
  <c r="J668" i="4"/>
  <c r="Q719" i="1"/>
  <c r="R719" i="1"/>
  <c r="BE719" i="1"/>
  <c r="K719" i="1"/>
  <c r="M719" i="1" s="1"/>
  <c r="N668" i="4"/>
  <c r="O668" i="4" s="1"/>
  <c r="K669" i="4" l="1"/>
  <c r="AN719" i="1"/>
  <c r="AI719" i="1"/>
  <c r="N719" i="1"/>
  <c r="Y726" i="1"/>
  <c r="AU723" i="1"/>
  <c r="AA726" i="1"/>
  <c r="AB725" i="1"/>
  <c r="AC740" i="1"/>
  <c r="S719" i="1"/>
  <c r="V719" i="1"/>
  <c r="W719" i="1" s="1"/>
  <c r="X719" i="1" s="1"/>
  <c r="Z721" i="1"/>
  <c r="AK721" i="1" s="1"/>
  <c r="AW723" i="1"/>
  <c r="AX726" i="1" s="1"/>
  <c r="AV723" i="1"/>
  <c r="BB719" i="1"/>
  <c r="E669" i="4" l="1"/>
  <c r="AH719" i="1"/>
  <c r="BF719" i="1"/>
  <c r="AF719" i="1"/>
  <c r="BC719" i="1"/>
  <c r="AJ719" i="1"/>
  <c r="AD719" i="1" a="1"/>
  <c r="AD719" i="1" s="1"/>
  <c r="AY723" i="1"/>
  <c r="AZ723" i="1" s="1"/>
  <c r="AG719" i="1"/>
  <c r="BD725" i="1"/>
  <c r="F673" i="4" l="1"/>
  <c r="BA723" i="1"/>
  <c r="L669" i="4"/>
  <c r="AL719" i="1"/>
  <c r="AM719" i="1" s="1"/>
  <c r="C669" i="4" s="1"/>
  <c r="AO719" i="1"/>
  <c r="AP719" i="1" s="1"/>
  <c r="H669" i="4" s="1"/>
  <c r="AE719" i="1"/>
  <c r="AI673" i="4" l="1"/>
  <c r="AJ673" i="4" s="1"/>
  <c r="G673" i="4"/>
  <c r="O720" i="1"/>
  <c r="P720" i="1" s="1"/>
  <c r="BI719" i="1"/>
  <c r="I669" i="4"/>
  <c r="D673" i="4"/>
  <c r="AR673" i="4" s="1"/>
  <c r="D724" i="1"/>
  <c r="E724" i="1" s="1"/>
  <c r="F724" i="1" s="1"/>
  <c r="AK669" i="4" l="1"/>
  <c r="AL669" i="4" s="1"/>
  <c r="J669" i="4"/>
  <c r="K720" i="1"/>
  <c r="M720" i="1" s="1"/>
  <c r="N669" i="4"/>
  <c r="O669" i="4" s="1"/>
  <c r="G724" i="1"/>
  <c r="M674" i="4" s="1"/>
  <c r="R720" i="1"/>
  <c r="Q720" i="1"/>
  <c r="BE720" i="1"/>
  <c r="K670" i="4" l="1"/>
  <c r="AI720" i="1"/>
  <c r="AN720" i="1"/>
  <c r="AU724" i="1"/>
  <c r="Y727" i="1"/>
  <c r="AW724" i="1"/>
  <c r="AX727" i="1" s="1"/>
  <c r="V720" i="1"/>
  <c r="W720" i="1" s="1"/>
  <c r="X720" i="1" s="1"/>
  <c r="AB726" i="1"/>
  <c r="BD726" i="1" s="1"/>
  <c r="AV724" i="1"/>
  <c r="Z722" i="1"/>
  <c r="AK722" i="1" s="1"/>
  <c r="S720" i="1"/>
  <c r="AC741" i="1"/>
  <c r="N720" i="1"/>
  <c r="AA727" i="1"/>
  <c r="BB720" i="1"/>
  <c r="AD720" i="1" l="1" a="1"/>
  <c r="AD720" i="1" s="1"/>
  <c r="AY724" i="1"/>
  <c r="AZ724" i="1" s="1"/>
  <c r="BC720" i="1"/>
  <c r="AF720" i="1"/>
  <c r="AJ720" i="1"/>
  <c r="AG720" i="1"/>
  <c r="E670" i="4"/>
  <c r="BF720" i="1"/>
  <c r="AH720" i="1"/>
  <c r="L670" i="4" l="1"/>
  <c r="F674" i="4"/>
  <c r="BA724" i="1"/>
  <c r="AE720" i="1"/>
  <c r="AL720" i="1"/>
  <c r="AO720" i="1"/>
  <c r="AP720" i="1" s="1"/>
  <c r="H670" i="4" s="1"/>
  <c r="AI674" i="4" l="1"/>
  <c r="AJ674" i="4" s="1"/>
  <c r="G674" i="4"/>
  <c r="I670" i="4"/>
  <c r="AM720" i="1"/>
  <c r="C670" i="4" s="1"/>
  <c r="BI720" i="1"/>
  <c r="D725" i="1"/>
  <c r="E725" i="1" s="1"/>
  <c r="F725" i="1" s="1"/>
  <c r="D674" i="4"/>
  <c r="AR674" i="4" s="1"/>
  <c r="AK670" i="4" l="1"/>
  <c r="AL670" i="4" s="1"/>
  <c r="J670" i="4"/>
  <c r="O721" i="1"/>
  <c r="G725" i="1"/>
  <c r="M675" i="4" s="1"/>
  <c r="K721" i="1"/>
  <c r="M721" i="1" s="1"/>
  <c r="N670" i="4"/>
  <c r="O670" i="4" s="1"/>
  <c r="P721" i="1" l="1"/>
  <c r="Q721" i="1" s="1"/>
  <c r="AU725" i="1"/>
  <c r="AW725" i="1"/>
  <c r="AX728" i="1" s="1"/>
  <c r="S721" i="1"/>
  <c r="N721" i="1"/>
  <c r="Y728" i="1"/>
  <c r="AV725" i="1"/>
  <c r="Z723" i="1"/>
  <c r="AK723" i="1" s="1"/>
  <c r="AB727" i="1"/>
  <c r="BD727" i="1" s="1"/>
  <c r="V721" i="1"/>
  <c r="W721" i="1" s="1"/>
  <c r="X721" i="1" s="1"/>
  <c r="AC742" i="1"/>
  <c r="AA728" i="1"/>
  <c r="BB721" i="1"/>
  <c r="R721" i="1" l="1"/>
  <c r="AI721" i="1" s="1"/>
  <c r="BE721" i="1"/>
  <c r="K671" i="4" s="1"/>
  <c r="AG721" i="1"/>
  <c r="E671" i="4"/>
  <c r="AD721" i="1" a="1"/>
  <c r="AD721" i="1" s="1"/>
  <c r="AF721" i="1"/>
  <c r="AJ721" i="1"/>
  <c r="BC721" i="1"/>
  <c r="AH721" i="1"/>
  <c r="BF721" i="1"/>
  <c r="AY725" i="1"/>
  <c r="AZ725" i="1" s="1"/>
  <c r="AN721" i="1" l="1"/>
  <c r="F675" i="4"/>
  <c r="BA725" i="1"/>
  <c r="AL721" i="1"/>
  <c r="AE721" i="1"/>
  <c r="AO721" i="1"/>
  <c r="AP721" i="1" s="1"/>
  <c r="H671" i="4" s="1"/>
  <c r="L671" i="4"/>
  <c r="AI675" i="4" l="1"/>
  <c r="AJ675" i="4" s="1"/>
  <c r="G675" i="4"/>
  <c r="I671" i="4"/>
  <c r="BI721" i="1"/>
  <c r="D675" i="4"/>
  <c r="AR675" i="4" s="1"/>
  <c r="D726" i="1"/>
  <c r="E726" i="1" s="1"/>
  <c r="F726" i="1" s="1"/>
  <c r="AM721" i="1"/>
  <c r="C671" i="4" s="1"/>
  <c r="AK671" i="4" l="1"/>
  <c r="AL671" i="4" s="1"/>
  <c r="J671" i="4"/>
  <c r="O722" i="1"/>
  <c r="G726" i="1"/>
  <c r="M676" i="4" s="1"/>
  <c r="K722" i="1"/>
  <c r="M722" i="1" s="1"/>
  <c r="N671" i="4"/>
  <c r="O671" i="4" s="1"/>
  <c r="P722" i="1" l="1"/>
  <c r="Q722" i="1" s="1"/>
  <c r="AW726" i="1"/>
  <c r="AX729" i="1" s="1"/>
  <c r="S722" i="1"/>
  <c r="AU726" i="1"/>
  <c r="Y729" i="1"/>
  <c r="AV726" i="1"/>
  <c r="Z724" i="1"/>
  <c r="AK724" i="1" s="1"/>
  <c r="N722" i="1"/>
  <c r="AB728" i="1"/>
  <c r="BD728" i="1" s="1"/>
  <c r="AC743" i="1"/>
  <c r="AA729" i="1"/>
  <c r="V722" i="1"/>
  <c r="W722" i="1" s="1"/>
  <c r="X722" i="1" s="1"/>
  <c r="BB722" i="1"/>
  <c r="R722" i="1" l="1"/>
  <c r="AN722" i="1" s="1"/>
  <c r="AG722" i="1"/>
  <c r="BE722" i="1"/>
  <c r="K672" i="4" s="1"/>
  <c r="E672" i="4"/>
  <c r="AY726" i="1"/>
  <c r="AZ726" i="1" s="1"/>
  <c r="BF722" i="1"/>
  <c r="AH722" i="1"/>
  <c r="AJ722" i="1"/>
  <c r="BC722" i="1"/>
  <c r="AF722" i="1"/>
  <c r="AD722" i="1" a="1"/>
  <c r="AD722" i="1" s="1"/>
  <c r="AI722" i="1" l="1"/>
  <c r="L672" i="4"/>
  <c r="AL722" i="1"/>
  <c r="AE722" i="1"/>
  <c r="AO722" i="1"/>
  <c r="AP722" i="1" s="1"/>
  <c r="H672" i="4" s="1"/>
  <c r="F676" i="4"/>
  <c r="BA726" i="1"/>
  <c r="AI676" i="4" l="1"/>
  <c r="AJ676" i="4" s="1"/>
  <c r="G676" i="4"/>
  <c r="I672" i="4"/>
  <c r="BI722" i="1"/>
  <c r="D676" i="4"/>
  <c r="AR676" i="4" s="1"/>
  <c r="D727" i="1"/>
  <c r="E727" i="1" s="1"/>
  <c r="F727" i="1" s="1"/>
  <c r="AM722" i="1"/>
  <c r="C672" i="4" s="1"/>
  <c r="AK672" i="4" l="1"/>
  <c r="AL672" i="4" s="1"/>
  <c r="J672" i="4"/>
  <c r="O723" i="1"/>
  <c r="G727" i="1"/>
  <c r="M677" i="4" s="1"/>
  <c r="K723" i="1"/>
  <c r="M723" i="1" s="1"/>
  <c r="N672" i="4"/>
  <c r="O672" i="4" s="1"/>
  <c r="P723" i="1" l="1"/>
  <c r="Q723" i="1" s="1"/>
  <c r="AA730" i="1"/>
  <c r="V723" i="1"/>
  <c r="W723" i="1" s="1"/>
  <c r="AV727" i="1"/>
  <c r="AC744" i="1"/>
  <c r="Y730" i="1"/>
  <c r="AU727" i="1"/>
  <c r="AB729" i="1"/>
  <c r="Z725" i="1"/>
  <c r="AK725" i="1" s="1"/>
  <c r="N723" i="1"/>
  <c r="S723" i="1"/>
  <c r="AW727" i="1"/>
  <c r="AX730" i="1" s="1"/>
  <c r="BB723" i="1"/>
  <c r="R723" i="1" l="1"/>
  <c r="AI723" i="1" s="1"/>
  <c r="BE723" i="1"/>
  <c r="K673" i="4" s="1"/>
  <c r="E673" i="4"/>
  <c r="X723" i="1"/>
  <c r="AG723" i="1" s="1"/>
  <c r="AF723" i="1"/>
  <c r="BC723" i="1"/>
  <c r="AJ723" i="1"/>
  <c r="AD723" i="1" a="1"/>
  <c r="AD723" i="1" s="1"/>
  <c r="BD729" i="1"/>
  <c r="AY727" i="1"/>
  <c r="AZ727" i="1" s="1"/>
  <c r="AN723" i="1" l="1"/>
  <c r="F677" i="4"/>
  <c r="BA727" i="1"/>
  <c r="BF723" i="1"/>
  <c r="AH723" i="1"/>
  <c r="AO723" i="1"/>
  <c r="AP723" i="1" s="1"/>
  <c r="H673" i="4" s="1"/>
  <c r="AE723" i="1"/>
  <c r="AL723" i="1"/>
  <c r="AI677" i="4" l="1"/>
  <c r="AJ677" i="4" s="1"/>
  <c r="G677" i="4"/>
  <c r="AM723" i="1"/>
  <c r="C673" i="4" s="1"/>
  <c r="I673" i="4"/>
  <c r="BI723" i="1"/>
  <c r="D728" i="1"/>
  <c r="E728" i="1" s="1"/>
  <c r="F728" i="1" s="1"/>
  <c r="D677" i="4"/>
  <c r="AR677" i="4" s="1"/>
  <c r="L673" i="4"/>
  <c r="AK673" i="4" l="1"/>
  <c r="AL673" i="4" s="1"/>
  <c r="J673" i="4"/>
  <c r="O724" i="1"/>
  <c r="K724" i="1"/>
  <c r="M724" i="1" s="1"/>
  <c r="N673" i="4"/>
  <c r="O673" i="4" s="1"/>
  <c r="G728" i="1"/>
  <c r="M678" i="4" s="1"/>
  <c r="P724" i="1" l="1"/>
  <c r="BE724" i="1" s="1"/>
  <c r="K674" i="4" s="1"/>
  <c r="AW728" i="1"/>
  <c r="AX731" i="1" s="1"/>
  <c r="AB730" i="1"/>
  <c r="S724" i="1"/>
  <c r="AC745" i="1"/>
  <c r="AV728" i="1"/>
  <c r="AU728" i="1"/>
  <c r="Z726" i="1"/>
  <c r="AK726" i="1" s="1"/>
  <c r="AA731" i="1"/>
  <c r="N724" i="1"/>
  <c r="Y731" i="1"/>
  <c r="V724" i="1"/>
  <c r="W724" i="1" s="1"/>
  <c r="X724" i="1" s="1"/>
  <c r="BB724" i="1"/>
  <c r="Q724" i="1" l="1"/>
  <c r="AF724" i="1" s="1"/>
  <c r="R724" i="1"/>
  <c r="AN724" i="1" s="1"/>
  <c r="BD730" i="1"/>
  <c r="BC724" i="1"/>
  <c r="AJ724" i="1"/>
  <c r="AD724" i="1" a="1"/>
  <c r="AD724" i="1" s="1"/>
  <c r="AY728" i="1"/>
  <c r="AZ728" i="1" s="1"/>
  <c r="AH724" i="1"/>
  <c r="BF724" i="1"/>
  <c r="E674" i="4"/>
  <c r="AG724" i="1" l="1"/>
  <c r="AI724" i="1"/>
  <c r="L674" i="4"/>
  <c r="AL724" i="1"/>
  <c r="AO724" i="1"/>
  <c r="AP724" i="1" s="1"/>
  <c r="H674" i="4" s="1"/>
  <c r="AE724" i="1"/>
  <c r="F678" i="4"/>
  <c r="BA728" i="1"/>
  <c r="AI678" i="4" l="1"/>
  <c r="AJ678" i="4" s="1"/>
  <c r="G678" i="4"/>
  <c r="I674" i="4"/>
  <c r="AM724" i="1"/>
  <c r="C674" i="4" s="1"/>
  <c r="D729" i="1"/>
  <c r="E729" i="1" s="1"/>
  <c r="F729" i="1" s="1"/>
  <c r="D678" i="4"/>
  <c r="AR678" i="4" s="1"/>
  <c r="BI724" i="1"/>
  <c r="AK674" i="4" l="1"/>
  <c r="AL674" i="4" s="1"/>
  <c r="J674" i="4"/>
  <c r="O725" i="1"/>
  <c r="G729" i="1"/>
  <c r="M679" i="4" s="1"/>
  <c r="K725" i="1"/>
  <c r="M725" i="1" s="1"/>
  <c r="N674" i="4"/>
  <c r="O674" i="4" s="1"/>
  <c r="P725" i="1" l="1"/>
  <c r="R725" i="1" s="1"/>
  <c r="AA732" i="1"/>
  <c r="Y732" i="1"/>
  <c r="AC746" i="1"/>
  <c r="AV729" i="1"/>
  <c r="V725" i="1"/>
  <c r="W725" i="1" s="1"/>
  <c r="X725" i="1" s="1"/>
  <c r="N725" i="1"/>
  <c r="AU729" i="1"/>
  <c r="AW729" i="1"/>
  <c r="AX732" i="1" s="1"/>
  <c r="AB731" i="1"/>
  <c r="BD731" i="1" s="1"/>
  <c r="S725" i="1"/>
  <c r="Z727" i="1"/>
  <c r="AK727" i="1" s="1"/>
  <c r="BB725" i="1"/>
  <c r="AI725" i="1" l="1"/>
  <c r="AN725" i="1"/>
  <c r="Q725" i="1"/>
  <c r="AF725" i="1" s="1"/>
  <c r="BE725" i="1"/>
  <c r="K675" i="4" s="1"/>
  <c r="AY729" i="1"/>
  <c r="AZ729" i="1" s="1"/>
  <c r="BA729" i="1" s="1"/>
  <c r="BF725" i="1"/>
  <c r="AH725" i="1"/>
  <c r="E675" i="4"/>
  <c r="BC725" i="1"/>
  <c r="AJ725" i="1"/>
  <c r="AD725" i="1" a="1"/>
  <c r="AD725" i="1" s="1"/>
  <c r="AG725" i="1" l="1"/>
  <c r="F679" i="4"/>
  <c r="L675" i="4"/>
  <c r="AO725" i="1"/>
  <c r="AP725" i="1" s="1"/>
  <c r="H675" i="4" s="1"/>
  <c r="AL725" i="1"/>
  <c r="AE725" i="1"/>
  <c r="D679" i="4"/>
  <c r="AR679" i="4" s="1"/>
  <c r="D730" i="1"/>
  <c r="E730" i="1" s="1"/>
  <c r="F730" i="1" s="1"/>
  <c r="AI679" i="4" l="1"/>
  <c r="AJ679" i="4" s="1"/>
  <c r="G679" i="4"/>
  <c r="BI725" i="1"/>
  <c r="I675" i="4"/>
  <c r="AM725" i="1"/>
  <c r="C675" i="4" s="1"/>
  <c r="G730" i="1"/>
  <c r="M680" i="4" s="1"/>
  <c r="AK675" i="4" l="1"/>
  <c r="AL675" i="4" s="1"/>
  <c r="J675" i="4"/>
  <c r="O726" i="1"/>
  <c r="P726" i="1" s="1"/>
  <c r="K726" i="1"/>
  <c r="M726" i="1" s="1"/>
  <c r="N675" i="4"/>
  <c r="O675" i="4" s="1"/>
  <c r="N726" i="1" l="1"/>
  <c r="S726" i="1"/>
  <c r="AA733" i="1"/>
  <c r="V726" i="1"/>
  <c r="W726" i="1" s="1"/>
  <c r="Y733" i="1"/>
  <c r="AC747" i="1"/>
  <c r="AB732" i="1"/>
  <c r="BD732" i="1" s="1"/>
  <c r="Z728" i="1"/>
  <c r="AK728" i="1" s="1"/>
  <c r="AV730" i="1"/>
  <c r="AW730" i="1"/>
  <c r="AX733" i="1" s="1"/>
  <c r="AU730" i="1"/>
  <c r="BB726" i="1"/>
  <c r="Q726" i="1"/>
  <c r="R726" i="1"/>
  <c r="BE726" i="1"/>
  <c r="AY730" i="1" l="1"/>
  <c r="AZ730" i="1" s="1"/>
  <c r="BA730" i="1" s="1"/>
  <c r="K676" i="4"/>
  <c r="AI726" i="1"/>
  <c r="AN726" i="1"/>
  <c r="X726" i="1"/>
  <c r="E676" i="4"/>
  <c r="AF726" i="1"/>
  <c r="BC726" i="1"/>
  <c r="AJ726" i="1"/>
  <c r="AD726" i="1" a="1"/>
  <c r="AD726" i="1" s="1"/>
  <c r="F680" i="4" l="1"/>
  <c r="D731" i="1"/>
  <c r="E731" i="1" s="1"/>
  <c r="F731" i="1" s="1"/>
  <c r="D680" i="4"/>
  <c r="AR680" i="4" s="1"/>
  <c r="BF726" i="1"/>
  <c r="AH726" i="1"/>
  <c r="AG726" i="1"/>
  <c r="AE726" i="1"/>
  <c r="AL726" i="1"/>
  <c r="AM726" i="1" s="1"/>
  <c r="C676" i="4" s="1"/>
  <c r="AO726" i="1"/>
  <c r="AP726" i="1" s="1"/>
  <c r="H676" i="4" s="1"/>
  <c r="AI680" i="4" l="1"/>
  <c r="AJ680" i="4" s="1"/>
  <c r="G680" i="4"/>
  <c r="I676" i="4"/>
  <c r="O727" i="1"/>
  <c r="P727" i="1" s="1"/>
  <c r="BI726" i="1"/>
  <c r="L676" i="4"/>
  <c r="G731" i="1"/>
  <c r="M681" i="4" s="1"/>
  <c r="AK676" i="4" l="1"/>
  <c r="AL676" i="4" s="1"/>
  <c r="J676" i="4"/>
  <c r="K727" i="1"/>
  <c r="M727" i="1" s="1"/>
  <c r="N676" i="4"/>
  <c r="O676" i="4" s="1"/>
  <c r="R727" i="1"/>
  <c r="Q727" i="1"/>
  <c r="BE727" i="1"/>
  <c r="AN727" i="1" l="1"/>
  <c r="AI727" i="1"/>
  <c r="K677" i="4"/>
  <c r="AA734" i="1"/>
  <c r="AB733" i="1"/>
  <c r="AU731" i="1"/>
  <c r="AW731" i="1"/>
  <c r="AX734" i="1" s="1"/>
  <c r="Y734" i="1"/>
  <c r="AC748" i="1"/>
  <c r="S727" i="1"/>
  <c r="AV731" i="1"/>
  <c r="V727" i="1"/>
  <c r="W727" i="1" s="1"/>
  <c r="N727" i="1"/>
  <c r="Z729" i="1"/>
  <c r="AK729" i="1" s="1"/>
  <c r="BB727" i="1"/>
  <c r="AY731" i="1" l="1"/>
  <c r="AZ731" i="1" s="1"/>
  <c r="F681" i="4" s="1"/>
  <c r="BD733" i="1"/>
  <c r="AD727" i="1" a="1"/>
  <c r="AD727" i="1" s="1"/>
  <c r="AF727" i="1"/>
  <c r="BC727" i="1"/>
  <c r="AJ727" i="1"/>
  <c r="X727" i="1"/>
  <c r="E677" i="4"/>
  <c r="AI681" i="4" l="1"/>
  <c r="AJ681" i="4" s="1"/>
  <c r="G681" i="4"/>
  <c r="BA731" i="1"/>
  <c r="D681" i="4" s="1"/>
  <c r="AR681" i="4" s="1"/>
  <c r="BF727" i="1"/>
  <c r="AH727" i="1"/>
  <c r="AE727" i="1"/>
  <c r="AO727" i="1"/>
  <c r="AP727" i="1" s="1"/>
  <c r="H677" i="4" s="1"/>
  <c r="AL727" i="1"/>
  <c r="AM727" i="1" s="1"/>
  <c r="C677" i="4" s="1"/>
  <c r="AG727" i="1"/>
  <c r="D732" i="1" l="1"/>
  <c r="E732" i="1" s="1"/>
  <c r="F732" i="1" s="1"/>
  <c r="O728" i="1"/>
  <c r="P728" i="1" s="1"/>
  <c r="BI727" i="1"/>
  <c r="I677" i="4"/>
  <c r="L677" i="4"/>
  <c r="AK677" i="4" l="1"/>
  <c r="AL677" i="4" s="1"/>
  <c r="J677" i="4"/>
  <c r="G732" i="1"/>
  <c r="M682" i="4" s="1"/>
  <c r="N677" i="4"/>
  <c r="O677" i="4" s="1"/>
  <c r="K728" i="1"/>
  <c r="M728" i="1" s="1"/>
  <c r="Q728" i="1"/>
  <c r="R728" i="1"/>
  <c r="BE728" i="1"/>
  <c r="K678" i="4" l="1"/>
  <c r="AN728" i="1"/>
  <c r="AI728" i="1"/>
  <c r="AA735" i="1"/>
  <c r="V728" i="1"/>
  <c r="W728" i="1" s="1"/>
  <c r="X728" i="1" s="1"/>
  <c r="AB734" i="1"/>
  <c r="BD734" i="1" s="1"/>
  <c r="AV732" i="1"/>
  <c r="Z730" i="1"/>
  <c r="AK730" i="1" s="1"/>
  <c r="S728" i="1"/>
  <c r="AC749" i="1"/>
  <c r="Y735" i="1"/>
  <c r="AW732" i="1"/>
  <c r="AX735" i="1" s="1"/>
  <c r="AU732" i="1"/>
  <c r="N728" i="1"/>
  <c r="BB728" i="1"/>
  <c r="AY732" i="1" l="1"/>
  <c r="AZ732" i="1" s="1"/>
  <c r="F682" i="4" s="1"/>
  <c r="AF728" i="1"/>
  <c r="AJ728" i="1"/>
  <c r="BC728" i="1"/>
  <c r="AD728" i="1" a="1"/>
  <c r="AD728" i="1" s="1"/>
  <c r="AH728" i="1"/>
  <c r="BF728" i="1"/>
  <c r="E678" i="4"/>
  <c r="AG728" i="1"/>
  <c r="AI682" i="4" l="1"/>
  <c r="AJ682" i="4" s="1"/>
  <c r="G682" i="4"/>
  <c r="BA732" i="1"/>
  <c r="D682" i="4" s="1"/>
  <c r="AR682" i="4" s="1"/>
  <c r="AE728" i="1"/>
  <c r="AL728" i="1"/>
  <c r="AO728" i="1"/>
  <c r="AP728" i="1" s="1"/>
  <c r="H678" i="4" s="1"/>
  <c r="L678" i="4"/>
  <c r="D733" i="1" l="1"/>
  <c r="E733" i="1" s="1"/>
  <c r="F733" i="1" s="1"/>
  <c r="I678" i="4"/>
  <c r="AM728" i="1"/>
  <c r="C678" i="4" s="1"/>
  <c r="BI728" i="1"/>
  <c r="AK678" i="4" l="1"/>
  <c r="AL678" i="4" s="1"/>
  <c r="J678" i="4"/>
  <c r="G733" i="1"/>
  <c r="M683" i="4" s="1"/>
  <c r="O729" i="1"/>
  <c r="K729" i="1"/>
  <c r="M729" i="1" s="1"/>
  <c r="N678" i="4"/>
  <c r="O678" i="4" s="1"/>
  <c r="P729" i="1" l="1"/>
  <c r="R729" i="1" s="1"/>
  <c r="AW733" i="1"/>
  <c r="AX736" i="1" s="1"/>
  <c r="S729" i="1"/>
  <c r="AU733" i="1"/>
  <c r="Z731" i="1"/>
  <c r="AK731" i="1" s="1"/>
  <c r="AB735" i="1"/>
  <c r="BD735" i="1" s="1"/>
  <c r="N729" i="1"/>
  <c r="AA736" i="1"/>
  <c r="V729" i="1"/>
  <c r="W729" i="1" s="1"/>
  <c r="X729" i="1" s="1"/>
  <c r="Y736" i="1"/>
  <c r="AV733" i="1"/>
  <c r="AC750" i="1"/>
  <c r="BB729" i="1"/>
  <c r="AI729" i="1" l="1"/>
  <c r="AN729" i="1"/>
  <c r="Q729" i="1"/>
  <c r="AG729" i="1" s="1"/>
  <c r="BE729" i="1"/>
  <c r="K679" i="4" s="1"/>
  <c r="AD729" i="1" a="1"/>
  <c r="AD729" i="1" s="1"/>
  <c r="E679" i="4"/>
  <c r="AJ729" i="1"/>
  <c r="BC729" i="1"/>
  <c r="AH729" i="1"/>
  <c r="BF729" i="1"/>
  <c r="AY733" i="1"/>
  <c r="AZ733" i="1" s="1"/>
  <c r="AF729" i="1" l="1"/>
  <c r="F683" i="4"/>
  <c r="BA733" i="1"/>
  <c r="AO729" i="1"/>
  <c r="AP729" i="1" s="1"/>
  <c r="H679" i="4" s="1"/>
  <c r="AE729" i="1"/>
  <c r="AL729" i="1"/>
  <c r="L679" i="4"/>
  <c r="AI683" i="4" l="1"/>
  <c r="AJ683" i="4" s="1"/>
  <c r="G683" i="4"/>
  <c r="AM729" i="1"/>
  <c r="C679" i="4" s="1"/>
  <c r="I679" i="4"/>
  <c r="D734" i="1"/>
  <c r="E734" i="1" s="1"/>
  <c r="F734" i="1" s="1"/>
  <c r="D683" i="4"/>
  <c r="AR683" i="4" s="1"/>
  <c r="BI729" i="1"/>
  <c r="AK679" i="4" l="1"/>
  <c r="AL679" i="4" s="1"/>
  <c r="J679" i="4"/>
  <c r="O730" i="1"/>
  <c r="G734" i="1"/>
  <c r="M684" i="4" s="1"/>
  <c r="K730" i="1"/>
  <c r="M730" i="1" s="1"/>
  <c r="N679" i="4"/>
  <c r="O679" i="4" s="1"/>
  <c r="P730" i="1" l="1"/>
  <c r="R730" i="1" s="1"/>
  <c r="N730" i="1"/>
  <c r="AB736" i="1"/>
  <c r="BD736" i="1" s="1"/>
  <c r="Z732" i="1"/>
  <c r="AK732" i="1" s="1"/>
  <c r="AA737" i="1"/>
  <c r="V730" i="1"/>
  <c r="W730" i="1" s="1"/>
  <c r="X730" i="1" s="1"/>
  <c r="Y737" i="1"/>
  <c r="AC751" i="1"/>
  <c r="S730" i="1"/>
  <c r="AV734" i="1"/>
  <c r="AW734" i="1"/>
  <c r="AX737" i="1" s="1"/>
  <c r="AU734" i="1"/>
  <c r="BB730" i="1"/>
  <c r="AI730" i="1" l="1"/>
  <c r="AN730" i="1"/>
  <c r="Q730" i="1"/>
  <c r="AF730" i="1" s="1"/>
  <c r="BE730" i="1"/>
  <c r="K680" i="4" s="1"/>
  <c r="AY734" i="1"/>
  <c r="AZ734" i="1" s="1"/>
  <c r="F684" i="4" s="1"/>
  <c r="E680" i="4"/>
  <c r="BF730" i="1"/>
  <c r="AH730" i="1"/>
  <c r="AD730" i="1" a="1"/>
  <c r="AD730" i="1" s="1"/>
  <c r="BC730" i="1"/>
  <c r="AJ730" i="1"/>
  <c r="AI684" i="4" l="1"/>
  <c r="AJ684" i="4" s="1"/>
  <c r="G684" i="4"/>
  <c r="AG730" i="1"/>
  <c r="BA734" i="1"/>
  <c r="D684" i="4" s="1"/>
  <c r="AR684" i="4" s="1"/>
  <c r="L680" i="4"/>
  <c r="AL730" i="1"/>
  <c r="AO730" i="1"/>
  <c r="AP730" i="1" s="1"/>
  <c r="H680" i="4" s="1"/>
  <c r="AE730" i="1"/>
  <c r="D735" i="1" l="1"/>
  <c r="E735" i="1" s="1"/>
  <c r="F735" i="1" s="1"/>
  <c r="BI730" i="1"/>
  <c r="I680" i="4"/>
  <c r="AM730" i="1"/>
  <c r="C680" i="4" s="1"/>
  <c r="AK680" i="4" l="1"/>
  <c r="AL680" i="4" s="1"/>
  <c r="J680" i="4"/>
  <c r="G735" i="1"/>
  <c r="M685" i="4" s="1"/>
  <c r="O731" i="1"/>
  <c r="K731" i="1"/>
  <c r="M731" i="1" s="1"/>
  <c r="N680" i="4"/>
  <c r="O680" i="4" s="1"/>
  <c r="P731" i="1" l="1"/>
  <c r="R731" i="1" s="1"/>
  <c r="N731" i="1"/>
  <c r="V731" i="1"/>
  <c r="W731" i="1" s="1"/>
  <c r="X731" i="1" s="1"/>
  <c r="AA738" i="1"/>
  <c r="Z733" i="1"/>
  <c r="AK733" i="1" s="1"/>
  <c r="AV735" i="1"/>
  <c r="AB737" i="1"/>
  <c r="Y738" i="1"/>
  <c r="AC752" i="1"/>
  <c r="AW735" i="1"/>
  <c r="AX738" i="1" s="1"/>
  <c r="S731" i="1"/>
  <c r="AU735" i="1"/>
  <c r="BB731" i="1"/>
  <c r="AN731" i="1" l="1"/>
  <c r="AI731" i="1"/>
  <c r="Q731" i="1"/>
  <c r="AF731" i="1" s="1"/>
  <c r="BE731" i="1"/>
  <c r="K681" i="4" s="1"/>
  <c r="AY735" i="1"/>
  <c r="AZ735" i="1" s="1"/>
  <c r="F685" i="4" s="1"/>
  <c r="BF731" i="1"/>
  <c r="AH731" i="1"/>
  <c r="AJ731" i="1"/>
  <c r="BC731" i="1"/>
  <c r="AD731" i="1" a="1"/>
  <c r="AD731" i="1" s="1"/>
  <c r="BD737" i="1"/>
  <c r="E681" i="4"/>
  <c r="AI685" i="4" l="1"/>
  <c r="AJ685" i="4" s="1"/>
  <c r="G685" i="4"/>
  <c r="AG731" i="1"/>
  <c r="BA735" i="1"/>
  <c r="D736" i="1" s="1"/>
  <c r="E736" i="1" s="1"/>
  <c r="F736" i="1" s="1"/>
  <c r="AE731" i="1"/>
  <c r="AO731" i="1"/>
  <c r="AP731" i="1" s="1"/>
  <c r="H681" i="4" s="1"/>
  <c r="AL731" i="1"/>
  <c r="AM731" i="1" s="1"/>
  <c r="C681" i="4" s="1"/>
  <c r="L681" i="4"/>
  <c r="D685" i="4" l="1"/>
  <c r="AR685" i="4" s="1"/>
  <c r="G736" i="1"/>
  <c r="M686" i="4" s="1"/>
  <c r="O732" i="1"/>
  <c r="P732" i="1" s="1"/>
  <c r="BI731" i="1"/>
  <c r="I681" i="4"/>
  <c r="AK681" i="4" l="1"/>
  <c r="AL681" i="4" s="1"/>
  <c r="J681" i="4"/>
  <c r="Q732" i="1"/>
  <c r="R732" i="1"/>
  <c r="BE732" i="1"/>
  <c r="K732" i="1"/>
  <c r="M732" i="1" s="1"/>
  <c r="N681" i="4"/>
  <c r="O681" i="4" s="1"/>
  <c r="K682" i="4" l="1"/>
  <c r="AN732" i="1"/>
  <c r="AI732" i="1"/>
  <c r="AU736" i="1"/>
  <c r="V732" i="1"/>
  <c r="W732" i="1" s="1"/>
  <c r="X732" i="1" s="1"/>
  <c r="AV736" i="1"/>
  <c r="Y739" i="1"/>
  <c r="AB738" i="1"/>
  <c r="BD738" i="1" s="1"/>
  <c r="Z734" i="1"/>
  <c r="AK734" i="1" s="1"/>
  <c r="N732" i="1"/>
  <c r="S732" i="1"/>
  <c r="AA739" i="1"/>
  <c r="AC753" i="1"/>
  <c r="AW736" i="1"/>
  <c r="AX739" i="1" s="1"/>
  <c r="BB732" i="1"/>
  <c r="BF732" i="1" l="1"/>
  <c r="AH732" i="1"/>
  <c r="AY736" i="1"/>
  <c r="AZ736" i="1" s="1"/>
  <c r="AD732" i="1" a="1"/>
  <c r="AD732" i="1" s="1"/>
  <c r="AF732" i="1"/>
  <c r="BC732" i="1"/>
  <c r="AJ732" i="1"/>
  <c r="E682" i="4"/>
  <c r="AG732" i="1"/>
  <c r="AO732" i="1" l="1"/>
  <c r="AP732" i="1" s="1"/>
  <c r="H682" i="4" s="1"/>
  <c r="AL732" i="1"/>
  <c r="AE732" i="1"/>
  <c r="F686" i="4"/>
  <c r="BA736" i="1"/>
  <c r="L682" i="4"/>
  <c r="AI686" i="4" l="1"/>
  <c r="AJ686" i="4" s="1"/>
  <c r="G686" i="4"/>
  <c r="I682" i="4"/>
  <c r="BI732" i="1"/>
  <c r="D686" i="4"/>
  <c r="AR686" i="4" s="1"/>
  <c r="D737" i="1"/>
  <c r="E737" i="1" s="1"/>
  <c r="F737" i="1" s="1"/>
  <c r="AM732" i="1"/>
  <c r="C682" i="4" s="1"/>
  <c r="AK682" i="4" l="1"/>
  <c r="AL682" i="4" s="1"/>
  <c r="J682" i="4"/>
  <c r="O733" i="1"/>
  <c r="G737" i="1"/>
  <c r="M687" i="4" s="1"/>
  <c r="K733" i="1"/>
  <c r="M733" i="1" s="1"/>
  <c r="N682" i="4"/>
  <c r="O682" i="4" s="1"/>
  <c r="P733" i="1" l="1"/>
  <c r="Q733" i="1" s="1"/>
  <c r="AA740" i="1"/>
  <c r="AW737" i="1"/>
  <c r="AX740" i="1" s="1"/>
  <c r="Y740" i="1"/>
  <c r="AC754" i="1"/>
  <c r="S733" i="1"/>
  <c r="V733" i="1"/>
  <c r="W733" i="1" s="1"/>
  <c r="AB739" i="1"/>
  <c r="Z735" i="1"/>
  <c r="AK735" i="1" s="1"/>
  <c r="AV737" i="1"/>
  <c r="AU737" i="1"/>
  <c r="N733" i="1"/>
  <c r="BB733" i="1"/>
  <c r="R733" i="1" l="1"/>
  <c r="AI733" i="1" s="1"/>
  <c r="BE733" i="1"/>
  <c r="K683" i="4" s="1"/>
  <c r="AY737" i="1"/>
  <c r="AZ737" i="1" s="1"/>
  <c r="F687" i="4" s="1"/>
  <c r="BC733" i="1"/>
  <c r="AF733" i="1"/>
  <c r="AJ733" i="1"/>
  <c r="E683" i="4"/>
  <c r="AD733" i="1" a="1"/>
  <c r="AD733" i="1" s="1"/>
  <c r="BD739" i="1"/>
  <c r="X733" i="1"/>
  <c r="AG733" i="1" s="1"/>
  <c r="AI687" i="4" l="1"/>
  <c r="AJ687" i="4" s="1"/>
  <c r="G687" i="4"/>
  <c r="AN733" i="1"/>
  <c r="BA737" i="1"/>
  <c r="D687" i="4" s="1"/>
  <c r="AR687" i="4" s="1"/>
  <c r="AH733" i="1"/>
  <c r="BF733" i="1"/>
  <c r="AL733" i="1"/>
  <c r="AO733" i="1"/>
  <c r="AP733" i="1" s="1"/>
  <c r="H683" i="4" s="1"/>
  <c r="AE733" i="1"/>
  <c r="D738" i="1" l="1"/>
  <c r="E738" i="1" s="1"/>
  <c r="F738" i="1" s="1"/>
  <c r="I683" i="4"/>
  <c r="L683" i="4"/>
  <c r="BI733" i="1"/>
  <c r="AM733" i="1"/>
  <c r="C683" i="4" s="1"/>
  <c r="AK683" i="4" l="1"/>
  <c r="AL683" i="4" s="1"/>
  <c r="J683" i="4"/>
  <c r="G738" i="1"/>
  <c r="M688" i="4" s="1"/>
  <c r="O734" i="1"/>
  <c r="K734" i="1"/>
  <c r="M734" i="1" s="1"/>
  <c r="N683" i="4"/>
  <c r="O683" i="4" s="1"/>
  <c r="P734" i="1" l="1"/>
  <c r="BE734" i="1" s="1"/>
  <c r="K684" i="4" s="1"/>
  <c r="N734" i="1"/>
  <c r="AU738" i="1"/>
  <c r="AB740" i="1"/>
  <c r="BD740" i="1" s="1"/>
  <c r="Y741" i="1"/>
  <c r="AA741" i="1"/>
  <c r="V734" i="1"/>
  <c r="W734" i="1" s="1"/>
  <c r="X734" i="1" s="1"/>
  <c r="AV738" i="1"/>
  <c r="AC755" i="1"/>
  <c r="AW738" i="1"/>
  <c r="AX741" i="1" s="1"/>
  <c r="S734" i="1"/>
  <c r="Z736" i="1"/>
  <c r="AK736" i="1" s="1"/>
  <c r="BB734" i="1"/>
  <c r="R734" i="1" l="1"/>
  <c r="AI734" i="1" s="1"/>
  <c r="Q734" i="1"/>
  <c r="AF734" i="1" s="1"/>
  <c r="BF734" i="1"/>
  <c r="AH734" i="1"/>
  <c r="E684" i="4"/>
  <c r="AJ734" i="1"/>
  <c r="BC734" i="1"/>
  <c r="AY738" i="1"/>
  <c r="AZ738" i="1" s="1"/>
  <c r="AD734" i="1" a="1"/>
  <c r="AD734" i="1" s="1"/>
  <c r="AG734" i="1" l="1"/>
  <c r="AN734" i="1"/>
  <c r="AO734" i="1"/>
  <c r="AP734" i="1" s="1"/>
  <c r="H684" i="4" s="1"/>
  <c r="AE734" i="1"/>
  <c r="AL734" i="1"/>
  <c r="F688" i="4"/>
  <c r="BA738" i="1"/>
  <c r="L684" i="4"/>
  <c r="AI688" i="4" l="1"/>
  <c r="AJ688" i="4" s="1"/>
  <c r="G688" i="4"/>
  <c r="BI734" i="1"/>
  <c r="D739" i="1"/>
  <c r="E739" i="1" s="1"/>
  <c r="F739" i="1" s="1"/>
  <c r="D688" i="4"/>
  <c r="AR688" i="4" s="1"/>
  <c r="I684" i="4"/>
  <c r="AM734" i="1"/>
  <c r="C684" i="4" s="1"/>
  <c r="AK684" i="4" l="1"/>
  <c r="AL684" i="4" s="1"/>
  <c r="J684" i="4"/>
  <c r="O735" i="1"/>
  <c r="G739" i="1"/>
  <c r="M689" i="4" s="1"/>
  <c r="K735" i="1"/>
  <c r="M735" i="1" s="1"/>
  <c r="N684" i="4"/>
  <c r="O684" i="4" s="1"/>
  <c r="P735" i="1" l="1"/>
  <c r="Q735" i="1" s="1"/>
  <c r="N735" i="1"/>
  <c r="V735" i="1"/>
  <c r="W735" i="1" s="1"/>
  <c r="AA742" i="1"/>
  <c r="S735" i="1"/>
  <c r="AU739" i="1"/>
  <c r="AB741" i="1"/>
  <c r="AV739" i="1"/>
  <c r="Y742" i="1"/>
  <c r="AC756" i="1"/>
  <c r="AW739" i="1"/>
  <c r="AX742" i="1" s="1"/>
  <c r="Z737" i="1"/>
  <c r="AK737" i="1" s="1"/>
  <c r="BB735" i="1"/>
  <c r="R735" i="1" l="1"/>
  <c r="AN735" i="1" s="1"/>
  <c r="BE735" i="1"/>
  <c r="K685" i="4" s="1"/>
  <c r="E685" i="4"/>
  <c r="AY739" i="1"/>
  <c r="AZ739" i="1" s="1"/>
  <c r="BC735" i="1"/>
  <c r="AF735" i="1"/>
  <c r="AJ735" i="1"/>
  <c r="X735" i="1"/>
  <c r="BD741" i="1"/>
  <c r="AD735" i="1" a="1"/>
  <c r="AD735" i="1" s="1"/>
  <c r="AI735" i="1" l="1"/>
  <c r="AH735" i="1"/>
  <c r="BF735" i="1"/>
  <c r="AG735" i="1"/>
  <c r="AL735" i="1"/>
  <c r="AM735" i="1" s="1"/>
  <c r="C685" i="4" s="1"/>
  <c r="AE735" i="1"/>
  <c r="AO735" i="1"/>
  <c r="AP735" i="1" s="1"/>
  <c r="H685" i="4" s="1"/>
  <c r="F689" i="4"/>
  <c r="BA739" i="1"/>
  <c r="AI689" i="4" l="1"/>
  <c r="AJ689" i="4" s="1"/>
  <c r="G689" i="4"/>
  <c r="O736" i="1"/>
  <c r="P736" i="1" s="1"/>
  <c r="BI735" i="1"/>
  <c r="I685" i="4"/>
  <c r="L685" i="4"/>
  <c r="D740" i="1"/>
  <c r="E740" i="1" s="1"/>
  <c r="F740" i="1" s="1"/>
  <c r="D689" i="4"/>
  <c r="AR689" i="4" s="1"/>
  <c r="AK685" i="4" l="1"/>
  <c r="AL685" i="4" s="1"/>
  <c r="J685" i="4"/>
  <c r="K736" i="1"/>
  <c r="M736" i="1" s="1"/>
  <c r="N685" i="4"/>
  <c r="O685" i="4" s="1"/>
  <c r="BE736" i="1"/>
  <c r="R736" i="1"/>
  <c r="Q736" i="1"/>
  <c r="G740" i="1"/>
  <c r="M690" i="4" s="1"/>
  <c r="K686" i="4" l="1"/>
  <c r="AN736" i="1"/>
  <c r="AI736" i="1"/>
  <c r="AA743" i="1"/>
  <c r="AB742" i="1"/>
  <c r="BD742" i="1" s="1"/>
  <c r="AC757" i="1"/>
  <c r="AU740" i="1"/>
  <c r="AV740" i="1"/>
  <c r="Z738" i="1"/>
  <c r="AK738" i="1" s="1"/>
  <c r="S736" i="1"/>
  <c r="V736" i="1"/>
  <c r="W736" i="1" s="1"/>
  <c r="X736" i="1" s="1"/>
  <c r="Y743" i="1"/>
  <c r="AW740" i="1"/>
  <c r="AX743" i="1" s="1"/>
  <c r="N736" i="1"/>
  <c r="BB736" i="1"/>
  <c r="AD736" i="1" l="1" a="1"/>
  <c r="AD736" i="1" s="1"/>
  <c r="BF736" i="1"/>
  <c r="AH736" i="1"/>
  <c r="AF736" i="1"/>
  <c r="BC736" i="1"/>
  <c r="AJ736" i="1"/>
  <c r="E686" i="4"/>
  <c r="AY740" i="1"/>
  <c r="AZ740" i="1" s="1"/>
  <c r="AG736" i="1"/>
  <c r="F690" i="4" l="1"/>
  <c r="BA740" i="1"/>
  <c r="L686" i="4"/>
  <c r="AE736" i="1"/>
  <c r="AO736" i="1"/>
  <c r="AP736" i="1" s="1"/>
  <c r="H686" i="4" s="1"/>
  <c r="AL736" i="1"/>
  <c r="AI690" i="4" l="1"/>
  <c r="AJ690" i="4" s="1"/>
  <c r="G690" i="4"/>
  <c r="D690" i="4"/>
  <c r="AR690" i="4" s="1"/>
  <c r="D741" i="1"/>
  <c r="E741" i="1" s="1"/>
  <c r="F741" i="1" s="1"/>
  <c r="BI736" i="1"/>
  <c r="I686" i="4"/>
  <c r="AM736" i="1"/>
  <c r="C686" i="4" s="1"/>
  <c r="AK686" i="4" l="1"/>
  <c r="AL686" i="4" s="1"/>
  <c r="J686" i="4"/>
  <c r="O737" i="1"/>
  <c r="K737" i="1"/>
  <c r="M737" i="1" s="1"/>
  <c r="N686" i="4"/>
  <c r="O686" i="4" s="1"/>
  <c r="G741" i="1"/>
  <c r="M691" i="4" s="1"/>
  <c r="P737" i="1" l="1"/>
  <c r="R737" i="1" s="1"/>
  <c r="AA744" i="1"/>
  <c r="V737" i="1"/>
  <c r="W737" i="1" s="1"/>
  <c r="X737" i="1" s="1"/>
  <c r="N737" i="1"/>
  <c r="AC758" i="1"/>
  <c r="AB743" i="1"/>
  <c r="AV741" i="1"/>
  <c r="AW741" i="1"/>
  <c r="AX744" i="1" s="1"/>
  <c r="S737" i="1"/>
  <c r="AU741" i="1"/>
  <c r="Z739" i="1"/>
  <c r="AK739" i="1" s="1"/>
  <c r="Y744" i="1"/>
  <c r="BB737" i="1"/>
  <c r="AN737" i="1" l="1"/>
  <c r="AI737" i="1"/>
  <c r="BE737" i="1"/>
  <c r="K687" i="4" s="1"/>
  <c r="Q737" i="1"/>
  <c r="AG737" i="1" s="1"/>
  <c r="E687" i="4"/>
  <c r="AD737" i="1" a="1"/>
  <c r="AD737" i="1" s="1"/>
  <c r="BD743" i="1"/>
  <c r="AH737" i="1"/>
  <c r="BF737" i="1"/>
  <c r="AY741" i="1"/>
  <c r="AZ741" i="1" s="1"/>
  <c r="AJ737" i="1"/>
  <c r="BC737" i="1"/>
  <c r="AF737" i="1" l="1"/>
  <c r="F691" i="4"/>
  <c r="BA741" i="1"/>
  <c r="AO737" i="1"/>
  <c r="AP737" i="1" s="1"/>
  <c r="H687" i="4" s="1"/>
  <c r="AL737" i="1"/>
  <c r="AE737" i="1"/>
  <c r="L687" i="4"/>
  <c r="AI691" i="4" l="1"/>
  <c r="AJ691" i="4" s="1"/>
  <c r="G691" i="4"/>
  <c r="I687" i="4"/>
  <c r="D742" i="1"/>
  <c r="E742" i="1" s="1"/>
  <c r="F742" i="1" s="1"/>
  <c r="D691" i="4"/>
  <c r="AR691" i="4" s="1"/>
  <c r="AM737" i="1"/>
  <c r="C687" i="4" s="1"/>
  <c r="BI737" i="1"/>
  <c r="AK687" i="4" l="1"/>
  <c r="AL687" i="4" s="1"/>
  <c r="J687" i="4"/>
  <c r="O738" i="1"/>
  <c r="G742" i="1"/>
  <c r="M692" i="4" s="1"/>
  <c r="N687" i="4"/>
  <c r="O687" i="4" s="1"/>
  <c r="K738" i="1"/>
  <c r="M738" i="1" s="1"/>
  <c r="P738" i="1" l="1"/>
  <c r="R738" i="1" s="1"/>
  <c r="N738" i="1"/>
  <c r="AW742" i="1"/>
  <c r="AX745" i="1" s="1"/>
  <c r="V738" i="1"/>
  <c r="W738" i="1" s="1"/>
  <c r="AA745" i="1"/>
  <c r="Y745" i="1"/>
  <c r="AC759" i="1"/>
  <c r="AV742" i="1"/>
  <c r="Z740" i="1"/>
  <c r="AK740" i="1" s="1"/>
  <c r="AU742" i="1"/>
  <c r="AB744" i="1"/>
  <c r="BD744" i="1" s="1"/>
  <c r="S738" i="1"/>
  <c r="BB738" i="1"/>
  <c r="AN738" i="1" l="1"/>
  <c r="AI738" i="1"/>
  <c r="BE738" i="1"/>
  <c r="K688" i="4" s="1"/>
  <c r="Q738" i="1"/>
  <c r="AF738" i="1" s="1"/>
  <c r="BC738" i="1"/>
  <c r="AJ738" i="1"/>
  <c r="X738" i="1"/>
  <c r="E688" i="4"/>
  <c r="AY742" i="1"/>
  <c r="AZ742" i="1" s="1"/>
  <c r="AD738" i="1" a="1"/>
  <c r="AD738" i="1" s="1"/>
  <c r="AL738" i="1" l="1"/>
  <c r="AM738" i="1" s="1"/>
  <c r="C688" i="4" s="1"/>
  <c r="AO738" i="1"/>
  <c r="AP738" i="1" s="1"/>
  <c r="H688" i="4" s="1"/>
  <c r="AE738" i="1"/>
  <c r="BF738" i="1"/>
  <c r="AH738" i="1"/>
  <c r="AG738" i="1"/>
  <c r="F692" i="4"/>
  <c r="BA742" i="1"/>
  <c r="AI692" i="4" l="1"/>
  <c r="AJ692" i="4" s="1"/>
  <c r="G692" i="4"/>
  <c r="O739" i="1"/>
  <c r="P739" i="1" s="1"/>
  <c r="BI738" i="1"/>
  <c r="L688" i="4"/>
  <c r="D743" i="1"/>
  <c r="E743" i="1" s="1"/>
  <c r="F743" i="1" s="1"/>
  <c r="D692" i="4"/>
  <c r="AR692" i="4" s="1"/>
  <c r="I688" i="4"/>
  <c r="AK688" i="4" l="1"/>
  <c r="AL688" i="4" s="1"/>
  <c r="J688" i="4"/>
  <c r="G743" i="1"/>
  <c r="M693" i="4" s="1"/>
  <c r="R739" i="1"/>
  <c r="Q739" i="1"/>
  <c r="BE739" i="1"/>
  <c r="K689" i="4" s="1"/>
  <c r="K739" i="1"/>
  <c r="M739" i="1" s="1"/>
  <c r="N688" i="4"/>
  <c r="O688" i="4" s="1"/>
  <c r="AI739" i="1" l="1"/>
  <c r="AN739" i="1"/>
  <c r="AB745" i="1"/>
  <c r="BD745" i="1" s="1"/>
  <c r="AV743" i="1"/>
  <c r="V739" i="1"/>
  <c r="W739" i="1" s="1"/>
  <c r="AU743" i="1"/>
  <c r="N739" i="1"/>
  <c r="S739" i="1"/>
  <c r="AA746" i="1"/>
  <c r="Y746" i="1"/>
  <c r="Z741" i="1"/>
  <c r="AK741" i="1" s="1"/>
  <c r="AC760" i="1"/>
  <c r="AW743" i="1"/>
  <c r="AX746" i="1" s="1"/>
  <c r="BB739" i="1"/>
  <c r="E689" i="4" l="1"/>
  <c r="X739" i="1"/>
  <c r="AG739" i="1" s="1"/>
  <c r="AD739" i="1" a="1"/>
  <c r="AD739" i="1" s="1"/>
  <c r="AY743" i="1"/>
  <c r="AZ743" i="1" s="1"/>
  <c r="AF739" i="1"/>
  <c r="BC739" i="1"/>
  <c r="AJ739" i="1"/>
  <c r="AO739" i="1" l="1"/>
  <c r="AP739" i="1" s="1"/>
  <c r="H689" i="4" s="1"/>
  <c r="AL739" i="1"/>
  <c r="AE739" i="1"/>
  <c r="F693" i="4"/>
  <c r="BA743" i="1"/>
  <c r="AH739" i="1"/>
  <c r="BF739" i="1"/>
  <c r="AI693" i="4" l="1"/>
  <c r="AJ693" i="4" s="1"/>
  <c r="G693" i="4"/>
  <c r="L689" i="4"/>
  <c r="BI739" i="1"/>
  <c r="D744" i="1"/>
  <c r="E744" i="1" s="1"/>
  <c r="F744" i="1" s="1"/>
  <c r="D693" i="4"/>
  <c r="AR693" i="4" s="1"/>
  <c r="AM739" i="1"/>
  <c r="C689" i="4" s="1"/>
  <c r="I689" i="4"/>
  <c r="AK689" i="4" l="1"/>
  <c r="AL689" i="4" s="1"/>
  <c r="J689" i="4"/>
  <c r="O740" i="1"/>
  <c r="N689" i="4"/>
  <c r="O689" i="4" s="1"/>
  <c r="K740" i="1"/>
  <c r="M740" i="1" s="1"/>
  <c r="G744" i="1"/>
  <c r="M694" i="4" s="1"/>
  <c r="P740" i="1" l="1"/>
  <c r="BE740" i="1" s="1"/>
  <c r="K690" i="4" s="1"/>
  <c r="AV744" i="1"/>
  <c r="AB746" i="1"/>
  <c r="AW744" i="1"/>
  <c r="AX747" i="1" s="1"/>
  <c r="Z742" i="1"/>
  <c r="AK742" i="1" s="1"/>
  <c r="AU744" i="1"/>
  <c r="N740" i="1"/>
  <c r="S740" i="1"/>
  <c r="AA747" i="1"/>
  <c r="Y747" i="1"/>
  <c r="V740" i="1"/>
  <c r="W740" i="1" s="1"/>
  <c r="X740" i="1" s="1"/>
  <c r="AC761" i="1"/>
  <c r="BB740" i="1"/>
  <c r="Q740" i="1" l="1"/>
  <c r="AF740" i="1" s="1"/>
  <c r="R740" i="1"/>
  <c r="AN740" i="1" s="1"/>
  <c r="AY744" i="1"/>
  <c r="AZ744" i="1" s="1"/>
  <c r="BA744" i="1" s="1"/>
  <c r="E690" i="4"/>
  <c r="BD746" i="1"/>
  <c r="BF740" i="1"/>
  <c r="AH740" i="1"/>
  <c r="BC740" i="1"/>
  <c r="AJ740" i="1"/>
  <c r="AD740" i="1" a="1"/>
  <c r="AD740" i="1" s="1"/>
  <c r="AG740" i="1" l="1"/>
  <c r="AI740" i="1"/>
  <c r="F694" i="4"/>
  <c r="AL740" i="1"/>
  <c r="AM740" i="1" s="1"/>
  <c r="C690" i="4" s="1"/>
  <c r="AE740" i="1"/>
  <c r="AO740" i="1"/>
  <c r="AP740" i="1" s="1"/>
  <c r="H690" i="4" s="1"/>
  <c r="L690" i="4"/>
  <c r="D745" i="1"/>
  <c r="E745" i="1" s="1"/>
  <c r="F745" i="1" s="1"/>
  <c r="D694" i="4"/>
  <c r="AR694" i="4" s="1"/>
  <c r="AI694" i="4" l="1"/>
  <c r="AJ694" i="4" s="1"/>
  <c r="G694" i="4"/>
  <c r="I690" i="4"/>
  <c r="G745" i="1"/>
  <c r="M695" i="4" s="1"/>
  <c r="O741" i="1"/>
  <c r="P741" i="1" s="1"/>
  <c r="BI740" i="1"/>
  <c r="AK690" i="4" l="1"/>
  <c r="AL690" i="4" s="1"/>
  <c r="J690" i="4"/>
  <c r="Q741" i="1"/>
  <c r="R741" i="1"/>
  <c r="BE741" i="1"/>
  <c r="K741" i="1"/>
  <c r="M741" i="1" s="1"/>
  <c r="N690" i="4"/>
  <c r="O690" i="4" s="1"/>
  <c r="K691" i="4" l="1"/>
  <c r="AW745" i="1"/>
  <c r="AX748" i="1" s="1"/>
  <c r="V741" i="1"/>
  <c r="W741" i="1" s="1"/>
  <c r="X741" i="1" s="1"/>
  <c r="AU745" i="1"/>
  <c r="AB747" i="1"/>
  <c r="Z743" i="1"/>
  <c r="AK743" i="1" s="1"/>
  <c r="Y748" i="1"/>
  <c r="S741" i="1"/>
  <c r="AA748" i="1"/>
  <c r="AV745" i="1"/>
  <c r="N741" i="1"/>
  <c r="AC762" i="1"/>
  <c r="BB741" i="1"/>
  <c r="AI741" i="1"/>
  <c r="AN741" i="1"/>
  <c r="AY745" i="1" l="1"/>
  <c r="AZ745" i="1" s="1"/>
  <c r="F695" i="4" s="1"/>
  <c r="E691" i="4"/>
  <c r="AD741" i="1" a="1"/>
  <c r="AD741" i="1" s="1"/>
  <c r="BF741" i="1"/>
  <c r="AH741" i="1"/>
  <c r="BD747" i="1"/>
  <c r="AG741" i="1"/>
  <c r="AF741" i="1"/>
  <c r="BC741" i="1"/>
  <c r="AJ741" i="1"/>
  <c r="AI695" i="4" l="1"/>
  <c r="AJ695" i="4" s="1"/>
  <c r="G695" i="4"/>
  <c r="BA745" i="1"/>
  <c r="D695" i="4" s="1"/>
  <c r="AR695" i="4" s="1"/>
  <c r="AL741" i="1"/>
  <c r="AM741" i="1" s="1"/>
  <c r="C691" i="4" s="1"/>
  <c r="AO741" i="1"/>
  <c r="AP741" i="1" s="1"/>
  <c r="H691" i="4" s="1"/>
  <c r="AE741" i="1"/>
  <c r="L691" i="4"/>
  <c r="D746" i="1" l="1"/>
  <c r="E746" i="1" s="1"/>
  <c r="F746" i="1" s="1"/>
  <c r="O742" i="1"/>
  <c r="P742" i="1" s="1"/>
  <c r="BI741" i="1"/>
  <c r="I691" i="4"/>
  <c r="AK691" i="4" l="1"/>
  <c r="AL691" i="4" s="1"/>
  <c r="J691" i="4"/>
  <c r="G746" i="1"/>
  <c r="M696" i="4" s="1"/>
  <c r="K742" i="1"/>
  <c r="M742" i="1" s="1"/>
  <c r="N691" i="4"/>
  <c r="O691" i="4" s="1"/>
  <c r="R742" i="1"/>
  <c r="Q742" i="1"/>
  <c r="BE742" i="1"/>
  <c r="AN742" i="1" l="1"/>
  <c r="AI742" i="1"/>
  <c r="K692" i="4"/>
  <c r="AU746" i="1"/>
  <c r="AV746" i="1"/>
  <c r="N742" i="1"/>
  <c r="AC763" i="1"/>
  <c r="AW746" i="1"/>
  <c r="AX749" i="1" s="1"/>
  <c r="Z744" i="1"/>
  <c r="AK744" i="1" s="1"/>
  <c r="AB748" i="1"/>
  <c r="BD748" i="1" s="1"/>
  <c r="S742" i="1"/>
  <c r="AA749" i="1"/>
  <c r="V742" i="1"/>
  <c r="W742" i="1" s="1"/>
  <c r="Y749" i="1"/>
  <c r="BB742" i="1"/>
  <c r="AY746" i="1" l="1"/>
  <c r="AZ746" i="1" s="1"/>
  <c r="AD742" i="1" a="1"/>
  <c r="AD742" i="1" s="1"/>
  <c r="X742" i="1"/>
  <c r="AF742" i="1"/>
  <c r="BC742" i="1"/>
  <c r="AJ742" i="1"/>
  <c r="E692" i="4"/>
  <c r="AE742" i="1" l="1"/>
  <c r="AO742" i="1"/>
  <c r="AP742" i="1" s="1"/>
  <c r="H692" i="4" s="1"/>
  <c r="AL742" i="1"/>
  <c r="AM742" i="1" s="1"/>
  <c r="C692" i="4" s="1"/>
  <c r="AH742" i="1"/>
  <c r="BF742" i="1"/>
  <c r="AG742" i="1"/>
  <c r="BA746" i="1"/>
  <c r="F696" i="4"/>
  <c r="AI696" i="4" l="1"/>
  <c r="AJ696" i="4" s="1"/>
  <c r="G696" i="4"/>
  <c r="L692" i="4"/>
  <c r="D747" i="1"/>
  <c r="E747" i="1" s="1"/>
  <c r="F747" i="1" s="1"/>
  <c r="D696" i="4"/>
  <c r="AR696" i="4" s="1"/>
  <c r="I692" i="4"/>
  <c r="O743" i="1"/>
  <c r="P743" i="1" s="1"/>
  <c r="BI742" i="1"/>
  <c r="AK692" i="4" l="1"/>
  <c r="AL692" i="4" s="1"/>
  <c r="J692" i="4"/>
  <c r="K743" i="1"/>
  <c r="M743" i="1" s="1"/>
  <c r="N692" i="4"/>
  <c r="O692" i="4" s="1"/>
  <c r="G747" i="1"/>
  <c r="M697" i="4" s="1"/>
  <c r="R743" i="1"/>
  <c r="Q743" i="1"/>
  <c r="BE743" i="1"/>
  <c r="K693" i="4" l="1"/>
  <c r="AN743" i="1"/>
  <c r="AI743" i="1"/>
  <c r="N743" i="1"/>
  <c r="S743" i="1"/>
  <c r="AA750" i="1"/>
  <c r="V743" i="1"/>
  <c r="W743" i="1" s="1"/>
  <c r="X743" i="1" s="1"/>
  <c r="AW747" i="1"/>
  <c r="AX750" i="1" s="1"/>
  <c r="Y750" i="1"/>
  <c r="AV747" i="1"/>
  <c r="AC764" i="1"/>
  <c r="AU747" i="1"/>
  <c r="Z745" i="1"/>
  <c r="AK745" i="1" s="1"/>
  <c r="AB749" i="1"/>
  <c r="BD749" i="1" s="1"/>
  <c r="BB743" i="1"/>
  <c r="AY747" i="1" l="1"/>
  <c r="AZ747" i="1" s="1"/>
  <c r="BA747" i="1" s="1"/>
  <c r="AF743" i="1"/>
  <c r="AJ743" i="1"/>
  <c r="BC743" i="1"/>
  <c r="AD743" i="1" a="1"/>
  <c r="AD743" i="1" s="1"/>
  <c r="E693" i="4"/>
  <c r="AH743" i="1"/>
  <c r="BF743" i="1"/>
  <c r="AG743" i="1"/>
  <c r="F697" i="4" l="1"/>
  <c r="AE743" i="1"/>
  <c r="AO743" i="1"/>
  <c r="AP743" i="1" s="1"/>
  <c r="H693" i="4" s="1"/>
  <c r="AL743" i="1"/>
  <c r="AM743" i="1" s="1"/>
  <c r="C693" i="4" s="1"/>
  <c r="L693" i="4"/>
  <c r="D748" i="1"/>
  <c r="E748" i="1" s="1"/>
  <c r="F748" i="1" s="1"/>
  <c r="D697" i="4"/>
  <c r="AR697" i="4" s="1"/>
  <c r="AI697" i="4" l="1"/>
  <c r="AJ697" i="4" s="1"/>
  <c r="G697" i="4"/>
  <c r="G748" i="1"/>
  <c r="M698" i="4" s="1"/>
  <c r="I693" i="4"/>
  <c r="O744" i="1"/>
  <c r="P744" i="1" s="1"/>
  <c r="BI743" i="1"/>
  <c r="AK693" i="4" l="1"/>
  <c r="AL693" i="4" s="1"/>
  <c r="J693" i="4"/>
  <c r="Q744" i="1"/>
  <c r="R744" i="1"/>
  <c r="BE744" i="1"/>
  <c r="K744" i="1"/>
  <c r="M744" i="1" s="1"/>
  <c r="N693" i="4"/>
  <c r="O693" i="4" s="1"/>
  <c r="K694" i="4" l="1"/>
  <c r="AW748" i="1"/>
  <c r="AX751" i="1" s="1"/>
  <c r="AB750" i="1"/>
  <c r="AU748" i="1"/>
  <c r="S744" i="1"/>
  <c r="V744" i="1"/>
  <c r="W744" i="1" s="1"/>
  <c r="X744" i="1" s="1"/>
  <c r="Z746" i="1"/>
  <c r="AK746" i="1" s="1"/>
  <c r="AV748" i="1"/>
  <c r="N744" i="1"/>
  <c r="AA751" i="1"/>
  <c r="AC765" i="1"/>
  <c r="Y751" i="1"/>
  <c r="BB744" i="1"/>
  <c r="AN744" i="1"/>
  <c r="AI744" i="1"/>
  <c r="AY748" i="1" l="1"/>
  <c r="AZ748" i="1" s="1"/>
  <c r="F698" i="4" s="1"/>
  <c r="AH744" i="1"/>
  <c r="BF744" i="1"/>
  <c r="BC744" i="1"/>
  <c r="AF744" i="1"/>
  <c r="AJ744" i="1"/>
  <c r="E694" i="4"/>
  <c r="BD750" i="1"/>
  <c r="AD744" i="1" a="1"/>
  <c r="AD744" i="1" s="1"/>
  <c r="AG744" i="1"/>
  <c r="AI698" i="4" l="1"/>
  <c r="AJ698" i="4" s="1"/>
  <c r="G698" i="4"/>
  <c r="BA748" i="1"/>
  <c r="D698" i="4" s="1"/>
  <c r="AR698" i="4" s="1"/>
  <c r="AL744" i="1"/>
  <c r="AM744" i="1" s="1"/>
  <c r="C694" i="4" s="1"/>
  <c r="AO744" i="1"/>
  <c r="AP744" i="1" s="1"/>
  <c r="H694" i="4" s="1"/>
  <c r="AE744" i="1"/>
  <c r="L694" i="4"/>
  <c r="D749" i="1" l="1"/>
  <c r="E749" i="1" s="1"/>
  <c r="F749" i="1" s="1"/>
  <c r="O745" i="1"/>
  <c r="P745" i="1" s="1"/>
  <c r="BI744" i="1"/>
  <c r="I694" i="4"/>
  <c r="AK694" i="4" l="1"/>
  <c r="AL694" i="4" s="1"/>
  <c r="J694" i="4"/>
  <c r="G749" i="1"/>
  <c r="M699" i="4" s="1"/>
  <c r="R745" i="1"/>
  <c r="Q745" i="1"/>
  <c r="BE745" i="1"/>
  <c r="K745" i="1"/>
  <c r="M745" i="1" s="1"/>
  <c r="N694" i="4"/>
  <c r="O694" i="4" s="1"/>
  <c r="K695" i="4" l="1"/>
  <c r="AB751" i="1"/>
  <c r="BD751" i="1" s="1"/>
  <c r="V745" i="1"/>
  <c r="W745" i="1" s="1"/>
  <c r="AW749" i="1"/>
  <c r="AX752" i="1" s="1"/>
  <c r="Y752" i="1"/>
  <c r="N745" i="1"/>
  <c r="Z747" i="1"/>
  <c r="AK747" i="1" s="1"/>
  <c r="AV749" i="1"/>
  <c r="AU749" i="1"/>
  <c r="AA752" i="1"/>
  <c r="AC766" i="1"/>
  <c r="S745" i="1"/>
  <c r="BB745" i="1"/>
  <c r="AI745" i="1"/>
  <c r="AN745" i="1"/>
  <c r="AD745" i="1" l="1" a="1"/>
  <c r="AD745" i="1" s="1"/>
  <c r="E695" i="4"/>
  <c r="X745" i="1"/>
  <c r="AY749" i="1"/>
  <c r="AZ749" i="1" s="1"/>
  <c r="AF745" i="1"/>
  <c r="BC745" i="1"/>
  <c r="AJ745" i="1"/>
  <c r="AE745" i="1" l="1"/>
  <c r="AL745" i="1"/>
  <c r="AO745" i="1"/>
  <c r="AP745" i="1" s="1"/>
  <c r="H695" i="4" s="1"/>
  <c r="F699" i="4"/>
  <c r="BA749" i="1"/>
  <c r="AH745" i="1"/>
  <c r="BF745" i="1"/>
  <c r="AG745" i="1"/>
  <c r="AI699" i="4" l="1"/>
  <c r="AJ699" i="4" s="1"/>
  <c r="G699" i="4"/>
  <c r="D699" i="4"/>
  <c r="AR699" i="4" s="1"/>
  <c r="D750" i="1"/>
  <c r="E750" i="1" s="1"/>
  <c r="F750" i="1" s="1"/>
  <c r="I695" i="4"/>
  <c r="BI745" i="1"/>
  <c r="L695" i="4"/>
  <c r="AM745" i="1"/>
  <c r="C695" i="4" s="1"/>
  <c r="AK695" i="4" l="1"/>
  <c r="AL695" i="4" s="1"/>
  <c r="J695" i="4"/>
  <c r="G750" i="1"/>
  <c r="M700" i="4" s="1"/>
  <c r="K746" i="1"/>
  <c r="M746" i="1" s="1"/>
  <c r="N695" i="4"/>
  <c r="O695" i="4" s="1"/>
  <c r="O746" i="1"/>
  <c r="P746" i="1" s="1"/>
  <c r="N746" i="1" l="1"/>
  <c r="S746" i="1"/>
  <c r="AB752" i="1"/>
  <c r="AV750" i="1"/>
  <c r="AA753" i="1"/>
  <c r="V746" i="1"/>
  <c r="W746" i="1" s="1"/>
  <c r="Y753" i="1"/>
  <c r="Z748" i="1"/>
  <c r="AK748" i="1" s="1"/>
  <c r="AC767" i="1"/>
  <c r="AW750" i="1"/>
  <c r="AX753" i="1" s="1"/>
  <c r="AU750" i="1"/>
  <c r="BB746" i="1"/>
  <c r="Q746" i="1"/>
  <c r="R746" i="1"/>
  <c r="BE746" i="1"/>
  <c r="AN746" i="1" l="1"/>
  <c r="AI746" i="1"/>
  <c r="X746" i="1"/>
  <c r="AG746" i="1" s="1"/>
  <c r="E696" i="4"/>
  <c r="AY750" i="1"/>
  <c r="AZ750" i="1" s="1"/>
  <c r="BD752" i="1"/>
  <c r="K696" i="4"/>
  <c r="AF746" i="1"/>
  <c r="BC746" i="1"/>
  <c r="AJ746" i="1"/>
  <c r="AD746" i="1" a="1"/>
  <c r="AD746" i="1" s="1"/>
  <c r="F700" i="4" l="1"/>
  <c r="BA750" i="1"/>
  <c r="BF746" i="1"/>
  <c r="AH746" i="1"/>
  <c r="AE746" i="1"/>
  <c r="AO746" i="1"/>
  <c r="AP746" i="1" s="1"/>
  <c r="H696" i="4" s="1"/>
  <c r="AL746" i="1"/>
  <c r="AI700" i="4" l="1"/>
  <c r="AJ700" i="4" s="1"/>
  <c r="G700" i="4"/>
  <c r="D700" i="4"/>
  <c r="AR700" i="4" s="1"/>
  <c r="D751" i="1"/>
  <c r="E751" i="1" s="1"/>
  <c r="F751" i="1" s="1"/>
  <c r="L696" i="4"/>
  <c r="AM746" i="1"/>
  <c r="C696" i="4" s="1"/>
  <c r="I696" i="4"/>
  <c r="BI746" i="1"/>
  <c r="AK696" i="4" l="1"/>
  <c r="AL696" i="4" s="1"/>
  <c r="J696" i="4"/>
  <c r="N696" i="4"/>
  <c r="O696" i="4" s="1"/>
  <c r="K747" i="1"/>
  <c r="M747" i="1" s="1"/>
  <c r="G751" i="1"/>
  <c r="M701" i="4" s="1"/>
  <c r="O747" i="1"/>
  <c r="P747" i="1" s="1"/>
  <c r="R747" i="1" l="1"/>
  <c r="Q747" i="1"/>
  <c r="BE747" i="1"/>
  <c r="AU751" i="1"/>
  <c r="V747" i="1"/>
  <c r="W747" i="1" s="1"/>
  <c r="X747" i="1" s="1"/>
  <c r="AW751" i="1"/>
  <c r="AX754" i="1" s="1"/>
  <c r="S747" i="1"/>
  <c r="AB753" i="1"/>
  <c r="BD753" i="1" s="1"/>
  <c r="AV751" i="1"/>
  <c r="Z749" i="1"/>
  <c r="AK749" i="1" s="1"/>
  <c r="AA754" i="1"/>
  <c r="N747" i="1"/>
  <c r="Y754" i="1"/>
  <c r="AC768" i="1"/>
  <c r="BB747" i="1"/>
  <c r="AF747" i="1" l="1"/>
  <c r="AJ747" i="1"/>
  <c r="BC747" i="1"/>
  <c r="E697" i="4"/>
  <c r="BF747" i="1"/>
  <c r="AH747" i="1"/>
  <c r="AY751" i="1"/>
  <c r="AZ751" i="1" s="1"/>
  <c r="K697" i="4"/>
  <c r="AD747" i="1" a="1"/>
  <c r="AD747" i="1" s="1"/>
  <c r="AG747" i="1"/>
  <c r="AI747" i="1"/>
  <c r="AN747" i="1"/>
  <c r="F701" i="4" l="1"/>
  <c r="BA751" i="1"/>
  <c r="AE747" i="1"/>
  <c r="AO747" i="1"/>
  <c r="AP747" i="1" s="1"/>
  <c r="H697" i="4" s="1"/>
  <c r="AL747" i="1"/>
  <c r="AM747" i="1" s="1"/>
  <c r="C697" i="4" s="1"/>
  <c r="L697" i="4"/>
  <c r="AI701" i="4" l="1"/>
  <c r="AJ701" i="4" s="1"/>
  <c r="G701" i="4"/>
  <c r="I697" i="4"/>
  <c r="O748" i="1"/>
  <c r="P748" i="1" s="1"/>
  <c r="BI747" i="1"/>
  <c r="D752" i="1"/>
  <c r="E752" i="1" s="1"/>
  <c r="F752" i="1" s="1"/>
  <c r="D701" i="4"/>
  <c r="AR701" i="4" s="1"/>
  <c r="AK697" i="4" l="1"/>
  <c r="AL697" i="4" s="1"/>
  <c r="J697" i="4"/>
  <c r="G752" i="1"/>
  <c r="M702" i="4" s="1"/>
  <c r="K748" i="1"/>
  <c r="M748" i="1" s="1"/>
  <c r="N697" i="4"/>
  <c r="O697" i="4" s="1"/>
  <c r="R748" i="1"/>
  <c r="Q748" i="1"/>
  <c r="BE748" i="1"/>
  <c r="AN748" i="1" l="1"/>
  <c r="AI748" i="1"/>
  <c r="AA755" i="1"/>
  <c r="V748" i="1"/>
  <c r="W748" i="1" s="1"/>
  <c r="X748" i="1" s="1"/>
  <c r="AC769" i="1"/>
  <c r="AB754" i="1"/>
  <c r="Y755" i="1"/>
  <c r="AW752" i="1"/>
  <c r="AX755" i="1" s="1"/>
  <c r="S748" i="1"/>
  <c r="AV752" i="1"/>
  <c r="Z750" i="1"/>
  <c r="AK750" i="1" s="1"/>
  <c r="AU752" i="1"/>
  <c r="N748" i="1"/>
  <c r="BB748" i="1"/>
  <c r="K698" i="4"/>
  <c r="AY752" i="1" l="1"/>
  <c r="AZ752" i="1" s="1"/>
  <c r="BA752" i="1" s="1"/>
  <c r="BD754" i="1"/>
  <c r="BF748" i="1"/>
  <c r="AH748" i="1"/>
  <c r="AF748" i="1"/>
  <c r="AJ748" i="1"/>
  <c r="BC748" i="1"/>
  <c r="E698" i="4"/>
  <c r="AD748" i="1" a="1"/>
  <c r="AD748" i="1" s="1"/>
  <c r="AG748" i="1"/>
  <c r="F702" i="4" l="1"/>
  <c r="D753" i="1"/>
  <c r="E753" i="1" s="1"/>
  <c r="F753" i="1" s="1"/>
  <c r="D702" i="4"/>
  <c r="AR702" i="4" s="1"/>
  <c r="AO748" i="1"/>
  <c r="AP748" i="1" s="1"/>
  <c r="H698" i="4" s="1"/>
  <c r="AE748" i="1"/>
  <c r="AL748" i="1"/>
  <c r="L698" i="4"/>
  <c r="AI702" i="4" l="1"/>
  <c r="AJ702" i="4" s="1"/>
  <c r="G702" i="4"/>
  <c r="AM748" i="1"/>
  <c r="C698" i="4" s="1"/>
  <c r="BI748" i="1"/>
  <c r="G753" i="1"/>
  <c r="M703" i="4" s="1"/>
  <c r="I698" i="4"/>
  <c r="AK698" i="4" l="1"/>
  <c r="AL698" i="4" s="1"/>
  <c r="J698" i="4"/>
  <c r="O749" i="1"/>
  <c r="K749" i="1"/>
  <c r="M749" i="1" s="1"/>
  <c r="N698" i="4"/>
  <c r="O698" i="4" s="1"/>
  <c r="P749" i="1" l="1"/>
  <c r="R749" i="1" s="1"/>
  <c r="N749" i="1"/>
  <c r="S749" i="1"/>
  <c r="AW753" i="1"/>
  <c r="AX756" i="1" s="1"/>
  <c r="AA756" i="1"/>
  <c r="AB755" i="1"/>
  <c r="BD755" i="1" s="1"/>
  <c r="AC770" i="1"/>
  <c r="AU753" i="1"/>
  <c r="AV753" i="1"/>
  <c r="Z751" i="1"/>
  <c r="AK751" i="1" s="1"/>
  <c r="Y756" i="1"/>
  <c r="V749" i="1"/>
  <c r="W749" i="1" s="1"/>
  <c r="X749" i="1" s="1"/>
  <c r="BB749" i="1"/>
  <c r="AN749" i="1" l="1"/>
  <c r="AI749" i="1"/>
  <c r="Q749" i="1"/>
  <c r="AF749" i="1" s="1"/>
  <c r="BE749" i="1"/>
  <c r="K699" i="4" s="1"/>
  <c r="E699" i="4"/>
  <c r="BF749" i="1"/>
  <c r="AH749" i="1"/>
  <c r="AD749" i="1" a="1"/>
  <c r="AD749" i="1" s="1"/>
  <c r="AY753" i="1"/>
  <c r="AZ753" i="1" s="1"/>
  <c r="BC749" i="1"/>
  <c r="AJ749" i="1"/>
  <c r="AG749" i="1" l="1"/>
  <c r="AL749" i="1"/>
  <c r="AM749" i="1" s="1"/>
  <c r="C699" i="4" s="1"/>
  <c r="AO749" i="1"/>
  <c r="AP749" i="1" s="1"/>
  <c r="H699" i="4" s="1"/>
  <c r="AE749" i="1"/>
  <c r="F703" i="4"/>
  <c r="BA753" i="1"/>
  <c r="L699" i="4"/>
  <c r="AI703" i="4" l="1"/>
  <c r="AJ703" i="4" s="1"/>
  <c r="G703" i="4"/>
  <c r="O750" i="1"/>
  <c r="P750" i="1" s="1"/>
  <c r="BI749" i="1"/>
  <c r="I699" i="4"/>
  <c r="D754" i="1"/>
  <c r="E754" i="1" s="1"/>
  <c r="F754" i="1" s="1"/>
  <c r="D703" i="4"/>
  <c r="AR703" i="4" s="1"/>
  <c r="AK699" i="4" l="1"/>
  <c r="AL699" i="4" s="1"/>
  <c r="J699" i="4"/>
  <c r="G754" i="1"/>
  <c r="M704" i="4" s="1"/>
  <c r="K750" i="1"/>
  <c r="M750" i="1" s="1"/>
  <c r="N699" i="4"/>
  <c r="O699" i="4" s="1"/>
  <c r="BE750" i="1"/>
  <c r="Q750" i="1"/>
  <c r="R750" i="1"/>
  <c r="K700" i="4" l="1"/>
  <c r="AN750" i="1"/>
  <c r="AI750" i="1"/>
  <c r="AA757" i="1"/>
  <c r="V750" i="1"/>
  <c r="W750" i="1" s="1"/>
  <c r="Y757" i="1"/>
  <c r="AV754" i="1"/>
  <c r="AB756" i="1"/>
  <c r="AC771" i="1"/>
  <c r="AW754" i="1"/>
  <c r="AX757" i="1" s="1"/>
  <c r="S750" i="1"/>
  <c r="AU754" i="1"/>
  <c r="N750" i="1"/>
  <c r="Z752" i="1"/>
  <c r="AK752" i="1" s="1"/>
  <c r="BB750" i="1"/>
  <c r="AY754" i="1" l="1"/>
  <c r="AZ754" i="1" s="1"/>
  <c r="BA754" i="1" s="1"/>
  <c r="X750" i="1"/>
  <c r="AG750" i="1" s="1"/>
  <c r="BD756" i="1"/>
  <c r="AD750" i="1" a="1"/>
  <c r="AD750" i="1" s="1"/>
  <c r="AF750" i="1"/>
  <c r="AJ750" i="1"/>
  <c r="BC750" i="1"/>
  <c r="E700" i="4"/>
  <c r="F704" i="4" l="1"/>
  <c r="D755" i="1"/>
  <c r="E755" i="1" s="1"/>
  <c r="F755" i="1" s="1"/>
  <c r="D704" i="4"/>
  <c r="AR704" i="4" s="1"/>
  <c r="AE750" i="1"/>
  <c r="AO750" i="1"/>
  <c r="AP750" i="1" s="1"/>
  <c r="H700" i="4" s="1"/>
  <c r="AL750" i="1"/>
  <c r="AM750" i="1" s="1"/>
  <c r="C700" i="4" s="1"/>
  <c r="AH750" i="1"/>
  <c r="BF750" i="1"/>
  <c r="AI704" i="4" l="1"/>
  <c r="AJ704" i="4" s="1"/>
  <c r="G704" i="4"/>
  <c r="O751" i="1"/>
  <c r="P751" i="1" s="1"/>
  <c r="BI750" i="1"/>
  <c r="G755" i="1"/>
  <c r="M705" i="4" s="1"/>
  <c r="L700" i="4"/>
  <c r="I700" i="4"/>
  <c r="AK700" i="4" l="1"/>
  <c r="AL700" i="4" s="1"/>
  <c r="J700" i="4"/>
  <c r="N700" i="4"/>
  <c r="O700" i="4" s="1"/>
  <c r="K751" i="1"/>
  <c r="M751" i="1" s="1"/>
  <c r="Q751" i="1"/>
  <c r="R751" i="1"/>
  <c r="BE751" i="1"/>
  <c r="K701" i="4" l="1"/>
  <c r="AI751" i="1"/>
  <c r="AN751" i="1"/>
  <c r="AA758" i="1"/>
  <c r="V751" i="1"/>
  <c r="W751" i="1" s="1"/>
  <c r="S751" i="1"/>
  <c r="AV755" i="1"/>
  <c r="N751" i="1"/>
  <c r="AU755" i="1"/>
  <c r="AC772" i="1"/>
  <c r="AW755" i="1"/>
  <c r="AX758" i="1" s="1"/>
  <c r="Y758" i="1"/>
  <c r="AB757" i="1"/>
  <c r="BD757" i="1" s="1"/>
  <c r="Z753" i="1"/>
  <c r="AK753" i="1" s="1"/>
  <c r="BB751" i="1"/>
  <c r="X751" i="1" l="1"/>
  <c r="AG751" i="1" s="1"/>
  <c r="AY755" i="1"/>
  <c r="AZ755" i="1" s="1"/>
  <c r="AD751" i="1" a="1"/>
  <c r="AD751" i="1" s="1"/>
  <c r="AF751" i="1"/>
  <c r="AJ751" i="1"/>
  <c r="BC751" i="1"/>
  <c r="E701" i="4"/>
  <c r="F705" i="4" l="1"/>
  <c r="BA755" i="1"/>
  <c r="BF751" i="1"/>
  <c r="AH751" i="1"/>
  <c r="AE751" i="1"/>
  <c r="AL751" i="1"/>
  <c r="AM751" i="1" s="1"/>
  <c r="C701" i="4" s="1"/>
  <c r="AO751" i="1"/>
  <c r="AP751" i="1" s="1"/>
  <c r="H701" i="4" s="1"/>
  <c r="AI705" i="4" l="1"/>
  <c r="AJ705" i="4" s="1"/>
  <c r="G705" i="4"/>
  <c r="L701" i="4"/>
  <c r="D756" i="1"/>
  <c r="E756" i="1" s="1"/>
  <c r="F756" i="1" s="1"/>
  <c r="D705" i="4"/>
  <c r="AR705" i="4" s="1"/>
  <c r="I701" i="4"/>
  <c r="O752" i="1"/>
  <c r="P752" i="1" s="1"/>
  <c r="BI751" i="1"/>
  <c r="AK701" i="4" l="1"/>
  <c r="AL701" i="4" s="1"/>
  <c r="J701" i="4"/>
  <c r="R752" i="1"/>
  <c r="Q752" i="1"/>
  <c r="BE752" i="1"/>
  <c r="K702" i="4" s="1"/>
  <c r="G756" i="1"/>
  <c r="M706" i="4" s="1"/>
  <c r="K752" i="1"/>
  <c r="M752" i="1" s="1"/>
  <c r="N701" i="4"/>
  <c r="O701" i="4" s="1"/>
  <c r="AA759" i="1" l="1"/>
  <c r="V752" i="1"/>
  <c r="W752" i="1" s="1"/>
  <c r="X752" i="1" s="1"/>
  <c r="AG752" i="1" s="1"/>
  <c r="AC773" i="1"/>
  <c r="Y759" i="1"/>
  <c r="AU756" i="1"/>
  <c r="AB758" i="1"/>
  <c r="AW756" i="1"/>
  <c r="AX759" i="1" s="1"/>
  <c r="AV756" i="1"/>
  <c r="S752" i="1"/>
  <c r="Z754" i="1"/>
  <c r="AK754" i="1" s="1"/>
  <c r="N752" i="1"/>
  <c r="BB752" i="1"/>
  <c r="AN752" i="1"/>
  <c r="AI752" i="1"/>
  <c r="AY756" i="1" l="1"/>
  <c r="AZ756" i="1" s="1"/>
  <c r="AD752" i="1" a="1"/>
  <c r="AD752" i="1" s="1"/>
  <c r="E702" i="4"/>
  <c r="BF752" i="1"/>
  <c r="AH752" i="1"/>
  <c r="BD758" i="1"/>
  <c r="AF752" i="1"/>
  <c r="BC752" i="1"/>
  <c r="AJ752" i="1"/>
  <c r="AL752" i="1" l="1"/>
  <c r="AO752" i="1"/>
  <c r="AP752" i="1" s="1"/>
  <c r="H702" i="4" s="1"/>
  <c r="AE752" i="1"/>
  <c r="L702" i="4"/>
  <c r="AM752" i="1"/>
  <c r="C702" i="4" s="1"/>
  <c r="F706" i="4"/>
  <c r="BA756" i="1"/>
  <c r="AI706" i="4" l="1"/>
  <c r="AJ706" i="4" s="1"/>
  <c r="G706" i="4"/>
  <c r="O753" i="1"/>
  <c r="P753" i="1" s="1"/>
  <c r="BI752" i="1"/>
  <c r="I702" i="4"/>
  <c r="D706" i="4"/>
  <c r="AR706" i="4" s="1"/>
  <c r="D757" i="1"/>
  <c r="E757" i="1" s="1"/>
  <c r="F757" i="1" s="1"/>
  <c r="AK702" i="4" l="1"/>
  <c r="AL702" i="4" s="1"/>
  <c r="J702" i="4"/>
  <c r="G757" i="1"/>
  <c r="M707" i="4" s="1"/>
  <c r="BE753" i="1"/>
  <c r="K703" i="4" s="1"/>
  <c r="R753" i="1"/>
  <c r="Q753" i="1"/>
  <c r="N702" i="4"/>
  <c r="O702" i="4" s="1"/>
  <c r="K753" i="1"/>
  <c r="M753" i="1" s="1"/>
  <c r="AI753" i="1" l="1"/>
  <c r="AN753" i="1"/>
  <c r="AA760" i="1"/>
  <c r="V753" i="1"/>
  <c r="W753" i="1" s="1"/>
  <c r="X753" i="1" s="1"/>
  <c r="AC774" i="1"/>
  <c r="Z755" i="1"/>
  <c r="AK755" i="1" s="1"/>
  <c r="AW757" i="1"/>
  <c r="AX760" i="1" s="1"/>
  <c r="AU757" i="1"/>
  <c r="Y760" i="1"/>
  <c r="AV757" i="1"/>
  <c r="S753" i="1"/>
  <c r="N753" i="1"/>
  <c r="AB759" i="1"/>
  <c r="BD759" i="1" s="1"/>
  <c r="BB753" i="1"/>
  <c r="E703" i="4" l="1"/>
  <c r="BF753" i="1"/>
  <c r="AH753" i="1"/>
  <c r="AF753" i="1"/>
  <c r="BC753" i="1"/>
  <c r="AJ753" i="1"/>
  <c r="AG753" i="1"/>
  <c r="AD753" i="1" a="1"/>
  <c r="AD753" i="1" s="1"/>
  <c r="AY757" i="1"/>
  <c r="AZ757" i="1" s="1"/>
  <c r="F707" i="4" l="1"/>
  <c r="BA757" i="1"/>
  <c r="AE753" i="1"/>
  <c r="AO753" i="1"/>
  <c r="AP753" i="1" s="1"/>
  <c r="H703" i="4" s="1"/>
  <c r="AL753" i="1"/>
  <c r="AM753" i="1" s="1"/>
  <c r="C703" i="4" s="1"/>
  <c r="L703" i="4"/>
  <c r="AI707" i="4" l="1"/>
  <c r="AJ707" i="4" s="1"/>
  <c r="G707" i="4"/>
  <c r="O754" i="1"/>
  <c r="P754" i="1" s="1"/>
  <c r="BI753" i="1"/>
  <c r="D707" i="4"/>
  <c r="AR707" i="4" s="1"/>
  <c r="D758" i="1"/>
  <c r="E758" i="1" s="1"/>
  <c r="F758" i="1" s="1"/>
  <c r="I703" i="4"/>
  <c r="AK703" i="4" l="1"/>
  <c r="AL703" i="4" s="1"/>
  <c r="J703" i="4"/>
  <c r="G758" i="1"/>
  <c r="M708" i="4" s="1"/>
  <c r="K754" i="1"/>
  <c r="M754" i="1" s="1"/>
  <c r="N703" i="4"/>
  <c r="O703" i="4" s="1"/>
  <c r="BE754" i="1"/>
  <c r="R754" i="1"/>
  <c r="Q754" i="1"/>
  <c r="K704" i="4" l="1"/>
  <c r="AN754" i="1"/>
  <c r="AI754" i="1"/>
  <c r="AW758" i="1"/>
  <c r="AX761" i="1" s="1"/>
  <c r="Y761" i="1"/>
  <c r="N754" i="1"/>
  <c r="V754" i="1"/>
  <c r="W754" i="1" s="1"/>
  <c r="AV758" i="1"/>
  <c r="AU758" i="1"/>
  <c r="Z756" i="1"/>
  <c r="AK756" i="1" s="1"/>
  <c r="S754" i="1"/>
  <c r="AA761" i="1"/>
  <c r="AC775" i="1"/>
  <c r="AB760" i="1"/>
  <c r="BB754" i="1"/>
  <c r="X754" i="1" l="1"/>
  <c r="AG754" i="1" s="1"/>
  <c r="BD760" i="1"/>
  <c r="AD754" i="1" a="1"/>
  <c r="AD754" i="1" s="1"/>
  <c r="E704" i="4"/>
  <c r="AF754" i="1"/>
  <c r="BC754" i="1"/>
  <c r="AJ754" i="1"/>
  <c r="AY758" i="1"/>
  <c r="AZ758" i="1" s="1"/>
  <c r="F708" i="4" l="1"/>
  <c r="BA758" i="1"/>
  <c r="AE754" i="1"/>
  <c r="AL754" i="1"/>
  <c r="AM754" i="1" s="1"/>
  <c r="C704" i="4" s="1"/>
  <c r="AO754" i="1"/>
  <c r="AP754" i="1" s="1"/>
  <c r="H704" i="4" s="1"/>
  <c r="BF754" i="1"/>
  <c r="AH754" i="1"/>
  <c r="AI708" i="4" l="1"/>
  <c r="AJ708" i="4" s="1"/>
  <c r="G708" i="4"/>
  <c r="I704" i="4"/>
  <c r="L704" i="4"/>
  <c r="O755" i="1"/>
  <c r="P755" i="1" s="1"/>
  <c r="BI754" i="1"/>
  <c r="D759" i="1"/>
  <c r="E759" i="1" s="1"/>
  <c r="F759" i="1" s="1"/>
  <c r="D708" i="4"/>
  <c r="AR708" i="4" s="1"/>
  <c r="AK704" i="4" l="1"/>
  <c r="AL704" i="4" s="1"/>
  <c r="J704" i="4"/>
  <c r="G759" i="1"/>
  <c r="M709" i="4" s="1"/>
  <c r="R755" i="1"/>
  <c r="Q755" i="1"/>
  <c r="BE755" i="1"/>
  <c r="K755" i="1"/>
  <c r="M755" i="1" s="1"/>
  <c r="N704" i="4"/>
  <c r="O704" i="4" s="1"/>
  <c r="K705" i="4" l="1"/>
  <c r="AN755" i="1"/>
  <c r="AI755" i="1"/>
  <c r="AV759" i="1"/>
  <c r="V755" i="1"/>
  <c r="W755" i="1" s="1"/>
  <c r="AW759" i="1"/>
  <c r="AX762" i="1" s="1"/>
  <c r="AU759" i="1"/>
  <c r="Z757" i="1"/>
  <c r="AK757" i="1" s="1"/>
  <c r="N755" i="1"/>
  <c r="S755" i="1"/>
  <c r="AB761" i="1"/>
  <c r="BD761" i="1" s="1"/>
  <c r="Y762" i="1"/>
  <c r="AA762" i="1"/>
  <c r="AC776" i="1"/>
  <c r="BB755" i="1"/>
  <c r="X755" i="1" l="1"/>
  <c r="AG755" i="1" s="1"/>
  <c r="AD755" i="1" a="1"/>
  <c r="AD755" i="1" s="1"/>
  <c r="AF755" i="1"/>
  <c r="AJ755" i="1"/>
  <c r="BC755" i="1"/>
  <c r="E705" i="4"/>
  <c r="AY759" i="1"/>
  <c r="AZ759" i="1" s="1"/>
  <c r="F709" i="4" l="1"/>
  <c r="BA759" i="1"/>
  <c r="AO755" i="1"/>
  <c r="AP755" i="1" s="1"/>
  <c r="H705" i="4" s="1"/>
  <c r="AL755" i="1"/>
  <c r="AE755" i="1"/>
  <c r="AH755" i="1"/>
  <c r="BF755" i="1"/>
  <c r="AI709" i="4" l="1"/>
  <c r="AJ709" i="4" s="1"/>
  <c r="G709" i="4"/>
  <c r="BI755" i="1"/>
  <c r="I705" i="4"/>
  <c r="D760" i="1"/>
  <c r="E760" i="1" s="1"/>
  <c r="F760" i="1" s="1"/>
  <c r="D709" i="4"/>
  <c r="AR709" i="4" s="1"/>
  <c r="AM755" i="1"/>
  <c r="C705" i="4" s="1"/>
  <c r="L705" i="4"/>
  <c r="AK705" i="4" l="1"/>
  <c r="AL705" i="4" s="1"/>
  <c r="J705" i="4"/>
  <c r="O756" i="1"/>
  <c r="G760" i="1"/>
  <c r="M710" i="4" s="1"/>
  <c r="K756" i="1"/>
  <c r="M756" i="1" s="1"/>
  <c r="N705" i="4"/>
  <c r="O705" i="4" s="1"/>
  <c r="P756" i="1" l="1"/>
  <c r="Q756" i="1" s="1"/>
  <c r="AA763" i="1"/>
  <c r="AB762" i="1"/>
  <c r="BD762" i="1" s="1"/>
  <c r="Y763" i="1"/>
  <c r="AC777" i="1"/>
  <c r="AW760" i="1"/>
  <c r="AX763" i="1" s="1"/>
  <c r="AV760" i="1"/>
  <c r="V756" i="1"/>
  <c r="W756" i="1" s="1"/>
  <c r="X756" i="1" s="1"/>
  <c r="AU760" i="1"/>
  <c r="N756" i="1"/>
  <c r="S756" i="1"/>
  <c r="Z758" i="1"/>
  <c r="AK758" i="1" s="1"/>
  <c r="BB756" i="1"/>
  <c r="R756" i="1" l="1"/>
  <c r="AN756" i="1" s="1"/>
  <c r="BE756" i="1"/>
  <c r="K706" i="4" s="1"/>
  <c r="AY760" i="1"/>
  <c r="AZ760" i="1" s="1"/>
  <c r="E706" i="4"/>
  <c r="BF756" i="1"/>
  <c r="AH756" i="1"/>
  <c r="AF756" i="1"/>
  <c r="BC756" i="1"/>
  <c r="AJ756" i="1"/>
  <c r="AD756" i="1" a="1"/>
  <c r="AD756" i="1" s="1"/>
  <c r="AG756" i="1"/>
  <c r="AI756" i="1" l="1"/>
  <c r="L706" i="4"/>
  <c r="AE756" i="1"/>
  <c r="AO756" i="1"/>
  <c r="AP756" i="1" s="1"/>
  <c r="H706" i="4" s="1"/>
  <c r="AL756" i="1"/>
  <c r="F710" i="4"/>
  <c r="BA760" i="1"/>
  <c r="AI710" i="4" l="1"/>
  <c r="AJ710" i="4" s="1"/>
  <c r="G710" i="4"/>
  <c r="I706" i="4"/>
  <c r="BI756" i="1"/>
  <c r="D761" i="1"/>
  <c r="E761" i="1" s="1"/>
  <c r="F761" i="1" s="1"/>
  <c r="D710" i="4"/>
  <c r="AR710" i="4" s="1"/>
  <c r="AM756" i="1"/>
  <c r="C706" i="4" s="1"/>
  <c r="AK706" i="4" l="1"/>
  <c r="AL706" i="4" s="1"/>
  <c r="J706" i="4"/>
  <c r="O757" i="1"/>
  <c r="G761" i="1"/>
  <c r="M711" i="4" s="1"/>
  <c r="K757" i="1"/>
  <c r="M757" i="1" s="1"/>
  <c r="N706" i="4"/>
  <c r="O706" i="4" s="1"/>
  <c r="P757" i="1" l="1"/>
  <c r="R757" i="1" s="1"/>
  <c r="AU761" i="1"/>
  <c r="AB763" i="1"/>
  <c r="BD763" i="1" s="1"/>
  <c r="S757" i="1"/>
  <c r="V757" i="1"/>
  <c r="W757" i="1" s="1"/>
  <c r="X757" i="1" s="1"/>
  <c r="AC778" i="1"/>
  <c r="AW761" i="1"/>
  <c r="AX764" i="1" s="1"/>
  <c r="AV761" i="1"/>
  <c r="Z759" i="1"/>
  <c r="AK759" i="1" s="1"/>
  <c r="N757" i="1"/>
  <c r="Y764" i="1"/>
  <c r="AA764" i="1"/>
  <c r="BB757" i="1"/>
  <c r="AN757" i="1" l="1"/>
  <c r="AI757" i="1"/>
  <c r="Q757" i="1"/>
  <c r="AG757" i="1" s="1"/>
  <c r="BE757" i="1"/>
  <c r="K707" i="4" s="1"/>
  <c r="AY761" i="1"/>
  <c r="AZ761" i="1" s="1"/>
  <c r="F711" i="4" s="1"/>
  <c r="BF757" i="1"/>
  <c r="AH757" i="1"/>
  <c r="AD757" i="1" a="1"/>
  <c r="AD757" i="1" s="1"/>
  <c r="E707" i="4"/>
  <c r="BC757" i="1"/>
  <c r="AJ757" i="1"/>
  <c r="AI711" i="4" l="1"/>
  <c r="AJ711" i="4" s="1"/>
  <c r="G711" i="4"/>
  <c r="AF757" i="1"/>
  <c r="BA761" i="1"/>
  <c r="D762" i="1" s="1"/>
  <c r="E762" i="1" s="1"/>
  <c r="F762" i="1" s="1"/>
  <c r="AL757" i="1"/>
  <c r="AO757" i="1"/>
  <c r="AP757" i="1" s="1"/>
  <c r="H707" i="4" s="1"/>
  <c r="AE757" i="1"/>
  <c r="L707" i="4"/>
  <c r="D711" i="4" l="1"/>
  <c r="AR711" i="4" s="1"/>
  <c r="G762" i="1"/>
  <c r="M712" i="4" s="1"/>
  <c r="BI757" i="1"/>
  <c r="I707" i="4"/>
  <c r="AM757" i="1"/>
  <c r="C707" i="4" s="1"/>
  <c r="AK707" i="4" l="1"/>
  <c r="AL707" i="4" s="1"/>
  <c r="J707" i="4"/>
  <c r="O758" i="1"/>
  <c r="K758" i="1"/>
  <c r="M758" i="1" s="1"/>
  <c r="N707" i="4"/>
  <c r="O707" i="4" s="1"/>
  <c r="P758" i="1" l="1"/>
  <c r="Q758" i="1" s="1"/>
  <c r="AV762" i="1"/>
  <c r="AB764" i="1"/>
  <c r="BD764" i="1" s="1"/>
  <c r="V758" i="1"/>
  <c r="W758" i="1" s="1"/>
  <c r="X758" i="1" s="1"/>
  <c r="Y765" i="1"/>
  <c r="AW762" i="1"/>
  <c r="AX765" i="1" s="1"/>
  <c r="AU762" i="1"/>
  <c r="Z760" i="1"/>
  <c r="AK760" i="1" s="1"/>
  <c r="N758" i="1"/>
  <c r="S758" i="1"/>
  <c r="AA765" i="1"/>
  <c r="AC779" i="1"/>
  <c r="BB758" i="1"/>
  <c r="R758" i="1" l="1"/>
  <c r="AI758" i="1" s="1"/>
  <c r="BE758" i="1"/>
  <c r="K708" i="4" s="1"/>
  <c r="AD758" i="1" a="1"/>
  <c r="AD758" i="1" s="1"/>
  <c r="BF758" i="1"/>
  <c r="AH758" i="1"/>
  <c r="AY762" i="1"/>
  <c r="AZ762" i="1" s="1"/>
  <c r="AG758" i="1"/>
  <c r="AF758" i="1"/>
  <c r="AJ758" i="1"/>
  <c r="BC758" i="1"/>
  <c r="E708" i="4"/>
  <c r="AN758" i="1" l="1"/>
  <c r="F712" i="4"/>
  <c r="BA762" i="1"/>
  <c r="L708" i="4"/>
  <c r="AL758" i="1"/>
  <c r="AM758" i="1" s="1"/>
  <c r="C708" i="4" s="1"/>
  <c r="AE758" i="1"/>
  <c r="AO758" i="1"/>
  <c r="AP758" i="1" s="1"/>
  <c r="H708" i="4" s="1"/>
  <c r="AI712" i="4" l="1"/>
  <c r="AJ712" i="4" s="1"/>
  <c r="G712" i="4"/>
  <c r="I708" i="4"/>
  <c r="O759" i="1"/>
  <c r="P759" i="1" s="1"/>
  <c r="BI758" i="1"/>
  <c r="D763" i="1"/>
  <c r="E763" i="1" s="1"/>
  <c r="F763" i="1" s="1"/>
  <c r="D712" i="4"/>
  <c r="AR712" i="4" s="1"/>
  <c r="AK708" i="4" l="1"/>
  <c r="AL708" i="4" s="1"/>
  <c r="J708" i="4"/>
  <c r="K759" i="1"/>
  <c r="M759" i="1" s="1"/>
  <c r="N708" i="4"/>
  <c r="O708" i="4" s="1"/>
  <c r="G763" i="1"/>
  <c r="M713" i="4" s="1"/>
  <c r="R759" i="1"/>
  <c r="Q759" i="1"/>
  <c r="BE759" i="1"/>
  <c r="K709" i="4" s="1"/>
  <c r="AN759" i="1" l="1"/>
  <c r="AI759" i="1"/>
  <c r="AC780" i="1"/>
  <c r="S759" i="1"/>
  <c r="AU763" i="1"/>
  <c r="Y766" i="1"/>
  <c r="AV763" i="1"/>
  <c r="Z761" i="1"/>
  <c r="AK761" i="1" s="1"/>
  <c r="AW763" i="1"/>
  <c r="AX766" i="1" s="1"/>
  <c r="V759" i="1"/>
  <c r="W759" i="1" s="1"/>
  <c r="AB765" i="1"/>
  <c r="N759" i="1"/>
  <c r="AA766" i="1"/>
  <c r="BB759" i="1"/>
  <c r="AF759" i="1" l="1"/>
  <c r="BC759" i="1"/>
  <c r="AJ759" i="1"/>
  <c r="X759" i="1"/>
  <c r="AG759" i="1" s="1"/>
  <c r="E709" i="4"/>
  <c r="BD765" i="1"/>
  <c r="AY763" i="1"/>
  <c r="AZ763" i="1" s="1"/>
  <c r="AD759" i="1" a="1"/>
  <c r="AD759" i="1" s="1"/>
  <c r="AE759" i="1" l="1"/>
  <c r="AO759" i="1"/>
  <c r="AP759" i="1" s="1"/>
  <c r="H709" i="4" s="1"/>
  <c r="AL759" i="1"/>
  <c r="F713" i="4"/>
  <c r="BA763" i="1"/>
  <c r="BF759" i="1"/>
  <c r="AH759" i="1"/>
  <c r="AI713" i="4" l="1"/>
  <c r="AJ713" i="4" s="1"/>
  <c r="G713" i="4"/>
  <c r="L709" i="4"/>
  <c r="I709" i="4"/>
  <c r="D764" i="1"/>
  <c r="E764" i="1" s="1"/>
  <c r="F764" i="1" s="1"/>
  <c r="D713" i="4"/>
  <c r="AR713" i="4" s="1"/>
  <c r="AM759" i="1"/>
  <c r="C709" i="4" s="1"/>
  <c r="BI759" i="1"/>
  <c r="AK709" i="4" l="1"/>
  <c r="AL709" i="4" s="1"/>
  <c r="J709" i="4"/>
  <c r="O760" i="1"/>
  <c r="P760" i="1" s="1"/>
  <c r="G764" i="1"/>
  <c r="M714" i="4" s="1"/>
  <c r="K760" i="1"/>
  <c r="M760" i="1" s="1"/>
  <c r="N709" i="4"/>
  <c r="O709" i="4" s="1"/>
  <c r="AW764" i="1" l="1"/>
  <c r="AX767" i="1" s="1"/>
  <c r="V760" i="1"/>
  <c r="W760" i="1" s="1"/>
  <c r="Z762" i="1"/>
  <c r="AK762" i="1" s="1"/>
  <c r="S760" i="1"/>
  <c r="Y767" i="1"/>
  <c r="AC781" i="1"/>
  <c r="AB766" i="1"/>
  <c r="BD766" i="1" s="1"/>
  <c r="AV764" i="1"/>
  <c r="AU764" i="1"/>
  <c r="N760" i="1"/>
  <c r="AA767" i="1"/>
  <c r="BB760" i="1"/>
  <c r="BE760" i="1"/>
  <c r="R760" i="1"/>
  <c r="Q760" i="1"/>
  <c r="K710" i="4" l="1"/>
  <c r="AN760" i="1"/>
  <c r="AI760" i="1"/>
  <c r="E710" i="4"/>
  <c r="AF760" i="1"/>
  <c r="AJ760" i="1"/>
  <c r="BC760" i="1"/>
  <c r="AD760" i="1" a="1"/>
  <c r="AD760" i="1" s="1"/>
  <c r="X760" i="1"/>
  <c r="AG760" i="1" s="1"/>
  <c r="AY764" i="1"/>
  <c r="AZ764" i="1" s="1"/>
  <c r="AE760" i="1" l="1"/>
  <c r="AO760" i="1"/>
  <c r="AP760" i="1" s="1"/>
  <c r="H710" i="4" s="1"/>
  <c r="AL760" i="1"/>
  <c r="AM760" i="1" s="1"/>
  <c r="C710" i="4" s="1"/>
  <c r="F714" i="4"/>
  <c r="BA764" i="1"/>
  <c r="BF760" i="1"/>
  <c r="AH760" i="1"/>
  <c r="AI714" i="4" l="1"/>
  <c r="AJ714" i="4" s="1"/>
  <c r="G714" i="4"/>
  <c r="O761" i="1"/>
  <c r="P761" i="1" s="1"/>
  <c r="BI760" i="1"/>
  <c r="D714" i="4"/>
  <c r="AR714" i="4" s="1"/>
  <c r="D765" i="1"/>
  <c r="E765" i="1" s="1"/>
  <c r="F765" i="1" s="1"/>
  <c r="L710" i="4"/>
  <c r="I710" i="4"/>
  <c r="AK710" i="4" l="1"/>
  <c r="AL710" i="4" s="1"/>
  <c r="J710" i="4"/>
  <c r="G765" i="1"/>
  <c r="M715" i="4" s="1"/>
  <c r="N710" i="4"/>
  <c r="O710" i="4" s="1"/>
  <c r="K761" i="1"/>
  <c r="M761" i="1" s="1"/>
  <c r="Q761" i="1"/>
  <c r="R761" i="1"/>
  <c r="BE761" i="1"/>
  <c r="AA768" i="1" l="1"/>
  <c r="AB767" i="1"/>
  <c r="BD767" i="1" s="1"/>
  <c r="AW765" i="1"/>
  <c r="AX768" i="1" s="1"/>
  <c r="V761" i="1"/>
  <c r="W761" i="1" s="1"/>
  <c r="X761" i="1" s="1"/>
  <c r="AG761" i="1" s="1"/>
  <c r="AC782" i="1"/>
  <c r="S761" i="1"/>
  <c r="AV765" i="1"/>
  <c r="Y768" i="1"/>
  <c r="Z763" i="1"/>
  <c r="AK763" i="1" s="1"/>
  <c r="AU765" i="1"/>
  <c r="N761" i="1"/>
  <c r="BB761" i="1"/>
  <c r="K711" i="4"/>
  <c r="AI761" i="1"/>
  <c r="AN761" i="1"/>
  <c r="AF761" i="1" l="1"/>
  <c r="BC761" i="1"/>
  <c r="AJ761" i="1"/>
  <c r="BF761" i="1"/>
  <c r="AH761" i="1"/>
  <c r="AD761" i="1" a="1"/>
  <c r="AD761" i="1" s="1"/>
  <c r="AY765" i="1"/>
  <c r="AZ765" i="1" s="1"/>
  <c r="E711" i="4"/>
  <c r="F715" i="4" l="1"/>
  <c r="BA765" i="1"/>
  <c r="L711" i="4"/>
  <c r="AE761" i="1"/>
  <c r="AO761" i="1"/>
  <c r="AP761" i="1" s="1"/>
  <c r="H711" i="4" s="1"/>
  <c r="AL761" i="1"/>
  <c r="AM761" i="1" s="1"/>
  <c r="C711" i="4" s="1"/>
  <c r="AI715" i="4" l="1"/>
  <c r="AJ715" i="4" s="1"/>
  <c r="G715" i="4"/>
  <c r="D715" i="4"/>
  <c r="AR715" i="4" s="1"/>
  <c r="D766" i="1"/>
  <c r="E766" i="1" s="1"/>
  <c r="F766" i="1" s="1"/>
  <c r="I711" i="4"/>
  <c r="O762" i="1"/>
  <c r="P762" i="1" s="1"/>
  <c r="BI761" i="1"/>
  <c r="AK711" i="4" l="1"/>
  <c r="AL711" i="4" s="1"/>
  <c r="J711" i="4"/>
  <c r="Q762" i="1"/>
  <c r="R762" i="1"/>
  <c r="BE762" i="1"/>
  <c r="G766" i="1"/>
  <c r="M716" i="4" s="1"/>
  <c r="K762" i="1"/>
  <c r="M762" i="1" s="1"/>
  <c r="N711" i="4"/>
  <c r="O711" i="4" s="1"/>
  <c r="AW766" i="1" l="1"/>
  <c r="AX769" i="1" s="1"/>
  <c r="S762" i="1"/>
  <c r="Y769" i="1"/>
  <c r="AV766" i="1"/>
  <c r="AU766" i="1"/>
  <c r="Z764" i="1"/>
  <c r="AK764" i="1" s="1"/>
  <c r="V762" i="1"/>
  <c r="W762" i="1" s="1"/>
  <c r="X762" i="1" s="1"/>
  <c r="AB768" i="1"/>
  <c r="BD768" i="1" s="1"/>
  <c r="N762" i="1"/>
  <c r="AC783" i="1"/>
  <c r="AA769" i="1"/>
  <c r="BB762" i="1"/>
  <c r="K712" i="4"/>
  <c r="AN762" i="1"/>
  <c r="AI762" i="1"/>
  <c r="AH762" i="1" l="1"/>
  <c r="BF762" i="1"/>
  <c r="AY766" i="1"/>
  <c r="AZ766" i="1" s="1"/>
  <c r="E712" i="4"/>
  <c r="AF762" i="1"/>
  <c r="AJ762" i="1"/>
  <c r="BC762" i="1"/>
  <c r="AG762" i="1"/>
  <c r="AD762" i="1" a="1"/>
  <c r="AD762" i="1" s="1"/>
  <c r="AE762" i="1" l="1"/>
  <c r="AL762" i="1"/>
  <c r="AM762" i="1" s="1"/>
  <c r="C712" i="4" s="1"/>
  <c r="AO762" i="1"/>
  <c r="AP762" i="1" s="1"/>
  <c r="H712" i="4" s="1"/>
  <c r="F716" i="4"/>
  <c r="BA766" i="1"/>
  <c r="L712" i="4"/>
  <c r="AI716" i="4" l="1"/>
  <c r="AJ716" i="4" s="1"/>
  <c r="G716" i="4"/>
  <c r="D716" i="4"/>
  <c r="AR716" i="4" s="1"/>
  <c r="D767" i="1"/>
  <c r="E767" i="1" s="1"/>
  <c r="F767" i="1" s="1"/>
  <c r="I712" i="4"/>
  <c r="O763" i="1"/>
  <c r="P763" i="1" s="1"/>
  <c r="BI762" i="1"/>
  <c r="AK712" i="4" l="1"/>
  <c r="AL712" i="4" s="1"/>
  <c r="J712" i="4"/>
  <c r="R763" i="1"/>
  <c r="Q763" i="1"/>
  <c r="BE763" i="1"/>
  <c r="K763" i="1"/>
  <c r="M763" i="1" s="1"/>
  <c r="N712" i="4"/>
  <c r="O712" i="4" s="1"/>
  <c r="G767" i="1"/>
  <c r="M717" i="4" s="1"/>
  <c r="K713" i="4" l="1"/>
  <c r="AA770" i="1"/>
  <c r="S763" i="1"/>
  <c r="AU767" i="1"/>
  <c r="Z765" i="1"/>
  <c r="AK765" i="1" s="1"/>
  <c r="Y770" i="1"/>
  <c r="AC784" i="1"/>
  <c r="AB769" i="1"/>
  <c r="AW767" i="1"/>
  <c r="AX770" i="1" s="1"/>
  <c r="V763" i="1"/>
  <c r="W763" i="1" s="1"/>
  <c r="X763" i="1" s="1"/>
  <c r="AV767" i="1"/>
  <c r="N763" i="1"/>
  <c r="BB763" i="1"/>
  <c r="AN763" i="1"/>
  <c r="AI763" i="1"/>
  <c r="AY767" i="1" l="1"/>
  <c r="AZ767" i="1" s="1"/>
  <c r="BA767" i="1" s="1"/>
  <c r="AF763" i="1"/>
  <c r="BC763" i="1"/>
  <c r="AJ763" i="1"/>
  <c r="AG763" i="1"/>
  <c r="AH763" i="1"/>
  <c r="BF763" i="1"/>
  <c r="BD769" i="1"/>
  <c r="E713" i="4"/>
  <c r="AD763" i="1" a="1"/>
  <c r="AD763" i="1" s="1"/>
  <c r="F717" i="4" l="1"/>
  <c r="L713" i="4"/>
  <c r="AO763" i="1"/>
  <c r="AP763" i="1" s="1"/>
  <c r="H713" i="4" s="1"/>
  <c r="AL763" i="1"/>
  <c r="AM763" i="1" s="1"/>
  <c r="C713" i="4" s="1"/>
  <c r="AE763" i="1"/>
  <c r="D717" i="4"/>
  <c r="AR717" i="4" s="1"/>
  <c r="D768" i="1"/>
  <c r="E768" i="1" s="1"/>
  <c r="F768" i="1" s="1"/>
  <c r="AI717" i="4" l="1"/>
  <c r="AJ717" i="4" s="1"/>
  <c r="G717" i="4"/>
  <c r="O764" i="1"/>
  <c r="P764" i="1" s="1"/>
  <c r="BI763" i="1"/>
  <c r="G768" i="1"/>
  <c r="M718" i="4" s="1"/>
  <c r="I713" i="4"/>
  <c r="AK713" i="4" l="1"/>
  <c r="AL713" i="4" s="1"/>
  <c r="J713" i="4"/>
  <c r="R764" i="1"/>
  <c r="Q764" i="1"/>
  <c r="BE764" i="1"/>
  <c r="K764" i="1"/>
  <c r="M764" i="1" s="1"/>
  <c r="N713" i="4"/>
  <c r="O713" i="4" s="1"/>
  <c r="K714" i="4" l="1"/>
  <c r="Z766" i="1"/>
  <c r="AK766" i="1" s="1"/>
  <c r="S764" i="1"/>
  <c r="AU768" i="1"/>
  <c r="V764" i="1"/>
  <c r="W764" i="1" s="1"/>
  <c r="X764" i="1" s="1"/>
  <c r="AC785" i="1"/>
  <c r="Y771" i="1"/>
  <c r="AW768" i="1"/>
  <c r="AX771" i="1" s="1"/>
  <c r="AV768" i="1"/>
  <c r="AB770" i="1"/>
  <c r="BD770" i="1" s="1"/>
  <c r="N764" i="1"/>
  <c r="AA771" i="1"/>
  <c r="BB764" i="1"/>
  <c r="AN764" i="1"/>
  <c r="AI764" i="1"/>
  <c r="AY768" i="1" l="1"/>
  <c r="AZ768" i="1" s="1"/>
  <c r="F718" i="4" s="1"/>
  <c r="BF764" i="1"/>
  <c r="AH764" i="1"/>
  <c r="AJ764" i="1"/>
  <c r="BC764" i="1"/>
  <c r="AF764" i="1"/>
  <c r="AG764" i="1"/>
  <c r="E714" i="4"/>
  <c r="AD764" i="1" a="1"/>
  <c r="AD764" i="1" s="1"/>
  <c r="AI718" i="4" l="1"/>
  <c r="AJ718" i="4" s="1"/>
  <c r="G718" i="4"/>
  <c r="BA768" i="1"/>
  <c r="D718" i="4" s="1"/>
  <c r="AR718" i="4" s="1"/>
  <c r="AE764" i="1"/>
  <c r="AL764" i="1"/>
  <c r="AM764" i="1" s="1"/>
  <c r="C714" i="4" s="1"/>
  <c r="AO764" i="1"/>
  <c r="AP764" i="1" s="1"/>
  <c r="H714" i="4" s="1"/>
  <c r="L714" i="4"/>
  <c r="D769" i="1" l="1"/>
  <c r="E769" i="1" s="1"/>
  <c r="F769" i="1" s="1"/>
  <c r="O765" i="1"/>
  <c r="P765" i="1" s="1"/>
  <c r="BI764" i="1"/>
  <c r="I714" i="4"/>
  <c r="AK714" i="4" l="1"/>
  <c r="AL714" i="4" s="1"/>
  <c r="J714" i="4"/>
  <c r="G769" i="1"/>
  <c r="M719" i="4" s="1"/>
  <c r="R765" i="1"/>
  <c r="Q765" i="1"/>
  <c r="BE765" i="1"/>
  <c r="K765" i="1"/>
  <c r="M765" i="1" s="1"/>
  <c r="N714" i="4"/>
  <c r="O714" i="4" s="1"/>
  <c r="K715" i="4" l="1"/>
  <c r="N765" i="1"/>
  <c r="AW769" i="1"/>
  <c r="AX772" i="1" s="1"/>
  <c r="AV769" i="1"/>
  <c r="AA772" i="1"/>
  <c r="V765" i="1"/>
  <c r="W765" i="1" s="1"/>
  <c r="X765" i="1" s="1"/>
  <c r="S765" i="1"/>
  <c r="AC786" i="1"/>
  <c r="AB771" i="1"/>
  <c r="BD771" i="1" s="1"/>
  <c r="Z767" i="1"/>
  <c r="AK767" i="1" s="1"/>
  <c r="AU769" i="1"/>
  <c r="Y772" i="1"/>
  <c r="BB765" i="1"/>
  <c r="AN765" i="1"/>
  <c r="AI765" i="1"/>
  <c r="AY769" i="1" l="1"/>
  <c r="AZ769" i="1" s="1"/>
  <c r="F719" i="4" s="1"/>
  <c r="BF765" i="1"/>
  <c r="AH765" i="1"/>
  <c r="AG765" i="1"/>
  <c r="AD765" i="1" a="1"/>
  <c r="AD765" i="1" s="1"/>
  <c r="E715" i="4"/>
  <c r="AF765" i="1"/>
  <c r="BC765" i="1"/>
  <c r="AJ765" i="1"/>
  <c r="AI719" i="4" l="1"/>
  <c r="AJ719" i="4" s="1"/>
  <c r="G719" i="4"/>
  <c r="BA769" i="1"/>
  <c r="D719" i="4" s="1"/>
  <c r="AR719" i="4" s="1"/>
  <c r="AL765" i="1"/>
  <c r="AE765" i="1"/>
  <c r="AO765" i="1"/>
  <c r="AP765" i="1" s="1"/>
  <c r="H715" i="4" s="1"/>
  <c r="L715" i="4"/>
  <c r="D770" i="1" l="1"/>
  <c r="E770" i="1" s="1"/>
  <c r="F770" i="1" s="1"/>
  <c r="I715" i="4"/>
  <c r="BI765" i="1"/>
  <c r="AM765" i="1"/>
  <c r="C715" i="4" s="1"/>
  <c r="AK715" i="4" l="1"/>
  <c r="AL715" i="4" s="1"/>
  <c r="J715" i="4"/>
  <c r="G770" i="1"/>
  <c r="M720" i="4" s="1"/>
  <c r="O766" i="1"/>
  <c r="K766" i="1"/>
  <c r="M766" i="1" s="1"/>
  <c r="N715" i="4"/>
  <c r="O715" i="4" s="1"/>
  <c r="P766" i="1" l="1"/>
  <c r="Q766" i="1" s="1"/>
  <c r="N766" i="1"/>
  <c r="AW770" i="1"/>
  <c r="AX773" i="1" s="1"/>
  <c r="V766" i="1"/>
  <c r="W766" i="1" s="1"/>
  <c r="Z768" i="1"/>
  <c r="AK768" i="1" s="1"/>
  <c r="AA773" i="1"/>
  <c r="S766" i="1"/>
  <c r="Y773" i="1"/>
  <c r="AC787" i="1"/>
  <c r="AU770" i="1"/>
  <c r="AB772" i="1"/>
  <c r="BD772" i="1" s="1"/>
  <c r="AV770" i="1"/>
  <c r="BB766" i="1"/>
  <c r="R766" i="1" l="1"/>
  <c r="AN766" i="1" s="1"/>
  <c r="BE766" i="1"/>
  <c r="K716" i="4" s="1"/>
  <c r="X766" i="1"/>
  <c r="AG766" i="1" s="1"/>
  <c r="AY770" i="1"/>
  <c r="AZ770" i="1" s="1"/>
  <c r="AD766" i="1" a="1"/>
  <c r="AD766" i="1" s="1"/>
  <c r="E716" i="4"/>
  <c r="AF766" i="1"/>
  <c r="AJ766" i="1"/>
  <c r="BC766" i="1"/>
  <c r="AI766" i="1" l="1"/>
  <c r="AO766" i="1"/>
  <c r="AP766" i="1" s="1"/>
  <c r="H716" i="4" s="1"/>
  <c r="AE766" i="1"/>
  <c r="AL766" i="1"/>
  <c r="F720" i="4"/>
  <c r="BA770" i="1"/>
  <c r="BF766" i="1"/>
  <c r="AH766" i="1"/>
  <c r="AI720" i="4" l="1"/>
  <c r="AJ720" i="4" s="1"/>
  <c r="G720" i="4"/>
  <c r="BI766" i="1"/>
  <c r="L716" i="4"/>
  <c r="AM766" i="1"/>
  <c r="C716" i="4" s="1"/>
  <c r="I716" i="4"/>
  <c r="D771" i="1"/>
  <c r="E771" i="1" s="1"/>
  <c r="F771" i="1" s="1"/>
  <c r="D720" i="4"/>
  <c r="AR720" i="4" s="1"/>
  <c r="AK716" i="4" l="1"/>
  <c r="AL716" i="4" s="1"/>
  <c r="J716" i="4"/>
  <c r="G771" i="1"/>
  <c r="M721" i="4" s="1"/>
  <c r="K767" i="1"/>
  <c r="M767" i="1" s="1"/>
  <c r="N716" i="4"/>
  <c r="O716" i="4" s="1"/>
  <c r="O767" i="1"/>
  <c r="P767" i="1" s="1"/>
  <c r="AA774" i="1" l="1"/>
  <c r="S767" i="1"/>
  <c r="V767" i="1"/>
  <c r="W767" i="1" s="1"/>
  <c r="AV771" i="1"/>
  <c r="AC788" i="1"/>
  <c r="AB773" i="1"/>
  <c r="BD773" i="1" s="1"/>
  <c r="Y774" i="1"/>
  <c r="N767" i="1"/>
  <c r="Z769" i="1"/>
  <c r="AK769" i="1" s="1"/>
  <c r="AW771" i="1"/>
  <c r="AX774" i="1" s="1"/>
  <c r="AU771" i="1"/>
  <c r="BB767" i="1"/>
  <c r="BE767" i="1"/>
  <c r="R767" i="1"/>
  <c r="Q767" i="1"/>
  <c r="X767" i="1" l="1"/>
  <c r="AG767" i="1" s="1"/>
  <c r="AD767" i="1" a="1"/>
  <c r="AD767" i="1" s="1"/>
  <c r="K717" i="4"/>
  <c r="E717" i="4"/>
  <c r="AN767" i="1"/>
  <c r="AI767" i="1"/>
  <c r="AY771" i="1"/>
  <c r="AZ771" i="1" s="1"/>
  <c r="AF767" i="1"/>
  <c r="BC767" i="1"/>
  <c r="AJ767" i="1"/>
  <c r="BF767" i="1" l="1"/>
  <c r="L717" i="4" s="1"/>
  <c r="AH767" i="1"/>
  <c r="F721" i="4"/>
  <c r="BA771" i="1"/>
  <c r="AE767" i="1"/>
  <c r="AL767" i="1"/>
  <c r="AM767" i="1" s="1"/>
  <c r="C717" i="4" s="1"/>
  <c r="AO767" i="1"/>
  <c r="AP767" i="1" s="1"/>
  <c r="H717" i="4" s="1"/>
  <c r="AI721" i="4" l="1"/>
  <c r="AJ721" i="4" s="1"/>
  <c r="G721" i="4"/>
  <c r="I717" i="4"/>
  <c r="D772" i="1"/>
  <c r="E772" i="1" s="1"/>
  <c r="F772" i="1" s="1"/>
  <c r="D721" i="4"/>
  <c r="AR721" i="4" s="1"/>
  <c r="O768" i="1"/>
  <c r="P768" i="1" s="1"/>
  <c r="BI767" i="1"/>
  <c r="AK717" i="4" l="1"/>
  <c r="AL717" i="4" s="1"/>
  <c r="J717" i="4"/>
  <c r="K768" i="1"/>
  <c r="M768" i="1" s="1"/>
  <c r="N717" i="4"/>
  <c r="O717" i="4" s="1"/>
  <c r="Q768" i="1"/>
  <c r="R768" i="1"/>
  <c r="BE768" i="1"/>
  <c r="G772" i="1"/>
  <c r="M722" i="4" s="1"/>
  <c r="K718" i="4" l="1"/>
  <c r="AN768" i="1"/>
  <c r="AI768" i="1"/>
  <c r="AA775" i="1"/>
  <c r="V768" i="1"/>
  <c r="W768" i="1" s="1"/>
  <c r="X768" i="1" s="1"/>
  <c r="AC789" i="1"/>
  <c r="Y775" i="1"/>
  <c r="N768" i="1"/>
  <c r="AU772" i="1"/>
  <c r="S768" i="1"/>
  <c r="Z770" i="1"/>
  <c r="AK770" i="1" s="1"/>
  <c r="AV772" i="1"/>
  <c r="AB774" i="1"/>
  <c r="AW772" i="1"/>
  <c r="AX775" i="1" s="1"/>
  <c r="BB768" i="1"/>
  <c r="AH768" i="1" l="1"/>
  <c r="BF768" i="1"/>
  <c r="BD774" i="1"/>
  <c r="AY772" i="1"/>
  <c r="AZ772" i="1" s="1"/>
  <c r="AG768" i="1"/>
  <c r="AF768" i="1"/>
  <c r="AJ768" i="1"/>
  <c r="BC768" i="1"/>
  <c r="AD768" i="1" a="1"/>
  <c r="AD768" i="1" s="1"/>
  <c r="E718" i="4"/>
  <c r="AO768" i="1" l="1"/>
  <c r="AP768" i="1" s="1"/>
  <c r="H718" i="4" s="1"/>
  <c r="AL768" i="1"/>
  <c r="AM768" i="1" s="1"/>
  <c r="C718" i="4" s="1"/>
  <c r="AE768" i="1"/>
  <c r="L718" i="4"/>
  <c r="F722" i="4"/>
  <c r="BA772" i="1"/>
  <c r="AI722" i="4" l="1"/>
  <c r="AJ722" i="4" s="1"/>
  <c r="G722" i="4"/>
  <c r="O769" i="1"/>
  <c r="P769" i="1" s="1"/>
  <c r="BI768" i="1"/>
  <c r="D722" i="4"/>
  <c r="AR722" i="4" s="1"/>
  <c r="D773" i="1"/>
  <c r="E773" i="1" s="1"/>
  <c r="F773" i="1" s="1"/>
  <c r="I718" i="4"/>
  <c r="AK718" i="4" l="1"/>
  <c r="AL718" i="4" s="1"/>
  <c r="J718" i="4"/>
  <c r="R769" i="1"/>
  <c r="Q769" i="1"/>
  <c r="BE769" i="1"/>
  <c r="G773" i="1"/>
  <c r="M723" i="4" s="1"/>
  <c r="K769" i="1"/>
  <c r="M769" i="1" s="1"/>
  <c r="N718" i="4"/>
  <c r="O718" i="4" s="1"/>
  <c r="AA776" i="1" l="1"/>
  <c r="V769" i="1"/>
  <c r="W769" i="1" s="1"/>
  <c r="X769" i="1" s="1"/>
  <c r="AG769" i="1" s="1"/>
  <c r="AB775" i="1"/>
  <c r="S769" i="1"/>
  <c r="AC790" i="1"/>
  <c r="Y776" i="1"/>
  <c r="AW773" i="1"/>
  <c r="AX776" i="1" s="1"/>
  <c r="AU773" i="1"/>
  <c r="AV773" i="1"/>
  <c r="Z771" i="1"/>
  <c r="AK771" i="1" s="1"/>
  <c r="N769" i="1"/>
  <c r="BB769" i="1"/>
  <c r="K719" i="4"/>
  <c r="AN769" i="1"/>
  <c r="AI769" i="1"/>
  <c r="AY773" i="1" l="1"/>
  <c r="AZ773" i="1" s="1"/>
  <c r="AF769" i="1"/>
  <c r="AJ769" i="1"/>
  <c r="BC769" i="1"/>
  <c r="AD769" i="1" a="1"/>
  <c r="AD769" i="1" s="1"/>
  <c r="BD775" i="1"/>
  <c r="E719" i="4"/>
  <c r="AH769" i="1"/>
  <c r="BF769" i="1"/>
  <c r="AE769" i="1" l="1"/>
  <c r="AL769" i="1"/>
  <c r="AM769" i="1" s="1"/>
  <c r="C719" i="4" s="1"/>
  <c r="AO769" i="1"/>
  <c r="AP769" i="1" s="1"/>
  <c r="H719" i="4" s="1"/>
  <c r="L719" i="4"/>
  <c r="F723" i="4"/>
  <c r="BA773" i="1"/>
  <c r="AI723" i="4" l="1"/>
  <c r="AJ723" i="4" s="1"/>
  <c r="G723" i="4"/>
  <c r="I719" i="4"/>
  <c r="D723" i="4"/>
  <c r="AR723" i="4" s="1"/>
  <c r="D774" i="1"/>
  <c r="E774" i="1" s="1"/>
  <c r="F774" i="1" s="1"/>
  <c r="O770" i="1"/>
  <c r="P770" i="1" s="1"/>
  <c r="BI769" i="1"/>
  <c r="AK719" i="4" l="1"/>
  <c r="AL719" i="4" s="1"/>
  <c r="J719" i="4"/>
  <c r="G774" i="1"/>
  <c r="M724" i="4" s="1"/>
  <c r="R770" i="1"/>
  <c r="Q770" i="1"/>
  <c r="BE770" i="1"/>
  <c r="K770" i="1"/>
  <c r="M770" i="1" s="1"/>
  <c r="N719" i="4"/>
  <c r="O719" i="4" s="1"/>
  <c r="AA777" i="1" l="1"/>
  <c r="V770" i="1"/>
  <c r="W770" i="1" s="1"/>
  <c r="S770" i="1"/>
  <c r="AU774" i="1"/>
  <c r="AB776" i="1"/>
  <c r="BD776" i="1" s="1"/>
  <c r="AC791" i="1"/>
  <c r="Y777" i="1"/>
  <c r="N770" i="1"/>
  <c r="AV774" i="1"/>
  <c r="AW774" i="1"/>
  <c r="AX777" i="1" s="1"/>
  <c r="Z772" i="1"/>
  <c r="AK772" i="1" s="1"/>
  <c r="BB770" i="1"/>
  <c r="K720" i="4"/>
  <c r="AN770" i="1"/>
  <c r="AI770" i="1"/>
  <c r="AY774" i="1" l="1"/>
  <c r="AZ774" i="1" s="1"/>
  <c r="F724" i="4" s="1"/>
  <c r="E720" i="4"/>
  <c r="AJ770" i="1"/>
  <c r="AF770" i="1"/>
  <c r="BC770" i="1"/>
  <c r="AD770" i="1" a="1"/>
  <c r="AD770" i="1" s="1"/>
  <c r="X770" i="1"/>
  <c r="AI724" i="4" l="1"/>
  <c r="AJ724" i="4" s="1"/>
  <c r="G724" i="4"/>
  <c r="BA774" i="1"/>
  <c r="D775" i="1" s="1"/>
  <c r="E775" i="1" s="1"/>
  <c r="F775" i="1" s="1"/>
  <c r="BF770" i="1"/>
  <c r="AH770" i="1"/>
  <c r="AG770" i="1"/>
  <c r="AO770" i="1"/>
  <c r="AP770" i="1" s="1"/>
  <c r="H720" i="4" s="1"/>
  <c r="AL770" i="1"/>
  <c r="AM770" i="1" s="1"/>
  <c r="C720" i="4" s="1"/>
  <c r="AE770" i="1"/>
  <c r="D724" i="4" l="1"/>
  <c r="AR724" i="4" s="1"/>
  <c r="G775" i="1"/>
  <c r="M725" i="4" s="1"/>
  <c r="O771" i="1"/>
  <c r="P771" i="1" s="1"/>
  <c r="BI770" i="1"/>
  <c r="L720" i="4"/>
  <c r="I720" i="4"/>
  <c r="AK720" i="4" l="1"/>
  <c r="AL720" i="4" s="1"/>
  <c r="J720" i="4"/>
  <c r="R771" i="1"/>
  <c r="Q771" i="1"/>
  <c r="BE771" i="1"/>
  <c r="K771" i="1"/>
  <c r="M771" i="1" s="1"/>
  <c r="N720" i="4"/>
  <c r="O720" i="4" s="1"/>
  <c r="K721" i="4" l="1"/>
  <c r="AB777" i="1"/>
  <c r="BD777" i="1" s="1"/>
  <c r="V771" i="1"/>
  <c r="W771" i="1" s="1"/>
  <c r="AC792" i="1"/>
  <c r="AU775" i="1"/>
  <c r="AW775" i="1"/>
  <c r="AX778" i="1" s="1"/>
  <c r="N771" i="1"/>
  <c r="Z773" i="1"/>
  <c r="AK773" i="1" s="1"/>
  <c r="AA778" i="1"/>
  <c r="AV775" i="1"/>
  <c r="Y778" i="1"/>
  <c r="S771" i="1"/>
  <c r="BB771" i="1"/>
  <c r="AI771" i="1"/>
  <c r="AN771" i="1"/>
  <c r="AY775" i="1" l="1"/>
  <c r="AZ775" i="1" s="1"/>
  <c r="BA775" i="1" s="1"/>
  <c r="E721" i="4"/>
  <c r="X771" i="1"/>
  <c r="AD771" i="1" a="1"/>
  <c r="AD771" i="1" s="1"/>
  <c r="AF771" i="1"/>
  <c r="BC771" i="1"/>
  <c r="AJ771" i="1"/>
  <c r="F725" i="4" l="1"/>
  <c r="BF771" i="1"/>
  <c r="AH771" i="1"/>
  <c r="AG771" i="1"/>
  <c r="AO771" i="1"/>
  <c r="AP771" i="1" s="1"/>
  <c r="H721" i="4" s="1"/>
  <c r="AL771" i="1"/>
  <c r="AE771" i="1"/>
  <c r="D776" i="1"/>
  <c r="E776" i="1" s="1"/>
  <c r="F776" i="1" s="1"/>
  <c r="D725" i="4"/>
  <c r="AR725" i="4" s="1"/>
  <c r="AI725" i="4" l="1"/>
  <c r="AJ725" i="4" s="1"/>
  <c r="G725" i="4"/>
  <c r="I721" i="4"/>
  <c r="L721" i="4"/>
  <c r="G776" i="1"/>
  <c r="M726" i="4" s="1"/>
  <c r="BI771" i="1"/>
  <c r="AM771" i="1"/>
  <c r="C721" i="4" s="1"/>
  <c r="AK721" i="4" l="1"/>
  <c r="AL721" i="4" s="1"/>
  <c r="J721" i="4"/>
  <c r="K772" i="1"/>
  <c r="M772" i="1" s="1"/>
  <c r="N721" i="4"/>
  <c r="O721" i="4" s="1"/>
  <c r="O772" i="1"/>
  <c r="P772" i="1" s="1"/>
  <c r="R772" i="1" l="1"/>
  <c r="Q772" i="1"/>
  <c r="BE772" i="1"/>
  <c r="AA779" i="1"/>
  <c r="V772" i="1"/>
  <c r="W772" i="1" s="1"/>
  <c r="X772" i="1" s="1"/>
  <c r="Z774" i="1"/>
  <c r="AK774" i="1" s="1"/>
  <c r="AC793" i="1"/>
  <c r="AB778" i="1"/>
  <c r="AW776" i="1"/>
  <c r="AX779" i="1" s="1"/>
  <c r="AU776" i="1"/>
  <c r="AV776" i="1"/>
  <c r="N772" i="1"/>
  <c r="S772" i="1"/>
  <c r="Y779" i="1"/>
  <c r="BB772" i="1"/>
  <c r="BD778" i="1" l="1"/>
  <c r="AH772" i="1"/>
  <c r="BF772" i="1"/>
  <c r="K722" i="4"/>
  <c r="E722" i="4"/>
  <c r="AD772" i="1" a="1"/>
  <c r="AD772" i="1" s="1"/>
  <c r="AY776" i="1"/>
  <c r="AZ776" i="1" s="1"/>
  <c r="AG772" i="1"/>
  <c r="AF772" i="1"/>
  <c r="AJ772" i="1"/>
  <c r="BC772" i="1"/>
  <c r="AI772" i="1"/>
  <c r="AN772" i="1"/>
  <c r="F726" i="4" l="1"/>
  <c r="BA776" i="1"/>
  <c r="L722" i="4"/>
  <c r="AL772" i="1"/>
  <c r="AE772" i="1"/>
  <c r="AO772" i="1"/>
  <c r="AP772" i="1" s="1"/>
  <c r="H722" i="4" s="1"/>
  <c r="AI726" i="4" l="1"/>
  <c r="AJ726" i="4" s="1"/>
  <c r="G726" i="4"/>
  <c r="D726" i="4"/>
  <c r="AR726" i="4" s="1"/>
  <c r="D777" i="1"/>
  <c r="E777" i="1" s="1"/>
  <c r="F777" i="1" s="1"/>
  <c r="I722" i="4"/>
  <c r="AM772" i="1"/>
  <c r="C722" i="4" s="1"/>
  <c r="BI772" i="1"/>
  <c r="AK722" i="4" l="1"/>
  <c r="AL722" i="4" s="1"/>
  <c r="J722" i="4"/>
  <c r="O773" i="1"/>
  <c r="G777" i="1"/>
  <c r="M727" i="4" s="1"/>
  <c r="K773" i="1"/>
  <c r="M773" i="1" s="1"/>
  <c r="N722" i="4"/>
  <c r="O722" i="4" s="1"/>
  <c r="P773" i="1" l="1"/>
  <c r="R773" i="1" s="1"/>
  <c r="AC794" i="1"/>
  <c r="N773" i="1"/>
  <c r="AB779" i="1"/>
  <c r="BD779" i="1" s="1"/>
  <c r="AW777" i="1"/>
  <c r="AX780" i="1" s="1"/>
  <c r="AU777" i="1"/>
  <c r="AV777" i="1"/>
  <c r="Z775" i="1"/>
  <c r="AK775" i="1" s="1"/>
  <c r="Y780" i="1"/>
  <c r="S773" i="1"/>
  <c r="V773" i="1"/>
  <c r="W773" i="1" s="1"/>
  <c r="X773" i="1" s="1"/>
  <c r="AA780" i="1"/>
  <c r="BB773" i="1"/>
  <c r="BE773" i="1" l="1"/>
  <c r="K723" i="4" s="1"/>
  <c r="AN773" i="1"/>
  <c r="AI773" i="1"/>
  <c r="Q773" i="1"/>
  <c r="AF773" i="1" s="1"/>
  <c r="AY777" i="1"/>
  <c r="AZ777" i="1" s="1"/>
  <c r="F727" i="4" s="1"/>
  <c r="E723" i="4"/>
  <c r="BF773" i="1"/>
  <c r="AH773" i="1"/>
  <c r="AD773" i="1" a="1"/>
  <c r="AD773" i="1" s="1"/>
  <c r="BC773" i="1"/>
  <c r="AJ773" i="1"/>
  <c r="AI727" i="4" l="1"/>
  <c r="AJ727" i="4" s="1"/>
  <c r="G727" i="4"/>
  <c r="AG773" i="1"/>
  <c r="BA777" i="1"/>
  <c r="D778" i="1" s="1"/>
  <c r="E778" i="1" s="1"/>
  <c r="F778" i="1" s="1"/>
  <c r="L723" i="4"/>
  <c r="AO773" i="1"/>
  <c r="AP773" i="1" s="1"/>
  <c r="H723" i="4" s="1"/>
  <c r="AL773" i="1"/>
  <c r="AE773" i="1"/>
  <c r="D727" i="4" l="1"/>
  <c r="AR727" i="4" s="1"/>
  <c r="G778" i="1"/>
  <c r="M728" i="4" s="1"/>
  <c r="BI773" i="1"/>
  <c r="I723" i="4"/>
  <c r="AM773" i="1"/>
  <c r="C723" i="4" s="1"/>
  <c r="AK723" i="4" l="1"/>
  <c r="AL723" i="4" s="1"/>
  <c r="J723" i="4"/>
  <c r="O774" i="1"/>
  <c r="N723" i="4"/>
  <c r="O723" i="4" s="1"/>
  <c r="K774" i="1"/>
  <c r="M774" i="1" s="1"/>
  <c r="P774" i="1" l="1"/>
  <c r="R774" i="1" s="1"/>
  <c r="N774" i="1"/>
  <c r="AA781" i="1"/>
  <c r="S774" i="1"/>
  <c r="AU778" i="1"/>
  <c r="AB780" i="1"/>
  <c r="V774" i="1"/>
  <c r="W774" i="1" s="1"/>
  <c r="X774" i="1" s="1"/>
  <c r="Y781" i="1"/>
  <c r="AC795" i="1"/>
  <c r="AV778" i="1"/>
  <c r="Z776" i="1"/>
  <c r="AK776" i="1" s="1"/>
  <c r="AW778" i="1"/>
  <c r="AX781" i="1" s="1"/>
  <c r="BB774" i="1"/>
  <c r="AN774" i="1" l="1"/>
  <c r="AI774" i="1"/>
  <c r="Q774" i="1"/>
  <c r="AF774" i="1" s="1"/>
  <c r="BE774" i="1"/>
  <c r="K724" i="4" s="1"/>
  <c r="AY778" i="1"/>
  <c r="AZ778" i="1" s="1"/>
  <c r="BA778" i="1" s="1"/>
  <c r="AH774" i="1"/>
  <c r="BF774" i="1"/>
  <c r="AD774" i="1" a="1"/>
  <c r="AD774" i="1" s="1"/>
  <c r="AJ774" i="1"/>
  <c r="BC774" i="1"/>
  <c r="BD780" i="1"/>
  <c r="E724" i="4"/>
  <c r="AG774" i="1" l="1"/>
  <c r="F728" i="4"/>
  <c r="AL774" i="1"/>
  <c r="AM774" i="1" s="1"/>
  <c r="C724" i="4" s="1"/>
  <c r="AE774" i="1"/>
  <c r="AO774" i="1"/>
  <c r="AP774" i="1" s="1"/>
  <c r="H724" i="4" s="1"/>
  <c r="D779" i="1"/>
  <c r="E779" i="1" s="1"/>
  <c r="F779" i="1" s="1"/>
  <c r="D728" i="4"/>
  <c r="AR728" i="4" s="1"/>
  <c r="L724" i="4"/>
  <c r="AI728" i="4" l="1"/>
  <c r="AJ728" i="4" s="1"/>
  <c r="G728" i="4"/>
  <c r="G779" i="1"/>
  <c r="M729" i="4" s="1"/>
  <c r="I724" i="4"/>
  <c r="O775" i="1"/>
  <c r="P775" i="1" s="1"/>
  <c r="BI774" i="1"/>
  <c r="AK724" i="4" l="1"/>
  <c r="AL724" i="4" s="1"/>
  <c r="J724" i="4"/>
  <c r="R775" i="1"/>
  <c r="Q775" i="1"/>
  <c r="BE775" i="1"/>
  <c r="K775" i="1"/>
  <c r="M775" i="1" s="1"/>
  <c r="N724" i="4"/>
  <c r="O724" i="4" s="1"/>
  <c r="K725" i="4" l="1"/>
  <c r="N775" i="1"/>
  <c r="S775" i="1"/>
  <c r="AU779" i="1"/>
  <c r="Y782" i="1"/>
  <c r="AA782" i="1"/>
  <c r="AW779" i="1"/>
  <c r="AX782" i="1" s="1"/>
  <c r="AC796" i="1"/>
  <c r="Z777" i="1"/>
  <c r="AK777" i="1" s="1"/>
  <c r="AB781" i="1"/>
  <c r="V775" i="1"/>
  <c r="W775" i="1" s="1"/>
  <c r="X775" i="1" s="1"/>
  <c r="AV779" i="1"/>
  <c r="BB775" i="1"/>
  <c r="AN775" i="1"/>
  <c r="AI775" i="1"/>
  <c r="AY779" i="1" l="1"/>
  <c r="AZ779" i="1" s="1"/>
  <c r="F729" i="4" s="1"/>
  <c r="BF775" i="1"/>
  <c r="AH775" i="1"/>
  <c r="AF775" i="1"/>
  <c r="AJ775" i="1"/>
  <c r="BC775" i="1"/>
  <c r="BD781" i="1"/>
  <c r="AG775" i="1"/>
  <c r="E725" i="4"/>
  <c r="AD775" i="1" a="1"/>
  <c r="AD775" i="1" s="1"/>
  <c r="AI729" i="4" l="1"/>
  <c r="AJ729" i="4" s="1"/>
  <c r="G729" i="4"/>
  <c r="BA779" i="1"/>
  <c r="D729" i="4" s="1"/>
  <c r="AR729" i="4" s="1"/>
  <c r="AO775" i="1"/>
  <c r="AP775" i="1" s="1"/>
  <c r="H725" i="4" s="1"/>
  <c r="AE775" i="1"/>
  <c r="AL775" i="1"/>
  <c r="AM775" i="1" s="1"/>
  <c r="C725" i="4" s="1"/>
  <c r="L725" i="4"/>
  <c r="D780" i="1" l="1"/>
  <c r="E780" i="1" s="1"/>
  <c r="F780" i="1" s="1"/>
  <c r="O776" i="1"/>
  <c r="P776" i="1" s="1"/>
  <c r="BI775" i="1"/>
  <c r="I725" i="4"/>
  <c r="AK725" i="4" l="1"/>
  <c r="AL725" i="4" s="1"/>
  <c r="J725" i="4"/>
  <c r="G780" i="1"/>
  <c r="M730" i="4" s="1"/>
  <c r="K776" i="1"/>
  <c r="M776" i="1" s="1"/>
  <c r="N725" i="4"/>
  <c r="O725" i="4" s="1"/>
  <c r="R776" i="1"/>
  <c r="Q776" i="1"/>
  <c r="BE776" i="1"/>
  <c r="K726" i="4" l="1"/>
  <c r="AN776" i="1"/>
  <c r="AI776" i="1"/>
  <c r="N776" i="1"/>
  <c r="AA783" i="1"/>
  <c r="S776" i="1"/>
  <c r="AC797" i="1"/>
  <c r="Y783" i="1"/>
  <c r="AB782" i="1"/>
  <c r="AU780" i="1"/>
  <c r="AV780" i="1"/>
  <c r="AW780" i="1"/>
  <c r="AX783" i="1" s="1"/>
  <c r="Z778" i="1"/>
  <c r="AK778" i="1" s="1"/>
  <c r="V776" i="1"/>
  <c r="W776" i="1" s="1"/>
  <c r="BB776" i="1"/>
  <c r="AY780" i="1" l="1"/>
  <c r="AZ780" i="1" s="1"/>
  <c r="F730" i="4" s="1"/>
  <c r="X776" i="1"/>
  <c r="AG776" i="1" s="1"/>
  <c r="BC776" i="1"/>
  <c r="AF776" i="1"/>
  <c r="AJ776" i="1"/>
  <c r="AD776" i="1" a="1"/>
  <c r="AD776" i="1" s="1"/>
  <c r="BD782" i="1"/>
  <c r="E726" i="4"/>
  <c r="AI730" i="4" l="1"/>
  <c r="AJ730" i="4" s="1"/>
  <c r="G730" i="4"/>
  <c r="BA780" i="1"/>
  <c r="D730" i="4" s="1"/>
  <c r="AR730" i="4" s="1"/>
  <c r="AL776" i="1"/>
  <c r="AM776" i="1" s="1"/>
  <c r="C726" i="4" s="1"/>
  <c r="AE776" i="1"/>
  <c r="AO776" i="1"/>
  <c r="AP776" i="1" s="1"/>
  <c r="H726" i="4" s="1"/>
  <c r="BF776" i="1"/>
  <c r="AH776" i="1"/>
  <c r="D781" i="1" l="1"/>
  <c r="E781" i="1" s="1"/>
  <c r="F781" i="1" s="1"/>
  <c r="I726" i="4"/>
  <c r="O777" i="1"/>
  <c r="P777" i="1" s="1"/>
  <c r="BI776" i="1"/>
  <c r="L726" i="4"/>
  <c r="AK726" i="4" l="1"/>
  <c r="AL726" i="4" s="1"/>
  <c r="J726" i="4"/>
  <c r="G781" i="1"/>
  <c r="M731" i="4" s="1"/>
  <c r="R777" i="1"/>
  <c r="Q777" i="1"/>
  <c r="BE777" i="1"/>
  <c r="K777" i="1"/>
  <c r="M777" i="1" s="1"/>
  <c r="N726" i="4"/>
  <c r="O726" i="4" s="1"/>
  <c r="AV781" i="1" l="1"/>
  <c r="V777" i="1"/>
  <c r="W777" i="1" s="1"/>
  <c r="X777" i="1" s="1"/>
  <c r="AG777" i="1" s="1"/>
  <c r="AW781" i="1"/>
  <c r="AX784" i="1" s="1"/>
  <c r="AU781" i="1"/>
  <c r="Y784" i="1"/>
  <c r="Z779" i="1"/>
  <c r="AK779" i="1" s="1"/>
  <c r="N777" i="1"/>
  <c r="AA784" i="1"/>
  <c r="S777" i="1"/>
  <c r="AC798" i="1"/>
  <c r="AB783" i="1"/>
  <c r="BD783" i="1" s="1"/>
  <c r="BB777" i="1"/>
  <c r="K727" i="4"/>
  <c r="AN777" i="1"/>
  <c r="AI777" i="1"/>
  <c r="AY781" i="1" l="1"/>
  <c r="AZ781" i="1" s="1"/>
  <c r="F731" i="4" s="1"/>
  <c r="AD777" i="1" a="1"/>
  <c r="AD777" i="1" s="1"/>
  <c r="E727" i="4"/>
  <c r="AH777" i="1"/>
  <c r="BF777" i="1"/>
  <c r="AF777" i="1"/>
  <c r="BC777" i="1"/>
  <c r="AJ777" i="1"/>
  <c r="AI731" i="4" l="1"/>
  <c r="AJ731" i="4" s="1"/>
  <c r="G731" i="4"/>
  <c r="BA781" i="1"/>
  <c r="D731" i="4" s="1"/>
  <c r="AR731" i="4" s="1"/>
  <c r="AL777" i="1"/>
  <c r="AM777" i="1" s="1"/>
  <c r="C727" i="4" s="1"/>
  <c r="AO777" i="1"/>
  <c r="AP777" i="1" s="1"/>
  <c r="H727" i="4" s="1"/>
  <c r="AE777" i="1"/>
  <c r="L727" i="4"/>
  <c r="D782" i="1" l="1"/>
  <c r="E782" i="1" s="1"/>
  <c r="F782" i="1" s="1"/>
  <c r="O778" i="1"/>
  <c r="P778" i="1" s="1"/>
  <c r="BI777" i="1"/>
  <c r="I727" i="4"/>
  <c r="AK727" i="4" l="1"/>
  <c r="AL727" i="4" s="1"/>
  <c r="J727" i="4"/>
  <c r="G782" i="1"/>
  <c r="M732" i="4" s="1"/>
  <c r="K778" i="1"/>
  <c r="M778" i="1" s="1"/>
  <c r="N727" i="4"/>
  <c r="O727" i="4" s="1"/>
  <c r="R778" i="1"/>
  <c r="Q778" i="1"/>
  <c r="BE778" i="1"/>
  <c r="K728" i="4" l="1"/>
  <c r="AN778" i="1"/>
  <c r="AI778" i="1"/>
  <c r="AU782" i="1"/>
  <c r="Y785" i="1"/>
  <c r="AW782" i="1"/>
  <c r="AX785" i="1" s="1"/>
  <c r="AV782" i="1"/>
  <c r="V778" i="1"/>
  <c r="W778" i="1" s="1"/>
  <c r="X778" i="1" s="1"/>
  <c r="AG778" i="1" s="1"/>
  <c r="S778" i="1"/>
  <c r="AA785" i="1"/>
  <c r="Z780" i="1"/>
  <c r="AK780" i="1" s="1"/>
  <c r="N778" i="1"/>
  <c r="AB784" i="1"/>
  <c r="AC799" i="1"/>
  <c r="BB778" i="1"/>
  <c r="AY782" i="1" l="1"/>
  <c r="AZ782" i="1" s="1"/>
  <c r="AF778" i="1"/>
  <c r="BC778" i="1"/>
  <c r="AJ778" i="1"/>
  <c r="AH778" i="1"/>
  <c r="BF778" i="1"/>
  <c r="BD784" i="1"/>
  <c r="AD778" i="1" a="1"/>
  <c r="AD778" i="1" s="1"/>
  <c r="E728" i="4"/>
  <c r="AE778" i="1" l="1"/>
  <c r="AO778" i="1"/>
  <c r="AP778" i="1" s="1"/>
  <c r="H728" i="4" s="1"/>
  <c r="AL778" i="1"/>
  <c r="L728" i="4"/>
  <c r="F732" i="4"/>
  <c r="BA782" i="1"/>
  <c r="AI732" i="4" l="1"/>
  <c r="AJ732" i="4" s="1"/>
  <c r="G732" i="4"/>
  <c r="BI778" i="1"/>
  <c r="D783" i="1"/>
  <c r="E783" i="1" s="1"/>
  <c r="F783" i="1" s="1"/>
  <c r="D732" i="4"/>
  <c r="AR732" i="4" s="1"/>
  <c r="I728" i="4"/>
  <c r="AM778" i="1"/>
  <c r="C728" i="4" s="1"/>
  <c r="AK728" i="4" l="1"/>
  <c r="AL728" i="4" s="1"/>
  <c r="J728" i="4"/>
  <c r="O779" i="1"/>
  <c r="K779" i="1"/>
  <c r="M779" i="1" s="1"/>
  <c r="N728" i="4"/>
  <c r="O728" i="4" s="1"/>
  <c r="G783" i="1"/>
  <c r="M733" i="4" s="1"/>
  <c r="P779" i="1" l="1"/>
  <c r="R779" i="1" s="1"/>
  <c r="AW783" i="1"/>
  <c r="AX786" i="1" s="1"/>
  <c r="Y786" i="1"/>
  <c r="AU783" i="1"/>
  <c r="Z781" i="1"/>
  <c r="AK781" i="1" s="1"/>
  <c r="AV783" i="1"/>
  <c r="N779" i="1"/>
  <c r="AB785" i="1"/>
  <c r="BD785" i="1" s="1"/>
  <c r="V779" i="1"/>
  <c r="W779" i="1" s="1"/>
  <c r="AC800" i="1"/>
  <c r="AA786" i="1"/>
  <c r="S779" i="1"/>
  <c r="BB779" i="1"/>
  <c r="AI779" i="1" l="1"/>
  <c r="AN779" i="1"/>
  <c r="Q779" i="1"/>
  <c r="AF779" i="1" s="1"/>
  <c r="BE779" i="1"/>
  <c r="K729" i="4" s="1"/>
  <c r="AY783" i="1"/>
  <c r="AZ783" i="1" s="1"/>
  <c r="BA783" i="1" s="1"/>
  <c r="AJ779" i="1"/>
  <c r="BC779" i="1"/>
  <c r="X779" i="1"/>
  <c r="AD779" i="1" a="1"/>
  <c r="AD779" i="1" s="1"/>
  <c r="E729" i="4"/>
  <c r="AG779" i="1" l="1"/>
  <c r="F733" i="4"/>
  <c r="AE779" i="1"/>
  <c r="AL779" i="1"/>
  <c r="AO779" i="1"/>
  <c r="AP779" i="1" s="1"/>
  <c r="H729" i="4" s="1"/>
  <c r="D784" i="1"/>
  <c r="E784" i="1" s="1"/>
  <c r="F784" i="1" s="1"/>
  <c r="D733" i="4"/>
  <c r="AR733" i="4" s="1"/>
  <c r="AH779" i="1"/>
  <c r="BF779" i="1"/>
  <c r="AI733" i="4" l="1"/>
  <c r="AJ733" i="4" s="1"/>
  <c r="G733" i="4"/>
  <c r="BI779" i="1"/>
  <c r="G784" i="1"/>
  <c r="M734" i="4" s="1"/>
  <c r="I729" i="4"/>
  <c r="AM779" i="1"/>
  <c r="C729" i="4" s="1"/>
  <c r="L729" i="4"/>
  <c r="AK729" i="4" l="1"/>
  <c r="AL729" i="4" s="1"/>
  <c r="J729" i="4"/>
  <c r="K780" i="1"/>
  <c r="M780" i="1" s="1"/>
  <c r="N729" i="4"/>
  <c r="O729" i="4" s="1"/>
  <c r="O780" i="1"/>
  <c r="P780" i="1" s="1"/>
  <c r="Q780" i="1" l="1"/>
  <c r="R780" i="1"/>
  <c r="BE780" i="1"/>
  <c r="AV784" i="1"/>
  <c r="V780" i="1"/>
  <c r="W780" i="1" s="1"/>
  <c r="AW784" i="1"/>
  <c r="AX787" i="1" s="1"/>
  <c r="AU784" i="1"/>
  <c r="Z782" i="1"/>
  <c r="AK782" i="1" s="1"/>
  <c r="AA787" i="1"/>
  <c r="Y787" i="1"/>
  <c r="S780" i="1"/>
  <c r="N780" i="1"/>
  <c r="AC801" i="1"/>
  <c r="AB786" i="1"/>
  <c r="BB780" i="1"/>
  <c r="AY784" i="1" l="1"/>
  <c r="AZ784" i="1" s="1"/>
  <c r="F734" i="4" s="1"/>
  <c r="E730" i="4"/>
  <c r="BD786" i="1"/>
  <c r="AF780" i="1"/>
  <c r="BC780" i="1"/>
  <c r="AJ780" i="1"/>
  <c r="K730" i="4"/>
  <c r="X780" i="1"/>
  <c r="AG780" i="1" s="1"/>
  <c r="AD780" i="1" a="1"/>
  <c r="AD780" i="1" s="1"/>
  <c r="AN780" i="1"/>
  <c r="AI780" i="1"/>
  <c r="AI734" i="4" l="1"/>
  <c r="AJ734" i="4" s="1"/>
  <c r="G734" i="4"/>
  <c r="BA784" i="1"/>
  <c r="D785" i="1" s="1"/>
  <c r="E785" i="1" s="1"/>
  <c r="F785" i="1" s="1"/>
  <c r="AE780" i="1"/>
  <c r="AO780" i="1"/>
  <c r="AP780" i="1" s="1"/>
  <c r="H730" i="4" s="1"/>
  <c r="AL780" i="1"/>
  <c r="AH780" i="1"/>
  <c r="BF780" i="1"/>
  <c r="D734" i="4" l="1"/>
  <c r="AR734" i="4" s="1"/>
  <c r="I730" i="4"/>
  <c r="L730" i="4"/>
  <c r="BI780" i="1"/>
  <c r="G785" i="1"/>
  <c r="M735" i="4" s="1"/>
  <c r="AM780" i="1"/>
  <c r="C730" i="4" s="1"/>
  <c r="AK730" i="4" l="1"/>
  <c r="AL730" i="4" s="1"/>
  <c r="J730" i="4"/>
  <c r="O781" i="1"/>
  <c r="K781" i="1"/>
  <c r="M781" i="1" s="1"/>
  <c r="N730" i="4"/>
  <c r="O730" i="4" s="1"/>
  <c r="P781" i="1" l="1"/>
  <c r="R781" i="1" s="1"/>
  <c r="N781" i="1"/>
  <c r="AU785" i="1"/>
  <c r="AV785" i="1"/>
  <c r="AA788" i="1"/>
  <c r="S781" i="1"/>
  <c r="AB787" i="1"/>
  <c r="BD787" i="1" s="1"/>
  <c r="AW785" i="1"/>
  <c r="AX788" i="1" s="1"/>
  <c r="AC802" i="1"/>
  <c r="V781" i="1"/>
  <c r="W781" i="1" s="1"/>
  <c r="Z783" i="1"/>
  <c r="AK783" i="1" s="1"/>
  <c r="Y788" i="1"/>
  <c r="BB781" i="1"/>
  <c r="AI781" i="1" l="1"/>
  <c r="AN781" i="1"/>
  <c r="Q781" i="1"/>
  <c r="AF781" i="1" s="1"/>
  <c r="BE781" i="1"/>
  <c r="K731" i="4" s="1"/>
  <c r="AY785" i="1"/>
  <c r="AZ785" i="1" s="1"/>
  <c r="BA785" i="1" s="1"/>
  <c r="X781" i="1"/>
  <c r="AD781" i="1" a="1"/>
  <c r="AD781" i="1" s="1"/>
  <c r="AJ781" i="1"/>
  <c r="BC781" i="1"/>
  <c r="E731" i="4"/>
  <c r="AG781" i="1" l="1"/>
  <c r="F735" i="4"/>
  <c r="AL781" i="1"/>
  <c r="AE781" i="1"/>
  <c r="AO781" i="1"/>
  <c r="AP781" i="1" s="1"/>
  <c r="H731" i="4" s="1"/>
  <c r="AH781" i="1"/>
  <c r="BF781" i="1"/>
  <c r="D786" i="1"/>
  <c r="E786" i="1" s="1"/>
  <c r="F786" i="1" s="1"/>
  <c r="D735" i="4"/>
  <c r="AR735" i="4" s="1"/>
  <c r="AI735" i="4" l="1"/>
  <c r="AJ735" i="4" s="1"/>
  <c r="G735" i="4"/>
  <c r="BI781" i="1"/>
  <c r="I731" i="4"/>
  <c r="G786" i="1"/>
  <c r="M736" i="4" s="1"/>
  <c r="L731" i="4"/>
  <c r="AM781" i="1"/>
  <c r="C731" i="4" s="1"/>
  <c r="AK731" i="4" l="1"/>
  <c r="AL731" i="4" s="1"/>
  <c r="J731" i="4"/>
  <c r="K782" i="1"/>
  <c r="M782" i="1" s="1"/>
  <c r="N731" i="4"/>
  <c r="O731" i="4" s="1"/>
  <c r="O782" i="1"/>
  <c r="P782" i="1" s="1"/>
  <c r="R782" i="1" l="1"/>
  <c r="Q782" i="1"/>
  <c r="BE782" i="1"/>
  <c r="N782" i="1"/>
  <c r="S782" i="1"/>
  <c r="AA789" i="1"/>
  <c r="AW786" i="1"/>
  <c r="AX789" i="1" s="1"/>
  <c r="Z784" i="1"/>
  <c r="AK784" i="1" s="1"/>
  <c r="V782" i="1"/>
  <c r="W782" i="1" s="1"/>
  <c r="X782" i="1" s="1"/>
  <c r="AC803" i="1"/>
  <c r="AB788" i="1"/>
  <c r="Y789" i="1"/>
  <c r="AV786" i="1"/>
  <c r="AU786" i="1"/>
  <c r="BB782" i="1"/>
  <c r="E732" i="4" l="1"/>
  <c r="AF782" i="1"/>
  <c r="AJ782" i="1"/>
  <c r="BC782" i="1"/>
  <c r="AD782" i="1" a="1"/>
  <c r="AD782" i="1" s="1"/>
  <c r="BD788" i="1"/>
  <c r="K732" i="4"/>
  <c r="AG782" i="1"/>
  <c r="AY786" i="1"/>
  <c r="AZ786" i="1" s="1"/>
  <c r="AH782" i="1"/>
  <c r="BF782" i="1"/>
  <c r="AN782" i="1"/>
  <c r="AI782" i="1"/>
  <c r="L732" i="4" l="1"/>
  <c r="F736" i="4"/>
  <c r="BA786" i="1"/>
  <c r="AE782" i="1"/>
  <c r="AL782" i="1"/>
  <c r="AM782" i="1" s="1"/>
  <c r="C732" i="4" s="1"/>
  <c r="AO782" i="1"/>
  <c r="AP782" i="1" s="1"/>
  <c r="H732" i="4" s="1"/>
  <c r="AI736" i="4" l="1"/>
  <c r="AJ736" i="4" s="1"/>
  <c r="G736" i="4"/>
  <c r="I732" i="4"/>
  <c r="O783" i="1"/>
  <c r="P783" i="1" s="1"/>
  <c r="BI782" i="1"/>
  <c r="D787" i="1"/>
  <c r="E787" i="1" s="1"/>
  <c r="F787" i="1" s="1"/>
  <c r="D736" i="4"/>
  <c r="AR736" i="4" s="1"/>
  <c r="AK732" i="4" l="1"/>
  <c r="AL732" i="4" s="1"/>
  <c r="J732" i="4"/>
  <c r="G787" i="1"/>
  <c r="M737" i="4" s="1"/>
  <c r="K783" i="1"/>
  <c r="M783" i="1" s="1"/>
  <c r="N732" i="4"/>
  <c r="O732" i="4" s="1"/>
  <c r="R783" i="1"/>
  <c r="Q783" i="1"/>
  <c r="BE783" i="1"/>
  <c r="K733" i="4" l="1"/>
  <c r="AN783" i="1"/>
  <c r="AI783" i="1"/>
  <c r="N783" i="1"/>
  <c r="V783" i="1"/>
  <c r="W783" i="1" s="1"/>
  <c r="Z785" i="1"/>
  <c r="AK785" i="1" s="1"/>
  <c r="Y790" i="1"/>
  <c r="AA790" i="1"/>
  <c r="S783" i="1"/>
  <c r="AB789" i="1"/>
  <c r="AC804" i="1"/>
  <c r="AV787" i="1"/>
  <c r="AW787" i="1"/>
  <c r="AX790" i="1" s="1"/>
  <c r="AU787" i="1"/>
  <c r="BB783" i="1"/>
  <c r="AY787" i="1" l="1"/>
  <c r="AZ787" i="1" s="1"/>
  <c r="BA787" i="1" s="1"/>
  <c r="AD783" i="1" a="1"/>
  <c r="AD783" i="1" s="1"/>
  <c r="BD789" i="1"/>
  <c r="E733" i="4"/>
  <c r="AJ783" i="1"/>
  <c r="BC783" i="1"/>
  <c r="AF783" i="1"/>
  <c r="X783" i="1"/>
  <c r="AG783" i="1" s="1"/>
  <c r="F737" i="4" l="1"/>
  <c r="AO783" i="1"/>
  <c r="AP783" i="1" s="1"/>
  <c r="H733" i="4" s="1"/>
  <c r="AE783" i="1"/>
  <c r="AL783" i="1"/>
  <c r="AM783" i="1" s="1"/>
  <c r="C733" i="4" s="1"/>
  <c r="BF783" i="1"/>
  <c r="AH783" i="1"/>
  <c r="D737" i="4"/>
  <c r="AR737" i="4" s="1"/>
  <c r="D788" i="1"/>
  <c r="E788" i="1" s="1"/>
  <c r="F788" i="1" s="1"/>
  <c r="AI737" i="4" l="1"/>
  <c r="AJ737" i="4" s="1"/>
  <c r="G737" i="4"/>
  <c r="G788" i="1"/>
  <c r="M738" i="4" s="1"/>
  <c r="O784" i="1"/>
  <c r="P784" i="1" s="1"/>
  <c r="BI783" i="1"/>
  <c r="L733" i="4"/>
  <c r="I733" i="4"/>
  <c r="AK733" i="4" l="1"/>
  <c r="AL733" i="4" s="1"/>
  <c r="J733" i="4"/>
  <c r="R784" i="1"/>
  <c r="Q784" i="1"/>
  <c r="BE784" i="1"/>
  <c r="K784" i="1"/>
  <c r="M784" i="1" s="1"/>
  <c r="N733" i="4"/>
  <c r="O733" i="4" s="1"/>
  <c r="K734" i="4" l="1"/>
  <c r="AW788" i="1"/>
  <c r="AX791" i="1" s="1"/>
  <c r="AV788" i="1"/>
  <c r="S784" i="1"/>
  <c r="V784" i="1"/>
  <c r="W784" i="1" s="1"/>
  <c r="X784" i="1" s="1"/>
  <c r="AG784" i="1" s="1"/>
  <c r="AB790" i="1"/>
  <c r="AU788" i="1"/>
  <c r="Z786" i="1"/>
  <c r="AK786" i="1" s="1"/>
  <c r="Y791" i="1"/>
  <c r="N784" i="1"/>
  <c r="AA791" i="1"/>
  <c r="AC805" i="1"/>
  <c r="BB784" i="1"/>
  <c r="AN784" i="1"/>
  <c r="AI784" i="1"/>
  <c r="AY788" i="1" l="1"/>
  <c r="AZ788" i="1" s="1"/>
  <c r="F738" i="4" s="1"/>
  <c r="BD790" i="1"/>
  <c r="E734" i="4"/>
  <c r="AH784" i="1"/>
  <c r="BF784" i="1"/>
  <c r="AF784" i="1"/>
  <c r="BC784" i="1"/>
  <c r="AJ784" i="1"/>
  <c r="BA788" i="1"/>
  <c r="AD784" i="1" a="1"/>
  <c r="AD784" i="1" s="1"/>
  <c r="AI738" i="4" l="1"/>
  <c r="AJ738" i="4" s="1"/>
  <c r="G738" i="4"/>
  <c r="L734" i="4"/>
  <c r="AL784" i="1"/>
  <c r="AE784" i="1"/>
  <c r="AO784" i="1"/>
  <c r="AP784" i="1" s="1"/>
  <c r="H734" i="4" s="1"/>
  <c r="D738" i="4"/>
  <c r="AR738" i="4" s="1"/>
  <c r="D789" i="1"/>
  <c r="E789" i="1" s="1"/>
  <c r="F789" i="1" s="1"/>
  <c r="I734" i="4" l="1"/>
  <c r="G789" i="1"/>
  <c r="M739" i="4" s="1"/>
  <c r="BI784" i="1"/>
  <c r="AM784" i="1"/>
  <c r="C734" i="4" s="1"/>
  <c r="AK734" i="4" l="1"/>
  <c r="AL734" i="4" s="1"/>
  <c r="J734" i="4"/>
  <c r="O785" i="1"/>
  <c r="K785" i="1"/>
  <c r="M785" i="1" s="1"/>
  <c r="N734" i="4"/>
  <c r="O734" i="4" s="1"/>
  <c r="P785" i="1" l="1"/>
  <c r="Q785" i="1" s="1"/>
  <c r="AV789" i="1"/>
  <c r="AW789" i="1"/>
  <c r="AX792" i="1" s="1"/>
  <c r="Z787" i="1"/>
  <c r="AK787" i="1" s="1"/>
  <c r="AB791" i="1"/>
  <c r="BD791" i="1" s="1"/>
  <c r="N785" i="1"/>
  <c r="S785" i="1"/>
  <c r="AA792" i="1"/>
  <c r="V785" i="1"/>
  <c r="W785" i="1" s="1"/>
  <c r="X785" i="1" s="1"/>
  <c r="Y792" i="1"/>
  <c r="AC806" i="1"/>
  <c r="AU789" i="1"/>
  <c r="BB785" i="1"/>
  <c r="BE785" i="1" l="1"/>
  <c r="K735" i="4" s="1"/>
  <c r="R785" i="1"/>
  <c r="AI785" i="1" s="1"/>
  <c r="AY789" i="1"/>
  <c r="AZ789" i="1" s="1"/>
  <c r="F739" i="4" s="1"/>
  <c r="AG785" i="1"/>
  <c r="AD785" i="1" a="1"/>
  <c r="AD785" i="1" s="1"/>
  <c r="BF785" i="1"/>
  <c r="AH785" i="1"/>
  <c r="AJ785" i="1"/>
  <c r="BC785" i="1"/>
  <c r="AF785" i="1"/>
  <c r="E735" i="4"/>
  <c r="AI739" i="4" l="1"/>
  <c r="AJ739" i="4" s="1"/>
  <c r="G739" i="4"/>
  <c r="AN785" i="1"/>
  <c r="BA789" i="1"/>
  <c r="D739" i="4" s="1"/>
  <c r="AR739" i="4" s="1"/>
  <c r="AO785" i="1"/>
  <c r="AP785" i="1" s="1"/>
  <c r="H735" i="4" s="1"/>
  <c r="AL785" i="1"/>
  <c r="AE785" i="1"/>
  <c r="L735" i="4"/>
  <c r="D790" i="1" l="1"/>
  <c r="E790" i="1" s="1"/>
  <c r="F790" i="1" s="1"/>
  <c r="BI785" i="1"/>
  <c r="I735" i="4"/>
  <c r="AM785" i="1"/>
  <c r="C735" i="4" s="1"/>
  <c r="AK735" i="4" l="1"/>
  <c r="AL735" i="4" s="1"/>
  <c r="J735" i="4"/>
  <c r="G790" i="1"/>
  <c r="M740" i="4" s="1"/>
  <c r="O786" i="1"/>
  <c r="K786" i="1"/>
  <c r="M786" i="1" s="1"/>
  <c r="N735" i="4"/>
  <c r="O735" i="4" s="1"/>
  <c r="P786" i="1" l="1"/>
  <c r="R786" i="1" s="1"/>
  <c r="AA793" i="1"/>
  <c r="S786" i="1"/>
  <c r="AW790" i="1"/>
  <c r="AX793" i="1" s="1"/>
  <c r="AC807" i="1"/>
  <c r="AV790" i="1"/>
  <c r="N786" i="1"/>
  <c r="Y793" i="1"/>
  <c r="AB792" i="1"/>
  <c r="Z788" i="1"/>
  <c r="AK788" i="1" s="1"/>
  <c r="V786" i="1"/>
  <c r="W786" i="1" s="1"/>
  <c r="X786" i="1" s="1"/>
  <c r="AU790" i="1"/>
  <c r="BB786" i="1"/>
  <c r="AN786" i="1" l="1"/>
  <c r="AI786" i="1"/>
  <c r="Q786" i="1"/>
  <c r="AG786" i="1" s="1"/>
  <c r="BE786" i="1"/>
  <c r="K736" i="4" s="1"/>
  <c r="AY790" i="1"/>
  <c r="AZ790" i="1" s="1"/>
  <c r="BA790" i="1" s="1"/>
  <c r="BF786" i="1"/>
  <c r="AH786" i="1"/>
  <c r="AJ786" i="1"/>
  <c r="BC786" i="1"/>
  <c r="BD792" i="1"/>
  <c r="AD786" i="1" a="1"/>
  <c r="AD786" i="1" s="1"/>
  <c r="E736" i="4"/>
  <c r="AF786" i="1" l="1"/>
  <c r="F740" i="4"/>
  <c r="D791" i="1"/>
  <c r="E791" i="1" s="1"/>
  <c r="F791" i="1" s="1"/>
  <c r="D740" i="4"/>
  <c r="AR740" i="4" s="1"/>
  <c r="AE786" i="1"/>
  <c r="AL786" i="1"/>
  <c r="AM786" i="1" s="1"/>
  <c r="C736" i="4" s="1"/>
  <c r="AO786" i="1"/>
  <c r="AP786" i="1" s="1"/>
  <c r="H736" i="4" s="1"/>
  <c r="L736" i="4"/>
  <c r="AI740" i="4" l="1"/>
  <c r="AJ740" i="4" s="1"/>
  <c r="G740" i="4"/>
  <c r="O787" i="1"/>
  <c r="P787" i="1" s="1"/>
  <c r="BI786" i="1"/>
  <c r="I736" i="4"/>
  <c r="G791" i="1"/>
  <c r="M741" i="4" s="1"/>
  <c r="AK736" i="4" l="1"/>
  <c r="AL736" i="4" s="1"/>
  <c r="J736" i="4"/>
  <c r="R787" i="1"/>
  <c r="Q787" i="1"/>
  <c r="BE787" i="1"/>
  <c r="K787" i="1"/>
  <c r="M787" i="1" s="1"/>
  <c r="N736" i="4"/>
  <c r="O736" i="4" s="1"/>
  <c r="K737" i="4" l="1"/>
  <c r="AV791" i="1"/>
  <c r="AW791" i="1"/>
  <c r="AX794" i="1" s="1"/>
  <c r="Y794" i="1"/>
  <c r="AU791" i="1"/>
  <c r="Z789" i="1"/>
  <c r="AK789" i="1" s="1"/>
  <c r="AB793" i="1"/>
  <c r="N787" i="1"/>
  <c r="S787" i="1"/>
  <c r="AA794" i="1"/>
  <c r="V787" i="1"/>
  <c r="W787" i="1" s="1"/>
  <c r="X787" i="1" s="1"/>
  <c r="AC808" i="1"/>
  <c r="BB787" i="1"/>
  <c r="AN787" i="1"/>
  <c r="AI787" i="1"/>
  <c r="AY791" i="1" l="1"/>
  <c r="AZ791" i="1" s="1"/>
  <c r="BA791" i="1" s="1"/>
  <c r="AH787" i="1"/>
  <c r="BF787" i="1"/>
  <c r="AF787" i="1"/>
  <c r="AJ787" i="1"/>
  <c r="BC787" i="1"/>
  <c r="AG787" i="1"/>
  <c r="AD787" i="1" a="1"/>
  <c r="AD787" i="1" s="1"/>
  <c r="E737" i="4"/>
  <c r="BD793" i="1"/>
  <c r="F741" i="4" l="1"/>
  <c r="L737" i="4"/>
  <c r="AE787" i="1"/>
  <c r="AL787" i="1"/>
  <c r="AO787" i="1"/>
  <c r="AP787" i="1" s="1"/>
  <c r="H737" i="4" s="1"/>
  <c r="D741" i="4"/>
  <c r="AR741" i="4" s="1"/>
  <c r="D792" i="1"/>
  <c r="E792" i="1" s="1"/>
  <c r="F792" i="1" s="1"/>
  <c r="AI741" i="4" l="1"/>
  <c r="AJ741" i="4" s="1"/>
  <c r="G741" i="4"/>
  <c r="I737" i="4"/>
  <c r="AM787" i="1"/>
  <c r="C737" i="4" s="1"/>
  <c r="BI787" i="1"/>
  <c r="G792" i="1"/>
  <c r="M742" i="4" s="1"/>
  <c r="AK737" i="4" l="1"/>
  <c r="AL737" i="4" s="1"/>
  <c r="J737" i="4"/>
  <c r="O788" i="1"/>
  <c r="N737" i="4"/>
  <c r="O737" i="4" s="1"/>
  <c r="K788" i="1"/>
  <c r="M788" i="1" s="1"/>
  <c r="P788" i="1" l="1"/>
  <c r="Q788" i="1" s="1"/>
  <c r="AV792" i="1"/>
  <c r="S788" i="1"/>
  <c r="AU792" i="1"/>
  <c r="Z790" i="1"/>
  <c r="AK790" i="1" s="1"/>
  <c r="AB794" i="1"/>
  <c r="AW792" i="1"/>
  <c r="AX795" i="1" s="1"/>
  <c r="N788" i="1"/>
  <c r="AA795" i="1"/>
  <c r="V788" i="1"/>
  <c r="W788" i="1" s="1"/>
  <c r="X788" i="1" s="1"/>
  <c r="AC809" i="1"/>
  <c r="Y795" i="1"/>
  <c r="BB788" i="1"/>
  <c r="R788" i="1" l="1"/>
  <c r="AN788" i="1" s="1"/>
  <c r="BE788" i="1"/>
  <c r="K738" i="4" s="1"/>
  <c r="AG788" i="1"/>
  <c r="AD788" i="1" a="1"/>
  <c r="AD788" i="1" s="1"/>
  <c r="BD794" i="1"/>
  <c r="E738" i="4"/>
  <c r="AY792" i="1"/>
  <c r="AZ792" i="1" s="1"/>
  <c r="BC788" i="1"/>
  <c r="AF788" i="1"/>
  <c r="AJ788" i="1"/>
  <c r="AH788" i="1"/>
  <c r="BF788" i="1"/>
  <c r="AI788" i="1" l="1"/>
  <c r="AL788" i="1"/>
  <c r="AM788" i="1" s="1"/>
  <c r="C738" i="4" s="1"/>
  <c r="AO788" i="1"/>
  <c r="AP788" i="1" s="1"/>
  <c r="H738" i="4" s="1"/>
  <c r="AE788" i="1"/>
  <c r="F742" i="4"/>
  <c r="BA792" i="1"/>
  <c r="L738" i="4"/>
  <c r="AI742" i="4" l="1"/>
  <c r="AJ742" i="4" s="1"/>
  <c r="G742" i="4"/>
  <c r="D793" i="1"/>
  <c r="E793" i="1" s="1"/>
  <c r="F793" i="1" s="1"/>
  <c r="D742" i="4"/>
  <c r="AR742" i="4" s="1"/>
  <c r="O789" i="1"/>
  <c r="P789" i="1" s="1"/>
  <c r="BI788" i="1"/>
  <c r="I738" i="4"/>
  <c r="AK738" i="4" l="1"/>
  <c r="AL738" i="4" s="1"/>
  <c r="J738" i="4"/>
  <c r="R789" i="1"/>
  <c r="Q789" i="1"/>
  <c r="BE789" i="1"/>
  <c r="K789" i="1"/>
  <c r="M789" i="1" s="1"/>
  <c r="N738" i="4"/>
  <c r="O738" i="4" s="1"/>
  <c r="G793" i="1"/>
  <c r="M743" i="4" s="1"/>
  <c r="AW793" i="1" l="1"/>
  <c r="AX796" i="1" s="1"/>
  <c r="AB795" i="1"/>
  <c r="AU793" i="1"/>
  <c r="Z791" i="1"/>
  <c r="AK791" i="1" s="1"/>
  <c r="AV793" i="1"/>
  <c r="S789" i="1"/>
  <c r="N789" i="1"/>
  <c r="V789" i="1"/>
  <c r="W789" i="1" s="1"/>
  <c r="X789" i="1" s="1"/>
  <c r="AA796" i="1"/>
  <c r="AC810" i="1"/>
  <c r="Y796" i="1"/>
  <c r="BB789" i="1"/>
  <c r="K739" i="4"/>
  <c r="AN789" i="1"/>
  <c r="AI789" i="1"/>
  <c r="BF789" i="1" l="1"/>
  <c r="AH789" i="1"/>
  <c r="E739" i="4"/>
  <c r="AG789" i="1"/>
  <c r="AF789" i="1"/>
  <c r="BC789" i="1"/>
  <c r="AJ789" i="1"/>
  <c r="AY793" i="1"/>
  <c r="AZ793" i="1" s="1"/>
  <c r="BD795" i="1"/>
  <c r="AD789" i="1" a="1"/>
  <c r="AD789" i="1" s="1"/>
  <c r="AE789" i="1" l="1"/>
  <c r="AO789" i="1"/>
  <c r="AP789" i="1" s="1"/>
  <c r="H739" i="4" s="1"/>
  <c r="AL789" i="1"/>
  <c r="F743" i="4"/>
  <c r="BA793" i="1"/>
  <c r="L739" i="4"/>
  <c r="AI743" i="4" l="1"/>
  <c r="AJ743" i="4" s="1"/>
  <c r="G743" i="4"/>
  <c r="I739" i="4"/>
  <c r="D794" i="1"/>
  <c r="E794" i="1" s="1"/>
  <c r="F794" i="1" s="1"/>
  <c r="D743" i="4"/>
  <c r="AR743" i="4" s="1"/>
  <c r="BI789" i="1"/>
  <c r="AM789" i="1"/>
  <c r="C739" i="4" s="1"/>
  <c r="AK739" i="4" l="1"/>
  <c r="AL739" i="4" s="1"/>
  <c r="J739" i="4"/>
  <c r="O790" i="1"/>
  <c r="K790" i="1"/>
  <c r="M790" i="1" s="1"/>
  <c r="N739" i="4"/>
  <c r="O739" i="4" s="1"/>
  <c r="G794" i="1"/>
  <c r="M744" i="4" s="1"/>
  <c r="P790" i="1" l="1"/>
  <c r="R790" i="1" s="1"/>
  <c r="AU794" i="1"/>
  <c r="Y797" i="1"/>
  <c r="AV794" i="1"/>
  <c r="S790" i="1"/>
  <c r="V790" i="1"/>
  <c r="W790" i="1" s="1"/>
  <c r="X790" i="1" s="1"/>
  <c r="Z792" i="1"/>
  <c r="AK792" i="1" s="1"/>
  <c r="AB796" i="1"/>
  <c r="BD796" i="1" s="1"/>
  <c r="N790" i="1"/>
  <c r="AA797" i="1"/>
  <c r="AW794" i="1"/>
  <c r="AX797" i="1" s="1"/>
  <c r="AC811" i="1"/>
  <c r="BB790" i="1"/>
  <c r="Q790" i="1" l="1"/>
  <c r="AF790" i="1" s="1"/>
  <c r="AI790" i="1"/>
  <c r="AN790" i="1"/>
  <c r="BE790" i="1"/>
  <c r="K740" i="4" s="1"/>
  <c r="AY794" i="1"/>
  <c r="AZ794" i="1" s="1"/>
  <c r="AD790" i="1" a="1"/>
  <c r="AD790" i="1" s="1"/>
  <c r="AH790" i="1"/>
  <c r="BF790" i="1"/>
  <c r="E740" i="4"/>
  <c r="AJ790" i="1"/>
  <c r="BC790" i="1"/>
  <c r="AG790" i="1" l="1"/>
  <c r="AO790" i="1"/>
  <c r="AP790" i="1" s="1"/>
  <c r="H740" i="4" s="1"/>
  <c r="AL790" i="1"/>
  <c r="AM790" i="1" s="1"/>
  <c r="C740" i="4" s="1"/>
  <c r="AE790" i="1"/>
  <c r="F744" i="4"/>
  <c r="BA794" i="1"/>
  <c r="L740" i="4"/>
  <c r="AI744" i="4" l="1"/>
  <c r="AJ744" i="4" s="1"/>
  <c r="G744" i="4"/>
  <c r="D744" i="4"/>
  <c r="AR744" i="4" s="1"/>
  <c r="D795" i="1"/>
  <c r="E795" i="1" s="1"/>
  <c r="F795" i="1" s="1"/>
  <c r="O791" i="1"/>
  <c r="P791" i="1" s="1"/>
  <c r="BI790" i="1"/>
  <c r="I740" i="4"/>
  <c r="AK740" i="4" l="1"/>
  <c r="AL740" i="4" s="1"/>
  <c r="J740" i="4"/>
  <c r="R791" i="1"/>
  <c r="Q791" i="1"/>
  <c r="BE791" i="1"/>
  <c r="K791" i="1"/>
  <c r="M791" i="1" s="1"/>
  <c r="N740" i="4"/>
  <c r="O740" i="4" s="1"/>
  <c r="G795" i="1"/>
  <c r="M745" i="4" s="1"/>
  <c r="AV795" i="1" l="1"/>
  <c r="V791" i="1"/>
  <c r="W791" i="1" s="1"/>
  <c r="X791" i="1" s="1"/>
  <c r="AG791" i="1" s="1"/>
  <c r="Z793" i="1"/>
  <c r="AK793" i="1" s="1"/>
  <c r="Y798" i="1"/>
  <c r="AU795" i="1"/>
  <c r="N791" i="1"/>
  <c r="AW795" i="1"/>
  <c r="AX798" i="1" s="1"/>
  <c r="AA798" i="1"/>
  <c r="S791" i="1"/>
  <c r="AB797" i="1"/>
  <c r="AC812" i="1"/>
  <c r="BB791" i="1"/>
  <c r="K741" i="4"/>
  <c r="AN791" i="1"/>
  <c r="AI791" i="1"/>
  <c r="AY795" i="1" l="1"/>
  <c r="AZ795" i="1" s="1"/>
  <c r="AD791" i="1" a="1"/>
  <c r="AD791" i="1" s="1"/>
  <c r="BD797" i="1"/>
  <c r="BF791" i="1"/>
  <c r="AH791" i="1"/>
  <c r="E741" i="4"/>
  <c r="AF791" i="1"/>
  <c r="AJ791" i="1"/>
  <c r="BC791" i="1"/>
  <c r="L741" i="4" l="1"/>
  <c r="AL791" i="1"/>
  <c r="AE791" i="1"/>
  <c r="AO791" i="1"/>
  <c r="AP791" i="1" s="1"/>
  <c r="H741" i="4" s="1"/>
  <c r="F745" i="4"/>
  <c r="BA795" i="1"/>
  <c r="AI745" i="4" l="1"/>
  <c r="AJ745" i="4" s="1"/>
  <c r="G745" i="4"/>
  <c r="BI791" i="1"/>
  <c r="I741" i="4"/>
  <c r="D796" i="1"/>
  <c r="E796" i="1" s="1"/>
  <c r="F796" i="1" s="1"/>
  <c r="D745" i="4"/>
  <c r="AR745" i="4" s="1"/>
  <c r="AM791" i="1"/>
  <c r="C741" i="4" s="1"/>
  <c r="AK741" i="4" l="1"/>
  <c r="AL741" i="4" s="1"/>
  <c r="J741" i="4"/>
  <c r="O792" i="1"/>
  <c r="K792" i="1"/>
  <c r="M792" i="1" s="1"/>
  <c r="N741" i="4"/>
  <c r="O741" i="4" s="1"/>
  <c r="G796" i="1"/>
  <c r="M746" i="4" s="1"/>
  <c r="P792" i="1" l="1"/>
  <c r="Q792" i="1" s="1"/>
  <c r="AA799" i="1"/>
  <c r="AB798" i="1"/>
  <c r="BD798" i="1" s="1"/>
  <c r="N792" i="1"/>
  <c r="V792" i="1"/>
  <c r="W792" i="1" s="1"/>
  <c r="AC813" i="1"/>
  <c r="Z794" i="1"/>
  <c r="AK794" i="1" s="1"/>
  <c r="AV796" i="1"/>
  <c r="AU796" i="1"/>
  <c r="S792" i="1"/>
  <c r="AW796" i="1"/>
  <c r="AX799" i="1" s="1"/>
  <c r="Y799" i="1"/>
  <c r="BB792" i="1"/>
  <c r="R792" i="1" l="1"/>
  <c r="AN792" i="1" s="1"/>
  <c r="BE792" i="1"/>
  <c r="K742" i="4" s="1"/>
  <c r="AY796" i="1"/>
  <c r="AZ796" i="1" s="1"/>
  <c r="BA796" i="1" s="1"/>
  <c r="AF792" i="1"/>
  <c r="AJ792" i="1"/>
  <c r="BC792" i="1"/>
  <c r="AD792" i="1" a="1"/>
  <c r="AD792" i="1" s="1"/>
  <c r="E742" i="4"/>
  <c r="X792" i="1"/>
  <c r="AI792" i="1" l="1"/>
  <c r="F746" i="4"/>
  <c r="BF792" i="1"/>
  <c r="AH792" i="1"/>
  <c r="AG792" i="1"/>
  <c r="D797" i="1"/>
  <c r="E797" i="1" s="1"/>
  <c r="F797" i="1" s="1"/>
  <c r="D746" i="4"/>
  <c r="AR746" i="4" s="1"/>
  <c r="AE792" i="1"/>
  <c r="AO792" i="1"/>
  <c r="AP792" i="1" s="1"/>
  <c r="H742" i="4" s="1"/>
  <c r="AL792" i="1"/>
  <c r="AM792" i="1" s="1"/>
  <c r="C742" i="4" s="1"/>
  <c r="AI746" i="4" l="1"/>
  <c r="AJ746" i="4" s="1"/>
  <c r="G746" i="4"/>
  <c r="G797" i="1"/>
  <c r="M747" i="4" s="1"/>
  <c r="I742" i="4"/>
  <c r="O793" i="1"/>
  <c r="P793" i="1" s="1"/>
  <c r="BI792" i="1"/>
  <c r="L742" i="4"/>
  <c r="AK742" i="4" l="1"/>
  <c r="AL742" i="4" s="1"/>
  <c r="J742" i="4"/>
  <c r="K793" i="1"/>
  <c r="M793" i="1" s="1"/>
  <c r="N742" i="4"/>
  <c r="O742" i="4" s="1"/>
  <c r="R793" i="1"/>
  <c r="Q793" i="1"/>
  <c r="BE793" i="1"/>
  <c r="K743" i="4" l="1"/>
  <c r="AN793" i="1"/>
  <c r="AI793" i="1"/>
  <c r="AW797" i="1"/>
  <c r="AX800" i="1" s="1"/>
  <c r="Z795" i="1"/>
  <c r="AK795" i="1" s="1"/>
  <c r="AV797" i="1"/>
  <c r="N793" i="1"/>
  <c r="Y800" i="1"/>
  <c r="S793" i="1"/>
  <c r="AA800" i="1"/>
  <c r="V793" i="1"/>
  <c r="W793" i="1" s="1"/>
  <c r="X793" i="1" s="1"/>
  <c r="AB799" i="1"/>
  <c r="BD799" i="1" s="1"/>
  <c r="AC814" i="1"/>
  <c r="AU797" i="1"/>
  <c r="BB793" i="1"/>
  <c r="AY797" i="1" l="1"/>
  <c r="AZ797" i="1" s="1"/>
  <c r="BA797" i="1" s="1"/>
  <c r="AH793" i="1"/>
  <c r="BF793" i="1"/>
  <c r="AF793" i="1"/>
  <c r="AJ793" i="1"/>
  <c r="BC793" i="1"/>
  <c r="AG793" i="1"/>
  <c r="E743" i="4"/>
  <c r="AD793" i="1" a="1"/>
  <c r="AD793" i="1" s="1"/>
  <c r="F747" i="4" l="1"/>
  <c r="AE793" i="1"/>
  <c r="AO793" i="1"/>
  <c r="AP793" i="1" s="1"/>
  <c r="H743" i="4" s="1"/>
  <c r="AL793" i="1"/>
  <c r="L743" i="4"/>
  <c r="D798" i="1"/>
  <c r="E798" i="1" s="1"/>
  <c r="F798" i="1" s="1"/>
  <c r="D747" i="4"/>
  <c r="AR747" i="4" s="1"/>
  <c r="AI747" i="4" l="1"/>
  <c r="AJ747" i="4" s="1"/>
  <c r="G747" i="4"/>
  <c r="I743" i="4"/>
  <c r="BI793" i="1"/>
  <c r="G798" i="1"/>
  <c r="M748" i="4" s="1"/>
  <c r="AM793" i="1"/>
  <c r="C743" i="4" s="1"/>
  <c r="AK743" i="4" l="1"/>
  <c r="AL743" i="4" s="1"/>
  <c r="J743" i="4"/>
  <c r="O794" i="1"/>
  <c r="K794" i="1"/>
  <c r="M794" i="1" s="1"/>
  <c r="N743" i="4"/>
  <c r="O743" i="4" s="1"/>
  <c r="P794" i="1" l="1"/>
  <c r="R794" i="1" s="1"/>
  <c r="AW798" i="1"/>
  <c r="AX801" i="1" s="1"/>
  <c r="Z796" i="1"/>
  <c r="AK796" i="1" s="1"/>
  <c r="AV798" i="1"/>
  <c r="S794" i="1"/>
  <c r="Y801" i="1"/>
  <c r="N794" i="1"/>
  <c r="V794" i="1"/>
  <c r="W794" i="1" s="1"/>
  <c r="X794" i="1" s="1"/>
  <c r="AA801" i="1"/>
  <c r="AB800" i="1"/>
  <c r="BD800" i="1" s="1"/>
  <c r="AU798" i="1"/>
  <c r="AC815" i="1"/>
  <c r="BB794" i="1"/>
  <c r="AI794" i="1" l="1"/>
  <c r="AN794" i="1"/>
  <c r="Q794" i="1"/>
  <c r="AG794" i="1" s="1"/>
  <c r="BE794" i="1"/>
  <c r="K744" i="4" s="1"/>
  <c r="AY798" i="1"/>
  <c r="AZ798" i="1" s="1"/>
  <c r="AH794" i="1"/>
  <c r="BF794" i="1"/>
  <c r="AD794" i="1" a="1"/>
  <c r="AD794" i="1" s="1"/>
  <c r="E744" i="4"/>
  <c r="BC794" i="1"/>
  <c r="AJ794" i="1"/>
  <c r="AF794" i="1" l="1"/>
  <c r="AO794" i="1"/>
  <c r="AP794" i="1" s="1"/>
  <c r="H744" i="4" s="1"/>
  <c r="AE794" i="1"/>
  <c r="AL794" i="1"/>
  <c r="AM794" i="1" s="1"/>
  <c r="C744" i="4" s="1"/>
  <c r="L744" i="4"/>
  <c r="F748" i="4"/>
  <c r="BA798" i="1"/>
  <c r="AI748" i="4" l="1"/>
  <c r="AJ748" i="4" s="1"/>
  <c r="G748" i="4"/>
  <c r="I744" i="4"/>
  <c r="BI794" i="1"/>
  <c r="O795" i="1"/>
  <c r="P795" i="1" s="1"/>
  <c r="D748" i="4"/>
  <c r="AR748" i="4" s="1"/>
  <c r="D799" i="1"/>
  <c r="E799" i="1" s="1"/>
  <c r="F799" i="1" s="1"/>
  <c r="AK744" i="4" l="1"/>
  <c r="AL744" i="4" s="1"/>
  <c r="J744" i="4"/>
  <c r="R795" i="1"/>
  <c r="Q795" i="1"/>
  <c r="BE795" i="1"/>
  <c r="K795" i="1"/>
  <c r="M795" i="1" s="1"/>
  <c r="N744" i="4"/>
  <c r="O744" i="4" s="1"/>
  <c r="G799" i="1"/>
  <c r="M749" i="4" s="1"/>
  <c r="K745" i="4" l="1"/>
  <c r="N795" i="1"/>
  <c r="Y802" i="1"/>
  <c r="AB801" i="1"/>
  <c r="BD801" i="1" s="1"/>
  <c r="AW799" i="1"/>
  <c r="AX802" i="1" s="1"/>
  <c r="AU799" i="1"/>
  <c r="AV799" i="1"/>
  <c r="Z797" i="1"/>
  <c r="AK797" i="1" s="1"/>
  <c r="AC816" i="1"/>
  <c r="V795" i="1"/>
  <c r="W795" i="1" s="1"/>
  <c r="X795" i="1" s="1"/>
  <c r="AA802" i="1"/>
  <c r="S795" i="1"/>
  <c r="BB795" i="1"/>
  <c r="AN795" i="1"/>
  <c r="AI795" i="1"/>
  <c r="AY799" i="1" l="1"/>
  <c r="AZ799" i="1" s="1"/>
  <c r="BA799" i="1" s="1"/>
  <c r="BC795" i="1"/>
  <c r="AF795" i="1"/>
  <c r="AJ795" i="1"/>
  <c r="AG795" i="1"/>
  <c r="AH795" i="1"/>
  <c r="BF795" i="1"/>
  <c r="L745" i="4" s="1"/>
  <c r="AD795" i="1" a="1"/>
  <c r="AD795" i="1" s="1"/>
  <c r="E745" i="4"/>
  <c r="F749" i="4" l="1"/>
  <c r="D749" i="4"/>
  <c r="AR749" i="4" s="1"/>
  <c r="D800" i="1"/>
  <c r="E800" i="1" s="1"/>
  <c r="F800" i="1" s="1"/>
  <c r="AO795" i="1"/>
  <c r="AP795" i="1" s="1"/>
  <c r="H745" i="4" s="1"/>
  <c r="AE795" i="1"/>
  <c r="AL795" i="1"/>
  <c r="AM795" i="1" s="1"/>
  <c r="C745" i="4" s="1"/>
  <c r="AI749" i="4" l="1"/>
  <c r="AJ749" i="4" s="1"/>
  <c r="G749" i="4"/>
  <c r="BI795" i="1"/>
  <c r="O796" i="1"/>
  <c r="P796" i="1" s="1"/>
  <c r="G800" i="1"/>
  <c r="M750" i="4" s="1"/>
  <c r="I745" i="4"/>
  <c r="AK745" i="4" l="1"/>
  <c r="AL745" i="4" s="1"/>
  <c r="J745" i="4"/>
  <c r="K796" i="1"/>
  <c r="M796" i="1" s="1"/>
  <c r="N745" i="4"/>
  <c r="O745" i="4" s="1"/>
  <c r="R796" i="1"/>
  <c r="Q796" i="1"/>
  <c r="BE796" i="1"/>
  <c r="AN796" i="1" l="1"/>
  <c r="AI796" i="1"/>
  <c r="K746" i="4"/>
  <c r="AA803" i="1"/>
  <c r="AV800" i="1"/>
  <c r="N796" i="1"/>
  <c r="AC817" i="1"/>
  <c r="Z798" i="1"/>
  <c r="AK798" i="1" s="1"/>
  <c r="Y803" i="1"/>
  <c r="AB802" i="1"/>
  <c r="BD802" i="1" s="1"/>
  <c r="AU800" i="1"/>
  <c r="V796" i="1"/>
  <c r="W796" i="1" s="1"/>
  <c r="X796" i="1" s="1"/>
  <c r="S796" i="1"/>
  <c r="AW800" i="1"/>
  <c r="AX803" i="1" s="1"/>
  <c r="BB796" i="1"/>
  <c r="BF796" i="1" l="1"/>
  <c r="L746" i="4" s="1"/>
  <c r="AH796" i="1"/>
  <c r="AD796" i="1" a="1"/>
  <c r="AD796" i="1" s="1"/>
  <c r="AY800" i="1"/>
  <c r="AZ800" i="1" s="1"/>
  <c r="AG796" i="1"/>
  <c r="BC796" i="1"/>
  <c r="AJ796" i="1"/>
  <c r="AF796" i="1"/>
  <c r="E746" i="4"/>
  <c r="AL796" i="1" l="1"/>
  <c r="AO796" i="1"/>
  <c r="AP796" i="1" s="1"/>
  <c r="H746" i="4" s="1"/>
  <c r="AE796" i="1"/>
  <c r="F750" i="4"/>
  <c r="BA800" i="1"/>
  <c r="AI750" i="4" l="1"/>
  <c r="AJ750" i="4" s="1"/>
  <c r="G750" i="4"/>
  <c r="BI796" i="1"/>
  <c r="I746" i="4"/>
  <c r="D801" i="1"/>
  <c r="E801" i="1" s="1"/>
  <c r="F801" i="1" s="1"/>
  <c r="D750" i="4"/>
  <c r="AR750" i="4" s="1"/>
  <c r="AM796" i="1"/>
  <c r="C746" i="4" s="1"/>
  <c r="AK746" i="4" l="1"/>
  <c r="AL746" i="4" s="1"/>
  <c r="J746" i="4"/>
  <c r="O797" i="1"/>
  <c r="G801" i="1"/>
  <c r="M751" i="4" s="1"/>
  <c r="K797" i="1"/>
  <c r="M797" i="1" s="1"/>
  <c r="N746" i="4"/>
  <c r="O746" i="4" s="1"/>
  <c r="P797" i="1" l="1"/>
  <c r="R797" i="1" s="1"/>
  <c r="N797" i="1"/>
  <c r="Y804" i="1"/>
  <c r="Z799" i="1"/>
  <c r="AK799" i="1" s="1"/>
  <c r="AV801" i="1"/>
  <c r="AA804" i="1"/>
  <c r="S797" i="1"/>
  <c r="AW801" i="1"/>
  <c r="AX804" i="1" s="1"/>
  <c r="AC818" i="1"/>
  <c r="AB803" i="1"/>
  <c r="V797" i="1"/>
  <c r="W797" i="1" s="1"/>
  <c r="X797" i="1" s="1"/>
  <c r="AU801" i="1"/>
  <c r="BB797" i="1"/>
  <c r="AN797" i="1" l="1"/>
  <c r="AI797" i="1"/>
  <c r="Q797" i="1"/>
  <c r="AF797" i="1" s="1"/>
  <c r="BE797" i="1"/>
  <c r="K747" i="4" s="1"/>
  <c r="AY801" i="1"/>
  <c r="AZ801" i="1" s="1"/>
  <c r="BD803" i="1"/>
  <c r="BF797" i="1"/>
  <c r="AH797" i="1"/>
  <c r="E747" i="4"/>
  <c r="BC797" i="1"/>
  <c r="AJ797" i="1"/>
  <c r="AD797" i="1" a="1"/>
  <c r="AD797" i="1" s="1"/>
  <c r="AG797" i="1" l="1"/>
  <c r="AE797" i="1"/>
  <c r="AO797" i="1"/>
  <c r="AP797" i="1" s="1"/>
  <c r="H747" i="4" s="1"/>
  <c r="AL797" i="1"/>
  <c r="AM797" i="1" s="1"/>
  <c r="C747" i="4" s="1"/>
  <c r="L747" i="4"/>
  <c r="F751" i="4"/>
  <c r="BA801" i="1"/>
  <c r="AI751" i="4" l="1"/>
  <c r="AJ751" i="4" s="1"/>
  <c r="G751" i="4"/>
  <c r="D802" i="1"/>
  <c r="E802" i="1" s="1"/>
  <c r="F802" i="1" s="1"/>
  <c r="D751" i="4"/>
  <c r="AR751" i="4" s="1"/>
  <c r="I747" i="4"/>
  <c r="BI797" i="1"/>
  <c r="O798" i="1"/>
  <c r="P798" i="1" s="1"/>
  <c r="AK747" i="4" l="1"/>
  <c r="AL747" i="4" s="1"/>
  <c r="J747" i="4"/>
  <c r="R798" i="1"/>
  <c r="Q798" i="1"/>
  <c r="BE798" i="1"/>
  <c r="K748" i="4" s="1"/>
  <c r="K798" i="1"/>
  <c r="M798" i="1" s="1"/>
  <c r="N747" i="4"/>
  <c r="O747" i="4" s="1"/>
  <c r="G802" i="1"/>
  <c r="M752" i="4" s="1"/>
  <c r="AU802" i="1" l="1"/>
  <c r="AW802" i="1"/>
  <c r="AX805" i="1" s="1"/>
  <c r="Z800" i="1"/>
  <c r="AK800" i="1" s="1"/>
  <c r="S798" i="1"/>
  <c r="AC819" i="1"/>
  <c r="AB804" i="1"/>
  <c r="BD804" i="1" s="1"/>
  <c r="V798" i="1"/>
  <c r="W798" i="1" s="1"/>
  <c r="X798" i="1" s="1"/>
  <c r="AV802" i="1"/>
  <c r="N798" i="1"/>
  <c r="Y805" i="1"/>
  <c r="AA805" i="1"/>
  <c r="BB798" i="1"/>
  <c r="AI798" i="1"/>
  <c r="AN798" i="1"/>
  <c r="AH798" i="1" l="1"/>
  <c r="BF798" i="1"/>
  <c r="L748" i="4" s="1"/>
  <c r="AG798" i="1"/>
  <c r="E748" i="4"/>
  <c r="BC798" i="1"/>
  <c r="AJ798" i="1"/>
  <c r="AF798" i="1"/>
  <c r="AD798" i="1" a="1"/>
  <c r="AD798" i="1" s="1"/>
  <c r="AY802" i="1"/>
  <c r="AZ802" i="1" s="1"/>
  <c r="BA802" i="1" l="1"/>
  <c r="F752" i="4"/>
  <c r="AL798" i="1"/>
  <c r="AM798" i="1" s="1"/>
  <c r="C748" i="4" s="1"/>
  <c r="AE798" i="1"/>
  <c r="AO798" i="1"/>
  <c r="AP798" i="1" s="1"/>
  <c r="H748" i="4" s="1"/>
  <c r="AI752" i="4" l="1"/>
  <c r="AJ752" i="4" s="1"/>
  <c r="G752" i="4"/>
  <c r="O799" i="1"/>
  <c r="P799" i="1" s="1"/>
  <c r="BI798" i="1"/>
  <c r="I748" i="4"/>
  <c r="D752" i="4"/>
  <c r="AR752" i="4" s="1"/>
  <c r="D803" i="1"/>
  <c r="E803" i="1" s="1"/>
  <c r="F803" i="1" s="1"/>
  <c r="AK748" i="4" l="1"/>
  <c r="AL748" i="4" s="1"/>
  <c r="J748" i="4"/>
  <c r="G803" i="1"/>
  <c r="M753" i="4" s="1"/>
  <c r="BE799" i="1"/>
  <c r="K749" i="4" s="1"/>
  <c r="Q799" i="1"/>
  <c r="R799" i="1"/>
  <c r="K799" i="1"/>
  <c r="M799" i="1" s="1"/>
  <c r="N748" i="4"/>
  <c r="O748" i="4" s="1"/>
  <c r="AN799" i="1" l="1"/>
  <c r="AI799" i="1"/>
  <c r="Y806" i="1"/>
  <c r="AV803" i="1"/>
  <c r="AC820" i="1"/>
  <c r="S799" i="1"/>
  <c r="AU803" i="1"/>
  <c r="V799" i="1"/>
  <c r="W799" i="1" s="1"/>
  <c r="X799" i="1" s="1"/>
  <c r="N799" i="1"/>
  <c r="AA806" i="1"/>
  <c r="AB805" i="1"/>
  <c r="BD805" i="1" s="1"/>
  <c r="AW803" i="1"/>
  <c r="AX806" i="1" s="1"/>
  <c r="Z801" i="1"/>
  <c r="AK801" i="1" s="1"/>
  <c r="BB799" i="1"/>
  <c r="AY803" i="1" l="1"/>
  <c r="AZ803" i="1" s="1"/>
  <c r="BA803" i="1" s="1"/>
  <c r="E749" i="4"/>
  <c r="AG799" i="1"/>
  <c r="AD799" i="1" a="1"/>
  <c r="AD799" i="1" s="1"/>
  <c r="AF799" i="1"/>
  <c r="AJ799" i="1"/>
  <c r="BC799" i="1"/>
  <c r="BF799" i="1"/>
  <c r="AH799" i="1"/>
  <c r="F753" i="4" l="1"/>
  <c r="L749" i="4"/>
  <c r="AE799" i="1"/>
  <c r="AO799" i="1"/>
  <c r="AP799" i="1" s="1"/>
  <c r="H749" i="4" s="1"/>
  <c r="AL799" i="1"/>
  <c r="D804" i="1"/>
  <c r="E804" i="1" s="1"/>
  <c r="F804" i="1" s="1"/>
  <c r="D753" i="4"/>
  <c r="AR753" i="4" s="1"/>
  <c r="AI753" i="4" l="1"/>
  <c r="AJ753" i="4" s="1"/>
  <c r="G753" i="4"/>
  <c r="AM799" i="1"/>
  <c r="C749" i="4" s="1"/>
  <c r="BI799" i="1"/>
  <c r="G804" i="1"/>
  <c r="M754" i="4" s="1"/>
  <c r="I749" i="4"/>
  <c r="AK749" i="4" l="1"/>
  <c r="AL749" i="4" s="1"/>
  <c r="J749" i="4"/>
  <c r="O800" i="1"/>
  <c r="N749" i="4"/>
  <c r="O749" i="4" s="1"/>
  <c r="K800" i="1"/>
  <c r="M800" i="1" s="1"/>
  <c r="P800" i="1" l="1"/>
  <c r="R800" i="1" s="1"/>
  <c r="AV804" i="1"/>
  <c r="Y807" i="1"/>
  <c r="V800" i="1"/>
  <c r="W800" i="1" s="1"/>
  <c r="X800" i="1" s="1"/>
  <c r="Z802" i="1"/>
  <c r="AK802" i="1" s="1"/>
  <c r="N800" i="1"/>
  <c r="AU804" i="1"/>
  <c r="AA807" i="1"/>
  <c r="S800" i="1"/>
  <c r="AW804" i="1"/>
  <c r="AX807" i="1" s="1"/>
  <c r="AB806" i="1"/>
  <c r="BD806" i="1" s="1"/>
  <c r="AC821" i="1"/>
  <c r="BB800" i="1"/>
  <c r="AI800" i="1" l="1"/>
  <c r="AN800" i="1"/>
  <c r="BE800" i="1"/>
  <c r="K750" i="4" s="1"/>
  <c r="Q800" i="1"/>
  <c r="AG800" i="1" s="1"/>
  <c r="AY804" i="1"/>
  <c r="AZ804" i="1" s="1"/>
  <c r="F754" i="4" s="1"/>
  <c r="AD800" i="1" a="1"/>
  <c r="AD800" i="1" s="1"/>
  <c r="E750" i="4"/>
  <c r="AH800" i="1"/>
  <c r="BF800" i="1"/>
  <c r="AJ800" i="1"/>
  <c r="BC800" i="1"/>
  <c r="AI754" i="4" l="1"/>
  <c r="AJ754" i="4" s="1"/>
  <c r="G754" i="4"/>
  <c r="AF800" i="1"/>
  <c r="BA804" i="1"/>
  <c r="D805" i="1" s="1"/>
  <c r="E805" i="1" s="1"/>
  <c r="F805" i="1" s="1"/>
  <c r="AL800" i="1"/>
  <c r="AM800" i="1" s="1"/>
  <c r="AO800" i="1"/>
  <c r="AP800" i="1" s="1"/>
  <c r="H750" i="4" s="1"/>
  <c r="AE800" i="1"/>
  <c r="L750" i="4"/>
  <c r="D754" i="4" l="1"/>
  <c r="AR754" i="4" s="1"/>
  <c r="O801" i="1"/>
  <c r="P801" i="1" s="1"/>
  <c r="C750" i="4"/>
  <c r="BI800" i="1"/>
  <c r="I750" i="4"/>
  <c r="G805" i="1"/>
  <c r="M755" i="4" s="1"/>
  <c r="AK750" i="4" l="1"/>
  <c r="AL750" i="4" s="1"/>
  <c r="J750" i="4"/>
  <c r="N750" i="4"/>
  <c r="O750" i="4" s="1"/>
  <c r="K801" i="1"/>
  <c r="M801" i="1" s="1"/>
  <c r="R801" i="1"/>
  <c r="Q801" i="1"/>
  <c r="BE801" i="1"/>
  <c r="K751" i="4" l="1"/>
  <c r="AI801" i="1"/>
  <c r="AN801" i="1"/>
  <c r="AV805" i="1"/>
  <c r="AB807" i="1"/>
  <c r="BD807" i="1" s="1"/>
  <c r="N801" i="1"/>
  <c r="Z803" i="1"/>
  <c r="AK803" i="1" s="1"/>
  <c r="AA808" i="1"/>
  <c r="V801" i="1"/>
  <c r="W801" i="1" s="1"/>
  <c r="X801" i="1" s="1"/>
  <c r="AC822" i="1"/>
  <c r="AW805" i="1"/>
  <c r="AX808" i="1" s="1"/>
  <c r="AU805" i="1"/>
  <c r="S801" i="1"/>
  <c r="Y808" i="1"/>
  <c r="BB801" i="1"/>
  <c r="AF801" i="1" l="1"/>
  <c r="BC801" i="1"/>
  <c r="AJ801" i="1"/>
  <c r="AD801" i="1" a="1"/>
  <c r="AD801" i="1" s="1"/>
  <c r="AY805" i="1"/>
  <c r="AZ805" i="1" s="1"/>
  <c r="AH801" i="1"/>
  <c r="BF801" i="1"/>
  <c r="L751" i="4" s="1"/>
  <c r="AG801" i="1"/>
  <c r="E751" i="4"/>
  <c r="AE801" i="1" l="1"/>
  <c r="BI801" i="1" s="1"/>
  <c r="AL801" i="1"/>
  <c r="AO801" i="1"/>
  <c r="AP801" i="1" s="1"/>
  <c r="H751" i="4" s="1"/>
  <c r="F755" i="4"/>
  <c r="BA805" i="1"/>
  <c r="AI755" i="4" l="1"/>
  <c r="AJ755" i="4" s="1"/>
  <c r="G755" i="4"/>
  <c r="N751" i="4"/>
  <c r="O751" i="4" s="1"/>
  <c r="K802" i="1"/>
  <c r="M802" i="1" s="1"/>
  <c r="I751" i="4"/>
  <c r="D755" i="4"/>
  <c r="AR755" i="4" s="1"/>
  <c r="D806" i="1"/>
  <c r="E806" i="1" s="1"/>
  <c r="F806" i="1" s="1"/>
  <c r="AM801" i="1"/>
  <c r="AK751" i="4" l="1"/>
  <c r="AL751" i="4" s="1"/>
  <c r="J751" i="4"/>
  <c r="O802" i="1"/>
  <c r="P802" i="1" s="1"/>
  <c r="C751" i="4"/>
  <c r="G806" i="1"/>
  <c r="M756" i="4" s="1"/>
  <c r="AB808" i="1"/>
  <c r="V802" i="1"/>
  <c r="W802" i="1" s="1"/>
  <c r="AC823" i="1"/>
  <c r="Y809" i="1"/>
  <c r="AV806" i="1"/>
  <c r="AU806" i="1"/>
  <c r="N802" i="1"/>
  <c r="AA809" i="1"/>
  <c r="S802" i="1"/>
  <c r="AW806" i="1"/>
  <c r="AX809" i="1" s="1"/>
  <c r="Z804" i="1"/>
  <c r="AK804" i="1" s="1"/>
  <c r="BB802" i="1"/>
  <c r="BD808" i="1" l="1"/>
  <c r="AD802" i="1" a="1"/>
  <c r="AD802" i="1" s="1"/>
  <c r="AY806" i="1"/>
  <c r="AZ806" i="1" s="1"/>
  <c r="AJ802" i="1"/>
  <c r="BC802" i="1"/>
  <c r="E752" i="4"/>
  <c r="Q802" i="1"/>
  <c r="R802" i="1"/>
  <c r="BE802" i="1"/>
  <c r="X802" i="1" l="1"/>
  <c r="AF802" i="1"/>
  <c r="AE802" i="1"/>
  <c r="AO802" i="1"/>
  <c r="AP802" i="1" s="1"/>
  <c r="H752" i="4" s="1"/>
  <c r="AL802" i="1"/>
  <c r="AM802" i="1" s="1"/>
  <c r="AN802" i="1"/>
  <c r="AI802" i="1"/>
  <c r="K752" i="4"/>
  <c r="F756" i="4"/>
  <c r="BA806" i="1"/>
  <c r="AI756" i="4" l="1"/>
  <c r="AJ756" i="4" s="1"/>
  <c r="G756" i="4"/>
  <c r="BF802" i="1"/>
  <c r="L752" i="4" s="1"/>
  <c r="AH802" i="1"/>
  <c r="AG802" i="1"/>
  <c r="BI802" i="1" s="1"/>
  <c r="N752" i="4" s="1"/>
  <c r="O752" i="4" s="1"/>
  <c r="O803" i="1"/>
  <c r="P803" i="1" s="1"/>
  <c r="C752" i="4"/>
  <c r="I752" i="4"/>
  <c r="D756" i="4"/>
  <c r="AR756" i="4" s="1"/>
  <c r="D807" i="1"/>
  <c r="E807" i="1" s="1"/>
  <c r="F807" i="1" s="1"/>
  <c r="AK752" i="4" l="1"/>
  <c r="AL752" i="4" s="1"/>
  <c r="J752" i="4"/>
  <c r="K803" i="1"/>
  <c r="M803" i="1" s="1"/>
  <c r="Y810" i="1" s="1"/>
  <c r="R803" i="1"/>
  <c r="Q803" i="1"/>
  <c r="BE803" i="1"/>
  <c r="G807" i="1"/>
  <c r="M757" i="4" s="1"/>
  <c r="BB803" i="1" l="1"/>
  <c r="E753" i="4" s="1"/>
  <c r="AU807" i="1"/>
  <c r="AB809" i="1"/>
  <c r="BD809" i="1" s="1"/>
  <c r="AW807" i="1"/>
  <c r="AX810" i="1" s="1"/>
  <c r="N803" i="1"/>
  <c r="AV807" i="1"/>
  <c r="AA810" i="1"/>
  <c r="S803" i="1"/>
  <c r="AF803" i="1" s="1"/>
  <c r="V803" i="1"/>
  <c r="W803" i="1" s="1"/>
  <c r="X803" i="1" s="1"/>
  <c r="BF803" i="1" s="1"/>
  <c r="AC824" i="1"/>
  <c r="Z805" i="1"/>
  <c r="AK805" i="1" s="1"/>
  <c r="AD803" i="1" a="1"/>
  <c r="AD803" i="1" s="1"/>
  <c r="K753" i="4"/>
  <c r="AI803" i="1"/>
  <c r="AN803" i="1"/>
  <c r="AY807" i="1" l="1"/>
  <c r="AZ807" i="1" s="1"/>
  <c r="F757" i="4" s="1"/>
  <c r="AJ803" i="1"/>
  <c r="AG803" i="1"/>
  <c r="BC803" i="1"/>
  <c r="AH803" i="1"/>
  <c r="AO803" i="1"/>
  <c r="AP803" i="1" s="1"/>
  <c r="H753" i="4" s="1"/>
  <c r="AE803" i="1"/>
  <c r="AL803" i="1"/>
  <c r="L753" i="4"/>
  <c r="AI757" i="4" l="1"/>
  <c r="AJ757" i="4" s="1"/>
  <c r="G757" i="4"/>
  <c r="BA807" i="1"/>
  <c r="D757" i="4" s="1"/>
  <c r="AR757" i="4" s="1"/>
  <c r="AM803" i="1"/>
  <c r="C753" i="4" s="1"/>
  <c r="I753" i="4"/>
  <c r="BI803" i="1"/>
  <c r="AK753" i="4" l="1"/>
  <c r="AL753" i="4" s="1"/>
  <c r="J753" i="4"/>
  <c r="D808" i="1"/>
  <c r="E808" i="1" s="1"/>
  <c r="F808" i="1" s="1"/>
  <c r="O804" i="1"/>
  <c r="K804" i="1"/>
  <c r="M804" i="1" s="1"/>
  <c r="N753" i="4"/>
  <c r="O753" i="4" s="1"/>
  <c r="P804" i="1" l="1"/>
  <c r="R804" i="1" s="1"/>
  <c r="G808" i="1"/>
  <c r="M758" i="4" s="1"/>
  <c r="N804" i="1"/>
  <c r="AV808" i="1"/>
  <c r="S804" i="1"/>
  <c r="AU808" i="1"/>
  <c r="Z806" i="1"/>
  <c r="AK806" i="1" s="1"/>
  <c r="AA811" i="1"/>
  <c r="V804" i="1"/>
  <c r="W804" i="1" s="1"/>
  <c r="X804" i="1" s="1"/>
  <c r="AC825" i="1"/>
  <c r="AB810" i="1"/>
  <c r="Y811" i="1"/>
  <c r="AW808" i="1"/>
  <c r="AX811" i="1" s="1"/>
  <c r="BB804" i="1"/>
  <c r="AI804" i="1" l="1"/>
  <c r="AN804" i="1"/>
  <c r="BE804" i="1"/>
  <c r="K754" i="4" s="1"/>
  <c r="Q804" i="1"/>
  <c r="AF804" i="1" s="1"/>
  <c r="BD810" i="1"/>
  <c r="AH804" i="1"/>
  <c r="BF804" i="1"/>
  <c r="L754" i="4" s="1"/>
  <c r="AJ804" i="1"/>
  <c r="BC804" i="1"/>
  <c r="AD804" i="1" a="1"/>
  <c r="AD804" i="1" s="1"/>
  <c r="E754" i="4"/>
  <c r="AY808" i="1"/>
  <c r="AZ808" i="1" s="1"/>
  <c r="AG804" i="1" l="1"/>
  <c r="F758" i="4"/>
  <c r="BA808" i="1"/>
  <c r="AO804" i="1"/>
  <c r="AP804" i="1" s="1"/>
  <c r="H754" i="4" s="1"/>
  <c r="AL804" i="1"/>
  <c r="AM804" i="1" s="1"/>
  <c r="AE804" i="1"/>
  <c r="AI758" i="4" l="1"/>
  <c r="AJ758" i="4" s="1"/>
  <c r="G758" i="4"/>
  <c r="BI804" i="1"/>
  <c r="O805" i="1"/>
  <c r="P805" i="1" s="1"/>
  <c r="C754" i="4"/>
  <c r="D758" i="4"/>
  <c r="AR758" i="4" s="1"/>
  <c r="D809" i="1"/>
  <c r="E809" i="1" s="1"/>
  <c r="F809" i="1" s="1"/>
  <c r="I754" i="4"/>
  <c r="AK754" i="4" l="1"/>
  <c r="AL754" i="4" s="1"/>
  <c r="J754" i="4"/>
  <c r="G809" i="1"/>
  <c r="M759" i="4" s="1"/>
  <c r="R805" i="1"/>
  <c r="Q805" i="1"/>
  <c r="BE805" i="1"/>
  <c r="K805" i="1"/>
  <c r="M805" i="1" s="1"/>
  <c r="N754" i="4"/>
  <c r="O754" i="4" s="1"/>
  <c r="K755" i="4" l="1"/>
  <c r="AI805" i="1"/>
  <c r="AN805" i="1"/>
  <c r="Z807" i="1"/>
  <c r="AK807" i="1" s="1"/>
  <c r="S805" i="1"/>
  <c r="AU809" i="1"/>
  <c r="AV809" i="1"/>
  <c r="N805" i="1"/>
  <c r="AW809" i="1"/>
  <c r="AX812" i="1" s="1"/>
  <c r="V805" i="1"/>
  <c r="W805" i="1" s="1"/>
  <c r="X805" i="1" s="1"/>
  <c r="AA812" i="1"/>
  <c r="AB811" i="1"/>
  <c r="BD811" i="1" s="1"/>
  <c r="AC826" i="1"/>
  <c r="Y812" i="1"/>
  <c r="BB805" i="1"/>
  <c r="AY809" i="1" l="1"/>
  <c r="AZ809" i="1" s="1"/>
  <c r="BA809" i="1" s="1"/>
  <c r="AJ805" i="1"/>
  <c r="BC805" i="1"/>
  <c r="AF805" i="1"/>
  <c r="BF805" i="1"/>
  <c r="AH805" i="1"/>
  <c r="AG805" i="1"/>
  <c r="AD805" i="1" a="1"/>
  <c r="AD805" i="1" s="1"/>
  <c r="E755" i="4"/>
  <c r="F759" i="4" l="1"/>
  <c r="L755" i="4"/>
  <c r="D759" i="4"/>
  <c r="AR759" i="4" s="1"/>
  <c r="D810" i="1"/>
  <c r="E810" i="1" s="1"/>
  <c r="F810" i="1" s="1"/>
  <c r="AE805" i="1"/>
  <c r="AO805" i="1"/>
  <c r="AP805" i="1" s="1"/>
  <c r="H755" i="4" s="1"/>
  <c r="AL805" i="1"/>
  <c r="AI759" i="4" l="1"/>
  <c r="AJ759" i="4" s="1"/>
  <c r="G759" i="4"/>
  <c r="I755" i="4"/>
  <c r="BI805" i="1"/>
  <c r="G810" i="1"/>
  <c r="M760" i="4" s="1"/>
  <c r="AM805" i="1"/>
  <c r="C755" i="4" s="1"/>
  <c r="AK755" i="4" l="1"/>
  <c r="AL755" i="4" s="1"/>
  <c r="J755" i="4"/>
  <c r="O806" i="1"/>
  <c r="K806" i="1"/>
  <c r="M806" i="1" s="1"/>
  <c r="N755" i="4"/>
  <c r="O755" i="4" s="1"/>
  <c r="P806" i="1" l="1"/>
  <c r="R806" i="1" s="1"/>
  <c r="N806" i="1"/>
  <c r="AB812" i="1"/>
  <c r="BD812" i="1" s="1"/>
  <c r="S806" i="1"/>
  <c r="AA813" i="1"/>
  <c r="AW810" i="1"/>
  <c r="AX813" i="1" s="1"/>
  <c r="AC827" i="1"/>
  <c r="AU810" i="1"/>
  <c r="AV810" i="1"/>
  <c r="V806" i="1"/>
  <c r="W806" i="1" s="1"/>
  <c r="X806" i="1" s="1"/>
  <c r="Z808" i="1"/>
  <c r="AK808" i="1" s="1"/>
  <c r="Y813" i="1"/>
  <c r="BB806" i="1"/>
  <c r="AN806" i="1" l="1"/>
  <c r="AI806" i="1"/>
  <c r="Q806" i="1"/>
  <c r="AF806" i="1" s="1"/>
  <c r="BE806" i="1"/>
  <c r="K756" i="4" s="1"/>
  <c r="AY810" i="1"/>
  <c r="AZ810" i="1" s="1"/>
  <c r="BA810" i="1" s="1"/>
  <c r="E756" i="4"/>
  <c r="BC806" i="1"/>
  <c r="AJ806" i="1"/>
  <c r="AH806" i="1"/>
  <c r="BF806" i="1"/>
  <c r="L756" i="4" s="1"/>
  <c r="AD806" i="1" a="1"/>
  <c r="AD806" i="1" s="1"/>
  <c r="AG806" i="1" l="1"/>
  <c r="F760" i="4"/>
  <c r="AO806" i="1"/>
  <c r="AP806" i="1" s="1"/>
  <c r="H756" i="4" s="1"/>
  <c r="AE806" i="1"/>
  <c r="BI806" i="1" s="1"/>
  <c r="AL806" i="1"/>
  <c r="D811" i="1"/>
  <c r="E811" i="1" s="1"/>
  <c r="F811" i="1" s="1"/>
  <c r="D760" i="4"/>
  <c r="AR760" i="4" s="1"/>
  <c r="AI760" i="4" l="1"/>
  <c r="AJ760" i="4" s="1"/>
  <c r="G760" i="4"/>
  <c r="G811" i="1"/>
  <c r="M761" i="4" s="1"/>
  <c r="K807" i="1"/>
  <c r="M807" i="1" s="1"/>
  <c r="N756" i="4"/>
  <c r="O756" i="4" s="1"/>
  <c r="AM806" i="1"/>
  <c r="I756" i="4"/>
  <c r="AK756" i="4" l="1"/>
  <c r="AL756" i="4" s="1"/>
  <c r="J756" i="4"/>
  <c r="O807" i="1"/>
  <c r="P807" i="1" s="1"/>
  <c r="C756" i="4"/>
  <c r="AA814" i="1"/>
  <c r="AU811" i="1"/>
  <c r="AV811" i="1"/>
  <c r="AW811" i="1"/>
  <c r="AX814" i="1" s="1"/>
  <c r="V807" i="1"/>
  <c r="W807" i="1" s="1"/>
  <c r="AC828" i="1"/>
  <c r="AB813" i="1"/>
  <c r="BD813" i="1" s="1"/>
  <c r="Z809" i="1"/>
  <c r="AK809" i="1" s="1"/>
  <c r="S807" i="1"/>
  <c r="Y814" i="1"/>
  <c r="N807" i="1"/>
  <c r="BB807" i="1"/>
  <c r="AD807" i="1" l="1" a="1"/>
  <c r="AD807" i="1" s="1"/>
  <c r="E757" i="4"/>
  <c r="AY811" i="1"/>
  <c r="AZ811" i="1" s="1"/>
  <c r="BC807" i="1"/>
  <c r="AJ807" i="1"/>
  <c r="R807" i="1"/>
  <c r="Q807" i="1"/>
  <c r="BE807" i="1"/>
  <c r="X807" i="1" l="1"/>
  <c r="AI807" i="1"/>
  <c r="AN807" i="1"/>
  <c r="AF807" i="1"/>
  <c r="AO807" i="1"/>
  <c r="AP807" i="1" s="1"/>
  <c r="H757" i="4" s="1"/>
  <c r="AE807" i="1"/>
  <c r="AL807" i="1"/>
  <c r="F761" i="4"/>
  <c r="BA811" i="1"/>
  <c r="K757" i="4"/>
  <c r="AI761" i="4" l="1"/>
  <c r="AJ761" i="4" s="1"/>
  <c r="G761" i="4"/>
  <c r="BF807" i="1"/>
  <c r="L757" i="4" s="1"/>
  <c r="AH807" i="1"/>
  <c r="AG807" i="1"/>
  <c r="BI807" i="1" s="1"/>
  <c r="I757" i="4"/>
  <c r="AM807" i="1"/>
  <c r="C757" i="4" s="1"/>
  <c r="D761" i="4"/>
  <c r="AR761" i="4" s="1"/>
  <c r="D812" i="1"/>
  <c r="E812" i="1" s="1"/>
  <c r="F812" i="1" s="1"/>
  <c r="AK757" i="4" l="1"/>
  <c r="AL757" i="4" s="1"/>
  <c r="J757" i="4"/>
  <c r="O808" i="1"/>
  <c r="P808" i="1" s="1"/>
  <c r="K808" i="1"/>
  <c r="M808" i="1" s="1"/>
  <c r="N757" i="4"/>
  <c r="O757" i="4" s="1"/>
  <c r="G812" i="1"/>
  <c r="M762" i="4" s="1"/>
  <c r="AU812" i="1" l="1"/>
  <c r="Z810" i="1"/>
  <c r="AK810" i="1" s="1"/>
  <c r="V808" i="1"/>
  <c r="W808" i="1" s="1"/>
  <c r="AV812" i="1"/>
  <c r="AA815" i="1"/>
  <c r="AW812" i="1"/>
  <c r="AX815" i="1" s="1"/>
  <c r="AB814" i="1"/>
  <c r="BD814" i="1" s="1"/>
  <c r="S808" i="1"/>
  <c r="AC829" i="1"/>
  <c r="N808" i="1"/>
  <c r="Y815" i="1"/>
  <c r="BB808" i="1"/>
  <c r="R808" i="1"/>
  <c r="Q808" i="1"/>
  <c r="BE808" i="1"/>
  <c r="X808" i="1" l="1"/>
  <c r="AG808" i="1" s="1"/>
  <c r="AJ808" i="1"/>
  <c r="BC808" i="1"/>
  <c r="AF808" i="1"/>
  <c r="K758" i="4"/>
  <c r="AI808" i="1"/>
  <c r="AN808" i="1"/>
  <c r="E758" i="4"/>
  <c r="AD808" i="1" a="1"/>
  <c r="AD808" i="1" s="1"/>
  <c r="AY812" i="1"/>
  <c r="AZ812" i="1" s="1"/>
  <c r="BF808" i="1" l="1"/>
  <c r="L758" i="4" s="1"/>
  <c r="AH808" i="1"/>
  <c r="AL808" i="1"/>
  <c r="AM808" i="1" s="1"/>
  <c r="C758" i="4" s="1"/>
  <c r="AO808" i="1"/>
  <c r="AP808" i="1" s="1"/>
  <c r="H758" i="4" s="1"/>
  <c r="AE808" i="1"/>
  <c r="F762" i="4"/>
  <c r="BA812" i="1"/>
  <c r="AI762" i="4" l="1"/>
  <c r="AJ762" i="4" s="1"/>
  <c r="G762" i="4"/>
  <c r="D813" i="1"/>
  <c r="E813" i="1" s="1"/>
  <c r="F813" i="1" s="1"/>
  <c r="D762" i="4"/>
  <c r="AR762" i="4" s="1"/>
  <c r="O809" i="1"/>
  <c r="P809" i="1" s="1"/>
  <c r="BI808" i="1"/>
  <c r="I758" i="4"/>
  <c r="AK758" i="4" l="1"/>
  <c r="AL758" i="4" s="1"/>
  <c r="J758" i="4"/>
  <c r="K809" i="1"/>
  <c r="M809" i="1" s="1"/>
  <c r="N758" i="4"/>
  <c r="O758" i="4" s="1"/>
  <c r="R809" i="1"/>
  <c r="Q809" i="1"/>
  <c r="BE809" i="1"/>
  <c r="G813" i="1"/>
  <c r="M763" i="4" s="1"/>
  <c r="K759" i="4" l="1"/>
  <c r="AI809" i="1"/>
  <c r="AN809" i="1"/>
  <c r="N809" i="1"/>
  <c r="AW813" i="1"/>
  <c r="AX816" i="1" s="1"/>
  <c r="AU813" i="1"/>
  <c r="AA816" i="1"/>
  <c r="S809" i="1"/>
  <c r="Y816" i="1"/>
  <c r="V809" i="1"/>
  <c r="W809" i="1" s="1"/>
  <c r="X809" i="1" s="1"/>
  <c r="AG809" i="1" s="1"/>
  <c r="Z811" i="1"/>
  <c r="AK811" i="1" s="1"/>
  <c r="AC830" i="1"/>
  <c r="AB815" i="1"/>
  <c r="AV813" i="1"/>
  <c r="BB809" i="1"/>
  <c r="AY813" i="1" l="1"/>
  <c r="AZ813" i="1" s="1"/>
  <c r="BA813" i="1" s="1"/>
  <c r="AD809" i="1" a="1"/>
  <c r="AD809" i="1" s="1"/>
  <c r="BD815" i="1"/>
  <c r="BF809" i="1"/>
  <c r="L759" i="4" s="1"/>
  <c r="AH809" i="1"/>
  <c r="AF809" i="1"/>
  <c r="AJ809" i="1"/>
  <c r="BC809" i="1"/>
  <c r="E759" i="4"/>
  <c r="F763" i="4" l="1"/>
  <c r="AL809" i="1"/>
  <c r="AE809" i="1"/>
  <c r="AO809" i="1"/>
  <c r="AP809" i="1" s="1"/>
  <c r="H759" i="4" s="1"/>
  <c r="D814" i="1"/>
  <c r="E814" i="1" s="1"/>
  <c r="F814" i="1" s="1"/>
  <c r="D763" i="4"/>
  <c r="AR763" i="4" s="1"/>
  <c r="AI763" i="4" l="1"/>
  <c r="AJ763" i="4" s="1"/>
  <c r="G763" i="4"/>
  <c r="G814" i="1"/>
  <c r="M764" i="4" s="1"/>
  <c r="I759" i="4"/>
  <c r="BI809" i="1"/>
  <c r="AM809" i="1"/>
  <c r="C759" i="4" s="1"/>
  <c r="AK759" i="4" l="1"/>
  <c r="AL759" i="4" s="1"/>
  <c r="J759" i="4"/>
  <c r="K810" i="1"/>
  <c r="M810" i="1" s="1"/>
  <c r="N759" i="4"/>
  <c r="O759" i="4" s="1"/>
  <c r="O810" i="1"/>
  <c r="P810" i="1" s="1"/>
  <c r="R810" i="1" l="1"/>
  <c r="Q810" i="1"/>
  <c r="BE810" i="1"/>
  <c r="AV814" i="1"/>
  <c r="AU814" i="1"/>
  <c r="N810" i="1"/>
  <c r="AA817" i="1"/>
  <c r="AC831" i="1"/>
  <c r="Y817" i="1"/>
  <c r="AW814" i="1"/>
  <c r="AX817" i="1" s="1"/>
  <c r="S810" i="1"/>
  <c r="Z812" i="1"/>
  <c r="AK812" i="1" s="1"/>
  <c r="AB816" i="1"/>
  <c r="BD816" i="1" s="1"/>
  <c r="V810" i="1"/>
  <c r="W810" i="1" s="1"/>
  <c r="X810" i="1" s="1"/>
  <c r="BB810" i="1"/>
  <c r="AY814" i="1" l="1"/>
  <c r="AZ814" i="1" s="1"/>
  <c r="BA814" i="1" s="1"/>
  <c r="BF810" i="1"/>
  <c r="AH810" i="1"/>
  <c r="E760" i="4"/>
  <c r="AD810" i="1" a="1"/>
  <c r="AD810" i="1" s="1"/>
  <c r="BC810" i="1"/>
  <c r="AJ810" i="1"/>
  <c r="K760" i="4"/>
  <c r="AF810" i="1"/>
  <c r="AG810" i="1"/>
  <c r="AN810" i="1"/>
  <c r="AI810" i="1"/>
  <c r="F764" i="4" l="1"/>
  <c r="AE810" i="1"/>
  <c r="AL810" i="1"/>
  <c r="AM810" i="1" s="1"/>
  <c r="C760" i="4" s="1"/>
  <c r="AO810" i="1"/>
  <c r="AP810" i="1" s="1"/>
  <c r="H760" i="4" s="1"/>
  <c r="D764" i="4"/>
  <c r="AR764" i="4" s="1"/>
  <c r="D815" i="1"/>
  <c r="E815" i="1" s="1"/>
  <c r="F815" i="1" s="1"/>
  <c r="L760" i="4"/>
  <c r="AI764" i="4" l="1"/>
  <c r="AJ764" i="4" s="1"/>
  <c r="G764" i="4"/>
  <c r="G815" i="1"/>
  <c r="M765" i="4" s="1"/>
  <c r="I760" i="4"/>
  <c r="BI810" i="1"/>
  <c r="O811" i="1"/>
  <c r="P811" i="1" s="1"/>
  <c r="AK760" i="4" l="1"/>
  <c r="AL760" i="4" s="1"/>
  <c r="J760" i="4"/>
  <c r="K811" i="1"/>
  <c r="M811" i="1" s="1"/>
  <c r="N760" i="4"/>
  <c r="O760" i="4" s="1"/>
  <c r="Q811" i="1"/>
  <c r="R811" i="1"/>
  <c r="BE811" i="1"/>
  <c r="K761" i="4" l="1"/>
  <c r="AI811" i="1"/>
  <c r="AN811" i="1"/>
  <c r="S811" i="1"/>
  <c r="Y818" i="1"/>
  <c r="AU815" i="1"/>
  <c r="AW815" i="1"/>
  <c r="AX818" i="1" s="1"/>
  <c r="Z813" i="1"/>
  <c r="AK813" i="1" s="1"/>
  <c r="N811" i="1"/>
  <c r="AA818" i="1"/>
  <c r="AB817" i="1"/>
  <c r="BD817" i="1" s="1"/>
  <c r="AC832" i="1"/>
  <c r="V811" i="1"/>
  <c r="W811" i="1" s="1"/>
  <c r="X811" i="1" s="1"/>
  <c r="AV815" i="1"/>
  <c r="BB811" i="1"/>
  <c r="AY815" i="1" l="1"/>
  <c r="AZ815" i="1" s="1"/>
  <c r="F765" i="4" s="1"/>
  <c r="AG811" i="1"/>
  <c r="AH811" i="1"/>
  <c r="BF811" i="1"/>
  <c r="L761" i="4" s="1"/>
  <c r="AF811" i="1"/>
  <c r="AJ811" i="1"/>
  <c r="BC811" i="1"/>
  <c r="AD811" i="1" a="1"/>
  <c r="AD811" i="1" s="1"/>
  <c r="E761" i="4"/>
  <c r="AI765" i="4" l="1"/>
  <c r="AJ765" i="4" s="1"/>
  <c r="G765" i="4"/>
  <c r="BA815" i="1"/>
  <c r="D765" i="4" s="1"/>
  <c r="AR765" i="4" s="1"/>
  <c r="AO811" i="1"/>
  <c r="AP811" i="1" s="1"/>
  <c r="H761" i="4" s="1"/>
  <c r="AE811" i="1"/>
  <c r="BI811" i="1" s="1"/>
  <c r="AL811" i="1"/>
  <c r="D816" i="1" l="1"/>
  <c r="E816" i="1" s="1"/>
  <c r="F816" i="1" s="1"/>
  <c r="K812" i="1"/>
  <c r="M812" i="1" s="1"/>
  <c r="N761" i="4"/>
  <c r="O761" i="4" s="1"/>
  <c r="I761" i="4"/>
  <c r="AM811" i="1"/>
  <c r="C761" i="4" s="1"/>
  <c r="AK761" i="4" l="1"/>
  <c r="AL761" i="4" s="1"/>
  <c r="J761" i="4"/>
  <c r="G816" i="1"/>
  <c r="M766" i="4" s="1"/>
  <c r="O812" i="1"/>
  <c r="S812" i="1"/>
  <c r="V812" i="1"/>
  <c r="W812" i="1" s="1"/>
  <c r="N812" i="1"/>
  <c r="AB818" i="1"/>
  <c r="AW816" i="1"/>
  <c r="AX819" i="1" s="1"/>
  <c r="AA819" i="1"/>
  <c r="AC833" i="1"/>
  <c r="Z814" i="1"/>
  <c r="AK814" i="1" s="1"/>
  <c r="AV816" i="1"/>
  <c r="Y819" i="1"/>
  <c r="AU816" i="1"/>
  <c r="BB812" i="1"/>
  <c r="P812" i="1" l="1"/>
  <c r="R812" i="1" s="1"/>
  <c r="BD818" i="1"/>
  <c r="AD812" i="1" a="1"/>
  <c r="AD812" i="1" s="1"/>
  <c r="E762" i="4"/>
  <c r="AY816" i="1"/>
  <c r="AZ816" i="1" s="1"/>
  <c r="AJ812" i="1"/>
  <c r="BC812" i="1"/>
  <c r="AI812" i="1" l="1"/>
  <c r="AN812" i="1"/>
  <c r="Q812" i="1"/>
  <c r="AF812" i="1" s="1"/>
  <c r="BE812" i="1"/>
  <c r="K762" i="4" s="1"/>
  <c r="X812" i="1"/>
  <c r="AE812" i="1"/>
  <c r="AL812" i="1"/>
  <c r="AO812" i="1"/>
  <c r="AP812" i="1" s="1"/>
  <c r="H762" i="4" s="1"/>
  <c r="F766" i="4"/>
  <c r="BA816" i="1"/>
  <c r="AI766" i="4" l="1"/>
  <c r="AJ766" i="4" s="1"/>
  <c r="G766" i="4"/>
  <c r="AH812" i="1"/>
  <c r="BF812" i="1"/>
  <c r="L762" i="4" s="1"/>
  <c r="AG812" i="1"/>
  <c r="BI812" i="1" s="1"/>
  <c r="I762" i="4"/>
  <c r="D766" i="4"/>
  <c r="AR766" i="4" s="1"/>
  <c r="D817" i="1"/>
  <c r="E817" i="1" s="1"/>
  <c r="F817" i="1" s="1"/>
  <c r="AM812" i="1"/>
  <c r="C762" i="4" s="1"/>
  <c r="AK762" i="4" l="1"/>
  <c r="AL762" i="4" s="1"/>
  <c r="J762" i="4"/>
  <c r="O813" i="1"/>
  <c r="G817" i="1"/>
  <c r="M767" i="4" s="1"/>
  <c r="K813" i="1"/>
  <c r="M813" i="1" s="1"/>
  <c r="N762" i="4"/>
  <c r="O762" i="4" s="1"/>
  <c r="P813" i="1" l="1"/>
  <c r="BE813" i="1" s="1"/>
  <c r="K763" i="4" s="1"/>
  <c r="S813" i="1"/>
  <c r="Y820" i="1"/>
  <c r="AB819" i="1"/>
  <c r="AW817" i="1"/>
  <c r="AX820" i="1" s="1"/>
  <c r="N813" i="1"/>
  <c r="AA820" i="1"/>
  <c r="AV817" i="1"/>
  <c r="AU817" i="1"/>
  <c r="Z815" i="1"/>
  <c r="AK815" i="1" s="1"/>
  <c r="V813" i="1"/>
  <c r="W813" i="1" s="1"/>
  <c r="X813" i="1" s="1"/>
  <c r="AC834" i="1"/>
  <c r="BB813" i="1"/>
  <c r="Q813" i="1" l="1"/>
  <c r="AG813" i="1" s="1"/>
  <c r="R813" i="1"/>
  <c r="AN813" i="1" s="1"/>
  <c r="AY817" i="1"/>
  <c r="AZ817" i="1" s="1"/>
  <c r="F767" i="4" s="1"/>
  <c r="AD813" i="1" a="1"/>
  <c r="AD813" i="1" s="1"/>
  <c r="E763" i="4"/>
  <c r="BD819" i="1"/>
  <c r="BF813" i="1"/>
  <c r="AH813" i="1"/>
  <c r="BC813" i="1"/>
  <c r="AJ813" i="1"/>
  <c r="AI767" i="4" l="1"/>
  <c r="AJ767" i="4" s="1"/>
  <c r="G767" i="4"/>
  <c r="AF813" i="1"/>
  <c r="AI813" i="1"/>
  <c r="BA817" i="1"/>
  <c r="D818" i="1" s="1"/>
  <c r="E818" i="1" s="1"/>
  <c r="F818" i="1" s="1"/>
  <c r="L763" i="4"/>
  <c r="AO813" i="1"/>
  <c r="AP813" i="1" s="1"/>
  <c r="H763" i="4" s="1"/>
  <c r="AL813" i="1"/>
  <c r="AE813" i="1"/>
  <c r="D767" i="4" l="1"/>
  <c r="AR767" i="4" s="1"/>
  <c r="I763" i="4"/>
  <c r="G818" i="1"/>
  <c r="M768" i="4" s="1"/>
  <c r="BI813" i="1"/>
  <c r="AM813" i="1"/>
  <c r="C763" i="4" s="1"/>
  <c r="AK763" i="4" l="1"/>
  <c r="AL763" i="4" s="1"/>
  <c r="J763" i="4"/>
  <c r="O814" i="1"/>
  <c r="K814" i="1"/>
  <c r="M814" i="1" s="1"/>
  <c r="N763" i="4"/>
  <c r="O763" i="4" s="1"/>
  <c r="P814" i="1" l="1"/>
  <c r="Q814" i="1" s="1"/>
  <c r="Y821" i="1"/>
  <c r="AA821" i="1"/>
  <c r="S814" i="1"/>
  <c r="V814" i="1"/>
  <c r="W814" i="1" s="1"/>
  <c r="X814" i="1" s="1"/>
  <c r="AV818" i="1"/>
  <c r="AW818" i="1"/>
  <c r="AX821" i="1" s="1"/>
  <c r="Z816" i="1"/>
  <c r="AK816" i="1" s="1"/>
  <c r="AB820" i="1"/>
  <c r="AU818" i="1"/>
  <c r="N814" i="1"/>
  <c r="AC835" i="1"/>
  <c r="BB814" i="1"/>
  <c r="R814" i="1" l="1"/>
  <c r="AI814" i="1" s="1"/>
  <c r="BE814" i="1"/>
  <c r="K764" i="4" s="1"/>
  <c r="AY818" i="1"/>
  <c r="AZ818" i="1" s="1"/>
  <c r="F768" i="4" s="1"/>
  <c r="AG814" i="1"/>
  <c r="AF814" i="1"/>
  <c r="AJ814" i="1"/>
  <c r="BC814" i="1"/>
  <c r="AD814" i="1" a="1"/>
  <c r="AD814" i="1" s="1"/>
  <c r="BD820" i="1"/>
  <c r="E764" i="4"/>
  <c r="AH814" i="1"/>
  <c r="BF814" i="1"/>
  <c r="AI768" i="4" l="1"/>
  <c r="AJ768" i="4" s="1"/>
  <c r="G768" i="4"/>
  <c r="AN814" i="1"/>
  <c r="BA818" i="1"/>
  <c r="D819" i="1" s="1"/>
  <c r="E819" i="1" s="1"/>
  <c r="F819" i="1" s="1"/>
  <c r="AL814" i="1"/>
  <c r="AM814" i="1" s="1"/>
  <c r="C764" i="4" s="1"/>
  <c r="AO814" i="1"/>
  <c r="AP814" i="1" s="1"/>
  <c r="H764" i="4" s="1"/>
  <c r="AE814" i="1"/>
  <c r="L764" i="4"/>
  <c r="D768" i="4" l="1"/>
  <c r="AR768" i="4" s="1"/>
  <c r="O815" i="1"/>
  <c r="P815" i="1" s="1"/>
  <c r="BI814" i="1"/>
  <c r="I764" i="4"/>
  <c r="G819" i="1"/>
  <c r="M769" i="4" s="1"/>
  <c r="AK764" i="4" l="1"/>
  <c r="AL764" i="4" s="1"/>
  <c r="J764" i="4"/>
  <c r="R815" i="1"/>
  <c r="Q815" i="1"/>
  <c r="BE815" i="1"/>
  <c r="K815" i="1"/>
  <c r="M815" i="1" s="1"/>
  <c r="N764" i="4"/>
  <c r="O764" i="4" s="1"/>
  <c r="AB821" i="1" l="1"/>
  <c r="AW819" i="1"/>
  <c r="AX822" i="1" s="1"/>
  <c r="AA822" i="1"/>
  <c r="V815" i="1"/>
  <c r="W815" i="1" s="1"/>
  <c r="X815" i="1" s="1"/>
  <c r="AU819" i="1"/>
  <c r="AV819" i="1"/>
  <c r="Y822" i="1"/>
  <c r="N815" i="1"/>
  <c r="S815" i="1"/>
  <c r="AC836" i="1"/>
  <c r="Z817" i="1"/>
  <c r="AK817" i="1" s="1"/>
  <c r="BB815" i="1"/>
  <c r="K765" i="4"/>
  <c r="AI815" i="1"/>
  <c r="AN815" i="1"/>
  <c r="AH815" i="1" l="1"/>
  <c r="BF815" i="1"/>
  <c r="E765" i="4"/>
  <c r="BC815" i="1"/>
  <c r="AJ815" i="1"/>
  <c r="AF815" i="1"/>
  <c r="BD821" i="1"/>
  <c r="AY819" i="1"/>
  <c r="AZ819" i="1" s="1"/>
  <c r="AD815" i="1" a="1"/>
  <c r="AD815" i="1" s="1"/>
  <c r="AG815" i="1"/>
  <c r="AE815" i="1" l="1"/>
  <c r="AO815" i="1"/>
  <c r="AP815" i="1" s="1"/>
  <c r="H765" i="4" s="1"/>
  <c r="AL815" i="1"/>
  <c r="AM815" i="1" s="1"/>
  <c r="C765" i="4" s="1"/>
  <c r="F769" i="4"/>
  <c r="BA819" i="1"/>
  <c r="L765" i="4"/>
  <c r="AI769" i="4" l="1"/>
  <c r="AJ769" i="4" s="1"/>
  <c r="G769" i="4"/>
  <c r="D820" i="1"/>
  <c r="E820" i="1" s="1"/>
  <c r="F820" i="1" s="1"/>
  <c r="D769" i="4"/>
  <c r="AR769" i="4" s="1"/>
  <c r="I765" i="4"/>
  <c r="BI815" i="1"/>
  <c r="O816" i="1"/>
  <c r="P816" i="1" s="1"/>
  <c r="AK765" i="4" l="1"/>
  <c r="AL765" i="4" s="1"/>
  <c r="J765" i="4"/>
  <c r="R816" i="1"/>
  <c r="Q816" i="1"/>
  <c r="BE816" i="1"/>
  <c r="K766" i="4" s="1"/>
  <c r="K816" i="1"/>
  <c r="M816" i="1" s="1"/>
  <c r="N765" i="4"/>
  <c r="O765" i="4" s="1"/>
  <c r="G820" i="1"/>
  <c r="M770" i="4" s="1"/>
  <c r="V816" i="1" l="1"/>
  <c r="W816" i="1" s="1"/>
  <c r="X816" i="1" s="1"/>
  <c r="N816" i="1"/>
  <c r="Y823" i="1"/>
  <c r="AW820" i="1"/>
  <c r="AX823" i="1" s="1"/>
  <c r="AV820" i="1"/>
  <c r="AU820" i="1"/>
  <c r="AB822" i="1"/>
  <c r="BD822" i="1" s="1"/>
  <c r="AA823" i="1"/>
  <c r="S816" i="1"/>
  <c r="AC837" i="1"/>
  <c r="Z818" i="1"/>
  <c r="AK818" i="1" s="1"/>
  <c r="BB816" i="1"/>
  <c r="AI816" i="1"/>
  <c r="AN816" i="1"/>
  <c r="AY820" i="1" l="1"/>
  <c r="AZ820" i="1" s="1"/>
  <c r="BA820" i="1" s="1"/>
  <c r="E766" i="4"/>
  <c r="AH816" i="1"/>
  <c r="BF816" i="1"/>
  <c r="L766" i="4" s="1"/>
  <c r="AD816" i="1" a="1"/>
  <c r="AD816" i="1" s="1"/>
  <c r="AJ816" i="1"/>
  <c r="AF816" i="1"/>
  <c r="BC816" i="1"/>
  <c r="AG816" i="1"/>
  <c r="F770" i="4" l="1"/>
  <c r="D770" i="4"/>
  <c r="AR770" i="4" s="1"/>
  <c r="D821" i="1"/>
  <c r="E821" i="1" s="1"/>
  <c r="F821" i="1" s="1"/>
  <c r="AO816" i="1"/>
  <c r="AP816" i="1" s="1"/>
  <c r="H766" i="4" s="1"/>
  <c r="AL816" i="1"/>
  <c r="AM816" i="1" s="1"/>
  <c r="C766" i="4" s="1"/>
  <c r="AE816" i="1"/>
  <c r="AI770" i="4" l="1"/>
  <c r="AJ770" i="4" s="1"/>
  <c r="G770" i="4"/>
  <c r="I766" i="4"/>
  <c r="G821" i="1"/>
  <c r="M771" i="4" s="1"/>
  <c r="BI816" i="1"/>
  <c r="O817" i="1"/>
  <c r="P817" i="1" s="1"/>
  <c r="AK766" i="4" l="1"/>
  <c r="AL766" i="4" s="1"/>
  <c r="J766" i="4"/>
  <c r="N766" i="4"/>
  <c r="O766" i="4" s="1"/>
  <c r="K817" i="1"/>
  <c r="M817" i="1" s="1"/>
  <c r="BE817" i="1"/>
  <c r="R817" i="1"/>
  <c r="Q817" i="1"/>
  <c r="AI817" i="1" l="1"/>
  <c r="AN817" i="1"/>
  <c r="K767" i="4"/>
  <c r="N817" i="1"/>
  <c r="V817" i="1"/>
  <c r="W817" i="1" s="1"/>
  <c r="X817" i="1" s="1"/>
  <c r="AA824" i="1"/>
  <c r="S817" i="1"/>
  <c r="AC838" i="1"/>
  <c r="Y824" i="1"/>
  <c r="AW821" i="1"/>
  <c r="AX824" i="1" s="1"/>
  <c r="AV821" i="1"/>
  <c r="AB823" i="1"/>
  <c r="BD823" i="1" s="1"/>
  <c r="AU821" i="1"/>
  <c r="Z819" i="1"/>
  <c r="AK819" i="1" s="1"/>
  <c r="BB817" i="1"/>
  <c r="AY821" i="1" l="1"/>
  <c r="AZ821" i="1" s="1"/>
  <c r="BA821" i="1" s="1"/>
  <c r="AD817" i="1" a="1"/>
  <c r="AD817" i="1" s="1"/>
  <c r="AG817" i="1"/>
  <c r="BF817" i="1"/>
  <c r="L767" i="4" s="1"/>
  <c r="AH817" i="1"/>
  <c r="E767" i="4"/>
  <c r="AF817" i="1"/>
  <c r="BC817" i="1"/>
  <c r="AJ817" i="1"/>
  <c r="F771" i="4" l="1"/>
  <c r="AL817" i="1"/>
  <c r="AM817" i="1" s="1"/>
  <c r="C767" i="4" s="1"/>
  <c r="AO817" i="1"/>
  <c r="AP817" i="1" s="1"/>
  <c r="H767" i="4" s="1"/>
  <c r="AE817" i="1"/>
  <c r="D771" i="4"/>
  <c r="AR771" i="4" s="1"/>
  <c r="D822" i="1"/>
  <c r="E822" i="1" s="1"/>
  <c r="F822" i="1" s="1"/>
  <c r="AI771" i="4" l="1"/>
  <c r="AJ771" i="4" s="1"/>
  <c r="G771" i="4"/>
  <c r="G822" i="1"/>
  <c r="M772" i="4" s="1"/>
  <c r="O818" i="1"/>
  <c r="P818" i="1" s="1"/>
  <c r="BI817" i="1"/>
  <c r="I767" i="4"/>
  <c r="AK767" i="4" l="1"/>
  <c r="AL767" i="4" s="1"/>
  <c r="J767" i="4"/>
  <c r="K818" i="1"/>
  <c r="M818" i="1" s="1"/>
  <c r="N767" i="4"/>
  <c r="O767" i="4" s="1"/>
  <c r="R818" i="1"/>
  <c r="Q818" i="1"/>
  <c r="BE818" i="1"/>
  <c r="K768" i="4" l="1"/>
  <c r="AI818" i="1"/>
  <c r="AN818" i="1"/>
  <c r="S818" i="1"/>
  <c r="AW822" i="1"/>
  <c r="AX825" i="1" s="1"/>
  <c r="AB824" i="1"/>
  <c r="AU822" i="1"/>
  <c r="V818" i="1"/>
  <c r="W818" i="1" s="1"/>
  <c r="X818" i="1" s="1"/>
  <c r="N818" i="1"/>
  <c r="AV822" i="1"/>
  <c r="Z820" i="1"/>
  <c r="AK820" i="1" s="1"/>
  <c r="Y825" i="1"/>
  <c r="AC839" i="1"/>
  <c r="AA825" i="1"/>
  <c r="BB818" i="1"/>
  <c r="BC818" i="1" l="1"/>
  <c r="AJ818" i="1"/>
  <c r="AD818" i="1" a="1"/>
  <c r="AD818" i="1" s="1"/>
  <c r="BF818" i="1"/>
  <c r="AH818" i="1"/>
  <c r="E768" i="4"/>
  <c r="AY822" i="1"/>
  <c r="AZ822" i="1" s="1"/>
  <c r="AG818" i="1"/>
  <c r="BD824" i="1"/>
  <c r="AF818" i="1"/>
  <c r="F772" i="4" l="1"/>
  <c r="BA822" i="1"/>
  <c r="AE818" i="1"/>
  <c r="AO818" i="1"/>
  <c r="AP818" i="1" s="1"/>
  <c r="H768" i="4" s="1"/>
  <c r="AL818" i="1"/>
  <c r="L768" i="4"/>
  <c r="AI772" i="4" l="1"/>
  <c r="AJ772" i="4" s="1"/>
  <c r="G772" i="4"/>
  <c r="I768" i="4"/>
  <c r="D823" i="1"/>
  <c r="E823" i="1" s="1"/>
  <c r="F823" i="1" s="1"/>
  <c r="D772" i="4"/>
  <c r="AR772" i="4" s="1"/>
  <c r="AM818" i="1"/>
  <c r="BI818" i="1"/>
  <c r="AK768" i="4" l="1"/>
  <c r="AL768" i="4" s="1"/>
  <c r="J768" i="4"/>
  <c r="K819" i="1"/>
  <c r="M819" i="1" s="1"/>
  <c r="N768" i="4"/>
  <c r="O768" i="4" s="1"/>
  <c r="O819" i="1"/>
  <c r="P819" i="1" s="1"/>
  <c r="C768" i="4"/>
  <c r="G823" i="1"/>
  <c r="M773" i="4" s="1"/>
  <c r="Q819" i="1" l="1"/>
  <c r="R819" i="1"/>
  <c r="BE819" i="1"/>
  <c r="N819" i="1"/>
  <c r="Z821" i="1"/>
  <c r="AK821" i="1" s="1"/>
  <c r="S819" i="1"/>
  <c r="AA826" i="1"/>
  <c r="AW823" i="1"/>
  <c r="AX826" i="1" s="1"/>
  <c r="V819" i="1"/>
  <c r="W819" i="1" s="1"/>
  <c r="X819" i="1" s="1"/>
  <c r="AU823" i="1"/>
  <c r="Y826" i="1"/>
  <c r="AV823" i="1"/>
  <c r="AC840" i="1"/>
  <c r="AB825" i="1"/>
  <c r="BD825" i="1" s="1"/>
  <c r="BB819" i="1"/>
  <c r="AD819" i="1" l="1" a="1"/>
  <c r="AD819" i="1" s="1"/>
  <c r="K769" i="4"/>
  <c r="AY823" i="1"/>
  <c r="AZ823" i="1" s="1"/>
  <c r="AN819" i="1"/>
  <c r="AI819" i="1"/>
  <c r="E769" i="4"/>
  <c r="AF819" i="1"/>
  <c r="BC819" i="1"/>
  <c r="AJ819" i="1"/>
  <c r="AG819" i="1"/>
  <c r="AH819" i="1"/>
  <c r="BF819" i="1"/>
  <c r="L769" i="4" s="1"/>
  <c r="F773" i="4" l="1"/>
  <c r="BA823" i="1"/>
  <c r="AL819" i="1"/>
  <c r="AM819" i="1" s="1"/>
  <c r="AO819" i="1"/>
  <c r="AP819" i="1" s="1"/>
  <c r="H769" i="4" s="1"/>
  <c r="AE819" i="1"/>
  <c r="AI773" i="4" l="1"/>
  <c r="AJ773" i="4" s="1"/>
  <c r="G773" i="4"/>
  <c r="D773" i="4"/>
  <c r="AR773" i="4" s="1"/>
  <c r="D824" i="1"/>
  <c r="E824" i="1" s="1"/>
  <c r="F824" i="1" s="1"/>
  <c r="BI819" i="1"/>
  <c r="I769" i="4"/>
  <c r="O820" i="1"/>
  <c r="P820" i="1" s="1"/>
  <c r="C769" i="4"/>
  <c r="AK769" i="4" l="1"/>
  <c r="AL769" i="4" s="1"/>
  <c r="J769" i="4"/>
  <c r="R820" i="1"/>
  <c r="Q820" i="1"/>
  <c r="BE820" i="1"/>
  <c r="K820" i="1"/>
  <c r="M820" i="1" s="1"/>
  <c r="N769" i="4"/>
  <c r="O769" i="4" s="1"/>
  <c r="G824" i="1"/>
  <c r="M774" i="4" s="1"/>
  <c r="N820" i="1" l="1"/>
  <c r="Y827" i="1"/>
  <c r="S820" i="1"/>
  <c r="AV824" i="1"/>
  <c r="V820" i="1"/>
  <c r="W820" i="1" s="1"/>
  <c r="X820" i="1" s="1"/>
  <c r="AW824" i="1"/>
  <c r="AX827" i="1" s="1"/>
  <c r="AU824" i="1"/>
  <c r="AA827" i="1"/>
  <c r="AB826" i="1"/>
  <c r="BD826" i="1" s="1"/>
  <c r="AC841" i="1"/>
  <c r="Z822" i="1"/>
  <c r="AK822" i="1" s="1"/>
  <c r="BB820" i="1"/>
  <c r="K770" i="4"/>
  <c r="AI820" i="1"/>
  <c r="AN820" i="1"/>
  <c r="AY824" i="1" l="1"/>
  <c r="AZ824" i="1" s="1"/>
  <c r="F774" i="4" s="1"/>
  <c r="E770" i="4"/>
  <c r="AG820" i="1"/>
  <c r="BF820" i="1"/>
  <c r="AH820" i="1"/>
  <c r="AF820" i="1"/>
  <c r="AJ820" i="1"/>
  <c r="BC820" i="1"/>
  <c r="AD820" i="1" a="1"/>
  <c r="AD820" i="1" s="1"/>
  <c r="AI774" i="4" l="1"/>
  <c r="AJ774" i="4" s="1"/>
  <c r="G774" i="4"/>
  <c r="BA824" i="1"/>
  <c r="D825" i="1" s="1"/>
  <c r="E825" i="1" s="1"/>
  <c r="F825" i="1" s="1"/>
  <c r="L770" i="4"/>
  <c r="AL820" i="1"/>
  <c r="AE820" i="1"/>
  <c r="AO820" i="1"/>
  <c r="AP820" i="1" s="1"/>
  <c r="H770" i="4" s="1"/>
  <c r="D774" i="4" l="1"/>
  <c r="AR774" i="4" s="1"/>
  <c r="BI820" i="1"/>
  <c r="I770" i="4"/>
  <c r="AM820" i="1"/>
  <c r="C770" i="4" s="1"/>
  <c r="G825" i="1"/>
  <c r="M775" i="4" s="1"/>
  <c r="AK770" i="4" l="1"/>
  <c r="AL770" i="4" s="1"/>
  <c r="J770" i="4"/>
  <c r="O821" i="1"/>
  <c r="P821" i="1" s="1"/>
  <c r="N770" i="4"/>
  <c r="O770" i="4" s="1"/>
  <c r="K821" i="1"/>
  <c r="M821" i="1" s="1"/>
  <c r="R821" i="1" l="1"/>
  <c r="Q821" i="1"/>
  <c r="BE821" i="1"/>
  <c r="AW825" i="1"/>
  <c r="AX828" i="1" s="1"/>
  <c r="S821" i="1"/>
  <c r="N821" i="1"/>
  <c r="V821" i="1"/>
  <c r="W821" i="1" s="1"/>
  <c r="X821" i="1" s="1"/>
  <c r="Z823" i="1"/>
  <c r="AK823" i="1" s="1"/>
  <c r="AC842" i="1"/>
  <c r="AV825" i="1"/>
  <c r="Y828" i="1"/>
  <c r="AB827" i="1"/>
  <c r="BD827" i="1" s="1"/>
  <c r="AA828" i="1"/>
  <c r="AU825" i="1"/>
  <c r="BB821" i="1"/>
  <c r="AY825" i="1" l="1"/>
  <c r="AZ825" i="1" s="1"/>
  <c r="F775" i="4" s="1"/>
  <c r="AH821" i="1"/>
  <c r="BF821" i="1"/>
  <c r="L771" i="4" s="1"/>
  <c r="AD821" i="1" a="1"/>
  <c r="AD821" i="1" s="1"/>
  <c r="AF821" i="1"/>
  <c r="BC821" i="1"/>
  <c r="AJ821" i="1"/>
  <c r="K771" i="4"/>
  <c r="E771" i="4"/>
  <c r="AG821" i="1"/>
  <c r="AN821" i="1"/>
  <c r="AI821" i="1"/>
  <c r="AI775" i="4" l="1"/>
  <c r="AJ775" i="4" s="1"/>
  <c r="G775" i="4"/>
  <c r="BA825" i="1"/>
  <c r="D775" i="4" s="1"/>
  <c r="AR775" i="4" s="1"/>
  <c r="AE821" i="1"/>
  <c r="BI821" i="1" s="1"/>
  <c r="AL821" i="1"/>
  <c r="AM821" i="1" s="1"/>
  <c r="AO821" i="1"/>
  <c r="AP821" i="1" s="1"/>
  <c r="H771" i="4" s="1"/>
  <c r="D826" i="1" l="1"/>
  <c r="E826" i="1" s="1"/>
  <c r="F826" i="1" s="1"/>
  <c r="K822" i="1"/>
  <c r="M822" i="1" s="1"/>
  <c r="N771" i="4"/>
  <c r="O771" i="4" s="1"/>
  <c r="I771" i="4"/>
  <c r="O822" i="1"/>
  <c r="P822" i="1" s="1"/>
  <c r="C771" i="4"/>
  <c r="AK771" i="4" l="1"/>
  <c r="AL771" i="4" s="1"/>
  <c r="J771" i="4"/>
  <c r="G826" i="1"/>
  <c r="M776" i="4" s="1"/>
  <c r="N822" i="1"/>
  <c r="AB828" i="1"/>
  <c r="BD828" i="1" s="1"/>
  <c r="AU826" i="1"/>
  <c r="AW826" i="1"/>
  <c r="AX829" i="1" s="1"/>
  <c r="Y829" i="1"/>
  <c r="AA829" i="1"/>
  <c r="V822" i="1"/>
  <c r="W822" i="1" s="1"/>
  <c r="X822" i="1" s="1"/>
  <c r="S822" i="1"/>
  <c r="AV826" i="1"/>
  <c r="AC843" i="1"/>
  <c r="Z824" i="1"/>
  <c r="AK824" i="1" s="1"/>
  <c r="BB822" i="1"/>
  <c r="Q822" i="1"/>
  <c r="R822" i="1"/>
  <c r="BE822" i="1"/>
  <c r="K772" i="4" s="1"/>
  <c r="BC822" i="1" l="1"/>
  <c r="AF822" i="1"/>
  <c r="AJ822" i="1"/>
  <c r="BF822" i="1"/>
  <c r="L772" i="4" s="1"/>
  <c r="AH822" i="1"/>
  <c r="AG822" i="1"/>
  <c r="E772" i="4"/>
  <c r="AY826" i="1"/>
  <c r="AZ826" i="1" s="1"/>
  <c r="AI822" i="1"/>
  <c r="AN822" i="1"/>
  <c r="AD822" i="1" a="1"/>
  <c r="AD822" i="1" s="1"/>
  <c r="AE822" i="1" l="1"/>
  <c r="AL822" i="1"/>
  <c r="AM822" i="1" s="1"/>
  <c r="C772" i="4" s="1"/>
  <c r="AO822" i="1"/>
  <c r="AP822" i="1" s="1"/>
  <c r="H772" i="4" s="1"/>
  <c r="F776" i="4"/>
  <c r="BA826" i="1"/>
  <c r="AI776" i="4" l="1"/>
  <c r="AJ776" i="4" s="1"/>
  <c r="G776" i="4"/>
  <c r="BI822" i="1"/>
  <c r="O823" i="1"/>
  <c r="P823" i="1" s="1"/>
  <c r="I772" i="4"/>
  <c r="D827" i="1"/>
  <c r="E827" i="1" s="1"/>
  <c r="F827" i="1" s="1"/>
  <c r="D776" i="4"/>
  <c r="AR776" i="4" s="1"/>
  <c r="AK772" i="4" l="1"/>
  <c r="AL772" i="4" s="1"/>
  <c r="J772" i="4"/>
  <c r="G827" i="1"/>
  <c r="M777" i="4" s="1"/>
  <c r="BE823" i="1"/>
  <c r="R823" i="1"/>
  <c r="Q823" i="1"/>
  <c r="N772" i="4"/>
  <c r="O772" i="4" s="1"/>
  <c r="K823" i="1"/>
  <c r="M823" i="1" s="1"/>
  <c r="AW827" i="1" l="1"/>
  <c r="AX830" i="1" s="1"/>
  <c r="S823" i="1"/>
  <c r="N823" i="1"/>
  <c r="AU827" i="1"/>
  <c r="Z825" i="1"/>
  <c r="AK825" i="1" s="1"/>
  <c r="AA830" i="1"/>
  <c r="AB829" i="1"/>
  <c r="V823" i="1"/>
  <c r="W823" i="1" s="1"/>
  <c r="X823" i="1" s="1"/>
  <c r="AV827" i="1"/>
  <c r="AC844" i="1"/>
  <c r="Y830" i="1"/>
  <c r="BB823" i="1"/>
  <c r="AI823" i="1"/>
  <c r="AN823" i="1"/>
  <c r="K773" i="4"/>
  <c r="AY827" i="1" l="1"/>
  <c r="AZ827" i="1" s="1"/>
  <c r="F777" i="4" s="1"/>
  <c r="BD829" i="1"/>
  <c r="AG823" i="1"/>
  <c r="E773" i="4"/>
  <c r="AD823" i="1" a="1"/>
  <c r="AD823" i="1" s="1"/>
  <c r="BF823" i="1"/>
  <c r="L773" i="4" s="1"/>
  <c r="AH823" i="1"/>
  <c r="AF823" i="1"/>
  <c r="BC823" i="1"/>
  <c r="AJ823" i="1"/>
  <c r="AI777" i="4" l="1"/>
  <c r="AJ777" i="4" s="1"/>
  <c r="G777" i="4"/>
  <c r="BA827" i="1"/>
  <c r="D777" i="4" s="1"/>
  <c r="AR777" i="4" s="1"/>
  <c r="AE823" i="1"/>
  <c r="BI823" i="1" s="1"/>
  <c r="AL823" i="1"/>
  <c r="AO823" i="1"/>
  <c r="AP823" i="1" s="1"/>
  <c r="H773" i="4" s="1"/>
  <c r="D828" i="1" l="1"/>
  <c r="E828" i="1" s="1"/>
  <c r="F828" i="1" s="1"/>
  <c r="K824" i="1"/>
  <c r="M824" i="1" s="1"/>
  <c r="N773" i="4"/>
  <c r="O773" i="4" s="1"/>
  <c r="AM823" i="1"/>
  <c r="C773" i="4" s="1"/>
  <c r="I773" i="4"/>
  <c r="AK773" i="4" l="1"/>
  <c r="AL773" i="4" s="1"/>
  <c r="J773" i="4"/>
  <c r="G828" i="1"/>
  <c r="M778" i="4" s="1"/>
  <c r="O824" i="1"/>
  <c r="P824" i="1" s="1"/>
  <c r="N824" i="1"/>
  <c r="AC845" i="1"/>
  <c r="AU828" i="1"/>
  <c r="AB830" i="1"/>
  <c r="BD830" i="1" s="1"/>
  <c r="AA831" i="1"/>
  <c r="AV828" i="1"/>
  <c r="Z826" i="1"/>
  <c r="AK826" i="1" s="1"/>
  <c r="V824" i="1"/>
  <c r="W824" i="1" s="1"/>
  <c r="S824" i="1"/>
  <c r="AW828" i="1"/>
  <c r="AX831" i="1" s="1"/>
  <c r="Y831" i="1"/>
  <c r="BB824" i="1"/>
  <c r="E774" i="4" l="1"/>
  <c r="BC824" i="1"/>
  <c r="AJ824" i="1"/>
  <c r="AD824" i="1" a="1"/>
  <c r="AD824" i="1" s="1"/>
  <c r="R824" i="1"/>
  <c r="Q824" i="1"/>
  <c r="X824" i="1" s="1"/>
  <c r="BE824" i="1"/>
  <c r="AY828" i="1"/>
  <c r="AZ828" i="1" s="1"/>
  <c r="AH824" i="1" l="1"/>
  <c r="BF824" i="1"/>
  <c r="L774" i="4" s="1"/>
  <c r="F778" i="4"/>
  <c r="BA828" i="1"/>
  <c r="K774" i="4"/>
  <c r="AF824" i="1"/>
  <c r="AG824" i="1"/>
  <c r="AE824" i="1"/>
  <c r="AO824" i="1"/>
  <c r="AP824" i="1" s="1"/>
  <c r="H774" i="4" s="1"/>
  <c r="AL824" i="1"/>
  <c r="AM824" i="1" s="1"/>
  <c r="C774" i="4" s="1"/>
  <c r="AN824" i="1"/>
  <c r="AI824" i="1"/>
  <c r="AI778" i="4" l="1"/>
  <c r="AJ778" i="4" s="1"/>
  <c r="G778" i="4"/>
  <c r="BI824" i="1"/>
  <c r="I774" i="4"/>
  <c r="D829" i="1"/>
  <c r="E829" i="1" s="1"/>
  <c r="F829" i="1" s="1"/>
  <c r="D778" i="4"/>
  <c r="AR778" i="4" s="1"/>
  <c r="O825" i="1"/>
  <c r="P825" i="1" s="1"/>
  <c r="AK774" i="4" l="1"/>
  <c r="AL774" i="4" s="1"/>
  <c r="J774" i="4"/>
  <c r="R825" i="1"/>
  <c r="Q825" i="1"/>
  <c r="BE825" i="1"/>
  <c r="G829" i="1"/>
  <c r="M779" i="4" s="1"/>
  <c r="K825" i="1"/>
  <c r="M825" i="1" s="1"/>
  <c r="N774" i="4"/>
  <c r="O774" i="4" s="1"/>
  <c r="AW829" i="1" l="1"/>
  <c r="AX832" i="1" s="1"/>
  <c r="S825" i="1"/>
  <c r="Y832" i="1"/>
  <c r="Z827" i="1"/>
  <c r="AK827" i="1" s="1"/>
  <c r="N825" i="1"/>
  <c r="V825" i="1"/>
  <c r="W825" i="1" s="1"/>
  <c r="X825" i="1" s="1"/>
  <c r="AV829" i="1"/>
  <c r="AA832" i="1"/>
  <c r="AC846" i="1"/>
  <c r="AU829" i="1"/>
  <c r="AB831" i="1"/>
  <c r="BD831" i="1" s="1"/>
  <c r="BB825" i="1"/>
  <c r="K775" i="4"/>
  <c r="AN825" i="1"/>
  <c r="AI825" i="1"/>
  <c r="BF825" i="1" l="1"/>
  <c r="L775" i="4" s="1"/>
  <c r="AH825" i="1"/>
  <c r="AD825" i="1" a="1"/>
  <c r="AD825" i="1" s="1"/>
  <c r="E775" i="4"/>
  <c r="AY829" i="1"/>
  <c r="AZ829" i="1" s="1"/>
  <c r="AF825" i="1"/>
  <c r="BC825" i="1"/>
  <c r="AJ825" i="1"/>
  <c r="AG825" i="1"/>
  <c r="AO825" i="1" l="1"/>
  <c r="AP825" i="1" s="1"/>
  <c r="H775" i="4" s="1"/>
  <c r="AE825" i="1"/>
  <c r="AL825" i="1"/>
  <c r="AM825" i="1" s="1"/>
  <c r="F779" i="4"/>
  <c r="BA829" i="1"/>
  <c r="AI779" i="4" l="1"/>
  <c r="AJ779" i="4" s="1"/>
  <c r="G779" i="4"/>
  <c r="D830" i="1"/>
  <c r="E830" i="1" s="1"/>
  <c r="F830" i="1" s="1"/>
  <c r="D779" i="4"/>
  <c r="AR779" i="4" s="1"/>
  <c r="O826" i="1"/>
  <c r="P826" i="1" s="1"/>
  <c r="C775" i="4"/>
  <c r="BI825" i="1"/>
  <c r="I775" i="4"/>
  <c r="AK775" i="4" l="1"/>
  <c r="AL775" i="4" s="1"/>
  <c r="J775" i="4"/>
  <c r="K826" i="1"/>
  <c r="M826" i="1" s="1"/>
  <c r="N775" i="4"/>
  <c r="O775" i="4" s="1"/>
  <c r="R826" i="1"/>
  <c r="Q826" i="1"/>
  <c r="BE826" i="1"/>
  <c r="G830" i="1"/>
  <c r="M780" i="4" s="1"/>
  <c r="K776" i="4" l="1"/>
  <c r="AI826" i="1"/>
  <c r="AN826" i="1"/>
  <c r="AV830" i="1"/>
  <c r="N826" i="1"/>
  <c r="AA833" i="1"/>
  <c r="AC847" i="1"/>
  <c r="AB832" i="1"/>
  <c r="BD832" i="1" s="1"/>
  <c r="AW830" i="1"/>
  <c r="AX833" i="1" s="1"/>
  <c r="Z828" i="1"/>
  <c r="AK828" i="1" s="1"/>
  <c r="Y833" i="1"/>
  <c r="S826" i="1"/>
  <c r="AU830" i="1"/>
  <c r="V826" i="1"/>
  <c r="W826" i="1" s="1"/>
  <c r="X826" i="1" s="1"/>
  <c r="BB826" i="1"/>
  <c r="AY830" i="1" l="1"/>
  <c r="AZ830" i="1" s="1"/>
  <c r="BA830" i="1" s="1"/>
  <c r="AG826" i="1"/>
  <c r="AD826" i="1" a="1"/>
  <c r="AD826" i="1" s="1"/>
  <c r="AF826" i="1"/>
  <c r="BC826" i="1"/>
  <c r="AJ826" i="1"/>
  <c r="BF826" i="1"/>
  <c r="L776" i="4" s="1"/>
  <c r="AH826" i="1"/>
  <c r="E776" i="4"/>
  <c r="F780" i="4" l="1"/>
  <c r="AO826" i="1"/>
  <c r="AP826" i="1" s="1"/>
  <c r="H776" i="4" s="1"/>
  <c r="AE826" i="1"/>
  <c r="AL826" i="1"/>
  <c r="D780" i="4"/>
  <c r="AR780" i="4" s="1"/>
  <c r="D831" i="1"/>
  <c r="E831" i="1" s="1"/>
  <c r="F831" i="1" s="1"/>
  <c r="AI780" i="4" l="1"/>
  <c r="AJ780" i="4" s="1"/>
  <c r="G780" i="4"/>
  <c r="I776" i="4"/>
  <c r="G831" i="1"/>
  <c r="M781" i="4" s="1"/>
  <c r="AM826" i="1"/>
  <c r="BI826" i="1"/>
  <c r="AK776" i="4" l="1"/>
  <c r="AL776" i="4" s="1"/>
  <c r="J776" i="4"/>
  <c r="N776" i="4"/>
  <c r="O776" i="4" s="1"/>
  <c r="K827" i="1"/>
  <c r="M827" i="1" s="1"/>
  <c r="O827" i="1"/>
  <c r="P827" i="1" s="1"/>
  <c r="C776" i="4"/>
  <c r="R827" i="1" l="1"/>
  <c r="Q827" i="1"/>
  <c r="BE827" i="1"/>
  <c r="AV831" i="1"/>
  <c r="S827" i="1"/>
  <c r="N827" i="1"/>
  <c r="AB833" i="1"/>
  <c r="BD833" i="1" s="1"/>
  <c r="V827" i="1"/>
  <c r="W827" i="1" s="1"/>
  <c r="X827" i="1" s="1"/>
  <c r="Y834" i="1"/>
  <c r="AW831" i="1"/>
  <c r="AX834" i="1" s="1"/>
  <c r="AA834" i="1"/>
  <c r="Z829" i="1"/>
  <c r="AK829" i="1" s="1"/>
  <c r="AU831" i="1"/>
  <c r="AC848" i="1"/>
  <c r="BB827" i="1"/>
  <c r="AY831" i="1" l="1"/>
  <c r="AZ831" i="1" s="1"/>
  <c r="F781" i="4" s="1"/>
  <c r="BF827" i="1"/>
  <c r="L777" i="4" s="1"/>
  <c r="AH827" i="1"/>
  <c r="AD827" i="1" a="1"/>
  <c r="AD827" i="1" s="1"/>
  <c r="AF827" i="1"/>
  <c r="AJ827" i="1"/>
  <c r="BC827" i="1"/>
  <c r="K777" i="4"/>
  <c r="E777" i="4"/>
  <c r="AG827" i="1"/>
  <c r="AN827" i="1"/>
  <c r="AI827" i="1"/>
  <c r="AI781" i="4" l="1"/>
  <c r="AJ781" i="4" s="1"/>
  <c r="G781" i="4"/>
  <c r="BA831" i="1"/>
  <c r="D781" i="4" s="1"/>
  <c r="AR781" i="4" s="1"/>
  <c r="AL827" i="1"/>
  <c r="AM827" i="1" s="1"/>
  <c r="AE827" i="1"/>
  <c r="AO827" i="1"/>
  <c r="AP827" i="1" s="1"/>
  <c r="H777" i="4" s="1"/>
  <c r="D832" i="1" l="1"/>
  <c r="E832" i="1" s="1"/>
  <c r="F832" i="1" s="1"/>
  <c r="O828" i="1"/>
  <c r="P828" i="1" s="1"/>
  <c r="C777" i="4"/>
  <c r="I777" i="4"/>
  <c r="BI827" i="1"/>
  <c r="AK777" i="4" l="1"/>
  <c r="AL777" i="4" s="1"/>
  <c r="J777" i="4"/>
  <c r="G832" i="1"/>
  <c r="M782" i="4" s="1"/>
  <c r="K828" i="1"/>
  <c r="M828" i="1" s="1"/>
  <c r="N777" i="4"/>
  <c r="O777" i="4" s="1"/>
  <c r="Q828" i="1"/>
  <c r="R828" i="1"/>
  <c r="BE828" i="1"/>
  <c r="K778" i="4" l="1"/>
  <c r="AI828" i="1"/>
  <c r="AN828" i="1"/>
  <c r="N828" i="1"/>
  <c r="AU832" i="1"/>
  <c r="AV832" i="1"/>
  <c r="AW832" i="1"/>
  <c r="AX835" i="1" s="1"/>
  <c r="S828" i="1"/>
  <c r="AA835" i="1"/>
  <c r="AB834" i="1"/>
  <c r="AC849" i="1"/>
  <c r="Z830" i="1"/>
  <c r="AK830" i="1" s="1"/>
  <c r="V828" i="1"/>
  <c r="W828" i="1" s="1"/>
  <c r="X828" i="1" s="1"/>
  <c r="Y835" i="1"/>
  <c r="BB828" i="1"/>
  <c r="AD828" i="1" l="1" a="1"/>
  <c r="AD828" i="1" s="1"/>
  <c r="AY832" i="1"/>
  <c r="AZ832" i="1" s="1"/>
  <c r="BD834" i="1"/>
  <c r="AG828" i="1"/>
  <c r="AF828" i="1"/>
  <c r="BC828" i="1"/>
  <c r="AJ828" i="1"/>
  <c r="BF828" i="1"/>
  <c r="L778" i="4" s="1"/>
  <c r="AH828" i="1"/>
  <c r="E778" i="4"/>
  <c r="F782" i="4" l="1"/>
  <c r="BA832" i="1"/>
  <c r="AL828" i="1"/>
  <c r="AM828" i="1" s="1"/>
  <c r="AE828" i="1"/>
  <c r="AO828" i="1"/>
  <c r="AP828" i="1" s="1"/>
  <c r="H778" i="4" s="1"/>
  <c r="AI782" i="4" l="1"/>
  <c r="AJ782" i="4" s="1"/>
  <c r="G782" i="4"/>
  <c r="D833" i="1"/>
  <c r="E833" i="1" s="1"/>
  <c r="F833" i="1" s="1"/>
  <c r="D782" i="4"/>
  <c r="AR782" i="4" s="1"/>
  <c r="I778" i="4"/>
  <c r="O829" i="1"/>
  <c r="P829" i="1" s="1"/>
  <c r="C778" i="4"/>
  <c r="BI828" i="1"/>
  <c r="AK778" i="4" l="1"/>
  <c r="AL778" i="4" s="1"/>
  <c r="J778" i="4"/>
  <c r="Q829" i="1"/>
  <c r="R829" i="1"/>
  <c r="BE829" i="1"/>
  <c r="K829" i="1"/>
  <c r="M829" i="1" s="1"/>
  <c r="N778" i="4"/>
  <c r="O778" i="4" s="1"/>
  <c r="G833" i="1"/>
  <c r="M783" i="4" s="1"/>
  <c r="K779" i="4" l="1"/>
  <c r="AI829" i="1"/>
  <c r="AN829" i="1"/>
  <c r="N829" i="1"/>
  <c r="AW833" i="1"/>
  <c r="AX836" i="1" s="1"/>
  <c r="Z831" i="1"/>
  <c r="AK831" i="1" s="1"/>
  <c r="AA836" i="1"/>
  <c r="AB835" i="1"/>
  <c r="Y836" i="1"/>
  <c r="AU833" i="1"/>
  <c r="V829" i="1"/>
  <c r="W829" i="1" s="1"/>
  <c r="X829" i="1" s="1"/>
  <c r="AC850" i="1"/>
  <c r="S829" i="1"/>
  <c r="AV833" i="1"/>
  <c r="BB829" i="1"/>
  <c r="E779" i="4" l="1"/>
  <c r="AF829" i="1"/>
  <c r="BC829" i="1"/>
  <c r="AJ829" i="1"/>
  <c r="AD829" i="1" a="1"/>
  <c r="AD829" i="1" s="1"/>
  <c r="AY833" i="1"/>
  <c r="AZ833" i="1" s="1"/>
  <c r="BF829" i="1"/>
  <c r="L779" i="4" s="1"/>
  <c r="AH829" i="1"/>
  <c r="AG829" i="1"/>
  <c r="BD835" i="1"/>
  <c r="AL829" i="1" l="1"/>
  <c r="AO829" i="1"/>
  <c r="AP829" i="1" s="1"/>
  <c r="H779" i="4" s="1"/>
  <c r="AE829" i="1"/>
  <c r="BI829" i="1" s="1"/>
  <c r="F783" i="4"/>
  <c r="BA833" i="1"/>
  <c r="AI783" i="4" l="1"/>
  <c r="AJ783" i="4" s="1"/>
  <c r="G783" i="4"/>
  <c r="I779" i="4"/>
  <c r="AM829" i="1"/>
  <c r="D783" i="4"/>
  <c r="AR783" i="4" s="1"/>
  <c r="D834" i="1"/>
  <c r="E834" i="1" s="1"/>
  <c r="F834" i="1" s="1"/>
  <c r="N779" i="4"/>
  <c r="O779" i="4" s="1"/>
  <c r="K830" i="1"/>
  <c r="M830" i="1" s="1"/>
  <c r="AK779" i="4" l="1"/>
  <c r="AL779" i="4" s="1"/>
  <c r="J779" i="4"/>
  <c r="V830" i="1"/>
  <c r="W830" i="1" s="1"/>
  <c r="Z832" i="1"/>
  <c r="AK832" i="1" s="1"/>
  <c r="AB836" i="1"/>
  <c r="AW834" i="1"/>
  <c r="AX837" i="1" s="1"/>
  <c r="Y837" i="1"/>
  <c r="S830" i="1"/>
  <c r="AU834" i="1"/>
  <c r="AV834" i="1"/>
  <c r="N830" i="1"/>
  <c r="AC851" i="1"/>
  <c r="AA837" i="1"/>
  <c r="BB830" i="1"/>
  <c r="G834" i="1"/>
  <c r="M784" i="4" s="1"/>
  <c r="O830" i="1"/>
  <c r="P830" i="1" s="1"/>
  <c r="C779" i="4"/>
  <c r="AY834" i="1" l="1"/>
  <c r="AZ834" i="1" s="1"/>
  <c r="E780" i="4"/>
  <c r="BC830" i="1"/>
  <c r="AJ830" i="1"/>
  <c r="BD836" i="1"/>
  <c r="Q830" i="1"/>
  <c r="R830" i="1"/>
  <c r="BE830" i="1"/>
  <c r="AD830" i="1" a="1"/>
  <c r="AD830" i="1" s="1"/>
  <c r="X830" i="1" l="1"/>
  <c r="AF830" i="1"/>
  <c r="AE830" i="1"/>
  <c r="AL830" i="1"/>
  <c r="AO830" i="1"/>
  <c r="AP830" i="1" s="1"/>
  <c r="H780" i="4" s="1"/>
  <c r="K780" i="4"/>
  <c r="AN830" i="1"/>
  <c r="AI830" i="1"/>
  <c r="F784" i="4"/>
  <c r="BA834" i="1"/>
  <c r="AI784" i="4" l="1"/>
  <c r="AJ784" i="4" s="1"/>
  <c r="G784" i="4"/>
  <c r="BF830" i="1"/>
  <c r="L780" i="4" s="1"/>
  <c r="AH830" i="1"/>
  <c r="AG830" i="1"/>
  <c r="BI830" i="1" s="1"/>
  <c r="K831" i="1" s="1"/>
  <c r="M831" i="1" s="1"/>
  <c r="I780" i="4"/>
  <c r="AM830" i="1"/>
  <c r="C780" i="4" s="1"/>
  <c r="D835" i="1"/>
  <c r="E835" i="1" s="1"/>
  <c r="F835" i="1" s="1"/>
  <c r="D784" i="4"/>
  <c r="AR784" i="4" s="1"/>
  <c r="AK780" i="4" l="1"/>
  <c r="AL780" i="4" s="1"/>
  <c r="J780" i="4"/>
  <c r="N780" i="4"/>
  <c r="O780" i="4" s="1"/>
  <c r="O831" i="1"/>
  <c r="P831" i="1" s="1"/>
  <c r="G835" i="1"/>
  <c r="M785" i="4" s="1"/>
  <c r="AC852" i="1"/>
  <c r="AB837" i="1"/>
  <c r="S831" i="1"/>
  <c r="AU835" i="1"/>
  <c r="N831" i="1"/>
  <c r="AA838" i="1"/>
  <c r="AW835" i="1"/>
  <c r="AX838" i="1" s="1"/>
  <c r="Y838" i="1"/>
  <c r="V831" i="1"/>
  <c r="W831" i="1" s="1"/>
  <c r="Z833" i="1"/>
  <c r="AK833" i="1" s="1"/>
  <c r="AV835" i="1"/>
  <c r="BB831" i="1"/>
  <c r="AY835" i="1" l="1"/>
  <c r="AZ835" i="1" s="1"/>
  <c r="F785" i="4" s="1"/>
  <c r="AJ831" i="1"/>
  <c r="BC831" i="1"/>
  <c r="BD837" i="1"/>
  <c r="E781" i="4"/>
  <c r="AD831" i="1" a="1"/>
  <c r="AD831" i="1" s="1"/>
  <c r="R831" i="1"/>
  <c r="Q831" i="1"/>
  <c r="BE831" i="1"/>
  <c r="AI785" i="4" l="1"/>
  <c r="AJ785" i="4" s="1"/>
  <c r="G785" i="4"/>
  <c r="BA835" i="1"/>
  <c r="D836" i="1" s="1"/>
  <c r="E836" i="1" s="1"/>
  <c r="F836" i="1" s="1"/>
  <c r="X831" i="1"/>
  <c r="K781" i="4"/>
  <c r="AN831" i="1"/>
  <c r="AI831" i="1"/>
  <c r="AF831" i="1"/>
  <c r="AO831" i="1"/>
  <c r="AP831" i="1" s="1"/>
  <c r="H781" i="4" s="1"/>
  <c r="AL831" i="1"/>
  <c r="AM831" i="1" s="1"/>
  <c r="C781" i="4" s="1"/>
  <c r="AE831" i="1"/>
  <c r="D785" i="4" l="1"/>
  <c r="AR785" i="4" s="1"/>
  <c r="AH831" i="1"/>
  <c r="BF831" i="1"/>
  <c r="L781" i="4" s="1"/>
  <c r="AG831" i="1"/>
  <c r="BI831" i="1" s="1"/>
  <c r="I781" i="4"/>
  <c r="O832" i="1"/>
  <c r="P832" i="1" s="1"/>
  <c r="G836" i="1"/>
  <c r="M786" i="4" s="1"/>
  <c r="AK781" i="4" l="1"/>
  <c r="AL781" i="4" s="1"/>
  <c r="J781" i="4"/>
  <c r="N781" i="4"/>
  <c r="O781" i="4" s="1"/>
  <c r="K832" i="1"/>
  <c r="M832" i="1" s="1"/>
  <c r="R832" i="1"/>
  <c r="Q832" i="1"/>
  <c r="BE832" i="1"/>
  <c r="K782" i="4" l="1"/>
  <c r="N832" i="1"/>
  <c r="AB838" i="1"/>
  <c r="BD838" i="1" s="1"/>
  <c r="AW836" i="1"/>
  <c r="AX839" i="1" s="1"/>
  <c r="AA839" i="1"/>
  <c r="AV836" i="1"/>
  <c r="Y839" i="1"/>
  <c r="V832" i="1"/>
  <c r="W832" i="1" s="1"/>
  <c r="X832" i="1" s="1"/>
  <c r="AU836" i="1"/>
  <c r="Z834" i="1"/>
  <c r="AK834" i="1" s="1"/>
  <c r="S832" i="1"/>
  <c r="AC853" i="1"/>
  <c r="BB832" i="1"/>
  <c r="AI832" i="1"/>
  <c r="AN832" i="1"/>
  <c r="AG832" i="1" l="1"/>
  <c r="E782" i="4"/>
  <c r="BC832" i="1"/>
  <c r="AJ832" i="1"/>
  <c r="AF832" i="1"/>
  <c r="AD832" i="1" a="1"/>
  <c r="AD832" i="1" s="1"/>
  <c r="AY836" i="1"/>
  <c r="AZ836" i="1" s="1"/>
  <c r="BF832" i="1"/>
  <c r="AH832" i="1"/>
  <c r="L782" i="4" l="1"/>
  <c r="F786" i="4"/>
  <c r="BA836" i="1"/>
  <c r="AL832" i="1"/>
  <c r="AO832" i="1"/>
  <c r="AP832" i="1" s="1"/>
  <c r="H782" i="4" s="1"/>
  <c r="AE832" i="1"/>
  <c r="AI786" i="4" l="1"/>
  <c r="AJ786" i="4" s="1"/>
  <c r="G786" i="4"/>
  <c r="D837" i="1"/>
  <c r="E837" i="1" s="1"/>
  <c r="F837" i="1" s="1"/>
  <c r="D786" i="4"/>
  <c r="AR786" i="4" s="1"/>
  <c r="AM832" i="1"/>
  <c r="C782" i="4" s="1"/>
  <c r="BI832" i="1"/>
  <c r="I782" i="4"/>
  <c r="AK782" i="4" l="1"/>
  <c r="AL782" i="4" s="1"/>
  <c r="J782" i="4"/>
  <c r="O833" i="1"/>
  <c r="K833" i="1"/>
  <c r="M833" i="1" s="1"/>
  <c r="N782" i="4"/>
  <c r="O782" i="4" s="1"/>
  <c r="G837" i="1"/>
  <c r="M787" i="4" s="1"/>
  <c r="P833" i="1" l="1"/>
  <c r="Q833" i="1" s="1"/>
  <c r="N833" i="1"/>
  <c r="AA840" i="1"/>
  <c r="AV837" i="1"/>
  <c r="S833" i="1"/>
  <c r="AB839" i="1"/>
  <c r="V833" i="1"/>
  <c r="W833" i="1" s="1"/>
  <c r="X833" i="1" s="1"/>
  <c r="Z835" i="1"/>
  <c r="AK835" i="1" s="1"/>
  <c r="AC854" i="1"/>
  <c r="AW837" i="1"/>
  <c r="AX840" i="1" s="1"/>
  <c r="Y840" i="1"/>
  <c r="AU837" i="1"/>
  <c r="BB833" i="1"/>
  <c r="R833" i="1" l="1"/>
  <c r="AI833" i="1" s="1"/>
  <c r="BE833" i="1"/>
  <c r="K783" i="4" s="1"/>
  <c r="AY837" i="1"/>
  <c r="AZ837" i="1" s="1"/>
  <c r="F787" i="4" s="1"/>
  <c r="AH833" i="1"/>
  <c r="BF833" i="1"/>
  <c r="AG833" i="1"/>
  <c r="AD833" i="1" a="1"/>
  <c r="AD833" i="1" s="1"/>
  <c r="BD839" i="1"/>
  <c r="E783" i="4"/>
  <c r="BC833" i="1"/>
  <c r="AF833" i="1"/>
  <c r="AJ833" i="1"/>
  <c r="AI787" i="4" l="1"/>
  <c r="AJ787" i="4" s="1"/>
  <c r="G787" i="4"/>
  <c r="AN833" i="1"/>
  <c r="BA837" i="1"/>
  <c r="D787" i="4" s="1"/>
  <c r="AR787" i="4" s="1"/>
  <c r="L783" i="4"/>
  <c r="AL833" i="1"/>
  <c r="AM833" i="1" s="1"/>
  <c r="AO833" i="1"/>
  <c r="AP833" i="1" s="1"/>
  <c r="H783" i="4" s="1"/>
  <c r="AE833" i="1"/>
  <c r="D838" i="1" l="1"/>
  <c r="E838" i="1" s="1"/>
  <c r="F838" i="1" s="1"/>
  <c r="O834" i="1"/>
  <c r="P834" i="1" s="1"/>
  <c r="C783" i="4"/>
  <c r="I783" i="4"/>
  <c r="BI833" i="1"/>
  <c r="AK783" i="4" l="1"/>
  <c r="AL783" i="4" s="1"/>
  <c r="J783" i="4"/>
  <c r="G838" i="1"/>
  <c r="M788" i="4" s="1"/>
  <c r="R834" i="1"/>
  <c r="Q834" i="1"/>
  <c r="BE834" i="1"/>
  <c r="K834" i="1"/>
  <c r="M834" i="1" s="1"/>
  <c r="N783" i="4"/>
  <c r="O783" i="4" s="1"/>
  <c r="K784" i="4" l="1"/>
  <c r="N834" i="1"/>
  <c r="AB840" i="1"/>
  <c r="BD840" i="1" s="1"/>
  <c r="AW838" i="1"/>
  <c r="AX841" i="1" s="1"/>
  <c r="AU838" i="1"/>
  <c r="Z836" i="1"/>
  <c r="AK836" i="1" s="1"/>
  <c r="V834" i="1"/>
  <c r="W834" i="1" s="1"/>
  <c r="X834" i="1" s="1"/>
  <c r="AG834" i="1" s="1"/>
  <c r="AC855" i="1"/>
  <c r="S834" i="1"/>
  <c r="AA841" i="1"/>
  <c r="AV838" i="1"/>
  <c r="Y841" i="1"/>
  <c r="BB834" i="1"/>
  <c r="AN834" i="1"/>
  <c r="AI834" i="1"/>
  <c r="AY838" i="1" l="1"/>
  <c r="AZ838" i="1" s="1"/>
  <c r="AD834" i="1" a="1"/>
  <c r="AD834" i="1" s="1"/>
  <c r="AJ834" i="1"/>
  <c r="AF834" i="1"/>
  <c r="BC834" i="1"/>
  <c r="E784" i="4"/>
  <c r="AH834" i="1"/>
  <c r="BF834" i="1"/>
  <c r="L784" i="4" l="1"/>
  <c r="AL834" i="1"/>
  <c r="AM834" i="1" s="1"/>
  <c r="C784" i="4" s="1"/>
  <c r="AO834" i="1"/>
  <c r="AP834" i="1" s="1"/>
  <c r="H784" i="4" s="1"/>
  <c r="AE834" i="1"/>
  <c r="BI834" i="1" s="1"/>
  <c r="F788" i="4"/>
  <c r="BA838" i="1"/>
  <c r="AI788" i="4" l="1"/>
  <c r="AJ788" i="4" s="1"/>
  <c r="G788" i="4"/>
  <c r="O835" i="1"/>
  <c r="P835" i="1" s="1"/>
  <c r="I784" i="4"/>
  <c r="N784" i="4"/>
  <c r="O784" i="4" s="1"/>
  <c r="K835" i="1"/>
  <c r="M835" i="1" s="1"/>
  <c r="D788" i="4"/>
  <c r="AR788" i="4" s="1"/>
  <c r="D839" i="1"/>
  <c r="E839" i="1" s="1"/>
  <c r="F839" i="1" s="1"/>
  <c r="AK784" i="4" l="1"/>
  <c r="AL784" i="4" s="1"/>
  <c r="J784" i="4"/>
  <c r="R835" i="1"/>
  <c r="Q835" i="1"/>
  <c r="BE835" i="1"/>
  <c r="AU839" i="1"/>
  <c r="AV839" i="1"/>
  <c r="S835" i="1"/>
  <c r="AW839" i="1"/>
  <c r="AX842" i="1" s="1"/>
  <c r="N835" i="1"/>
  <c r="V835" i="1"/>
  <c r="W835" i="1" s="1"/>
  <c r="X835" i="1" s="1"/>
  <c r="AB841" i="1"/>
  <c r="BD841" i="1" s="1"/>
  <c r="AA842" i="1"/>
  <c r="Y842" i="1"/>
  <c r="AC856" i="1"/>
  <c r="Z837" i="1"/>
  <c r="AK837" i="1" s="1"/>
  <c r="BB835" i="1"/>
  <c r="G839" i="1"/>
  <c r="M789" i="4" s="1"/>
  <c r="AD835" i="1" l="1" a="1"/>
  <c r="AD835" i="1" s="1"/>
  <c r="E785" i="4"/>
  <c r="AF835" i="1"/>
  <c r="BC835" i="1"/>
  <c r="AJ835" i="1"/>
  <c r="AY839" i="1"/>
  <c r="AZ839" i="1" s="1"/>
  <c r="K785" i="4"/>
  <c r="AG835" i="1"/>
  <c r="BF835" i="1"/>
  <c r="AH835" i="1"/>
  <c r="AI835" i="1"/>
  <c r="AN835" i="1"/>
  <c r="L785" i="4" l="1"/>
  <c r="F789" i="4"/>
  <c r="BA839" i="1"/>
  <c r="AE835" i="1"/>
  <c r="AO835" i="1"/>
  <c r="AP835" i="1" s="1"/>
  <c r="H785" i="4" s="1"/>
  <c r="AL835" i="1"/>
  <c r="AI789" i="4" l="1"/>
  <c r="AJ789" i="4" s="1"/>
  <c r="G789" i="4"/>
  <c r="BI835" i="1"/>
  <c r="D840" i="1"/>
  <c r="E840" i="1" s="1"/>
  <c r="F840" i="1" s="1"/>
  <c r="D789" i="4"/>
  <c r="AR789" i="4" s="1"/>
  <c r="I785" i="4"/>
  <c r="AM835" i="1"/>
  <c r="AK785" i="4" l="1"/>
  <c r="AL785" i="4" s="1"/>
  <c r="J785" i="4"/>
  <c r="O836" i="1"/>
  <c r="P836" i="1" s="1"/>
  <c r="C785" i="4"/>
  <c r="G840" i="1"/>
  <c r="M790" i="4" s="1"/>
  <c r="K836" i="1"/>
  <c r="M836" i="1" s="1"/>
  <c r="N785" i="4"/>
  <c r="O785" i="4" s="1"/>
  <c r="N836" i="1" l="1"/>
  <c r="V836" i="1"/>
  <c r="W836" i="1" s="1"/>
  <c r="AU840" i="1"/>
  <c r="AB842" i="1"/>
  <c r="BD842" i="1" s="1"/>
  <c r="Z838" i="1"/>
  <c r="AK838" i="1" s="1"/>
  <c r="AW840" i="1"/>
  <c r="AX843" i="1" s="1"/>
  <c r="AA843" i="1"/>
  <c r="Y843" i="1"/>
  <c r="S836" i="1"/>
  <c r="AC857" i="1"/>
  <c r="AV840" i="1"/>
  <c r="BB836" i="1"/>
  <c r="R836" i="1"/>
  <c r="Q836" i="1"/>
  <c r="BE836" i="1"/>
  <c r="K786" i="4" s="1"/>
  <c r="X836" i="1" l="1"/>
  <c r="AG836" i="1" s="1"/>
  <c r="E786" i="4"/>
  <c r="AN836" i="1"/>
  <c r="AI836" i="1"/>
  <c r="AY840" i="1"/>
  <c r="AZ840" i="1" s="1"/>
  <c r="AJ836" i="1"/>
  <c r="AF836" i="1"/>
  <c r="BC836" i="1"/>
  <c r="AD836" i="1" a="1"/>
  <c r="AD836" i="1" s="1"/>
  <c r="BF836" i="1" l="1"/>
  <c r="L786" i="4" s="1"/>
  <c r="AH836" i="1"/>
  <c r="F790" i="4"/>
  <c r="BA840" i="1"/>
  <c r="AE836" i="1"/>
  <c r="AL836" i="1"/>
  <c r="AM836" i="1" s="1"/>
  <c r="AO836" i="1"/>
  <c r="AP836" i="1" s="1"/>
  <c r="H786" i="4" s="1"/>
  <c r="AI790" i="4" l="1"/>
  <c r="AJ790" i="4" s="1"/>
  <c r="G790" i="4"/>
  <c r="O837" i="1"/>
  <c r="P837" i="1" s="1"/>
  <c r="C786" i="4"/>
  <c r="I786" i="4"/>
  <c r="D841" i="1"/>
  <c r="E841" i="1" s="1"/>
  <c r="F841" i="1" s="1"/>
  <c r="D790" i="4"/>
  <c r="AR790" i="4" s="1"/>
  <c r="BI836" i="1"/>
  <c r="AK786" i="4" l="1"/>
  <c r="AL786" i="4" s="1"/>
  <c r="J786" i="4"/>
  <c r="G841" i="1"/>
  <c r="M791" i="4" s="1"/>
  <c r="K837" i="1"/>
  <c r="M837" i="1" s="1"/>
  <c r="N786" i="4"/>
  <c r="O786" i="4" s="1"/>
  <c r="BE837" i="1"/>
  <c r="K787" i="4" s="1"/>
  <c r="Q837" i="1"/>
  <c r="R837" i="1"/>
  <c r="AN837" i="1" l="1"/>
  <c r="AI837" i="1"/>
  <c r="N837" i="1"/>
  <c r="AV841" i="1"/>
  <c r="AW841" i="1"/>
  <c r="AX844" i="1" s="1"/>
  <c r="AA844" i="1"/>
  <c r="S837" i="1"/>
  <c r="AU841" i="1"/>
  <c r="Y844" i="1"/>
  <c r="AC858" i="1"/>
  <c r="V837" i="1"/>
  <c r="W837" i="1" s="1"/>
  <c r="X837" i="1" s="1"/>
  <c r="Z839" i="1"/>
  <c r="AK839" i="1" s="1"/>
  <c r="AB843" i="1"/>
  <c r="BB837" i="1"/>
  <c r="AF837" i="1" l="1"/>
  <c r="AJ837" i="1"/>
  <c r="BC837" i="1"/>
  <c r="E787" i="4"/>
  <c r="AD837" i="1" a="1"/>
  <c r="AD837" i="1" s="1"/>
  <c r="BD843" i="1"/>
  <c r="BF837" i="1"/>
  <c r="L787" i="4" s="1"/>
  <c r="AH837" i="1"/>
  <c r="AG837" i="1"/>
  <c r="AY841" i="1"/>
  <c r="AZ841" i="1" s="1"/>
  <c r="F791" i="4" l="1"/>
  <c r="BA841" i="1"/>
  <c r="AO837" i="1"/>
  <c r="AP837" i="1" s="1"/>
  <c r="H787" i="4" s="1"/>
  <c r="AL837" i="1"/>
  <c r="AE837" i="1"/>
  <c r="BI837" i="1" s="1"/>
  <c r="AI791" i="4" l="1"/>
  <c r="AJ791" i="4" s="1"/>
  <c r="G791" i="4"/>
  <c r="I787" i="4"/>
  <c r="AM837" i="1"/>
  <c r="K838" i="1"/>
  <c r="M838" i="1" s="1"/>
  <c r="N787" i="4"/>
  <c r="O787" i="4" s="1"/>
  <c r="D842" i="1"/>
  <c r="E842" i="1" s="1"/>
  <c r="F842" i="1" s="1"/>
  <c r="D791" i="4"/>
  <c r="AR791" i="4" s="1"/>
  <c r="AK787" i="4" l="1"/>
  <c r="AL787" i="4" s="1"/>
  <c r="J787" i="4"/>
  <c r="O838" i="1"/>
  <c r="P838" i="1" s="1"/>
  <c r="C787" i="4"/>
  <c r="G842" i="1"/>
  <c r="M792" i="4" s="1"/>
  <c r="N838" i="1"/>
  <c r="AV842" i="1"/>
  <c r="Y845" i="1"/>
  <c r="Z840" i="1"/>
  <c r="AK840" i="1" s="1"/>
  <c r="AC859" i="1"/>
  <c r="AU842" i="1"/>
  <c r="V838" i="1"/>
  <c r="W838" i="1" s="1"/>
  <c r="S838" i="1"/>
  <c r="AB844" i="1"/>
  <c r="AA845" i="1"/>
  <c r="AW842" i="1"/>
  <c r="AX845" i="1" s="1"/>
  <c r="BB838" i="1"/>
  <c r="BD844" i="1" l="1"/>
  <c r="AD838" i="1" a="1"/>
  <c r="AD838" i="1" s="1"/>
  <c r="BC838" i="1"/>
  <c r="AJ838" i="1"/>
  <c r="AY842" i="1"/>
  <c r="AZ842" i="1" s="1"/>
  <c r="E788" i="4"/>
  <c r="BE838" i="1"/>
  <c r="R838" i="1"/>
  <c r="Q838" i="1"/>
  <c r="X838" i="1" l="1"/>
  <c r="AL838" i="1"/>
  <c r="AM838" i="1" s="1"/>
  <c r="C788" i="4" s="1"/>
  <c r="AE838" i="1"/>
  <c r="AO838" i="1"/>
  <c r="AP838" i="1" s="1"/>
  <c r="H788" i="4" s="1"/>
  <c r="F792" i="4"/>
  <c r="BA842" i="1"/>
  <c r="AI838" i="1"/>
  <c r="AN838" i="1"/>
  <c r="K788" i="4"/>
  <c r="AF838" i="1"/>
  <c r="AI792" i="4" l="1"/>
  <c r="AJ792" i="4" s="1"/>
  <c r="G792" i="4"/>
  <c r="BF838" i="1"/>
  <c r="L788" i="4" s="1"/>
  <c r="AH838" i="1"/>
  <c r="AG838" i="1"/>
  <c r="BI838" i="1" s="1"/>
  <c r="I788" i="4"/>
  <c r="O839" i="1"/>
  <c r="P839" i="1" s="1"/>
  <c r="D792" i="4"/>
  <c r="AR792" i="4" s="1"/>
  <c r="D843" i="1"/>
  <c r="E843" i="1" s="1"/>
  <c r="F843" i="1" s="1"/>
  <c r="AK788" i="4" l="1"/>
  <c r="AL788" i="4" s="1"/>
  <c r="J788" i="4"/>
  <c r="Q839" i="1"/>
  <c r="R839" i="1"/>
  <c r="BE839" i="1"/>
  <c r="K839" i="1"/>
  <c r="M839" i="1" s="1"/>
  <c r="N788" i="4"/>
  <c r="O788" i="4" s="1"/>
  <c r="G843" i="1"/>
  <c r="M793" i="4" s="1"/>
  <c r="S839" i="1" l="1"/>
  <c r="Z841" i="1"/>
  <c r="AK841" i="1" s="1"/>
  <c r="AU843" i="1"/>
  <c r="V839" i="1"/>
  <c r="W839" i="1" s="1"/>
  <c r="X839" i="1" s="1"/>
  <c r="Y846" i="1"/>
  <c r="AW843" i="1"/>
  <c r="AX846" i="1" s="1"/>
  <c r="AC860" i="1"/>
  <c r="AV843" i="1"/>
  <c r="AB845" i="1"/>
  <c r="N839" i="1"/>
  <c r="AA846" i="1"/>
  <c r="BB839" i="1"/>
  <c r="K789" i="4"/>
  <c r="AI839" i="1"/>
  <c r="AN839" i="1"/>
  <c r="E789" i="4" l="1"/>
  <c r="AY843" i="1"/>
  <c r="AZ843" i="1" s="1"/>
  <c r="AD839" i="1" a="1"/>
  <c r="AD839" i="1" s="1"/>
  <c r="BF839" i="1"/>
  <c r="AH839" i="1"/>
  <c r="AG839" i="1"/>
  <c r="BD845" i="1"/>
  <c r="AJ839" i="1"/>
  <c r="BC839" i="1"/>
  <c r="AF839" i="1"/>
  <c r="AL839" i="1" l="1"/>
  <c r="AE839" i="1"/>
  <c r="AO839" i="1"/>
  <c r="AP839" i="1" s="1"/>
  <c r="H789" i="4" s="1"/>
  <c r="F793" i="4"/>
  <c r="BA843" i="1"/>
  <c r="L789" i="4"/>
  <c r="AI793" i="4" l="1"/>
  <c r="AJ793" i="4" s="1"/>
  <c r="G793" i="4"/>
  <c r="D844" i="1"/>
  <c r="E844" i="1" s="1"/>
  <c r="F844" i="1" s="1"/>
  <c r="D793" i="4"/>
  <c r="AR793" i="4" s="1"/>
  <c r="BI839" i="1"/>
  <c r="AM839" i="1"/>
  <c r="C789" i="4" s="1"/>
  <c r="I789" i="4"/>
  <c r="AK789" i="4" l="1"/>
  <c r="AL789" i="4" s="1"/>
  <c r="J789" i="4"/>
  <c r="K840" i="1"/>
  <c r="M840" i="1" s="1"/>
  <c r="N789" i="4"/>
  <c r="O789" i="4" s="1"/>
  <c r="G844" i="1"/>
  <c r="M794" i="4" s="1"/>
  <c r="O840" i="1"/>
  <c r="P840" i="1" s="1"/>
  <c r="Q840" i="1" l="1"/>
  <c r="R840" i="1"/>
  <c r="BE840" i="1"/>
  <c r="Y847" i="1"/>
  <c r="AB846" i="1"/>
  <c r="BD846" i="1" s="1"/>
  <c r="V840" i="1"/>
  <c r="W840" i="1" s="1"/>
  <c r="X840" i="1" s="1"/>
  <c r="S840" i="1"/>
  <c r="AV844" i="1"/>
  <c r="N840" i="1"/>
  <c r="AA847" i="1"/>
  <c r="Z842" i="1"/>
  <c r="AK842" i="1" s="1"/>
  <c r="AU844" i="1"/>
  <c r="AC861" i="1"/>
  <c r="AW844" i="1"/>
  <c r="AX847" i="1" s="1"/>
  <c r="BB840" i="1"/>
  <c r="BC840" i="1" l="1"/>
  <c r="AF840" i="1"/>
  <c r="AJ840" i="1"/>
  <c r="AH840" i="1"/>
  <c r="BF840" i="1"/>
  <c r="L790" i="4" s="1"/>
  <c r="K790" i="4"/>
  <c r="E790" i="4"/>
  <c r="AY844" i="1"/>
  <c r="AZ844" i="1" s="1"/>
  <c r="AI840" i="1"/>
  <c r="AN840" i="1"/>
  <c r="AD840" i="1" a="1"/>
  <c r="AD840" i="1" s="1"/>
  <c r="AG840" i="1"/>
  <c r="AE840" i="1" l="1"/>
  <c r="AO840" i="1"/>
  <c r="AP840" i="1" s="1"/>
  <c r="H790" i="4" s="1"/>
  <c r="AL840" i="1"/>
  <c r="BA844" i="1"/>
  <c r="F794" i="4"/>
  <c r="AI794" i="4" l="1"/>
  <c r="AJ794" i="4" s="1"/>
  <c r="G794" i="4"/>
  <c r="D794" i="4"/>
  <c r="AR794" i="4" s="1"/>
  <c r="D845" i="1"/>
  <c r="E845" i="1" s="1"/>
  <c r="F845" i="1" s="1"/>
  <c r="I790" i="4"/>
  <c r="AM840" i="1"/>
  <c r="C790" i="4" s="1"/>
  <c r="BI840" i="1"/>
  <c r="AK790" i="4" l="1"/>
  <c r="AL790" i="4" s="1"/>
  <c r="J790" i="4"/>
  <c r="O841" i="1"/>
  <c r="G845" i="1"/>
  <c r="M795" i="4" s="1"/>
  <c r="K841" i="1"/>
  <c r="M841" i="1" s="1"/>
  <c r="N790" i="4"/>
  <c r="O790" i="4" s="1"/>
  <c r="P841" i="1" l="1"/>
  <c r="Q841" i="1" s="1"/>
  <c r="AU845" i="1"/>
  <c r="S841" i="1"/>
  <c r="Z843" i="1"/>
  <c r="AK843" i="1" s="1"/>
  <c r="N841" i="1"/>
  <c r="Y848" i="1"/>
  <c r="AA848" i="1"/>
  <c r="AW845" i="1"/>
  <c r="AX848" i="1" s="1"/>
  <c r="AB847" i="1"/>
  <c r="AV845" i="1"/>
  <c r="AC862" i="1"/>
  <c r="V841" i="1"/>
  <c r="W841" i="1" s="1"/>
  <c r="X841" i="1" s="1"/>
  <c r="BB841" i="1"/>
  <c r="BE841" i="1" l="1"/>
  <c r="K791" i="4" s="1"/>
  <c r="R841" i="1"/>
  <c r="AN841" i="1" s="1"/>
  <c r="AG841" i="1"/>
  <c r="AD841" i="1" a="1"/>
  <c r="AD841" i="1" s="1"/>
  <c r="E791" i="4"/>
  <c r="BF841" i="1"/>
  <c r="AH841" i="1"/>
  <c r="AF841" i="1"/>
  <c r="BC841" i="1"/>
  <c r="AJ841" i="1"/>
  <c r="BD847" i="1"/>
  <c r="AY845" i="1"/>
  <c r="AZ845" i="1" s="1"/>
  <c r="AI841" i="1" l="1"/>
  <c r="AL841" i="1"/>
  <c r="AM841" i="1" s="1"/>
  <c r="C791" i="4" s="1"/>
  <c r="AO841" i="1"/>
  <c r="AP841" i="1" s="1"/>
  <c r="H791" i="4" s="1"/>
  <c r="AE841" i="1"/>
  <c r="F795" i="4"/>
  <c r="BA845" i="1"/>
  <c r="L791" i="4"/>
  <c r="AI795" i="4" l="1"/>
  <c r="AJ795" i="4" s="1"/>
  <c r="G795" i="4"/>
  <c r="D846" i="1"/>
  <c r="E846" i="1" s="1"/>
  <c r="F846" i="1" s="1"/>
  <c r="D795" i="4"/>
  <c r="AR795" i="4" s="1"/>
  <c r="O842" i="1"/>
  <c r="P842" i="1" s="1"/>
  <c r="BI841" i="1"/>
  <c r="I791" i="4"/>
  <c r="AK791" i="4" l="1"/>
  <c r="AL791" i="4" s="1"/>
  <c r="J791" i="4"/>
  <c r="K842" i="1"/>
  <c r="M842" i="1" s="1"/>
  <c r="N791" i="4"/>
  <c r="O791" i="4" s="1"/>
  <c r="R842" i="1"/>
  <c r="Q842" i="1"/>
  <c r="BE842" i="1"/>
  <c r="G846" i="1"/>
  <c r="M796" i="4" s="1"/>
  <c r="K792" i="4" l="1"/>
  <c r="AN842" i="1"/>
  <c r="AI842" i="1"/>
  <c r="Y849" i="1"/>
  <c r="AV846" i="1"/>
  <c r="N842" i="1"/>
  <c r="S842" i="1"/>
  <c r="AA849" i="1"/>
  <c r="AC863" i="1"/>
  <c r="AU846" i="1"/>
  <c r="AW846" i="1"/>
  <c r="AX849" i="1" s="1"/>
  <c r="AB848" i="1"/>
  <c r="BD848" i="1" s="1"/>
  <c r="V842" i="1"/>
  <c r="W842" i="1" s="1"/>
  <c r="X842" i="1" s="1"/>
  <c r="Z844" i="1"/>
  <c r="AK844" i="1" s="1"/>
  <c r="BB842" i="1"/>
  <c r="AH842" i="1" l="1"/>
  <c r="BF842" i="1"/>
  <c r="AG842" i="1"/>
  <c r="AD842" i="1" a="1"/>
  <c r="AD842" i="1" s="1"/>
  <c r="AY846" i="1"/>
  <c r="AZ846" i="1" s="1"/>
  <c r="E792" i="4"/>
  <c r="AF842" i="1"/>
  <c r="AJ842" i="1"/>
  <c r="BC842" i="1"/>
  <c r="AL842" i="1" l="1"/>
  <c r="AM842" i="1" s="1"/>
  <c r="C792" i="4" s="1"/>
  <c r="AE842" i="1"/>
  <c r="AO842" i="1"/>
  <c r="AP842" i="1" s="1"/>
  <c r="H792" i="4" s="1"/>
  <c r="F796" i="4"/>
  <c r="BA846" i="1"/>
  <c r="L792" i="4"/>
  <c r="AI796" i="4" l="1"/>
  <c r="AJ796" i="4" s="1"/>
  <c r="G796" i="4"/>
  <c r="D847" i="1"/>
  <c r="E847" i="1" s="1"/>
  <c r="F847" i="1" s="1"/>
  <c r="D796" i="4"/>
  <c r="AR796" i="4" s="1"/>
  <c r="I792" i="4"/>
  <c r="BI842" i="1"/>
  <c r="O843" i="1"/>
  <c r="P843" i="1" s="1"/>
  <c r="AK792" i="4" l="1"/>
  <c r="AL792" i="4" s="1"/>
  <c r="J792" i="4"/>
  <c r="R843" i="1"/>
  <c r="Q843" i="1"/>
  <c r="BE843" i="1"/>
  <c r="K793" i="4" s="1"/>
  <c r="N792" i="4"/>
  <c r="O792" i="4" s="1"/>
  <c r="K843" i="1"/>
  <c r="M843" i="1" s="1"/>
  <c r="G847" i="1"/>
  <c r="M797" i="4" s="1"/>
  <c r="AB849" i="1" l="1"/>
  <c r="AW847" i="1"/>
  <c r="AX850" i="1" s="1"/>
  <c r="Y850" i="1"/>
  <c r="Z845" i="1"/>
  <c r="AK845" i="1" s="1"/>
  <c r="S843" i="1"/>
  <c r="N843" i="1"/>
  <c r="AU847" i="1"/>
  <c r="AV847" i="1"/>
  <c r="AC864" i="1"/>
  <c r="AA850" i="1"/>
  <c r="V843" i="1"/>
  <c r="W843" i="1" s="1"/>
  <c r="X843" i="1" s="1"/>
  <c r="BB843" i="1"/>
  <c r="AI843" i="1"/>
  <c r="AN843" i="1"/>
  <c r="AY847" i="1" l="1"/>
  <c r="AZ847" i="1" s="1"/>
  <c r="AD843" i="1" a="1"/>
  <c r="AD843" i="1" s="1"/>
  <c r="AF843" i="1"/>
  <c r="BC843" i="1"/>
  <c r="AJ843" i="1"/>
  <c r="E793" i="4"/>
  <c r="AG843" i="1"/>
  <c r="BF843" i="1"/>
  <c r="AH843" i="1"/>
  <c r="BD849" i="1"/>
  <c r="L793" i="4" l="1"/>
  <c r="AL843" i="1"/>
  <c r="AO843" i="1"/>
  <c r="AP843" i="1" s="1"/>
  <c r="H793" i="4" s="1"/>
  <c r="AE843" i="1"/>
  <c r="F797" i="4"/>
  <c r="BA847" i="1"/>
  <c r="AI797" i="4" l="1"/>
  <c r="AJ797" i="4" s="1"/>
  <c r="G797" i="4"/>
  <c r="BI843" i="1"/>
  <c r="I793" i="4"/>
  <c r="AM843" i="1"/>
  <c r="C793" i="4" s="1"/>
  <c r="D848" i="1"/>
  <c r="E848" i="1" s="1"/>
  <c r="F848" i="1" s="1"/>
  <c r="D797" i="4"/>
  <c r="AR797" i="4" s="1"/>
  <c r="AK793" i="4" l="1"/>
  <c r="AL793" i="4" s="1"/>
  <c r="J793" i="4"/>
  <c r="O844" i="1"/>
  <c r="P844" i="1" s="1"/>
  <c r="K844" i="1"/>
  <c r="M844" i="1" s="1"/>
  <c r="N793" i="4"/>
  <c r="O793" i="4" s="1"/>
  <c r="G848" i="1"/>
  <c r="M798" i="4" s="1"/>
  <c r="N844" i="1" l="1"/>
  <c r="AU848" i="1"/>
  <c r="Z846" i="1"/>
  <c r="AK846" i="1" s="1"/>
  <c r="AB850" i="1"/>
  <c r="AV848" i="1"/>
  <c r="AW848" i="1"/>
  <c r="AX851" i="1" s="1"/>
  <c r="V844" i="1"/>
  <c r="W844" i="1" s="1"/>
  <c r="X844" i="1" s="1"/>
  <c r="AA851" i="1"/>
  <c r="S844" i="1"/>
  <c r="Y851" i="1"/>
  <c r="AC865" i="1"/>
  <c r="BB844" i="1"/>
  <c r="BE844" i="1"/>
  <c r="R844" i="1"/>
  <c r="Q844" i="1"/>
  <c r="AG844" i="1" l="1"/>
  <c r="K794" i="4"/>
  <c r="AH844" i="1"/>
  <c r="BF844" i="1"/>
  <c r="AN844" i="1"/>
  <c r="AI844" i="1"/>
  <c r="BD850" i="1"/>
  <c r="E794" i="4"/>
  <c r="AY848" i="1"/>
  <c r="AZ848" i="1" s="1"/>
  <c r="AJ844" i="1"/>
  <c r="AF844" i="1"/>
  <c r="BC844" i="1"/>
  <c r="AD844" i="1" a="1"/>
  <c r="AD844" i="1" s="1"/>
  <c r="L794" i="4" l="1"/>
  <c r="F798" i="4"/>
  <c r="BA848" i="1"/>
  <c r="AE844" i="1"/>
  <c r="AL844" i="1"/>
  <c r="AM844" i="1" s="1"/>
  <c r="C794" i="4" s="1"/>
  <c r="AO844" i="1"/>
  <c r="AP844" i="1" s="1"/>
  <c r="H794" i="4" s="1"/>
  <c r="AI798" i="4" l="1"/>
  <c r="AJ798" i="4" s="1"/>
  <c r="G798" i="4"/>
  <c r="I794" i="4"/>
  <c r="O845" i="1"/>
  <c r="P845" i="1" s="1"/>
  <c r="BI844" i="1"/>
  <c r="D798" i="4"/>
  <c r="AR798" i="4" s="1"/>
  <c r="D849" i="1"/>
  <c r="E849" i="1" s="1"/>
  <c r="F849" i="1" s="1"/>
  <c r="AK794" i="4" l="1"/>
  <c r="AL794" i="4" s="1"/>
  <c r="J794" i="4"/>
  <c r="G849" i="1"/>
  <c r="M799" i="4" s="1"/>
  <c r="N794" i="4"/>
  <c r="O794" i="4" s="1"/>
  <c r="K845" i="1"/>
  <c r="M845" i="1" s="1"/>
  <c r="R845" i="1"/>
  <c r="Q845" i="1"/>
  <c r="BE845" i="1"/>
  <c r="K795" i="4" l="1"/>
  <c r="N845" i="1"/>
  <c r="AW849" i="1"/>
  <c r="AX852" i="1" s="1"/>
  <c r="AA852" i="1"/>
  <c r="S845" i="1"/>
  <c r="AV849" i="1"/>
  <c r="Z847" i="1"/>
  <c r="AK847" i="1" s="1"/>
  <c r="Y852" i="1"/>
  <c r="AC866" i="1"/>
  <c r="AU849" i="1"/>
  <c r="V845" i="1"/>
  <c r="W845" i="1" s="1"/>
  <c r="X845" i="1" s="1"/>
  <c r="AB851" i="1"/>
  <c r="BD851" i="1" s="1"/>
  <c r="BB845" i="1"/>
  <c r="AI845" i="1"/>
  <c r="AN845" i="1"/>
  <c r="E795" i="4" l="1"/>
  <c r="AH845" i="1"/>
  <c r="BF845" i="1"/>
  <c r="L795" i="4" s="1"/>
  <c r="AY849" i="1"/>
  <c r="AZ849" i="1" s="1"/>
  <c r="AD845" i="1" a="1"/>
  <c r="AD845" i="1" s="1"/>
  <c r="AF845" i="1"/>
  <c r="BC845" i="1"/>
  <c r="AJ845" i="1"/>
  <c r="AG845" i="1"/>
  <c r="AE845" i="1" l="1"/>
  <c r="AO845" i="1"/>
  <c r="AP845" i="1" s="1"/>
  <c r="H795" i="4" s="1"/>
  <c r="AL845" i="1"/>
  <c r="AM845" i="1" s="1"/>
  <c r="F799" i="4"/>
  <c r="BA849" i="1"/>
  <c r="AI799" i="4" l="1"/>
  <c r="AJ799" i="4" s="1"/>
  <c r="G799" i="4"/>
  <c r="O846" i="1"/>
  <c r="P846" i="1" s="1"/>
  <c r="C795" i="4"/>
  <c r="D799" i="4"/>
  <c r="AR799" i="4" s="1"/>
  <c r="D850" i="1"/>
  <c r="E850" i="1" s="1"/>
  <c r="F850" i="1" s="1"/>
  <c r="I795" i="4"/>
  <c r="BI845" i="1"/>
  <c r="AK795" i="4" l="1"/>
  <c r="AL795" i="4" s="1"/>
  <c r="J795" i="4"/>
  <c r="G850" i="1"/>
  <c r="M800" i="4" s="1"/>
  <c r="R846" i="1"/>
  <c r="Q846" i="1"/>
  <c r="BE846" i="1"/>
  <c r="K796" i="4" s="1"/>
  <c r="K846" i="1"/>
  <c r="M846" i="1" s="1"/>
  <c r="N795" i="4"/>
  <c r="O795" i="4" s="1"/>
  <c r="N846" i="1" l="1"/>
  <c r="V846" i="1"/>
  <c r="W846" i="1" s="1"/>
  <c r="X846" i="1" s="1"/>
  <c r="AG846" i="1" s="1"/>
  <c r="AA853" i="1"/>
  <c r="AV850" i="1"/>
  <c r="Y853" i="1"/>
  <c r="AU850" i="1"/>
  <c r="Z848" i="1"/>
  <c r="AK848" i="1" s="1"/>
  <c r="AB852" i="1"/>
  <c r="AW850" i="1"/>
  <c r="AX853" i="1" s="1"/>
  <c r="S846" i="1"/>
  <c r="AC867" i="1"/>
  <c r="BB846" i="1"/>
  <c r="AN846" i="1"/>
  <c r="AI846" i="1"/>
  <c r="AY850" i="1" l="1"/>
  <c r="AZ850" i="1" s="1"/>
  <c r="F800" i="4" s="1"/>
  <c r="BD852" i="1"/>
  <c r="E796" i="4"/>
  <c r="BC846" i="1"/>
  <c r="AF846" i="1"/>
  <c r="AJ846" i="1"/>
  <c r="BF846" i="1"/>
  <c r="L796" i="4" s="1"/>
  <c r="AH846" i="1"/>
  <c r="AD846" i="1" a="1"/>
  <c r="AD846" i="1" s="1"/>
  <c r="AI800" i="4" l="1"/>
  <c r="AJ800" i="4" s="1"/>
  <c r="G800" i="4"/>
  <c r="BA850" i="1"/>
  <c r="D800" i="4" s="1"/>
  <c r="AR800" i="4" s="1"/>
  <c r="AL846" i="1"/>
  <c r="AM846" i="1" s="1"/>
  <c r="AO846" i="1"/>
  <c r="AP846" i="1" s="1"/>
  <c r="H796" i="4" s="1"/>
  <c r="AE846" i="1"/>
  <c r="D851" i="1" l="1"/>
  <c r="E851" i="1" s="1"/>
  <c r="F851" i="1" s="1"/>
  <c r="O847" i="1"/>
  <c r="P847" i="1" s="1"/>
  <c r="C796" i="4"/>
  <c r="I796" i="4"/>
  <c r="BI846" i="1"/>
  <c r="AK796" i="4" l="1"/>
  <c r="AL796" i="4" s="1"/>
  <c r="J796" i="4"/>
  <c r="G851" i="1"/>
  <c r="M801" i="4" s="1"/>
  <c r="N796" i="4"/>
  <c r="O796" i="4" s="1"/>
  <c r="K847" i="1"/>
  <c r="M847" i="1" s="1"/>
  <c r="BE847" i="1"/>
  <c r="R847" i="1"/>
  <c r="Q847" i="1"/>
  <c r="AN847" i="1" l="1"/>
  <c r="AI847" i="1"/>
  <c r="K797" i="4"/>
  <c r="N847" i="1"/>
  <c r="V847" i="1"/>
  <c r="W847" i="1" s="1"/>
  <c r="X847" i="1" s="1"/>
  <c r="AA854" i="1"/>
  <c r="AU851" i="1"/>
  <c r="AW851" i="1"/>
  <c r="AX854" i="1" s="1"/>
  <c r="Z849" i="1"/>
  <c r="AK849" i="1" s="1"/>
  <c r="AB853" i="1"/>
  <c r="BD853" i="1" s="1"/>
  <c r="S847" i="1"/>
  <c r="Y854" i="1"/>
  <c r="AC868" i="1"/>
  <c r="AV851" i="1"/>
  <c r="BB847" i="1"/>
  <c r="AD847" i="1" l="1" a="1"/>
  <c r="AD847" i="1" s="1"/>
  <c r="AF847" i="1"/>
  <c r="BC847" i="1"/>
  <c r="AJ847" i="1"/>
  <c r="BF847" i="1"/>
  <c r="AH847" i="1"/>
  <c r="E797" i="4"/>
  <c r="AY851" i="1"/>
  <c r="AZ851" i="1" s="1"/>
  <c r="AG847" i="1"/>
  <c r="L797" i="4" l="1"/>
  <c r="BA851" i="1"/>
  <c r="F801" i="4"/>
  <c r="AO847" i="1"/>
  <c r="AP847" i="1" s="1"/>
  <c r="H797" i="4" s="1"/>
  <c r="AE847" i="1"/>
  <c r="AL847" i="1"/>
  <c r="AM847" i="1" s="1"/>
  <c r="AI801" i="4" l="1"/>
  <c r="AJ801" i="4" s="1"/>
  <c r="G801" i="4"/>
  <c r="O848" i="1"/>
  <c r="P848" i="1" s="1"/>
  <c r="C797" i="4"/>
  <c r="D801" i="4"/>
  <c r="AR801" i="4" s="1"/>
  <c r="D852" i="1"/>
  <c r="E852" i="1" s="1"/>
  <c r="F852" i="1" s="1"/>
  <c r="I797" i="4"/>
  <c r="BI847" i="1"/>
  <c r="AK797" i="4" l="1"/>
  <c r="AL797" i="4" s="1"/>
  <c r="J797" i="4"/>
  <c r="G852" i="1"/>
  <c r="M802" i="4" s="1"/>
  <c r="K848" i="1"/>
  <c r="M848" i="1" s="1"/>
  <c r="N797" i="4"/>
  <c r="O797" i="4" s="1"/>
  <c r="Q848" i="1"/>
  <c r="R848" i="1"/>
  <c r="BE848" i="1"/>
  <c r="AI848" i="1" l="1"/>
  <c r="AN848" i="1"/>
  <c r="K798" i="4"/>
  <c r="AU852" i="1"/>
  <c r="S848" i="1"/>
  <c r="Z850" i="1"/>
  <c r="AK850" i="1" s="1"/>
  <c r="AB854" i="1"/>
  <c r="BD854" i="1" s="1"/>
  <c r="N848" i="1"/>
  <c r="AW852" i="1"/>
  <c r="AX855" i="1" s="1"/>
  <c r="V848" i="1"/>
  <c r="W848" i="1" s="1"/>
  <c r="X848" i="1" s="1"/>
  <c r="AA855" i="1"/>
  <c r="Y855" i="1"/>
  <c r="AV852" i="1"/>
  <c r="AC869" i="1"/>
  <c r="BB848" i="1"/>
  <c r="E798" i="4" l="1"/>
  <c r="AF848" i="1"/>
  <c r="BC848" i="1"/>
  <c r="AJ848" i="1"/>
  <c r="AY852" i="1"/>
  <c r="AZ852" i="1" s="1"/>
  <c r="AG848" i="1"/>
  <c r="AH848" i="1"/>
  <c r="BF848" i="1"/>
  <c r="AD848" i="1" a="1"/>
  <c r="AD848" i="1" s="1"/>
  <c r="F802" i="4" l="1"/>
  <c r="BA852" i="1"/>
  <c r="AO848" i="1"/>
  <c r="AP848" i="1" s="1"/>
  <c r="H798" i="4" s="1"/>
  <c r="AL848" i="1"/>
  <c r="AM848" i="1" s="1"/>
  <c r="AE848" i="1"/>
  <c r="L798" i="4"/>
  <c r="AI802" i="4" l="1"/>
  <c r="AJ802" i="4" s="1"/>
  <c r="G802" i="4"/>
  <c r="BI848" i="1"/>
  <c r="I798" i="4"/>
  <c r="D802" i="4"/>
  <c r="AR802" i="4" s="1"/>
  <c r="D853" i="1"/>
  <c r="E853" i="1" s="1"/>
  <c r="F853" i="1" s="1"/>
  <c r="O849" i="1"/>
  <c r="P849" i="1" s="1"/>
  <c r="C798" i="4"/>
  <c r="AK798" i="4" l="1"/>
  <c r="AL798" i="4" s="1"/>
  <c r="J798" i="4"/>
  <c r="Q849" i="1"/>
  <c r="R849" i="1"/>
  <c r="BE849" i="1"/>
  <c r="G853" i="1"/>
  <c r="M803" i="4" s="1"/>
  <c r="K849" i="1"/>
  <c r="M849" i="1" s="1"/>
  <c r="N798" i="4"/>
  <c r="O798" i="4" s="1"/>
  <c r="N849" i="1" l="1"/>
  <c r="AW853" i="1"/>
  <c r="AX856" i="1" s="1"/>
  <c r="Y856" i="1"/>
  <c r="AA856" i="1"/>
  <c r="AV853" i="1"/>
  <c r="Z851" i="1"/>
  <c r="AK851" i="1" s="1"/>
  <c r="V849" i="1"/>
  <c r="W849" i="1" s="1"/>
  <c r="X849" i="1" s="1"/>
  <c r="AC870" i="1"/>
  <c r="AB855" i="1"/>
  <c r="S849" i="1"/>
  <c r="AU853" i="1"/>
  <c r="BB849" i="1"/>
  <c r="K799" i="4"/>
  <c r="AI849" i="1"/>
  <c r="AN849" i="1"/>
  <c r="AH849" i="1" l="1"/>
  <c r="BF849" i="1"/>
  <c r="L799" i="4" s="1"/>
  <c r="E799" i="4"/>
  <c r="AY853" i="1"/>
  <c r="AZ853" i="1" s="1"/>
  <c r="AF849" i="1"/>
  <c r="AJ849" i="1"/>
  <c r="BC849" i="1"/>
  <c r="AG849" i="1"/>
  <c r="BD855" i="1"/>
  <c r="AD849" i="1" a="1"/>
  <c r="AD849" i="1" s="1"/>
  <c r="AE849" i="1" l="1"/>
  <c r="BI849" i="1" s="1"/>
  <c r="AO849" i="1"/>
  <c r="AP849" i="1" s="1"/>
  <c r="H799" i="4" s="1"/>
  <c r="AL849" i="1"/>
  <c r="AM849" i="1" s="1"/>
  <c r="F803" i="4"/>
  <c r="BA853" i="1"/>
  <c r="AI803" i="4" l="1"/>
  <c r="AJ803" i="4" s="1"/>
  <c r="G803" i="4"/>
  <c r="D803" i="4"/>
  <c r="AR803" i="4" s="1"/>
  <c r="D854" i="1"/>
  <c r="E854" i="1" s="1"/>
  <c r="F854" i="1" s="1"/>
  <c r="O850" i="1"/>
  <c r="P850" i="1" s="1"/>
  <c r="C799" i="4"/>
  <c r="I799" i="4"/>
  <c r="K850" i="1"/>
  <c r="M850" i="1" s="1"/>
  <c r="N799" i="4"/>
  <c r="O799" i="4" s="1"/>
  <c r="AK799" i="4" l="1"/>
  <c r="AL799" i="4" s="1"/>
  <c r="J799" i="4"/>
  <c r="N850" i="1"/>
  <c r="AA857" i="1"/>
  <c r="AU854" i="1"/>
  <c r="AW854" i="1"/>
  <c r="AX857" i="1" s="1"/>
  <c r="S850" i="1"/>
  <c r="V850" i="1"/>
  <c r="W850" i="1" s="1"/>
  <c r="X850" i="1" s="1"/>
  <c r="AB856" i="1"/>
  <c r="Y857" i="1"/>
  <c r="AV854" i="1"/>
  <c r="AC871" i="1"/>
  <c r="Z852" i="1"/>
  <c r="AK852" i="1" s="1"/>
  <c r="BB850" i="1"/>
  <c r="Q850" i="1"/>
  <c r="R850" i="1"/>
  <c r="BE850" i="1"/>
  <c r="G854" i="1"/>
  <c r="M804" i="4" s="1"/>
  <c r="AF850" i="1" l="1"/>
  <c r="BC850" i="1"/>
  <c r="AJ850" i="1"/>
  <c r="AG850" i="1"/>
  <c r="E800" i="4"/>
  <c r="BD856" i="1"/>
  <c r="AY854" i="1"/>
  <c r="AZ854" i="1" s="1"/>
  <c r="BF850" i="1"/>
  <c r="L800" i="4" s="1"/>
  <c r="AH850" i="1"/>
  <c r="K800" i="4"/>
  <c r="AN850" i="1"/>
  <c r="AI850" i="1"/>
  <c r="AD850" i="1" a="1"/>
  <c r="AD850" i="1" s="1"/>
  <c r="AK364" i="4"/>
  <c r="AL364" i="4" s="1"/>
  <c r="AK365" i="4"/>
  <c r="AL365" i="4" s="1"/>
  <c r="AK366" i="4"/>
  <c r="AL366" i="4" s="1"/>
  <c r="AK367" i="4"/>
  <c r="AL367" i="4" s="1"/>
  <c r="AH380" i="4" l="1"/>
  <c r="AH379" i="4"/>
  <c r="AH381" i="4"/>
  <c r="AH378" i="4"/>
  <c r="AH364" i="4"/>
  <c r="AH371" i="4"/>
  <c r="AH366" i="4"/>
  <c r="AH373" i="4"/>
  <c r="AH365" i="4"/>
  <c r="AH372" i="4"/>
  <c r="AH367" i="4"/>
  <c r="AH374" i="4"/>
  <c r="AE850" i="1"/>
  <c r="BI850" i="1" s="1"/>
  <c r="AL850" i="1"/>
  <c r="AM850" i="1" s="1"/>
  <c r="AO850" i="1"/>
  <c r="AP850" i="1" s="1"/>
  <c r="H800" i="4" s="1"/>
  <c r="F804" i="4"/>
  <c r="BA854" i="1"/>
  <c r="AI804" i="4" l="1"/>
  <c r="AJ804" i="4" s="1"/>
  <c r="G804" i="4"/>
  <c r="O851" i="1"/>
  <c r="P851" i="1" s="1"/>
  <c r="C800" i="4"/>
  <c r="N800" i="4"/>
  <c r="O800" i="4" s="1"/>
  <c r="K851" i="1"/>
  <c r="M851" i="1" s="1"/>
  <c r="D804" i="4"/>
  <c r="AR804" i="4" s="1"/>
  <c r="D855" i="1"/>
  <c r="E855" i="1" s="1"/>
  <c r="F855" i="1" s="1"/>
  <c r="I800" i="4"/>
  <c r="AK800" i="4" l="1"/>
  <c r="AL800" i="4" s="1"/>
  <c r="J800" i="4"/>
  <c r="G855" i="1"/>
  <c r="M805" i="4" s="1"/>
  <c r="N851" i="1"/>
  <c r="AW855" i="1"/>
  <c r="AX858" i="1" s="1"/>
  <c r="AA858" i="1"/>
  <c r="AC872" i="1"/>
  <c r="AB857" i="1"/>
  <c r="AU855" i="1"/>
  <c r="AV855" i="1"/>
  <c r="Y858" i="1"/>
  <c r="Z853" i="1"/>
  <c r="AK853" i="1" s="1"/>
  <c r="S851" i="1"/>
  <c r="V851" i="1"/>
  <c r="W851" i="1" s="1"/>
  <c r="BB851" i="1"/>
  <c r="R851" i="1"/>
  <c r="Q851" i="1"/>
  <c r="BE851" i="1"/>
  <c r="X851" i="1" l="1"/>
  <c r="AH851" i="1" s="1"/>
  <c r="BD857" i="1"/>
  <c r="AF851" i="1"/>
  <c r="AJ851" i="1"/>
  <c r="BC851" i="1"/>
  <c r="E801" i="4"/>
  <c r="AD851" i="1" a="1"/>
  <c r="AD851" i="1" s="1"/>
  <c r="K801" i="4"/>
  <c r="AN851" i="1"/>
  <c r="AI851" i="1"/>
  <c r="AY855" i="1"/>
  <c r="AZ855" i="1" s="1"/>
  <c r="AG851" i="1" l="1"/>
  <c r="BF851" i="1"/>
  <c r="L801" i="4" s="1"/>
  <c r="BA855" i="1"/>
  <c r="F805" i="4"/>
  <c r="G805" i="4" s="1"/>
  <c r="AO851" i="1"/>
  <c r="AP851" i="1" s="1"/>
  <c r="H801" i="4" s="1"/>
  <c r="AL851" i="1"/>
  <c r="AE851" i="1"/>
  <c r="BI851" i="1" l="1"/>
  <c r="N801" i="4" s="1"/>
  <c r="O801" i="4" s="1"/>
  <c r="AM851" i="1"/>
  <c r="D805" i="4"/>
  <c r="AR805" i="4" s="1"/>
  <c r="D856" i="1"/>
  <c r="E856" i="1" s="1"/>
  <c r="F856" i="1" s="1"/>
  <c r="I801" i="4"/>
  <c r="AK801" i="4" l="1"/>
  <c r="AL801" i="4" s="1"/>
  <c r="J801" i="4"/>
  <c r="K852" i="1"/>
  <c r="M852" i="1" s="1"/>
  <c r="S852" i="1" s="1"/>
  <c r="G856" i="1"/>
  <c r="M806" i="4" s="1"/>
  <c r="O852" i="1"/>
  <c r="P852" i="1" s="1"/>
  <c r="C801" i="4"/>
  <c r="AW856" i="1" l="1"/>
  <c r="AX859" i="1" s="1"/>
  <c r="AC873" i="1"/>
  <c r="Z854" i="1"/>
  <c r="AK854" i="1" s="1"/>
  <c r="AV856" i="1"/>
  <c r="N852" i="1"/>
  <c r="V852" i="1"/>
  <c r="W852" i="1" s="1"/>
  <c r="AU856" i="1"/>
  <c r="BB852" i="1"/>
  <c r="E802" i="4" s="1"/>
  <c r="Y859" i="1"/>
  <c r="AA859" i="1"/>
  <c r="AB858" i="1"/>
  <c r="BD858" i="1" s="1"/>
  <c r="Q852" i="1"/>
  <c r="R852" i="1"/>
  <c r="BE852" i="1"/>
  <c r="AD852" i="1" a="1"/>
  <c r="AD852" i="1" s="1"/>
  <c r="AJ852" i="1" l="1"/>
  <c r="BC852" i="1"/>
  <c r="AY856" i="1"/>
  <c r="AZ856" i="1" s="1"/>
  <c r="BA856" i="1" s="1"/>
  <c r="D857" i="1" s="1"/>
  <c r="E857" i="1" s="1"/>
  <c r="F857" i="1" s="1"/>
  <c r="X852" i="1"/>
  <c r="K802" i="4"/>
  <c r="AI852" i="1"/>
  <c r="AN852" i="1"/>
  <c r="AO852" i="1"/>
  <c r="AP852" i="1" s="1"/>
  <c r="H802" i="4" s="1"/>
  <c r="AE852" i="1"/>
  <c r="AL852" i="1"/>
  <c r="AF852" i="1"/>
  <c r="AM852" i="1" l="1"/>
  <c r="O853" i="1" s="1"/>
  <c r="P853" i="1" s="1"/>
  <c r="D806" i="4"/>
  <c r="AR806" i="4" s="1"/>
  <c r="F806" i="4"/>
  <c r="G806" i="4" s="1"/>
  <c r="AH852" i="1"/>
  <c r="BF852" i="1"/>
  <c r="L802" i="4" s="1"/>
  <c r="AG852" i="1"/>
  <c r="BI852" i="1" s="1"/>
  <c r="N802" i="4" s="1"/>
  <c r="O802" i="4" s="1"/>
  <c r="I802" i="4"/>
  <c r="G857" i="1"/>
  <c r="M807" i="4" s="1"/>
  <c r="AK802" i="4" l="1"/>
  <c r="AL802" i="4" s="1"/>
  <c r="J802" i="4"/>
  <c r="C802" i="4"/>
  <c r="K853" i="1"/>
  <c r="M853" i="1" s="1"/>
  <c r="AA860" i="1" s="1"/>
  <c r="Q853" i="1"/>
  <c r="R853" i="1"/>
  <c r="BE853" i="1"/>
  <c r="K803" i="4" s="1"/>
  <c r="BB853" i="1" l="1"/>
  <c r="E803" i="4" s="1"/>
  <c r="Z855" i="1"/>
  <c r="AK855" i="1" s="1"/>
  <c r="AB859" i="1"/>
  <c r="BD859" i="1" s="1"/>
  <c r="S853" i="1"/>
  <c r="AF853" i="1" s="1"/>
  <c r="AV857" i="1"/>
  <c r="AW857" i="1"/>
  <c r="AX860" i="1" s="1"/>
  <c r="N853" i="1"/>
  <c r="AU857" i="1"/>
  <c r="Y860" i="1"/>
  <c r="AC874" i="1"/>
  <c r="V853" i="1"/>
  <c r="W853" i="1" s="1"/>
  <c r="X853" i="1" s="1"/>
  <c r="AH853" i="1" s="1"/>
  <c r="AN853" i="1"/>
  <c r="AI853" i="1"/>
  <c r="AD853" i="1" a="1"/>
  <c r="AD853" i="1" s="1"/>
  <c r="AY857" i="1" l="1"/>
  <c r="AZ857" i="1" s="1"/>
  <c r="BA857" i="1" s="1"/>
  <c r="AJ853" i="1"/>
  <c r="BC853" i="1"/>
  <c r="AG853" i="1"/>
  <c r="BF853" i="1"/>
  <c r="L803" i="4" s="1"/>
  <c r="AO853" i="1"/>
  <c r="AP853" i="1" s="1"/>
  <c r="H803" i="4" s="1"/>
  <c r="AL853" i="1"/>
  <c r="AE853" i="1"/>
  <c r="F807" i="4" l="1"/>
  <c r="G807" i="4" s="1"/>
  <c r="D807" i="4"/>
  <c r="AR807" i="4" s="1"/>
  <c r="D858" i="1"/>
  <c r="E858" i="1" s="1"/>
  <c r="F858" i="1" s="1"/>
  <c r="BI853" i="1"/>
  <c r="AM853" i="1"/>
  <c r="I803" i="4"/>
  <c r="AK803" i="4" l="1"/>
  <c r="AL803" i="4" s="1"/>
  <c r="J803" i="4"/>
  <c r="O854" i="1"/>
  <c r="P854" i="1" s="1"/>
  <c r="C803" i="4"/>
  <c r="G858" i="1"/>
  <c r="M808" i="4" s="1"/>
  <c r="N803" i="4"/>
  <c r="O803" i="4" s="1"/>
  <c r="K854" i="1"/>
  <c r="M854" i="1" s="1"/>
  <c r="AB860" i="1" l="1"/>
  <c r="BD860" i="1" s="1"/>
  <c r="AV858" i="1"/>
  <c r="Y861" i="1"/>
  <c r="V854" i="1"/>
  <c r="W854" i="1" s="1"/>
  <c r="X854" i="1" s="1"/>
  <c r="AU858" i="1"/>
  <c r="AA861" i="1"/>
  <c r="S854" i="1"/>
  <c r="N854" i="1"/>
  <c r="Z856" i="1"/>
  <c r="AK856" i="1" s="1"/>
  <c r="AW858" i="1"/>
  <c r="AX861" i="1" s="1"/>
  <c r="AC875" i="1"/>
  <c r="BB854" i="1"/>
  <c r="BE854" i="1"/>
  <c r="Q854" i="1"/>
  <c r="R854" i="1"/>
  <c r="AY858" i="1" l="1"/>
  <c r="AZ858" i="1" s="1"/>
  <c r="BA858" i="1" s="1"/>
  <c r="AG854" i="1"/>
  <c r="K804" i="4"/>
  <c r="AD854" i="1" a="1"/>
  <c r="AD854" i="1" s="1"/>
  <c r="AF854" i="1"/>
  <c r="BC854" i="1"/>
  <c r="AJ854" i="1"/>
  <c r="AH854" i="1"/>
  <c r="BF854" i="1"/>
  <c r="AI854" i="1"/>
  <c r="AN854" i="1"/>
  <c r="E804" i="4"/>
  <c r="F808" i="4" l="1"/>
  <c r="G808" i="4" s="1"/>
  <c r="L804" i="4"/>
  <c r="D859" i="1"/>
  <c r="E859" i="1" s="1"/>
  <c r="F859" i="1" s="1"/>
  <c r="D808" i="4"/>
  <c r="AR808" i="4" s="1"/>
  <c r="AE854" i="1"/>
  <c r="AL854" i="1"/>
  <c r="AM854" i="1" s="1"/>
  <c r="C804" i="4" s="1"/>
  <c r="AO854" i="1"/>
  <c r="AP854" i="1" s="1"/>
  <c r="H804" i="4" s="1"/>
  <c r="O855" i="1" l="1"/>
  <c r="P855" i="1" s="1"/>
  <c r="BI854" i="1"/>
  <c r="I804" i="4"/>
  <c r="G859" i="1"/>
  <c r="M809" i="4" s="1"/>
  <c r="AK804" i="4" l="1"/>
  <c r="AL804" i="4" s="1"/>
  <c r="J804" i="4"/>
  <c r="R855" i="1"/>
  <c r="Q855" i="1"/>
  <c r="BE855" i="1"/>
  <c r="K855" i="1"/>
  <c r="M855" i="1" s="1"/>
  <c r="N804" i="4"/>
  <c r="O804" i="4" s="1"/>
  <c r="AU859" i="1" l="1"/>
  <c r="AV859" i="1"/>
  <c r="S855" i="1"/>
  <c r="AC876" i="1"/>
  <c r="Z857" i="1"/>
  <c r="AK857" i="1" s="1"/>
  <c r="AW859" i="1"/>
  <c r="AX862" i="1" s="1"/>
  <c r="AB861" i="1"/>
  <c r="V855" i="1"/>
  <c r="W855" i="1" s="1"/>
  <c r="X855" i="1" s="1"/>
  <c r="Y862" i="1"/>
  <c r="N855" i="1"/>
  <c r="AA862" i="1"/>
  <c r="BB855" i="1"/>
  <c r="K805" i="4"/>
  <c r="AN855" i="1"/>
  <c r="AI855" i="1"/>
  <c r="AH855" i="1" l="1"/>
  <c r="BF855" i="1"/>
  <c r="AG855" i="1"/>
  <c r="E805" i="4"/>
  <c r="AF855" i="1"/>
  <c r="BC855" i="1"/>
  <c r="AJ855" i="1"/>
  <c r="AD855" i="1" a="1"/>
  <c r="AD855" i="1" s="1"/>
  <c r="BD861" i="1"/>
  <c r="AY859" i="1"/>
  <c r="AZ859" i="1" s="1"/>
  <c r="AE855" i="1" l="1"/>
  <c r="AL855" i="1"/>
  <c r="AM855" i="1" s="1"/>
  <c r="AO855" i="1"/>
  <c r="AP855" i="1" s="1"/>
  <c r="H805" i="4" s="1"/>
  <c r="L805" i="4"/>
  <c r="F809" i="4"/>
  <c r="G809" i="4" s="1"/>
  <c r="BA859" i="1"/>
  <c r="I805" i="4" l="1"/>
  <c r="J805" i="4" s="1"/>
  <c r="O856" i="1"/>
  <c r="P856" i="1" s="1"/>
  <c r="C805" i="4"/>
  <c r="BI855" i="1"/>
  <c r="D809" i="4"/>
  <c r="AR809" i="4" s="1"/>
  <c r="D860" i="1"/>
  <c r="E860" i="1" s="1"/>
  <c r="F860" i="1" s="1"/>
  <c r="G860" i="1" l="1"/>
  <c r="M810" i="4" s="1"/>
  <c r="Q856" i="1"/>
  <c r="R856" i="1"/>
  <c r="BE856" i="1"/>
  <c r="N805" i="4"/>
  <c r="O805" i="4" s="1"/>
  <c r="K856" i="1"/>
  <c r="M856" i="1" s="1"/>
  <c r="AI856" i="1" l="1"/>
  <c r="AN856" i="1"/>
  <c r="AA863" i="1"/>
  <c r="V856" i="1"/>
  <c r="W856" i="1" s="1"/>
  <c r="X856" i="1" s="1"/>
  <c r="AW860" i="1"/>
  <c r="AX863" i="1" s="1"/>
  <c r="AU860" i="1"/>
  <c r="AC877" i="1"/>
  <c r="Z858" i="1"/>
  <c r="AK858" i="1" s="1"/>
  <c r="AB862" i="1"/>
  <c r="Y863" i="1"/>
  <c r="S856" i="1"/>
  <c r="AV860" i="1"/>
  <c r="N856" i="1"/>
  <c r="BB856" i="1"/>
  <c r="K806" i="4"/>
  <c r="AY860" i="1" l="1"/>
  <c r="AZ860" i="1" s="1"/>
  <c r="F810" i="4" s="1"/>
  <c r="G810" i="4" s="1"/>
  <c r="E806" i="4"/>
  <c r="AH856" i="1"/>
  <c r="BF856" i="1"/>
  <c r="L806" i="4" s="1"/>
  <c r="BC856" i="1"/>
  <c r="AJ856" i="1"/>
  <c r="AF856" i="1"/>
  <c r="BD862" i="1"/>
  <c r="AD856" i="1" a="1"/>
  <c r="AD856" i="1" s="1"/>
  <c r="AG856" i="1"/>
  <c r="BA860" i="1" l="1"/>
  <c r="D810" i="4" s="1"/>
  <c r="AR810" i="4" s="1"/>
  <c r="AL856" i="1"/>
  <c r="AO856" i="1"/>
  <c r="AP856" i="1" s="1"/>
  <c r="H806" i="4" s="1"/>
  <c r="AE856" i="1"/>
  <c r="D861" i="1" l="1"/>
  <c r="E861" i="1" s="1"/>
  <c r="F861" i="1" s="1"/>
  <c r="BI856" i="1"/>
  <c r="I806" i="4"/>
  <c r="J806" i="4" s="1"/>
  <c r="AM856" i="1"/>
  <c r="G861" i="1" l="1"/>
  <c r="M811" i="4" s="1"/>
  <c r="N806" i="4"/>
  <c r="O806" i="4" s="1"/>
  <c r="K857" i="1"/>
  <c r="M857" i="1" s="1"/>
  <c r="O857" i="1"/>
  <c r="P857" i="1" s="1"/>
  <c r="C806" i="4"/>
  <c r="R857" i="1" l="1"/>
  <c r="Q857" i="1"/>
  <c r="BE857" i="1"/>
  <c r="K807" i="4" s="1"/>
  <c r="N857" i="1"/>
  <c r="Y864" i="1"/>
  <c r="AU861" i="1"/>
  <c r="AA864" i="1"/>
  <c r="S857" i="1"/>
  <c r="AC878" i="1"/>
  <c r="V857" i="1"/>
  <c r="W857" i="1" s="1"/>
  <c r="X857" i="1" s="1"/>
  <c r="Z859" i="1"/>
  <c r="AK859" i="1" s="1"/>
  <c r="AB863" i="1"/>
  <c r="BD863" i="1" s="1"/>
  <c r="AW861" i="1"/>
  <c r="AX864" i="1" s="1"/>
  <c r="AV861" i="1"/>
  <c r="BB857" i="1"/>
  <c r="E807" i="4" l="1"/>
  <c r="AY861" i="1"/>
  <c r="AZ861" i="1" s="1"/>
  <c r="AD857" i="1" a="1"/>
  <c r="AD857" i="1" s="1"/>
  <c r="BF857" i="1"/>
  <c r="L807" i="4" s="1"/>
  <c r="AH857" i="1"/>
  <c r="AG857" i="1"/>
  <c r="AJ857" i="1"/>
  <c r="BC857" i="1"/>
  <c r="AF857" i="1"/>
  <c r="AI857" i="1"/>
  <c r="AN857" i="1"/>
  <c r="AE857" i="1" l="1"/>
  <c r="AL857" i="1"/>
  <c r="AM857" i="1" s="1"/>
  <c r="C807" i="4" s="1"/>
  <c r="AO857" i="1"/>
  <c r="AP857" i="1" s="1"/>
  <c r="H807" i="4" s="1"/>
  <c r="F811" i="4"/>
  <c r="G811" i="4" s="1"/>
  <c r="BA861" i="1"/>
  <c r="D811" i="4" l="1"/>
  <c r="AR811" i="4" s="1"/>
  <c r="D862" i="1"/>
  <c r="E862" i="1" s="1"/>
  <c r="F862" i="1" s="1"/>
  <c r="BI857" i="1"/>
  <c r="O858" i="1"/>
  <c r="P858" i="1" s="1"/>
  <c r="I807" i="4"/>
  <c r="J807" i="4" s="1"/>
  <c r="K858" i="1" l="1"/>
  <c r="M858" i="1" s="1"/>
  <c r="N807" i="4"/>
  <c r="O807" i="4" s="1"/>
  <c r="G862" i="1"/>
  <c r="M812" i="4" s="1"/>
  <c r="BE858" i="1"/>
  <c r="K808" i="4" s="1"/>
  <c r="Q858" i="1"/>
  <c r="R858" i="1"/>
  <c r="AN858" i="1" l="1"/>
  <c r="AI858" i="1"/>
  <c r="S858" i="1"/>
  <c r="AW862" i="1"/>
  <c r="AX865" i="1" s="1"/>
  <c r="AB864" i="1"/>
  <c r="BD864" i="1" s="1"/>
  <c r="Y865" i="1"/>
  <c r="V858" i="1"/>
  <c r="W858" i="1" s="1"/>
  <c r="AV862" i="1"/>
  <c r="N858" i="1"/>
  <c r="Z860" i="1"/>
  <c r="AK860" i="1" s="1"/>
  <c r="AC879" i="1"/>
  <c r="AU862" i="1"/>
  <c r="AA865" i="1"/>
  <c r="BB858" i="1"/>
  <c r="AY862" i="1" l="1"/>
  <c r="AZ862" i="1" s="1"/>
  <c r="BA862" i="1" s="1"/>
  <c r="E808" i="4"/>
  <c r="AD858" i="1" a="1"/>
  <c r="AD858" i="1" s="1"/>
  <c r="X858" i="1"/>
  <c r="AG858" i="1" s="1"/>
  <c r="AF858" i="1"/>
  <c r="BC858" i="1"/>
  <c r="AJ858" i="1"/>
  <c r="F812" i="4" l="1"/>
  <c r="G812" i="4" s="1"/>
  <c r="AE858" i="1"/>
  <c r="AO858" i="1"/>
  <c r="AP858" i="1" s="1"/>
  <c r="H808" i="4" s="1"/>
  <c r="AL858" i="1"/>
  <c r="D863" i="1"/>
  <c r="E863" i="1" s="1"/>
  <c r="F863" i="1" s="1"/>
  <c r="D812" i="4"/>
  <c r="AR812" i="4" s="1"/>
  <c r="BF858" i="1"/>
  <c r="AH858" i="1"/>
  <c r="I808" i="4" l="1"/>
  <c r="J808" i="4" s="1"/>
  <c r="L808" i="4"/>
  <c r="BI858" i="1"/>
  <c r="AM858" i="1"/>
  <c r="G863" i="1"/>
  <c r="M813" i="4" s="1"/>
  <c r="N808" i="4" l="1"/>
  <c r="O808" i="4" s="1"/>
  <c r="K859" i="1"/>
  <c r="M859" i="1" s="1"/>
  <c r="O859" i="1"/>
  <c r="P859" i="1" s="1"/>
  <c r="C808" i="4"/>
  <c r="BE859" i="1" l="1"/>
  <c r="R859" i="1"/>
  <c r="Q859" i="1"/>
  <c r="N859" i="1"/>
  <c r="AB865" i="1"/>
  <c r="BD865" i="1" s="1"/>
  <c r="S859" i="1"/>
  <c r="AV863" i="1"/>
  <c r="AA866" i="1"/>
  <c r="V859" i="1"/>
  <c r="W859" i="1" s="1"/>
  <c r="AC880" i="1"/>
  <c r="Y866" i="1"/>
  <c r="AW863" i="1"/>
  <c r="AX866" i="1" s="1"/>
  <c r="Z861" i="1"/>
  <c r="AK861" i="1" s="1"/>
  <c r="AU863" i="1"/>
  <c r="BB859" i="1"/>
  <c r="X859" i="1" l="1"/>
  <c r="AG859" i="1" s="1"/>
  <c r="AY863" i="1"/>
  <c r="AZ863" i="1" s="1"/>
  <c r="BA863" i="1" s="1"/>
  <c r="E809" i="4"/>
  <c r="AJ859" i="1"/>
  <c r="BC859" i="1"/>
  <c r="AF859" i="1"/>
  <c r="AD859" i="1" a="1"/>
  <c r="AD859" i="1" s="1"/>
  <c r="AN859" i="1"/>
  <c r="AI859" i="1"/>
  <c r="K809" i="4"/>
  <c r="BF859" i="1" l="1"/>
  <c r="L809" i="4" s="1"/>
  <c r="AH859" i="1"/>
  <c r="F813" i="4"/>
  <c r="G813" i="4" s="1"/>
  <c r="D813" i="4"/>
  <c r="AR813" i="4" s="1"/>
  <c r="D864" i="1"/>
  <c r="E864" i="1" s="1"/>
  <c r="F864" i="1" s="1"/>
  <c r="AL859" i="1"/>
  <c r="AO859" i="1"/>
  <c r="AP859" i="1" s="1"/>
  <c r="H809" i="4" s="1"/>
  <c r="AE859" i="1"/>
  <c r="G864" i="1" l="1"/>
  <c r="M814" i="4" s="1"/>
  <c r="I809" i="4"/>
  <c r="J809" i="4" s="1"/>
  <c r="BI859" i="1"/>
  <c r="AM859" i="1"/>
  <c r="C809" i="4" s="1"/>
  <c r="O860" i="1" l="1"/>
  <c r="K860" i="1"/>
  <c r="M860" i="1" s="1"/>
  <c r="N809" i="4"/>
  <c r="O809" i="4" s="1"/>
  <c r="P860" i="1" l="1"/>
  <c r="Q860" i="1" s="1"/>
  <c r="N860" i="1"/>
  <c r="AA867" i="1"/>
  <c r="Y867" i="1"/>
  <c r="AU864" i="1"/>
  <c r="S860" i="1"/>
  <c r="AW864" i="1"/>
  <c r="AX867" i="1" s="1"/>
  <c r="Z862" i="1"/>
  <c r="AK862" i="1" s="1"/>
  <c r="AV864" i="1"/>
  <c r="AC881" i="1"/>
  <c r="V860" i="1"/>
  <c r="W860" i="1" s="1"/>
  <c r="X860" i="1" s="1"/>
  <c r="AB866" i="1"/>
  <c r="BD866" i="1" s="1"/>
  <c r="BB860" i="1"/>
  <c r="R860" i="1" l="1"/>
  <c r="AI860" i="1" s="1"/>
  <c r="BE860" i="1"/>
  <c r="K810" i="4" s="1"/>
  <c r="BF860" i="1"/>
  <c r="L810" i="4" s="1"/>
  <c r="AH860" i="1"/>
  <c r="AD860" i="1" a="1"/>
  <c r="AD860" i="1" s="1"/>
  <c r="AF860" i="1"/>
  <c r="BC860" i="1"/>
  <c r="AJ860" i="1"/>
  <c r="AG860" i="1"/>
  <c r="E810" i="4"/>
  <c r="AY864" i="1"/>
  <c r="AZ864" i="1" s="1"/>
  <c r="AN860" i="1" l="1"/>
  <c r="AL860" i="1"/>
  <c r="AM860" i="1" s="1"/>
  <c r="C810" i="4" s="1"/>
  <c r="AO860" i="1"/>
  <c r="AP860" i="1" s="1"/>
  <c r="H810" i="4" s="1"/>
  <c r="AE860" i="1"/>
  <c r="F814" i="4"/>
  <c r="G814" i="4" s="1"/>
  <c r="BA864" i="1"/>
  <c r="I810" i="4" l="1"/>
  <c r="J810" i="4" s="1"/>
  <c r="D814" i="4"/>
  <c r="AR814" i="4" s="1"/>
  <c r="D865" i="1"/>
  <c r="E865" i="1" s="1"/>
  <c r="F865" i="1" s="1"/>
  <c r="BI860" i="1"/>
  <c r="O861" i="1"/>
  <c r="P861" i="1" s="1"/>
  <c r="Q861" i="1" l="1"/>
  <c r="R861" i="1"/>
  <c r="BE861" i="1"/>
  <c r="G865" i="1"/>
  <c r="M815" i="4" s="1"/>
  <c r="N810" i="4"/>
  <c r="O810" i="4" s="1"/>
  <c r="K861" i="1"/>
  <c r="M861" i="1" s="1"/>
  <c r="N861" i="1" l="1"/>
  <c r="AB867" i="1"/>
  <c r="AA868" i="1"/>
  <c r="AW865" i="1"/>
  <c r="AX868" i="1" s="1"/>
  <c r="AU865" i="1"/>
  <c r="S861" i="1"/>
  <c r="AV865" i="1"/>
  <c r="AC882" i="1"/>
  <c r="Z863" i="1"/>
  <c r="AK863" i="1" s="1"/>
  <c r="Y868" i="1"/>
  <c r="V861" i="1"/>
  <c r="W861" i="1" s="1"/>
  <c r="X861" i="1" s="1"/>
  <c r="BB861" i="1"/>
  <c r="K811" i="4"/>
  <c r="AN861" i="1"/>
  <c r="AI861" i="1"/>
  <c r="AF861" i="1" l="1"/>
  <c r="AJ861" i="1"/>
  <c r="BC861" i="1"/>
  <c r="AY865" i="1"/>
  <c r="AZ865" i="1" s="1"/>
  <c r="E811" i="4"/>
  <c r="BD867" i="1"/>
  <c r="BF861" i="1"/>
  <c r="AH861" i="1"/>
  <c r="AG861" i="1"/>
  <c r="AD861" i="1" a="1"/>
  <c r="AD861" i="1" s="1"/>
  <c r="AO861" i="1" l="1"/>
  <c r="AP861" i="1" s="1"/>
  <c r="H811" i="4" s="1"/>
  <c r="AL861" i="1"/>
  <c r="AM861" i="1" s="1"/>
  <c r="C811" i="4" s="1"/>
  <c r="AE861" i="1"/>
  <c r="BA865" i="1"/>
  <c r="F815" i="4"/>
  <c r="G815" i="4" s="1"/>
  <c r="L811" i="4"/>
  <c r="O862" i="1" l="1"/>
  <c r="P862" i="1" s="1"/>
  <c r="BI861" i="1"/>
  <c r="D866" i="1"/>
  <c r="E866" i="1" s="1"/>
  <c r="F866" i="1" s="1"/>
  <c r="D815" i="4"/>
  <c r="AR815" i="4" s="1"/>
  <c r="I811" i="4"/>
  <c r="J811" i="4" s="1"/>
  <c r="G866" i="1" l="1"/>
  <c r="M816" i="4" s="1"/>
  <c r="N811" i="4"/>
  <c r="O811" i="4" s="1"/>
  <c r="K862" i="1"/>
  <c r="M862" i="1" s="1"/>
  <c r="Q862" i="1"/>
  <c r="R862" i="1"/>
  <c r="BE862" i="1"/>
  <c r="K812" i="4" l="1"/>
  <c r="AN862" i="1"/>
  <c r="AI862" i="1"/>
  <c r="AU866" i="1"/>
  <c r="S862" i="1"/>
  <c r="Z864" i="1"/>
  <c r="AK864" i="1" s="1"/>
  <c r="AV866" i="1"/>
  <c r="N862" i="1"/>
  <c r="AB868" i="1"/>
  <c r="BD868" i="1" s="1"/>
  <c r="AW866" i="1"/>
  <c r="AX869" i="1" s="1"/>
  <c r="V862" i="1"/>
  <c r="W862" i="1" s="1"/>
  <c r="AA869" i="1"/>
  <c r="AC883" i="1"/>
  <c r="Y869" i="1"/>
  <c r="BB862" i="1"/>
  <c r="AY866" i="1" l="1"/>
  <c r="AZ866" i="1" s="1"/>
  <c r="F816" i="4" s="1"/>
  <c r="G816" i="4" s="1"/>
  <c r="X862" i="1"/>
  <c r="AD862" i="1" a="1"/>
  <c r="AD862" i="1" s="1"/>
  <c r="AF862" i="1"/>
  <c r="BC862" i="1"/>
  <c r="AJ862" i="1"/>
  <c r="E812" i="4"/>
  <c r="BA866" i="1" l="1"/>
  <c r="D816" i="4" s="1"/>
  <c r="AR816" i="4" s="1"/>
  <c r="BF862" i="1"/>
  <c r="AH862" i="1"/>
  <c r="AG862" i="1"/>
  <c r="AE862" i="1"/>
  <c r="AL862" i="1"/>
  <c r="AO862" i="1"/>
  <c r="AP862" i="1" s="1"/>
  <c r="H812" i="4" s="1"/>
  <c r="D867" i="1" l="1"/>
  <c r="E867" i="1" s="1"/>
  <c r="F867" i="1" s="1"/>
  <c r="BI862" i="1"/>
  <c r="L812" i="4"/>
  <c r="I812" i="4"/>
  <c r="J812" i="4" s="1"/>
  <c r="AM862" i="1"/>
  <c r="C812" i="4" s="1"/>
  <c r="G867" i="1" l="1"/>
  <c r="M817" i="4" s="1"/>
  <c r="K863" i="1"/>
  <c r="M863" i="1" s="1"/>
  <c r="N812" i="4"/>
  <c r="O812" i="4" s="1"/>
  <c r="O863" i="1"/>
  <c r="P863" i="1" s="1"/>
  <c r="R863" i="1" l="1"/>
  <c r="Q863" i="1"/>
  <c r="BE863" i="1"/>
  <c r="AA870" i="1"/>
  <c r="AU867" i="1"/>
  <c r="AC884" i="1"/>
  <c r="AV867" i="1"/>
  <c r="N863" i="1"/>
  <c r="Z865" i="1"/>
  <c r="AK865" i="1" s="1"/>
  <c r="AB869" i="1"/>
  <c r="BD869" i="1" s="1"/>
  <c r="AW867" i="1"/>
  <c r="AX870" i="1" s="1"/>
  <c r="Y870" i="1"/>
  <c r="V863" i="1"/>
  <c r="W863" i="1" s="1"/>
  <c r="X863" i="1" s="1"/>
  <c r="S863" i="1"/>
  <c r="BB863" i="1"/>
  <c r="E813" i="4" l="1"/>
  <c r="BC863" i="1"/>
  <c r="AJ863" i="1"/>
  <c r="AF863" i="1"/>
  <c r="AH863" i="1"/>
  <c r="BF863" i="1"/>
  <c r="K813" i="4"/>
  <c r="AY867" i="1"/>
  <c r="AZ867" i="1" s="1"/>
  <c r="AG863" i="1"/>
  <c r="AD863" i="1" a="1"/>
  <c r="AD863" i="1" s="1"/>
  <c r="AI863" i="1"/>
  <c r="AN863" i="1"/>
  <c r="L813" i="4" l="1"/>
  <c r="AE863" i="1"/>
  <c r="AO863" i="1"/>
  <c r="AP863" i="1" s="1"/>
  <c r="H813" i="4" s="1"/>
  <c r="AL863" i="1"/>
  <c r="F817" i="4"/>
  <c r="G817" i="4" s="1"/>
  <c r="BA867" i="1"/>
  <c r="D817" i="4" l="1"/>
  <c r="AR817" i="4" s="1"/>
  <c r="D868" i="1"/>
  <c r="E868" i="1" s="1"/>
  <c r="F868" i="1" s="1"/>
  <c r="AM863" i="1"/>
  <c r="C813" i="4" s="1"/>
  <c r="I813" i="4"/>
  <c r="J813" i="4" s="1"/>
  <c r="BI863" i="1"/>
  <c r="O864" i="1" l="1"/>
  <c r="G868" i="1"/>
  <c r="M818" i="4" s="1"/>
  <c r="K864" i="1"/>
  <c r="M864" i="1" s="1"/>
  <c r="N813" i="4"/>
  <c r="O813" i="4" s="1"/>
  <c r="P864" i="1" l="1"/>
  <c r="Q864" i="1" s="1"/>
  <c r="AW868" i="1"/>
  <c r="AX871" i="1" s="1"/>
  <c r="AA871" i="1"/>
  <c r="AV868" i="1"/>
  <c r="Z866" i="1"/>
  <c r="AK866" i="1" s="1"/>
  <c r="S864" i="1"/>
  <c r="Y871" i="1"/>
  <c r="N864" i="1"/>
  <c r="AB870" i="1"/>
  <c r="BD870" i="1" s="1"/>
  <c r="V864" i="1"/>
  <c r="W864" i="1" s="1"/>
  <c r="X864" i="1" s="1"/>
  <c r="AC885" i="1"/>
  <c r="AU868" i="1"/>
  <c r="BB864" i="1"/>
  <c r="BE864" i="1" l="1"/>
  <c r="K814" i="4" s="1"/>
  <c r="R864" i="1"/>
  <c r="AG864" i="1"/>
  <c r="AY868" i="1"/>
  <c r="AZ868" i="1" s="1"/>
  <c r="F818" i="4" s="1"/>
  <c r="G818" i="4" s="1"/>
  <c r="AD864" i="1" a="1"/>
  <c r="AD864" i="1" s="1"/>
  <c r="AF864" i="1"/>
  <c r="AJ864" i="1"/>
  <c r="BC864" i="1"/>
  <c r="E814" i="4"/>
  <c r="AH864" i="1"/>
  <c r="BF864" i="1"/>
  <c r="AI864" i="1" l="1"/>
  <c r="AN864" i="1"/>
  <c r="BA868" i="1"/>
  <c r="D869" i="1" s="1"/>
  <c r="E869" i="1" s="1"/>
  <c r="F869" i="1" s="1"/>
  <c r="AL864" i="1"/>
  <c r="AM864" i="1" s="1"/>
  <c r="C814" i="4" s="1"/>
  <c r="AO864" i="1"/>
  <c r="AP864" i="1" s="1"/>
  <c r="H814" i="4" s="1"/>
  <c r="AE864" i="1"/>
  <c r="L814" i="4"/>
  <c r="D818" i="4" l="1"/>
  <c r="AR818" i="4" s="1"/>
  <c r="BI864" i="1"/>
  <c r="O865" i="1"/>
  <c r="P865" i="1" s="1"/>
  <c r="I814" i="4"/>
  <c r="J814" i="4" s="1"/>
  <c r="G869" i="1"/>
  <c r="M819" i="4" s="1"/>
  <c r="R865" i="1" l="1"/>
  <c r="Q865" i="1"/>
  <c r="BE865" i="1"/>
  <c r="K865" i="1"/>
  <c r="M865" i="1" s="1"/>
  <c r="N814" i="4"/>
  <c r="O814" i="4" s="1"/>
  <c r="K815" i="4" l="1"/>
  <c r="AV869" i="1"/>
  <c r="AC886" i="1"/>
  <c r="N865" i="1"/>
  <c r="AA872" i="1"/>
  <c r="AU869" i="1"/>
  <c r="AW869" i="1"/>
  <c r="AX872" i="1" s="1"/>
  <c r="Z867" i="1"/>
  <c r="AK867" i="1" s="1"/>
  <c r="V865" i="1"/>
  <c r="W865" i="1" s="1"/>
  <c r="X865" i="1" s="1"/>
  <c r="AG865" i="1" s="1"/>
  <c r="AB871" i="1"/>
  <c r="BD871" i="1" s="1"/>
  <c r="Y872" i="1"/>
  <c r="S865" i="1"/>
  <c r="BB865" i="1"/>
  <c r="AN865" i="1"/>
  <c r="AI865" i="1"/>
  <c r="AY869" i="1" l="1"/>
  <c r="AZ869" i="1" s="1"/>
  <c r="F819" i="4" s="1"/>
  <c r="G819" i="4" s="1"/>
  <c r="E815" i="4"/>
  <c r="AD865" i="1" a="1"/>
  <c r="AD865" i="1" s="1"/>
  <c r="BF865" i="1"/>
  <c r="AH865" i="1"/>
  <c r="AJ865" i="1"/>
  <c r="BC865" i="1"/>
  <c r="AF865" i="1"/>
  <c r="BA869" i="1" l="1"/>
  <c r="D870" i="1" s="1"/>
  <c r="E870" i="1" s="1"/>
  <c r="F870" i="1" s="1"/>
  <c r="AE865" i="1"/>
  <c r="AO865" i="1"/>
  <c r="AP865" i="1" s="1"/>
  <c r="H815" i="4" s="1"/>
  <c r="AL865" i="1"/>
  <c r="AM865" i="1" s="1"/>
  <c r="C815" i="4" s="1"/>
  <c r="L815" i="4"/>
  <c r="D819" i="4" l="1"/>
  <c r="AR819" i="4" s="1"/>
  <c r="I815" i="4"/>
  <c r="J815" i="4" s="1"/>
  <c r="G870" i="1"/>
  <c r="M820" i="4" s="1"/>
  <c r="BI865" i="1"/>
  <c r="O866" i="1"/>
  <c r="P866" i="1" s="1"/>
  <c r="N815" i="4" l="1"/>
  <c r="O815" i="4" s="1"/>
  <c r="K866" i="1"/>
  <c r="M866" i="1" s="1"/>
  <c r="R866" i="1"/>
  <c r="Q866" i="1"/>
  <c r="BE866" i="1"/>
  <c r="V866" i="1" l="1"/>
  <c r="W866" i="1" s="1"/>
  <c r="X866" i="1" s="1"/>
  <c r="AG866" i="1" s="1"/>
  <c r="AU870" i="1"/>
  <c r="S866" i="1"/>
  <c r="AA873" i="1"/>
  <c r="Z868" i="1"/>
  <c r="AK868" i="1" s="1"/>
  <c r="AV870" i="1"/>
  <c r="AB872" i="1"/>
  <c r="BD872" i="1" s="1"/>
  <c r="AW870" i="1"/>
  <c r="AX873" i="1" s="1"/>
  <c r="AC887" i="1"/>
  <c r="N866" i="1"/>
  <c r="Y873" i="1"/>
  <c r="BB866" i="1"/>
  <c r="K816" i="4"/>
  <c r="AN866" i="1"/>
  <c r="AI866" i="1"/>
  <c r="E816" i="4" l="1"/>
  <c r="AF866" i="1"/>
  <c r="BC866" i="1"/>
  <c r="AJ866" i="1"/>
  <c r="AD866" i="1" a="1"/>
  <c r="AD866" i="1" s="1"/>
  <c r="AY870" i="1"/>
  <c r="AZ870" i="1" s="1"/>
  <c r="AH866" i="1"/>
  <c r="BF866" i="1"/>
  <c r="L816" i="4" l="1"/>
  <c r="F820" i="4"/>
  <c r="G820" i="4" s="1"/>
  <c r="BA870" i="1"/>
  <c r="AL866" i="1"/>
  <c r="AM866" i="1" s="1"/>
  <c r="C816" i="4" s="1"/>
  <c r="AO866" i="1"/>
  <c r="AP866" i="1" s="1"/>
  <c r="H816" i="4" s="1"/>
  <c r="AE866" i="1"/>
  <c r="D820" i="4" l="1"/>
  <c r="AR820" i="4" s="1"/>
  <c r="D871" i="1"/>
  <c r="E871" i="1" s="1"/>
  <c r="F871" i="1" s="1"/>
  <c r="I816" i="4"/>
  <c r="J816" i="4" s="1"/>
  <c r="BI866" i="1"/>
  <c r="O867" i="1"/>
  <c r="P867" i="1" s="1"/>
  <c r="Q867" i="1" l="1"/>
  <c r="R867" i="1"/>
  <c r="BE867" i="1"/>
  <c r="G871" i="1"/>
  <c r="M821" i="4" s="1"/>
  <c r="K867" i="1"/>
  <c r="M867" i="1" s="1"/>
  <c r="N816" i="4"/>
  <c r="O816" i="4" s="1"/>
  <c r="K817" i="4" l="1"/>
  <c r="AB873" i="1"/>
  <c r="BD873" i="1" s="1"/>
  <c r="AU871" i="1"/>
  <c r="N867" i="1"/>
  <c r="AV871" i="1"/>
  <c r="AW871" i="1"/>
  <c r="AX874" i="1" s="1"/>
  <c r="AA874" i="1"/>
  <c r="Z869" i="1"/>
  <c r="AK869" i="1" s="1"/>
  <c r="AC888" i="1"/>
  <c r="S867" i="1"/>
  <c r="V867" i="1"/>
  <c r="W867" i="1" s="1"/>
  <c r="X867" i="1" s="1"/>
  <c r="Y874" i="1"/>
  <c r="BB867" i="1"/>
  <c r="AN867" i="1"/>
  <c r="AI867" i="1"/>
  <c r="E817" i="4" l="1"/>
  <c r="BF867" i="1"/>
  <c r="AH867" i="1"/>
  <c r="AY871" i="1"/>
  <c r="AZ871" i="1" s="1"/>
  <c r="AJ867" i="1"/>
  <c r="BC867" i="1"/>
  <c r="AF867" i="1"/>
  <c r="AD867" i="1" a="1"/>
  <c r="AD867" i="1" s="1"/>
  <c r="AG867" i="1"/>
  <c r="AO867" i="1" l="1"/>
  <c r="AP867" i="1" s="1"/>
  <c r="H817" i="4" s="1"/>
  <c r="AE867" i="1"/>
  <c r="AL867" i="1"/>
  <c r="AM867" i="1" s="1"/>
  <c r="C817" i="4" s="1"/>
  <c r="L817" i="4"/>
  <c r="F821" i="4"/>
  <c r="G821" i="4" s="1"/>
  <c r="BA871" i="1"/>
  <c r="D821" i="4" l="1"/>
  <c r="AR821" i="4" s="1"/>
  <c r="D872" i="1"/>
  <c r="E872" i="1" s="1"/>
  <c r="F872" i="1" s="1"/>
  <c r="BI867" i="1"/>
  <c r="O868" i="1"/>
  <c r="P868" i="1" s="1"/>
  <c r="I817" i="4"/>
  <c r="J817" i="4" s="1"/>
  <c r="R868" i="1" l="1"/>
  <c r="Q868" i="1"/>
  <c r="BE868" i="1"/>
  <c r="G872" i="1"/>
  <c r="M822" i="4" s="1"/>
  <c r="K868" i="1"/>
  <c r="M868" i="1" s="1"/>
  <c r="N817" i="4"/>
  <c r="O817" i="4" s="1"/>
  <c r="K818" i="4" l="1"/>
  <c r="AV872" i="1"/>
  <c r="AW872" i="1"/>
  <c r="AX875" i="1" s="1"/>
  <c r="V868" i="1"/>
  <c r="W868" i="1" s="1"/>
  <c r="X868" i="1" s="1"/>
  <c r="AG868" i="1" s="1"/>
  <c r="S868" i="1"/>
  <c r="AU872" i="1"/>
  <c r="Z870" i="1"/>
  <c r="AK870" i="1" s="1"/>
  <c r="AB874" i="1"/>
  <c r="BD874" i="1" s="1"/>
  <c r="N868" i="1"/>
  <c r="AA875" i="1"/>
  <c r="Y875" i="1"/>
  <c r="AC889" i="1"/>
  <c r="BB868" i="1"/>
  <c r="AN868" i="1"/>
  <c r="AI868" i="1"/>
  <c r="AY872" i="1" l="1"/>
  <c r="AZ872" i="1" s="1"/>
  <c r="F822" i="4" s="1"/>
  <c r="G822" i="4" s="1"/>
  <c r="E818" i="4"/>
  <c r="AJ868" i="1"/>
  <c r="BC868" i="1"/>
  <c r="AF868" i="1"/>
  <c r="BF868" i="1"/>
  <c r="AH868" i="1"/>
  <c r="AD868" i="1" a="1"/>
  <c r="AD868" i="1" s="1"/>
  <c r="BA872" i="1" l="1"/>
  <c r="D822" i="4" s="1"/>
  <c r="AR822" i="4" s="1"/>
  <c r="AE868" i="1"/>
  <c r="AO868" i="1"/>
  <c r="AP868" i="1" s="1"/>
  <c r="H818" i="4" s="1"/>
  <c r="AL868" i="1"/>
  <c r="AM868" i="1" s="1"/>
  <c r="C818" i="4" s="1"/>
  <c r="L818" i="4"/>
  <c r="D873" i="1" l="1"/>
  <c r="E873" i="1" s="1"/>
  <c r="F873" i="1" s="1"/>
  <c r="I818" i="4"/>
  <c r="J818" i="4" s="1"/>
  <c r="BI868" i="1"/>
  <c r="O869" i="1"/>
  <c r="P869" i="1" s="1"/>
  <c r="G873" i="1" l="1"/>
  <c r="M823" i="4" s="1"/>
  <c r="Q869" i="1"/>
  <c r="R869" i="1"/>
  <c r="BE869" i="1"/>
  <c r="N818" i="4"/>
  <c r="O818" i="4" s="1"/>
  <c r="K869" i="1"/>
  <c r="M869" i="1" s="1"/>
  <c r="AA876" i="1" l="1"/>
  <c r="AW873" i="1"/>
  <c r="AX876" i="1" s="1"/>
  <c r="S869" i="1"/>
  <c r="AC890" i="1"/>
  <c r="Y876" i="1"/>
  <c r="Z871" i="1"/>
  <c r="AK871" i="1" s="1"/>
  <c r="AV873" i="1"/>
  <c r="N869" i="1"/>
  <c r="AU873" i="1"/>
  <c r="AB875" i="1"/>
  <c r="BD875" i="1" s="1"/>
  <c r="V869" i="1"/>
  <c r="W869" i="1" s="1"/>
  <c r="X869" i="1" s="1"/>
  <c r="AG869" i="1" s="1"/>
  <c r="BB869" i="1"/>
  <c r="K819" i="4"/>
  <c r="AN869" i="1"/>
  <c r="AI869" i="1"/>
  <c r="E819" i="4" l="1"/>
  <c r="AH869" i="1"/>
  <c r="BF869" i="1"/>
  <c r="AF869" i="1"/>
  <c r="BC869" i="1"/>
  <c r="AJ869" i="1"/>
  <c r="AD869" i="1" a="1"/>
  <c r="AD869" i="1" s="1"/>
  <c r="AY873" i="1"/>
  <c r="AZ873" i="1" s="1"/>
  <c r="AL869" i="1" l="1"/>
  <c r="AM869" i="1" s="1"/>
  <c r="C819" i="4" s="1"/>
  <c r="AE869" i="1"/>
  <c r="AO869" i="1"/>
  <c r="AP869" i="1" s="1"/>
  <c r="H819" i="4" s="1"/>
  <c r="BA873" i="1"/>
  <c r="F823" i="4"/>
  <c r="G823" i="4" s="1"/>
  <c r="L819" i="4"/>
  <c r="BI869" i="1" l="1"/>
  <c r="O870" i="1"/>
  <c r="P870" i="1" s="1"/>
  <c r="D823" i="4"/>
  <c r="AR823" i="4" s="1"/>
  <c r="D874" i="1"/>
  <c r="E874" i="1" s="1"/>
  <c r="F874" i="1" s="1"/>
  <c r="I819" i="4"/>
  <c r="J819" i="4" s="1"/>
  <c r="G874" i="1" l="1"/>
  <c r="M824" i="4" s="1"/>
  <c r="Q870" i="1"/>
  <c r="R870" i="1"/>
  <c r="BE870" i="1"/>
  <c r="N819" i="4"/>
  <c r="O819" i="4" s="1"/>
  <c r="K870" i="1"/>
  <c r="M870" i="1" s="1"/>
  <c r="K820" i="4" l="1"/>
  <c r="S870" i="1"/>
  <c r="AB876" i="1"/>
  <c r="BD876" i="1" s="1"/>
  <c r="AW874" i="1"/>
  <c r="AX877" i="1" s="1"/>
  <c r="AC891" i="1"/>
  <c r="AU874" i="1"/>
  <c r="N870" i="1"/>
  <c r="AA877" i="1"/>
  <c r="Y877" i="1"/>
  <c r="Z872" i="1"/>
  <c r="AK872" i="1" s="1"/>
  <c r="V870" i="1"/>
  <c r="W870" i="1" s="1"/>
  <c r="X870" i="1" s="1"/>
  <c r="AV874" i="1"/>
  <c r="BB870" i="1"/>
  <c r="AN870" i="1"/>
  <c r="AI870" i="1"/>
  <c r="AY874" i="1" l="1"/>
  <c r="AZ874" i="1" s="1"/>
  <c r="F824" i="4" s="1"/>
  <c r="G824" i="4" s="1"/>
  <c r="E820" i="4"/>
  <c r="BF870" i="1"/>
  <c r="AH870" i="1"/>
  <c r="AG870" i="1"/>
  <c r="BC870" i="1"/>
  <c r="AF870" i="1"/>
  <c r="AJ870" i="1"/>
  <c r="AD870" i="1" a="1"/>
  <c r="AD870" i="1" s="1"/>
  <c r="BA874" i="1" l="1"/>
  <c r="D875" i="1" s="1"/>
  <c r="E875" i="1" s="1"/>
  <c r="F875" i="1" s="1"/>
  <c r="AE870" i="1"/>
  <c r="AO870" i="1"/>
  <c r="AP870" i="1" s="1"/>
  <c r="H820" i="4" s="1"/>
  <c r="AL870" i="1"/>
  <c r="L820" i="4"/>
  <c r="D824" i="4" l="1"/>
  <c r="AR824" i="4" s="1"/>
  <c r="G875" i="1"/>
  <c r="M825" i="4" s="1"/>
  <c r="I820" i="4"/>
  <c r="J820" i="4" s="1"/>
  <c r="BI870" i="1"/>
  <c r="AM870" i="1"/>
  <c r="C820" i="4" s="1"/>
  <c r="O871" i="1" l="1"/>
  <c r="N820" i="4"/>
  <c r="O820" i="4" s="1"/>
  <c r="K871" i="1"/>
  <c r="M871" i="1" s="1"/>
  <c r="P871" i="1" l="1"/>
  <c r="Q871" i="1" s="1"/>
  <c r="AV875" i="1"/>
  <c r="N871" i="1"/>
  <c r="AD871" i="1" s="1" a="1"/>
  <c r="AD871" i="1" s="1"/>
  <c r="AA878" i="1"/>
  <c r="AB877" i="1"/>
  <c r="BD877" i="1" s="1"/>
  <c r="S871" i="1"/>
  <c r="V871" i="1"/>
  <c r="W871" i="1" s="1"/>
  <c r="X871" i="1" s="1"/>
  <c r="Z873" i="1"/>
  <c r="AK873" i="1" s="1"/>
  <c r="AU875" i="1"/>
  <c r="AC892" i="1"/>
  <c r="AW875" i="1"/>
  <c r="AX878" i="1" s="1"/>
  <c r="Y878" i="1"/>
  <c r="BB871" i="1"/>
  <c r="R871" i="1" l="1"/>
  <c r="AI871" i="1" s="1"/>
  <c r="BE871" i="1"/>
  <c r="K821" i="4" s="1"/>
  <c r="AG871" i="1"/>
  <c r="AL871" i="1"/>
  <c r="AO871" i="1"/>
  <c r="AP871" i="1" s="1"/>
  <c r="H821" i="4" s="1"/>
  <c r="AE871" i="1"/>
  <c r="BF871" i="1"/>
  <c r="AH871" i="1"/>
  <c r="AF871" i="1"/>
  <c r="AJ871" i="1"/>
  <c r="BC871" i="1"/>
  <c r="AY875" i="1"/>
  <c r="AZ875" i="1" s="1"/>
  <c r="E821" i="4"/>
  <c r="AN871" i="1" l="1"/>
  <c r="AM871" i="1"/>
  <c r="C821" i="4" s="1"/>
  <c r="BA875" i="1"/>
  <c r="F825" i="4"/>
  <c r="G825" i="4" s="1"/>
  <c r="L821" i="4"/>
  <c r="BI871" i="1"/>
  <c r="I821" i="4"/>
  <c r="J821" i="4" s="1"/>
  <c r="O872" i="1" l="1"/>
  <c r="D825" i="4"/>
  <c r="AR825" i="4" s="1"/>
  <c r="D876" i="1"/>
  <c r="E876" i="1" s="1"/>
  <c r="F876" i="1" s="1"/>
  <c r="K872" i="1"/>
  <c r="M872" i="1" s="1"/>
  <c r="N821" i="4"/>
  <c r="O821" i="4" s="1"/>
  <c r="P872" i="1" l="1"/>
  <c r="R872" i="1" s="1"/>
  <c r="G876" i="1"/>
  <c r="M826" i="4" s="1"/>
  <c r="Z874" i="1"/>
  <c r="AK874" i="1" s="1"/>
  <c r="AU876" i="1"/>
  <c r="N872" i="1"/>
  <c r="AD872" i="1" s="1" a="1"/>
  <c r="AD872" i="1" s="1"/>
  <c r="Y879" i="1"/>
  <c r="AB878" i="1"/>
  <c r="BD878" i="1" s="1"/>
  <c r="V872" i="1"/>
  <c r="W872" i="1" s="1"/>
  <c r="X872" i="1" s="1"/>
  <c r="AA879" i="1"/>
  <c r="AW876" i="1"/>
  <c r="AX879" i="1" s="1"/>
  <c r="AC893" i="1"/>
  <c r="AV876" i="1"/>
  <c r="S872" i="1"/>
  <c r="BB872" i="1"/>
  <c r="AI872" i="1" l="1"/>
  <c r="AN872" i="1"/>
  <c r="Q872" i="1"/>
  <c r="AF872" i="1" s="1"/>
  <c r="BE872" i="1"/>
  <c r="K822" i="4" s="1"/>
  <c r="BF872" i="1"/>
  <c r="AH872" i="1"/>
  <c r="E822" i="4"/>
  <c r="AO872" i="1"/>
  <c r="AP872" i="1" s="1"/>
  <c r="H822" i="4" s="1"/>
  <c r="AE872" i="1"/>
  <c r="AL872" i="1"/>
  <c r="AJ872" i="1"/>
  <c r="BC872" i="1"/>
  <c r="AY876" i="1"/>
  <c r="AZ876" i="1" s="1"/>
  <c r="AG872" i="1" l="1"/>
  <c r="BI872" i="1" s="1"/>
  <c r="F826" i="4"/>
  <c r="G826" i="4" s="1"/>
  <c r="BA876" i="1"/>
  <c r="AM872" i="1"/>
  <c r="C822" i="4" s="1"/>
  <c r="I822" i="4"/>
  <c r="J822" i="4" s="1"/>
  <c r="L822" i="4"/>
  <c r="O873" i="1" l="1"/>
  <c r="P873" i="1" s="1"/>
  <c r="D826" i="4"/>
  <c r="AR826" i="4" s="1"/>
  <c r="D877" i="1"/>
  <c r="E877" i="1" s="1"/>
  <c r="F877" i="1" s="1"/>
  <c r="K873" i="1"/>
  <c r="M873" i="1" s="1"/>
  <c r="N822" i="4"/>
  <c r="O822" i="4" s="1"/>
  <c r="G877" i="1" l="1"/>
  <c r="M827" i="4" s="1"/>
  <c r="N873" i="1"/>
  <c r="AD873" i="1" s="1" a="1"/>
  <c r="AD873" i="1" s="1"/>
  <c r="AA880" i="1"/>
  <c r="V873" i="1"/>
  <c r="W873" i="1" s="1"/>
  <c r="AC894" i="1"/>
  <c r="AV877" i="1"/>
  <c r="AW877" i="1"/>
  <c r="AX880" i="1" s="1"/>
  <c r="S873" i="1"/>
  <c r="AB879" i="1"/>
  <c r="BD879" i="1" s="1"/>
  <c r="Y880" i="1"/>
  <c r="Z875" i="1"/>
  <c r="AK875" i="1" s="1"/>
  <c r="AU877" i="1"/>
  <c r="BB873" i="1"/>
  <c r="Q873" i="1"/>
  <c r="R873" i="1"/>
  <c r="BE873" i="1"/>
  <c r="X873" i="1" l="1"/>
  <c r="AG873" i="1" s="1"/>
  <c r="E823" i="4"/>
  <c r="AE873" i="1"/>
  <c r="AO873" i="1"/>
  <c r="AP873" i="1" s="1"/>
  <c r="H823" i="4" s="1"/>
  <c r="AL873" i="1"/>
  <c r="K823" i="4"/>
  <c r="AF873" i="1"/>
  <c r="BC873" i="1"/>
  <c r="AJ873" i="1"/>
  <c r="AY877" i="1"/>
  <c r="AZ877" i="1" s="1"/>
  <c r="AN873" i="1"/>
  <c r="AI873" i="1"/>
  <c r="BF873" i="1" l="1"/>
  <c r="L823" i="4" s="1"/>
  <c r="AH873" i="1"/>
  <c r="F827" i="4"/>
  <c r="G827" i="4" s="1"/>
  <c r="BA877" i="1"/>
  <c r="AM873" i="1"/>
  <c r="C823" i="4" s="1"/>
  <c r="I823" i="4"/>
  <c r="J823" i="4" s="1"/>
  <c r="BI873" i="1"/>
  <c r="O874" i="1" l="1"/>
  <c r="N823" i="4"/>
  <c r="O823" i="4" s="1"/>
  <c r="K874" i="1"/>
  <c r="M874" i="1" s="1"/>
  <c r="D827" i="4"/>
  <c r="AR827" i="4" s="1"/>
  <c r="D878" i="1"/>
  <c r="E878" i="1" s="1"/>
  <c r="F878" i="1" s="1"/>
  <c r="P874" i="1" l="1"/>
  <c r="R874" i="1" s="1"/>
  <c r="G878" i="1"/>
  <c r="M828" i="4" s="1"/>
  <c r="N874" i="1"/>
  <c r="AD874" i="1" s="1" a="1"/>
  <c r="AD874" i="1" s="1"/>
  <c r="AU878" i="1"/>
  <c r="AW878" i="1"/>
  <c r="AX881" i="1" s="1"/>
  <c r="AV878" i="1"/>
  <c r="V874" i="1"/>
  <c r="W874" i="1" s="1"/>
  <c r="X874" i="1" s="1"/>
  <c r="AC895" i="1"/>
  <c r="S874" i="1"/>
  <c r="AA881" i="1"/>
  <c r="Y881" i="1"/>
  <c r="AB880" i="1"/>
  <c r="BD880" i="1" s="1"/>
  <c r="Z876" i="1"/>
  <c r="AK876" i="1" s="1"/>
  <c r="BB874" i="1"/>
  <c r="AN874" i="1" l="1"/>
  <c r="AI874" i="1"/>
  <c r="Q874" i="1"/>
  <c r="AF874" i="1" s="1"/>
  <c r="BE874" i="1"/>
  <c r="K824" i="4" s="1"/>
  <c r="AH874" i="1"/>
  <c r="BF874" i="1"/>
  <c r="AJ874" i="1"/>
  <c r="BC874" i="1"/>
  <c r="E824" i="4"/>
  <c r="AY878" i="1"/>
  <c r="AZ878" i="1" s="1"/>
  <c r="AL874" i="1"/>
  <c r="AO874" i="1"/>
  <c r="AP874" i="1" s="1"/>
  <c r="H824" i="4" s="1"/>
  <c r="AE874" i="1"/>
  <c r="AG874" i="1" l="1"/>
  <c r="BI874" i="1" s="1"/>
  <c r="I824" i="4"/>
  <c r="J824" i="4" s="1"/>
  <c r="F828" i="4"/>
  <c r="G828" i="4" s="1"/>
  <c r="BA878" i="1"/>
  <c r="L824" i="4"/>
  <c r="AM874" i="1"/>
  <c r="C824" i="4" s="1"/>
  <c r="O875" i="1" l="1"/>
  <c r="P875" i="1" s="1"/>
  <c r="K875" i="1"/>
  <c r="M875" i="1" s="1"/>
  <c r="N824" i="4"/>
  <c r="O824" i="4" s="1"/>
  <c r="D828" i="4"/>
  <c r="AR828" i="4" s="1"/>
  <c r="D879" i="1"/>
  <c r="E879" i="1" s="1"/>
  <c r="F879" i="1" s="1"/>
  <c r="N875" i="1" l="1"/>
  <c r="AD875" i="1" s="1" a="1"/>
  <c r="AD875" i="1" s="1"/>
  <c r="S875" i="1"/>
  <c r="AC896" i="1"/>
  <c r="AC897" i="1" s="1"/>
  <c r="AW879" i="1"/>
  <c r="AX882" i="1" s="1"/>
  <c r="AU879" i="1"/>
  <c r="AV879" i="1"/>
  <c r="AA882" i="1"/>
  <c r="AB881" i="1"/>
  <c r="BD881" i="1" s="1"/>
  <c r="V875" i="1"/>
  <c r="W875" i="1" s="1"/>
  <c r="X875" i="1" s="1"/>
  <c r="Y882" i="1"/>
  <c r="Z877" i="1"/>
  <c r="AK877" i="1" s="1"/>
  <c r="BB875" i="1"/>
  <c r="G879" i="1"/>
  <c r="M829" i="4" s="1"/>
  <c r="R875" i="1"/>
  <c r="Q875" i="1"/>
  <c r="BE875" i="1"/>
  <c r="AG875" i="1" l="1"/>
  <c r="BF875" i="1"/>
  <c r="AH875" i="1"/>
  <c r="AY879" i="1"/>
  <c r="AZ879" i="1" s="1"/>
  <c r="E825" i="4"/>
  <c r="AN875" i="1"/>
  <c r="AI875" i="1"/>
  <c r="K825" i="4"/>
  <c r="BC875" i="1"/>
  <c r="AJ875" i="1"/>
  <c r="AF875" i="1"/>
  <c r="AE875" i="1"/>
  <c r="AL875" i="1"/>
  <c r="AO875" i="1"/>
  <c r="AP875" i="1" s="1"/>
  <c r="H825" i="4" s="1"/>
  <c r="BA879" i="1" l="1"/>
  <c r="F829" i="4"/>
  <c r="G829" i="4" s="1"/>
  <c r="BI875" i="1"/>
  <c r="AM875" i="1"/>
  <c r="C825" i="4" s="1"/>
  <c r="L825" i="4"/>
  <c r="I825" i="4"/>
  <c r="J825" i="4" s="1"/>
  <c r="O876" i="1" l="1"/>
  <c r="D829" i="4"/>
  <c r="AR829" i="4" s="1"/>
  <c r="D880" i="1"/>
  <c r="E880" i="1" s="1"/>
  <c r="F880" i="1" s="1"/>
  <c r="N825" i="4"/>
  <c r="O825" i="4" s="1"/>
  <c r="K876" i="1"/>
  <c r="M876" i="1" s="1"/>
  <c r="P876" i="1" l="1"/>
  <c r="R876" i="1" s="1"/>
  <c r="N876" i="1"/>
  <c r="AD876" i="1" s="1" a="1"/>
  <c r="AD876" i="1" s="1"/>
  <c r="Z878" i="1"/>
  <c r="AK878" i="1" s="1"/>
  <c r="AW880" i="1"/>
  <c r="AX883" i="1" s="1"/>
  <c r="AU880" i="1"/>
  <c r="AV880" i="1"/>
  <c r="Y883" i="1"/>
  <c r="S876" i="1"/>
  <c r="V876" i="1"/>
  <c r="W876" i="1" s="1"/>
  <c r="X876" i="1" s="1"/>
  <c r="AA883" i="1"/>
  <c r="AB882" i="1"/>
  <c r="BD882" i="1" s="1"/>
  <c r="BB876" i="1"/>
  <c r="G880" i="1"/>
  <c r="M830" i="4" s="1"/>
  <c r="AI876" i="1" l="1"/>
  <c r="AN876" i="1"/>
  <c r="Q876" i="1"/>
  <c r="AF876" i="1" s="1"/>
  <c r="BE876" i="1"/>
  <c r="K826" i="4" s="1"/>
  <c r="AJ876" i="1"/>
  <c r="BC876" i="1"/>
  <c r="AH876" i="1"/>
  <c r="BF876" i="1"/>
  <c r="AY880" i="1"/>
  <c r="AZ880" i="1" s="1"/>
  <c r="E826" i="4"/>
  <c r="AL876" i="1"/>
  <c r="AE876" i="1"/>
  <c r="AO876" i="1"/>
  <c r="AP876" i="1" s="1"/>
  <c r="H826" i="4" s="1"/>
  <c r="AG876" i="1" l="1"/>
  <c r="BI876" i="1" s="1"/>
  <c r="BA880" i="1"/>
  <c r="F830" i="4"/>
  <c r="G830" i="4" s="1"/>
  <c r="L826" i="4"/>
  <c r="AM876" i="1"/>
  <c r="C826" i="4" s="1"/>
  <c r="I826" i="4"/>
  <c r="J826" i="4" s="1"/>
  <c r="O877" i="1" l="1"/>
  <c r="P877" i="1" s="1"/>
  <c r="K877" i="1"/>
  <c r="M877" i="1" s="1"/>
  <c r="N826" i="4"/>
  <c r="O826" i="4" s="1"/>
  <c r="D830" i="4"/>
  <c r="AR830" i="4" s="1"/>
  <c r="D881" i="1"/>
  <c r="E881" i="1" s="1"/>
  <c r="F881" i="1" s="1"/>
  <c r="N877" i="1" l="1"/>
  <c r="AD877" i="1" s="1" a="1"/>
  <c r="AD877" i="1" s="1"/>
  <c r="AA884" i="1"/>
  <c r="AW881" i="1"/>
  <c r="AX884" i="1" s="1"/>
  <c r="AB883" i="1"/>
  <c r="BD883" i="1" s="1"/>
  <c r="AV881" i="1"/>
  <c r="V877" i="1"/>
  <c r="W877" i="1" s="1"/>
  <c r="X877" i="1" s="1"/>
  <c r="Z879" i="1"/>
  <c r="AK879" i="1" s="1"/>
  <c r="S877" i="1"/>
  <c r="Y884" i="1"/>
  <c r="AU881" i="1"/>
  <c r="BB877" i="1"/>
  <c r="G881" i="1"/>
  <c r="M831" i="4" s="1"/>
  <c r="Q877" i="1"/>
  <c r="R877" i="1"/>
  <c r="BE877" i="1"/>
  <c r="K827" i="4" l="1"/>
  <c r="AJ877" i="1"/>
  <c r="BC877" i="1"/>
  <c r="AF877" i="1"/>
  <c r="AG877" i="1"/>
  <c r="BF877" i="1"/>
  <c r="AH877" i="1"/>
  <c r="AN877" i="1"/>
  <c r="AI877" i="1"/>
  <c r="E827" i="4"/>
  <c r="AY881" i="1"/>
  <c r="AZ881" i="1" s="1"/>
  <c r="AE877" i="1"/>
  <c r="AO877" i="1"/>
  <c r="AP877" i="1" s="1"/>
  <c r="H827" i="4" s="1"/>
  <c r="AL877" i="1"/>
  <c r="I827" i="4" l="1"/>
  <c r="J827" i="4" s="1"/>
  <c r="BA881" i="1"/>
  <c r="F831" i="4"/>
  <c r="G831" i="4" s="1"/>
  <c r="AM877" i="1"/>
  <c r="C827" i="4" s="1"/>
  <c r="BI877" i="1"/>
  <c r="L827" i="4"/>
  <c r="D831" i="4" l="1"/>
  <c r="AR831" i="4" s="1"/>
  <c r="D882" i="1"/>
  <c r="E882" i="1" s="1"/>
  <c r="F882" i="1" s="1"/>
  <c r="O878" i="1"/>
  <c r="P878" i="1" s="1"/>
  <c r="N827" i="4"/>
  <c r="O827" i="4" s="1"/>
  <c r="K878" i="1"/>
  <c r="M878" i="1" s="1"/>
  <c r="Q878" i="1" l="1"/>
  <c r="R878" i="1"/>
  <c r="BE878" i="1"/>
  <c r="G882" i="1"/>
  <c r="M832" i="4" s="1"/>
  <c r="N878" i="1"/>
  <c r="AD878" i="1" s="1" a="1"/>
  <c r="AD878" i="1" s="1"/>
  <c r="Z880" i="1"/>
  <c r="AK880" i="1" s="1"/>
  <c r="S878" i="1"/>
  <c r="AU882" i="1"/>
  <c r="AW882" i="1"/>
  <c r="AX885" i="1" s="1"/>
  <c r="AV882" i="1"/>
  <c r="Y885" i="1"/>
  <c r="AA885" i="1"/>
  <c r="V878" i="1"/>
  <c r="W878" i="1" s="1"/>
  <c r="X878" i="1" s="1"/>
  <c r="AB884" i="1"/>
  <c r="BD884" i="1" s="1"/>
  <c r="BB878" i="1"/>
  <c r="BF878" i="1" l="1"/>
  <c r="AH878" i="1"/>
  <c r="AL878" i="1"/>
  <c r="AO878" i="1"/>
  <c r="AP878" i="1" s="1"/>
  <c r="H828" i="4" s="1"/>
  <c r="AE878" i="1"/>
  <c r="K828" i="4"/>
  <c r="AN878" i="1"/>
  <c r="AI878" i="1"/>
  <c r="AY882" i="1"/>
  <c r="AZ882" i="1" s="1"/>
  <c r="E828" i="4"/>
  <c r="AJ878" i="1"/>
  <c r="BC878" i="1"/>
  <c r="AF878" i="1"/>
  <c r="AG878" i="1"/>
  <c r="AM878" i="1" l="1"/>
  <c r="C828" i="4" s="1"/>
  <c r="BI878" i="1"/>
  <c r="I828" i="4"/>
  <c r="J828" i="4" s="1"/>
  <c r="F832" i="4"/>
  <c r="G832" i="4" s="1"/>
  <c r="BA882" i="1"/>
  <c r="L828" i="4"/>
  <c r="O879" i="1" l="1"/>
  <c r="D832" i="4"/>
  <c r="AR832" i="4" s="1"/>
  <c r="D883" i="1"/>
  <c r="E883" i="1" s="1"/>
  <c r="F883" i="1" s="1"/>
  <c r="K879" i="1"/>
  <c r="M879" i="1" s="1"/>
  <c r="N828" i="4"/>
  <c r="O828" i="4" s="1"/>
  <c r="P879" i="1" l="1"/>
  <c r="Q879" i="1" s="1"/>
  <c r="Z881" i="1"/>
  <c r="AK881" i="1" s="1"/>
  <c r="AW883" i="1"/>
  <c r="AX886" i="1" s="1"/>
  <c r="S879" i="1"/>
  <c r="AA886" i="1"/>
  <c r="Y886" i="1"/>
  <c r="AU883" i="1"/>
  <c r="N879" i="1"/>
  <c r="AD879" i="1" s="1" a="1"/>
  <c r="AD879" i="1" s="1"/>
  <c r="AV883" i="1"/>
  <c r="AB885" i="1"/>
  <c r="BD885" i="1" s="1"/>
  <c r="V879" i="1"/>
  <c r="W879" i="1" s="1"/>
  <c r="X879" i="1" s="1"/>
  <c r="BB879" i="1"/>
  <c r="G883" i="1"/>
  <c r="M833" i="4" s="1"/>
  <c r="R879" i="1" l="1"/>
  <c r="AI879" i="1" s="1"/>
  <c r="BE879" i="1"/>
  <c r="K829" i="4" s="1"/>
  <c r="AE879" i="1"/>
  <c r="AO879" i="1"/>
  <c r="AP879" i="1" s="1"/>
  <c r="H829" i="4" s="1"/>
  <c r="AL879" i="1"/>
  <c r="AY883" i="1"/>
  <c r="AZ883" i="1" s="1"/>
  <c r="AG879" i="1"/>
  <c r="E829" i="4"/>
  <c r="AF879" i="1"/>
  <c r="BC879" i="1"/>
  <c r="AJ879" i="1"/>
  <c r="AH879" i="1"/>
  <c r="BF879" i="1"/>
  <c r="AN879" i="1" l="1"/>
  <c r="F833" i="4"/>
  <c r="G833" i="4" s="1"/>
  <c r="BA883" i="1"/>
  <c r="AM879" i="1"/>
  <c r="C829" i="4" s="1"/>
  <c r="I829" i="4"/>
  <c r="J829" i="4" s="1"/>
  <c r="L829" i="4"/>
  <c r="BI879" i="1"/>
  <c r="O880" i="1" l="1"/>
  <c r="K880" i="1"/>
  <c r="M880" i="1" s="1"/>
  <c r="N829" i="4"/>
  <c r="O829" i="4" s="1"/>
  <c r="D833" i="4"/>
  <c r="AR833" i="4" s="1"/>
  <c r="D884" i="1"/>
  <c r="E884" i="1" s="1"/>
  <c r="F884" i="1" s="1"/>
  <c r="P880" i="1" l="1"/>
  <c r="Q880" i="1" s="1"/>
  <c r="G884" i="1"/>
  <c r="M834" i="4" s="1"/>
  <c r="N880" i="1"/>
  <c r="AD880" i="1" s="1" a="1"/>
  <c r="AD880" i="1" s="1"/>
  <c r="Y887" i="1"/>
  <c r="S880" i="1"/>
  <c r="AB886" i="1"/>
  <c r="BD886" i="1" s="1"/>
  <c r="V880" i="1"/>
  <c r="W880" i="1" s="1"/>
  <c r="X880" i="1" s="1"/>
  <c r="Z882" i="1"/>
  <c r="AK882" i="1" s="1"/>
  <c r="AU884" i="1"/>
  <c r="AA887" i="1"/>
  <c r="AW884" i="1"/>
  <c r="AX887" i="1" s="1"/>
  <c r="AV884" i="1"/>
  <c r="BB880" i="1"/>
  <c r="BE880" i="1" l="1"/>
  <c r="K830" i="4" s="1"/>
  <c r="R880" i="1"/>
  <c r="AN880" i="1" s="1"/>
  <c r="BF880" i="1"/>
  <c r="AH880" i="1"/>
  <c r="AO880" i="1"/>
  <c r="AP880" i="1" s="1"/>
  <c r="H830" i="4" s="1"/>
  <c r="AL880" i="1"/>
  <c r="AE880" i="1"/>
  <c r="E830" i="4"/>
  <c r="AY884" i="1"/>
  <c r="AZ884" i="1" s="1"/>
  <c r="AF880" i="1"/>
  <c r="BC880" i="1"/>
  <c r="AJ880" i="1"/>
  <c r="AG880" i="1"/>
  <c r="AI880" i="1" l="1"/>
  <c r="AM880" i="1"/>
  <c r="C830" i="4" s="1"/>
  <c r="BI880" i="1"/>
  <c r="F834" i="4"/>
  <c r="G834" i="4" s="1"/>
  <c r="BA884" i="1"/>
  <c r="I830" i="4"/>
  <c r="J830" i="4" s="1"/>
  <c r="L830" i="4"/>
  <c r="D834" i="4" l="1"/>
  <c r="AR834" i="4" s="1"/>
  <c r="D885" i="1"/>
  <c r="E885" i="1" s="1"/>
  <c r="F885" i="1" s="1"/>
  <c r="O881" i="1"/>
  <c r="P881" i="1" s="1"/>
  <c r="K881" i="1"/>
  <c r="M881" i="1" s="1"/>
  <c r="N830" i="4"/>
  <c r="O830" i="4" s="1"/>
  <c r="Q881" i="1" l="1"/>
  <c r="R881" i="1"/>
  <c r="BE881" i="1"/>
  <c r="G885" i="1"/>
  <c r="M835" i="4" s="1"/>
  <c r="Y888" i="1"/>
  <c r="V881" i="1"/>
  <c r="W881" i="1" s="1"/>
  <c r="X881" i="1" s="1"/>
  <c r="AB887" i="1"/>
  <c r="BD887" i="1" s="1"/>
  <c r="AA888" i="1"/>
  <c r="S881" i="1"/>
  <c r="N881" i="1"/>
  <c r="AD881" i="1" s="1" a="1"/>
  <c r="AD881" i="1" s="1"/>
  <c r="AU885" i="1"/>
  <c r="AW885" i="1"/>
  <c r="AX888" i="1" s="1"/>
  <c r="Z883" i="1"/>
  <c r="AK883" i="1" s="1"/>
  <c r="AV885" i="1"/>
  <c r="BB881" i="1"/>
  <c r="AY885" i="1" l="1"/>
  <c r="AZ885" i="1" s="1"/>
  <c r="AL881" i="1"/>
  <c r="AO881" i="1"/>
  <c r="AP881" i="1" s="1"/>
  <c r="H831" i="4" s="1"/>
  <c r="AE881" i="1"/>
  <c r="AJ881" i="1"/>
  <c r="AF881" i="1"/>
  <c r="BC881" i="1"/>
  <c r="K831" i="4"/>
  <c r="AH881" i="1"/>
  <c r="BF881" i="1"/>
  <c r="AI881" i="1"/>
  <c r="AN881" i="1"/>
  <c r="E831" i="4"/>
  <c r="AG881" i="1"/>
  <c r="I831" i="4" l="1"/>
  <c r="J831" i="4" s="1"/>
  <c r="AM881" i="1"/>
  <c r="C831" i="4" s="1"/>
  <c r="BI881" i="1"/>
  <c r="L831" i="4"/>
  <c r="F835" i="4"/>
  <c r="G835" i="4" s="1"/>
  <c r="BA885" i="1"/>
  <c r="O882" i="1" l="1"/>
  <c r="P882" i="1" s="1"/>
  <c r="K882" i="1"/>
  <c r="M882" i="1" s="1"/>
  <c r="N831" i="4"/>
  <c r="O831" i="4" s="1"/>
  <c r="D835" i="4"/>
  <c r="AR835" i="4" s="1"/>
  <c r="D886" i="1"/>
  <c r="E886" i="1" s="1"/>
  <c r="F886" i="1" s="1"/>
  <c r="AW886" i="1" l="1"/>
  <c r="AX889" i="1" s="1"/>
  <c r="S882" i="1"/>
  <c r="AB888" i="1"/>
  <c r="BD888" i="1" s="1"/>
  <c r="AV886" i="1"/>
  <c r="Y889" i="1"/>
  <c r="N882" i="1"/>
  <c r="AD882" i="1" s="1" a="1"/>
  <c r="AD882" i="1" s="1"/>
  <c r="Z884" i="1"/>
  <c r="AK884" i="1" s="1"/>
  <c r="AA889" i="1"/>
  <c r="AU886" i="1"/>
  <c r="V882" i="1"/>
  <c r="W882" i="1" s="1"/>
  <c r="BB882" i="1"/>
  <c r="G886" i="1"/>
  <c r="M836" i="4" s="1"/>
  <c r="R882" i="1"/>
  <c r="Q882" i="1"/>
  <c r="BE882" i="1"/>
  <c r="X882" i="1" l="1"/>
  <c r="AG882" i="1" s="1"/>
  <c r="AN882" i="1"/>
  <c r="AI882" i="1"/>
  <c r="AL882" i="1"/>
  <c r="AE882" i="1"/>
  <c r="AO882" i="1"/>
  <c r="AP882" i="1" s="1"/>
  <c r="H832" i="4" s="1"/>
  <c r="E832" i="4"/>
  <c r="BC882" i="1"/>
  <c r="AJ882" i="1"/>
  <c r="AF882" i="1"/>
  <c r="K832" i="4"/>
  <c r="AY886" i="1"/>
  <c r="AZ886" i="1" s="1"/>
  <c r="AH882" i="1" l="1"/>
  <c r="BF882" i="1"/>
  <c r="L832" i="4" s="1"/>
  <c r="AM882" i="1"/>
  <c r="C832" i="4" s="1"/>
  <c r="I832" i="4"/>
  <c r="J832" i="4" s="1"/>
  <c r="BI882" i="1"/>
  <c r="F836" i="4"/>
  <c r="G836" i="4" s="1"/>
  <c r="BA886" i="1"/>
  <c r="O883" i="1" l="1"/>
  <c r="N832" i="4"/>
  <c r="O832" i="4" s="1"/>
  <c r="K883" i="1"/>
  <c r="M883" i="1" s="1"/>
  <c r="D836" i="4"/>
  <c r="AR836" i="4" s="1"/>
  <c r="D887" i="1"/>
  <c r="E887" i="1" s="1"/>
  <c r="F887" i="1" s="1"/>
  <c r="P883" i="1" l="1"/>
  <c r="Q883" i="1" s="1"/>
  <c r="G887" i="1"/>
  <c r="M837" i="4" s="1"/>
  <c r="Y890" i="1"/>
  <c r="Z885" i="1"/>
  <c r="AK885" i="1" s="1"/>
  <c r="S883" i="1"/>
  <c r="V883" i="1"/>
  <c r="W883" i="1" s="1"/>
  <c r="X883" i="1" s="1"/>
  <c r="AA890" i="1"/>
  <c r="AB889" i="1"/>
  <c r="BD889" i="1" s="1"/>
  <c r="N883" i="1"/>
  <c r="AD883" i="1" s="1" a="1"/>
  <c r="AD883" i="1" s="1"/>
  <c r="AV887" i="1"/>
  <c r="AW887" i="1"/>
  <c r="AX890" i="1" s="1"/>
  <c r="AU887" i="1"/>
  <c r="BB883" i="1"/>
  <c r="R883" i="1" l="1"/>
  <c r="AN883" i="1" s="1"/>
  <c r="BE883" i="1"/>
  <c r="K833" i="4" s="1"/>
  <c r="AY887" i="1"/>
  <c r="AZ887" i="1" s="1"/>
  <c r="BA887" i="1" s="1"/>
  <c r="AH883" i="1"/>
  <c r="BF883" i="1"/>
  <c r="E833" i="4"/>
  <c r="AF883" i="1"/>
  <c r="BC883" i="1"/>
  <c r="AJ883" i="1"/>
  <c r="AG883" i="1"/>
  <c r="AL883" i="1"/>
  <c r="AE883" i="1"/>
  <c r="AO883" i="1"/>
  <c r="AP883" i="1" s="1"/>
  <c r="H833" i="4" s="1"/>
  <c r="AI883" i="1" l="1"/>
  <c r="F837" i="4"/>
  <c r="G837" i="4" s="1"/>
  <c r="D837" i="4"/>
  <c r="AR837" i="4" s="1"/>
  <c r="D888" i="1"/>
  <c r="E888" i="1" s="1"/>
  <c r="F888" i="1" s="1"/>
  <c r="AM883" i="1"/>
  <c r="C833" i="4" s="1"/>
  <c r="I833" i="4"/>
  <c r="J833" i="4" s="1"/>
  <c r="BI883" i="1"/>
  <c r="L833" i="4"/>
  <c r="O884" i="1" l="1"/>
  <c r="K884" i="1"/>
  <c r="M884" i="1" s="1"/>
  <c r="N833" i="4"/>
  <c r="O833" i="4" s="1"/>
  <c r="G888" i="1"/>
  <c r="M838" i="4" s="1"/>
  <c r="P884" i="1" l="1"/>
  <c r="R884" i="1" s="1"/>
  <c r="AW888" i="1"/>
  <c r="AX891" i="1" s="1"/>
  <c r="V884" i="1"/>
  <c r="W884" i="1" s="1"/>
  <c r="X884" i="1" s="1"/>
  <c r="Z886" i="1"/>
  <c r="AK886" i="1" s="1"/>
  <c r="AU888" i="1"/>
  <c r="S884" i="1"/>
  <c r="AA891" i="1"/>
  <c r="Y891" i="1"/>
  <c r="N884" i="1"/>
  <c r="AD884" i="1" s="1" a="1"/>
  <c r="AD884" i="1" s="1"/>
  <c r="AB890" i="1"/>
  <c r="BD890" i="1" s="1"/>
  <c r="AV888" i="1"/>
  <c r="BB884" i="1"/>
  <c r="AI884" i="1" l="1"/>
  <c r="AN884" i="1"/>
  <c r="Q884" i="1"/>
  <c r="AG884" i="1" s="1"/>
  <c r="BE884" i="1"/>
  <c r="K834" i="4" s="1"/>
  <c r="E834" i="4"/>
  <c r="AJ884" i="1"/>
  <c r="BC884" i="1"/>
  <c r="AY888" i="1"/>
  <c r="AZ888" i="1" s="1"/>
  <c r="BF884" i="1"/>
  <c r="AH884" i="1"/>
  <c r="AO884" i="1"/>
  <c r="AP884" i="1" s="1"/>
  <c r="H834" i="4" s="1"/>
  <c r="AE884" i="1"/>
  <c r="AL884" i="1"/>
  <c r="AF884" i="1" l="1"/>
  <c r="BI884" i="1" s="1"/>
  <c r="AM884" i="1"/>
  <c r="C834" i="4" s="1"/>
  <c r="I834" i="4"/>
  <c r="J834" i="4" s="1"/>
  <c r="L834" i="4"/>
  <c r="BA888" i="1"/>
  <c r="F838" i="4"/>
  <c r="G838" i="4" s="1"/>
  <c r="O885" i="1" l="1"/>
  <c r="N834" i="4"/>
  <c r="O834" i="4" s="1"/>
  <c r="K885" i="1"/>
  <c r="M885" i="1" s="1"/>
  <c r="D838" i="4"/>
  <c r="AR838" i="4" s="1"/>
  <c r="D889" i="1"/>
  <c r="E889" i="1" s="1"/>
  <c r="F889" i="1" s="1"/>
  <c r="P885" i="1" l="1"/>
  <c r="R885" i="1" s="1"/>
  <c r="G889" i="1"/>
  <c r="M839" i="4" s="1"/>
  <c r="N885" i="1"/>
  <c r="AD885" i="1" s="1" a="1"/>
  <c r="AD885" i="1" s="1"/>
  <c r="Y892" i="1"/>
  <c r="S885" i="1"/>
  <c r="V885" i="1"/>
  <c r="W885" i="1" s="1"/>
  <c r="X885" i="1" s="1"/>
  <c r="AV889" i="1"/>
  <c r="AB891" i="1"/>
  <c r="BD891" i="1" s="1"/>
  <c r="AW889" i="1"/>
  <c r="AX892" i="1" s="1"/>
  <c r="Z887" i="1"/>
  <c r="AK887" i="1" s="1"/>
  <c r="AA892" i="1"/>
  <c r="AU889" i="1"/>
  <c r="BB885" i="1"/>
  <c r="AN885" i="1" l="1"/>
  <c r="AI885" i="1"/>
  <c r="BE885" i="1"/>
  <c r="K835" i="4" s="1"/>
  <c r="Q885" i="1"/>
  <c r="AG885" i="1" s="1"/>
  <c r="AH885" i="1"/>
  <c r="BF885" i="1"/>
  <c r="E835" i="4"/>
  <c r="BC885" i="1"/>
  <c r="AJ885" i="1"/>
  <c r="AY889" i="1"/>
  <c r="AZ889" i="1" s="1"/>
  <c r="AL885" i="1"/>
  <c r="AE885" i="1"/>
  <c r="AO885" i="1"/>
  <c r="AP885" i="1" s="1"/>
  <c r="H835" i="4" s="1"/>
  <c r="AF885" i="1" l="1"/>
  <c r="BI885" i="1" s="1"/>
  <c r="I835" i="4"/>
  <c r="J835" i="4" s="1"/>
  <c r="L835" i="4"/>
  <c r="F839" i="4"/>
  <c r="G839" i="4" s="1"/>
  <c r="BA889" i="1"/>
  <c r="AM885" i="1"/>
  <c r="C835" i="4" s="1"/>
  <c r="N835" i="4" l="1"/>
  <c r="O835" i="4" s="1"/>
  <c r="K886" i="1"/>
  <c r="M886" i="1" s="1"/>
  <c r="D839" i="4"/>
  <c r="AR839" i="4" s="1"/>
  <c r="D890" i="1"/>
  <c r="E890" i="1" s="1"/>
  <c r="F890" i="1" s="1"/>
  <c r="O886" i="1"/>
  <c r="P886" i="1" s="1"/>
  <c r="G890" i="1" l="1"/>
  <c r="M840" i="4" s="1"/>
  <c r="Q886" i="1"/>
  <c r="R886" i="1"/>
  <c r="BE886" i="1"/>
  <c r="AW890" i="1"/>
  <c r="AX893" i="1" s="1"/>
  <c r="Z888" i="1"/>
  <c r="AK888" i="1" s="1"/>
  <c r="AA893" i="1"/>
  <c r="S886" i="1"/>
  <c r="Y893" i="1"/>
  <c r="N886" i="1"/>
  <c r="AD886" i="1" s="1" a="1"/>
  <c r="AD886" i="1" s="1"/>
  <c r="AB892" i="1"/>
  <c r="BD892" i="1" s="1"/>
  <c r="V886" i="1"/>
  <c r="W886" i="1" s="1"/>
  <c r="X886" i="1" s="1"/>
  <c r="AV890" i="1"/>
  <c r="AU890" i="1"/>
  <c r="BB886" i="1"/>
  <c r="AY890" i="1" l="1"/>
  <c r="AZ890" i="1" s="1"/>
  <c r="F840" i="4" s="1"/>
  <c r="G840" i="4" s="1"/>
  <c r="K836" i="4"/>
  <c r="AN886" i="1"/>
  <c r="AI886" i="1"/>
  <c r="AG886" i="1"/>
  <c r="AL886" i="1"/>
  <c r="AE886" i="1"/>
  <c r="AO886" i="1"/>
  <c r="AP886" i="1" s="1"/>
  <c r="H836" i="4" s="1"/>
  <c r="BC886" i="1"/>
  <c r="AF886" i="1"/>
  <c r="AJ886" i="1"/>
  <c r="AH886" i="1"/>
  <c r="BF886" i="1"/>
  <c r="E836" i="4"/>
  <c r="BA890" i="1" l="1"/>
  <c r="D840" i="4" s="1"/>
  <c r="AR840" i="4" s="1"/>
  <c r="L836" i="4"/>
  <c r="AM886" i="1"/>
  <c r="C836" i="4" s="1"/>
  <c r="I836" i="4"/>
  <c r="J836" i="4" s="1"/>
  <c r="BI886" i="1"/>
  <c r="D891" i="1" l="1"/>
  <c r="E891" i="1" s="1"/>
  <c r="F891" i="1" s="1"/>
  <c r="O887" i="1"/>
  <c r="K887" i="1"/>
  <c r="M887" i="1" s="1"/>
  <c r="N836" i="4"/>
  <c r="O836" i="4" s="1"/>
  <c r="P887" i="1" l="1"/>
  <c r="R887" i="1" s="1"/>
  <c r="G891" i="1"/>
  <c r="M841" i="4" s="1"/>
  <c r="AW891" i="1"/>
  <c r="AX894" i="1" s="1"/>
  <c r="AB893" i="1"/>
  <c r="BD893" i="1" s="1"/>
  <c r="V887" i="1"/>
  <c r="W887" i="1" s="1"/>
  <c r="X887" i="1" s="1"/>
  <c r="AU891" i="1"/>
  <c r="Z889" i="1"/>
  <c r="AK889" i="1" s="1"/>
  <c r="AV891" i="1"/>
  <c r="S887" i="1"/>
  <c r="AA894" i="1"/>
  <c r="N887" i="1"/>
  <c r="AD887" i="1" s="1" a="1"/>
  <c r="AD887" i="1" s="1"/>
  <c r="Y894" i="1"/>
  <c r="BB887" i="1"/>
  <c r="AN887" i="1" l="1"/>
  <c r="AI887" i="1"/>
  <c r="Q887" i="1"/>
  <c r="AG887" i="1" s="1"/>
  <c r="BE887" i="1"/>
  <c r="K837" i="4" s="1"/>
  <c r="AY891" i="1"/>
  <c r="AZ891" i="1" s="1"/>
  <c r="E837" i="4"/>
  <c r="AL887" i="1"/>
  <c r="AO887" i="1"/>
  <c r="AP887" i="1" s="1"/>
  <c r="H837" i="4" s="1"/>
  <c r="AE887" i="1"/>
  <c r="AH887" i="1"/>
  <c r="BF887" i="1"/>
  <c r="BC887" i="1"/>
  <c r="AJ887" i="1"/>
  <c r="AF887" i="1" l="1"/>
  <c r="BI887" i="1" s="1"/>
  <c r="I837" i="4"/>
  <c r="J837" i="4" s="1"/>
  <c r="AM887" i="1"/>
  <c r="C837" i="4" s="1"/>
  <c r="F841" i="4"/>
  <c r="G841" i="4" s="1"/>
  <c r="BA891" i="1"/>
  <c r="L837" i="4"/>
  <c r="O888" i="1" l="1"/>
  <c r="D841" i="4"/>
  <c r="AR841" i="4" s="1"/>
  <c r="D892" i="1"/>
  <c r="E892" i="1" s="1"/>
  <c r="F892" i="1" s="1"/>
  <c r="K888" i="1"/>
  <c r="M888" i="1" s="1"/>
  <c r="N837" i="4"/>
  <c r="O837" i="4" s="1"/>
  <c r="P888" i="1" l="1"/>
  <c r="R888" i="1" s="1"/>
  <c r="Y895" i="1"/>
  <c r="AW892" i="1"/>
  <c r="AX895" i="1" s="1"/>
  <c r="S888" i="1"/>
  <c r="AB894" i="1"/>
  <c r="BD894" i="1" s="1"/>
  <c r="AV892" i="1"/>
  <c r="AU892" i="1"/>
  <c r="Z890" i="1"/>
  <c r="AK890" i="1" s="1"/>
  <c r="AA895" i="1"/>
  <c r="N888" i="1"/>
  <c r="AD888" i="1" s="1" a="1"/>
  <c r="AD888" i="1" s="1"/>
  <c r="V888" i="1"/>
  <c r="W888" i="1" s="1"/>
  <c r="X888" i="1" s="1"/>
  <c r="BB888" i="1"/>
  <c r="G892" i="1"/>
  <c r="M842" i="4" s="1"/>
  <c r="AI888" i="1" l="1"/>
  <c r="AN888" i="1"/>
  <c r="Q888" i="1"/>
  <c r="AF888" i="1" s="1"/>
  <c r="BE888" i="1"/>
  <c r="K838" i="4" s="1"/>
  <c r="AY892" i="1"/>
  <c r="AZ892" i="1" s="1"/>
  <c r="E838" i="4"/>
  <c r="BC888" i="1"/>
  <c r="AJ888" i="1"/>
  <c r="AH888" i="1"/>
  <c r="BF888" i="1"/>
  <c r="AL888" i="1"/>
  <c r="AE888" i="1"/>
  <c r="AO888" i="1"/>
  <c r="AP888" i="1" s="1"/>
  <c r="H838" i="4" s="1"/>
  <c r="AG888" i="1" l="1"/>
  <c r="BI888" i="1" s="1"/>
  <c r="I838" i="4"/>
  <c r="J838" i="4" s="1"/>
  <c r="L838" i="4"/>
  <c r="BA892" i="1"/>
  <c r="F842" i="4"/>
  <c r="G842" i="4" s="1"/>
  <c r="AM888" i="1"/>
  <c r="C838" i="4" s="1"/>
  <c r="K889" i="1" l="1"/>
  <c r="M889" i="1" s="1"/>
  <c r="N838" i="4"/>
  <c r="O838" i="4" s="1"/>
  <c r="O889" i="1"/>
  <c r="P889" i="1" s="1"/>
  <c r="D842" i="4"/>
  <c r="AR842" i="4" s="1"/>
  <c r="D893" i="1"/>
  <c r="E893" i="1" s="1"/>
  <c r="F893" i="1" s="1"/>
  <c r="R889" i="1" l="1"/>
  <c r="Q889" i="1"/>
  <c r="BE889" i="1"/>
  <c r="G893" i="1"/>
  <c r="M843" i="4" s="1"/>
  <c r="N889" i="1"/>
  <c r="AD889" i="1" s="1" a="1"/>
  <c r="AD889" i="1" s="1"/>
  <c r="AB895" i="1"/>
  <c r="BD895" i="1" s="1"/>
  <c r="AA896" i="1"/>
  <c r="AW893" i="1"/>
  <c r="AX896" i="1" s="1"/>
  <c r="S889" i="1"/>
  <c r="Z891" i="1"/>
  <c r="AK891" i="1" s="1"/>
  <c r="V889" i="1"/>
  <c r="W889" i="1" s="1"/>
  <c r="X889" i="1" s="1"/>
  <c r="AU893" i="1"/>
  <c r="AV893" i="1"/>
  <c r="Y896" i="1"/>
  <c r="BB889" i="1"/>
  <c r="AL889" i="1" l="1"/>
  <c r="AE889" i="1"/>
  <c r="AO889" i="1"/>
  <c r="AP889" i="1" s="1"/>
  <c r="H839" i="4" s="1"/>
  <c r="AY893" i="1"/>
  <c r="AZ893" i="1" s="1"/>
  <c r="K839" i="4"/>
  <c r="BF889" i="1"/>
  <c r="AH889" i="1"/>
  <c r="BC889" i="1"/>
  <c r="AJ889" i="1"/>
  <c r="AF889" i="1"/>
  <c r="AG889" i="1"/>
  <c r="E839" i="4"/>
  <c r="AI889" i="1"/>
  <c r="AN889" i="1"/>
  <c r="L839" i="4" l="1"/>
  <c r="BA893" i="1"/>
  <c r="F843" i="4"/>
  <c r="G843" i="4" s="1"/>
  <c r="AM889" i="1"/>
  <c r="C839" i="4" s="1"/>
  <c r="I839" i="4"/>
  <c r="J839" i="4" s="1"/>
  <c r="BI889" i="1"/>
  <c r="O890" i="1" l="1"/>
  <c r="N839" i="4"/>
  <c r="O839" i="4" s="1"/>
  <c r="K890" i="1"/>
  <c r="M890" i="1" s="1"/>
  <c r="D843" i="4"/>
  <c r="AR843" i="4" s="1"/>
  <c r="D894" i="1"/>
  <c r="E894" i="1" s="1"/>
  <c r="F894" i="1" s="1"/>
  <c r="P890" i="1" l="1"/>
  <c r="Q890" i="1" s="1"/>
  <c r="G894" i="1"/>
  <c r="M844" i="4" s="1"/>
  <c r="N890" i="1"/>
  <c r="AD890" i="1" s="1" a="1"/>
  <c r="AD890" i="1" s="1"/>
  <c r="AV894" i="1"/>
  <c r="AB896" i="1"/>
  <c r="AW894" i="1"/>
  <c r="V890" i="1"/>
  <c r="W890" i="1" s="1"/>
  <c r="X890" i="1" s="1"/>
  <c r="S890" i="1"/>
  <c r="AU894" i="1"/>
  <c r="Z892" i="1"/>
  <c r="AK892" i="1" s="1"/>
  <c r="BB890" i="1"/>
  <c r="R890" i="1" l="1"/>
  <c r="AN890" i="1" s="1"/>
  <c r="BE890" i="1"/>
  <c r="K840" i="4" s="1"/>
  <c r="AH890" i="1"/>
  <c r="BF890" i="1"/>
  <c r="E840" i="4"/>
  <c r="AO890" i="1"/>
  <c r="AP890" i="1" s="1"/>
  <c r="H840" i="4" s="1"/>
  <c r="AL890" i="1"/>
  <c r="AE890" i="1"/>
  <c r="AY894" i="1"/>
  <c r="AZ894" i="1" s="1"/>
  <c r="AB897" i="1"/>
  <c r="BD896" i="1"/>
  <c r="AG890" i="1"/>
  <c r="AJ890" i="1"/>
  <c r="AF890" i="1"/>
  <c r="BC890" i="1"/>
  <c r="AI890" i="1" l="1"/>
  <c r="BI890" i="1"/>
  <c r="AM890" i="1"/>
  <c r="C840" i="4" s="1"/>
  <c r="I840" i="4"/>
  <c r="J840" i="4" s="1"/>
  <c r="L840" i="4"/>
  <c r="BA894" i="1"/>
  <c r="F844" i="4"/>
  <c r="G844" i="4" s="1"/>
  <c r="D844" i="4" l="1"/>
  <c r="AR844" i="4" s="1"/>
  <c r="D895" i="1"/>
  <c r="E895" i="1" s="1"/>
  <c r="F895" i="1" s="1"/>
  <c r="O891" i="1"/>
  <c r="P891" i="1" s="1"/>
  <c r="K891" i="1"/>
  <c r="M891" i="1" s="1"/>
  <c r="N840" i="4"/>
  <c r="O840" i="4" s="1"/>
  <c r="N891" i="1" l="1"/>
  <c r="AD891" i="1" s="1" a="1"/>
  <c r="AD891" i="1" s="1"/>
  <c r="S891" i="1"/>
  <c r="V891" i="1"/>
  <c r="W891" i="1" s="1"/>
  <c r="X891" i="1" s="1"/>
  <c r="AV895" i="1"/>
  <c r="AW895" i="1"/>
  <c r="Z893" i="1"/>
  <c r="AK893" i="1" s="1"/>
  <c r="AU895" i="1"/>
  <c r="BB891" i="1"/>
  <c r="G895" i="1"/>
  <c r="M845" i="4" s="1"/>
  <c r="Q891" i="1"/>
  <c r="R891" i="1"/>
  <c r="BE891" i="1"/>
  <c r="AG891" i="1" l="1"/>
  <c r="AY895" i="1"/>
  <c r="AZ895" i="1" s="1"/>
  <c r="F845" i="4" s="1"/>
  <c r="G845" i="4" s="1"/>
  <c r="AN891" i="1"/>
  <c r="AI891" i="1"/>
  <c r="E841" i="4"/>
  <c r="K841" i="4"/>
  <c r="BF891" i="1"/>
  <c r="AH891" i="1"/>
  <c r="AF891" i="1"/>
  <c r="BC891" i="1"/>
  <c r="AJ891" i="1"/>
  <c r="AE891" i="1"/>
  <c r="AO891" i="1"/>
  <c r="AP891" i="1" s="1"/>
  <c r="H841" i="4" s="1"/>
  <c r="AL891" i="1"/>
  <c r="BA895" i="1" l="1"/>
  <c r="D896" i="1" s="1"/>
  <c r="E896" i="1" s="1"/>
  <c r="F896" i="1" s="1"/>
  <c r="I841" i="4"/>
  <c r="J841" i="4" s="1"/>
  <c r="BI891" i="1"/>
  <c r="AM891" i="1"/>
  <c r="C841" i="4" s="1"/>
  <c r="L841" i="4"/>
  <c r="D845" i="4" l="1"/>
  <c r="AR845" i="4" s="1"/>
  <c r="O892" i="1"/>
  <c r="P892" i="1" s="1"/>
  <c r="K892" i="1"/>
  <c r="M892" i="1" s="1"/>
  <c r="N841" i="4"/>
  <c r="O841" i="4" s="1"/>
  <c r="G896" i="1"/>
  <c r="M846" i="4" s="1"/>
  <c r="N892" i="1" l="1"/>
  <c r="AD892" i="1" s="1" a="1"/>
  <c r="AD892" i="1" s="1"/>
  <c r="AV896" i="1"/>
  <c r="V892" i="1"/>
  <c r="W892" i="1" s="1"/>
  <c r="X892" i="1" s="1"/>
  <c r="Z894" i="1"/>
  <c r="AK894" i="1" s="1"/>
  <c r="AW896" i="1"/>
  <c r="S892" i="1"/>
  <c r="AU896" i="1"/>
  <c r="BB892" i="1"/>
  <c r="R892" i="1"/>
  <c r="Q892" i="1"/>
  <c r="BE892" i="1"/>
  <c r="AY896" i="1" l="1"/>
  <c r="AZ896" i="1" s="1"/>
  <c r="F846" i="4" s="1"/>
  <c r="G846" i="4" s="1"/>
  <c r="G847" i="4" s="1"/>
  <c r="K9" i="3" s="1"/>
  <c r="AN892" i="1"/>
  <c r="AI892" i="1"/>
  <c r="E842" i="4"/>
  <c r="AF892" i="1"/>
  <c r="AJ892" i="1"/>
  <c r="BC892" i="1"/>
  <c r="AH892" i="1"/>
  <c r="BF892" i="1"/>
  <c r="K842" i="4"/>
  <c r="AG892" i="1"/>
  <c r="AO892" i="1"/>
  <c r="AP892" i="1" s="1"/>
  <c r="H842" i="4" s="1"/>
  <c r="AE892" i="1"/>
  <c r="AL892" i="1"/>
  <c r="BA896" i="1" l="1"/>
  <c r="D846" i="4" s="1"/>
  <c r="AR846" i="4" s="1"/>
  <c r="AR847" i="4" s="1"/>
  <c r="K14" i="3"/>
  <c r="AM839" i="4"/>
  <c r="AN839" i="4" s="1"/>
  <c r="AM840" i="4"/>
  <c r="AN840" i="4" s="1"/>
  <c r="AM843" i="4"/>
  <c r="AN843" i="4" s="1"/>
  <c r="AM841" i="4"/>
  <c r="AN841" i="4" s="1"/>
  <c r="AM842" i="4"/>
  <c r="AN842" i="4" s="1"/>
  <c r="AM845" i="4"/>
  <c r="AN845" i="4" s="1"/>
  <c r="AM846" i="4"/>
  <c r="AN846" i="4" s="1"/>
  <c r="AM844" i="4"/>
  <c r="AN844" i="4" s="1"/>
  <c r="L11" i="3"/>
  <c r="L842" i="4"/>
  <c r="BI892" i="1"/>
  <c r="I842" i="4"/>
  <c r="J842" i="4" s="1"/>
  <c r="AM892" i="1"/>
  <c r="C842" i="4" s="1"/>
  <c r="AS845" i="4" l="1"/>
  <c r="AT845" i="4" s="1"/>
  <c r="AS846" i="4"/>
  <c r="AT846" i="4" s="1"/>
  <c r="AS840" i="4"/>
  <c r="AT840" i="4" s="1"/>
  <c r="AS844" i="4"/>
  <c r="AT844" i="4" s="1"/>
  <c r="AS839" i="4"/>
  <c r="AT839" i="4" s="1"/>
  <c r="AS843" i="4"/>
  <c r="AT843" i="4" s="1"/>
  <c r="AS841" i="4"/>
  <c r="AT841" i="4" s="1"/>
  <c r="AS842" i="4"/>
  <c r="AT842" i="4" s="1"/>
  <c r="O893" i="1"/>
  <c r="P893" i="1" s="1"/>
  <c r="K893" i="1"/>
  <c r="M893" i="1" s="1"/>
  <c r="N842" i="4"/>
  <c r="O842" i="4" s="1"/>
  <c r="N893" i="1" l="1"/>
  <c r="AD893" i="1" s="1" a="1"/>
  <c r="AD893" i="1" s="1"/>
  <c r="Z895" i="1"/>
  <c r="AK895" i="1" s="1"/>
  <c r="V893" i="1"/>
  <c r="W893" i="1" s="1"/>
  <c r="X893" i="1" s="1"/>
  <c r="S893" i="1"/>
  <c r="BB893" i="1"/>
  <c r="Q893" i="1"/>
  <c r="R893" i="1"/>
  <c r="BE893" i="1"/>
  <c r="AG893" i="1" l="1"/>
  <c r="K843" i="4"/>
  <c r="AI893" i="1"/>
  <c r="AN893" i="1"/>
  <c r="AH893" i="1"/>
  <c r="BF893" i="1"/>
  <c r="E843" i="4"/>
  <c r="AJ893" i="1"/>
  <c r="BC893" i="1"/>
  <c r="AF893" i="1"/>
  <c r="AE893" i="1"/>
  <c r="AL893" i="1"/>
  <c r="AO893" i="1"/>
  <c r="AP893" i="1" s="1"/>
  <c r="H843" i="4" s="1"/>
  <c r="I843" i="4" l="1"/>
  <c r="J843" i="4" s="1"/>
  <c r="AM893" i="1"/>
  <c r="C843" i="4" s="1"/>
  <c r="L843" i="4"/>
  <c r="BI893" i="1"/>
  <c r="K894" i="1" l="1"/>
  <c r="M894" i="1" s="1"/>
  <c r="N843" i="4"/>
  <c r="O843" i="4" s="1"/>
  <c r="O894" i="1"/>
  <c r="P894" i="1" s="1"/>
  <c r="Q894" i="1" l="1"/>
  <c r="R894" i="1"/>
  <c r="BE894" i="1"/>
  <c r="N894" i="1"/>
  <c r="AD894" i="1" s="1" a="1"/>
  <c r="AD894" i="1" s="1"/>
  <c r="Z896" i="1"/>
  <c r="AK896" i="1" s="1"/>
  <c r="V894" i="1"/>
  <c r="W894" i="1" s="1"/>
  <c r="X894" i="1" s="1"/>
  <c r="S894" i="1"/>
  <c r="BB894" i="1"/>
  <c r="AH894" i="1" l="1"/>
  <c r="BF894" i="1"/>
  <c r="E844" i="4"/>
  <c r="BC894" i="1"/>
  <c r="AF894" i="1"/>
  <c r="AJ894" i="1"/>
  <c r="K844" i="4"/>
  <c r="AE894" i="1"/>
  <c r="AO894" i="1"/>
  <c r="AP894" i="1" s="1"/>
  <c r="H844" i="4" s="1"/>
  <c r="AL894" i="1"/>
  <c r="AN894" i="1"/>
  <c r="AI894" i="1"/>
  <c r="AG894" i="1"/>
  <c r="AM894" i="1" l="1"/>
  <c r="C844" i="4" s="1"/>
  <c r="I844" i="4"/>
  <c r="J844" i="4" s="1"/>
  <c r="L844" i="4"/>
  <c r="BI894" i="1"/>
  <c r="O895" i="1" l="1"/>
  <c r="K895" i="1"/>
  <c r="M895" i="1" s="1"/>
  <c r="N844" i="4"/>
  <c r="O844" i="4" s="1"/>
  <c r="P895" i="1" l="1"/>
  <c r="Q895" i="1" s="1"/>
  <c r="N895" i="1"/>
  <c r="AD895" i="1" s="1" a="1"/>
  <c r="AD895" i="1" s="1"/>
  <c r="V895" i="1"/>
  <c r="W895" i="1" s="1"/>
  <c r="X895" i="1" s="1"/>
  <c r="S895" i="1"/>
  <c r="BB895" i="1"/>
  <c r="R895" i="1" l="1"/>
  <c r="AI895" i="1" s="1"/>
  <c r="BE895" i="1"/>
  <c r="K845" i="4" s="1"/>
  <c r="E845" i="4"/>
  <c r="AJ895" i="1"/>
  <c r="BC895" i="1"/>
  <c r="AF895" i="1"/>
  <c r="AO895" i="1"/>
  <c r="AP895" i="1" s="1"/>
  <c r="H845" i="4" s="1"/>
  <c r="AE895" i="1"/>
  <c r="AL895" i="1"/>
  <c r="BF895" i="1"/>
  <c r="AH895" i="1"/>
  <c r="AG895" i="1"/>
  <c r="AN895" i="1" l="1"/>
  <c r="I845" i="4"/>
  <c r="J845" i="4" s="1"/>
  <c r="L845" i="4"/>
  <c r="AM895" i="1"/>
  <c r="C845" i="4" s="1"/>
  <c r="BI895" i="1"/>
  <c r="O896" i="1" l="1"/>
  <c r="K896" i="1"/>
  <c r="M896" i="1" s="1"/>
  <c r="N845" i="4"/>
  <c r="O845" i="4" s="1"/>
  <c r="P896" i="1" l="1"/>
  <c r="R896" i="1" s="1"/>
  <c r="N896" i="1"/>
  <c r="AD896" i="1" s="1" a="1"/>
  <c r="AD896" i="1" s="1"/>
  <c r="V896" i="1"/>
  <c r="W896" i="1" s="1"/>
  <c r="X896" i="1" s="1"/>
  <c r="S896" i="1"/>
  <c r="BB896" i="1"/>
  <c r="E846" i="4" s="1"/>
  <c r="AI896" i="1" l="1"/>
  <c r="AN896" i="1"/>
  <c r="BE896" i="1"/>
  <c r="K846" i="4" s="1"/>
  <c r="Q896" i="1"/>
  <c r="AF896" i="1" s="1"/>
  <c r="AJ896" i="1"/>
  <c r="BC896" i="1"/>
  <c r="AD897" i="1"/>
  <c r="AO896" i="1"/>
  <c r="AL896" i="1"/>
  <c r="AE896" i="1"/>
  <c r="BF896" i="1"/>
  <c r="L846" i="4" s="1"/>
  <c r="AH896" i="1"/>
  <c r="AO840" i="4" l="1"/>
  <c r="AP840" i="4" s="1"/>
  <c r="AO846" i="4"/>
  <c r="AP846" i="4" s="1"/>
  <c r="AO844" i="4"/>
  <c r="AP844" i="4" s="1"/>
  <c r="AO839" i="4"/>
  <c r="AP839" i="4" s="1"/>
  <c r="AO843" i="4"/>
  <c r="AP843" i="4" s="1"/>
  <c r="AO841" i="4"/>
  <c r="AP841" i="4" s="1"/>
  <c r="AO842" i="4"/>
  <c r="AP842" i="4" s="1"/>
  <c r="AO845" i="4"/>
  <c r="AP845" i="4" s="1"/>
  <c r="AP896" i="1"/>
  <c r="H846" i="4" s="1"/>
  <c r="AG896" i="1"/>
  <c r="BI896" i="1" s="1"/>
  <c r="N846" i="4" s="1"/>
  <c r="O846" i="4" s="1"/>
  <c r="I846" i="4"/>
  <c r="J846" i="4" s="1"/>
  <c r="J847" i="4" s="1"/>
  <c r="L9" i="3" s="1"/>
  <c r="L14" i="3"/>
  <c r="AM896" i="1"/>
  <c r="C846" i="4" s="1"/>
  <c r="AN421" i="4"/>
  <c r="AN422" i="4"/>
  <c r="AN423" i="4"/>
  <c r="AN424" i="4"/>
  <c r="AN425" i="4"/>
  <c r="AN426" i="4"/>
  <c r="AN427" i="4"/>
  <c r="AN428" i="4"/>
  <c r="AN429" i="4"/>
  <c r="AN430" i="4"/>
  <c r="AN431" i="4"/>
  <c r="AN432" i="4"/>
  <c r="AN433" i="4"/>
  <c r="AN434" i="4"/>
  <c r="AN435" i="4"/>
  <c r="AN436" i="4"/>
  <c r="AN437" i="4"/>
  <c r="AN438" i="4"/>
  <c r="AN439" i="4"/>
  <c r="AN440" i="4"/>
  <c r="AN441" i="4"/>
  <c r="AN442" i="4"/>
  <c r="AN443" i="4"/>
  <c r="AN444" i="4"/>
  <c r="AN445" i="4"/>
  <c r="AN446" i="4"/>
  <c r="AN447" i="4"/>
  <c r="AN448" i="4"/>
  <c r="AN449" i="4"/>
  <c r="AP421" i="4"/>
  <c r="AP422" i="4"/>
  <c r="AP423" i="4"/>
  <c r="AP424" i="4"/>
  <c r="AP425" i="4"/>
  <c r="AP426" i="4"/>
  <c r="AP427" i="4"/>
  <c r="AP428" i="4"/>
  <c r="AP429" i="4"/>
  <c r="AP430" i="4"/>
  <c r="AP431" i="4"/>
  <c r="AP432" i="4"/>
  <c r="AP433" i="4"/>
  <c r="AP434" i="4"/>
  <c r="AP435" i="4"/>
  <c r="AP436" i="4"/>
  <c r="AP437" i="4"/>
  <c r="AP438" i="4"/>
  <c r="AP439" i="4"/>
  <c r="AP440" i="4"/>
  <c r="AP441" i="4"/>
  <c r="AP442" i="4"/>
  <c r="AP443" i="4"/>
  <c r="AP444" i="4"/>
  <c r="AP445" i="4"/>
  <c r="AP446" i="4"/>
  <c r="AP447" i="4"/>
  <c r="AP448" i="4"/>
  <c r="AP449" i="4"/>
  <c r="AT421" i="4"/>
  <c r="AT422" i="4"/>
  <c r="AT423" i="4"/>
  <c r="AT424" i="4"/>
  <c r="AT425" i="4"/>
  <c r="AT426" i="4"/>
  <c r="AT427" i="4"/>
  <c r="AT428" i="4"/>
  <c r="AT429" i="4"/>
  <c r="AT430" i="4"/>
  <c r="AT431" i="4"/>
  <c r="AT432" i="4"/>
  <c r="AT433" i="4"/>
  <c r="AT434" i="4"/>
  <c r="AT435" i="4"/>
  <c r="AT436" i="4"/>
  <c r="AT437" i="4"/>
  <c r="AT438" i="4"/>
  <c r="AT439" i="4"/>
  <c r="AT440" i="4"/>
  <c r="AT441" i="4"/>
  <c r="AT442" i="4"/>
  <c r="AT443" i="4"/>
  <c r="AT444" i="4"/>
  <c r="AT445" i="4"/>
  <c r="AT446" i="4"/>
  <c r="AT447" i="4"/>
  <c r="AT448" i="4"/>
  <c r="AT449" i="4"/>
  <c r="AN450" i="4"/>
  <c r="AN451" i="4"/>
  <c r="AN452" i="4"/>
  <c r="AN453" i="4"/>
  <c r="AN454" i="4"/>
  <c r="AN455" i="4"/>
  <c r="AN456" i="4"/>
  <c r="AN457" i="4"/>
  <c r="AN458" i="4"/>
  <c r="AN459" i="4"/>
  <c r="AN460" i="4"/>
  <c r="AP450" i="4"/>
  <c r="AP451" i="4"/>
  <c r="AP452" i="4"/>
  <c r="AP453" i="4"/>
  <c r="AP454" i="4"/>
  <c r="AP455" i="4"/>
  <c r="AP456" i="4"/>
  <c r="AP457" i="4"/>
  <c r="AP458" i="4"/>
  <c r="AP459" i="4"/>
  <c r="AP460" i="4"/>
  <c r="AT450" i="4"/>
  <c r="AT451" i="4"/>
  <c r="AT452" i="4"/>
  <c r="AT453" i="4"/>
  <c r="AT454" i="4"/>
  <c r="AT455" i="4"/>
  <c r="AT456" i="4"/>
  <c r="AT457" i="4"/>
  <c r="AT458" i="4"/>
  <c r="AT459" i="4"/>
  <c r="AT460" i="4"/>
  <c r="AN461" i="4"/>
  <c r="AN462" i="4"/>
  <c r="AN463" i="4"/>
  <c r="AN464" i="4"/>
  <c r="AN465" i="4"/>
  <c r="AN466" i="4"/>
  <c r="AP461" i="4"/>
  <c r="AP462" i="4"/>
  <c r="AP463" i="4"/>
  <c r="AP464" i="4"/>
  <c r="AP465" i="4"/>
  <c r="AP466" i="4"/>
  <c r="AT461" i="4"/>
  <c r="AT462" i="4"/>
  <c r="AT463" i="4"/>
  <c r="AT464" i="4"/>
  <c r="AT465" i="4"/>
  <c r="AT466" i="4"/>
  <c r="AN467" i="4"/>
  <c r="AN468" i="4"/>
  <c r="AN469" i="4"/>
  <c r="AN470" i="4"/>
  <c r="AN471" i="4"/>
  <c r="AN472" i="4"/>
  <c r="AP467" i="4"/>
  <c r="AP468" i="4"/>
  <c r="AP469" i="4"/>
  <c r="AP470" i="4"/>
  <c r="AP471" i="4"/>
  <c r="AP472" i="4"/>
  <c r="AT467" i="4"/>
  <c r="AT468" i="4"/>
  <c r="AT469" i="4"/>
  <c r="AT470" i="4"/>
  <c r="AT471" i="4"/>
  <c r="AT472" i="4"/>
  <c r="AN473" i="4"/>
  <c r="AN474" i="4"/>
  <c r="AN475" i="4"/>
  <c r="AN476" i="4"/>
  <c r="AN477" i="4"/>
  <c r="AN478" i="4"/>
  <c r="AN479" i="4"/>
  <c r="AP473" i="4"/>
  <c r="AP474" i="4"/>
  <c r="AP475" i="4"/>
  <c r="AP476" i="4"/>
  <c r="AP477" i="4"/>
  <c r="AP478" i="4"/>
  <c r="AP479" i="4"/>
  <c r="AT473" i="4"/>
  <c r="AT474" i="4"/>
  <c r="AT475" i="4"/>
  <c r="AT476" i="4"/>
  <c r="AT477" i="4"/>
  <c r="AT478" i="4"/>
  <c r="AT479" i="4"/>
  <c r="AN480" i="4"/>
  <c r="AN481" i="4"/>
  <c r="AN482" i="4"/>
  <c r="AN483" i="4"/>
  <c r="AN484" i="4"/>
  <c r="AN485" i="4"/>
  <c r="AN486" i="4"/>
  <c r="AP480" i="4"/>
  <c r="AP481" i="4"/>
  <c r="AP482" i="4"/>
  <c r="AP483" i="4"/>
  <c r="AP484" i="4"/>
  <c r="AP485" i="4"/>
  <c r="AP486" i="4"/>
  <c r="AT480" i="4"/>
  <c r="AT481" i="4"/>
  <c r="AT482" i="4"/>
  <c r="AT483" i="4"/>
  <c r="AT484" i="4"/>
  <c r="AT485" i="4"/>
  <c r="AT486" i="4"/>
  <c r="AN487" i="4"/>
  <c r="AN488" i="4"/>
  <c r="AN489" i="4"/>
  <c r="AN490" i="4"/>
  <c r="AN491" i="4"/>
  <c r="AN492" i="4"/>
  <c r="AN493" i="4"/>
  <c r="AP487" i="4"/>
  <c r="AP488" i="4"/>
  <c r="AP489" i="4"/>
  <c r="AP490" i="4"/>
  <c r="AP491" i="4"/>
  <c r="AP492" i="4"/>
  <c r="AP493" i="4"/>
  <c r="AT487" i="4"/>
  <c r="AT488" i="4"/>
  <c r="AT489" i="4"/>
  <c r="AT490" i="4"/>
  <c r="AT491" i="4"/>
  <c r="AT492" i="4"/>
  <c r="AT493" i="4"/>
  <c r="AN494" i="4"/>
  <c r="AN495" i="4"/>
  <c r="AN496" i="4"/>
  <c r="AN497" i="4"/>
  <c r="AN498" i="4"/>
  <c r="AN499" i="4"/>
  <c r="AN500" i="4"/>
  <c r="AN501" i="4"/>
  <c r="AN502" i="4"/>
  <c r="AN503" i="4"/>
  <c r="AN504" i="4"/>
  <c r="AN505" i="4"/>
  <c r="AN506" i="4"/>
  <c r="AN507" i="4"/>
  <c r="AN508" i="4"/>
  <c r="AN509" i="4"/>
  <c r="AN510" i="4"/>
  <c r="AN511" i="4"/>
  <c r="AP494" i="4"/>
  <c r="AP495" i="4"/>
  <c r="AP496" i="4"/>
  <c r="AP497" i="4"/>
  <c r="AP498" i="4"/>
  <c r="AP499" i="4"/>
  <c r="AP500" i="4"/>
  <c r="AP501" i="4"/>
  <c r="AP502" i="4"/>
  <c r="AP503" i="4"/>
  <c r="AP504" i="4"/>
  <c r="AP505" i="4"/>
  <c r="AP506" i="4"/>
  <c r="AP507" i="4"/>
  <c r="AP508" i="4"/>
  <c r="AP509" i="4"/>
  <c r="AP510" i="4"/>
  <c r="AP511" i="4"/>
  <c r="AT494" i="4"/>
  <c r="AT495" i="4"/>
  <c r="AT496" i="4"/>
  <c r="AT497" i="4"/>
  <c r="AT498" i="4"/>
  <c r="AT499" i="4"/>
  <c r="AT500" i="4"/>
  <c r="AT501" i="4"/>
  <c r="AT502" i="4"/>
  <c r="AT503" i="4"/>
  <c r="AT504" i="4"/>
  <c r="AT505" i="4"/>
  <c r="AT506" i="4"/>
  <c r="AT507" i="4"/>
  <c r="AT508" i="4"/>
  <c r="AT509" i="4"/>
  <c r="AT510" i="4"/>
  <c r="AT511" i="4"/>
  <c r="AN512" i="4"/>
  <c r="AN513" i="4"/>
  <c r="AN514" i="4"/>
  <c r="AN515" i="4"/>
  <c r="AN516" i="4"/>
  <c r="AN517" i="4"/>
  <c r="AN518" i="4"/>
  <c r="AN519" i="4"/>
  <c r="AN520" i="4"/>
  <c r="AN521" i="4"/>
  <c r="AN522" i="4"/>
  <c r="AP512" i="4"/>
  <c r="AP513" i="4"/>
  <c r="AP514" i="4"/>
  <c r="AP515" i="4"/>
  <c r="AP516" i="4"/>
  <c r="AP517" i="4"/>
  <c r="AP518" i="4"/>
  <c r="AP519" i="4"/>
  <c r="AP520" i="4"/>
  <c r="AP521" i="4"/>
  <c r="AP522" i="4"/>
  <c r="AT512" i="4"/>
  <c r="AT513" i="4"/>
  <c r="AT514" i="4"/>
  <c r="AT515" i="4"/>
  <c r="AT516" i="4"/>
  <c r="AT517" i="4"/>
  <c r="AT518" i="4"/>
  <c r="AT519" i="4"/>
  <c r="AT520" i="4"/>
  <c r="AT521" i="4"/>
  <c r="AT522" i="4"/>
  <c r="AN523" i="4"/>
  <c r="AN524" i="4"/>
  <c r="AN525" i="4"/>
  <c r="AN526" i="4"/>
  <c r="AN527" i="4"/>
  <c r="AN528" i="4"/>
  <c r="AN529" i="4"/>
  <c r="AN530" i="4"/>
  <c r="AN531" i="4"/>
  <c r="AN532" i="4"/>
  <c r="AN533" i="4"/>
  <c r="AP523" i="4"/>
  <c r="AP524" i="4"/>
  <c r="AP525" i="4"/>
  <c r="AP526" i="4"/>
  <c r="AP527" i="4"/>
  <c r="AP528" i="4"/>
  <c r="AP529" i="4"/>
  <c r="AP530" i="4"/>
  <c r="AP531" i="4"/>
  <c r="AP532" i="4"/>
  <c r="AP533" i="4"/>
  <c r="AT523" i="4"/>
  <c r="AT524" i="4"/>
  <c r="AT525" i="4"/>
  <c r="AT526" i="4"/>
  <c r="AT527" i="4"/>
  <c r="AT528" i="4"/>
  <c r="AT529" i="4"/>
  <c r="AT530" i="4"/>
  <c r="AT531" i="4"/>
  <c r="AT532" i="4"/>
  <c r="AT533" i="4"/>
  <c r="AN534" i="4"/>
  <c r="AN535" i="4"/>
  <c r="AN536" i="4"/>
  <c r="AN537" i="4"/>
  <c r="AN538" i="4"/>
  <c r="AN539" i="4"/>
  <c r="AN540" i="4"/>
  <c r="AN541" i="4"/>
  <c r="AN542" i="4"/>
  <c r="AN543" i="4"/>
  <c r="AN544" i="4"/>
  <c r="AN545" i="4"/>
  <c r="AN546" i="4"/>
  <c r="AP534" i="4"/>
  <c r="AP535" i="4"/>
  <c r="AP536" i="4"/>
  <c r="AP537" i="4"/>
  <c r="AP538" i="4"/>
  <c r="AP539" i="4"/>
  <c r="AP540" i="4"/>
  <c r="AP541" i="4"/>
  <c r="AP542" i="4"/>
  <c r="AP543" i="4"/>
  <c r="AP544" i="4"/>
  <c r="AP545" i="4"/>
  <c r="AP546" i="4"/>
  <c r="AT534" i="4"/>
  <c r="AT535" i="4"/>
  <c r="AT536" i="4"/>
  <c r="AT537" i="4"/>
  <c r="AT538" i="4"/>
  <c r="AT539" i="4"/>
  <c r="AT540" i="4"/>
  <c r="AT541" i="4"/>
  <c r="AT542" i="4"/>
  <c r="AT543" i="4"/>
  <c r="AT544" i="4"/>
  <c r="AT545" i="4"/>
  <c r="AT546" i="4"/>
  <c r="AK548" i="4"/>
  <c r="AL548" i="4" s="1"/>
  <c r="AH555" i="4"/>
  <c r="AK549" i="4"/>
  <c r="AL549" i="4" s="1"/>
  <c r="AK550" i="4"/>
  <c r="AL550" i="4" s="1"/>
  <c r="U847" i="4"/>
  <c r="AH562" i="4" l="1"/>
  <c r="AH563" i="4"/>
  <c r="AD847" i="4"/>
  <c r="L10" i="3" s="1"/>
  <c r="AH564" i="4"/>
  <c r="AH556" i="4"/>
  <c r="AH548" i="4"/>
  <c r="AH557" i="4"/>
  <c r="AH550" i="4"/>
  <c r="AH549" i="4"/>
  <c r="AH847" i="4" s="1"/>
  <c r="AN547" i="4"/>
  <c r="AN548" i="4"/>
  <c r="AN549" i="4"/>
  <c r="AN550" i="4"/>
  <c r="AP547" i="4"/>
  <c r="AP548" i="4"/>
  <c r="AP549" i="4"/>
  <c r="AP550" i="4"/>
  <c r="AN551" i="4"/>
  <c r="AN552" i="4"/>
  <c r="AN553" i="4"/>
  <c r="AN554" i="4"/>
  <c r="AN555" i="4"/>
  <c r="AN556" i="4"/>
  <c r="AN557" i="4"/>
  <c r="AP551" i="4"/>
  <c r="AP552" i="4"/>
  <c r="AP553" i="4"/>
  <c r="AP554" i="4"/>
  <c r="AP555" i="4"/>
  <c r="AP556" i="4"/>
  <c r="AP557" i="4"/>
  <c r="AT551" i="4"/>
  <c r="AT552" i="4"/>
  <c r="AT553" i="4"/>
  <c r="AT554" i="4"/>
  <c r="AT555" i="4"/>
  <c r="AT556" i="4"/>
  <c r="AT557" i="4"/>
  <c r="AN558" i="4"/>
  <c r="AN559" i="4"/>
  <c r="AN560" i="4"/>
  <c r="AN561" i="4"/>
  <c r="AN562" i="4"/>
  <c r="AN563" i="4"/>
  <c r="AN564" i="4"/>
  <c r="AN565" i="4"/>
  <c r="AN566" i="4"/>
  <c r="AN567" i="4"/>
  <c r="AN568" i="4"/>
  <c r="AN569" i="4"/>
  <c r="AN570" i="4"/>
  <c r="AP558" i="4"/>
  <c r="AP559" i="4"/>
  <c r="AP560" i="4"/>
  <c r="AP561" i="4"/>
  <c r="AP562" i="4"/>
  <c r="AP563" i="4"/>
  <c r="AP564" i="4"/>
  <c r="AP565" i="4"/>
  <c r="AP566" i="4"/>
  <c r="AP567" i="4"/>
  <c r="AP568" i="4"/>
  <c r="AP569" i="4"/>
  <c r="AP570" i="4"/>
  <c r="AT558" i="4"/>
  <c r="AT559" i="4"/>
  <c r="AT560" i="4"/>
  <c r="AT561" i="4"/>
  <c r="AT562" i="4"/>
  <c r="AT563" i="4"/>
  <c r="AT564" i="4"/>
  <c r="AT565" i="4"/>
  <c r="AT566" i="4"/>
  <c r="AT567" i="4"/>
  <c r="AT568" i="4"/>
  <c r="AT569" i="4"/>
  <c r="AT570" i="4"/>
  <c r="AT571" i="4"/>
  <c r="AT572" i="4"/>
  <c r="AT573" i="4"/>
  <c r="AT574" i="4"/>
  <c r="AT575" i="4"/>
  <c r="AT576" i="4"/>
  <c r="AT577" i="4"/>
  <c r="AT578" i="4"/>
  <c r="AT579" i="4"/>
  <c r="AT580" i="4"/>
  <c r="AN571" i="4"/>
  <c r="AN572" i="4"/>
  <c r="AN573" i="4"/>
  <c r="AN574" i="4"/>
  <c r="AN575" i="4"/>
  <c r="AN576" i="4"/>
  <c r="AN577" i="4"/>
  <c r="AN578" i="4"/>
  <c r="AN579" i="4"/>
  <c r="AN580" i="4"/>
  <c r="AN581" i="4"/>
  <c r="AN582" i="4"/>
  <c r="AN586" i="4"/>
  <c r="AN587" i="4"/>
  <c r="AN588" i="4"/>
  <c r="AN589" i="4"/>
  <c r="AN585" i="4" l="1"/>
  <c r="AN583" i="4"/>
  <c r="AN584" i="4"/>
  <c r="AP571" i="4"/>
  <c r="AP572" i="4"/>
  <c r="AP573" i="4"/>
  <c r="AP574" i="4"/>
  <c r="AP575" i="4"/>
  <c r="AP576" i="4"/>
  <c r="AP577" i="4"/>
  <c r="AP578" i="4"/>
  <c r="AP579" i="4"/>
  <c r="AP580" i="4"/>
  <c r="AP581" i="4"/>
  <c r="AP582" i="4"/>
  <c r="AP586" i="4"/>
  <c r="AP587" i="4"/>
  <c r="AP588" i="4"/>
  <c r="AP589" i="4"/>
  <c r="AP585" i="4" l="1"/>
  <c r="AP583" i="4"/>
  <c r="AP584" i="4"/>
  <c r="AN592" i="4"/>
  <c r="AN591" i="4" s="1"/>
  <c r="AN593" i="4"/>
  <c r="AN594" i="4"/>
  <c r="AN595" i="4"/>
  <c r="AN596" i="4"/>
  <c r="AN597" i="4"/>
  <c r="AN598" i="4"/>
  <c r="AN590" i="4" l="1"/>
  <c r="AP592" i="4"/>
  <c r="AP590" i="4" s="1"/>
  <c r="AP593" i="4"/>
  <c r="AP594" i="4"/>
  <c r="AP595" i="4"/>
  <c r="AP596" i="4"/>
  <c r="AP597" i="4"/>
  <c r="AP598" i="4"/>
  <c r="AT581" i="4"/>
  <c r="AT582" i="4"/>
  <c r="AT586" i="4"/>
  <c r="AT587" i="4"/>
  <c r="AT588" i="4"/>
  <c r="AT589" i="4"/>
  <c r="AT592" i="4"/>
  <c r="AT593" i="4"/>
  <c r="AT594" i="4"/>
  <c r="AT595" i="4"/>
  <c r="AT596" i="4"/>
  <c r="AT597" i="4"/>
  <c r="AT598" i="4"/>
  <c r="AT583" i="4" l="1"/>
  <c r="AP591" i="4"/>
  <c r="AT591" i="4"/>
  <c r="AT585" i="4"/>
  <c r="AT584" i="4"/>
  <c r="AT590" i="4"/>
  <c r="AN599" i="4"/>
  <c r="AN600" i="4"/>
  <c r="AN601" i="4"/>
  <c r="AN602" i="4"/>
  <c r="AN603" i="4"/>
  <c r="AN604" i="4"/>
  <c r="AN605" i="4"/>
  <c r="AN606" i="4"/>
  <c r="AN607" i="4"/>
  <c r="AN608" i="4"/>
  <c r="AN609" i="4"/>
  <c r="AN610" i="4"/>
  <c r="AN611" i="4"/>
  <c r="AN612" i="4"/>
  <c r="AN613" i="4"/>
  <c r="AN614" i="4"/>
  <c r="AN615" i="4"/>
  <c r="AN616" i="4"/>
  <c r="AN617" i="4"/>
  <c r="AN618" i="4"/>
  <c r="AN619" i="4"/>
  <c r="AP599" i="4"/>
  <c r="AP600" i="4"/>
  <c r="AP601" i="4"/>
  <c r="AP602" i="4"/>
  <c r="AP603" i="4"/>
  <c r="AP604" i="4"/>
  <c r="AP605" i="4"/>
  <c r="AP606" i="4"/>
  <c r="AP607" i="4"/>
  <c r="AP608" i="4"/>
  <c r="AP609" i="4"/>
  <c r="AP610" i="4"/>
  <c r="AP611" i="4"/>
  <c r="AP612" i="4"/>
  <c r="AP613" i="4"/>
  <c r="AP614" i="4"/>
  <c r="AP615" i="4"/>
  <c r="AP616" i="4"/>
  <c r="AP617" i="4"/>
  <c r="AP618" i="4"/>
  <c r="AP619" i="4"/>
  <c r="AT599" i="4"/>
  <c r="AT600" i="4"/>
  <c r="AT601" i="4"/>
  <c r="AT602" i="4"/>
  <c r="AT603" i="4"/>
  <c r="AT604" i="4"/>
  <c r="AT605" i="4"/>
  <c r="AT606" i="4"/>
  <c r="AT607" i="4"/>
  <c r="AT608" i="4"/>
  <c r="AT609" i="4"/>
  <c r="AT610" i="4"/>
  <c r="AT611" i="4"/>
  <c r="AT612" i="4"/>
  <c r="AT613" i="4"/>
  <c r="AT614" i="4"/>
  <c r="AT615" i="4"/>
  <c r="AT616" i="4"/>
  <c r="AT617" i="4"/>
  <c r="AT618" i="4"/>
  <c r="AT619" i="4"/>
  <c r="AN620" i="4"/>
  <c r="AN621" i="4"/>
  <c r="AN622" i="4"/>
  <c r="AN623" i="4"/>
  <c r="AN624" i="4"/>
  <c r="AN625" i="4"/>
  <c r="AN626" i="4"/>
  <c r="AN627" i="4"/>
  <c r="AN628" i="4"/>
  <c r="AN629" i="4"/>
  <c r="AP620" i="4"/>
  <c r="AP621" i="4"/>
  <c r="AP622" i="4"/>
  <c r="AP623" i="4"/>
  <c r="AP624" i="4"/>
  <c r="AP625" i="4"/>
  <c r="AP626" i="4"/>
  <c r="AP627" i="4"/>
  <c r="AP628" i="4"/>
  <c r="AP629" i="4"/>
  <c r="AT620" i="4"/>
  <c r="AT621" i="4"/>
  <c r="AT622" i="4"/>
  <c r="AT623" i="4"/>
  <c r="AT624" i="4"/>
  <c r="AT625" i="4"/>
  <c r="AT626" i="4"/>
  <c r="AT627" i="4"/>
  <c r="AT628" i="4"/>
  <c r="AT629" i="4"/>
  <c r="AS547" i="4" l="1"/>
  <c r="AT547" i="4"/>
  <c r="AS548" i="4"/>
  <c r="AT548" i="4"/>
  <c r="AS549" i="4"/>
  <c r="AT549" i="4"/>
  <c r="AS550" i="4"/>
  <c r="AT550" i="4"/>
  <c r="AM630" i="4"/>
  <c r="AN630" i="4"/>
  <c r="AO630" i="4"/>
  <c r="AP630" i="4"/>
  <c r="AS630" i="4"/>
  <c r="AT630" i="4"/>
  <c r="AM631" i="4"/>
  <c r="AN631" i="4"/>
  <c r="AO631" i="4"/>
  <c r="AP631" i="4"/>
  <c r="AS631" i="4"/>
  <c r="AT631" i="4"/>
  <c r="AM632" i="4"/>
  <c r="AN632" i="4"/>
  <c r="AO632" i="4"/>
  <c r="AP632" i="4"/>
  <c r="AS632" i="4"/>
  <c r="AT632" i="4"/>
  <c r="AM633" i="4"/>
  <c r="AN633" i="4"/>
  <c r="AO633" i="4"/>
  <c r="AP633" i="4"/>
  <c r="AS633" i="4"/>
  <c r="AT633" i="4"/>
  <c r="AM634" i="4"/>
  <c r="AN634" i="4"/>
  <c r="AO634" i="4"/>
  <c r="AP634" i="4"/>
  <c r="AS634" i="4"/>
  <c r="AT634" i="4"/>
  <c r="AM635" i="4"/>
  <c r="AN635" i="4"/>
  <c r="AO635" i="4"/>
  <c r="AP635" i="4"/>
  <c r="AS635" i="4"/>
  <c r="AT635" i="4"/>
  <c r="AM636" i="4"/>
  <c r="AN636" i="4"/>
  <c r="AO636" i="4"/>
  <c r="AP636" i="4"/>
  <c r="AS636" i="4"/>
  <c r="AT636" i="4"/>
  <c r="AM637" i="4"/>
  <c r="AN637" i="4"/>
  <c r="AO637" i="4"/>
  <c r="AP637" i="4"/>
  <c r="AS637" i="4"/>
  <c r="AT637" i="4"/>
  <c r="AM638" i="4"/>
  <c r="AN638" i="4"/>
  <c r="AO638" i="4"/>
  <c r="AP638" i="4"/>
  <c r="AS638" i="4"/>
  <c r="AT638" i="4"/>
  <c r="AM639" i="4"/>
  <c r="AN639" i="4"/>
  <c r="AO639" i="4"/>
  <c r="AP639" i="4"/>
  <c r="AS639" i="4"/>
  <c r="AT639" i="4"/>
  <c r="AM640" i="4"/>
  <c r="AN640" i="4"/>
  <c r="AO640" i="4"/>
  <c r="AP640" i="4"/>
  <c r="AS640" i="4"/>
  <c r="AT640" i="4"/>
  <c r="AM641" i="4"/>
  <c r="AN641" i="4"/>
  <c r="AO641" i="4"/>
  <c r="AP641" i="4"/>
  <c r="AS641" i="4"/>
  <c r="AT641" i="4"/>
  <c r="AM642" i="4"/>
  <c r="AN642" i="4"/>
  <c r="AO642" i="4"/>
  <c r="AP642" i="4"/>
  <c r="AS642" i="4"/>
  <c r="AT642" i="4"/>
  <c r="AM643" i="4"/>
  <c r="AN643" i="4"/>
  <c r="AO643" i="4"/>
  <c r="AP643" i="4"/>
  <c r="AS643" i="4"/>
  <c r="AT643" i="4"/>
  <c r="AM644" i="4"/>
  <c r="AN644" i="4"/>
  <c r="AO644" i="4"/>
  <c r="AP644" i="4"/>
  <c r="AS644" i="4"/>
  <c r="AT644" i="4"/>
  <c r="AM645" i="4"/>
  <c r="AN645" i="4"/>
  <c r="AO645" i="4"/>
  <c r="AP645" i="4"/>
  <c r="AS645" i="4"/>
  <c r="AT645" i="4"/>
  <c r="AM646" i="4"/>
  <c r="AN646" i="4"/>
  <c r="AO646" i="4"/>
  <c r="AP646" i="4"/>
  <c r="AS646" i="4"/>
  <c r="AT646" i="4"/>
  <c r="AM647" i="4"/>
  <c r="AN647" i="4"/>
  <c r="AO647" i="4"/>
  <c r="AP647" i="4"/>
  <c r="AS647" i="4"/>
  <c r="AT647" i="4"/>
  <c r="AM648" i="4"/>
  <c r="AN648" i="4"/>
  <c r="AO648" i="4"/>
  <c r="AP648" i="4"/>
  <c r="AS648" i="4"/>
  <c r="AT648" i="4"/>
  <c r="AM649" i="4"/>
  <c r="AN649" i="4"/>
  <c r="AO649" i="4"/>
  <c r="AP649" i="4"/>
  <c r="AS649" i="4"/>
  <c r="AT649" i="4"/>
  <c r="AM650" i="4"/>
  <c r="AN650" i="4"/>
  <c r="AO650" i="4"/>
  <c r="AP650" i="4"/>
  <c r="AS650" i="4"/>
  <c r="AT650" i="4"/>
  <c r="AM651" i="4"/>
  <c r="AN651" i="4"/>
  <c r="AO651" i="4"/>
  <c r="AP651" i="4"/>
  <c r="AS651" i="4"/>
  <c r="AT651" i="4"/>
  <c r="AM652" i="4"/>
  <c r="AN652" i="4"/>
  <c r="AO652" i="4"/>
  <c r="AP652" i="4"/>
  <c r="AS652" i="4"/>
  <c r="AT652" i="4"/>
  <c r="AM653" i="4"/>
  <c r="AN653" i="4"/>
  <c r="AO653" i="4"/>
  <c r="AP653" i="4"/>
  <c r="AS653" i="4"/>
  <c r="AT653" i="4"/>
  <c r="AM654" i="4"/>
  <c r="AN654" i="4"/>
  <c r="AO654" i="4"/>
  <c r="AP654" i="4"/>
  <c r="AS654" i="4"/>
  <c r="AT654" i="4"/>
  <c r="AM655" i="4"/>
  <c r="AN655" i="4"/>
  <c r="AO655" i="4"/>
  <c r="AP655" i="4"/>
  <c r="AS655" i="4"/>
  <c r="AT655" i="4"/>
  <c r="AM656" i="4"/>
  <c r="AN656" i="4"/>
  <c r="AO656" i="4"/>
  <c r="AP656" i="4"/>
  <c r="AS656" i="4"/>
  <c r="AT656" i="4"/>
  <c r="AM657" i="4"/>
  <c r="AN657" i="4"/>
  <c r="AO657" i="4"/>
  <c r="AP657" i="4"/>
  <c r="AS657" i="4"/>
  <c r="AT657" i="4"/>
  <c r="AM658" i="4"/>
  <c r="AN658" i="4"/>
  <c r="AO658" i="4"/>
  <c r="AP658" i="4"/>
  <c r="AS658" i="4"/>
  <c r="AT658" i="4"/>
  <c r="AM659" i="4"/>
  <c r="AN659" i="4"/>
  <c r="AO659" i="4"/>
  <c r="AP659" i="4"/>
  <c r="AS659" i="4"/>
  <c r="AT659" i="4"/>
  <c r="AM660" i="4"/>
  <c r="AN660" i="4"/>
  <c r="AO660" i="4"/>
  <c r="AP660" i="4"/>
  <c r="AS660" i="4"/>
  <c r="AT660" i="4"/>
  <c r="AM661" i="4"/>
  <c r="AN661" i="4"/>
  <c r="AO661" i="4"/>
  <c r="AP661" i="4"/>
  <c r="AS661" i="4"/>
  <c r="AT661" i="4"/>
  <c r="AM662" i="4"/>
  <c r="AN662" i="4"/>
  <c r="AO662" i="4"/>
  <c r="AP662" i="4"/>
  <c r="AS662" i="4"/>
  <c r="AT662" i="4"/>
  <c r="AM663" i="4"/>
  <c r="AN663" i="4"/>
  <c r="AO663" i="4"/>
  <c r="AP663" i="4"/>
  <c r="AS663" i="4"/>
  <c r="AT663" i="4"/>
  <c r="AM664" i="4"/>
  <c r="AN664" i="4"/>
  <c r="AO664" i="4"/>
  <c r="AP664" i="4"/>
  <c r="AS664" i="4"/>
  <c r="AT664" i="4"/>
  <c r="AM665" i="4"/>
  <c r="AN665" i="4"/>
  <c r="AO665" i="4"/>
  <c r="AP665" i="4"/>
  <c r="AS665" i="4"/>
  <c r="AT665" i="4"/>
  <c r="AM666" i="4"/>
  <c r="AN666" i="4"/>
  <c r="AO666" i="4"/>
  <c r="AP666" i="4"/>
  <c r="AS666" i="4"/>
  <c r="AT666" i="4"/>
  <c r="AM667" i="4"/>
  <c r="AN667" i="4"/>
  <c r="AO667" i="4"/>
  <c r="AP667" i="4"/>
  <c r="AS667" i="4"/>
  <c r="AT667" i="4"/>
  <c r="AM668" i="4"/>
  <c r="AN668" i="4"/>
  <c r="AO668" i="4"/>
  <c r="AP668" i="4"/>
  <c r="AS668" i="4"/>
  <c r="AT668" i="4"/>
  <c r="AM669" i="4"/>
  <c r="AN669" i="4"/>
  <c r="AO669" i="4"/>
  <c r="AP669" i="4"/>
  <c r="AS669" i="4"/>
  <c r="AT669" i="4"/>
  <c r="AM670" i="4"/>
  <c r="AN670" i="4"/>
  <c r="AO670" i="4"/>
  <c r="AP670" i="4"/>
  <c r="AS670" i="4"/>
  <c r="AT670" i="4"/>
  <c r="AM671" i="4"/>
  <c r="AN671" i="4"/>
  <c r="AO671" i="4"/>
  <c r="AP671" i="4"/>
  <c r="AS671" i="4"/>
  <c r="AT671" i="4"/>
  <c r="AM672" i="4"/>
  <c r="AN672" i="4"/>
  <c r="AO672" i="4"/>
  <c r="AP672" i="4"/>
  <c r="AS672" i="4"/>
  <c r="AT672" i="4"/>
  <c r="AM673" i="4"/>
  <c r="AN673" i="4"/>
  <c r="AO673" i="4"/>
  <c r="AP673" i="4"/>
  <c r="AS673" i="4"/>
  <c r="AT673" i="4"/>
  <c r="AM674" i="4"/>
  <c r="AN674" i="4"/>
  <c r="AO674" i="4"/>
  <c r="AP674" i="4"/>
  <c r="AS674" i="4"/>
  <c r="AT674" i="4"/>
  <c r="AM675" i="4"/>
  <c r="AN675" i="4"/>
  <c r="AO675" i="4"/>
  <c r="AP675" i="4"/>
  <c r="AS675" i="4"/>
  <c r="AT675" i="4"/>
  <c r="AM676" i="4"/>
  <c r="AN676" i="4"/>
  <c r="AO676" i="4"/>
  <c r="AP676" i="4"/>
  <c r="AS676" i="4"/>
  <c r="AT676" i="4"/>
  <c r="AM677" i="4"/>
  <c r="AN677" i="4"/>
  <c r="AO677" i="4"/>
  <c r="AP677" i="4"/>
  <c r="AS677" i="4"/>
  <c r="AT677" i="4"/>
  <c r="AM678" i="4"/>
  <c r="AN678" i="4"/>
  <c r="AO678" i="4"/>
  <c r="AP678" i="4"/>
  <c r="AS678" i="4"/>
  <c r="AT678" i="4"/>
  <c r="AM679" i="4"/>
  <c r="AN679" i="4"/>
  <c r="AO679" i="4"/>
  <c r="AP679" i="4"/>
  <c r="AS679" i="4"/>
  <c r="AT679" i="4"/>
  <c r="AM680" i="4"/>
  <c r="AN680" i="4"/>
  <c r="AO680" i="4"/>
  <c r="AP680" i="4"/>
  <c r="AS680" i="4"/>
  <c r="AT680" i="4"/>
  <c r="AM681" i="4"/>
  <c r="AN681" i="4"/>
  <c r="AO681" i="4"/>
  <c r="AP681" i="4"/>
  <c r="AS681" i="4"/>
  <c r="AT681" i="4"/>
  <c r="AM682" i="4"/>
  <c r="AN682" i="4"/>
  <c r="AO682" i="4"/>
  <c r="AP682" i="4"/>
  <c r="AS682" i="4"/>
  <c r="AT682" i="4"/>
  <c r="AM683" i="4"/>
  <c r="AN683" i="4"/>
  <c r="AO683" i="4"/>
  <c r="AP683" i="4"/>
  <c r="AS683" i="4"/>
  <c r="AT683" i="4"/>
  <c r="AM684" i="4"/>
  <c r="AN684" i="4"/>
  <c r="AO684" i="4"/>
  <c r="AP684" i="4"/>
  <c r="AS684" i="4"/>
  <c r="AT684" i="4"/>
  <c r="AM685" i="4"/>
  <c r="AN685" i="4"/>
  <c r="AO685" i="4"/>
  <c r="AP685" i="4"/>
  <c r="AS685" i="4"/>
  <c r="AT685" i="4"/>
  <c r="AM686" i="4"/>
  <c r="AN686" i="4"/>
  <c r="AO686" i="4"/>
  <c r="AP686" i="4"/>
  <c r="AS686" i="4"/>
  <c r="AT686" i="4"/>
  <c r="AM687" i="4"/>
  <c r="AN687" i="4"/>
  <c r="AO687" i="4"/>
  <c r="AP687" i="4"/>
  <c r="AS687" i="4"/>
  <c r="AT687" i="4"/>
  <c r="AM688" i="4"/>
  <c r="AN688" i="4"/>
  <c r="AO688" i="4"/>
  <c r="AP688" i="4"/>
  <c r="AS688" i="4"/>
  <c r="AT688" i="4"/>
  <c r="AM689" i="4"/>
  <c r="AN689" i="4"/>
  <c r="AO689" i="4"/>
  <c r="AP689" i="4"/>
  <c r="AS689" i="4"/>
  <c r="AT689" i="4"/>
  <c r="AM690" i="4"/>
  <c r="AN690" i="4"/>
  <c r="AO690" i="4"/>
  <c r="AP690" i="4"/>
  <c r="AS690" i="4"/>
  <c r="AT690" i="4"/>
  <c r="AM691" i="4"/>
  <c r="AN691" i="4"/>
  <c r="AO691" i="4"/>
  <c r="AP691" i="4"/>
  <c r="AS691" i="4"/>
  <c r="AT691" i="4"/>
  <c r="AM692" i="4"/>
  <c r="AN692" i="4"/>
  <c r="AO692" i="4"/>
  <c r="AP692" i="4"/>
  <c r="AS692" i="4"/>
  <c r="AT692" i="4"/>
  <c r="AM693" i="4"/>
  <c r="AN693" i="4"/>
  <c r="AO693" i="4"/>
  <c r="AP693" i="4"/>
  <c r="AS693" i="4"/>
  <c r="AT693" i="4"/>
  <c r="AM694" i="4"/>
  <c r="AN694" i="4"/>
  <c r="AO694" i="4"/>
  <c r="AP694" i="4"/>
  <c r="AS694" i="4"/>
  <c r="AT694" i="4"/>
  <c r="AM695" i="4"/>
  <c r="AN695" i="4"/>
  <c r="AO695" i="4"/>
  <c r="AP695" i="4"/>
  <c r="AS695" i="4"/>
  <c r="AT695" i="4"/>
  <c r="AM696" i="4"/>
  <c r="AN696" i="4"/>
  <c r="AO696" i="4"/>
  <c r="AP696" i="4"/>
  <c r="AS696" i="4"/>
  <c r="AT696" i="4"/>
  <c r="AM697" i="4"/>
  <c r="AN697" i="4"/>
  <c r="AO697" i="4"/>
  <c r="AP697" i="4"/>
  <c r="AS697" i="4"/>
  <c r="AT697" i="4"/>
  <c r="AM698" i="4"/>
  <c r="AN698" i="4"/>
  <c r="AO698" i="4"/>
  <c r="AP698" i="4"/>
  <c r="AS698" i="4"/>
  <c r="AT698" i="4"/>
  <c r="AM699" i="4"/>
  <c r="AN699" i="4"/>
  <c r="AO699" i="4"/>
  <c r="AP699" i="4"/>
  <c r="AS699" i="4"/>
  <c r="AT699" i="4"/>
  <c r="AM700" i="4"/>
  <c r="AN700" i="4"/>
  <c r="AO700" i="4"/>
  <c r="AP700" i="4"/>
  <c r="AS700" i="4"/>
  <c r="AT700" i="4"/>
  <c r="AM701" i="4"/>
  <c r="AN701" i="4"/>
  <c r="AO701" i="4"/>
  <c r="AP701" i="4"/>
  <c r="AS701" i="4"/>
  <c r="AT701" i="4"/>
  <c r="AM702" i="4"/>
  <c r="AN702" i="4"/>
  <c r="AO702" i="4"/>
  <c r="AP702" i="4"/>
  <c r="AS702" i="4"/>
  <c r="AT702" i="4"/>
  <c r="AM703" i="4"/>
  <c r="AN703" i="4"/>
  <c r="AO703" i="4"/>
  <c r="AP703" i="4"/>
  <c r="AS703" i="4"/>
  <c r="AT703" i="4"/>
  <c r="AM704" i="4"/>
  <c r="AN704" i="4"/>
  <c r="AO704" i="4"/>
  <c r="AP704" i="4"/>
  <c r="AS704" i="4"/>
  <c r="AT704" i="4"/>
  <c r="AM705" i="4"/>
  <c r="AN705" i="4"/>
  <c r="AO705" i="4"/>
  <c r="AP705" i="4"/>
  <c r="AS705" i="4"/>
  <c r="AT705" i="4"/>
  <c r="AM706" i="4"/>
  <c r="AN706" i="4"/>
  <c r="AO706" i="4"/>
  <c r="AP706" i="4"/>
  <c r="AS706" i="4"/>
  <c r="AT706" i="4"/>
  <c r="AM707" i="4"/>
  <c r="AN707" i="4"/>
  <c r="AO707" i="4"/>
  <c r="AP707" i="4"/>
  <c r="AS707" i="4"/>
  <c r="AT707" i="4"/>
  <c r="AM708" i="4"/>
  <c r="AN708" i="4"/>
  <c r="AO708" i="4"/>
  <c r="AP708" i="4"/>
  <c r="AS708" i="4"/>
  <c r="AT708" i="4"/>
  <c r="AM709" i="4"/>
  <c r="AN709" i="4"/>
  <c r="AO709" i="4"/>
  <c r="AP709" i="4"/>
  <c r="AS709" i="4"/>
  <c r="AT709" i="4"/>
  <c r="AM710" i="4"/>
  <c r="AN710" i="4"/>
  <c r="AO710" i="4"/>
  <c r="AP710" i="4"/>
  <c r="AS710" i="4"/>
  <c r="AT710" i="4"/>
  <c r="AM711" i="4"/>
  <c r="AN711" i="4"/>
  <c r="AO711" i="4"/>
  <c r="AP711" i="4"/>
  <c r="AS711" i="4"/>
  <c r="AT711" i="4"/>
  <c r="AM712" i="4"/>
  <c r="AN712" i="4"/>
  <c r="AO712" i="4"/>
  <c r="AP712" i="4"/>
  <c r="AS712" i="4"/>
  <c r="AT712" i="4"/>
  <c r="AM713" i="4"/>
  <c r="AN713" i="4"/>
  <c r="AO713" i="4"/>
  <c r="AP713" i="4"/>
  <c r="AS713" i="4"/>
  <c r="AT713" i="4"/>
  <c r="AM714" i="4"/>
  <c r="AN714" i="4"/>
  <c r="AO714" i="4"/>
  <c r="AP714" i="4"/>
  <c r="AS714" i="4"/>
  <c r="AT714" i="4"/>
  <c r="AM715" i="4"/>
  <c r="AN715" i="4"/>
  <c r="AO715" i="4"/>
  <c r="AP715" i="4"/>
  <c r="AS715" i="4"/>
  <c r="AT715" i="4"/>
  <c r="AM716" i="4"/>
  <c r="AN716" i="4"/>
  <c r="AO716" i="4"/>
  <c r="AP716" i="4"/>
  <c r="AS716" i="4"/>
  <c r="AT716" i="4"/>
  <c r="AM717" i="4"/>
  <c r="AN717" i="4"/>
  <c r="AO717" i="4"/>
  <c r="AP717" i="4"/>
  <c r="AS717" i="4"/>
  <c r="AT717" i="4"/>
  <c r="AM718" i="4"/>
  <c r="AN718" i="4"/>
  <c r="AO718" i="4"/>
  <c r="AP718" i="4"/>
  <c r="AS718" i="4"/>
  <c r="AT718" i="4"/>
  <c r="AM719" i="4"/>
  <c r="AN719" i="4"/>
  <c r="AO719" i="4"/>
  <c r="AP719" i="4"/>
  <c r="AS719" i="4"/>
  <c r="AT719" i="4"/>
  <c r="AM720" i="4"/>
  <c r="AN720" i="4"/>
  <c r="AO720" i="4"/>
  <c r="AP720" i="4"/>
  <c r="AS720" i="4"/>
  <c r="AT720" i="4"/>
  <c r="AM721" i="4"/>
  <c r="AN721" i="4"/>
  <c r="AO721" i="4"/>
  <c r="AP721" i="4"/>
  <c r="AS721" i="4"/>
  <c r="AT721" i="4"/>
  <c r="AM722" i="4"/>
  <c r="AN722" i="4"/>
  <c r="AO722" i="4"/>
  <c r="AP722" i="4"/>
  <c r="AS722" i="4"/>
  <c r="AT722" i="4"/>
  <c r="AM723" i="4"/>
  <c r="AN723" i="4"/>
  <c r="AO723" i="4"/>
  <c r="AP723" i="4"/>
  <c r="AS723" i="4"/>
  <c r="AT723" i="4"/>
  <c r="AM724" i="4"/>
  <c r="AN724" i="4"/>
  <c r="AO724" i="4"/>
  <c r="AP724" i="4"/>
  <c r="AS724" i="4"/>
  <c r="AT724" i="4"/>
  <c r="AM725" i="4"/>
  <c r="AN725" i="4"/>
  <c r="AO725" i="4"/>
  <c r="AP725" i="4"/>
  <c r="AS725" i="4"/>
  <c r="AT725" i="4"/>
  <c r="AM726" i="4"/>
  <c r="AN726" i="4"/>
  <c r="AO726" i="4"/>
  <c r="AP726" i="4"/>
  <c r="AS726" i="4"/>
  <c r="AT726" i="4"/>
  <c r="AM727" i="4"/>
  <c r="AN727" i="4"/>
  <c r="AO727" i="4"/>
  <c r="AP727" i="4"/>
  <c r="AS727" i="4"/>
  <c r="AT727" i="4"/>
  <c r="AM728" i="4"/>
  <c r="AN728" i="4"/>
  <c r="AO728" i="4"/>
  <c r="AP728" i="4"/>
  <c r="AS728" i="4"/>
  <c r="AT728" i="4"/>
  <c r="AM729" i="4"/>
  <c r="AN729" i="4"/>
  <c r="AO729" i="4"/>
  <c r="AP729" i="4"/>
  <c r="AS729" i="4"/>
  <c r="AT729" i="4"/>
  <c r="AM730" i="4"/>
  <c r="AN730" i="4"/>
  <c r="AO730" i="4"/>
  <c r="AP730" i="4"/>
  <c r="AS730" i="4"/>
  <c r="AT730" i="4"/>
  <c r="AM731" i="4"/>
  <c r="AN731" i="4"/>
  <c r="AO731" i="4"/>
  <c r="AP731" i="4"/>
  <c r="AS731" i="4"/>
  <c r="AT731" i="4"/>
  <c r="AM732" i="4"/>
  <c r="AN732" i="4"/>
  <c r="AO732" i="4"/>
  <c r="AP732" i="4"/>
  <c r="AS732" i="4"/>
  <c r="AT732" i="4"/>
  <c r="AM733" i="4"/>
  <c r="AN733" i="4"/>
  <c r="AO733" i="4"/>
  <c r="AP733" i="4"/>
  <c r="AS733" i="4"/>
  <c r="AT733" i="4"/>
  <c r="AM734" i="4"/>
  <c r="AN734" i="4"/>
  <c r="AO734" i="4"/>
  <c r="AP734" i="4"/>
  <c r="AS734" i="4"/>
  <c r="AT734" i="4"/>
  <c r="AM735" i="4"/>
  <c r="AN735" i="4"/>
  <c r="AO735" i="4"/>
  <c r="AP735" i="4"/>
  <c r="AS735" i="4"/>
  <c r="AT735" i="4"/>
  <c r="AM736" i="4"/>
  <c r="AN736" i="4"/>
  <c r="AO736" i="4"/>
  <c r="AP736" i="4"/>
  <c r="AS736" i="4"/>
  <c r="AT736" i="4"/>
  <c r="AM737" i="4"/>
  <c r="AN737" i="4"/>
  <c r="AO737" i="4"/>
  <c r="AP737" i="4"/>
  <c r="AS737" i="4"/>
  <c r="AT737" i="4"/>
  <c r="AM738" i="4"/>
  <c r="AN738" i="4"/>
  <c r="AO738" i="4"/>
  <c r="AP738" i="4"/>
  <c r="AS738" i="4"/>
  <c r="AT738" i="4"/>
  <c r="AM739" i="4"/>
  <c r="AN739" i="4"/>
  <c r="AO739" i="4"/>
  <c r="AP739" i="4"/>
  <c r="AS739" i="4"/>
  <c r="AT739" i="4"/>
  <c r="AM740" i="4"/>
  <c r="AN740" i="4"/>
  <c r="AO740" i="4"/>
  <c r="AP740" i="4"/>
  <c r="AS740" i="4"/>
  <c r="AT740" i="4"/>
  <c r="AM741" i="4"/>
  <c r="AN741" i="4"/>
  <c r="AO741" i="4"/>
  <c r="AP741" i="4"/>
  <c r="AS741" i="4"/>
  <c r="AT741" i="4"/>
  <c r="AM742" i="4"/>
  <c r="AN742" i="4"/>
  <c r="AO742" i="4"/>
  <c r="AP742" i="4"/>
  <c r="AS742" i="4"/>
  <c r="AT742" i="4"/>
  <c r="AM743" i="4"/>
  <c r="AN743" i="4"/>
  <c r="AO743" i="4"/>
  <c r="AP743" i="4"/>
  <c r="AS743" i="4"/>
  <c r="AT743" i="4"/>
  <c r="AM744" i="4"/>
  <c r="AN744" i="4"/>
  <c r="AO744" i="4"/>
  <c r="AP744" i="4"/>
  <c r="AS744" i="4"/>
  <c r="AT744" i="4"/>
  <c r="AM745" i="4"/>
  <c r="AN745" i="4"/>
  <c r="AO745" i="4"/>
  <c r="AP745" i="4"/>
  <c r="AS745" i="4"/>
  <c r="AT745" i="4"/>
  <c r="AM746" i="4"/>
  <c r="AN746" i="4"/>
  <c r="AO746" i="4"/>
  <c r="AP746" i="4"/>
  <c r="AS746" i="4"/>
  <c r="AT746" i="4"/>
  <c r="AM747" i="4"/>
  <c r="AN747" i="4"/>
  <c r="AO747" i="4"/>
  <c r="AP747" i="4"/>
  <c r="AS747" i="4"/>
  <c r="AT747" i="4"/>
  <c r="AM748" i="4"/>
  <c r="AN748" i="4"/>
  <c r="AO748" i="4"/>
  <c r="AP748" i="4"/>
  <c r="AS748" i="4"/>
  <c r="AT748" i="4"/>
  <c r="AM749" i="4"/>
  <c r="AN749" i="4"/>
  <c r="AO749" i="4"/>
  <c r="AP749" i="4"/>
  <c r="AS749" i="4"/>
  <c r="AT749" i="4"/>
  <c r="AM750" i="4"/>
  <c r="AN750" i="4"/>
  <c r="AO750" i="4"/>
  <c r="AP750" i="4"/>
  <c r="AS750" i="4"/>
  <c r="AT750" i="4"/>
  <c r="AM751" i="4"/>
  <c r="AN751" i="4"/>
  <c r="AO751" i="4"/>
  <c r="AP751" i="4"/>
  <c r="AS751" i="4"/>
  <c r="AT751" i="4"/>
  <c r="AM752" i="4"/>
  <c r="AN752" i="4"/>
  <c r="AO752" i="4"/>
  <c r="AP752" i="4"/>
  <c r="AS752" i="4"/>
  <c r="AT752" i="4"/>
  <c r="AM753" i="4"/>
  <c r="AN753" i="4"/>
  <c r="AO753" i="4"/>
  <c r="AP753" i="4"/>
  <c r="AS753" i="4"/>
  <c r="AT753" i="4"/>
  <c r="AM754" i="4"/>
  <c r="AN754" i="4"/>
  <c r="AO754" i="4"/>
  <c r="AP754" i="4"/>
  <c r="AS754" i="4"/>
  <c r="AT754" i="4"/>
  <c r="AM755" i="4"/>
  <c r="AN755" i="4"/>
  <c r="AO755" i="4"/>
  <c r="AP755" i="4"/>
  <c r="AS755" i="4"/>
  <c r="AT755" i="4"/>
  <c r="AM756" i="4"/>
  <c r="AN756" i="4"/>
  <c r="AO756" i="4"/>
  <c r="AP756" i="4"/>
  <c r="AS756" i="4"/>
  <c r="AT756" i="4"/>
  <c r="AM757" i="4"/>
  <c r="AN757" i="4"/>
  <c r="AO757" i="4"/>
  <c r="AP757" i="4"/>
  <c r="AS757" i="4"/>
  <c r="AT757" i="4"/>
  <c r="AM758" i="4"/>
  <c r="AN758" i="4"/>
  <c r="AO758" i="4"/>
  <c r="AP758" i="4"/>
  <c r="AS758" i="4"/>
  <c r="AT758" i="4"/>
  <c r="AM759" i="4"/>
  <c r="AN759" i="4"/>
  <c r="AO759" i="4"/>
  <c r="AP759" i="4"/>
  <c r="AS759" i="4"/>
  <c r="AT759" i="4"/>
  <c r="AM760" i="4"/>
  <c r="AN760" i="4"/>
  <c r="AO760" i="4"/>
  <c r="AP760" i="4"/>
  <c r="AS760" i="4"/>
  <c r="AT760" i="4"/>
  <c r="AM761" i="4"/>
  <c r="AN761" i="4"/>
  <c r="AO761" i="4"/>
  <c r="AP761" i="4"/>
  <c r="AS761" i="4"/>
  <c r="AT761" i="4"/>
  <c r="AM762" i="4"/>
  <c r="AN762" i="4"/>
  <c r="AO762" i="4"/>
  <c r="AP762" i="4"/>
  <c r="AS762" i="4"/>
  <c r="AT762" i="4"/>
  <c r="AM763" i="4"/>
  <c r="AN763" i="4"/>
  <c r="AO763" i="4"/>
  <c r="AP763" i="4"/>
  <c r="AS763" i="4"/>
  <c r="AT763" i="4"/>
  <c r="AM764" i="4"/>
  <c r="AN764" i="4"/>
  <c r="AO764" i="4"/>
  <c r="AP764" i="4"/>
  <c r="AS764" i="4"/>
  <c r="AT764" i="4"/>
  <c r="AM765" i="4"/>
  <c r="AN765" i="4"/>
  <c r="AO765" i="4"/>
  <c r="AP765" i="4"/>
  <c r="AS765" i="4"/>
  <c r="AT765" i="4"/>
  <c r="AM766" i="4"/>
  <c r="AN766" i="4"/>
  <c r="AO766" i="4"/>
  <c r="AP766" i="4"/>
  <c r="AS766" i="4"/>
  <c r="AT766" i="4"/>
  <c r="AM767" i="4"/>
  <c r="AN767" i="4"/>
  <c r="AO767" i="4"/>
  <c r="AP767" i="4"/>
  <c r="AS767" i="4"/>
  <c r="AT767" i="4"/>
  <c r="AM768" i="4"/>
  <c r="AN768" i="4"/>
  <c r="AO768" i="4"/>
  <c r="AP768" i="4"/>
  <c r="AS768" i="4"/>
  <c r="AT768" i="4"/>
  <c r="AM769" i="4"/>
  <c r="AN769" i="4"/>
  <c r="AO769" i="4"/>
  <c r="AP769" i="4"/>
  <c r="AS769" i="4"/>
  <c r="AT769" i="4"/>
  <c r="AM770" i="4"/>
  <c r="AN770" i="4"/>
  <c r="AO770" i="4"/>
  <c r="AP770" i="4"/>
  <c r="AS770" i="4"/>
  <c r="AT770" i="4"/>
  <c r="AM771" i="4"/>
  <c r="AN771" i="4"/>
  <c r="AO771" i="4"/>
  <c r="AP771" i="4"/>
  <c r="AS771" i="4"/>
  <c r="AT771" i="4"/>
  <c r="AM772" i="4"/>
  <c r="AN772" i="4"/>
  <c r="AO772" i="4"/>
  <c r="AP772" i="4"/>
  <c r="AS772" i="4"/>
  <c r="AT772" i="4"/>
  <c r="AM773" i="4"/>
  <c r="AN773" i="4"/>
  <c r="AO773" i="4"/>
  <c r="AP773" i="4"/>
  <c r="AS773" i="4"/>
  <c r="AT773" i="4"/>
  <c r="AM774" i="4"/>
  <c r="AN774" i="4"/>
  <c r="AO774" i="4"/>
  <c r="AP774" i="4"/>
  <c r="AS774" i="4"/>
  <c r="AT774" i="4"/>
  <c r="AM775" i="4"/>
  <c r="AN775" i="4"/>
  <c r="AO775" i="4"/>
  <c r="AP775" i="4"/>
  <c r="AS775" i="4"/>
  <c r="AT775" i="4"/>
  <c r="AM776" i="4"/>
  <c r="AN776" i="4"/>
  <c r="AO776" i="4"/>
  <c r="AP776" i="4"/>
  <c r="AS776" i="4"/>
  <c r="AT776" i="4"/>
  <c r="AM777" i="4"/>
  <c r="AN777" i="4"/>
  <c r="AO777" i="4"/>
  <c r="AP777" i="4"/>
  <c r="AS777" i="4"/>
  <c r="AT777" i="4"/>
  <c r="AM778" i="4"/>
  <c r="AN778" i="4"/>
  <c r="AO778" i="4"/>
  <c r="AP778" i="4"/>
  <c r="AS778" i="4"/>
  <c r="AT778" i="4"/>
  <c r="AM779" i="4"/>
  <c r="AN779" i="4"/>
  <c r="AO779" i="4"/>
  <c r="AP779" i="4"/>
  <c r="AS779" i="4"/>
  <c r="AT779" i="4"/>
  <c r="AM780" i="4"/>
  <c r="AN780" i="4"/>
  <c r="AO780" i="4"/>
  <c r="AP780" i="4"/>
  <c r="AS780" i="4"/>
  <c r="AT780" i="4"/>
  <c r="AM781" i="4"/>
  <c r="AN781" i="4"/>
  <c r="AO781" i="4"/>
  <c r="AP781" i="4"/>
  <c r="AS781" i="4"/>
  <c r="AT781" i="4"/>
  <c r="AM782" i="4"/>
  <c r="AN782" i="4"/>
  <c r="AO782" i="4"/>
  <c r="AP782" i="4"/>
  <c r="AS782" i="4"/>
  <c r="AT782" i="4"/>
  <c r="AM783" i="4"/>
  <c r="AN783" i="4"/>
  <c r="AO783" i="4"/>
  <c r="AP783" i="4"/>
  <c r="AS783" i="4"/>
  <c r="AT783" i="4"/>
  <c r="AM784" i="4"/>
  <c r="AN784" i="4"/>
  <c r="AO784" i="4"/>
  <c r="AP784" i="4"/>
  <c r="AS784" i="4"/>
  <c r="AT784" i="4"/>
  <c r="AM785" i="4"/>
  <c r="AN785" i="4"/>
  <c r="AO785" i="4"/>
  <c r="AP785" i="4"/>
  <c r="AS785" i="4"/>
  <c r="AT785" i="4"/>
  <c r="AM786" i="4"/>
  <c r="AN786" i="4"/>
  <c r="AO786" i="4"/>
  <c r="AP786" i="4"/>
  <c r="AS786" i="4"/>
  <c r="AT786" i="4"/>
  <c r="AM787" i="4"/>
  <c r="AN787" i="4"/>
  <c r="AO787" i="4"/>
  <c r="AP787" i="4"/>
  <c r="AS787" i="4"/>
  <c r="AT787" i="4"/>
  <c r="AM788" i="4"/>
  <c r="AN788" i="4"/>
  <c r="AO788" i="4"/>
  <c r="AP788" i="4"/>
  <c r="AS788" i="4"/>
  <c r="AT788" i="4"/>
  <c r="AM789" i="4"/>
  <c r="AN789" i="4"/>
  <c r="AO789" i="4"/>
  <c r="AP789" i="4"/>
  <c r="AS789" i="4"/>
  <c r="AT789" i="4"/>
  <c r="AM790" i="4"/>
  <c r="AN790" i="4"/>
  <c r="AO790" i="4"/>
  <c r="AP790" i="4"/>
  <c r="AS790" i="4"/>
  <c r="AT790" i="4"/>
  <c r="AM791" i="4"/>
  <c r="AN791" i="4"/>
  <c r="AO791" i="4"/>
  <c r="AP791" i="4"/>
  <c r="AS791" i="4"/>
  <c r="AT791" i="4"/>
  <c r="AM792" i="4"/>
  <c r="AN792" i="4"/>
  <c r="AO792" i="4"/>
  <c r="AP792" i="4"/>
  <c r="AS792" i="4"/>
  <c r="AT792" i="4"/>
  <c r="AM793" i="4"/>
  <c r="AN793" i="4"/>
  <c r="AO793" i="4"/>
  <c r="AP793" i="4"/>
  <c r="AS793" i="4"/>
  <c r="AT793" i="4"/>
  <c r="AM794" i="4"/>
  <c r="AN794" i="4"/>
  <c r="AO794" i="4"/>
  <c r="AP794" i="4"/>
  <c r="AS794" i="4"/>
  <c r="AT794" i="4"/>
  <c r="AM795" i="4"/>
  <c r="AN795" i="4"/>
  <c r="AO795" i="4"/>
  <c r="AP795" i="4"/>
  <c r="AS795" i="4"/>
  <c r="AT795" i="4"/>
  <c r="AM796" i="4"/>
  <c r="AN796" i="4"/>
  <c r="AO796" i="4"/>
  <c r="AP796" i="4"/>
  <c r="AS796" i="4"/>
  <c r="AT796" i="4"/>
  <c r="AM797" i="4"/>
  <c r="AN797" i="4"/>
  <c r="AO797" i="4"/>
  <c r="AP797" i="4"/>
  <c r="AS797" i="4"/>
  <c r="AT797" i="4"/>
  <c r="AM798" i="4"/>
  <c r="AN798" i="4"/>
  <c r="AO798" i="4"/>
  <c r="AP798" i="4"/>
  <c r="AS798" i="4"/>
  <c r="AT798" i="4"/>
  <c r="AM799" i="4"/>
  <c r="AN799" i="4"/>
  <c r="AO799" i="4"/>
  <c r="AP799" i="4"/>
  <c r="AS799" i="4"/>
  <c r="AT799" i="4"/>
  <c r="AM800" i="4"/>
  <c r="AN800" i="4"/>
  <c r="AO800" i="4"/>
  <c r="AP800" i="4"/>
  <c r="AS800" i="4"/>
  <c r="AT800" i="4"/>
  <c r="AM801" i="4"/>
  <c r="AN801" i="4"/>
  <c r="AO801" i="4"/>
  <c r="AP801" i="4"/>
  <c r="AS801" i="4"/>
  <c r="AT801" i="4"/>
  <c r="AM802" i="4"/>
  <c r="AN802" i="4"/>
  <c r="AO802" i="4"/>
  <c r="AP802" i="4"/>
  <c r="AS802" i="4"/>
  <c r="AT802" i="4"/>
  <c r="AM803" i="4"/>
  <c r="AN803" i="4"/>
  <c r="AO803" i="4"/>
  <c r="AP803" i="4"/>
  <c r="AS803" i="4"/>
  <c r="AT803" i="4"/>
  <c r="AM804" i="4"/>
  <c r="AN804" i="4"/>
  <c r="AO804" i="4"/>
  <c r="AP804" i="4"/>
  <c r="AS804" i="4"/>
  <c r="AT804" i="4"/>
  <c r="AM805" i="4"/>
  <c r="AN805" i="4"/>
  <c r="AO805" i="4"/>
  <c r="AP805" i="4"/>
  <c r="AS805" i="4"/>
  <c r="AT805" i="4"/>
  <c r="AM806" i="4"/>
  <c r="AN806" i="4"/>
  <c r="AO806" i="4"/>
  <c r="AP806" i="4"/>
  <c r="AS806" i="4"/>
  <c r="AT806" i="4"/>
  <c r="AM807" i="4"/>
  <c r="AN807" i="4"/>
  <c r="AO807" i="4"/>
  <c r="AP807" i="4"/>
  <c r="AS807" i="4"/>
  <c r="AT807" i="4"/>
  <c r="AM808" i="4"/>
  <c r="AN808" i="4"/>
  <c r="AO808" i="4"/>
  <c r="AP808" i="4"/>
  <c r="AS808" i="4"/>
  <c r="AT808" i="4"/>
  <c r="AM809" i="4"/>
  <c r="AN809" i="4"/>
  <c r="AO809" i="4"/>
  <c r="AP809" i="4"/>
  <c r="AS809" i="4"/>
  <c r="AT809" i="4"/>
  <c r="AM810" i="4"/>
  <c r="AN810" i="4"/>
  <c r="AO810" i="4"/>
  <c r="AP810" i="4"/>
  <c r="AS810" i="4"/>
  <c r="AT810" i="4"/>
  <c r="AM811" i="4"/>
  <c r="AN811" i="4"/>
  <c r="AO811" i="4"/>
  <c r="AP811" i="4"/>
  <c r="AS811" i="4"/>
  <c r="AT811" i="4"/>
  <c r="AM812" i="4"/>
  <c r="AN812" i="4"/>
  <c r="AO812" i="4"/>
  <c r="AP812" i="4"/>
  <c r="AS812" i="4"/>
  <c r="AT812" i="4"/>
  <c r="AM813" i="4"/>
  <c r="AN813" i="4"/>
  <c r="AO813" i="4"/>
  <c r="AP813" i="4"/>
  <c r="AS813" i="4"/>
  <c r="AT813" i="4"/>
  <c r="AM814" i="4"/>
  <c r="AN814" i="4"/>
  <c r="AO814" i="4"/>
  <c r="AP814" i="4"/>
  <c r="AS814" i="4"/>
  <c r="AT814" i="4"/>
  <c r="AM815" i="4"/>
  <c r="AN815" i="4"/>
  <c r="AO815" i="4"/>
  <c r="AP815" i="4"/>
  <c r="AS815" i="4"/>
  <c r="AT815" i="4"/>
  <c r="AM816" i="4"/>
  <c r="AN816" i="4"/>
  <c r="AO816" i="4"/>
  <c r="AP816" i="4"/>
  <c r="AS816" i="4"/>
  <c r="AT816" i="4"/>
  <c r="AM817" i="4"/>
  <c r="AN817" i="4"/>
  <c r="AO817" i="4"/>
  <c r="AP817" i="4"/>
  <c r="AS817" i="4"/>
  <c r="AT817" i="4"/>
  <c r="AM818" i="4"/>
  <c r="AN818" i="4"/>
  <c r="AO818" i="4"/>
  <c r="AP818" i="4"/>
  <c r="AS818" i="4"/>
  <c r="AT818" i="4"/>
  <c r="AM819" i="4"/>
  <c r="AN819" i="4"/>
  <c r="AO819" i="4"/>
  <c r="AP819" i="4"/>
  <c r="AS819" i="4"/>
  <c r="AT819" i="4"/>
  <c r="AM820" i="4"/>
  <c r="AN820" i="4"/>
  <c r="AO820" i="4"/>
  <c r="AP820" i="4"/>
  <c r="AS820" i="4"/>
  <c r="AT820" i="4"/>
  <c r="AM821" i="4"/>
  <c r="AN821" i="4"/>
  <c r="AO821" i="4"/>
  <c r="AP821" i="4"/>
  <c r="AS821" i="4"/>
  <c r="AT821" i="4"/>
  <c r="AM822" i="4"/>
  <c r="AN822" i="4"/>
  <c r="AO822" i="4"/>
  <c r="AP822" i="4"/>
  <c r="AS822" i="4"/>
  <c r="AT822" i="4"/>
  <c r="AM823" i="4"/>
  <c r="AN823" i="4"/>
  <c r="AO823" i="4"/>
  <c r="AP823" i="4"/>
  <c r="AS823" i="4"/>
  <c r="AT823" i="4"/>
  <c r="AM824" i="4"/>
  <c r="AN824" i="4"/>
  <c r="AO824" i="4"/>
  <c r="AP824" i="4"/>
  <c r="AS824" i="4"/>
  <c r="AT824" i="4"/>
  <c r="AM825" i="4"/>
  <c r="AN825" i="4"/>
  <c r="AO825" i="4"/>
  <c r="AP825" i="4"/>
  <c r="AS825" i="4"/>
  <c r="AT825" i="4"/>
  <c r="AM826" i="4"/>
  <c r="AN826" i="4"/>
  <c r="AO826" i="4"/>
  <c r="AP826" i="4"/>
  <c r="AS826" i="4"/>
  <c r="AT826" i="4"/>
  <c r="AM827" i="4"/>
  <c r="AN827" i="4"/>
  <c r="AO827" i="4"/>
  <c r="AP827" i="4"/>
  <c r="AS827" i="4"/>
  <c r="AT827" i="4"/>
  <c r="AM828" i="4"/>
  <c r="AN828" i="4"/>
  <c r="AO828" i="4"/>
  <c r="AP828" i="4"/>
  <c r="AS828" i="4"/>
  <c r="AT828" i="4"/>
  <c r="AM829" i="4"/>
  <c r="AN829" i="4"/>
  <c r="AO829" i="4"/>
  <c r="AP829" i="4"/>
  <c r="AS829" i="4"/>
  <c r="AT829" i="4"/>
  <c r="AM830" i="4"/>
  <c r="AN830" i="4"/>
  <c r="AO830" i="4"/>
  <c r="AP830" i="4"/>
  <c r="AS830" i="4"/>
  <c r="AT830" i="4"/>
  <c r="AM831" i="4"/>
  <c r="AN831" i="4"/>
  <c r="AO831" i="4"/>
  <c r="AP831" i="4"/>
  <c r="AS831" i="4"/>
  <c r="AT831" i="4"/>
  <c r="AM832" i="4"/>
  <c r="AN832" i="4"/>
  <c r="AO832" i="4"/>
  <c r="AP832" i="4"/>
  <c r="AS832" i="4"/>
  <c r="AT832" i="4"/>
  <c r="AM833" i="4"/>
  <c r="AN833" i="4"/>
  <c r="AO833" i="4"/>
  <c r="AP833" i="4"/>
  <c r="AS833" i="4"/>
  <c r="AT833" i="4"/>
  <c r="AM834" i="4"/>
  <c r="AN834" i="4"/>
  <c r="AO834" i="4"/>
  <c r="AP834" i="4"/>
  <c r="AS834" i="4"/>
  <c r="AT834" i="4"/>
  <c r="AM835" i="4"/>
  <c r="AN835" i="4"/>
  <c r="AO835" i="4"/>
  <c r="AP835" i="4"/>
  <c r="AS835" i="4"/>
  <c r="AT835" i="4"/>
  <c r="AM836" i="4"/>
  <c r="AN836" i="4"/>
  <c r="AO836" i="4"/>
  <c r="AP836" i="4"/>
  <c r="AS836" i="4"/>
  <c r="AT836" i="4"/>
  <c r="AM837" i="4"/>
  <c r="AN837" i="4"/>
  <c r="AO837" i="4"/>
  <c r="AP837" i="4"/>
  <c r="AS837" i="4"/>
  <c r="AT837" i="4"/>
  <c r="AM838" i="4"/>
  <c r="AN838" i="4"/>
  <c r="AO838" i="4"/>
  <c r="AP838" i="4"/>
  <c r="AS838" i="4"/>
  <c r="AT838" i="4"/>
</calcChain>
</file>

<file path=xl/comments1.xml><?xml version="1.0" encoding="utf-8"?>
<comments xmlns="http://schemas.openxmlformats.org/spreadsheetml/2006/main">
  <authors>
    <author>Andy &amp; Nancy Valaas</author>
  </authors>
  <commentList>
    <comment ref="C1" authorId="0" shapeId="0">
      <text>
        <r>
          <rPr>
            <b/>
            <sz val="9"/>
            <color indexed="81"/>
            <rFont val="Tahoma"/>
            <family val="2"/>
          </rPr>
          <t>Andy &amp; Nancy Valaas:</t>
        </r>
        <r>
          <rPr>
            <sz val="9"/>
            <color indexed="81"/>
            <rFont val="Tahoma"/>
            <family val="2"/>
          </rPr>
          <t xml:space="preserve">
Assumes no births and no non-COVID-19 deaths in study period</t>
        </r>
      </text>
    </comment>
    <comment ref="L1" authorId="0" shapeId="0">
      <text>
        <r>
          <rPr>
            <b/>
            <sz val="9"/>
            <color indexed="81"/>
            <rFont val="Tahoma"/>
            <family val="2"/>
          </rPr>
          <t>Andy &amp; Nancy Valaas:</t>
        </r>
        <r>
          <rPr>
            <sz val="9"/>
            <color indexed="81"/>
            <rFont val="Tahoma"/>
            <family val="2"/>
          </rPr>
          <t xml:space="preserve">
Must be less than 30</t>
        </r>
      </text>
    </comment>
    <comment ref="F21" authorId="0" shapeId="0">
      <text>
        <r>
          <rPr>
            <b/>
            <sz val="9"/>
            <color indexed="81"/>
            <rFont val="Tahoma"/>
            <family val="2"/>
          </rPr>
          <t>Andy &amp; Nancy Valaas:</t>
        </r>
        <r>
          <rPr>
            <sz val="9"/>
            <color indexed="81"/>
            <rFont val="Tahoma"/>
            <family val="2"/>
          </rPr>
          <t xml:space="preserve">
Use date when &gt;5 deaths had occurred</t>
        </r>
      </text>
    </comment>
    <comment ref="L27" authorId="0" shapeId="0">
      <text>
        <r>
          <rPr>
            <b/>
            <sz val="9"/>
            <color indexed="81"/>
            <rFont val="Tahoma"/>
            <family val="2"/>
          </rPr>
          <t>Andy &amp; Nancy Valaas:</t>
        </r>
        <r>
          <rPr>
            <sz val="9"/>
            <color indexed="81"/>
            <rFont val="Tahoma"/>
            <family val="2"/>
          </rPr>
          <t xml:space="preserve">
Must be less than or equal to hospitalized recovery time.</t>
        </r>
      </text>
    </comment>
    <comment ref="D32" authorId="0" shapeId="0">
      <text>
        <r>
          <rPr>
            <b/>
            <sz val="9"/>
            <color indexed="81"/>
            <rFont val="Tahoma"/>
            <family val="2"/>
          </rPr>
          <t>Andy &amp; Nancy Valaas:</t>
        </r>
        <r>
          <rPr>
            <sz val="9"/>
            <color indexed="81"/>
            <rFont val="Tahoma"/>
            <family val="2"/>
          </rPr>
          <t xml:space="preserve">
Calculated as 100% minus defined percents for asymptomatic and hospitalized.</t>
        </r>
      </text>
    </comment>
  </commentList>
</comments>
</file>

<file path=xl/comments2.xml><?xml version="1.0" encoding="utf-8"?>
<comments xmlns="http://schemas.openxmlformats.org/spreadsheetml/2006/main">
  <authors>
    <author>Andy &amp; Nancy Valaas</author>
  </authors>
  <commentList>
    <comment ref="AE1" authorId="0" shapeId="0">
      <text>
        <r>
          <rPr>
            <b/>
            <sz val="9"/>
            <color indexed="81"/>
            <rFont val="Tahoma"/>
            <family val="2"/>
          </rPr>
          <t>Andy &amp; Nancy Valaas:</t>
        </r>
        <r>
          <rPr>
            <sz val="9"/>
            <color indexed="81"/>
            <rFont val="Tahoma"/>
            <family val="2"/>
          </rPr>
          <t xml:space="preserve">
At beginning of period and constant throughout period.
</t>
        </r>
      </text>
    </comment>
    <comment ref="AF1" authorId="0" shapeId="0">
      <text>
        <r>
          <rPr>
            <b/>
            <sz val="9"/>
            <color indexed="81"/>
            <rFont val="Tahoma"/>
            <family val="2"/>
          </rPr>
          <t>Andy &amp; Nancy Valaas:</t>
        </r>
        <r>
          <rPr>
            <sz val="9"/>
            <color indexed="81"/>
            <rFont val="Tahoma"/>
            <family val="2"/>
          </rPr>
          <t xml:space="preserve">
At beginning of period and constant throughout period.
</t>
        </r>
      </text>
    </comment>
    <comment ref="AI1" authorId="0" shapeId="0">
      <text>
        <r>
          <rPr>
            <b/>
            <sz val="9"/>
            <color indexed="81"/>
            <rFont val="Tahoma"/>
            <family val="2"/>
          </rPr>
          <t>Andy &amp; Nancy Valaas:</t>
        </r>
        <r>
          <rPr>
            <sz val="9"/>
            <color indexed="81"/>
            <rFont val="Tahoma"/>
            <family val="2"/>
          </rPr>
          <t xml:space="preserve">
At beginning of period and constant throughout period.
</t>
        </r>
      </text>
    </comment>
    <comment ref="T8" authorId="0" shapeId="0">
      <text>
        <r>
          <rPr>
            <b/>
            <sz val="9"/>
            <color indexed="81"/>
            <rFont val="Tahoma"/>
            <family val="2"/>
          </rPr>
          <t>Andy &amp; Nancy Valaas:</t>
        </r>
        <r>
          <rPr>
            <sz val="9"/>
            <color indexed="81"/>
            <rFont val="Tahoma"/>
            <family val="2"/>
          </rPr>
          <t xml:space="preserve">
Days after infection</t>
        </r>
      </text>
    </comment>
    <comment ref="BI22" authorId="0" shapeId="0">
      <text>
        <r>
          <rPr>
            <b/>
            <sz val="9"/>
            <color indexed="81"/>
            <rFont val="Tahoma"/>
            <family val="2"/>
          </rPr>
          <t>Andy &amp; Nancy Valaas:</t>
        </r>
        <r>
          <rPr>
            <sz val="9"/>
            <color indexed="81"/>
            <rFont val="Tahoma"/>
            <family val="2"/>
          </rPr>
          <t xml:space="preserve">
If the population is nil, then use the percentage from the other population.</t>
        </r>
      </text>
    </comment>
  </commentList>
</comments>
</file>

<file path=xl/comments3.xml><?xml version="1.0" encoding="utf-8"?>
<comments xmlns="http://schemas.openxmlformats.org/spreadsheetml/2006/main">
  <authors>
    <author>Andy &amp; Nancy Valaas</author>
  </authors>
  <commentList>
    <comment ref="C2" authorId="0" shapeId="0">
      <text>
        <r>
          <rPr>
            <b/>
            <sz val="9"/>
            <color indexed="81"/>
            <rFont val="Tahoma"/>
            <family val="2"/>
          </rPr>
          <t>Andy &amp; Nancy Valaas:</t>
        </r>
        <r>
          <rPr>
            <sz val="9"/>
            <color indexed="81"/>
            <rFont val="Tahoma"/>
            <family val="2"/>
          </rPr>
          <t xml:space="preserve">
At period start</t>
        </r>
      </text>
    </comment>
  </commentList>
</comments>
</file>

<file path=xl/sharedStrings.xml><?xml version="1.0" encoding="utf-8"?>
<sst xmlns="http://schemas.openxmlformats.org/spreadsheetml/2006/main" count="990" uniqueCount="411">
  <si>
    <t>Population</t>
  </si>
  <si>
    <t>Asymptomatic</t>
  </si>
  <si>
    <t>Infected total</t>
  </si>
  <si>
    <t>Hospitalized</t>
  </si>
  <si>
    <t>Home treatment</t>
  </si>
  <si>
    <t>Deaths</t>
  </si>
  <si>
    <t>Deaths total</t>
  </si>
  <si>
    <t>Reported cases total</t>
  </si>
  <si>
    <t>of cases</t>
  </si>
  <si>
    <t>Reported cases</t>
  </si>
  <si>
    <t>Case</t>
  </si>
  <si>
    <t>Date</t>
  </si>
  <si>
    <t>Daily change, cases</t>
  </si>
  <si>
    <t>Daily change, deaths</t>
  </si>
  <si>
    <t>Actual Date</t>
  </si>
  <si>
    <t>Calcs date</t>
  </si>
  <si>
    <t>Phase name</t>
  </si>
  <si>
    <t>R</t>
  </si>
  <si>
    <r>
      <t>R</t>
    </r>
    <r>
      <rPr>
        <vertAlign val="subscript"/>
        <sz val="11"/>
        <color theme="1"/>
        <rFont val="Calibri"/>
        <family val="2"/>
        <scheme val="minor"/>
      </rPr>
      <t>0</t>
    </r>
  </si>
  <si>
    <t>AUTO</t>
  </si>
  <si>
    <t>Phase start</t>
  </si>
  <si>
    <t>Column #</t>
  </si>
  <si>
    <t>Full open</t>
  </si>
  <si>
    <t>Transition</t>
  </si>
  <si>
    <t>Last Case Change</t>
  </si>
  <si>
    <t>From Case</t>
  </si>
  <si>
    <t>To case --&gt;</t>
  </si>
  <si>
    <t>Minimum Transition Time, days</t>
  </si>
  <si>
    <t>Start date</t>
  </si>
  <si>
    <t>Take rate</t>
  </si>
  <si>
    <t>days/mo</t>
  </si>
  <si>
    <t>Base population for "relax" and "revert" case threshholds</t>
  </si>
  <si>
    <t>Never</t>
  </si>
  <si>
    <t>Testing phase start</t>
  </si>
  <si>
    <r>
      <t>R</t>
    </r>
    <r>
      <rPr>
        <vertAlign val="subscript"/>
        <sz val="11"/>
        <color theme="1"/>
        <rFont val="Calibri"/>
        <family val="2"/>
        <scheme val="minor"/>
      </rPr>
      <t>2</t>
    </r>
  </si>
  <si>
    <r>
      <t>R</t>
    </r>
    <r>
      <rPr>
        <vertAlign val="subscript"/>
        <sz val="11"/>
        <color theme="1"/>
        <rFont val="Calibri"/>
        <family val="2"/>
        <scheme val="minor"/>
      </rPr>
      <t>3</t>
    </r>
  </si>
  <si>
    <r>
      <t>R</t>
    </r>
    <r>
      <rPr>
        <vertAlign val="subscript"/>
        <sz val="11"/>
        <color theme="1"/>
        <rFont val="Calibri"/>
        <family val="2"/>
        <scheme val="minor"/>
      </rPr>
      <t>1</t>
    </r>
  </si>
  <si>
    <r>
      <t>R</t>
    </r>
    <r>
      <rPr>
        <vertAlign val="subscript"/>
        <sz val="11"/>
        <color theme="1"/>
        <rFont val="Calibri"/>
        <family val="2"/>
        <scheme val="minor"/>
      </rPr>
      <t>4</t>
    </r>
  </si>
  <si>
    <t>FOR CASE DETERMINATION &amp; PLOT</t>
  </si>
  <si>
    <t>UID</t>
  </si>
  <si>
    <t>iso2</t>
  </si>
  <si>
    <t>iso3</t>
  </si>
  <si>
    <t>code3</t>
  </si>
  <si>
    <t>FIPS</t>
  </si>
  <si>
    <t>Admin2</t>
  </si>
  <si>
    <t>Province_State</t>
  </si>
  <si>
    <t>Country_Region</t>
  </si>
  <si>
    <t>Lat</t>
  </si>
  <si>
    <t>Long_</t>
  </si>
  <si>
    <t>Combined_Key</t>
  </si>
  <si>
    <t>US</t>
  </si>
  <si>
    <t>USA</t>
  </si>
  <si>
    <t>Benton</t>
  </si>
  <si>
    <t>Douglas</t>
  </si>
  <si>
    <t>Grant</t>
  </si>
  <si>
    <t>Lincoln</t>
  </si>
  <si>
    <t>Stevens</t>
  </si>
  <si>
    <t>Washington</t>
  </si>
  <si>
    <t>Adams</t>
  </si>
  <si>
    <t>Adams, Washington, US</t>
  </si>
  <si>
    <t>Asotin</t>
  </si>
  <si>
    <t>Asotin, Washington, US</t>
  </si>
  <si>
    <t>Benton, Washington, US</t>
  </si>
  <si>
    <t>Chelan</t>
  </si>
  <si>
    <t>Chelan, Washington, US</t>
  </si>
  <si>
    <t>Clallam</t>
  </si>
  <si>
    <t>Clallam, Washington, US</t>
  </si>
  <si>
    <t>Clark</t>
  </si>
  <si>
    <t>Clark, Washington, US</t>
  </si>
  <si>
    <t>Columbia</t>
  </si>
  <si>
    <t>Columbia, Washington, US</t>
  </si>
  <si>
    <t>Cowlitz</t>
  </si>
  <si>
    <t>Cowlitz, Washington, US</t>
  </si>
  <si>
    <t>Douglas, Washington, US</t>
  </si>
  <si>
    <t>Ferry</t>
  </si>
  <si>
    <t>Ferry, Washington, US</t>
  </si>
  <si>
    <t>Franklin</t>
  </si>
  <si>
    <t>Franklin, Washington, US</t>
  </si>
  <si>
    <t>Garfield</t>
  </si>
  <si>
    <t>Garfield, Washington, US</t>
  </si>
  <si>
    <t>Grant, Washington, US</t>
  </si>
  <si>
    <t>Grays Harbor</t>
  </si>
  <si>
    <t>Grays Harbor, Washington, US</t>
  </si>
  <si>
    <t>Island</t>
  </si>
  <si>
    <t>Island, Washington, US</t>
  </si>
  <si>
    <t>Jefferson</t>
  </si>
  <si>
    <t>Jefferson, Washington, US</t>
  </si>
  <si>
    <t>King</t>
  </si>
  <si>
    <t>King, Washington, US</t>
  </si>
  <si>
    <t>Kitsap</t>
  </si>
  <si>
    <t>Kitsap, Washington, US</t>
  </si>
  <si>
    <t>Kittitas</t>
  </si>
  <si>
    <t>Kittitas, Washington, US</t>
  </si>
  <si>
    <t>Klickitat</t>
  </si>
  <si>
    <t>Klickitat, Washington, US</t>
  </si>
  <si>
    <t>Lewis</t>
  </si>
  <si>
    <t>Lewis, Washington, US</t>
  </si>
  <si>
    <t>Lincoln, Washington, US</t>
  </si>
  <si>
    <t>Mason</t>
  </si>
  <si>
    <t>Mason, Washington, US</t>
  </si>
  <si>
    <t>Okanogan</t>
  </si>
  <si>
    <t>Okanogan, Washington, US</t>
  </si>
  <si>
    <t>Pacific</t>
  </si>
  <si>
    <t>Pacific, Washington, US</t>
  </si>
  <si>
    <t>Pend Oreille</t>
  </si>
  <si>
    <t>Pend Oreille, Washington, US</t>
  </si>
  <si>
    <t>Pierce</t>
  </si>
  <si>
    <t>Pierce, Washington, US</t>
  </si>
  <si>
    <t>San Juan</t>
  </si>
  <si>
    <t>San Juan, Washington, US</t>
  </si>
  <si>
    <t>Skagit</t>
  </si>
  <si>
    <t>Skagit, Washington, US</t>
  </si>
  <si>
    <t>Skamania</t>
  </si>
  <si>
    <t>Skamania, Washington, US</t>
  </si>
  <si>
    <t>Snohomish</t>
  </si>
  <si>
    <t>Snohomish, Washington, US</t>
  </si>
  <si>
    <t>Spokane</t>
  </si>
  <si>
    <t>Spokane, Washington, US</t>
  </si>
  <si>
    <t>Stevens, Washington, US</t>
  </si>
  <si>
    <t>Thurston</t>
  </si>
  <si>
    <t>Thurston, Washington, US</t>
  </si>
  <si>
    <t>Wahkiakum</t>
  </si>
  <si>
    <t>Wahkiakum, Washington, US</t>
  </si>
  <si>
    <t>Walla Walla</t>
  </si>
  <si>
    <t>Walla Walla, Washington, US</t>
  </si>
  <si>
    <t>Whatcom</t>
  </si>
  <si>
    <t>Whatcom, Washington, US</t>
  </si>
  <si>
    <t>Whitman</t>
  </si>
  <si>
    <t>Whitman, Washington, US</t>
  </si>
  <si>
    <t>Yakima</t>
  </si>
  <si>
    <t>Yakima, Washington, US</t>
  </si>
  <si>
    <t>All</t>
  </si>
  <si>
    <t>Confirmed Cases</t>
  </si>
  <si>
    <t>Column number --&gt;</t>
  </si>
  <si>
    <t>Data start date</t>
  </si>
  <si>
    <t>0-4</t>
  </si>
  <si>
    <t>15-19</t>
  </si>
  <si>
    <t>20-24</t>
  </si>
  <si>
    <t>25-29</t>
  </si>
  <si>
    <t>30-34</t>
  </si>
  <si>
    <t>35-39</t>
  </si>
  <si>
    <t>40-44</t>
  </si>
  <si>
    <t>45-49</t>
  </si>
  <si>
    <t>50-54</t>
  </si>
  <si>
    <t>55-59</t>
  </si>
  <si>
    <t>60-64</t>
  </si>
  <si>
    <t>65-69</t>
  </si>
  <si>
    <t>70-74</t>
  </si>
  <si>
    <t>75-79</t>
  </si>
  <si>
    <t>80-84</t>
  </si>
  <si>
    <t>85+</t>
  </si>
  <si>
    <t>5-9</t>
  </si>
  <si>
    <t>10-14</t>
  </si>
  <si>
    <t>From Washington State Office of Financial Management:  https://www.ofm.wa.gov/washington-data-research/statewide-data/washington-trends/population-changes/distribution-washington-population-age-and-gender</t>
  </si>
  <si>
    <t>Sympt. testing rate</t>
  </si>
  <si>
    <t>Asympt.
testing rate</t>
  </si>
  <si>
    <t>Asympt tested positive</t>
  </si>
  <si>
    <t>Recover at home tested positive</t>
  </si>
  <si>
    <t>Hosp tested pos., not prev tested</t>
  </si>
  <si>
    <r>
      <t xml:space="preserve">Reported cases
</t>
    </r>
    <r>
      <rPr>
        <b/>
        <sz val="11"/>
        <color theme="1"/>
        <rFont val="Calibri"/>
        <family val="2"/>
        <scheme val="minor"/>
      </rPr>
      <t>total</t>
    </r>
  </si>
  <si>
    <r>
      <t xml:space="preserve">Asympt
only
</t>
    </r>
    <r>
      <rPr>
        <b/>
        <sz val="11"/>
        <color theme="1"/>
        <rFont val="Calibri"/>
        <family val="2"/>
        <scheme val="minor"/>
      </rPr>
      <t>total</t>
    </r>
  </si>
  <si>
    <t>Active cases</t>
  </si>
  <si>
    <t>Unassigned</t>
  </si>
  <si>
    <t>Unassigned, Washington, US</t>
  </si>
  <si>
    <t>Out of WA</t>
  </si>
  <si>
    <t>Out of WA, Washington, US</t>
  </si>
  <si>
    <t>Days if tightening</t>
  </si>
  <si>
    <t>Days if loosening</t>
  </si>
  <si>
    <t>More open</t>
  </si>
  <si>
    <t>Auto 1</t>
  </si>
  <si>
    <t>Auto 2</t>
  </si>
  <si>
    <t>Auto 3</t>
  </si>
  <si>
    <t>Auto 4</t>
  </si>
  <si>
    <t>Only to A2</t>
  </si>
  <si>
    <t>Only to D2</t>
  </si>
  <si>
    <t>Only to D3</t>
  </si>
  <si>
    <t>Only to D4</t>
  </si>
  <si>
    <t>Only to D5</t>
  </si>
  <si>
    <t>Only to D6</t>
  </si>
  <si>
    <t>To A3 or A1</t>
  </si>
  <si>
    <t>To A2 or A4</t>
  </si>
  <si>
    <t>Auto case
(no dwell)</t>
  </si>
  <si>
    <t>Auto case 
(after dwell)</t>
  </si>
  <si>
    <t>D1</t>
  </si>
  <si>
    <t>D2</t>
  </si>
  <si>
    <t>D3</t>
  </si>
  <si>
    <t>D4</t>
  </si>
  <si>
    <t>D5</t>
  </si>
  <si>
    <t>A1</t>
  </si>
  <si>
    <t>A2</t>
  </si>
  <si>
    <t>A3</t>
  </si>
  <si>
    <t>A4</t>
  </si>
  <si>
    <t>Only to D7</t>
  </si>
  <si>
    <r>
      <t>R</t>
    </r>
    <r>
      <rPr>
        <vertAlign val="subscript"/>
        <sz val="11"/>
        <color rgb="FF000000"/>
        <rFont val="Calibri"/>
        <family val="2"/>
        <scheme val="minor"/>
      </rPr>
      <t>A</t>
    </r>
  </si>
  <si>
    <r>
      <t>R</t>
    </r>
    <r>
      <rPr>
        <vertAlign val="subscript"/>
        <sz val="11"/>
        <color rgb="FF000000"/>
        <rFont val="Calibri"/>
        <family val="2"/>
        <scheme val="minor"/>
      </rPr>
      <t>B</t>
    </r>
  </si>
  <si>
    <r>
      <t>R</t>
    </r>
    <r>
      <rPr>
        <vertAlign val="subscript"/>
        <sz val="11"/>
        <color rgb="FF000000"/>
        <rFont val="Calibri"/>
        <family val="2"/>
        <scheme val="minor"/>
      </rPr>
      <t>C</t>
    </r>
  </si>
  <si>
    <r>
      <t>R</t>
    </r>
    <r>
      <rPr>
        <vertAlign val="subscript"/>
        <sz val="11"/>
        <color rgb="FF000000"/>
        <rFont val="Calibri"/>
        <family val="2"/>
        <scheme val="minor"/>
      </rPr>
      <t>D</t>
    </r>
  </si>
  <si>
    <r>
      <t>R</t>
    </r>
    <r>
      <rPr>
        <vertAlign val="subscript"/>
        <sz val="11"/>
        <color rgb="FF000000"/>
        <rFont val="Calibri"/>
        <family val="2"/>
        <scheme val="minor"/>
      </rPr>
      <t>E</t>
    </r>
  </si>
  <si>
    <t>Will go to hosp, tested pos. while at home</t>
  </si>
  <si>
    <t>"Patient zero" date</t>
  </si>
  <si>
    <t>Average cases over</t>
  </si>
  <si>
    <t>Actual Total Cases</t>
  </si>
  <si>
    <t>Actual Total Deaths</t>
  </si>
  <si>
    <t>Vaccination</t>
  </si>
  <si>
    <t>Per day</t>
  </si>
  <si>
    <t>)</t>
  </si>
  <si>
    <t>Daily cases/ 100,000</t>
  </si>
  <si>
    <t>Absolute daily cases</t>
  </si>
  <si>
    <t>Loosen if &lt;</t>
  </si>
  <si>
    <t>Tighten if &gt;</t>
  </si>
  <si>
    <t>AUTO phase transition</t>
  </si>
  <si>
    <t>AUTO phased re-opening</t>
  </si>
  <si>
    <t>Loosen if daily cases/
100,000 &lt;</t>
  </si>
  <si>
    <t>Tighten if daily cases/
100,000 &gt;</t>
  </si>
  <si>
    <t>KEY</t>
  </si>
  <si>
    <t>User input</t>
  </si>
  <si>
    <t>Calculated</t>
  </si>
  <si>
    <t>From Calcs tab</t>
  </si>
  <si>
    <t>Full lockdown</t>
  </si>
  <si>
    <t>Some open</t>
  </si>
  <si>
    <t>Only to A3</t>
  </si>
  <si>
    <t>Find vaccinations</t>
  </si>
  <si>
    <t>Daily reported cases</t>
  </si>
  <si>
    <t>Find new populations</t>
  </si>
  <si>
    <t>Total population</t>
  </si>
  <si>
    <t>Only to D8</t>
  </si>
  <si>
    <t>Only to D9</t>
  </si>
  <si>
    <t>Only to D10</t>
  </si>
  <si>
    <t>D6</t>
  </si>
  <si>
    <t>D7</t>
  </si>
  <si>
    <t>D8</t>
  </si>
  <si>
    <t>D9</t>
  </si>
  <si>
    <t>D10</t>
  </si>
  <si>
    <r>
      <t>R</t>
    </r>
    <r>
      <rPr>
        <vertAlign val="subscript"/>
        <sz val="11"/>
        <color rgb="FF000000"/>
        <rFont val="Calibri"/>
        <family val="2"/>
        <scheme val="minor"/>
      </rPr>
      <t>F</t>
    </r>
  </si>
  <si>
    <r>
      <t>R</t>
    </r>
    <r>
      <rPr>
        <vertAlign val="subscript"/>
        <sz val="11"/>
        <color rgb="FF000000"/>
        <rFont val="Calibri"/>
        <family val="2"/>
        <scheme val="minor"/>
      </rPr>
      <t>G</t>
    </r>
  </si>
  <si>
    <r>
      <t>R</t>
    </r>
    <r>
      <rPr>
        <vertAlign val="subscript"/>
        <sz val="11"/>
        <color rgb="FF000000"/>
        <rFont val="Calibri"/>
        <family val="2"/>
        <scheme val="minor"/>
      </rPr>
      <t>H</t>
    </r>
  </si>
  <si>
    <t>(Cases &lt;</t>
  </si>
  <si>
    <t>Case distribution and duration</t>
  </si>
  <si>
    <t>Dwell</t>
  </si>
  <si>
    <t>Avg daily reported cases</t>
  </si>
  <si>
    <t>Pad</t>
  </si>
  <si>
    <t>Benton, Franklin, Yakima</t>
  </si>
  <si>
    <t>Today</t>
  </si>
  <si>
    <t>Prior predicted cases</t>
  </si>
  <si>
    <t>Prior predicted deaths</t>
  </si>
  <si>
    <t>Predicted cases
at end</t>
  </si>
  <si>
    <t>Predicted deaths
at end</t>
  </si>
  <si>
    <t>(Cases &gt;</t>
  </si>
  <si>
    <t>Latest date for actual data</t>
  </si>
  <si>
    <t>Pandemic end</t>
  </si>
  <si>
    <t>Cases</t>
  </si>
  <si>
    <t>Final re-opening</t>
  </si>
  <si>
    <t>Predicted end date</t>
  </si>
  <si>
    <t>Prior predicted end date</t>
  </si>
  <si>
    <t>Latest date for
cases &gt; end</t>
  </si>
  <si>
    <r>
      <t>R</t>
    </r>
    <r>
      <rPr>
        <vertAlign val="subscript"/>
        <sz val="11"/>
        <color rgb="FF000000"/>
        <rFont val="Calibri"/>
        <family val="2"/>
        <scheme val="minor"/>
      </rPr>
      <t>I</t>
    </r>
  </si>
  <si>
    <r>
      <t>R</t>
    </r>
    <r>
      <rPr>
        <vertAlign val="subscript"/>
        <sz val="11"/>
        <color rgb="FF000000"/>
        <rFont val="Calibri"/>
        <family val="2"/>
        <scheme val="minor"/>
      </rPr>
      <t>J</t>
    </r>
  </si>
  <si>
    <r>
      <t>R</t>
    </r>
    <r>
      <rPr>
        <vertAlign val="subscript"/>
        <sz val="11"/>
        <color rgb="FF000000"/>
        <rFont val="Calibri"/>
        <family val="2"/>
        <scheme val="minor"/>
      </rPr>
      <t>K</t>
    </r>
  </si>
  <si>
    <r>
      <t>R</t>
    </r>
    <r>
      <rPr>
        <vertAlign val="subscript"/>
        <sz val="11"/>
        <color rgb="FF000000"/>
        <rFont val="Calibri"/>
        <family val="2"/>
        <scheme val="minor"/>
      </rPr>
      <t>L</t>
    </r>
  </si>
  <si>
    <r>
      <t>R</t>
    </r>
    <r>
      <rPr>
        <vertAlign val="subscript"/>
        <sz val="11"/>
        <color rgb="FF000000"/>
        <rFont val="Calibri"/>
        <family val="2"/>
        <scheme val="minor"/>
      </rPr>
      <t>M</t>
    </r>
  </si>
  <si>
    <r>
      <t>R</t>
    </r>
    <r>
      <rPr>
        <vertAlign val="subscript"/>
        <sz val="11"/>
        <color rgb="FF000000"/>
        <rFont val="Calibri"/>
        <family val="2"/>
        <scheme val="minor"/>
      </rPr>
      <t>N</t>
    </r>
  </si>
  <si>
    <t>Date driven</t>
  </si>
  <si>
    <t>Auto</t>
  </si>
  <si>
    <t>D11</t>
  </si>
  <si>
    <t>D12</t>
  </si>
  <si>
    <t>D13</t>
  </si>
  <si>
    <t>D14</t>
  </si>
  <si>
    <t>D15</t>
  </si>
  <si>
    <t>D16</t>
  </si>
  <si>
    <t>Only to D11</t>
  </si>
  <si>
    <t>Only to D12</t>
  </si>
  <si>
    <t>Only to D13</t>
  </si>
  <si>
    <t>Only to D14</t>
  </si>
  <si>
    <t>Only to D15</t>
  </si>
  <si>
    <t>Only to D16</t>
  </si>
  <si>
    <t>AUTO start</t>
  </si>
  <si>
    <t>Find reported cases</t>
  </si>
  <si>
    <t>Asympt test rate</t>
  </si>
  <si>
    <t>Recover at home test rate</t>
  </si>
  <si>
    <t>Hosp test rate</t>
  </si>
  <si>
    <t>Hosp. testing phase start</t>
  </si>
  <si>
    <t>Find test rate row number</t>
  </si>
  <si>
    <t>Efficacy</t>
  </si>
  <si>
    <t>Days to immunity</t>
  </si>
  <si>
    <t>Find transitions</t>
  </si>
  <si>
    <t>Hospitalized to gen pop
Daily I rate</t>
  </si>
  <si>
    <t>Values as of</t>
  </si>
  <si>
    <t>Calculated deaths on last report</t>
  </si>
  <si>
    <t>Start</t>
  </si>
  <si>
    <t>Months</t>
  </si>
  <si>
    <t>Actual</t>
  </si>
  <si>
    <t>Calc'ed</t>
  </si>
  <si>
    <t>Start vaccinations</t>
  </si>
  <si>
    <t>Months to vaccinate</t>
  </si>
  <si>
    <t>Plot data</t>
  </si>
  <si>
    <t>Vaccinations</t>
  </si>
  <si>
    <t>R value</t>
  </si>
  <si>
    <t>Gen pop 
Daily I rate</t>
  </si>
  <si>
    <t>Available &amp; willing for vaccination</t>
  </si>
  <si>
    <t>Infected
new</t>
  </si>
  <si>
    <t>Vaccinated in period</t>
  </si>
  <si>
    <t xml:space="preserve">Susceptible  vaccinated 
in period </t>
  </si>
  <si>
    <t>Recovered  vaccinated 
in period</t>
  </si>
  <si>
    <t>Exit vaccinated, still susceptible  to effective</t>
  </si>
  <si>
    <t>Exit vaccinated, still susceptible  to asympt</t>
  </si>
  <si>
    <t>Exit asympt
to recovered</t>
  </si>
  <si>
    <t>Exit asympt to sympt</t>
  </si>
  <si>
    <t>Exit sympt
to recovered</t>
  </si>
  <si>
    <t>Exit sympt
to hosp.</t>
  </si>
  <si>
    <t>Exit hospital to recovered</t>
  </si>
  <si>
    <t>Exit hospital fatal</t>
  </si>
  <si>
    <t>Susceptible, not vaccinated</t>
  </si>
  <si>
    <t>Vaccinated,
still susceptible</t>
  </si>
  <si>
    <t>Vaccinated,
effective</t>
  </si>
  <si>
    <t>Vaccinated,
from recovered</t>
  </si>
  <si>
    <t>Active cases 
-- asympt</t>
  </si>
  <si>
    <t>Active cases 
-- sympt</t>
  </si>
  <si>
    <t>Active cases hospitalized</t>
  </si>
  <si>
    <t>Current active cases</t>
  </si>
  <si>
    <t>Recovered, not vaccinated</t>
  </si>
  <si>
    <t>Fatal</t>
  </si>
  <si>
    <r>
      <t xml:space="preserve">Infected
</t>
    </r>
    <r>
      <rPr>
        <b/>
        <sz val="11"/>
        <color theme="1"/>
        <rFont val="Calibri"/>
        <family val="2"/>
        <scheme val="minor"/>
      </rPr>
      <t>total</t>
    </r>
  </si>
  <si>
    <t>%
susceptible</t>
  </si>
  <si>
    <r>
      <t xml:space="preserve">Hospitalized 
</t>
    </r>
    <r>
      <rPr>
        <b/>
        <sz val="11"/>
        <color theme="1"/>
        <rFont val="Calibri"/>
        <family val="2"/>
        <scheme val="minor"/>
      </rPr>
      <t>total</t>
    </r>
  </si>
  <si>
    <t>Exit susceptible, not vaccinated
to asympt</t>
  </si>
  <si>
    <t>Find infection rate and infections</t>
  </si>
  <si>
    <t>Seed cases</t>
  </si>
  <si>
    <t>After</t>
  </si>
  <si>
    <t>Rate</t>
  </si>
  <si>
    <t>Fatality rate</t>
  </si>
  <si>
    <t>Calculated reported cases on last report</t>
  </si>
  <si>
    <t>F1</t>
  </si>
  <si>
    <t>F2</t>
  </si>
  <si>
    <t>F3</t>
  </si>
  <si>
    <t>F4</t>
  </si>
  <si>
    <t>F5</t>
  </si>
  <si>
    <t>days</t>
  </si>
  <si>
    <t>Case averaging</t>
  </si>
  <si>
    <t>Find R as a function of date or auto case; find fatality rate as a function of date</t>
  </si>
  <si>
    <r>
      <t>Rolling average</t>
    </r>
    <r>
      <rPr>
        <sz val="11"/>
        <color theme="1"/>
        <rFont val="Calibri"/>
        <family val="2"/>
        <scheme val="minor"/>
      </rPr>
      <t xml:space="preserve"> (days)</t>
    </r>
  </si>
  <si>
    <t>Effective vaccinations total</t>
  </si>
  <si>
    <t>Susceptibility</t>
  </si>
  <si>
    <t>Health probability factor, vaccinated, still susceptible</t>
  </si>
  <si>
    <t>Days to hold if loosening</t>
  </si>
  <si>
    <t>Simulation start</t>
  </si>
  <si>
    <t>Testing start</t>
  </si>
  <si>
    <t>Transmission rate -- hosp to gen pop</t>
  </si>
  <si>
    <t>Hospital transmission rate</t>
  </si>
  <si>
    <t>Days to hold if tightening</t>
  </si>
  <si>
    <t>Sim start</t>
  </si>
  <si>
    <t>n/a</t>
  </si>
  <si>
    <t>Tolerance for "R is near 1"</t>
  </si>
  <si>
    <t>1/2 daily
WA DoH vaccination</t>
  </si>
  <si>
    <t xml:space="preserve">After 800 days -- </t>
  </si>
  <si>
    <t>Hospital testing</t>
  </si>
  <si>
    <t>Vaccinated total</t>
  </si>
  <si>
    <t>= Interpolated values</t>
  </si>
  <si>
    <t>Fatality rate and days after infect.</t>
  </si>
  <si>
    <t>Days</t>
  </si>
  <si>
    <t>%</t>
  </si>
  <si>
    <t>Test</t>
  </si>
  <si>
    <t>Start of</t>
  </si>
  <si>
    <t>Symptomatic at home</t>
  </si>
  <si>
    <t>(See table -- Fatal is a subset of hospitalized)</t>
  </si>
  <si>
    <t>step</t>
  </si>
  <si>
    <t>(Days after infection, must be &lt;= 30)</t>
  </si>
  <si>
    <t>result</t>
  </si>
  <si>
    <t>Maximum simulation history, days</t>
  </si>
  <si>
    <t>Days to fatality</t>
  </si>
  <si>
    <t>not contagious</t>
  </si>
  <si>
    <t>Recovered/</t>
  </si>
  <si>
    <t>Future fatalities from today's infections</t>
  </si>
  <si>
    <t>Fatal total</t>
  </si>
  <si>
    <t>Average daily fatal</t>
  </si>
  <si>
    <t>Average daily deaths</t>
  </si>
  <si>
    <t xml:space="preserve">Actual daily case avg </t>
  </si>
  <si>
    <t xml:space="preserve">Actual daily deaths avg </t>
  </si>
  <si>
    <t>F6</t>
  </si>
  <si>
    <t>F7</t>
  </si>
  <si>
    <t>F8</t>
  </si>
  <si>
    <t>F9</t>
  </si>
  <si>
    <t>F10</t>
  </si>
  <si>
    <t>Date case for R</t>
  </si>
  <si>
    <t>A</t>
  </si>
  <si>
    <t>B</t>
  </si>
  <si>
    <t>C</t>
  </si>
  <si>
    <t>D</t>
  </si>
  <si>
    <t>E</t>
  </si>
  <si>
    <t>F</t>
  </si>
  <si>
    <t>G</t>
  </si>
  <si>
    <t>H</t>
  </si>
  <si>
    <t>I</t>
  </si>
  <si>
    <t>J</t>
  </si>
  <si>
    <t>K</t>
  </si>
  <si>
    <t>L</t>
  </si>
  <si>
    <t>M</t>
  </si>
  <si>
    <t>N</t>
  </si>
  <si>
    <t>Hosp. testing rate</t>
  </si>
  <si>
    <t>Hospitalized transmission rate</t>
  </si>
  <si>
    <t>Fatality rates and days</t>
  </si>
  <si>
    <t>Death count error 
calc - actual</t>
  </si>
  <si>
    <t>Case count error 
calc - actual</t>
  </si>
  <si>
    <t>Case count error offset by:</t>
  </si>
  <si>
    <t>Death count error offset by:</t>
  </si>
  <si>
    <t>Effective R</t>
  </si>
  <si>
    <t>(Pad column)</t>
  </si>
  <si>
    <t>WA DoH
Fully Vaccinated</t>
  </si>
  <si>
    <t>Daily change, WA DoH 
fully vaccinated</t>
  </si>
  <si>
    <t>WA DoH daily cases</t>
  </si>
  <si>
    <t>WA DoH daily deaths</t>
  </si>
  <si>
    <t>WA DoH cumulative curves total Doses</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</si>
</sst>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0.00000%"/>
    <numFmt numFmtId="165" formatCode="0.0%"/>
    <numFmt numFmtId="166" formatCode="0.0000"/>
    <numFmt numFmtId="167" formatCode="m/d/yy;@"/>
    <numFmt numFmtId="168" formatCode="0.0000%"/>
    <numFmt numFmtId="169" formatCode="#,##0.0"/>
    <numFmt numFmtId="170" formatCode="#,##0.000000"/>
  </numFmts>
  <fonts count="10">
    <font>
      <sz val="11"/>
      <color theme="1"/>
      <name val="Calibri"/>
      <family val="2"/>
      <scheme val="minor"/>
    </font>
    <font>
      <sz val="11"/>
      <color theme="1"/>
      <name val="Calibri"/>
      <family val="2"/>
      <scheme val="minor"/>
    </font>
    <font>
      <vertAlign val="subscript"/>
      <sz val="11"/>
      <color theme="1"/>
      <name val="Calibri"/>
      <family val="2"/>
      <scheme val="minor"/>
    </font>
    <font>
      <sz val="9"/>
      <color indexed="81"/>
      <name val="Tahoma"/>
      <family val="2"/>
    </font>
    <font>
      <b/>
      <sz val="9"/>
      <color indexed="81"/>
      <name val="Tahoma"/>
      <family val="2"/>
    </font>
    <font>
      <vertAlign val="subscript"/>
      <sz val="11"/>
      <color rgb="FF000000"/>
      <name val="Calibri"/>
      <family val="2"/>
      <scheme val="minor"/>
    </font>
    <font>
      <b/>
      <sz val="11"/>
      <color theme="1"/>
      <name val="Calibri"/>
      <family val="2"/>
      <scheme val="minor"/>
    </font>
    <font>
      <i/>
      <sz val="11"/>
      <color theme="1"/>
      <name val="Calibri"/>
      <family val="2"/>
      <scheme val="minor"/>
    </font>
    <font>
      <sz val="11"/>
      <color rgb="FF575757"/>
      <name val="Open Sans"/>
    </font>
    <font>
      <sz val="8"/>
      <name val="Calibri"/>
      <family val="2"/>
      <scheme val="minor"/>
    </font>
  </fonts>
  <fills count="16">
    <fill>
      <patternFill patternType="none"/>
    </fill>
    <fill>
      <patternFill patternType="gray125"/>
    </fill>
    <fill>
      <patternFill patternType="solid">
        <fgColor theme="0" tint="-4.9989318521683403E-2"/>
        <bgColor indexed="64"/>
      </patternFill>
    </fill>
    <fill>
      <patternFill patternType="solid">
        <fgColor rgb="FFCCFFCC"/>
        <bgColor indexed="64"/>
      </patternFill>
    </fill>
    <fill>
      <patternFill patternType="solid">
        <fgColor theme="7" tint="0.59999389629810485"/>
        <bgColor indexed="64"/>
      </patternFill>
    </fill>
    <fill>
      <patternFill patternType="solid">
        <fgColor theme="0" tint="-0.14999847407452621"/>
        <bgColor indexed="64"/>
      </patternFill>
    </fill>
    <fill>
      <patternFill patternType="solid">
        <fgColor rgb="FFFFFF99"/>
        <bgColor indexed="64"/>
      </patternFill>
    </fill>
    <fill>
      <patternFill patternType="solid">
        <fgColor theme="4" tint="0.79998168889431442"/>
        <bgColor indexed="64"/>
      </patternFill>
    </fill>
    <fill>
      <patternFill patternType="solid">
        <fgColor rgb="FFFFFFFF"/>
        <bgColor indexed="64"/>
      </patternFill>
    </fill>
    <fill>
      <patternFill patternType="solid">
        <fgColor rgb="FFFBFBFB"/>
        <bgColor indexed="64"/>
      </patternFill>
    </fill>
    <fill>
      <patternFill patternType="solid">
        <fgColor theme="5" tint="0.59999389629810485"/>
        <bgColor indexed="64"/>
      </patternFill>
    </fill>
    <fill>
      <patternFill patternType="solid">
        <fgColor theme="0" tint="-0.249977111117893"/>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9" tint="0.59999389629810485"/>
        <bgColor indexed="64"/>
      </patternFill>
    </fill>
  </fills>
  <borders count="14">
    <border>
      <left/>
      <right/>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right/>
      <top style="thin">
        <color auto="1"/>
      </top>
      <bottom/>
      <diagonal/>
    </border>
    <border>
      <left/>
      <right/>
      <top/>
      <bottom style="thin">
        <color auto="1"/>
      </bottom>
      <diagonal/>
    </border>
    <border>
      <left style="thin">
        <color auto="1"/>
      </left>
      <right/>
      <top style="thin">
        <color auto="1"/>
      </top>
      <bottom/>
      <diagonal/>
    </border>
    <border>
      <left style="thin">
        <color auto="1"/>
      </left>
      <right style="thin">
        <color auto="1"/>
      </right>
      <top/>
      <bottom style="thin">
        <color auto="1"/>
      </bottom>
      <diagonal/>
    </border>
    <border>
      <left/>
      <right/>
      <top style="thin">
        <color auto="1"/>
      </top>
      <bottom style="thin">
        <color auto="1"/>
      </bottom>
      <diagonal/>
    </border>
    <border>
      <left/>
      <right/>
      <top/>
      <bottom style="medium">
        <color rgb="FFCCCCCC"/>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2">
    <xf numFmtId="0" fontId="0" fillId="0" borderId="0"/>
    <xf numFmtId="9" fontId="1" fillId="0" borderId="0" applyFont="0" applyFill="0" applyBorder="0" applyAlignment="0" applyProtection="0"/>
  </cellStyleXfs>
  <cellXfs count="225">
    <xf numFmtId="0" fontId="0" fillId="0" borderId="0" xfId="0"/>
    <xf numFmtId="0" fontId="0" fillId="0" borderId="0" xfId="0" applyAlignment="1">
      <alignment horizontal="right"/>
    </xf>
    <xf numFmtId="0" fontId="0" fillId="0" borderId="0" xfId="0" applyAlignment="1">
      <alignment horizontal="center" wrapText="1"/>
    </xf>
    <xf numFmtId="0" fontId="0" fillId="3" borderId="0" xfId="0" applyFill="1"/>
    <xf numFmtId="9" fontId="0" fillId="3" borderId="0" xfId="1" applyFont="1" applyFill="1"/>
    <xf numFmtId="164" fontId="0" fillId="0" borderId="0" xfId="1" applyNumberFormat="1" applyFont="1"/>
    <xf numFmtId="3" fontId="0" fillId="0" borderId="0" xfId="0" applyNumberFormat="1"/>
    <xf numFmtId="3" fontId="0" fillId="3" borderId="0" xfId="0" applyNumberFormat="1" applyFill="1"/>
    <xf numFmtId="0" fontId="0" fillId="4" borderId="0" xfId="0" applyFill="1"/>
    <xf numFmtId="9" fontId="0" fillId="4" borderId="0" xfId="1" applyFont="1" applyFill="1"/>
    <xf numFmtId="3" fontId="0" fillId="4" borderId="0" xfId="0" applyNumberFormat="1" applyFill="1"/>
    <xf numFmtId="3" fontId="0" fillId="2" borderId="0" xfId="0" applyNumberFormat="1" applyFill="1"/>
    <xf numFmtId="3" fontId="0" fillId="5" borderId="0" xfId="0" applyNumberFormat="1" applyFill="1"/>
    <xf numFmtId="0" fontId="7" fillId="0" borderId="0" xfId="0" applyFont="1" applyAlignment="1">
      <alignment horizontal="center" wrapText="1"/>
    </xf>
    <xf numFmtId="1" fontId="0" fillId="0" borderId="0" xfId="0" applyNumberFormat="1"/>
    <xf numFmtId="0" fontId="0" fillId="0" borderId="1" xfId="0" applyBorder="1"/>
    <xf numFmtId="0" fontId="0" fillId="0" borderId="2" xfId="0" applyBorder="1"/>
    <xf numFmtId="165" fontId="0" fillId="3" borderId="0" xfId="1" applyNumberFormat="1" applyFont="1" applyFill="1"/>
    <xf numFmtId="166" fontId="0" fillId="0" borderId="0" xfId="0" applyNumberFormat="1"/>
    <xf numFmtId="0" fontId="0" fillId="0" borderId="6" xfId="0" applyBorder="1"/>
    <xf numFmtId="0" fontId="0" fillId="0" borderId="0" xfId="0" applyBorder="1" applyAlignment="1">
      <alignment horizontal="right"/>
    </xf>
    <xf numFmtId="0" fontId="0" fillId="0" borderId="3" xfId="0" applyBorder="1" applyAlignment="1">
      <alignment horizontal="right"/>
    </xf>
    <xf numFmtId="0" fontId="0" fillId="6" borderId="0" xfId="0" applyFill="1"/>
    <xf numFmtId="0" fontId="0" fillId="7" borderId="0" xfId="0" applyFill="1" applyAlignment="1">
      <alignment horizontal="center" wrapText="1"/>
    </xf>
    <xf numFmtId="3" fontId="0" fillId="0" borderId="0" xfId="0" applyNumberFormat="1" applyAlignment="1">
      <alignment horizontal="right"/>
    </xf>
    <xf numFmtId="0" fontId="0" fillId="4" borderId="4" xfId="0" applyFill="1" applyBorder="1"/>
    <xf numFmtId="3" fontId="0" fillId="4" borderId="7" xfId="0" applyNumberFormat="1" applyFill="1" applyBorder="1"/>
    <xf numFmtId="3" fontId="0" fillId="4" borderId="5" xfId="0" applyNumberFormat="1" applyFill="1" applyBorder="1"/>
    <xf numFmtId="0" fontId="0" fillId="0" borderId="2" xfId="0" applyBorder="1" applyAlignment="1">
      <alignment horizontal="center"/>
    </xf>
    <xf numFmtId="0" fontId="0" fillId="0" borderId="0" xfId="0" applyBorder="1" applyAlignment="1">
      <alignment horizontal="center"/>
    </xf>
    <xf numFmtId="167" fontId="0" fillId="0" borderId="0" xfId="0" applyNumberFormat="1"/>
    <xf numFmtId="0" fontId="0" fillId="7" borderId="0" xfId="0" applyFill="1"/>
    <xf numFmtId="9" fontId="0" fillId="5" borderId="0" xfId="1" applyNumberFormat="1" applyFont="1" applyFill="1"/>
    <xf numFmtId="4" fontId="0" fillId="0" borderId="0" xfId="0" applyNumberFormat="1"/>
    <xf numFmtId="1" fontId="0" fillId="5" borderId="0" xfId="0" applyNumberFormat="1" applyFill="1"/>
    <xf numFmtId="0" fontId="6" fillId="0" borderId="8" xfId="0" applyFont="1" applyBorder="1" applyAlignment="1">
      <alignment horizontal="center"/>
    </xf>
    <xf numFmtId="0" fontId="6" fillId="0" borderId="6" xfId="0" applyFont="1" applyBorder="1" applyAlignment="1">
      <alignment horizontal="center"/>
    </xf>
    <xf numFmtId="0" fontId="0" fillId="0" borderId="0" xfId="0" applyBorder="1"/>
    <xf numFmtId="167" fontId="0" fillId="3" borderId="2" xfId="0" applyNumberFormat="1" applyFill="1" applyBorder="1"/>
    <xf numFmtId="0" fontId="0" fillId="0" borderId="2" xfId="0" applyBorder="1" applyAlignment="1">
      <alignment horizontal="right"/>
    </xf>
    <xf numFmtId="0" fontId="7" fillId="0" borderId="2" xfId="0" applyFont="1" applyBorder="1" applyAlignment="1">
      <alignment horizontal="center"/>
    </xf>
    <xf numFmtId="0" fontId="7" fillId="0" borderId="0" xfId="0" applyFont="1" applyBorder="1" applyAlignment="1">
      <alignment horizontal="center"/>
    </xf>
    <xf numFmtId="167" fontId="0" fillId="4" borderId="0" xfId="0" applyNumberFormat="1" applyFill="1" applyBorder="1" applyAlignment="1">
      <alignment horizontal="right"/>
    </xf>
    <xf numFmtId="167" fontId="0" fillId="4" borderId="0" xfId="0" applyNumberFormat="1" applyFill="1" applyBorder="1"/>
    <xf numFmtId="0" fontId="6" fillId="0" borderId="6" xfId="0" applyFont="1" applyFill="1" applyBorder="1" applyAlignment="1">
      <alignment horizontal="center"/>
    </xf>
    <xf numFmtId="0" fontId="0" fillId="0" borderId="0" xfId="0" applyAlignment="1">
      <alignment wrapText="1"/>
    </xf>
    <xf numFmtId="0" fontId="6" fillId="0" borderId="8" xfId="0" applyFont="1" applyBorder="1" applyAlignment="1">
      <alignment horizontal="center" wrapText="1"/>
    </xf>
    <xf numFmtId="0" fontId="6" fillId="0" borderId="6" xfId="0" applyFont="1" applyBorder="1" applyAlignment="1">
      <alignment horizontal="center" wrapText="1"/>
    </xf>
    <xf numFmtId="0" fontId="6" fillId="0" borderId="1" xfId="0" applyFont="1" applyBorder="1" applyAlignment="1">
      <alignment horizontal="center" wrapText="1"/>
    </xf>
    <xf numFmtId="0" fontId="7" fillId="0" borderId="3" xfId="0" applyFont="1" applyBorder="1" applyAlignment="1">
      <alignment horizontal="center"/>
    </xf>
    <xf numFmtId="3" fontId="0" fillId="4" borderId="0" xfId="0" applyNumberFormat="1" applyFill="1" applyBorder="1" applyAlignment="1">
      <alignment horizontal="right"/>
    </xf>
    <xf numFmtId="168" fontId="0" fillId="0" borderId="0" xfId="1" applyNumberFormat="1" applyFont="1"/>
    <xf numFmtId="167" fontId="0" fillId="5" borderId="0" xfId="0" applyNumberFormat="1" applyFill="1"/>
    <xf numFmtId="167" fontId="0" fillId="0" borderId="0" xfId="0" applyNumberFormat="1" applyFill="1"/>
    <xf numFmtId="0" fontId="6" fillId="0" borderId="8" xfId="0" applyFont="1" applyFill="1" applyBorder="1" applyAlignment="1">
      <alignment horizontal="center" wrapText="1"/>
    </xf>
    <xf numFmtId="0" fontId="0" fillId="0" borderId="4" xfId="0" applyBorder="1" applyAlignment="1">
      <alignment horizontal="center"/>
    </xf>
    <xf numFmtId="0" fontId="7" fillId="0" borderId="2" xfId="0" applyFont="1" applyBorder="1"/>
    <xf numFmtId="0" fontId="6" fillId="0" borderId="0" xfId="0" applyFont="1"/>
    <xf numFmtId="3" fontId="0" fillId="5" borderId="0" xfId="0" applyNumberFormat="1" applyFill="1" applyBorder="1"/>
    <xf numFmtId="0" fontId="0" fillId="0" borderId="3" xfId="0" applyBorder="1" applyAlignment="1">
      <alignment horizontal="center"/>
    </xf>
    <xf numFmtId="3" fontId="0" fillId="2" borderId="0" xfId="0" applyNumberFormat="1" applyFill="1" applyBorder="1"/>
    <xf numFmtId="3" fontId="0" fillId="2" borderId="3" xfId="0" applyNumberFormat="1" applyFill="1" applyBorder="1"/>
    <xf numFmtId="0" fontId="0" fillId="0" borderId="7" xfId="0" applyBorder="1" applyAlignment="1">
      <alignment horizontal="center"/>
    </xf>
    <xf numFmtId="3" fontId="0" fillId="2" borderId="7" xfId="0" applyNumberFormat="1" applyFill="1" applyBorder="1"/>
    <xf numFmtId="3" fontId="0" fillId="5" borderId="5" xfId="0" applyNumberFormat="1" applyFill="1" applyBorder="1"/>
    <xf numFmtId="167" fontId="0" fillId="3" borderId="0" xfId="0" applyNumberFormat="1" applyFill="1" applyBorder="1"/>
    <xf numFmtId="2" fontId="0" fillId="0" borderId="0" xfId="0" applyNumberFormat="1" applyFill="1"/>
    <xf numFmtId="0" fontId="0" fillId="7" borderId="0" xfId="0" applyFill="1" applyAlignment="1">
      <alignment horizontal="right"/>
    </xf>
    <xf numFmtId="3" fontId="0" fillId="2" borderId="0" xfId="0" applyNumberFormat="1" applyFill="1" applyBorder="1" applyAlignment="1">
      <alignment horizontal="right"/>
    </xf>
    <xf numFmtId="0" fontId="6" fillId="0" borderId="0" xfId="0" applyFont="1" applyAlignment="1">
      <alignment horizontal="left"/>
    </xf>
    <xf numFmtId="0" fontId="0" fillId="0" borderId="6" xfId="0" applyBorder="1" applyAlignment="1">
      <alignment horizontal="center"/>
    </xf>
    <xf numFmtId="0" fontId="0" fillId="0" borderId="7" xfId="0" applyBorder="1"/>
    <xf numFmtId="0" fontId="0" fillId="0" borderId="8" xfId="0" applyBorder="1" applyAlignment="1">
      <alignment horizontal="center"/>
    </xf>
    <xf numFmtId="167" fontId="0" fillId="4" borderId="7" xfId="0" applyNumberFormat="1" applyFill="1" applyBorder="1"/>
    <xf numFmtId="167" fontId="0" fillId="3" borderId="4" xfId="0" applyNumberFormat="1" applyFill="1" applyBorder="1"/>
    <xf numFmtId="167" fontId="0" fillId="4" borderId="2" xfId="0" applyNumberFormat="1" applyFill="1" applyBorder="1" applyAlignment="1">
      <alignment horizontal="right"/>
    </xf>
    <xf numFmtId="167" fontId="0" fillId="4" borderId="4" xfId="0" applyNumberFormat="1" applyFill="1" applyBorder="1" applyAlignment="1">
      <alignment horizontal="right"/>
    </xf>
    <xf numFmtId="3" fontId="0" fillId="0" borderId="0" xfId="1" applyNumberFormat="1" applyFont="1" applyFill="1"/>
    <xf numFmtId="0" fontId="0" fillId="0" borderId="6" xfId="0" applyBorder="1" applyAlignment="1">
      <alignment horizontal="right"/>
    </xf>
    <xf numFmtId="9" fontId="0" fillId="4" borderId="3" xfId="0" applyNumberFormat="1" applyFill="1" applyBorder="1"/>
    <xf numFmtId="9" fontId="0" fillId="4" borderId="5" xfId="0" applyNumberFormat="1" applyFill="1" applyBorder="1"/>
    <xf numFmtId="9" fontId="0" fillId="3" borderId="3" xfId="0" applyNumberFormat="1" applyFill="1" applyBorder="1"/>
    <xf numFmtId="14" fontId="0" fillId="0" borderId="0" xfId="0" applyNumberFormat="1"/>
    <xf numFmtId="0" fontId="0" fillId="0" borderId="0" xfId="0" applyAlignment="1">
      <alignment horizontal="right" indent="1"/>
    </xf>
    <xf numFmtId="0" fontId="7" fillId="0" borderId="0" xfId="0" applyFont="1"/>
    <xf numFmtId="167" fontId="0" fillId="3" borderId="0" xfId="0" applyNumberFormat="1" applyFill="1"/>
    <xf numFmtId="0" fontId="0" fillId="3" borderId="0" xfId="0" applyFill="1" applyAlignment="1">
      <alignment horizontal="right" wrapText="1"/>
    </xf>
    <xf numFmtId="9" fontId="0" fillId="0" borderId="0" xfId="1" applyFont="1"/>
    <xf numFmtId="3" fontId="8" fillId="9" borderId="11" xfId="0" applyNumberFormat="1" applyFont="1" applyFill="1" applyBorder="1" applyAlignment="1">
      <alignment horizontal="left" vertical="center" wrapText="1"/>
    </xf>
    <xf numFmtId="3" fontId="8" fillId="8" borderId="11" xfId="0" applyNumberFormat="1" applyFont="1" applyFill="1" applyBorder="1" applyAlignment="1">
      <alignment horizontal="left" vertical="center" wrapText="1"/>
    </xf>
    <xf numFmtId="49" fontId="8" fillId="9" borderId="11" xfId="0" applyNumberFormat="1" applyFont="1" applyFill="1" applyBorder="1" applyAlignment="1">
      <alignment horizontal="left" vertical="center" wrapText="1"/>
    </xf>
    <xf numFmtId="49" fontId="8" fillId="8" borderId="11" xfId="0" applyNumberFormat="1" applyFont="1" applyFill="1" applyBorder="1" applyAlignment="1">
      <alignment horizontal="left" vertical="center" wrapText="1"/>
    </xf>
    <xf numFmtId="49" fontId="8" fillId="8" borderId="11" xfId="0" quotePrefix="1" applyNumberFormat="1" applyFont="1" applyFill="1" applyBorder="1" applyAlignment="1">
      <alignment horizontal="left" vertical="center" wrapText="1"/>
    </xf>
    <xf numFmtId="3" fontId="0" fillId="0" borderId="0" xfId="1" applyNumberFormat="1" applyFont="1"/>
    <xf numFmtId="167" fontId="0" fillId="0" borderId="0" xfId="0" applyNumberFormat="1" applyFill="1" applyBorder="1"/>
    <xf numFmtId="0" fontId="0" fillId="0" borderId="0" xfId="0" applyAlignment="1">
      <alignment horizontal="center"/>
    </xf>
    <xf numFmtId="9" fontId="0" fillId="3" borderId="0" xfId="0" applyNumberFormat="1" applyFill="1" applyBorder="1"/>
    <xf numFmtId="3" fontId="0" fillId="0" borderId="0" xfId="0" applyNumberFormat="1" applyFill="1"/>
    <xf numFmtId="167" fontId="0" fillId="4" borderId="0" xfId="0" applyNumberFormat="1" applyFill="1"/>
    <xf numFmtId="0" fontId="0" fillId="11" borderId="0" xfId="0" applyFill="1" applyAlignment="1">
      <alignment horizontal="center" wrapText="1"/>
    </xf>
    <xf numFmtId="0" fontId="0" fillId="10" borderId="0" xfId="0" applyFill="1" applyAlignment="1">
      <alignment horizontal="center" wrapText="1"/>
    </xf>
    <xf numFmtId="2" fontId="0" fillId="2" borderId="3" xfId="0" applyNumberFormat="1" applyFill="1" applyBorder="1" applyAlignment="1">
      <alignment horizontal="right"/>
    </xf>
    <xf numFmtId="2" fontId="0" fillId="3" borderId="3" xfId="0" applyNumberFormat="1" applyFill="1" applyBorder="1" applyAlignment="1">
      <alignment horizontal="right"/>
    </xf>
    <xf numFmtId="169" fontId="0" fillId="3" borderId="0" xfId="0" applyNumberFormat="1" applyFill="1" applyBorder="1" applyAlignment="1">
      <alignment horizontal="right"/>
    </xf>
    <xf numFmtId="0" fontId="6" fillId="0" borderId="8" xfId="0" applyFont="1" applyBorder="1"/>
    <xf numFmtId="167" fontId="0" fillId="4" borderId="1" xfId="0" applyNumberFormat="1" applyFill="1" applyBorder="1" applyAlignment="1">
      <alignment horizontal="center"/>
    </xf>
    <xf numFmtId="0" fontId="0" fillId="7" borderId="0" xfId="0" applyFill="1" applyBorder="1"/>
    <xf numFmtId="0" fontId="6" fillId="7" borderId="0" xfId="0" applyFont="1" applyFill="1" applyAlignment="1">
      <alignment horizontal="left"/>
    </xf>
    <xf numFmtId="3" fontId="0" fillId="0" borderId="2" xfId="0" applyNumberFormat="1" applyBorder="1" applyAlignment="1">
      <alignment horizontal="right"/>
    </xf>
    <xf numFmtId="3" fontId="0" fillId="2" borderId="3" xfId="0" applyNumberFormat="1" applyFill="1" applyBorder="1" applyAlignment="1">
      <alignment horizontal="right"/>
    </xf>
    <xf numFmtId="3" fontId="0" fillId="0" borderId="4" xfId="0" applyNumberFormat="1" applyBorder="1" applyAlignment="1">
      <alignment horizontal="right"/>
    </xf>
    <xf numFmtId="3" fontId="0" fillId="2" borderId="5" xfId="0" applyNumberFormat="1" applyFill="1" applyBorder="1" applyAlignment="1">
      <alignment horizontal="right"/>
    </xf>
    <xf numFmtId="169" fontId="0" fillId="4" borderId="0" xfId="0" applyNumberFormat="1" applyFill="1" applyBorder="1" applyAlignment="1">
      <alignment horizontal="right"/>
    </xf>
    <xf numFmtId="169" fontId="0" fillId="4" borderId="7" xfId="0" applyNumberFormat="1" applyFill="1" applyBorder="1" applyAlignment="1">
      <alignment horizontal="right"/>
    </xf>
    <xf numFmtId="0" fontId="0" fillId="3" borderId="2" xfId="0" applyFill="1" applyBorder="1"/>
    <xf numFmtId="0" fontId="0" fillId="0" borderId="3" xfId="0" applyBorder="1"/>
    <xf numFmtId="0" fontId="0" fillId="2" borderId="2" xfId="0" applyFill="1" applyBorder="1"/>
    <xf numFmtId="0" fontId="0" fillId="0" borderId="5" xfId="0" applyBorder="1"/>
    <xf numFmtId="4" fontId="0" fillId="5" borderId="0" xfId="0" applyNumberFormat="1" applyFill="1"/>
    <xf numFmtId="0" fontId="0" fillId="5" borderId="0" xfId="0" applyFill="1"/>
    <xf numFmtId="3" fontId="0" fillId="12" borderId="0" xfId="0" applyNumberFormat="1" applyFill="1"/>
    <xf numFmtId="0" fontId="0" fillId="0" borderId="0" xfId="0" applyAlignment="1"/>
    <xf numFmtId="0" fontId="0" fillId="13" borderId="0" xfId="0" applyFill="1" applyAlignment="1">
      <alignment horizontal="center" wrapText="1"/>
    </xf>
    <xf numFmtId="0" fontId="0" fillId="14" borderId="0" xfId="0" applyFill="1" applyAlignment="1">
      <alignment horizontal="center" wrapText="1"/>
    </xf>
    <xf numFmtId="0" fontId="0" fillId="12" borderId="0" xfId="0" applyFill="1" applyAlignment="1">
      <alignment horizontal="center" wrapText="1"/>
    </xf>
    <xf numFmtId="0" fontId="0" fillId="15" borderId="0" xfId="0" applyFill="1" applyAlignment="1">
      <alignment horizontal="center" wrapText="1"/>
    </xf>
    <xf numFmtId="0" fontId="0" fillId="15" borderId="9" xfId="0" applyFill="1" applyBorder="1" applyAlignment="1">
      <alignment horizontal="center" wrapText="1"/>
    </xf>
    <xf numFmtId="0" fontId="6" fillId="15" borderId="10" xfId="0" applyFont="1" applyFill="1" applyBorder="1" applyAlignment="1">
      <alignment horizontal="center"/>
    </xf>
    <xf numFmtId="0" fontId="0" fillId="0" borderId="0" xfId="0" applyFill="1" applyAlignment="1">
      <alignment horizontal="center" wrapText="1"/>
    </xf>
    <xf numFmtId="0" fontId="6" fillId="0" borderId="8" xfId="0" applyFont="1" applyBorder="1" applyAlignment="1">
      <alignment vertical="top"/>
    </xf>
    <xf numFmtId="2" fontId="0" fillId="4" borderId="5" xfId="0" applyNumberFormat="1" applyFill="1" applyBorder="1"/>
    <xf numFmtId="0" fontId="0" fillId="0" borderId="4" xfId="0" applyBorder="1" applyAlignment="1">
      <alignment horizontal="right"/>
    </xf>
    <xf numFmtId="2" fontId="0" fillId="4" borderId="1" xfId="0" applyNumberFormat="1" applyFill="1" applyBorder="1"/>
    <xf numFmtId="2" fontId="0" fillId="4" borderId="3" xfId="0" applyNumberFormat="1" applyFill="1" applyBorder="1"/>
    <xf numFmtId="0" fontId="0" fillId="0" borderId="7" xfId="0" applyBorder="1" applyAlignment="1">
      <alignment horizontal="right"/>
    </xf>
    <xf numFmtId="0" fontId="0" fillId="0" borderId="8" xfId="0" applyBorder="1" applyAlignment="1">
      <alignment horizontal="right"/>
    </xf>
    <xf numFmtId="9" fontId="0" fillId="4" borderId="0" xfId="0" applyNumberFormat="1" applyFill="1" applyBorder="1"/>
    <xf numFmtId="9" fontId="0" fillId="4" borderId="7" xfId="0" applyNumberFormat="1" applyFill="1" applyBorder="1"/>
    <xf numFmtId="0" fontId="6" fillId="7" borderId="0" xfId="0" applyFont="1" applyFill="1"/>
    <xf numFmtId="167" fontId="0" fillId="4" borderId="5" xfId="0" applyNumberFormat="1" applyFill="1" applyBorder="1" applyAlignment="1">
      <alignment horizontal="center"/>
    </xf>
    <xf numFmtId="167" fontId="0" fillId="2" borderId="0" xfId="0" applyNumberFormat="1" applyFill="1" applyAlignment="1">
      <alignment horizontal="right" wrapText="1"/>
    </xf>
    <xf numFmtId="0" fontId="6" fillId="0" borderId="8" xfId="0" applyFont="1" applyBorder="1" applyAlignment="1">
      <alignment horizontal="center" vertical="center"/>
    </xf>
    <xf numFmtId="0" fontId="6" fillId="0" borderId="6" xfId="0" applyFont="1" applyBorder="1" applyAlignment="1">
      <alignment horizontal="center" vertical="center"/>
    </xf>
    <xf numFmtId="0" fontId="7" fillId="7" borderId="2" xfId="0" applyFont="1" applyFill="1" applyBorder="1" applyAlignment="1">
      <alignment horizontal="left"/>
    </xf>
    <xf numFmtId="0" fontId="7" fillId="0" borderId="0" xfId="0" applyFont="1" applyAlignment="1">
      <alignment horizontal="right"/>
    </xf>
    <xf numFmtId="9" fontId="0" fillId="5" borderId="0" xfId="1" applyFont="1" applyFill="1"/>
    <xf numFmtId="9" fontId="0" fillId="0" borderId="0" xfId="1" applyFont="1" applyFill="1"/>
    <xf numFmtId="167" fontId="0" fillId="4" borderId="2" xfId="0" applyNumberFormat="1" applyFill="1" applyBorder="1"/>
    <xf numFmtId="170" fontId="0" fillId="5" borderId="0" xfId="0" applyNumberFormat="1" applyFill="1"/>
    <xf numFmtId="170" fontId="0" fillId="0" borderId="0" xfId="0" applyNumberFormat="1"/>
    <xf numFmtId="4" fontId="0" fillId="2" borderId="0" xfId="0" applyNumberFormat="1" applyFill="1"/>
    <xf numFmtId="3" fontId="0" fillId="4" borderId="0" xfId="0" applyNumberFormat="1" applyFill="1" applyBorder="1"/>
    <xf numFmtId="0" fontId="0" fillId="0" borderId="2" xfId="0" applyFill="1" applyBorder="1"/>
    <xf numFmtId="0" fontId="0" fillId="0" borderId="4" xfId="0" applyFill="1" applyBorder="1"/>
    <xf numFmtId="3" fontId="0" fillId="4" borderId="3" xfId="0" applyNumberFormat="1" applyFill="1" applyBorder="1"/>
    <xf numFmtId="0" fontId="6" fillId="10" borderId="0" xfId="0" applyFont="1" applyFill="1" applyAlignment="1">
      <alignment horizontal="center" wrapText="1"/>
    </xf>
    <xf numFmtId="0" fontId="6" fillId="13" borderId="0" xfId="0" applyFont="1" applyFill="1" applyAlignment="1">
      <alignment horizontal="center" wrapText="1"/>
    </xf>
    <xf numFmtId="0" fontId="6" fillId="14" borderId="0" xfId="0" applyFont="1" applyFill="1" applyAlignment="1">
      <alignment horizontal="center" wrapText="1"/>
    </xf>
    <xf numFmtId="0" fontId="0" fillId="15" borderId="12" xfId="0" applyFill="1" applyBorder="1" applyAlignment="1"/>
    <xf numFmtId="0" fontId="6" fillId="15" borderId="1" xfId="0" applyFont="1" applyFill="1" applyBorder="1" applyAlignment="1">
      <alignment horizontal="center"/>
    </xf>
    <xf numFmtId="9" fontId="0" fillId="4" borderId="0" xfId="1" applyFont="1" applyFill="1" applyBorder="1"/>
    <xf numFmtId="2" fontId="0" fillId="3" borderId="1" xfId="0" applyNumberFormat="1" applyFill="1" applyBorder="1" applyAlignment="1">
      <alignment horizontal="right"/>
    </xf>
    <xf numFmtId="2" fontId="0" fillId="3" borderId="5" xfId="0" applyNumberFormat="1" applyFill="1" applyBorder="1" applyAlignment="1">
      <alignment horizontal="right"/>
    </xf>
    <xf numFmtId="0" fontId="6" fillId="0" borderId="0" xfId="0" applyFont="1" applyAlignment="1">
      <alignment horizontal="right"/>
    </xf>
    <xf numFmtId="9" fontId="0" fillId="5" borderId="0" xfId="0" applyNumberFormat="1" applyFill="1" applyBorder="1"/>
    <xf numFmtId="9" fontId="0" fillId="5" borderId="3" xfId="0" applyNumberFormat="1" applyFill="1" applyBorder="1"/>
    <xf numFmtId="0" fontId="0" fillId="0" borderId="0" xfId="0" applyFill="1"/>
    <xf numFmtId="9" fontId="0" fillId="2" borderId="3" xfId="0" applyNumberFormat="1" applyFill="1" applyBorder="1"/>
    <xf numFmtId="0" fontId="6" fillId="0" borderId="1" xfId="0" applyFont="1" applyBorder="1" applyAlignment="1">
      <alignment horizontal="center"/>
    </xf>
    <xf numFmtId="2" fontId="0" fillId="4" borderId="0" xfId="0" applyNumberFormat="1" applyFill="1" applyBorder="1"/>
    <xf numFmtId="3" fontId="0" fillId="4" borderId="13" xfId="0" applyNumberFormat="1" applyFill="1" applyBorder="1" applyAlignment="1">
      <alignment horizontal="center"/>
    </xf>
    <xf numFmtId="10" fontId="0" fillId="5" borderId="0" xfId="1" applyNumberFormat="1" applyFont="1" applyFill="1"/>
    <xf numFmtId="10" fontId="0" fillId="0" borderId="0" xfId="1" applyNumberFormat="1" applyFont="1" applyFill="1"/>
    <xf numFmtId="0" fontId="0" fillId="7" borderId="0" xfId="0" applyFill="1" applyBorder="1" applyAlignment="1">
      <alignment horizontal="right"/>
    </xf>
    <xf numFmtId="0" fontId="6" fillId="7" borderId="0" xfId="0" applyFont="1" applyFill="1" applyBorder="1" applyAlignment="1">
      <alignment horizontal="left"/>
    </xf>
    <xf numFmtId="1" fontId="0" fillId="0" borderId="0" xfId="0" applyNumberFormat="1" applyFill="1"/>
    <xf numFmtId="166" fontId="0" fillId="0" borderId="0" xfId="0" applyNumberFormat="1" applyFill="1"/>
    <xf numFmtId="170" fontId="0" fillId="0" borderId="0" xfId="0" applyNumberFormat="1" applyFill="1"/>
    <xf numFmtId="168" fontId="0" fillId="0" borderId="0" xfId="1" applyNumberFormat="1" applyFont="1" applyFill="1"/>
    <xf numFmtId="10" fontId="0" fillId="3" borderId="0" xfId="1" applyNumberFormat="1" applyFont="1" applyFill="1" applyBorder="1"/>
    <xf numFmtId="165" fontId="0" fillId="0" borderId="0" xfId="1" applyNumberFormat="1" applyFont="1"/>
    <xf numFmtId="0" fontId="6" fillId="0" borderId="0" xfId="0" applyFont="1" applyBorder="1" applyAlignment="1">
      <alignment horizontal="center" wrapText="1"/>
    </xf>
    <xf numFmtId="167" fontId="0" fillId="2" borderId="2" xfId="0" applyNumberFormat="1" applyFill="1" applyBorder="1" applyAlignment="1">
      <alignment horizontal="right"/>
    </xf>
    <xf numFmtId="2" fontId="0" fillId="3" borderId="13" xfId="0" applyNumberFormat="1" applyFill="1" applyBorder="1" applyAlignment="1">
      <alignment horizontal="right"/>
    </xf>
    <xf numFmtId="167" fontId="0" fillId="2" borderId="2" xfId="0" applyNumberFormat="1" applyFill="1" applyBorder="1"/>
    <xf numFmtId="9" fontId="0" fillId="0" borderId="3" xfId="0" applyNumberFormat="1" applyFill="1" applyBorder="1"/>
    <xf numFmtId="0" fontId="6" fillId="0" borderId="2" xfId="0" applyFont="1" applyBorder="1"/>
    <xf numFmtId="0" fontId="0" fillId="0" borderId="0" xfId="0" applyFont="1" applyBorder="1"/>
    <xf numFmtId="9" fontId="0" fillId="0" borderId="0" xfId="0" applyNumberFormat="1" applyFill="1" applyBorder="1" applyAlignment="1">
      <alignment horizontal="right"/>
    </xf>
    <xf numFmtId="0" fontId="0" fillId="0" borderId="0" xfId="0" applyFont="1" applyBorder="1" applyAlignment="1">
      <alignment horizontal="right"/>
    </xf>
    <xf numFmtId="9" fontId="0" fillId="3" borderId="7" xfId="0" applyNumberFormat="1" applyFill="1" applyBorder="1"/>
    <xf numFmtId="9" fontId="0" fillId="0" borderId="3" xfId="0" applyNumberFormat="1" applyFill="1" applyBorder="1" applyAlignment="1">
      <alignment horizontal="center"/>
    </xf>
    <xf numFmtId="0" fontId="0" fillId="0" borderId="5" xfId="0" applyBorder="1" applyAlignment="1">
      <alignment horizontal="center"/>
    </xf>
    <xf numFmtId="0" fontId="0" fillId="0" borderId="10" xfId="0" applyFont="1" applyBorder="1" applyAlignment="1">
      <alignment horizontal="right"/>
    </xf>
    <xf numFmtId="0" fontId="0" fillId="0" borderId="0" xfId="0" applyFont="1" applyBorder="1" applyAlignment="1">
      <alignment horizontal="right" wrapText="1"/>
    </xf>
    <xf numFmtId="165" fontId="0" fillId="2" borderId="0" xfId="1" applyNumberFormat="1" applyFont="1" applyFill="1"/>
    <xf numFmtId="0" fontId="0" fillId="0" borderId="2" xfId="0" applyBorder="1" applyAlignment="1">
      <alignment wrapText="1"/>
    </xf>
    <xf numFmtId="3" fontId="0" fillId="4" borderId="7" xfId="0" applyNumberFormat="1" applyFill="1" applyBorder="1" applyAlignment="1">
      <alignment vertical="top"/>
    </xf>
    <xf numFmtId="3" fontId="0" fillId="4" borderId="5" xfId="0" applyNumberFormat="1" applyFill="1" applyBorder="1" applyAlignment="1">
      <alignment vertical="top"/>
    </xf>
    <xf numFmtId="0" fontId="0" fillId="0" borderId="0" xfId="0" quotePrefix="1" applyAlignment="1">
      <alignment horizontal="left"/>
    </xf>
    <xf numFmtId="3" fontId="6" fillId="0" borderId="1" xfId="0" applyNumberFormat="1" applyFont="1" applyBorder="1" applyAlignment="1">
      <alignment horizontal="center"/>
    </xf>
    <xf numFmtId="0" fontId="0" fillId="2" borderId="3" xfId="0" applyFill="1" applyBorder="1"/>
    <xf numFmtId="0" fontId="0" fillId="3" borderId="3" xfId="0" applyFill="1" applyBorder="1"/>
    <xf numFmtId="10" fontId="0" fillId="4" borderId="0" xfId="1" applyNumberFormat="1" applyFont="1" applyFill="1" applyBorder="1"/>
    <xf numFmtId="10" fontId="0" fillId="4" borderId="7" xfId="1" applyNumberFormat="1" applyFont="1" applyFill="1" applyBorder="1"/>
    <xf numFmtId="0" fontId="6" fillId="0" borderId="0" xfId="0" applyFont="1" applyAlignment="1">
      <alignment horizontal="center"/>
    </xf>
    <xf numFmtId="0" fontId="6" fillId="0" borderId="0" xfId="0" applyFont="1" applyFill="1" applyAlignment="1">
      <alignment horizontal="left"/>
    </xf>
    <xf numFmtId="0" fontId="7" fillId="7" borderId="0" xfId="0" applyFont="1" applyFill="1" applyBorder="1" applyAlignment="1">
      <alignment horizontal="center"/>
    </xf>
    <xf numFmtId="0" fontId="7" fillId="7" borderId="3" xfId="0" applyFont="1" applyFill="1" applyBorder="1" applyAlignment="1">
      <alignment horizontal="center"/>
    </xf>
    <xf numFmtId="0" fontId="7" fillId="7" borderId="0" xfId="0" applyFont="1" applyFill="1" applyAlignment="1">
      <alignment horizontal="right"/>
    </xf>
    <xf numFmtId="0" fontId="0" fillId="0" borderId="0" xfId="0" applyBorder="1" applyAlignment="1">
      <alignment horizontal="center" wrapText="1"/>
    </xf>
    <xf numFmtId="167" fontId="0" fillId="12" borderId="0" xfId="0" applyNumberFormat="1" applyFill="1"/>
    <xf numFmtId="38" fontId="0" fillId="3" borderId="0" xfId="0" applyNumberFormat="1" applyFill="1" applyAlignment="1">
      <alignment horizontal="center" wrapText="1"/>
    </xf>
    <xf numFmtId="0" fontId="6" fillId="0" borderId="0" xfId="0" applyFont="1" applyFill="1" applyAlignment="1">
      <alignment horizontal="right"/>
    </xf>
    <xf numFmtId="0" fontId="0" fillId="2" borderId="5" xfId="0" applyFill="1" applyBorder="1"/>
    <xf numFmtId="3" fontId="0" fillId="15" borderId="0" xfId="0" applyNumberFormat="1" applyFill="1"/>
    <xf numFmtId="10" fontId="0" fillId="2" borderId="0" xfId="1" applyNumberFormat="1" applyFont="1" applyFill="1" applyBorder="1"/>
    <xf numFmtId="10" fontId="0" fillId="2" borderId="7" xfId="1" applyNumberFormat="1" applyFont="1" applyFill="1" applyBorder="1"/>
    <xf numFmtId="2" fontId="0" fillId="2" borderId="5" xfId="0" applyNumberFormat="1" applyFill="1" applyBorder="1" applyAlignment="1">
      <alignment horizontal="right"/>
    </xf>
    <xf numFmtId="0" fontId="0" fillId="15" borderId="0" xfId="0" applyFill="1"/>
    <xf numFmtId="167" fontId="0" fillId="15" borderId="0" xfId="0" applyNumberFormat="1" applyFill="1"/>
    <xf numFmtId="3" fontId="0" fillId="11" borderId="0" xfId="0" applyNumberFormat="1" applyFill="1"/>
    <xf numFmtId="0" fontId="0" fillId="7" borderId="0" xfId="0" applyFill="1" applyAlignment="1">
      <alignment wrapText="1"/>
    </xf>
    <xf numFmtId="3" fontId="0" fillId="7" borderId="0" xfId="0" applyNumberFormat="1" applyFill="1"/>
    <xf numFmtId="0" fontId="0" fillId="3" borderId="12" xfId="0" applyFill="1" applyBorder="1"/>
  </cellXfs>
  <cellStyles count="2">
    <cellStyle name="Normal" xfId="0" builtinId="0"/>
    <cellStyle name="Percent" xfId="1" builtinId="5"/>
  </cellStyles>
  <dxfs count="0"/>
  <tableStyles count="0" defaultTableStyle="TableStyleMedium2" defaultPivotStyle="PivotStyleLight16"/>
  <colors>
    <mruColors>
      <color rgb="FFCCFFCC"/>
      <color rgb="FFFFCCFF"/>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3968698959069735E-2"/>
          <c:y val="1.9597360514699354E-2"/>
          <c:w val="0.84447413113608472"/>
          <c:h val="0.78468315464720217"/>
        </c:manualLayout>
      </c:layout>
      <c:scatterChart>
        <c:scatterStyle val="lineMarker"/>
        <c:varyColors val="0"/>
        <c:ser>
          <c:idx val="0"/>
          <c:order val="1"/>
          <c:tx>
            <c:strRef>
              <c:f>'Plot Data'!$C$2</c:f>
              <c:strCache>
                <c:ptCount val="1"/>
                <c:pt idx="0">
                  <c:v>Active cases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'Plot Data'!$S$35:$S$846</c:f>
              <c:numCache>
                <c:formatCode>m/d/yy;@</c:formatCode>
                <c:ptCount val="812"/>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pt idx="238">
                  <c:v>44069</c:v>
                </c:pt>
                <c:pt idx="239">
                  <c:v>44070</c:v>
                </c:pt>
                <c:pt idx="240">
                  <c:v>44071</c:v>
                </c:pt>
                <c:pt idx="241">
                  <c:v>44072</c:v>
                </c:pt>
                <c:pt idx="242">
                  <c:v>44073</c:v>
                </c:pt>
                <c:pt idx="243">
                  <c:v>44074</c:v>
                </c:pt>
                <c:pt idx="244">
                  <c:v>44075</c:v>
                </c:pt>
                <c:pt idx="245">
                  <c:v>44076</c:v>
                </c:pt>
                <c:pt idx="246">
                  <c:v>44077</c:v>
                </c:pt>
                <c:pt idx="247">
                  <c:v>44078</c:v>
                </c:pt>
                <c:pt idx="248">
                  <c:v>44079</c:v>
                </c:pt>
                <c:pt idx="249">
                  <c:v>44080</c:v>
                </c:pt>
                <c:pt idx="250">
                  <c:v>44081</c:v>
                </c:pt>
                <c:pt idx="251">
                  <c:v>44082</c:v>
                </c:pt>
                <c:pt idx="252">
                  <c:v>44083</c:v>
                </c:pt>
                <c:pt idx="253">
                  <c:v>44084</c:v>
                </c:pt>
                <c:pt idx="254">
                  <c:v>44085</c:v>
                </c:pt>
                <c:pt idx="255">
                  <c:v>44086</c:v>
                </c:pt>
                <c:pt idx="256">
                  <c:v>44087</c:v>
                </c:pt>
                <c:pt idx="257">
                  <c:v>44088</c:v>
                </c:pt>
                <c:pt idx="258">
                  <c:v>44089</c:v>
                </c:pt>
                <c:pt idx="259">
                  <c:v>44090</c:v>
                </c:pt>
                <c:pt idx="260">
                  <c:v>44091</c:v>
                </c:pt>
                <c:pt idx="261">
                  <c:v>44092</c:v>
                </c:pt>
                <c:pt idx="262">
                  <c:v>44093</c:v>
                </c:pt>
                <c:pt idx="263">
                  <c:v>44094</c:v>
                </c:pt>
                <c:pt idx="264">
                  <c:v>44095</c:v>
                </c:pt>
                <c:pt idx="265">
                  <c:v>44096</c:v>
                </c:pt>
                <c:pt idx="266">
                  <c:v>44097</c:v>
                </c:pt>
                <c:pt idx="267">
                  <c:v>44098</c:v>
                </c:pt>
                <c:pt idx="268">
                  <c:v>44099</c:v>
                </c:pt>
                <c:pt idx="269">
                  <c:v>44100</c:v>
                </c:pt>
                <c:pt idx="270">
                  <c:v>44101</c:v>
                </c:pt>
                <c:pt idx="271">
                  <c:v>44102</c:v>
                </c:pt>
                <c:pt idx="272">
                  <c:v>44103</c:v>
                </c:pt>
                <c:pt idx="273">
                  <c:v>44104</c:v>
                </c:pt>
                <c:pt idx="274">
                  <c:v>44105</c:v>
                </c:pt>
                <c:pt idx="275">
                  <c:v>44106</c:v>
                </c:pt>
                <c:pt idx="276">
                  <c:v>44107</c:v>
                </c:pt>
                <c:pt idx="277">
                  <c:v>44108</c:v>
                </c:pt>
                <c:pt idx="278">
                  <c:v>44109</c:v>
                </c:pt>
                <c:pt idx="279">
                  <c:v>44110</c:v>
                </c:pt>
                <c:pt idx="280">
                  <c:v>44111</c:v>
                </c:pt>
                <c:pt idx="281">
                  <c:v>44112</c:v>
                </c:pt>
                <c:pt idx="282">
                  <c:v>44113</c:v>
                </c:pt>
                <c:pt idx="283">
                  <c:v>44114</c:v>
                </c:pt>
                <c:pt idx="284">
                  <c:v>44115</c:v>
                </c:pt>
                <c:pt idx="285">
                  <c:v>44116</c:v>
                </c:pt>
                <c:pt idx="286">
                  <c:v>44117</c:v>
                </c:pt>
                <c:pt idx="287">
                  <c:v>44118</c:v>
                </c:pt>
                <c:pt idx="288">
                  <c:v>44119</c:v>
                </c:pt>
                <c:pt idx="289">
                  <c:v>44120</c:v>
                </c:pt>
                <c:pt idx="290">
                  <c:v>44121</c:v>
                </c:pt>
                <c:pt idx="291">
                  <c:v>44122</c:v>
                </c:pt>
                <c:pt idx="292">
                  <c:v>44123</c:v>
                </c:pt>
                <c:pt idx="293">
                  <c:v>44124</c:v>
                </c:pt>
                <c:pt idx="294">
                  <c:v>44125</c:v>
                </c:pt>
                <c:pt idx="295">
                  <c:v>44126</c:v>
                </c:pt>
                <c:pt idx="296">
                  <c:v>44127</c:v>
                </c:pt>
                <c:pt idx="297">
                  <c:v>44128</c:v>
                </c:pt>
                <c:pt idx="298">
                  <c:v>44129</c:v>
                </c:pt>
                <c:pt idx="299">
                  <c:v>44130</c:v>
                </c:pt>
                <c:pt idx="300">
                  <c:v>44131</c:v>
                </c:pt>
                <c:pt idx="301">
                  <c:v>44132</c:v>
                </c:pt>
                <c:pt idx="302">
                  <c:v>44133</c:v>
                </c:pt>
                <c:pt idx="303">
                  <c:v>44134</c:v>
                </c:pt>
                <c:pt idx="304">
                  <c:v>44135</c:v>
                </c:pt>
                <c:pt idx="305">
                  <c:v>44136</c:v>
                </c:pt>
                <c:pt idx="306">
                  <c:v>44137</c:v>
                </c:pt>
                <c:pt idx="307">
                  <c:v>44138</c:v>
                </c:pt>
                <c:pt idx="308">
                  <c:v>44139</c:v>
                </c:pt>
                <c:pt idx="309">
                  <c:v>44140</c:v>
                </c:pt>
                <c:pt idx="310">
                  <c:v>44141</c:v>
                </c:pt>
                <c:pt idx="311">
                  <c:v>44142</c:v>
                </c:pt>
                <c:pt idx="312">
                  <c:v>44143</c:v>
                </c:pt>
                <c:pt idx="313">
                  <c:v>44144</c:v>
                </c:pt>
                <c:pt idx="314">
                  <c:v>44145</c:v>
                </c:pt>
                <c:pt idx="315">
                  <c:v>44146</c:v>
                </c:pt>
                <c:pt idx="316">
                  <c:v>44147</c:v>
                </c:pt>
                <c:pt idx="317">
                  <c:v>44148</c:v>
                </c:pt>
                <c:pt idx="318">
                  <c:v>44149</c:v>
                </c:pt>
                <c:pt idx="319">
                  <c:v>44150</c:v>
                </c:pt>
                <c:pt idx="320">
                  <c:v>44151</c:v>
                </c:pt>
                <c:pt idx="321">
                  <c:v>44152</c:v>
                </c:pt>
                <c:pt idx="322">
                  <c:v>44153</c:v>
                </c:pt>
                <c:pt idx="323">
                  <c:v>44154</c:v>
                </c:pt>
                <c:pt idx="324">
                  <c:v>44155</c:v>
                </c:pt>
                <c:pt idx="325">
                  <c:v>44156</c:v>
                </c:pt>
                <c:pt idx="326">
                  <c:v>44157</c:v>
                </c:pt>
                <c:pt idx="327">
                  <c:v>44158</c:v>
                </c:pt>
                <c:pt idx="328">
                  <c:v>44159</c:v>
                </c:pt>
                <c:pt idx="329">
                  <c:v>44160</c:v>
                </c:pt>
                <c:pt idx="330">
                  <c:v>44161</c:v>
                </c:pt>
                <c:pt idx="331">
                  <c:v>44162</c:v>
                </c:pt>
                <c:pt idx="332">
                  <c:v>44163</c:v>
                </c:pt>
                <c:pt idx="333">
                  <c:v>44164</c:v>
                </c:pt>
                <c:pt idx="334">
                  <c:v>44165</c:v>
                </c:pt>
                <c:pt idx="335">
                  <c:v>44166</c:v>
                </c:pt>
                <c:pt idx="336">
                  <c:v>44167</c:v>
                </c:pt>
                <c:pt idx="337">
                  <c:v>44168</c:v>
                </c:pt>
                <c:pt idx="338">
                  <c:v>44169</c:v>
                </c:pt>
                <c:pt idx="339">
                  <c:v>44170</c:v>
                </c:pt>
                <c:pt idx="340">
                  <c:v>44171</c:v>
                </c:pt>
                <c:pt idx="341">
                  <c:v>44172</c:v>
                </c:pt>
                <c:pt idx="342">
                  <c:v>44173</c:v>
                </c:pt>
                <c:pt idx="343">
                  <c:v>44174</c:v>
                </c:pt>
                <c:pt idx="344">
                  <c:v>44175</c:v>
                </c:pt>
                <c:pt idx="345">
                  <c:v>44176</c:v>
                </c:pt>
                <c:pt idx="346">
                  <c:v>44177</c:v>
                </c:pt>
                <c:pt idx="347">
                  <c:v>44178</c:v>
                </c:pt>
                <c:pt idx="348">
                  <c:v>44179</c:v>
                </c:pt>
                <c:pt idx="349">
                  <c:v>44180</c:v>
                </c:pt>
                <c:pt idx="350">
                  <c:v>44181</c:v>
                </c:pt>
                <c:pt idx="351">
                  <c:v>44182</c:v>
                </c:pt>
                <c:pt idx="352">
                  <c:v>44183</c:v>
                </c:pt>
                <c:pt idx="353">
                  <c:v>44184</c:v>
                </c:pt>
                <c:pt idx="354">
                  <c:v>44185</c:v>
                </c:pt>
                <c:pt idx="355">
                  <c:v>44186</c:v>
                </c:pt>
                <c:pt idx="356">
                  <c:v>44187</c:v>
                </c:pt>
                <c:pt idx="357">
                  <c:v>44188</c:v>
                </c:pt>
                <c:pt idx="358">
                  <c:v>44189</c:v>
                </c:pt>
                <c:pt idx="359">
                  <c:v>44190</c:v>
                </c:pt>
                <c:pt idx="360">
                  <c:v>44191</c:v>
                </c:pt>
                <c:pt idx="361">
                  <c:v>44192</c:v>
                </c:pt>
                <c:pt idx="362">
                  <c:v>44193</c:v>
                </c:pt>
                <c:pt idx="363">
                  <c:v>44194</c:v>
                </c:pt>
                <c:pt idx="364">
                  <c:v>44195</c:v>
                </c:pt>
                <c:pt idx="365">
                  <c:v>44196</c:v>
                </c:pt>
                <c:pt idx="366">
                  <c:v>44197</c:v>
                </c:pt>
                <c:pt idx="367">
                  <c:v>44198</c:v>
                </c:pt>
                <c:pt idx="368">
                  <c:v>44199</c:v>
                </c:pt>
                <c:pt idx="369">
                  <c:v>44200</c:v>
                </c:pt>
                <c:pt idx="370">
                  <c:v>44201</c:v>
                </c:pt>
                <c:pt idx="371">
                  <c:v>44202</c:v>
                </c:pt>
                <c:pt idx="372">
                  <c:v>44203</c:v>
                </c:pt>
                <c:pt idx="373">
                  <c:v>44204</c:v>
                </c:pt>
                <c:pt idx="374">
                  <c:v>44205</c:v>
                </c:pt>
                <c:pt idx="375">
                  <c:v>44206</c:v>
                </c:pt>
                <c:pt idx="376">
                  <c:v>44207</c:v>
                </c:pt>
                <c:pt idx="377">
                  <c:v>44208</c:v>
                </c:pt>
                <c:pt idx="378">
                  <c:v>44209</c:v>
                </c:pt>
                <c:pt idx="379">
                  <c:v>44210</c:v>
                </c:pt>
                <c:pt idx="380">
                  <c:v>44211</c:v>
                </c:pt>
                <c:pt idx="381">
                  <c:v>44212</c:v>
                </c:pt>
                <c:pt idx="382">
                  <c:v>44213</c:v>
                </c:pt>
                <c:pt idx="383">
                  <c:v>44214</c:v>
                </c:pt>
                <c:pt idx="384">
                  <c:v>44215</c:v>
                </c:pt>
                <c:pt idx="385">
                  <c:v>44216</c:v>
                </c:pt>
                <c:pt idx="386">
                  <c:v>44217</c:v>
                </c:pt>
                <c:pt idx="387">
                  <c:v>44218</c:v>
                </c:pt>
                <c:pt idx="388">
                  <c:v>44219</c:v>
                </c:pt>
                <c:pt idx="389">
                  <c:v>44220</c:v>
                </c:pt>
                <c:pt idx="390">
                  <c:v>44221</c:v>
                </c:pt>
                <c:pt idx="391">
                  <c:v>44222</c:v>
                </c:pt>
                <c:pt idx="392">
                  <c:v>44223</c:v>
                </c:pt>
                <c:pt idx="393">
                  <c:v>44224</c:v>
                </c:pt>
                <c:pt idx="394">
                  <c:v>44225</c:v>
                </c:pt>
                <c:pt idx="395">
                  <c:v>44226</c:v>
                </c:pt>
                <c:pt idx="396">
                  <c:v>44227</c:v>
                </c:pt>
                <c:pt idx="397">
                  <c:v>44228</c:v>
                </c:pt>
                <c:pt idx="398">
                  <c:v>44229</c:v>
                </c:pt>
                <c:pt idx="399">
                  <c:v>44230</c:v>
                </c:pt>
                <c:pt idx="400">
                  <c:v>44231</c:v>
                </c:pt>
                <c:pt idx="401">
                  <c:v>44232</c:v>
                </c:pt>
                <c:pt idx="402">
                  <c:v>44233</c:v>
                </c:pt>
                <c:pt idx="403">
                  <c:v>44234</c:v>
                </c:pt>
                <c:pt idx="404">
                  <c:v>44235</c:v>
                </c:pt>
                <c:pt idx="405">
                  <c:v>44236</c:v>
                </c:pt>
                <c:pt idx="406">
                  <c:v>44237</c:v>
                </c:pt>
                <c:pt idx="407">
                  <c:v>44238</c:v>
                </c:pt>
                <c:pt idx="408">
                  <c:v>44239</c:v>
                </c:pt>
                <c:pt idx="409">
                  <c:v>44240</c:v>
                </c:pt>
                <c:pt idx="410">
                  <c:v>44241</c:v>
                </c:pt>
                <c:pt idx="411">
                  <c:v>44242</c:v>
                </c:pt>
                <c:pt idx="412">
                  <c:v>44243</c:v>
                </c:pt>
                <c:pt idx="413">
                  <c:v>44244</c:v>
                </c:pt>
                <c:pt idx="414">
                  <c:v>44245</c:v>
                </c:pt>
                <c:pt idx="415">
                  <c:v>44246</c:v>
                </c:pt>
                <c:pt idx="416">
                  <c:v>44247</c:v>
                </c:pt>
                <c:pt idx="417">
                  <c:v>44248</c:v>
                </c:pt>
                <c:pt idx="418">
                  <c:v>44249</c:v>
                </c:pt>
                <c:pt idx="419">
                  <c:v>44250</c:v>
                </c:pt>
                <c:pt idx="420">
                  <c:v>44251</c:v>
                </c:pt>
                <c:pt idx="421">
                  <c:v>44252</c:v>
                </c:pt>
                <c:pt idx="422">
                  <c:v>44253</c:v>
                </c:pt>
                <c:pt idx="423">
                  <c:v>44254</c:v>
                </c:pt>
                <c:pt idx="424">
                  <c:v>44255</c:v>
                </c:pt>
                <c:pt idx="425">
                  <c:v>44256</c:v>
                </c:pt>
                <c:pt idx="426">
                  <c:v>44257</c:v>
                </c:pt>
                <c:pt idx="427">
                  <c:v>44258</c:v>
                </c:pt>
                <c:pt idx="428">
                  <c:v>44259</c:v>
                </c:pt>
                <c:pt idx="429">
                  <c:v>44260</c:v>
                </c:pt>
                <c:pt idx="430">
                  <c:v>44261</c:v>
                </c:pt>
                <c:pt idx="431">
                  <c:v>44262</c:v>
                </c:pt>
                <c:pt idx="432">
                  <c:v>44263</c:v>
                </c:pt>
                <c:pt idx="433">
                  <c:v>44264</c:v>
                </c:pt>
                <c:pt idx="434">
                  <c:v>44265</c:v>
                </c:pt>
                <c:pt idx="435">
                  <c:v>44266</c:v>
                </c:pt>
                <c:pt idx="436">
                  <c:v>44267</c:v>
                </c:pt>
                <c:pt idx="437">
                  <c:v>44268</c:v>
                </c:pt>
                <c:pt idx="438">
                  <c:v>44269</c:v>
                </c:pt>
                <c:pt idx="439">
                  <c:v>44270</c:v>
                </c:pt>
                <c:pt idx="440">
                  <c:v>44271</c:v>
                </c:pt>
                <c:pt idx="441">
                  <c:v>44272</c:v>
                </c:pt>
                <c:pt idx="442">
                  <c:v>44273</c:v>
                </c:pt>
                <c:pt idx="443">
                  <c:v>44274</c:v>
                </c:pt>
                <c:pt idx="444">
                  <c:v>44275</c:v>
                </c:pt>
                <c:pt idx="445">
                  <c:v>44276</c:v>
                </c:pt>
                <c:pt idx="446">
                  <c:v>44277</c:v>
                </c:pt>
                <c:pt idx="447">
                  <c:v>44278</c:v>
                </c:pt>
                <c:pt idx="448">
                  <c:v>44279</c:v>
                </c:pt>
                <c:pt idx="449">
                  <c:v>44280</c:v>
                </c:pt>
                <c:pt idx="450">
                  <c:v>44281</c:v>
                </c:pt>
                <c:pt idx="451">
                  <c:v>44282</c:v>
                </c:pt>
                <c:pt idx="452">
                  <c:v>44283</c:v>
                </c:pt>
                <c:pt idx="453">
                  <c:v>44284</c:v>
                </c:pt>
                <c:pt idx="454">
                  <c:v>44285</c:v>
                </c:pt>
                <c:pt idx="455">
                  <c:v>44286</c:v>
                </c:pt>
                <c:pt idx="456">
                  <c:v>44287</c:v>
                </c:pt>
                <c:pt idx="457">
                  <c:v>44288</c:v>
                </c:pt>
                <c:pt idx="458">
                  <c:v>44289</c:v>
                </c:pt>
                <c:pt idx="459">
                  <c:v>44290</c:v>
                </c:pt>
                <c:pt idx="460">
                  <c:v>44291</c:v>
                </c:pt>
                <c:pt idx="461">
                  <c:v>44292</c:v>
                </c:pt>
                <c:pt idx="462">
                  <c:v>44293</c:v>
                </c:pt>
                <c:pt idx="463">
                  <c:v>44294</c:v>
                </c:pt>
                <c:pt idx="464">
                  <c:v>44295</c:v>
                </c:pt>
                <c:pt idx="465">
                  <c:v>44296</c:v>
                </c:pt>
                <c:pt idx="466">
                  <c:v>44297</c:v>
                </c:pt>
                <c:pt idx="467">
                  <c:v>44298</c:v>
                </c:pt>
                <c:pt idx="468">
                  <c:v>44299</c:v>
                </c:pt>
                <c:pt idx="469">
                  <c:v>44300</c:v>
                </c:pt>
                <c:pt idx="470">
                  <c:v>44301</c:v>
                </c:pt>
                <c:pt idx="471">
                  <c:v>44302</c:v>
                </c:pt>
                <c:pt idx="472">
                  <c:v>44303</c:v>
                </c:pt>
                <c:pt idx="473">
                  <c:v>44304</c:v>
                </c:pt>
                <c:pt idx="474">
                  <c:v>44305</c:v>
                </c:pt>
                <c:pt idx="475">
                  <c:v>44306</c:v>
                </c:pt>
                <c:pt idx="476">
                  <c:v>44307</c:v>
                </c:pt>
                <c:pt idx="477">
                  <c:v>44308</c:v>
                </c:pt>
                <c:pt idx="478">
                  <c:v>44309</c:v>
                </c:pt>
                <c:pt idx="479">
                  <c:v>44310</c:v>
                </c:pt>
                <c:pt idx="480">
                  <c:v>44311</c:v>
                </c:pt>
                <c:pt idx="481">
                  <c:v>44312</c:v>
                </c:pt>
                <c:pt idx="482">
                  <c:v>44313</c:v>
                </c:pt>
                <c:pt idx="483">
                  <c:v>44314</c:v>
                </c:pt>
                <c:pt idx="484">
                  <c:v>44315</c:v>
                </c:pt>
                <c:pt idx="485">
                  <c:v>44316</c:v>
                </c:pt>
                <c:pt idx="486">
                  <c:v>44317</c:v>
                </c:pt>
                <c:pt idx="487">
                  <c:v>44318</c:v>
                </c:pt>
                <c:pt idx="488">
                  <c:v>44319</c:v>
                </c:pt>
                <c:pt idx="489">
                  <c:v>44320</c:v>
                </c:pt>
                <c:pt idx="490">
                  <c:v>44321</c:v>
                </c:pt>
                <c:pt idx="491">
                  <c:v>44322</c:v>
                </c:pt>
                <c:pt idx="492">
                  <c:v>44323</c:v>
                </c:pt>
                <c:pt idx="493">
                  <c:v>44324</c:v>
                </c:pt>
                <c:pt idx="494">
                  <c:v>44325</c:v>
                </c:pt>
                <c:pt idx="495">
                  <c:v>44326</c:v>
                </c:pt>
                <c:pt idx="496">
                  <c:v>44327</c:v>
                </c:pt>
                <c:pt idx="497">
                  <c:v>44328</c:v>
                </c:pt>
                <c:pt idx="498">
                  <c:v>44329</c:v>
                </c:pt>
                <c:pt idx="499">
                  <c:v>44330</c:v>
                </c:pt>
                <c:pt idx="500">
                  <c:v>44331</c:v>
                </c:pt>
                <c:pt idx="501">
                  <c:v>44332</c:v>
                </c:pt>
                <c:pt idx="502">
                  <c:v>44333</c:v>
                </c:pt>
                <c:pt idx="503">
                  <c:v>44334</c:v>
                </c:pt>
                <c:pt idx="504">
                  <c:v>44335</c:v>
                </c:pt>
                <c:pt idx="505">
                  <c:v>44336</c:v>
                </c:pt>
                <c:pt idx="506">
                  <c:v>44337</c:v>
                </c:pt>
                <c:pt idx="507">
                  <c:v>44338</c:v>
                </c:pt>
                <c:pt idx="508">
                  <c:v>44339</c:v>
                </c:pt>
                <c:pt idx="509">
                  <c:v>44340</c:v>
                </c:pt>
                <c:pt idx="510">
                  <c:v>44341</c:v>
                </c:pt>
                <c:pt idx="511">
                  <c:v>44342</c:v>
                </c:pt>
                <c:pt idx="512">
                  <c:v>44343</c:v>
                </c:pt>
                <c:pt idx="513">
                  <c:v>44344</c:v>
                </c:pt>
                <c:pt idx="514">
                  <c:v>44345</c:v>
                </c:pt>
                <c:pt idx="515">
                  <c:v>44346</c:v>
                </c:pt>
                <c:pt idx="516">
                  <c:v>44347</c:v>
                </c:pt>
                <c:pt idx="517">
                  <c:v>44348</c:v>
                </c:pt>
                <c:pt idx="518">
                  <c:v>44349</c:v>
                </c:pt>
                <c:pt idx="519">
                  <c:v>44350</c:v>
                </c:pt>
                <c:pt idx="520">
                  <c:v>44351</c:v>
                </c:pt>
                <c:pt idx="521">
                  <c:v>44352</c:v>
                </c:pt>
                <c:pt idx="522">
                  <c:v>44353</c:v>
                </c:pt>
                <c:pt idx="523">
                  <c:v>44354</c:v>
                </c:pt>
                <c:pt idx="524">
                  <c:v>44355</c:v>
                </c:pt>
                <c:pt idx="525">
                  <c:v>44356</c:v>
                </c:pt>
                <c:pt idx="526">
                  <c:v>44357</c:v>
                </c:pt>
                <c:pt idx="527">
                  <c:v>44358</c:v>
                </c:pt>
                <c:pt idx="528">
                  <c:v>44359</c:v>
                </c:pt>
                <c:pt idx="529">
                  <c:v>44360</c:v>
                </c:pt>
                <c:pt idx="530">
                  <c:v>44361</c:v>
                </c:pt>
                <c:pt idx="531">
                  <c:v>44362</c:v>
                </c:pt>
                <c:pt idx="532">
                  <c:v>44363</c:v>
                </c:pt>
                <c:pt idx="533">
                  <c:v>44364</c:v>
                </c:pt>
                <c:pt idx="534">
                  <c:v>44365</c:v>
                </c:pt>
                <c:pt idx="535">
                  <c:v>44366</c:v>
                </c:pt>
                <c:pt idx="536">
                  <c:v>44367</c:v>
                </c:pt>
                <c:pt idx="537">
                  <c:v>44368</c:v>
                </c:pt>
                <c:pt idx="538">
                  <c:v>44369</c:v>
                </c:pt>
                <c:pt idx="539">
                  <c:v>44370</c:v>
                </c:pt>
                <c:pt idx="540">
                  <c:v>44371</c:v>
                </c:pt>
                <c:pt idx="541">
                  <c:v>44372</c:v>
                </c:pt>
                <c:pt idx="542">
                  <c:v>44373</c:v>
                </c:pt>
                <c:pt idx="543">
                  <c:v>44374</c:v>
                </c:pt>
                <c:pt idx="544">
                  <c:v>44375</c:v>
                </c:pt>
                <c:pt idx="545">
                  <c:v>44376</c:v>
                </c:pt>
                <c:pt idx="546">
                  <c:v>44377</c:v>
                </c:pt>
                <c:pt idx="547">
                  <c:v>44378</c:v>
                </c:pt>
                <c:pt idx="548">
                  <c:v>44379</c:v>
                </c:pt>
                <c:pt idx="549">
                  <c:v>44380</c:v>
                </c:pt>
                <c:pt idx="550">
                  <c:v>44381</c:v>
                </c:pt>
                <c:pt idx="551">
                  <c:v>44382</c:v>
                </c:pt>
                <c:pt idx="552">
                  <c:v>44383</c:v>
                </c:pt>
                <c:pt idx="553">
                  <c:v>44384</c:v>
                </c:pt>
                <c:pt idx="554">
                  <c:v>44385</c:v>
                </c:pt>
                <c:pt idx="555">
                  <c:v>44386</c:v>
                </c:pt>
                <c:pt idx="556">
                  <c:v>44387</c:v>
                </c:pt>
                <c:pt idx="557">
                  <c:v>44388</c:v>
                </c:pt>
                <c:pt idx="558">
                  <c:v>44389</c:v>
                </c:pt>
                <c:pt idx="559">
                  <c:v>44390</c:v>
                </c:pt>
                <c:pt idx="560">
                  <c:v>44391</c:v>
                </c:pt>
                <c:pt idx="561">
                  <c:v>44392</c:v>
                </c:pt>
                <c:pt idx="562">
                  <c:v>44393</c:v>
                </c:pt>
                <c:pt idx="563">
                  <c:v>44394</c:v>
                </c:pt>
                <c:pt idx="564">
                  <c:v>44395</c:v>
                </c:pt>
                <c:pt idx="565">
                  <c:v>44396</c:v>
                </c:pt>
                <c:pt idx="566">
                  <c:v>44397</c:v>
                </c:pt>
                <c:pt idx="567">
                  <c:v>44398</c:v>
                </c:pt>
                <c:pt idx="568">
                  <c:v>44399</c:v>
                </c:pt>
                <c:pt idx="569">
                  <c:v>44400</c:v>
                </c:pt>
                <c:pt idx="570">
                  <c:v>44401</c:v>
                </c:pt>
                <c:pt idx="571">
                  <c:v>44402</c:v>
                </c:pt>
                <c:pt idx="572">
                  <c:v>44403</c:v>
                </c:pt>
                <c:pt idx="573">
                  <c:v>44404</c:v>
                </c:pt>
                <c:pt idx="574">
                  <c:v>44405</c:v>
                </c:pt>
                <c:pt idx="575">
                  <c:v>44406</c:v>
                </c:pt>
                <c:pt idx="576">
                  <c:v>44407</c:v>
                </c:pt>
                <c:pt idx="577">
                  <c:v>44408</c:v>
                </c:pt>
                <c:pt idx="578">
                  <c:v>44409</c:v>
                </c:pt>
                <c:pt idx="579">
                  <c:v>44410</c:v>
                </c:pt>
                <c:pt idx="580">
                  <c:v>44411</c:v>
                </c:pt>
                <c:pt idx="581">
                  <c:v>44412</c:v>
                </c:pt>
                <c:pt idx="582">
                  <c:v>44413</c:v>
                </c:pt>
                <c:pt idx="583">
                  <c:v>44414</c:v>
                </c:pt>
                <c:pt idx="584">
                  <c:v>44415</c:v>
                </c:pt>
                <c:pt idx="585">
                  <c:v>44416</c:v>
                </c:pt>
                <c:pt idx="586">
                  <c:v>44417</c:v>
                </c:pt>
                <c:pt idx="587">
                  <c:v>44418</c:v>
                </c:pt>
                <c:pt idx="588">
                  <c:v>44419</c:v>
                </c:pt>
                <c:pt idx="589">
                  <c:v>44420</c:v>
                </c:pt>
                <c:pt idx="590">
                  <c:v>44421</c:v>
                </c:pt>
                <c:pt idx="591">
                  <c:v>44422</c:v>
                </c:pt>
                <c:pt idx="592">
                  <c:v>44423</c:v>
                </c:pt>
                <c:pt idx="593">
                  <c:v>44424</c:v>
                </c:pt>
                <c:pt idx="594">
                  <c:v>44425</c:v>
                </c:pt>
                <c:pt idx="595">
                  <c:v>44426</c:v>
                </c:pt>
                <c:pt idx="596">
                  <c:v>44427</c:v>
                </c:pt>
                <c:pt idx="597">
                  <c:v>44428</c:v>
                </c:pt>
                <c:pt idx="598">
                  <c:v>44429</c:v>
                </c:pt>
                <c:pt idx="599">
                  <c:v>44430</c:v>
                </c:pt>
                <c:pt idx="600">
                  <c:v>44431</c:v>
                </c:pt>
                <c:pt idx="601">
                  <c:v>44432</c:v>
                </c:pt>
                <c:pt idx="602">
                  <c:v>44433</c:v>
                </c:pt>
                <c:pt idx="603">
                  <c:v>44434</c:v>
                </c:pt>
                <c:pt idx="604">
                  <c:v>44435</c:v>
                </c:pt>
                <c:pt idx="605">
                  <c:v>44436</c:v>
                </c:pt>
                <c:pt idx="606">
                  <c:v>44437</c:v>
                </c:pt>
                <c:pt idx="607">
                  <c:v>44438</c:v>
                </c:pt>
                <c:pt idx="608">
                  <c:v>44439</c:v>
                </c:pt>
                <c:pt idx="609">
                  <c:v>44440</c:v>
                </c:pt>
                <c:pt idx="610">
                  <c:v>44441</c:v>
                </c:pt>
                <c:pt idx="611">
                  <c:v>44442</c:v>
                </c:pt>
                <c:pt idx="612">
                  <c:v>44443</c:v>
                </c:pt>
                <c:pt idx="613">
                  <c:v>44444</c:v>
                </c:pt>
                <c:pt idx="614">
                  <c:v>44445</c:v>
                </c:pt>
                <c:pt idx="615">
                  <c:v>44446</c:v>
                </c:pt>
                <c:pt idx="616">
                  <c:v>44447</c:v>
                </c:pt>
                <c:pt idx="617">
                  <c:v>44448</c:v>
                </c:pt>
                <c:pt idx="618">
                  <c:v>44449</c:v>
                </c:pt>
                <c:pt idx="619">
                  <c:v>44450</c:v>
                </c:pt>
                <c:pt idx="620">
                  <c:v>44451</c:v>
                </c:pt>
                <c:pt idx="621">
                  <c:v>44452</c:v>
                </c:pt>
                <c:pt idx="622">
                  <c:v>44453</c:v>
                </c:pt>
                <c:pt idx="623">
                  <c:v>44454</c:v>
                </c:pt>
                <c:pt idx="624">
                  <c:v>44455</c:v>
                </c:pt>
                <c:pt idx="625">
                  <c:v>44456</c:v>
                </c:pt>
                <c:pt idx="626">
                  <c:v>44457</c:v>
                </c:pt>
                <c:pt idx="627">
                  <c:v>44458</c:v>
                </c:pt>
                <c:pt idx="628">
                  <c:v>44459</c:v>
                </c:pt>
                <c:pt idx="629">
                  <c:v>44460</c:v>
                </c:pt>
                <c:pt idx="630">
                  <c:v>44461</c:v>
                </c:pt>
                <c:pt idx="631">
                  <c:v>44462</c:v>
                </c:pt>
                <c:pt idx="632">
                  <c:v>44463</c:v>
                </c:pt>
                <c:pt idx="633">
                  <c:v>44464</c:v>
                </c:pt>
                <c:pt idx="634">
                  <c:v>44465</c:v>
                </c:pt>
                <c:pt idx="635">
                  <c:v>44466</c:v>
                </c:pt>
                <c:pt idx="636">
                  <c:v>44467</c:v>
                </c:pt>
                <c:pt idx="637">
                  <c:v>44468</c:v>
                </c:pt>
                <c:pt idx="638">
                  <c:v>44469</c:v>
                </c:pt>
                <c:pt idx="639">
                  <c:v>44470</c:v>
                </c:pt>
                <c:pt idx="640">
                  <c:v>44471</c:v>
                </c:pt>
                <c:pt idx="641">
                  <c:v>44472</c:v>
                </c:pt>
                <c:pt idx="642">
                  <c:v>44473</c:v>
                </c:pt>
                <c:pt idx="643">
                  <c:v>44474</c:v>
                </c:pt>
                <c:pt idx="644">
                  <c:v>44475</c:v>
                </c:pt>
                <c:pt idx="645">
                  <c:v>44476</c:v>
                </c:pt>
                <c:pt idx="646">
                  <c:v>44477</c:v>
                </c:pt>
                <c:pt idx="647">
                  <c:v>44478</c:v>
                </c:pt>
                <c:pt idx="648">
                  <c:v>44479</c:v>
                </c:pt>
                <c:pt idx="649">
                  <c:v>44480</c:v>
                </c:pt>
                <c:pt idx="650">
                  <c:v>44481</c:v>
                </c:pt>
                <c:pt idx="651">
                  <c:v>44482</c:v>
                </c:pt>
                <c:pt idx="652">
                  <c:v>44483</c:v>
                </c:pt>
                <c:pt idx="653">
                  <c:v>44484</c:v>
                </c:pt>
                <c:pt idx="654">
                  <c:v>44485</c:v>
                </c:pt>
                <c:pt idx="655">
                  <c:v>44486</c:v>
                </c:pt>
                <c:pt idx="656">
                  <c:v>44487</c:v>
                </c:pt>
                <c:pt idx="657">
                  <c:v>44488</c:v>
                </c:pt>
                <c:pt idx="658">
                  <c:v>44489</c:v>
                </c:pt>
                <c:pt idx="659">
                  <c:v>44490</c:v>
                </c:pt>
                <c:pt idx="660">
                  <c:v>44491</c:v>
                </c:pt>
                <c:pt idx="661">
                  <c:v>44492</c:v>
                </c:pt>
                <c:pt idx="662">
                  <c:v>44493</c:v>
                </c:pt>
                <c:pt idx="663">
                  <c:v>44494</c:v>
                </c:pt>
                <c:pt idx="664">
                  <c:v>44495</c:v>
                </c:pt>
                <c:pt idx="665">
                  <c:v>44496</c:v>
                </c:pt>
                <c:pt idx="666">
                  <c:v>44497</c:v>
                </c:pt>
                <c:pt idx="667">
                  <c:v>44498</c:v>
                </c:pt>
                <c:pt idx="668">
                  <c:v>44499</c:v>
                </c:pt>
                <c:pt idx="669">
                  <c:v>44500</c:v>
                </c:pt>
                <c:pt idx="670">
                  <c:v>44501</c:v>
                </c:pt>
                <c:pt idx="671">
                  <c:v>44502</c:v>
                </c:pt>
                <c:pt idx="672">
                  <c:v>44503</c:v>
                </c:pt>
                <c:pt idx="673">
                  <c:v>44504</c:v>
                </c:pt>
                <c:pt idx="674">
                  <c:v>44505</c:v>
                </c:pt>
                <c:pt idx="675">
                  <c:v>44506</c:v>
                </c:pt>
                <c:pt idx="676">
                  <c:v>44507</c:v>
                </c:pt>
                <c:pt idx="677">
                  <c:v>44508</c:v>
                </c:pt>
                <c:pt idx="678">
                  <c:v>44509</c:v>
                </c:pt>
                <c:pt idx="679">
                  <c:v>44510</c:v>
                </c:pt>
                <c:pt idx="680">
                  <c:v>44511</c:v>
                </c:pt>
                <c:pt idx="681">
                  <c:v>44512</c:v>
                </c:pt>
                <c:pt idx="682">
                  <c:v>44513</c:v>
                </c:pt>
                <c:pt idx="683">
                  <c:v>44514</c:v>
                </c:pt>
                <c:pt idx="684">
                  <c:v>44515</c:v>
                </c:pt>
                <c:pt idx="685">
                  <c:v>44516</c:v>
                </c:pt>
                <c:pt idx="686">
                  <c:v>44517</c:v>
                </c:pt>
                <c:pt idx="687">
                  <c:v>44518</c:v>
                </c:pt>
                <c:pt idx="688">
                  <c:v>44519</c:v>
                </c:pt>
                <c:pt idx="689">
                  <c:v>44520</c:v>
                </c:pt>
                <c:pt idx="690">
                  <c:v>44521</c:v>
                </c:pt>
                <c:pt idx="691">
                  <c:v>44522</c:v>
                </c:pt>
                <c:pt idx="692">
                  <c:v>44523</c:v>
                </c:pt>
                <c:pt idx="693">
                  <c:v>44524</c:v>
                </c:pt>
                <c:pt idx="694">
                  <c:v>44525</c:v>
                </c:pt>
                <c:pt idx="695">
                  <c:v>44526</c:v>
                </c:pt>
                <c:pt idx="696">
                  <c:v>44527</c:v>
                </c:pt>
                <c:pt idx="697">
                  <c:v>44528</c:v>
                </c:pt>
                <c:pt idx="698">
                  <c:v>44529</c:v>
                </c:pt>
                <c:pt idx="699">
                  <c:v>44530</c:v>
                </c:pt>
                <c:pt idx="700">
                  <c:v>44531</c:v>
                </c:pt>
                <c:pt idx="701">
                  <c:v>44532</c:v>
                </c:pt>
                <c:pt idx="702">
                  <c:v>44533</c:v>
                </c:pt>
                <c:pt idx="703">
                  <c:v>44534</c:v>
                </c:pt>
                <c:pt idx="704">
                  <c:v>44535</c:v>
                </c:pt>
                <c:pt idx="705">
                  <c:v>44536</c:v>
                </c:pt>
                <c:pt idx="706">
                  <c:v>44537</c:v>
                </c:pt>
                <c:pt idx="707">
                  <c:v>44538</c:v>
                </c:pt>
                <c:pt idx="708">
                  <c:v>44539</c:v>
                </c:pt>
                <c:pt idx="709">
                  <c:v>44540</c:v>
                </c:pt>
                <c:pt idx="710">
                  <c:v>44541</c:v>
                </c:pt>
                <c:pt idx="711">
                  <c:v>44542</c:v>
                </c:pt>
                <c:pt idx="712">
                  <c:v>44543</c:v>
                </c:pt>
                <c:pt idx="713">
                  <c:v>44544</c:v>
                </c:pt>
                <c:pt idx="714">
                  <c:v>44545</c:v>
                </c:pt>
                <c:pt idx="715">
                  <c:v>44546</c:v>
                </c:pt>
                <c:pt idx="716">
                  <c:v>44547</c:v>
                </c:pt>
                <c:pt idx="717">
                  <c:v>44548</c:v>
                </c:pt>
                <c:pt idx="718">
                  <c:v>44549</c:v>
                </c:pt>
                <c:pt idx="719">
                  <c:v>44550</c:v>
                </c:pt>
                <c:pt idx="720">
                  <c:v>44551</c:v>
                </c:pt>
                <c:pt idx="721">
                  <c:v>44552</c:v>
                </c:pt>
                <c:pt idx="722">
                  <c:v>44553</c:v>
                </c:pt>
                <c:pt idx="723">
                  <c:v>44554</c:v>
                </c:pt>
                <c:pt idx="724">
                  <c:v>44555</c:v>
                </c:pt>
                <c:pt idx="725">
                  <c:v>44556</c:v>
                </c:pt>
                <c:pt idx="726">
                  <c:v>44557</c:v>
                </c:pt>
                <c:pt idx="727">
                  <c:v>44558</c:v>
                </c:pt>
                <c:pt idx="728">
                  <c:v>44559</c:v>
                </c:pt>
                <c:pt idx="729">
                  <c:v>44560</c:v>
                </c:pt>
                <c:pt idx="730">
                  <c:v>44561</c:v>
                </c:pt>
                <c:pt idx="731">
                  <c:v>44562</c:v>
                </c:pt>
                <c:pt idx="732">
                  <c:v>44563</c:v>
                </c:pt>
                <c:pt idx="733">
                  <c:v>44564</c:v>
                </c:pt>
                <c:pt idx="734">
                  <c:v>44565</c:v>
                </c:pt>
                <c:pt idx="735">
                  <c:v>44566</c:v>
                </c:pt>
                <c:pt idx="736">
                  <c:v>44567</c:v>
                </c:pt>
                <c:pt idx="737">
                  <c:v>44568</c:v>
                </c:pt>
                <c:pt idx="738">
                  <c:v>44569</c:v>
                </c:pt>
                <c:pt idx="739">
                  <c:v>44570</c:v>
                </c:pt>
                <c:pt idx="740">
                  <c:v>44571</c:v>
                </c:pt>
                <c:pt idx="741">
                  <c:v>44572</c:v>
                </c:pt>
                <c:pt idx="742">
                  <c:v>44573</c:v>
                </c:pt>
                <c:pt idx="743">
                  <c:v>44574</c:v>
                </c:pt>
                <c:pt idx="744">
                  <c:v>44575</c:v>
                </c:pt>
                <c:pt idx="745">
                  <c:v>44576</c:v>
                </c:pt>
                <c:pt idx="746">
                  <c:v>44577</c:v>
                </c:pt>
                <c:pt idx="747">
                  <c:v>44578</c:v>
                </c:pt>
                <c:pt idx="748">
                  <c:v>44579</c:v>
                </c:pt>
                <c:pt idx="749">
                  <c:v>44580</c:v>
                </c:pt>
                <c:pt idx="750">
                  <c:v>44581</c:v>
                </c:pt>
                <c:pt idx="751">
                  <c:v>44582</c:v>
                </c:pt>
                <c:pt idx="752">
                  <c:v>44583</c:v>
                </c:pt>
                <c:pt idx="753">
                  <c:v>44584</c:v>
                </c:pt>
                <c:pt idx="754">
                  <c:v>44585</c:v>
                </c:pt>
                <c:pt idx="755">
                  <c:v>44586</c:v>
                </c:pt>
                <c:pt idx="756">
                  <c:v>44587</c:v>
                </c:pt>
                <c:pt idx="757">
                  <c:v>44588</c:v>
                </c:pt>
                <c:pt idx="758">
                  <c:v>44589</c:v>
                </c:pt>
                <c:pt idx="759">
                  <c:v>44590</c:v>
                </c:pt>
                <c:pt idx="760">
                  <c:v>44591</c:v>
                </c:pt>
                <c:pt idx="761">
                  <c:v>44592</c:v>
                </c:pt>
                <c:pt idx="762">
                  <c:v>44593</c:v>
                </c:pt>
                <c:pt idx="763">
                  <c:v>44594</c:v>
                </c:pt>
                <c:pt idx="764">
                  <c:v>44595</c:v>
                </c:pt>
                <c:pt idx="765">
                  <c:v>44596</c:v>
                </c:pt>
                <c:pt idx="766">
                  <c:v>44597</c:v>
                </c:pt>
                <c:pt idx="767">
                  <c:v>44598</c:v>
                </c:pt>
                <c:pt idx="768">
                  <c:v>44599</c:v>
                </c:pt>
                <c:pt idx="769">
                  <c:v>44600</c:v>
                </c:pt>
                <c:pt idx="770">
                  <c:v>44601</c:v>
                </c:pt>
                <c:pt idx="771">
                  <c:v>44602</c:v>
                </c:pt>
                <c:pt idx="772">
                  <c:v>44603</c:v>
                </c:pt>
                <c:pt idx="773">
                  <c:v>44604</c:v>
                </c:pt>
                <c:pt idx="774">
                  <c:v>44605</c:v>
                </c:pt>
                <c:pt idx="775">
                  <c:v>44606</c:v>
                </c:pt>
                <c:pt idx="776">
                  <c:v>44607</c:v>
                </c:pt>
                <c:pt idx="777">
                  <c:v>44608</c:v>
                </c:pt>
                <c:pt idx="778">
                  <c:v>44609</c:v>
                </c:pt>
                <c:pt idx="779">
                  <c:v>44610</c:v>
                </c:pt>
                <c:pt idx="780">
                  <c:v>44611</c:v>
                </c:pt>
                <c:pt idx="781">
                  <c:v>44612</c:v>
                </c:pt>
                <c:pt idx="782">
                  <c:v>44613</c:v>
                </c:pt>
                <c:pt idx="783">
                  <c:v>44614</c:v>
                </c:pt>
                <c:pt idx="784">
                  <c:v>44615</c:v>
                </c:pt>
                <c:pt idx="785">
                  <c:v>44616</c:v>
                </c:pt>
                <c:pt idx="786">
                  <c:v>44617</c:v>
                </c:pt>
                <c:pt idx="787">
                  <c:v>44618</c:v>
                </c:pt>
                <c:pt idx="788">
                  <c:v>44619</c:v>
                </c:pt>
                <c:pt idx="789">
                  <c:v>44620</c:v>
                </c:pt>
                <c:pt idx="790">
                  <c:v>44621</c:v>
                </c:pt>
                <c:pt idx="791">
                  <c:v>44622</c:v>
                </c:pt>
                <c:pt idx="792">
                  <c:v>44623</c:v>
                </c:pt>
                <c:pt idx="793">
                  <c:v>44624</c:v>
                </c:pt>
                <c:pt idx="794">
                  <c:v>44625</c:v>
                </c:pt>
                <c:pt idx="795">
                  <c:v>44626</c:v>
                </c:pt>
                <c:pt idx="796">
                  <c:v>44627</c:v>
                </c:pt>
                <c:pt idx="797">
                  <c:v>44628</c:v>
                </c:pt>
                <c:pt idx="798">
                  <c:v>44629</c:v>
                </c:pt>
                <c:pt idx="799">
                  <c:v>44630</c:v>
                </c:pt>
                <c:pt idx="800">
                  <c:v>44631</c:v>
                </c:pt>
                <c:pt idx="801">
                  <c:v>44632</c:v>
                </c:pt>
                <c:pt idx="802">
                  <c:v>44633</c:v>
                </c:pt>
                <c:pt idx="803">
                  <c:v>44634</c:v>
                </c:pt>
                <c:pt idx="804">
                  <c:v>44635</c:v>
                </c:pt>
                <c:pt idx="805">
                  <c:v>44636</c:v>
                </c:pt>
                <c:pt idx="806">
                  <c:v>44637</c:v>
                </c:pt>
                <c:pt idx="807">
                  <c:v>44638</c:v>
                </c:pt>
                <c:pt idx="808">
                  <c:v>44639</c:v>
                </c:pt>
                <c:pt idx="809">
                  <c:v>44640</c:v>
                </c:pt>
                <c:pt idx="810">
                  <c:v>44641</c:v>
                </c:pt>
                <c:pt idx="811">
                  <c:v>44642</c:v>
                </c:pt>
              </c:numCache>
            </c:numRef>
          </c:xVal>
          <c:yVal>
            <c:numRef>
              <c:f>'Plot Data'!$C$35:$C$846</c:f>
              <c:numCache>
                <c:formatCode>#,##0</c:formatCode>
                <c:ptCount val="81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10</c:v>
                </c:pt>
                <c:pt idx="15">
                  <c:v>12.330869804099574</c:v>
                </c:pt>
                <c:pt idx="16">
                  <c:v>15.205034568019904</c:v>
                </c:pt>
                <c:pt idx="17">
                  <c:v>18.749128938412234</c:v>
                </c:pt>
                <c:pt idx="18">
                  <c:v>23.119304250807726</c:v>
                </c:pt>
                <c:pt idx="19">
                  <c:v>28.508108376538729</c:v>
                </c:pt>
                <c:pt idx="20">
                  <c:v>35.052969114377788</c:v>
                </c:pt>
                <c:pt idx="21">
                  <c:v>33.532111580944921</c:v>
                </c:pt>
                <c:pt idx="22">
                  <c:v>38.99785778017889</c:v>
                </c:pt>
                <c:pt idx="23">
                  <c:v>45.189805371632382</c:v>
                </c:pt>
                <c:pt idx="24">
                  <c:v>52.149538427394404</c:v>
                </c:pt>
                <c:pt idx="25">
                  <c:v>59.898572253930553</c:v>
                </c:pt>
                <c:pt idx="26">
                  <c:v>68.426738741035621</c:v>
                </c:pt>
                <c:pt idx="27">
                  <c:v>77.677160042862297</c:v>
                </c:pt>
                <c:pt idx="28">
                  <c:v>87.633083383995228</c:v>
                </c:pt>
                <c:pt idx="29">
                  <c:v>100.20001320624948</c:v>
                </c:pt>
                <c:pt idx="30">
                  <c:v>114.41655820940363</c:v>
                </c:pt>
                <c:pt idx="31">
                  <c:v>130.49770605794563</c:v>
                </c:pt>
                <c:pt idx="32">
                  <c:v>148.69904984435564</c:v>
                </c:pt>
                <c:pt idx="33">
                  <c:v>169.33103111687853</c:v>
                </c:pt>
                <c:pt idx="34">
                  <c:v>192.7792383046621</c:v>
                </c:pt>
                <c:pt idx="35">
                  <c:v>219.23200582156122</c:v>
                </c:pt>
                <c:pt idx="36">
                  <c:v>249.80591728537604</c:v>
                </c:pt>
                <c:pt idx="37">
                  <c:v>284.56372645550744</c:v>
                </c:pt>
                <c:pt idx="38">
                  <c:v>324.09431369601788</c:v>
                </c:pt>
                <c:pt idx="39">
                  <c:v>369.07332983823272</c:v>
                </c:pt>
                <c:pt idx="40">
                  <c:v>420.27382103457609</c:v>
                </c:pt>
                <c:pt idx="41">
                  <c:v>478.57595416681858</c:v>
                </c:pt>
                <c:pt idx="42">
                  <c:v>544.97696768648643</c:v>
                </c:pt>
                <c:pt idx="43">
                  <c:v>620.65598379392475</c:v>
                </c:pt>
                <c:pt idx="44">
                  <c:v>706.81343337604028</c:v>
                </c:pt>
                <c:pt idx="45">
                  <c:v>804.91126391627972</c:v>
                </c:pt>
                <c:pt idx="46">
                  <c:v>916.61407881359321</c:v>
                </c:pt>
                <c:pt idx="47">
                  <c:v>1043.8160249394018</c:v>
                </c:pt>
                <c:pt idx="48">
                  <c:v>1188.6714691921736</c:v>
                </c:pt>
                <c:pt idx="49">
                  <c:v>1353.6305428693668</c:v>
                </c:pt>
                <c:pt idx="50">
                  <c:v>1541.4801116033334</c:v>
                </c:pt>
                <c:pt idx="51">
                  <c:v>1755.3808495984351</c:v>
                </c:pt>
                <c:pt idx="52">
                  <c:v>1998.9476114295505</c:v>
                </c:pt>
                <c:pt idx="53">
                  <c:v>2276.2944643458077</c:v>
                </c:pt>
                <c:pt idx="54">
                  <c:v>2592.1033015089411</c:v>
                </c:pt>
                <c:pt idx="55">
                  <c:v>2951.7020607572645</c:v>
                </c:pt>
                <c:pt idx="56">
                  <c:v>3361.1538682300534</c:v>
                </c:pt>
                <c:pt idx="57">
                  <c:v>3827.3585392367345</c:v>
                </c:pt>
                <c:pt idx="58">
                  <c:v>4358.167814755504</c:v>
                </c:pt>
                <c:pt idx="59">
                  <c:v>4962.5185765957112</c:v>
                </c:pt>
                <c:pt idx="60">
                  <c:v>5650.5780803136822</c:v>
                </c:pt>
                <c:pt idx="61">
                  <c:v>6433.9120079375562</c:v>
                </c:pt>
                <c:pt idx="62">
                  <c:v>7325.6750822749264</c:v>
                </c:pt>
                <c:pt idx="63">
                  <c:v>8340.8270933935364</c:v>
                </c:pt>
                <c:pt idx="64">
                  <c:v>9053.5151484737398</c:v>
                </c:pt>
                <c:pt idx="65">
                  <c:v>9785.5406045173186</c:v>
                </c:pt>
                <c:pt idx="66">
                  <c:v>10527.764419393534</c:v>
                </c:pt>
                <c:pt idx="67">
                  <c:v>11262.504112130828</c:v>
                </c:pt>
                <c:pt idx="68">
                  <c:v>11969.020234519752</c:v>
                </c:pt>
                <c:pt idx="69">
                  <c:v>12620.199186141537</c:v>
                </c:pt>
                <c:pt idx="70">
                  <c:v>13184.551962980313</c:v>
                </c:pt>
                <c:pt idx="71">
                  <c:v>14043.227979398711</c:v>
                </c:pt>
                <c:pt idx="72">
                  <c:v>14926.987810651879</c:v>
                </c:pt>
                <c:pt idx="73">
                  <c:v>15836.812005595299</c:v>
                </c:pt>
                <c:pt idx="74">
                  <c:v>16775.910037517991</c:v>
                </c:pt>
                <c:pt idx="75">
                  <c:v>17750.882762642006</c:v>
                </c:pt>
                <c:pt idx="76">
                  <c:v>18773.237237752608</c:v>
                </c:pt>
                <c:pt idx="77">
                  <c:v>19861.378794120603</c:v>
                </c:pt>
                <c:pt idx="78">
                  <c:v>21039.723904155391</c:v>
                </c:pt>
                <c:pt idx="79">
                  <c:v>22273.544432483784</c:v>
                </c:pt>
                <c:pt idx="80">
                  <c:v>23568.052204527994</c:v>
                </c:pt>
                <c:pt idx="81">
                  <c:v>24926.787492038457</c:v>
                </c:pt>
                <c:pt idx="82">
                  <c:v>26358.135563431653</c:v>
                </c:pt>
                <c:pt idx="83">
                  <c:v>26566.734669564772</c:v>
                </c:pt>
                <c:pt idx="84">
                  <c:v>26620.430651627463</c:v>
                </c:pt>
                <c:pt idx="85">
                  <c:v>26501.800393217691</c:v>
                </c:pt>
                <c:pt idx="86">
                  <c:v>26161.635298391157</c:v>
                </c:pt>
                <c:pt idx="87">
                  <c:v>25562.330908949647</c:v>
                </c:pt>
                <c:pt idx="88">
                  <c:v>24660.659345149328</c:v>
                </c:pt>
                <c:pt idx="89">
                  <c:v>23417.245967158189</c:v>
                </c:pt>
                <c:pt idx="90">
                  <c:v>23022.500016141134</c:v>
                </c:pt>
                <c:pt idx="91">
                  <c:v>22551.263106519364</c:v>
                </c:pt>
                <c:pt idx="92">
                  <c:v>22013.732258779914</c:v>
                </c:pt>
                <c:pt idx="93">
                  <c:v>21423.037441739329</c:v>
                </c:pt>
                <c:pt idx="94">
                  <c:v>20800.61847222388</c:v>
                </c:pt>
                <c:pt idx="95">
                  <c:v>20175.375316986294</c:v>
                </c:pt>
                <c:pt idx="96">
                  <c:v>19585.262917399374</c:v>
                </c:pt>
                <c:pt idx="97">
                  <c:v>19071.997152719581</c:v>
                </c:pt>
                <c:pt idx="98">
                  <c:v>18542.486132188551</c:v>
                </c:pt>
                <c:pt idx="99">
                  <c:v>18004.161912642168</c:v>
                </c:pt>
                <c:pt idx="100">
                  <c:v>17464.043672822314</c:v>
                </c:pt>
                <c:pt idx="101">
                  <c:v>16928.399165345418</c:v>
                </c:pt>
                <c:pt idx="102">
                  <c:v>16401.532256400918</c:v>
                </c:pt>
                <c:pt idx="103">
                  <c:v>15884.588320829245</c:v>
                </c:pt>
                <c:pt idx="104">
                  <c:v>15415.820966998848</c:v>
                </c:pt>
                <c:pt idx="105">
                  <c:v>14952.810494731915</c:v>
                </c:pt>
                <c:pt idx="106">
                  <c:v>14498.32056537286</c:v>
                </c:pt>
                <c:pt idx="107">
                  <c:v>14054.531255353977</c:v>
                </c:pt>
                <c:pt idx="108">
                  <c:v>13623.026611609941</c:v>
                </c:pt>
                <c:pt idx="109">
                  <c:v>13204.818074151848</c:v>
                </c:pt>
                <c:pt idx="110">
                  <c:v>12800.527161445436</c:v>
                </c:pt>
                <c:pt idx="111">
                  <c:v>12410.5385911302</c:v>
                </c:pt>
                <c:pt idx="112">
                  <c:v>12030.592244987882</c:v>
                </c:pt>
                <c:pt idx="113">
                  <c:v>11661.224022180635</c:v>
                </c:pt>
                <c:pt idx="114">
                  <c:v>11302.690021532888</c:v>
                </c:pt>
                <c:pt idx="115">
                  <c:v>10955.004342425484</c:v>
                </c:pt>
                <c:pt idx="116">
                  <c:v>10617.981829447866</c:v>
                </c:pt>
                <c:pt idx="117">
                  <c:v>10291.282617027104</c:v>
                </c:pt>
                <c:pt idx="118">
                  <c:v>9974.4390489152574</c:v>
                </c:pt>
                <c:pt idx="119">
                  <c:v>9666.8899260752405</c:v>
                </c:pt>
                <c:pt idx="120">
                  <c:v>9368.537364241467</c:v>
                </c:pt>
                <c:pt idx="121">
                  <c:v>9079.2037687538432</c:v>
                </c:pt>
                <c:pt idx="122">
                  <c:v>8798.6569315979832</c:v>
                </c:pt>
                <c:pt idx="123">
                  <c:v>8526.6335671542802</c:v>
                </c:pt>
                <c:pt idx="124">
                  <c:v>8262.8606756682457</c:v>
                </c:pt>
                <c:pt idx="125">
                  <c:v>8007.0743287008081</c:v>
                </c:pt>
                <c:pt idx="126">
                  <c:v>7759.0287789166441</c:v>
                </c:pt>
                <c:pt idx="127">
                  <c:v>7518.5250823442066</c:v>
                </c:pt>
                <c:pt idx="128">
                  <c:v>7285.351605250723</c:v>
                </c:pt>
                <c:pt idx="129">
                  <c:v>7059.2924471079241</c:v>
                </c:pt>
                <c:pt idx="130">
                  <c:v>6840.1337749611557</c:v>
                </c:pt>
                <c:pt idx="131">
                  <c:v>6627.6679992158543</c:v>
                </c:pt>
                <c:pt idx="132">
                  <c:v>6421.695761038025</c:v>
                </c:pt>
                <c:pt idx="133">
                  <c:v>6222.0258212082272</c:v>
                </c:pt>
                <c:pt idx="134">
                  <c:v>6028.4746389624488</c:v>
                </c:pt>
                <c:pt idx="135">
                  <c:v>5840.8607034561674</c:v>
                </c:pt>
                <c:pt idx="136">
                  <c:v>5659.0063936225597</c:v>
                </c:pt>
                <c:pt idx="137">
                  <c:v>5482.7390152654234</c:v>
                </c:pt>
                <c:pt idx="138">
                  <c:v>5311.8911739633995</c:v>
                </c:pt>
                <c:pt idx="139">
                  <c:v>5146.3006714718476</c:v>
                </c:pt>
                <c:pt idx="140">
                  <c:v>5112.7363483062009</c:v>
                </c:pt>
                <c:pt idx="141">
                  <c:v>5099.5370101343533</c:v>
                </c:pt>
                <c:pt idx="142">
                  <c:v>5109.0288088036386</c:v>
                </c:pt>
                <c:pt idx="143">
                  <c:v>5143.9159701354993</c:v>
                </c:pt>
                <c:pt idx="144">
                  <c:v>5207.3379312434909</c:v>
                </c:pt>
                <c:pt idx="145">
                  <c:v>5302.9350402909904</c:v>
                </c:pt>
                <c:pt idx="146">
                  <c:v>5433.9214863070183</c:v>
                </c:pt>
                <c:pt idx="147">
                  <c:v>5483.4615805571666</c:v>
                </c:pt>
                <c:pt idx="148">
                  <c:v>5545.4175663986789</c:v>
                </c:pt>
                <c:pt idx="149">
                  <c:v>5618.5673343137305</c:v>
                </c:pt>
                <c:pt idx="150">
                  <c:v>5701.1452489557842</c:v>
                </c:pt>
                <c:pt idx="151">
                  <c:v>5790.7013167958148</c:v>
                </c:pt>
                <c:pt idx="152">
                  <c:v>5883.9301531025503</c:v>
                </c:pt>
                <c:pt idx="153">
                  <c:v>5976.4697530272269</c:v>
                </c:pt>
                <c:pt idx="154">
                  <c:v>6063.5105806742886</c:v>
                </c:pt>
                <c:pt idx="155">
                  <c:v>6156.083714841614</c:v>
                </c:pt>
                <c:pt idx="156">
                  <c:v>6253.1499528938039</c:v>
                </c:pt>
                <c:pt idx="157">
                  <c:v>6353.7011400282017</c:v>
                </c:pt>
                <c:pt idx="158">
                  <c:v>6456.8486051550835</c:v>
                </c:pt>
                <c:pt idx="159">
                  <c:v>6561.9467060017878</c:v>
                </c:pt>
                <c:pt idx="160">
                  <c:v>6668.7614246591465</c:v>
                </c:pt>
                <c:pt idx="161">
                  <c:v>6773.6161815772248</c:v>
                </c:pt>
                <c:pt idx="162">
                  <c:v>6881.1611898224855</c:v>
                </c:pt>
                <c:pt idx="163">
                  <c:v>6990.9645099340323</c:v>
                </c:pt>
                <c:pt idx="164">
                  <c:v>7102.6860756499427</c:v>
                </c:pt>
                <c:pt idx="165">
                  <c:v>7216.0863431688913</c:v>
                </c:pt>
                <c:pt idx="166">
                  <c:v>7331.0225590966438</c:v>
                </c:pt>
                <c:pt idx="167">
                  <c:v>7447.4253550411167</c:v>
                </c:pt>
                <c:pt idx="168">
                  <c:v>7565.2700029612715</c:v>
                </c:pt>
                <c:pt idx="169">
                  <c:v>7685.0645549898873</c:v>
                </c:pt>
                <c:pt idx="170">
                  <c:v>7806.6954469886932</c:v>
                </c:pt>
                <c:pt idx="171">
                  <c:v>7930.0973239932018</c:v>
                </c:pt>
                <c:pt idx="172">
                  <c:v>8055.2464477167223</c:v>
                </c:pt>
                <c:pt idx="173">
                  <c:v>8182.1518882884084</c:v>
                </c:pt>
                <c:pt idx="174">
                  <c:v>8310.8460991116153</c:v>
                </c:pt>
                <c:pt idx="175">
                  <c:v>8441.3776994732325</c:v>
                </c:pt>
                <c:pt idx="176">
                  <c:v>8573.8043603663646</c:v>
                </c:pt>
                <c:pt idx="177">
                  <c:v>8708.1163929931045</c:v>
                </c:pt>
                <c:pt idx="178">
                  <c:v>8844.319838547166</c:v>
                </c:pt>
                <c:pt idx="179">
                  <c:v>8982.4315519123174</c:v>
                </c:pt>
                <c:pt idx="180">
                  <c:v>9122.4745356943477</c:v>
                </c:pt>
                <c:pt idx="181">
                  <c:v>9264.4738827232359</c:v>
                </c:pt>
                <c:pt idx="182">
                  <c:v>9408.4534866756185</c:v>
                </c:pt>
                <c:pt idx="183">
                  <c:v>9554.4341742583238</c:v>
                </c:pt>
                <c:pt idx="184">
                  <c:v>9702.4305252786107</c:v>
                </c:pt>
                <c:pt idx="185">
                  <c:v>9852.4607773116077</c:v>
                </c:pt>
                <c:pt idx="186">
                  <c:v>10004.544996032668</c:v>
                </c:pt>
                <c:pt idx="187">
                  <c:v>10158.703712312477</c:v>
                </c:pt>
                <c:pt idx="188">
                  <c:v>10314.957059390244</c:v>
                </c:pt>
                <c:pt idx="189">
                  <c:v>10473.324396787448</c:v>
                </c:pt>
                <c:pt idx="190">
                  <c:v>10633.824375421769</c:v>
                </c:pt>
                <c:pt idx="191">
                  <c:v>10796.475200220859</c:v>
                </c:pt>
                <c:pt idx="192">
                  <c:v>10961.295586938451</c:v>
                </c:pt>
                <c:pt idx="193">
                  <c:v>11128.304282776999</c:v>
                </c:pt>
                <c:pt idx="194">
                  <c:v>11297.519791165794</c:v>
                </c:pt>
                <c:pt idx="195">
                  <c:v>11468.960260974509</c:v>
                </c:pt>
                <c:pt idx="196">
                  <c:v>11642.643489290898</c:v>
                </c:pt>
                <c:pt idx="197">
                  <c:v>11618.543763224892</c:v>
                </c:pt>
                <c:pt idx="198">
                  <c:v>11566.977839641098</c:v>
                </c:pt>
                <c:pt idx="199">
                  <c:v>11483.955742891061</c:v>
                </c:pt>
                <c:pt idx="200">
                  <c:v>11364.952877136788</c:v>
                </c:pt>
                <c:pt idx="201">
                  <c:v>11204.83879501312</c:v>
                </c:pt>
                <c:pt idx="202">
                  <c:v>10997.796506832165</c:v>
                </c:pt>
                <c:pt idx="203">
                  <c:v>10738.81137984652</c:v>
                </c:pt>
                <c:pt idx="204">
                  <c:v>10612.129930111059</c:v>
                </c:pt>
                <c:pt idx="205">
                  <c:v>10471.786952203956</c:v>
                </c:pt>
                <c:pt idx="206">
                  <c:v>10319.647973532523</c:v>
                </c:pt>
                <c:pt idx="207">
                  <c:v>10158.362515185932</c:v>
                </c:pt>
                <c:pt idx="208">
                  <c:v>9991.5402100538759</c:v>
                </c:pt>
                <c:pt idx="209">
                  <c:v>9823.9599350128228</c:v>
                </c:pt>
                <c:pt idx="210">
                  <c:v>9661.8095157578482</c:v>
                </c:pt>
                <c:pt idx="211">
                  <c:v>9511.7987328616764</c:v>
                </c:pt>
                <c:pt idx="212">
                  <c:v>9358.6313213315807</c:v>
                </c:pt>
                <c:pt idx="213">
                  <c:v>9203.6980393588201</c:v>
                </c:pt>
                <c:pt idx="214">
                  <c:v>9048.3218101692146</c:v>
                </c:pt>
                <c:pt idx="215">
                  <c:v>8893.6432036142451</c:v>
                </c:pt>
                <c:pt idx="216">
                  <c:v>8740.4670212433321</c:v>
                </c:pt>
                <c:pt idx="217">
                  <c:v>8589.0604184061522</c:v>
                </c:pt>
                <c:pt idx="218">
                  <c:v>8445.3193620536094</c:v>
                </c:pt>
                <c:pt idx="219">
                  <c:v>8302.4425392492412</c:v>
                </c:pt>
                <c:pt idx="220">
                  <c:v>8160.9644392072232</c:v>
                </c:pt>
                <c:pt idx="221">
                  <c:v>8021.3064675890955</c:v>
                </c:pt>
                <c:pt idx="222">
                  <c:v>7883.7716627554082</c:v>
                </c:pt>
                <c:pt idx="223">
                  <c:v>7748.5541915701697</c:v>
                </c:pt>
                <c:pt idx="224">
                  <c:v>7615.7708257932645</c:v>
                </c:pt>
                <c:pt idx="225">
                  <c:v>7485.4905023121328</c:v>
                </c:pt>
                <c:pt idx="226">
                  <c:v>7357.030007858988</c:v>
                </c:pt>
                <c:pt idx="227">
                  <c:v>7230.516290403556</c:v>
                </c:pt>
                <c:pt idx="228">
                  <c:v>7106.0221465323866</c:v>
                </c:pt>
                <c:pt idx="229">
                  <c:v>6983.5739469110922</c:v>
                </c:pt>
                <c:pt idx="230">
                  <c:v>6863.1609771974945</c:v>
                </c:pt>
                <c:pt idx="231">
                  <c:v>6744.7445957495465</c:v>
                </c:pt>
                <c:pt idx="232">
                  <c:v>6628.26437122691</c:v>
                </c:pt>
                <c:pt idx="233">
                  <c:v>6513.6450551651678</c:v>
                </c:pt>
                <c:pt idx="234">
                  <c:v>6400.8916295828612</c:v>
                </c:pt>
                <c:pt idx="235">
                  <c:v>6289.9928219661288</c:v>
                </c:pt>
                <c:pt idx="236">
                  <c:v>6180.9261319605703</c:v>
                </c:pt>
                <c:pt idx="237">
                  <c:v>6073.6625136367693</c:v>
                </c:pt>
                <c:pt idx="238">
                  <c:v>5968.1704702770276</c:v>
                </c:pt>
                <c:pt idx="239">
                  <c:v>5864.419533279055</c:v>
                </c:pt>
                <c:pt idx="240">
                  <c:v>5762.3820632762172</c:v>
                </c:pt>
                <c:pt idx="241">
                  <c:v>5662.0378320711316</c:v>
                </c:pt>
                <c:pt idx="242">
                  <c:v>5563.3632413285231</c:v>
                </c:pt>
                <c:pt idx="243">
                  <c:v>5466.3330370841804</c:v>
                </c:pt>
                <c:pt idx="244">
                  <c:v>5370.9215857537474</c:v>
                </c:pt>
                <c:pt idx="245">
                  <c:v>5277.103697303487</c:v>
                </c:pt>
                <c:pt idx="246">
                  <c:v>5184.8550090122744</c:v>
                </c:pt>
                <c:pt idx="247">
                  <c:v>5094.1519591788283</c:v>
                </c:pt>
                <c:pt idx="248">
                  <c:v>5004.9716538536768</c:v>
                </c:pt>
                <c:pt idx="249">
                  <c:v>4917.2908497731923</c:v>
                </c:pt>
                <c:pt idx="250">
                  <c:v>4930.1321624543398</c:v>
                </c:pt>
                <c:pt idx="251">
                  <c:v>4958.0386198405949</c:v>
                </c:pt>
                <c:pt idx="252">
                  <c:v>5003.1254996511079</c:v>
                </c:pt>
                <c:pt idx="253">
                  <c:v>5067.8389937399143</c:v>
                </c:pt>
                <c:pt idx="254">
                  <c:v>5155.0072985335455</c:v>
                </c:pt>
                <c:pt idx="255">
                  <c:v>5267.8996027951416</c:v>
                </c:pt>
                <c:pt idx="256">
                  <c:v>5409.5117279717069</c:v>
                </c:pt>
                <c:pt idx="257">
                  <c:v>5489.2079110942695</c:v>
                </c:pt>
                <c:pt idx="258">
                  <c:v>5579.1218991718215</c:v>
                </c:pt>
                <c:pt idx="259">
                  <c:v>5678.4909032736578</c:v>
                </c:pt>
                <c:pt idx="260">
                  <c:v>5786.1045158346788</c:v>
                </c:pt>
                <c:pt idx="261">
                  <c:v>5900.1839331577448</c:v>
                </c:pt>
                <c:pt idx="262">
                  <c:v>6018.2345596525874</c:v>
                </c:pt>
                <c:pt idx="263">
                  <c:v>6136.8713403413531</c:v>
                </c:pt>
                <c:pt idx="264">
                  <c:v>6252.2822370105205</c:v>
                </c:pt>
                <c:pt idx="265">
                  <c:v>6373.1200951796473</c:v>
                </c:pt>
                <c:pt idx="266">
                  <c:v>6498.6480620406446</c:v>
                </c:pt>
                <c:pt idx="267">
                  <c:v>6628.1359926844452</c:v>
                </c:pt>
                <c:pt idx="268">
                  <c:v>6760.931491491745</c:v>
                </c:pt>
                <c:pt idx="269">
                  <c:v>6896.5607780552982</c:v>
                </c:pt>
                <c:pt idx="270">
                  <c:v>7034.8681019578107</c:v>
                </c:pt>
                <c:pt idx="271">
                  <c:v>7173.0205212817955</c:v>
                </c:pt>
                <c:pt idx="272">
                  <c:v>7314.6544009908384</c:v>
                </c:pt>
                <c:pt idx="273">
                  <c:v>7459.4690114652531</c:v>
                </c:pt>
                <c:pt idx="274">
                  <c:v>7607.2305731286851</c:v>
                </c:pt>
                <c:pt idx="275">
                  <c:v>7757.781063317927</c:v>
                </c:pt>
                <c:pt idx="276">
                  <c:v>7911.0372028650208</c:v>
                </c:pt>
                <c:pt idx="277">
                  <c:v>8066.9734408241329</c:v>
                </c:pt>
                <c:pt idx="278">
                  <c:v>8225.5996678214815</c:v>
                </c:pt>
                <c:pt idx="279">
                  <c:v>8387.3464351234779</c:v>
                </c:pt>
                <c:pt idx="280">
                  <c:v>8552.1562838019163</c:v>
                </c:pt>
                <c:pt idx="281">
                  <c:v>8720.009084140911</c:v>
                </c:pt>
                <c:pt idx="282">
                  <c:v>8890.9174911729679</c:v>
                </c:pt>
                <c:pt idx="283">
                  <c:v>9064.9204227981772</c:v>
                </c:pt>
                <c:pt idx="284">
                  <c:v>9242.0758168731682</c:v>
                </c:pt>
                <c:pt idx="285">
                  <c:v>9422.4549715859175</c:v>
                </c:pt>
                <c:pt idx="286">
                  <c:v>9606.1369191196063</c:v>
                </c:pt>
                <c:pt idx="287">
                  <c:v>9793.1473103018434</c:v>
                </c:pt>
                <c:pt idx="288">
                  <c:v>9983.5244999981223</c:v>
                </c:pt>
                <c:pt idx="289">
                  <c:v>10177.315762172751</c:v>
                </c:pt>
                <c:pt idx="290">
                  <c:v>10374.573619817063</c:v>
                </c:pt>
                <c:pt idx="291">
                  <c:v>10575.352598845257</c:v>
                </c:pt>
                <c:pt idx="292">
                  <c:v>10779.706560285818</c:v>
                </c:pt>
                <c:pt idx="293">
                  <c:v>11114.626529422538</c:v>
                </c:pt>
                <c:pt idx="294">
                  <c:v>11476.831173835755</c:v>
                </c:pt>
                <c:pt idx="295">
                  <c:v>11870.344772433922</c:v>
                </c:pt>
                <c:pt idx="296">
                  <c:v>12299.854513832563</c:v>
                </c:pt>
                <c:pt idx="297">
                  <c:v>12770.819061162252</c:v>
                </c:pt>
                <c:pt idx="298">
                  <c:v>13289.595633106892</c:v>
                </c:pt>
                <c:pt idx="299">
                  <c:v>13864.804083902369</c:v>
                </c:pt>
                <c:pt idx="300">
                  <c:v>14381.070405659235</c:v>
                </c:pt>
                <c:pt idx="301">
                  <c:v>14927.002858685035</c:v>
                </c:pt>
                <c:pt idx="302">
                  <c:v>15502.946874177809</c:v>
                </c:pt>
                <c:pt idx="303">
                  <c:v>16108.628419646895</c:v>
                </c:pt>
                <c:pt idx="304">
                  <c:v>16742.939891451955</c:v>
                </c:pt>
                <c:pt idx="305">
                  <c:v>17403.672385251426</c:v>
                </c:pt>
                <c:pt idx="306">
                  <c:v>18087.187732103092</c:v>
                </c:pt>
                <c:pt idx="307">
                  <c:v>18788.908856218259</c:v>
                </c:pt>
                <c:pt idx="308">
                  <c:v>19521.088171680654</c:v>
                </c:pt>
                <c:pt idx="309">
                  <c:v>20283.821995717426</c:v>
                </c:pt>
                <c:pt idx="310">
                  <c:v>21077.166693040861</c:v>
                </c:pt>
                <c:pt idx="311">
                  <c:v>21901.236443524111</c:v>
                </c:pt>
                <c:pt idx="312">
                  <c:v>22756.353143420045</c:v>
                </c:pt>
                <c:pt idx="313">
                  <c:v>23643.265978550469</c:v>
                </c:pt>
                <c:pt idx="314">
                  <c:v>24557.163398930039</c:v>
                </c:pt>
                <c:pt idx="315">
                  <c:v>25505.844933074626</c:v>
                </c:pt>
                <c:pt idx="316">
                  <c:v>26489.971337349394</c:v>
                </c:pt>
                <c:pt idx="317">
                  <c:v>27510.292129163281</c:v>
                </c:pt>
                <c:pt idx="318">
                  <c:v>28567.665789583665</c:v>
                </c:pt>
                <c:pt idx="319">
                  <c:v>29663.06664430425</c:v>
                </c:pt>
                <c:pt idx="320">
                  <c:v>30797.567449594582</c:v>
                </c:pt>
                <c:pt idx="321">
                  <c:v>31972.309186481209</c:v>
                </c:pt>
                <c:pt idx="322">
                  <c:v>33189.059257847002</c:v>
                </c:pt>
                <c:pt idx="323">
                  <c:v>34448.909425968661</c:v>
                </c:pt>
                <c:pt idx="324">
                  <c:v>35753.014772617709</c:v>
                </c:pt>
                <c:pt idx="325">
                  <c:v>37102.588919906542</c:v>
                </c:pt>
                <c:pt idx="326">
                  <c:v>38498.89522137936</c:v>
                </c:pt>
                <c:pt idx="327">
                  <c:v>39943.235559933986</c:v>
                </c:pt>
                <c:pt idx="328">
                  <c:v>41436.940333324557</c:v>
                </c:pt>
                <c:pt idx="329">
                  <c:v>41930.070704918609</c:v>
                </c:pt>
                <c:pt idx="330">
                  <c:v>42291.206091714557</c:v>
                </c:pt>
                <c:pt idx="331">
                  <c:v>42495.128689489851</c:v>
                </c:pt>
                <c:pt idx="332">
                  <c:v>42512.990920206219</c:v>
                </c:pt>
                <c:pt idx="333">
                  <c:v>42311.813360844448</c:v>
                </c:pt>
                <c:pt idx="334">
                  <c:v>41853.915757908027</c:v>
                </c:pt>
                <c:pt idx="335">
                  <c:v>41103.210624868785</c:v>
                </c:pt>
                <c:pt idx="336">
                  <c:v>41019.68473531858</c:v>
                </c:pt>
                <c:pt idx="337">
                  <c:v>40856.105763681946</c:v>
                </c:pt>
                <c:pt idx="338">
                  <c:v>40619.875524858166</c:v>
                </c:pt>
                <c:pt idx="339">
                  <c:v>40322.909799581372</c:v>
                </c:pt>
                <c:pt idx="340">
                  <c:v>39982.754629933443</c:v>
                </c:pt>
                <c:pt idx="341">
                  <c:v>39623.923677501603</c:v>
                </c:pt>
                <c:pt idx="342">
                  <c:v>39279.459331089813</c:v>
                </c:pt>
                <c:pt idx="343">
                  <c:v>38986.595186100603</c:v>
                </c:pt>
                <c:pt idx="344">
                  <c:v>38664.224779270757</c:v>
                </c:pt>
                <c:pt idx="345">
                  <c:v>38319.270483868269</c:v>
                </c:pt>
                <c:pt idx="346">
                  <c:v>37958.5495645474</c:v>
                </c:pt>
                <c:pt idx="347">
                  <c:v>37588.132258365891</c:v>
                </c:pt>
                <c:pt idx="348">
                  <c:v>37212.45835679194</c:v>
                </c:pt>
                <c:pt idx="349">
                  <c:v>36833.149253791351</c:v>
                </c:pt>
                <c:pt idx="350">
                  <c:v>36482.588938888715</c:v>
                </c:pt>
                <c:pt idx="351">
                  <c:v>36124.446531715119</c:v>
                </c:pt>
                <c:pt idx="352">
                  <c:v>35761.739593012913</c:v>
                </c:pt>
                <c:pt idx="353">
                  <c:v>35396.950427781245</c:v>
                </c:pt>
                <c:pt idx="354">
                  <c:v>35031.972580145397</c:v>
                </c:pt>
                <c:pt idx="355">
                  <c:v>34668.139646273405</c:v>
                </c:pt>
                <c:pt idx="356">
                  <c:v>34306.380968860954</c:v>
                </c:pt>
                <c:pt idx="357">
                  <c:v>33947.375462914431</c:v>
                </c:pt>
                <c:pt idx="358">
                  <c:v>33587.575486403119</c:v>
                </c:pt>
                <c:pt idx="359">
                  <c:v>33227.913034666002</c:v>
                </c:pt>
                <c:pt idx="360">
                  <c:v>32869.033677500207</c:v>
                </c:pt>
                <c:pt idx="361">
                  <c:v>32511.330423885509</c:v>
                </c:pt>
                <c:pt idx="362">
                  <c:v>32154.988741542289</c:v>
                </c:pt>
                <c:pt idx="363">
                  <c:v>31800.032670242021</c:v>
                </c:pt>
                <c:pt idx="364">
                  <c:v>31446.355438863869</c:v>
                </c:pt>
                <c:pt idx="365">
                  <c:v>31093.756031345707</c:v>
                </c:pt>
                <c:pt idx="366">
                  <c:v>30742.487964315882</c:v>
                </c:pt>
                <c:pt idx="367">
                  <c:v>30392.71143210767</c:v>
                </c:pt>
                <c:pt idx="368">
                  <c:v>30044.519730027536</c:v>
                </c:pt>
                <c:pt idx="369">
                  <c:v>29697.964697205978</c:v>
                </c:pt>
                <c:pt idx="370">
                  <c:v>29353.079639215033</c:v>
                </c:pt>
                <c:pt idx="371">
                  <c:v>29009.899408065125</c:v>
                </c:pt>
                <c:pt idx="372">
                  <c:v>28668.471528760845</c:v>
                </c:pt>
                <c:pt idx="373">
                  <c:v>28328.883278225359</c:v>
                </c:pt>
                <c:pt idx="374">
                  <c:v>27991.198952305505</c:v>
                </c:pt>
                <c:pt idx="375">
                  <c:v>27655.469495294648</c:v>
                </c:pt>
                <c:pt idx="376">
                  <c:v>27321.739838112517</c:v>
                </c:pt>
                <c:pt idx="377">
                  <c:v>26990.053760558254</c:v>
                </c:pt>
                <c:pt idx="378">
                  <c:v>26660.45375543513</c:v>
                </c:pt>
                <c:pt idx="379">
                  <c:v>26332.793380937575</c:v>
                </c:pt>
                <c:pt idx="380">
                  <c:v>26006.946061631763</c:v>
                </c:pt>
                <c:pt idx="381">
                  <c:v>25682.278369545111</c:v>
                </c:pt>
                <c:pt idx="382">
                  <c:v>25358.973859995902</c:v>
                </c:pt>
                <c:pt idx="383">
                  <c:v>25037.178957746772</c:v>
                </c:pt>
                <c:pt idx="384">
                  <c:v>24716.474646171082</c:v>
                </c:pt>
                <c:pt idx="385">
                  <c:v>24396.797097694111</c:v>
                </c:pt>
                <c:pt idx="386">
                  <c:v>24078.064656867155</c:v>
                </c:pt>
                <c:pt idx="387">
                  <c:v>23760.572583526322</c:v>
                </c:pt>
                <c:pt idx="388">
                  <c:v>23445.436895869105</c:v>
                </c:pt>
                <c:pt idx="389">
                  <c:v>23131.855375258234</c:v>
                </c:pt>
                <c:pt idx="390">
                  <c:v>22541.539392794177</c:v>
                </c:pt>
                <c:pt idx="391">
                  <c:v>21927.52808358059</c:v>
                </c:pt>
                <c:pt idx="392">
                  <c:v>21280.768158165134</c:v>
                </c:pt>
                <c:pt idx="393">
                  <c:v>20597.299350513687</c:v>
                </c:pt>
                <c:pt idx="394">
                  <c:v>19872.720279483125</c:v>
                </c:pt>
                <c:pt idx="395">
                  <c:v>19102.048400407049</c:v>
                </c:pt>
                <c:pt idx="396">
                  <c:v>18280.759422602387</c:v>
                </c:pt>
                <c:pt idx="397">
                  <c:v>17669.774399885107</c:v>
                </c:pt>
                <c:pt idx="398">
                  <c:v>17056.514751256062</c:v>
                </c:pt>
                <c:pt idx="399">
                  <c:v>16444.431736201601</c:v>
                </c:pt>
                <c:pt idx="400">
                  <c:v>15837.385117745662</c:v>
                </c:pt>
                <c:pt idx="401">
                  <c:v>15240.028409367609</c:v>
                </c:pt>
                <c:pt idx="402">
                  <c:v>14657.765420430085</c:v>
                </c:pt>
                <c:pt idx="403">
                  <c:v>14099.201995608591</c:v>
                </c:pt>
                <c:pt idx="404">
                  <c:v>13572.108398433487</c:v>
                </c:pt>
                <c:pt idx="405">
                  <c:v>13055.5954141862</c:v>
                </c:pt>
                <c:pt idx="406">
                  <c:v>12546.232741036945</c:v>
                </c:pt>
                <c:pt idx="407">
                  <c:v>12050.562439351686</c:v>
                </c:pt>
                <c:pt idx="408">
                  <c:v>11569.544200410059</c:v>
                </c:pt>
                <c:pt idx="409">
                  <c:v>11103.880737828709</c:v>
                </c:pt>
                <c:pt idx="410">
                  <c:v>10653.216490580679</c:v>
                </c:pt>
                <c:pt idx="411">
                  <c:v>10226.415319030099</c:v>
                </c:pt>
                <c:pt idx="412">
                  <c:v>10018.525343245699</c:v>
                </c:pt>
                <c:pt idx="413">
                  <c:v>9846.2505212341002</c:v>
                </c:pt>
                <c:pt idx="414">
                  <c:v>9713.2078049604115</c:v>
                </c:pt>
                <c:pt idx="415">
                  <c:v>9623.3204564733351</c:v>
                </c:pt>
                <c:pt idx="416">
                  <c:v>9580.8349654409849</c:v>
                </c:pt>
                <c:pt idx="417">
                  <c:v>9590.4869391663924</c:v>
                </c:pt>
                <c:pt idx="418">
                  <c:v>9656.2079174453866</c:v>
                </c:pt>
                <c:pt idx="419">
                  <c:v>9585.9717901091517</c:v>
                </c:pt>
                <c:pt idx="420">
                  <c:v>9534.9130064810979</c:v>
                </c:pt>
                <c:pt idx="421">
                  <c:v>9492.2292458352513</c:v>
                </c:pt>
                <c:pt idx="422">
                  <c:v>9460.0346371603337</c:v>
                </c:pt>
                <c:pt idx="423">
                  <c:v>9433.6090808859699</c:v>
                </c:pt>
                <c:pt idx="424">
                  <c:v>9407.1810321552803</c:v>
                </c:pt>
                <c:pt idx="425">
                  <c:v>9374.0085551610246</c:v>
                </c:pt>
                <c:pt idx="426">
                  <c:v>9325.8622426881193</c:v>
                </c:pt>
                <c:pt idx="427">
                  <c:v>9278.902619604969</c:v>
                </c:pt>
                <c:pt idx="428">
                  <c:v>9238.5256269657257</c:v>
                </c:pt>
                <c:pt idx="429">
                  <c:v>9198.0556925882738</c:v>
                </c:pt>
                <c:pt idx="430">
                  <c:v>9156.1604957517811</c:v>
                </c:pt>
                <c:pt idx="431">
                  <c:v>9113.3859150356584</c:v>
                </c:pt>
                <c:pt idx="432">
                  <c:v>9068.4495664193801</c:v>
                </c:pt>
                <c:pt idx="433">
                  <c:v>9014.4957943529917</c:v>
                </c:pt>
                <c:pt idx="434">
                  <c:v>9122.6505057324175</c:v>
                </c:pt>
                <c:pt idx="435">
                  <c:v>9254.0018420136876</c:v>
                </c:pt>
                <c:pt idx="436">
                  <c:v>9411.0017111665184</c:v>
                </c:pt>
                <c:pt idx="437">
                  <c:v>9597.7265392074914</c:v>
                </c:pt>
                <c:pt idx="438">
                  <c:v>9820.2711339821617</c:v>
                </c:pt>
                <c:pt idx="439">
                  <c:v>10083.991159298057</c:v>
                </c:pt>
                <c:pt idx="440">
                  <c:v>10394.315614962616</c:v>
                </c:pt>
                <c:pt idx="441">
                  <c:v>10602.766471373725</c:v>
                </c:pt>
                <c:pt idx="442">
                  <c:v>10826.687339093309</c:v>
                </c:pt>
                <c:pt idx="443">
                  <c:v>11064.741720409227</c:v>
                </c:pt>
                <c:pt idx="444">
                  <c:v>11315.411183192671</c:v>
                </c:pt>
                <c:pt idx="445">
                  <c:v>11574.405549501247</c:v>
                </c:pt>
                <c:pt idx="446">
                  <c:v>11836.511938412928</c:v>
                </c:pt>
                <c:pt idx="447">
                  <c:v>12098.392310959813</c:v>
                </c:pt>
                <c:pt idx="448">
                  <c:v>12352.340721823542</c:v>
                </c:pt>
                <c:pt idx="449">
                  <c:v>12611.545592643482</c:v>
                </c:pt>
                <c:pt idx="450">
                  <c:v>12873.594131362612</c:v>
                </c:pt>
                <c:pt idx="451">
                  <c:v>13135.839244106408</c:v>
                </c:pt>
                <c:pt idx="452">
                  <c:v>13396.205288607385</c:v>
                </c:pt>
                <c:pt idx="453">
                  <c:v>13655.081073152804</c:v>
                </c:pt>
                <c:pt idx="454">
                  <c:v>13911.227587370096</c:v>
                </c:pt>
                <c:pt idx="455">
                  <c:v>14158.182820832928</c:v>
                </c:pt>
                <c:pt idx="456">
                  <c:v>14401.924278640989</c:v>
                </c:pt>
                <c:pt idx="457">
                  <c:v>14641.447562685094</c:v>
                </c:pt>
                <c:pt idx="458">
                  <c:v>14876.212765152351</c:v>
                </c:pt>
                <c:pt idx="459">
                  <c:v>15105.778531793014</c:v>
                </c:pt>
                <c:pt idx="460">
                  <c:v>15329.817987966835</c:v>
                </c:pt>
                <c:pt idx="461">
                  <c:v>15547.519368551488</c:v>
                </c:pt>
                <c:pt idx="462">
                  <c:v>15758.390624599961</c:v>
                </c:pt>
                <c:pt idx="463">
                  <c:v>15962.832717154017</c:v>
                </c:pt>
                <c:pt idx="464">
                  <c:v>16160.657851971484</c:v>
                </c:pt>
                <c:pt idx="465">
                  <c:v>16350.798172967914</c:v>
                </c:pt>
                <c:pt idx="466">
                  <c:v>16532.398900913253</c:v>
                </c:pt>
                <c:pt idx="467">
                  <c:v>16706.101556672849</c:v>
                </c:pt>
                <c:pt idx="468">
                  <c:v>16871.141729957282</c:v>
                </c:pt>
                <c:pt idx="469">
                  <c:v>17027.460458829712</c:v>
                </c:pt>
                <c:pt idx="470">
                  <c:v>17174.017953730112</c:v>
                </c:pt>
                <c:pt idx="471">
                  <c:v>17310.081308376506</c:v>
                </c:pt>
                <c:pt idx="472">
                  <c:v>17435.741344248996</c:v>
                </c:pt>
                <c:pt idx="473">
                  <c:v>17550.36962954151</c:v>
                </c:pt>
                <c:pt idx="474">
                  <c:v>17654.343450288587</c:v>
                </c:pt>
                <c:pt idx="475">
                  <c:v>17747.147574889674</c:v>
                </c:pt>
                <c:pt idx="476">
                  <c:v>17827.390924142979</c:v>
                </c:pt>
                <c:pt idx="477">
                  <c:v>17894.481360909071</c:v>
                </c:pt>
                <c:pt idx="478">
                  <c:v>17948.229373284092</c:v>
                </c:pt>
                <c:pt idx="479">
                  <c:v>17975.230571246644</c:v>
                </c:pt>
                <c:pt idx="480">
                  <c:v>17995.641819925157</c:v>
                </c:pt>
                <c:pt idx="481">
                  <c:v>18005.542341437991</c:v>
                </c:pt>
                <c:pt idx="482">
                  <c:v>18006.384790901146</c:v>
                </c:pt>
                <c:pt idx="483">
                  <c:v>17986.345358954095</c:v>
                </c:pt>
                <c:pt idx="484">
                  <c:v>17949.732951744507</c:v>
                </c:pt>
                <c:pt idx="485">
                  <c:v>17897.161107859247</c:v>
                </c:pt>
                <c:pt idx="486">
                  <c:v>17840.148202832774</c:v>
                </c:pt>
                <c:pt idx="487">
                  <c:v>17761.612150954457</c:v>
                </c:pt>
                <c:pt idx="488">
                  <c:v>17666.909553958536</c:v>
                </c:pt>
                <c:pt idx="489">
                  <c:v>17551.162607728453</c:v>
                </c:pt>
                <c:pt idx="490">
                  <c:v>17424.457852022872</c:v>
                </c:pt>
                <c:pt idx="491">
                  <c:v>17283.05213509524</c:v>
                </c:pt>
                <c:pt idx="492">
                  <c:v>17127.763965417867</c:v>
                </c:pt>
                <c:pt idx="493">
                  <c:v>16959.207960550499</c:v>
                </c:pt>
                <c:pt idx="494">
                  <c:v>16775.847693734864</c:v>
                </c:pt>
                <c:pt idx="495">
                  <c:v>16577.677753963897</c:v>
                </c:pt>
                <c:pt idx="496">
                  <c:v>16366.544087984243</c:v>
                </c:pt>
                <c:pt idx="497">
                  <c:v>16144.48252801534</c:v>
                </c:pt>
                <c:pt idx="498">
                  <c:v>15912.59276843549</c:v>
                </c:pt>
                <c:pt idx="499">
                  <c:v>15669.860112014056</c:v>
                </c:pt>
                <c:pt idx="500">
                  <c:v>15416.608025551061</c:v>
                </c:pt>
                <c:pt idx="501">
                  <c:v>15153.232290060067</c:v>
                </c:pt>
                <c:pt idx="502">
                  <c:v>14879.569037136473</c:v>
                </c:pt>
                <c:pt idx="503">
                  <c:v>14597.010228415409</c:v>
                </c:pt>
                <c:pt idx="504">
                  <c:v>14306.363379312399</c:v>
                </c:pt>
                <c:pt idx="505">
                  <c:v>14007.003314249958</c:v>
                </c:pt>
                <c:pt idx="506">
                  <c:v>13700.700783359232</c:v>
                </c:pt>
                <c:pt idx="507">
                  <c:v>13389.06613278539</c:v>
                </c:pt>
                <c:pt idx="508">
                  <c:v>13071.571007064817</c:v>
                </c:pt>
                <c:pt idx="509">
                  <c:v>12748.579117097937</c:v>
                </c:pt>
                <c:pt idx="510">
                  <c:v>12421.059252519606</c:v>
                </c:pt>
                <c:pt idx="511">
                  <c:v>12089.812202016226</c:v>
                </c:pt>
                <c:pt idx="512">
                  <c:v>11756.345074944529</c:v>
                </c:pt>
                <c:pt idx="513">
                  <c:v>11421.808025689341</c:v>
                </c:pt>
                <c:pt idx="514">
                  <c:v>11086.442970647264</c:v>
                </c:pt>
                <c:pt idx="515">
                  <c:v>10752.45363485417</c:v>
                </c:pt>
                <c:pt idx="516">
                  <c:v>10418.868002374018</c:v>
                </c:pt>
                <c:pt idx="517">
                  <c:v>10285.9869340274</c:v>
                </c:pt>
                <c:pt idx="518">
                  <c:v>10177.489016359934</c:v>
                </c:pt>
                <c:pt idx="519">
                  <c:v>10097.405284958328</c:v>
                </c:pt>
                <c:pt idx="520">
                  <c:v>10049.027677803317</c:v>
                </c:pt>
                <c:pt idx="521">
                  <c:v>10032.037770373037</c:v>
                </c:pt>
                <c:pt idx="522">
                  <c:v>10060.044842208512</c:v>
                </c:pt>
                <c:pt idx="523">
                  <c:v>10135.209109895912</c:v>
                </c:pt>
                <c:pt idx="524">
                  <c:v>10073.872310606192</c:v>
                </c:pt>
                <c:pt idx="525">
                  <c:v>10018.075163211275</c:v>
                </c:pt>
                <c:pt idx="526">
                  <c:v>9970.5033058274275</c:v>
                </c:pt>
                <c:pt idx="527">
                  <c:v>9927.4910647614233</c:v>
                </c:pt>
                <c:pt idx="528">
                  <c:v>9889.431187930224</c:v>
                </c:pt>
                <c:pt idx="529">
                  <c:v>9842.4107459409825</c:v>
                </c:pt>
                <c:pt idx="530">
                  <c:v>9782.1413379506448</c:v>
                </c:pt>
                <c:pt idx="531">
                  <c:v>9699.4639399036023</c:v>
                </c:pt>
                <c:pt idx="532">
                  <c:v>9618.1778319944297</c:v>
                </c:pt>
                <c:pt idx="533">
                  <c:v>9532.6528674914116</c:v>
                </c:pt>
                <c:pt idx="534">
                  <c:v>9442.1692966584742</c:v>
                </c:pt>
                <c:pt idx="535">
                  <c:v>9346.008642826886</c:v>
                </c:pt>
                <c:pt idx="536">
                  <c:v>9243.1580155002357</c:v>
                </c:pt>
                <c:pt idx="537">
                  <c:v>9133.8396495241614</c:v>
                </c:pt>
                <c:pt idx="538">
                  <c:v>9011.7936422229359</c:v>
                </c:pt>
                <c:pt idx="539">
                  <c:v>8886.4438281038219</c:v>
                </c:pt>
                <c:pt idx="540">
                  <c:v>8757.400115784536</c:v>
                </c:pt>
                <c:pt idx="541">
                  <c:v>8624.8017451022279</c:v>
                </c:pt>
                <c:pt idx="542">
                  <c:v>8488.9387927041789</c:v>
                </c:pt>
                <c:pt idx="543">
                  <c:v>8350.9272626073271</c:v>
                </c:pt>
                <c:pt idx="544">
                  <c:v>8209.1342827484568</c:v>
                </c:pt>
                <c:pt idx="545">
                  <c:v>8065.6991159851696</c:v>
                </c:pt>
                <c:pt idx="546">
                  <c:v>8254.1190314209634</c:v>
                </c:pt>
                <c:pt idx="547">
                  <c:v>8494.0398650675361</c:v>
                </c:pt>
                <c:pt idx="548">
                  <c:v>8794.1755846590077</c:v>
                </c:pt>
                <c:pt idx="549">
                  <c:v>9164.8811924651745</c:v>
                </c:pt>
                <c:pt idx="550">
                  <c:v>9617.4577426481828</c:v>
                </c:pt>
                <c:pt idx="551">
                  <c:v>10167.610955604407</c:v>
                </c:pt>
                <c:pt idx="552">
                  <c:v>10829.697157614781</c:v>
                </c:pt>
                <c:pt idx="553">
                  <c:v>11303.592588117883</c:v>
                </c:pt>
                <c:pt idx="554">
                  <c:v>11824.524300360186</c:v>
                </c:pt>
                <c:pt idx="555">
                  <c:v>12391.891870331359</c:v>
                </c:pt>
                <c:pt idx="556">
                  <c:v>13003.205683677445</c:v>
                </c:pt>
                <c:pt idx="557">
                  <c:v>13654.230725005169</c:v>
                </c:pt>
                <c:pt idx="558">
                  <c:v>14337.153397605221</c:v>
                </c:pt>
                <c:pt idx="559">
                  <c:v>15039.725748320991</c:v>
                </c:pt>
                <c:pt idx="560">
                  <c:v>15747.943481090826</c:v>
                </c:pt>
                <c:pt idx="561">
                  <c:v>16494.372745993143</c:v>
                </c:pt>
                <c:pt idx="562">
                  <c:v>17277.572113001992</c:v>
                </c:pt>
                <c:pt idx="563">
                  <c:v>18095.491253884033</c:v>
                </c:pt>
                <c:pt idx="564">
                  <c:v>18947.23354469701</c:v>
                </c:pt>
                <c:pt idx="565">
                  <c:v>19831.117491885034</c:v>
                </c:pt>
                <c:pt idx="566">
                  <c:v>20747.592712259724</c:v>
                </c:pt>
                <c:pt idx="567">
                  <c:v>21686.292587460339</c:v>
                </c:pt>
                <c:pt idx="568">
                  <c:v>22661.901771792123</c:v>
                </c:pt>
                <c:pt idx="569">
                  <c:v>23673.877387001216</c:v>
                </c:pt>
                <c:pt idx="570">
                  <c:v>24721.764451396972</c:v>
                </c:pt>
                <c:pt idx="571">
                  <c:v>25805.509260142062</c:v>
                </c:pt>
                <c:pt idx="572">
                  <c:v>26925.291624333928</c:v>
                </c:pt>
                <c:pt idx="573">
                  <c:v>28081.578838267455</c:v>
                </c:pt>
                <c:pt idx="574">
                  <c:v>29274.805689771714</c:v>
                </c:pt>
                <c:pt idx="575">
                  <c:v>30506.631566529399</c:v>
                </c:pt>
                <c:pt idx="576">
                  <c:v>31776.880360432289</c:v>
                </c:pt>
                <c:pt idx="577">
                  <c:v>33085.964334469223</c:v>
                </c:pt>
                <c:pt idx="578">
                  <c:v>34434.65129586777</c:v>
                </c:pt>
                <c:pt idx="579">
                  <c:v>35823.96060264171</c:v>
                </c:pt>
                <c:pt idx="580">
                  <c:v>37253.334806929772</c:v>
                </c:pt>
                <c:pt idx="581">
                  <c:v>38721.982731467491</c:v>
                </c:pt>
                <c:pt idx="582">
                  <c:v>40230.566162670686</c:v>
                </c:pt>
                <c:pt idx="583">
                  <c:v>41778.898731835623</c:v>
                </c:pt>
                <c:pt idx="584">
                  <c:v>43365.924020598904</c:v>
                </c:pt>
                <c:pt idx="585">
                  <c:v>44991.379861714289</c:v>
                </c:pt>
                <c:pt idx="586">
                  <c:v>46654.482922994648</c:v>
                </c:pt>
                <c:pt idx="587">
                  <c:v>48353.854811278274</c:v>
                </c:pt>
                <c:pt idx="588">
                  <c:v>50089.747604829376</c:v>
                </c:pt>
                <c:pt idx="589">
                  <c:v>51861.214770910323</c:v>
                </c:pt>
                <c:pt idx="590">
                  <c:v>53666.882914397851</c:v>
                </c:pt>
                <c:pt idx="591">
                  <c:v>55505.134702065712</c:v>
                </c:pt>
                <c:pt idx="592">
                  <c:v>57374.998265121038</c:v>
                </c:pt>
                <c:pt idx="593">
                  <c:v>59274.728658828331</c:v>
                </c:pt>
                <c:pt idx="594">
                  <c:v>61201.670765198163</c:v>
                </c:pt>
                <c:pt idx="595">
                  <c:v>63153.553866368609</c:v>
                </c:pt>
                <c:pt idx="596">
                  <c:v>65126.95177966066</c:v>
                </c:pt>
                <c:pt idx="597">
                  <c:v>67119.375129250649</c:v>
                </c:pt>
                <c:pt idx="598">
                  <c:v>69127.853146455484</c:v>
                </c:pt>
                <c:pt idx="599">
                  <c:v>71149.691321807317</c:v>
                </c:pt>
                <c:pt idx="600">
                  <c:v>73181.940524468315</c:v>
                </c:pt>
                <c:pt idx="601">
                  <c:v>75219.553957544034</c:v>
                </c:pt>
                <c:pt idx="602">
                  <c:v>77258.171667140603</c:v>
                </c:pt>
                <c:pt idx="603">
                  <c:v>79294.065599654568</c:v>
                </c:pt>
                <c:pt idx="604">
                  <c:v>81322.607624475655</c:v>
                </c:pt>
                <c:pt idx="605">
                  <c:v>83338.202265914209</c:v>
                </c:pt>
                <c:pt idx="606">
                  <c:v>85337.230385690767</c:v>
                </c:pt>
                <c:pt idx="607">
                  <c:v>87314.887530550724</c:v>
                </c:pt>
                <c:pt idx="608">
                  <c:v>89260.228004617311</c:v>
                </c:pt>
                <c:pt idx="609">
                  <c:v>91168.058160217377</c:v>
                </c:pt>
                <c:pt idx="610">
                  <c:v>93031.895937152396</c:v>
                </c:pt>
                <c:pt idx="611">
                  <c:v>94844.846644630947</c:v>
                </c:pt>
                <c:pt idx="612">
                  <c:v>96602.062070836779</c:v>
                </c:pt>
                <c:pt idx="613">
                  <c:v>98291.607064746568</c:v>
                </c:pt>
                <c:pt idx="614">
                  <c:v>99902.599360461565</c:v>
                </c:pt>
                <c:pt idx="615">
                  <c:v>101436.57865762038</c:v>
                </c:pt>
                <c:pt idx="616">
                  <c:v>102887.2851489493</c:v>
                </c:pt>
                <c:pt idx="617">
                  <c:v>104248.45277443109</c:v>
                </c:pt>
                <c:pt idx="618">
                  <c:v>105513.97936452927</c:v>
                </c:pt>
                <c:pt idx="619">
                  <c:v>106678.101758908</c:v>
                </c:pt>
                <c:pt idx="620">
                  <c:v>107734.94077551697</c:v>
                </c:pt>
                <c:pt idx="621">
                  <c:v>108679.74026499767</c:v>
                </c:pt>
                <c:pt idx="622">
                  <c:v>109509.03052347126</c:v>
                </c:pt>
                <c:pt idx="623">
                  <c:v>110218.64106346751</c:v>
                </c:pt>
                <c:pt idx="624">
                  <c:v>110804.82024437554</c:v>
                </c:pt>
                <c:pt idx="625">
                  <c:v>111264.32933662694</c:v>
                </c:pt>
                <c:pt idx="626">
                  <c:v>111594.57099620441</c:v>
                </c:pt>
                <c:pt idx="627">
                  <c:v>111768.09569870518</c:v>
                </c:pt>
                <c:pt idx="628">
                  <c:v>111877.87354310496</c:v>
                </c:pt>
                <c:pt idx="629">
                  <c:v>111812.45480494916</c:v>
                </c:pt>
                <c:pt idx="630">
                  <c:v>111613.37301688468</c:v>
                </c:pt>
                <c:pt idx="631">
                  <c:v>111280.90728314141</c:v>
                </c:pt>
                <c:pt idx="632">
                  <c:v>110815.96187100414</c:v>
                </c:pt>
                <c:pt idx="633">
                  <c:v>110220.15876718005</c:v>
                </c:pt>
                <c:pt idx="634">
                  <c:v>109519.54847143179</c:v>
                </c:pt>
                <c:pt idx="635">
                  <c:v>108629.51829269488</c:v>
                </c:pt>
                <c:pt idx="636">
                  <c:v>107651.19118057765</c:v>
                </c:pt>
                <c:pt idx="637">
                  <c:v>106552.89813368717</c:v>
                </c:pt>
                <c:pt idx="638">
                  <c:v>105338.78504592094</c:v>
                </c:pt>
                <c:pt idx="639">
                  <c:v>104013.45488269397</c:v>
                </c:pt>
                <c:pt idx="640">
                  <c:v>102581.92523025609</c:v>
                </c:pt>
                <c:pt idx="641">
                  <c:v>101049.44398740257</c:v>
                </c:pt>
                <c:pt idx="642">
                  <c:v>99418.866222034034</c:v>
                </c:pt>
                <c:pt idx="643">
                  <c:v>97703.95291050266</c:v>
                </c:pt>
                <c:pt idx="644">
                  <c:v>95906.959857634909</c:v>
                </c:pt>
                <c:pt idx="645">
                  <c:v>94034.483087636007</c:v>
                </c:pt>
                <c:pt idx="646">
                  <c:v>92093.282075615905</c:v>
                </c:pt>
                <c:pt idx="647">
                  <c:v>90090.233572901314</c:v>
                </c:pt>
                <c:pt idx="648">
                  <c:v>88033.196584254518</c:v>
                </c:pt>
                <c:pt idx="649">
                  <c:v>85925.777498089214</c:v>
                </c:pt>
                <c:pt idx="650">
                  <c:v>83779.295349503984</c:v>
                </c:pt>
                <c:pt idx="651">
                  <c:v>81598.607874839421</c:v>
                </c:pt>
                <c:pt idx="652">
                  <c:v>79390.431022052828</c:v>
                </c:pt>
                <c:pt idx="653">
                  <c:v>77161.3307656205</c:v>
                </c:pt>
                <c:pt idx="654">
                  <c:v>74917.688539304276</c:v>
                </c:pt>
                <c:pt idx="655">
                  <c:v>72665.664814806951</c:v>
                </c:pt>
                <c:pt idx="656">
                  <c:v>70411.066769490571</c:v>
                </c:pt>
                <c:pt idx="657">
                  <c:v>68159.859127321164</c:v>
                </c:pt>
                <c:pt idx="658">
                  <c:v>65917.172005165077</c:v>
                </c:pt>
                <c:pt idx="659">
                  <c:v>63688.068616259232</c:v>
                </c:pt>
                <c:pt idx="660">
                  <c:v>61477.298443311971</c:v>
                </c:pt>
                <c:pt idx="661">
                  <c:v>59289.287860302291</c:v>
                </c:pt>
                <c:pt idx="662">
                  <c:v>57128.134072250105</c:v>
                </c:pt>
                <c:pt idx="663">
                  <c:v>54997.603281049363</c:v>
                </c:pt>
                <c:pt idx="664">
                  <c:v>52901.143550221692</c:v>
                </c:pt>
                <c:pt idx="665">
                  <c:v>50841.835169305588</c:v>
                </c:pt>
                <c:pt idx="666">
                  <c:v>48822.46148020793</c:v>
                </c:pt>
                <c:pt idx="667">
                  <c:v>46845.488849543603</c:v>
                </c:pt>
                <c:pt idx="668">
                  <c:v>44913.075426317671</c:v>
                </c:pt>
                <c:pt idx="669">
                  <c:v>43027.081518052175</c:v>
                </c:pt>
                <c:pt idx="670">
                  <c:v>41189.081107586462</c:v>
                </c:pt>
                <c:pt idx="671">
                  <c:v>39400.375588576644</c:v>
                </c:pt>
                <c:pt idx="672">
                  <c:v>37662.003937946291</c:v>
                </c:pt>
                <c:pt idx="673">
                  <c:v>35974.763165109922</c:v>
                </c:pt>
                <c:pt idx="674">
                  <c:v>34339.219650017978</c:v>
                </c:pt>
                <c:pt idx="675">
                  <c:v>32755.724214274549</c:v>
                </c:pt>
                <c:pt idx="676">
                  <c:v>31224.4273208552</c:v>
                </c:pt>
                <c:pt idx="677">
                  <c:v>29745.2942489124</c:v>
                </c:pt>
                <c:pt idx="678">
                  <c:v>28318.12018020279</c:v>
                </c:pt>
                <c:pt idx="679">
                  <c:v>26942.5447615333</c:v>
                </c:pt>
                <c:pt idx="680">
                  <c:v>25618.066950565004</c:v>
                </c:pt>
                <c:pt idx="681">
                  <c:v>24344.058539481273</c:v>
                </c:pt>
                <c:pt idx="682">
                  <c:v>23119.777587996567</c:v>
                </c:pt>
                <c:pt idx="683">
                  <c:v>21944.381288399978</c:v>
                </c:pt>
                <c:pt idx="684">
                  <c:v>20816.938219581396</c:v>
                </c:pt>
                <c:pt idx="685">
                  <c:v>19736.43996260353</c:v>
                </c:pt>
                <c:pt idx="686">
                  <c:v>18701.812023486807</c:v>
                </c:pt>
                <c:pt idx="687">
                  <c:v>17711.92414504286</c:v>
                </c:pt>
                <c:pt idx="688">
                  <c:v>16765.599850846997</c:v>
                </c:pt>
                <c:pt idx="689">
                  <c:v>15861.625369325586</c:v>
                </c:pt>
                <c:pt idx="690">
                  <c:v>14998.757890607274</c:v>
                </c:pt>
                <c:pt idx="691">
                  <c:v>14175.733170048979</c:v>
                </c:pt>
                <c:pt idx="692">
                  <c:v>13391.27249667131</c:v>
                </c:pt>
                <c:pt idx="693">
                  <c:v>12644.089047306603</c:v>
                </c:pt>
                <c:pt idx="694">
                  <c:v>11932.893656618731</c:v>
                </c:pt>
                <c:pt idx="695">
                  <c:v>11256.400017892654</c:v>
                </c:pt>
                <c:pt idx="696">
                  <c:v>10613.329356223567</c:v>
                </c:pt>
                <c:pt idx="697">
                  <c:v>10002.414596139459</c:v>
                </c:pt>
                <c:pt idx="698">
                  <c:v>9422.4040532885792</c:v>
                </c:pt>
                <c:pt idx="699">
                  <c:v>8872.064680081161</c:v>
                </c:pt>
                <c:pt idx="700">
                  <c:v>8350.1848946889768</c:v>
                </c:pt>
                <c:pt idx="701">
                  <c:v>7855.5770235028558</c:v>
                </c:pt>
                <c:pt idx="702">
                  <c:v>7387.0793842443163</c:v>
                </c:pt>
                <c:pt idx="703">
                  <c:v>6943.5580389293609</c:v>
                </c:pt>
                <c:pt idx="704">
                  <c:v>6523.9082425903825</c:v>
                </c:pt>
                <c:pt idx="705">
                  <c:v>6127.0556134837743</c:v>
                </c:pt>
                <c:pt idx="706">
                  <c:v>5751.9570493295296</c:v>
                </c:pt>
                <c:pt idx="707">
                  <c:v>5397.6014128777169</c:v>
                </c:pt>
                <c:pt idx="708">
                  <c:v>5063.0100088782365</c:v>
                </c:pt>
                <c:pt idx="709">
                  <c:v>4747.2368730732878</c:v>
                </c:pt>
                <c:pt idx="710">
                  <c:v>4449.3688927847843</c:v>
                </c:pt>
                <c:pt idx="711">
                  <c:v>4168.5257771706119</c:v>
                </c:pt>
                <c:pt idx="712">
                  <c:v>3903.8598940798847</c:v>
                </c:pt>
                <c:pt idx="713">
                  <c:v>3654.5559892144565</c:v>
                </c:pt>
                <c:pt idx="714">
                  <c:v>3419.8308021219332</c:v>
                </c:pt>
                <c:pt idx="715">
                  <c:v>3198.9325924112209</c:v>
                </c:pt>
                <c:pt idx="716">
                  <c:v>2991.140588489036</c:v>
                </c:pt>
                <c:pt idx="717">
                  <c:v>2795.7643701013358</c:v>
                </c:pt>
                <c:pt idx="718">
                  <c:v>2612.1431949685516</c:v>
                </c:pt>
                <c:pt idx="719">
                  <c:v>2439.64527889388</c:v>
                </c:pt>
                <c:pt idx="720">
                  <c:v>2277.6670378570311</c:v>
                </c:pt>
                <c:pt idx="721">
                  <c:v>2125.6322997941838</c:v>
                </c:pt>
                <c:pt idx="722">
                  <c:v>1982.9914930077257</c:v>
                </c:pt>
                <c:pt idx="723">
                  <c:v>1849.2208174444793</c:v>
                </c:pt>
                <c:pt idx="724">
                  <c:v>1723.8214044287283</c:v>
                </c:pt>
                <c:pt idx="725">
                  <c:v>1606.3184698302707</c:v>
                </c:pt>
                <c:pt idx="726">
                  <c:v>1496.2604650909166</c:v>
                </c:pt>
                <c:pt idx="727">
                  <c:v>1393.2182300190761</c:v>
                </c:pt>
                <c:pt idx="728">
                  <c:v>1296.7841507904948</c:v>
                </c:pt>
                <c:pt idx="729">
                  <c:v>1206.5713261613739</c:v>
                </c:pt>
                <c:pt idx="730">
                  <c:v>1122.2127445056256</c:v>
                </c:pt>
                <c:pt idx="731">
                  <c:v>1043.3604739285802</c:v>
                </c:pt>
                <c:pt idx="732">
                  <c:v>969.68486738251897</c:v>
                </c:pt>
                <c:pt idx="733">
                  <c:v>900.87378441304622</c:v>
                </c:pt>
                <c:pt idx="734">
                  <c:v>836.63183089710208</c:v>
                </c:pt>
                <c:pt idx="735">
                  <c:v>776.67961789136336</c:v>
                </c:pt>
                <c:pt idx="736">
                  <c:v>720.75304049196518</c:v>
                </c:pt>
                <c:pt idx="737">
                  <c:v>668.60257741096007</c:v>
                </c:pt>
                <c:pt idx="738">
                  <c:v>619.99261179998075</c:v>
                </c:pt>
                <c:pt idx="739">
                  <c:v>574.70077369546914</c:v>
                </c:pt>
                <c:pt idx="740">
                  <c:v>532.5173043210508</c:v>
                </c:pt>
                <c:pt idx="741">
                  <c:v>493.24444235965905</c:v>
                </c:pt>
                <c:pt idx="742">
                  <c:v>456.69583219951153</c:v>
                </c:pt>
                <c:pt idx="743">
                  <c:v>422.69595406271259</c:v>
                </c:pt>
                <c:pt idx="744">
                  <c:v>391.07957584192548</c:v>
                </c:pt>
                <c:pt idx="745">
                  <c:v>361.69122639812986</c:v>
                </c:pt>
                <c:pt idx="746">
                  <c:v>334.38469000992649</c:v>
                </c:pt>
                <c:pt idx="747">
                  <c:v>309.02252161124898</c:v>
                </c:pt>
                <c:pt idx="748">
                  <c:v>285.47558240881824</c:v>
                </c:pt>
                <c:pt idx="749">
                  <c:v>263.62259543243806</c:v>
                </c:pt>
                <c:pt idx="750">
                  <c:v>243.34972053955599</c:v>
                </c:pt>
                <c:pt idx="751">
                  <c:v>224.55014836972637</c:v>
                </c:pt>
                <c:pt idx="752">
                  <c:v>207.12371272410405</c:v>
                </c:pt>
                <c:pt idx="753">
                  <c:v>190.97652082931234</c:v>
                </c:pt>
                <c:pt idx="754">
                  <c:v>176.0206009334461</c:v>
                </c:pt>
                <c:pt idx="755">
                  <c:v>162.1735666741379</c:v>
                </c:pt>
                <c:pt idx="756">
                  <c:v>149.35829765409468</c:v>
                </c:pt>
                <c:pt idx="757">
                  <c:v>137.50263565793151</c:v>
                </c:pt>
                <c:pt idx="758">
                  <c:v>126.53909594512464</c:v>
                </c:pt>
                <c:pt idx="759">
                  <c:v>116.40459305717052</c:v>
                </c:pt>
                <c:pt idx="760">
                  <c:v>107.04018058227481</c:v>
                </c:pt>
                <c:pt idx="761">
                  <c:v>98.390804327849864</c:v>
                </c:pt>
                <c:pt idx="762">
                  <c:v>90.405068359530915</c:v>
                </c:pt>
                <c:pt idx="763">
                  <c:v>83.03501337511932</c:v>
                </c:pt>
                <c:pt idx="764">
                  <c:v>76.235906892632244</c:v>
                </c:pt>
                <c:pt idx="765">
                  <c:v>69.96604474330978</c:v>
                </c:pt>
                <c:pt idx="766">
                  <c:v>64.18656337284628</c:v>
                </c:pt>
                <c:pt idx="767">
                  <c:v>58.861262467132534</c:v>
                </c:pt>
                <c:pt idx="768">
                  <c:v>53.956437432296042</c:v>
                </c:pt>
                <c:pt idx="769">
                  <c:v>49.44072127269277</c:v>
                </c:pt>
                <c:pt idx="770">
                  <c:v>45.284935424637943</c:v>
                </c:pt>
                <c:pt idx="771">
                  <c:v>41.461949117975756</c:v>
                </c:pt>
                <c:pt idx="772">
                  <c:v>37.946546851998335</c:v>
                </c:pt>
                <c:pt idx="773">
                  <c:v>34.715303586663786</c:v>
                </c:pt>
                <c:pt idx="774">
                  <c:v>31.746467264469501</c:v>
                </c:pt>
                <c:pt idx="775">
                  <c:v>29.01984829265529</c:v>
                </c:pt>
                <c:pt idx="776">
                  <c:v>26.516715629593669</c:v>
                </c:pt>
                <c:pt idx="777">
                  <c:v>24.21969913323089</c:v>
                </c:pt>
                <c:pt idx="778">
                  <c:v>22.112697843234876</c:v>
                </c:pt>
                <c:pt idx="779">
                  <c:v>20.180793882055134</c:v>
                </c:pt>
                <c:pt idx="780">
                  <c:v>18.410171673377874</c:v>
                </c:pt>
                <c:pt idx="781">
                  <c:v>16.788042189445015</c:v>
                </c:pt>
                <c:pt idx="782">
                  <c:v>15.302571951379562</c:v>
                </c:pt>
                <c:pt idx="783">
                  <c:v>13.942816519006932</c:v>
                </c:pt>
                <c:pt idx="784">
                  <c:v>12.69865821866992</c:v>
                </c:pt>
                <c:pt idx="785">
                  <c:v>11.560747869194415</c:v>
                </c:pt>
                <c:pt idx="786">
                  <c:v>10.520450277466699</c:v>
                </c:pt>
                <c:pt idx="787">
                  <c:v>9.569793286026405</c:v>
                </c:pt>
                <c:pt idx="788">
                  <c:v>8.7014201656585559</c:v>
                </c:pt>
                <c:pt idx="789">
                  <c:v>7.9085451561829068</c:v>
                </c:pt>
                <c:pt idx="790">
                  <c:v>7.0676554741895368</c:v>
                </c:pt>
                <c:pt idx="791">
                  <c:v>6.2923024395200144</c:v>
                </c:pt>
                <c:pt idx="792">
                  <c:v>5.5763799117621371</c:v>
                </c:pt>
                <c:pt idx="793">
                  <c:v>4.9142264835520457</c:v>
                </c:pt>
                <c:pt idx="794">
                  <c:v>4.3005895085474783</c:v>
                </c:pt>
                <c:pt idx="795">
                  <c:v>3.730591455885909</c:v>
                </c:pt>
                <c:pt idx="796">
                  <c:v>3.2001557348775407</c:v>
                </c:pt>
                <c:pt idx="797">
                  <c:v>2.8174880822860713</c:v>
                </c:pt>
                <c:pt idx="798">
                  <c:v>2.4725800972694252</c:v>
                </c:pt>
                <c:pt idx="799">
                  <c:v>2.1629955936799456</c:v>
                </c:pt>
                <c:pt idx="800">
                  <c:v>1.8866031175200144</c:v>
                </c:pt>
                <c:pt idx="801">
                  <c:v>1.6415619349282244</c:v>
                </c:pt>
                <c:pt idx="802">
                  <c:v>1.4263098504901501</c:v>
                </c:pt>
                <c:pt idx="803">
                  <c:v>1.2395515269309545</c:v>
                </c:pt>
                <c:pt idx="804">
                  <c:v>1.0799068515910595</c:v>
                </c:pt>
                <c:pt idx="805">
                  <c:v>1</c:v>
                </c:pt>
                <c:pt idx="806">
                  <c:v>1</c:v>
                </c:pt>
                <c:pt idx="807">
                  <c:v>1</c:v>
                </c:pt>
                <c:pt idx="808">
                  <c:v>1</c:v>
                </c:pt>
                <c:pt idx="809">
                  <c:v>1</c:v>
                </c:pt>
                <c:pt idx="810">
                  <c:v>1</c:v>
                </c:pt>
                <c:pt idx="811">
                  <c:v>1</c:v>
                </c:pt>
              </c:numCache>
            </c:numRef>
          </c:yVal>
          <c:smooth val="0"/>
          <c:extLst xmlns:c16r2="http://schemas.microsoft.com/office/drawing/2015/06/chart">
            <c:ext xmlns:c16="http://schemas.microsoft.com/office/drawing/2014/chart" uri="{C3380CC4-5D6E-409C-BE32-E72D297353CC}">
              <c16:uniqueId val="{00000000-083B-418A-9E7C-61249070F981}"/>
            </c:ext>
          </c:extLst>
        </c:ser>
        <c:ser>
          <c:idx val="1"/>
          <c:order val="2"/>
          <c:tx>
            <c:strRef>
              <c:f>'Plot Data'!$E$2</c:f>
              <c:strCache>
                <c:ptCount val="1"/>
                <c:pt idx="0">
                  <c:v>Infected total</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'Plot Data'!$S$35:$S$846</c:f>
              <c:numCache>
                <c:formatCode>m/d/yy;@</c:formatCode>
                <c:ptCount val="812"/>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pt idx="238">
                  <c:v>44069</c:v>
                </c:pt>
                <c:pt idx="239">
                  <c:v>44070</c:v>
                </c:pt>
                <c:pt idx="240">
                  <c:v>44071</c:v>
                </c:pt>
                <c:pt idx="241">
                  <c:v>44072</c:v>
                </c:pt>
                <c:pt idx="242">
                  <c:v>44073</c:v>
                </c:pt>
                <c:pt idx="243">
                  <c:v>44074</c:v>
                </c:pt>
                <c:pt idx="244">
                  <c:v>44075</c:v>
                </c:pt>
                <c:pt idx="245">
                  <c:v>44076</c:v>
                </c:pt>
                <c:pt idx="246">
                  <c:v>44077</c:v>
                </c:pt>
                <c:pt idx="247">
                  <c:v>44078</c:v>
                </c:pt>
                <c:pt idx="248">
                  <c:v>44079</c:v>
                </c:pt>
                <c:pt idx="249">
                  <c:v>44080</c:v>
                </c:pt>
                <c:pt idx="250">
                  <c:v>44081</c:v>
                </c:pt>
                <c:pt idx="251">
                  <c:v>44082</c:v>
                </c:pt>
                <c:pt idx="252">
                  <c:v>44083</c:v>
                </c:pt>
                <c:pt idx="253">
                  <c:v>44084</c:v>
                </c:pt>
                <c:pt idx="254">
                  <c:v>44085</c:v>
                </c:pt>
                <c:pt idx="255">
                  <c:v>44086</c:v>
                </c:pt>
                <c:pt idx="256">
                  <c:v>44087</c:v>
                </c:pt>
                <c:pt idx="257">
                  <c:v>44088</c:v>
                </c:pt>
                <c:pt idx="258">
                  <c:v>44089</c:v>
                </c:pt>
                <c:pt idx="259">
                  <c:v>44090</c:v>
                </c:pt>
                <c:pt idx="260">
                  <c:v>44091</c:v>
                </c:pt>
                <c:pt idx="261">
                  <c:v>44092</c:v>
                </c:pt>
                <c:pt idx="262">
                  <c:v>44093</c:v>
                </c:pt>
                <c:pt idx="263">
                  <c:v>44094</c:v>
                </c:pt>
                <c:pt idx="264">
                  <c:v>44095</c:v>
                </c:pt>
                <c:pt idx="265">
                  <c:v>44096</c:v>
                </c:pt>
                <c:pt idx="266">
                  <c:v>44097</c:v>
                </c:pt>
                <c:pt idx="267">
                  <c:v>44098</c:v>
                </c:pt>
                <c:pt idx="268">
                  <c:v>44099</c:v>
                </c:pt>
                <c:pt idx="269">
                  <c:v>44100</c:v>
                </c:pt>
                <c:pt idx="270">
                  <c:v>44101</c:v>
                </c:pt>
                <c:pt idx="271">
                  <c:v>44102</c:v>
                </c:pt>
                <c:pt idx="272">
                  <c:v>44103</c:v>
                </c:pt>
                <c:pt idx="273">
                  <c:v>44104</c:v>
                </c:pt>
                <c:pt idx="274">
                  <c:v>44105</c:v>
                </c:pt>
                <c:pt idx="275">
                  <c:v>44106</c:v>
                </c:pt>
                <c:pt idx="276">
                  <c:v>44107</c:v>
                </c:pt>
                <c:pt idx="277">
                  <c:v>44108</c:v>
                </c:pt>
                <c:pt idx="278">
                  <c:v>44109</c:v>
                </c:pt>
                <c:pt idx="279">
                  <c:v>44110</c:v>
                </c:pt>
                <c:pt idx="280">
                  <c:v>44111</c:v>
                </c:pt>
                <c:pt idx="281">
                  <c:v>44112</c:v>
                </c:pt>
                <c:pt idx="282">
                  <c:v>44113</c:v>
                </c:pt>
                <c:pt idx="283">
                  <c:v>44114</c:v>
                </c:pt>
                <c:pt idx="284">
                  <c:v>44115</c:v>
                </c:pt>
                <c:pt idx="285">
                  <c:v>44116</c:v>
                </c:pt>
                <c:pt idx="286">
                  <c:v>44117</c:v>
                </c:pt>
                <c:pt idx="287">
                  <c:v>44118</c:v>
                </c:pt>
                <c:pt idx="288">
                  <c:v>44119</c:v>
                </c:pt>
                <c:pt idx="289">
                  <c:v>44120</c:v>
                </c:pt>
                <c:pt idx="290">
                  <c:v>44121</c:v>
                </c:pt>
                <c:pt idx="291">
                  <c:v>44122</c:v>
                </c:pt>
                <c:pt idx="292">
                  <c:v>44123</c:v>
                </c:pt>
                <c:pt idx="293">
                  <c:v>44124</c:v>
                </c:pt>
                <c:pt idx="294">
                  <c:v>44125</c:v>
                </c:pt>
                <c:pt idx="295">
                  <c:v>44126</c:v>
                </c:pt>
                <c:pt idx="296">
                  <c:v>44127</c:v>
                </c:pt>
                <c:pt idx="297">
                  <c:v>44128</c:v>
                </c:pt>
                <c:pt idx="298">
                  <c:v>44129</c:v>
                </c:pt>
                <c:pt idx="299">
                  <c:v>44130</c:v>
                </c:pt>
                <c:pt idx="300">
                  <c:v>44131</c:v>
                </c:pt>
                <c:pt idx="301">
                  <c:v>44132</c:v>
                </c:pt>
                <c:pt idx="302">
                  <c:v>44133</c:v>
                </c:pt>
                <c:pt idx="303">
                  <c:v>44134</c:v>
                </c:pt>
                <c:pt idx="304">
                  <c:v>44135</c:v>
                </c:pt>
                <c:pt idx="305">
                  <c:v>44136</c:v>
                </c:pt>
                <c:pt idx="306">
                  <c:v>44137</c:v>
                </c:pt>
                <c:pt idx="307">
                  <c:v>44138</c:v>
                </c:pt>
                <c:pt idx="308">
                  <c:v>44139</c:v>
                </c:pt>
                <c:pt idx="309">
                  <c:v>44140</c:v>
                </c:pt>
                <c:pt idx="310">
                  <c:v>44141</c:v>
                </c:pt>
                <c:pt idx="311">
                  <c:v>44142</c:v>
                </c:pt>
                <c:pt idx="312">
                  <c:v>44143</c:v>
                </c:pt>
                <c:pt idx="313">
                  <c:v>44144</c:v>
                </c:pt>
                <c:pt idx="314">
                  <c:v>44145</c:v>
                </c:pt>
                <c:pt idx="315">
                  <c:v>44146</c:v>
                </c:pt>
                <c:pt idx="316">
                  <c:v>44147</c:v>
                </c:pt>
                <c:pt idx="317">
                  <c:v>44148</c:v>
                </c:pt>
                <c:pt idx="318">
                  <c:v>44149</c:v>
                </c:pt>
                <c:pt idx="319">
                  <c:v>44150</c:v>
                </c:pt>
                <c:pt idx="320">
                  <c:v>44151</c:v>
                </c:pt>
                <c:pt idx="321">
                  <c:v>44152</c:v>
                </c:pt>
                <c:pt idx="322">
                  <c:v>44153</c:v>
                </c:pt>
                <c:pt idx="323">
                  <c:v>44154</c:v>
                </c:pt>
                <c:pt idx="324">
                  <c:v>44155</c:v>
                </c:pt>
                <c:pt idx="325">
                  <c:v>44156</c:v>
                </c:pt>
                <c:pt idx="326">
                  <c:v>44157</c:v>
                </c:pt>
                <c:pt idx="327">
                  <c:v>44158</c:v>
                </c:pt>
                <c:pt idx="328">
                  <c:v>44159</c:v>
                </c:pt>
                <c:pt idx="329">
                  <c:v>44160</c:v>
                </c:pt>
                <c:pt idx="330">
                  <c:v>44161</c:v>
                </c:pt>
                <c:pt idx="331">
                  <c:v>44162</c:v>
                </c:pt>
                <c:pt idx="332">
                  <c:v>44163</c:v>
                </c:pt>
                <c:pt idx="333">
                  <c:v>44164</c:v>
                </c:pt>
                <c:pt idx="334">
                  <c:v>44165</c:v>
                </c:pt>
                <c:pt idx="335">
                  <c:v>44166</c:v>
                </c:pt>
                <c:pt idx="336">
                  <c:v>44167</c:v>
                </c:pt>
                <c:pt idx="337">
                  <c:v>44168</c:v>
                </c:pt>
                <c:pt idx="338">
                  <c:v>44169</c:v>
                </c:pt>
                <c:pt idx="339">
                  <c:v>44170</c:v>
                </c:pt>
                <c:pt idx="340">
                  <c:v>44171</c:v>
                </c:pt>
                <c:pt idx="341">
                  <c:v>44172</c:v>
                </c:pt>
                <c:pt idx="342">
                  <c:v>44173</c:v>
                </c:pt>
                <c:pt idx="343">
                  <c:v>44174</c:v>
                </c:pt>
                <c:pt idx="344">
                  <c:v>44175</c:v>
                </c:pt>
                <c:pt idx="345">
                  <c:v>44176</c:v>
                </c:pt>
                <c:pt idx="346">
                  <c:v>44177</c:v>
                </c:pt>
                <c:pt idx="347">
                  <c:v>44178</c:v>
                </c:pt>
                <c:pt idx="348">
                  <c:v>44179</c:v>
                </c:pt>
                <c:pt idx="349">
                  <c:v>44180</c:v>
                </c:pt>
                <c:pt idx="350">
                  <c:v>44181</c:v>
                </c:pt>
                <c:pt idx="351">
                  <c:v>44182</c:v>
                </c:pt>
                <c:pt idx="352">
                  <c:v>44183</c:v>
                </c:pt>
                <c:pt idx="353">
                  <c:v>44184</c:v>
                </c:pt>
                <c:pt idx="354">
                  <c:v>44185</c:v>
                </c:pt>
                <c:pt idx="355">
                  <c:v>44186</c:v>
                </c:pt>
                <c:pt idx="356">
                  <c:v>44187</c:v>
                </c:pt>
                <c:pt idx="357">
                  <c:v>44188</c:v>
                </c:pt>
                <c:pt idx="358">
                  <c:v>44189</c:v>
                </c:pt>
                <c:pt idx="359">
                  <c:v>44190</c:v>
                </c:pt>
                <c:pt idx="360">
                  <c:v>44191</c:v>
                </c:pt>
                <c:pt idx="361">
                  <c:v>44192</c:v>
                </c:pt>
                <c:pt idx="362">
                  <c:v>44193</c:v>
                </c:pt>
                <c:pt idx="363">
                  <c:v>44194</c:v>
                </c:pt>
                <c:pt idx="364">
                  <c:v>44195</c:v>
                </c:pt>
                <c:pt idx="365">
                  <c:v>44196</c:v>
                </c:pt>
                <c:pt idx="366">
                  <c:v>44197</c:v>
                </c:pt>
                <c:pt idx="367">
                  <c:v>44198</c:v>
                </c:pt>
                <c:pt idx="368">
                  <c:v>44199</c:v>
                </c:pt>
                <c:pt idx="369">
                  <c:v>44200</c:v>
                </c:pt>
                <c:pt idx="370">
                  <c:v>44201</c:v>
                </c:pt>
                <c:pt idx="371">
                  <c:v>44202</c:v>
                </c:pt>
                <c:pt idx="372">
                  <c:v>44203</c:v>
                </c:pt>
                <c:pt idx="373">
                  <c:v>44204</c:v>
                </c:pt>
                <c:pt idx="374">
                  <c:v>44205</c:v>
                </c:pt>
                <c:pt idx="375">
                  <c:v>44206</c:v>
                </c:pt>
                <c:pt idx="376">
                  <c:v>44207</c:v>
                </c:pt>
                <c:pt idx="377">
                  <c:v>44208</c:v>
                </c:pt>
                <c:pt idx="378">
                  <c:v>44209</c:v>
                </c:pt>
                <c:pt idx="379">
                  <c:v>44210</c:v>
                </c:pt>
                <c:pt idx="380">
                  <c:v>44211</c:v>
                </c:pt>
                <c:pt idx="381">
                  <c:v>44212</c:v>
                </c:pt>
                <c:pt idx="382">
                  <c:v>44213</c:v>
                </c:pt>
                <c:pt idx="383">
                  <c:v>44214</c:v>
                </c:pt>
                <c:pt idx="384">
                  <c:v>44215</c:v>
                </c:pt>
                <c:pt idx="385">
                  <c:v>44216</c:v>
                </c:pt>
                <c:pt idx="386">
                  <c:v>44217</c:v>
                </c:pt>
                <c:pt idx="387">
                  <c:v>44218</c:v>
                </c:pt>
                <c:pt idx="388">
                  <c:v>44219</c:v>
                </c:pt>
                <c:pt idx="389">
                  <c:v>44220</c:v>
                </c:pt>
                <c:pt idx="390">
                  <c:v>44221</c:v>
                </c:pt>
                <c:pt idx="391">
                  <c:v>44222</c:v>
                </c:pt>
                <c:pt idx="392">
                  <c:v>44223</c:v>
                </c:pt>
                <c:pt idx="393">
                  <c:v>44224</c:v>
                </c:pt>
                <c:pt idx="394">
                  <c:v>44225</c:v>
                </c:pt>
                <c:pt idx="395">
                  <c:v>44226</c:v>
                </c:pt>
                <c:pt idx="396">
                  <c:v>44227</c:v>
                </c:pt>
                <c:pt idx="397">
                  <c:v>44228</c:v>
                </c:pt>
                <c:pt idx="398">
                  <c:v>44229</c:v>
                </c:pt>
                <c:pt idx="399">
                  <c:v>44230</c:v>
                </c:pt>
                <c:pt idx="400">
                  <c:v>44231</c:v>
                </c:pt>
                <c:pt idx="401">
                  <c:v>44232</c:v>
                </c:pt>
                <c:pt idx="402">
                  <c:v>44233</c:v>
                </c:pt>
                <c:pt idx="403">
                  <c:v>44234</c:v>
                </c:pt>
                <c:pt idx="404">
                  <c:v>44235</c:v>
                </c:pt>
                <c:pt idx="405">
                  <c:v>44236</c:v>
                </c:pt>
                <c:pt idx="406">
                  <c:v>44237</c:v>
                </c:pt>
                <c:pt idx="407">
                  <c:v>44238</c:v>
                </c:pt>
                <c:pt idx="408">
                  <c:v>44239</c:v>
                </c:pt>
                <c:pt idx="409">
                  <c:v>44240</c:v>
                </c:pt>
                <c:pt idx="410">
                  <c:v>44241</c:v>
                </c:pt>
                <c:pt idx="411">
                  <c:v>44242</c:v>
                </c:pt>
                <c:pt idx="412">
                  <c:v>44243</c:v>
                </c:pt>
                <c:pt idx="413">
                  <c:v>44244</c:v>
                </c:pt>
                <c:pt idx="414">
                  <c:v>44245</c:v>
                </c:pt>
                <c:pt idx="415">
                  <c:v>44246</c:v>
                </c:pt>
                <c:pt idx="416">
                  <c:v>44247</c:v>
                </c:pt>
                <c:pt idx="417">
                  <c:v>44248</c:v>
                </c:pt>
                <c:pt idx="418">
                  <c:v>44249</c:v>
                </c:pt>
                <c:pt idx="419">
                  <c:v>44250</c:v>
                </c:pt>
                <c:pt idx="420">
                  <c:v>44251</c:v>
                </c:pt>
                <c:pt idx="421">
                  <c:v>44252</c:v>
                </c:pt>
                <c:pt idx="422">
                  <c:v>44253</c:v>
                </c:pt>
                <c:pt idx="423">
                  <c:v>44254</c:v>
                </c:pt>
                <c:pt idx="424">
                  <c:v>44255</c:v>
                </c:pt>
                <c:pt idx="425">
                  <c:v>44256</c:v>
                </c:pt>
                <c:pt idx="426">
                  <c:v>44257</c:v>
                </c:pt>
                <c:pt idx="427">
                  <c:v>44258</c:v>
                </c:pt>
                <c:pt idx="428">
                  <c:v>44259</c:v>
                </c:pt>
                <c:pt idx="429">
                  <c:v>44260</c:v>
                </c:pt>
                <c:pt idx="430">
                  <c:v>44261</c:v>
                </c:pt>
                <c:pt idx="431">
                  <c:v>44262</c:v>
                </c:pt>
                <c:pt idx="432">
                  <c:v>44263</c:v>
                </c:pt>
                <c:pt idx="433">
                  <c:v>44264</c:v>
                </c:pt>
                <c:pt idx="434">
                  <c:v>44265</c:v>
                </c:pt>
                <c:pt idx="435">
                  <c:v>44266</c:v>
                </c:pt>
                <c:pt idx="436">
                  <c:v>44267</c:v>
                </c:pt>
                <c:pt idx="437">
                  <c:v>44268</c:v>
                </c:pt>
                <c:pt idx="438">
                  <c:v>44269</c:v>
                </c:pt>
                <c:pt idx="439">
                  <c:v>44270</c:v>
                </c:pt>
                <c:pt idx="440">
                  <c:v>44271</c:v>
                </c:pt>
                <c:pt idx="441">
                  <c:v>44272</c:v>
                </c:pt>
                <c:pt idx="442">
                  <c:v>44273</c:v>
                </c:pt>
                <c:pt idx="443">
                  <c:v>44274</c:v>
                </c:pt>
                <c:pt idx="444">
                  <c:v>44275</c:v>
                </c:pt>
                <c:pt idx="445">
                  <c:v>44276</c:v>
                </c:pt>
                <c:pt idx="446">
                  <c:v>44277</c:v>
                </c:pt>
                <c:pt idx="447">
                  <c:v>44278</c:v>
                </c:pt>
                <c:pt idx="448">
                  <c:v>44279</c:v>
                </c:pt>
                <c:pt idx="449">
                  <c:v>44280</c:v>
                </c:pt>
                <c:pt idx="450">
                  <c:v>44281</c:v>
                </c:pt>
                <c:pt idx="451">
                  <c:v>44282</c:v>
                </c:pt>
                <c:pt idx="452">
                  <c:v>44283</c:v>
                </c:pt>
                <c:pt idx="453">
                  <c:v>44284</c:v>
                </c:pt>
                <c:pt idx="454">
                  <c:v>44285</c:v>
                </c:pt>
                <c:pt idx="455">
                  <c:v>44286</c:v>
                </c:pt>
                <c:pt idx="456">
                  <c:v>44287</c:v>
                </c:pt>
                <c:pt idx="457">
                  <c:v>44288</c:v>
                </c:pt>
                <c:pt idx="458">
                  <c:v>44289</c:v>
                </c:pt>
                <c:pt idx="459">
                  <c:v>44290</c:v>
                </c:pt>
                <c:pt idx="460">
                  <c:v>44291</c:v>
                </c:pt>
                <c:pt idx="461">
                  <c:v>44292</c:v>
                </c:pt>
                <c:pt idx="462">
                  <c:v>44293</c:v>
                </c:pt>
                <c:pt idx="463">
                  <c:v>44294</c:v>
                </c:pt>
                <c:pt idx="464">
                  <c:v>44295</c:v>
                </c:pt>
                <c:pt idx="465">
                  <c:v>44296</c:v>
                </c:pt>
                <c:pt idx="466">
                  <c:v>44297</c:v>
                </c:pt>
                <c:pt idx="467">
                  <c:v>44298</c:v>
                </c:pt>
                <c:pt idx="468">
                  <c:v>44299</c:v>
                </c:pt>
                <c:pt idx="469">
                  <c:v>44300</c:v>
                </c:pt>
                <c:pt idx="470">
                  <c:v>44301</c:v>
                </c:pt>
                <c:pt idx="471">
                  <c:v>44302</c:v>
                </c:pt>
                <c:pt idx="472">
                  <c:v>44303</c:v>
                </c:pt>
                <c:pt idx="473">
                  <c:v>44304</c:v>
                </c:pt>
                <c:pt idx="474">
                  <c:v>44305</c:v>
                </c:pt>
                <c:pt idx="475">
                  <c:v>44306</c:v>
                </c:pt>
                <c:pt idx="476">
                  <c:v>44307</c:v>
                </c:pt>
                <c:pt idx="477">
                  <c:v>44308</c:v>
                </c:pt>
                <c:pt idx="478">
                  <c:v>44309</c:v>
                </c:pt>
                <c:pt idx="479">
                  <c:v>44310</c:v>
                </c:pt>
                <c:pt idx="480">
                  <c:v>44311</c:v>
                </c:pt>
                <c:pt idx="481">
                  <c:v>44312</c:v>
                </c:pt>
                <c:pt idx="482">
                  <c:v>44313</c:v>
                </c:pt>
                <c:pt idx="483">
                  <c:v>44314</c:v>
                </c:pt>
                <c:pt idx="484">
                  <c:v>44315</c:v>
                </c:pt>
                <c:pt idx="485">
                  <c:v>44316</c:v>
                </c:pt>
                <c:pt idx="486">
                  <c:v>44317</c:v>
                </c:pt>
                <c:pt idx="487">
                  <c:v>44318</c:v>
                </c:pt>
                <c:pt idx="488">
                  <c:v>44319</c:v>
                </c:pt>
                <c:pt idx="489">
                  <c:v>44320</c:v>
                </c:pt>
                <c:pt idx="490">
                  <c:v>44321</c:v>
                </c:pt>
                <c:pt idx="491">
                  <c:v>44322</c:v>
                </c:pt>
                <c:pt idx="492">
                  <c:v>44323</c:v>
                </c:pt>
                <c:pt idx="493">
                  <c:v>44324</c:v>
                </c:pt>
                <c:pt idx="494">
                  <c:v>44325</c:v>
                </c:pt>
                <c:pt idx="495">
                  <c:v>44326</c:v>
                </c:pt>
                <c:pt idx="496">
                  <c:v>44327</c:v>
                </c:pt>
                <c:pt idx="497">
                  <c:v>44328</c:v>
                </c:pt>
                <c:pt idx="498">
                  <c:v>44329</c:v>
                </c:pt>
                <c:pt idx="499">
                  <c:v>44330</c:v>
                </c:pt>
                <c:pt idx="500">
                  <c:v>44331</c:v>
                </c:pt>
                <c:pt idx="501">
                  <c:v>44332</c:v>
                </c:pt>
                <c:pt idx="502">
                  <c:v>44333</c:v>
                </c:pt>
                <c:pt idx="503">
                  <c:v>44334</c:v>
                </c:pt>
                <c:pt idx="504">
                  <c:v>44335</c:v>
                </c:pt>
                <c:pt idx="505">
                  <c:v>44336</c:v>
                </c:pt>
                <c:pt idx="506">
                  <c:v>44337</c:v>
                </c:pt>
                <c:pt idx="507">
                  <c:v>44338</c:v>
                </c:pt>
                <c:pt idx="508">
                  <c:v>44339</c:v>
                </c:pt>
                <c:pt idx="509">
                  <c:v>44340</c:v>
                </c:pt>
                <c:pt idx="510">
                  <c:v>44341</c:v>
                </c:pt>
                <c:pt idx="511">
                  <c:v>44342</c:v>
                </c:pt>
                <c:pt idx="512">
                  <c:v>44343</c:v>
                </c:pt>
                <c:pt idx="513">
                  <c:v>44344</c:v>
                </c:pt>
                <c:pt idx="514">
                  <c:v>44345</c:v>
                </c:pt>
                <c:pt idx="515">
                  <c:v>44346</c:v>
                </c:pt>
                <c:pt idx="516">
                  <c:v>44347</c:v>
                </c:pt>
                <c:pt idx="517">
                  <c:v>44348</c:v>
                </c:pt>
                <c:pt idx="518">
                  <c:v>44349</c:v>
                </c:pt>
                <c:pt idx="519">
                  <c:v>44350</c:v>
                </c:pt>
                <c:pt idx="520">
                  <c:v>44351</c:v>
                </c:pt>
                <c:pt idx="521">
                  <c:v>44352</c:v>
                </c:pt>
                <c:pt idx="522">
                  <c:v>44353</c:v>
                </c:pt>
                <c:pt idx="523">
                  <c:v>44354</c:v>
                </c:pt>
                <c:pt idx="524">
                  <c:v>44355</c:v>
                </c:pt>
                <c:pt idx="525">
                  <c:v>44356</c:v>
                </c:pt>
                <c:pt idx="526">
                  <c:v>44357</c:v>
                </c:pt>
                <c:pt idx="527">
                  <c:v>44358</c:v>
                </c:pt>
                <c:pt idx="528">
                  <c:v>44359</c:v>
                </c:pt>
                <c:pt idx="529">
                  <c:v>44360</c:v>
                </c:pt>
                <c:pt idx="530">
                  <c:v>44361</c:v>
                </c:pt>
                <c:pt idx="531">
                  <c:v>44362</c:v>
                </c:pt>
                <c:pt idx="532">
                  <c:v>44363</c:v>
                </c:pt>
                <c:pt idx="533">
                  <c:v>44364</c:v>
                </c:pt>
                <c:pt idx="534">
                  <c:v>44365</c:v>
                </c:pt>
                <c:pt idx="535">
                  <c:v>44366</c:v>
                </c:pt>
                <c:pt idx="536">
                  <c:v>44367</c:v>
                </c:pt>
                <c:pt idx="537">
                  <c:v>44368</c:v>
                </c:pt>
                <c:pt idx="538">
                  <c:v>44369</c:v>
                </c:pt>
                <c:pt idx="539">
                  <c:v>44370</c:v>
                </c:pt>
                <c:pt idx="540">
                  <c:v>44371</c:v>
                </c:pt>
                <c:pt idx="541">
                  <c:v>44372</c:v>
                </c:pt>
                <c:pt idx="542">
                  <c:v>44373</c:v>
                </c:pt>
                <c:pt idx="543">
                  <c:v>44374</c:v>
                </c:pt>
                <c:pt idx="544">
                  <c:v>44375</c:v>
                </c:pt>
                <c:pt idx="545">
                  <c:v>44376</c:v>
                </c:pt>
                <c:pt idx="546">
                  <c:v>44377</c:v>
                </c:pt>
                <c:pt idx="547">
                  <c:v>44378</c:v>
                </c:pt>
                <c:pt idx="548">
                  <c:v>44379</c:v>
                </c:pt>
                <c:pt idx="549">
                  <c:v>44380</c:v>
                </c:pt>
                <c:pt idx="550">
                  <c:v>44381</c:v>
                </c:pt>
                <c:pt idx="551">
                  <c:v>44382</c:v>
                </c:pt>
                <c:pt idx="552">
                  <c:v>44383</c:v>
                </c:pt>
                <c:pt idx="553">
                  <c:v>44384</c:v>
                </c:pt>
                <c:pt idx="554">
                  <c:v>44385</c:v>
                </c:pt>
                <c:pt idx="555">
                  <c:v>44386</c:v>
                </c:pt>
                <c:pt idx="556">
                  <c:v>44387</c:v>
                </c:pt>
                <c:pt idx="557">
                  <c:v>44388</c:v>
                </c:pt>
                <c:pt idx="558">
                  <c:v>44389</c:v>
                </c:pt>
                <c:pt idx="559">
                  <c:v>44390</c:v>
                </c:pt>
                <c:pt idx="560">
                  <c:v>44391</c:v>
                </c:pt>
                <c:pt idx="561">
                  <c:v>44392</c:v>
                </c:pt>
                <c:pt idx="562">
                  <c:v>44393</c:v>
                </c:pt>
                <c:pt idx="563">
                  <c:v>44394</c:v>
                </c:pt>
                <c:pt idx="564">
                  <c:v>44395</c:v>
                </c:pt>
                <c:pt idx="565">
                  <c:v>44396</c:v>
                </c:pt>
                <c:pt idx="566">
                  <c:v>44397</c:v>
                </c:pt>
                <c:pt idx="567">
                  <c:v>44398</c:v>
                </c:pt>
                <c:pt idx="568">
                  <c:v>44399</c:v>
                </c:pt>
                <c:pt idx="569">
                  <c:v>44400</c:v>
                </c:pt>
                <c:pt idx="570">
                  <c:v>44401</c:v>
                </c:pt>
                <c:pt idx="571">
                  <c:v>44402</c:v>
                </c:pt>
                <c:pt idx="572">
                  <c:v>44403</c:v>
                </c:pt>
                <c:pt idx="573">
                  <c:v>44404</c:v>
                </c:pt>
                <c:pt idx="574">
                  <c:v>44405</c:v>
                </c:pt>
                <c:pt idx="575">
                  <c:v>44406</c:v>
                </c:pt>
                <c:pt idx="576">
                  <c:v>44407</c:v>
                </c:pt>
                <c:pt idx="577">
                  <c:v>44408</c:v>
                </c:pt>
                <c:pt idx="578">
                  <c:v>44409</c:v>
                </c:pt>
                <c:pt idx="579">
                  <c:v>44410</c:v>
                </c:pt>
                <c:pt idx="580">
                  <c:v>44411</c:v>
                </c:pt>
                <c:pt idx="581">
                  <c:v>44412</c:v>
                </c:pt>
                <c:pt idx="582">
                  <c:v>44413</c:v>
                </c:pt>
                <c:pt idx="583">
                  <c:v>44414</c:v>
                </c:pt>
                <c:pt idx="584">
                  <c:v>44415</c:v>
                </c:pt>
                <c:pt idx="585">
                  <c:v>44416</c:v>
                </c:pt>
                <c:pt idx="586">
                  <c:v>44417</c:v>
                </c:pt>
                <c:pt idx="587">
                  <c:v>44418</c:v>
                </c:pt>
                <c:pt idx="588">
                  <c:v>44419</c:v>
                </c:pt>
                <c:pt idx="589">
                  <c:v>44420</c:v>
                </c:pt>
                <c:pt idx="590">
                  <c:v>44421</c:v>
                </c:pt>
                <c:pt idx="591">
                  <c:v>44422</c:v>
                </c:pt>
                <c:pt idx="592">
                  <c:v>44423</c:v>
                </c:pt>
                <c:pt idx="593">
                  <c:v>44424</c:v>
                </c:pt>
                <c:pt idx="594">
                  <c:v>44425</c:v>
                </c:pt>
                <c:pt idx="595">
                  <c:v>44426</c:v>
                </c:pt>
                <c:pt idx="596">
                  <c:v>44427</c:v>
                </c:pt>
                <c:pt idx="597">
                  <c:v>44428</c:v>
                </c:pt>
                <c:pt idx="598">
                  <c:v>44429</c:v>
                </c:pt>
                <c:pt idx="599">
                  <c:v>44430</c:v>
                </c:pt>
                <c:pt idx="600">
                  <c:v>44431</c:v>
                </c:pt>
                <c:pt idx="601">
                  <c:v>44432</c:v>
                </c:pt>
                <c:pt idx="602">
                  <c:v>44433</c:v>
                </c:pt>
                <c:pt idx="603">
                  <c:v>44434</c:v>
                </c:pt>
                <c:pt idx="604">
                  <c:v>44435</c:v>
                </c:pt>
                <c:pt idx="605">
                  <c:v>44436</c:v>
                </c:pt>
                <c:pt idx="606">
                  <c:v>44437</c:v>
                </c:pt>
                <c:pt idx="607">
                  <c:v>44438</c:v>
                </c:pt>
                <c:pt idx="608">
                  <c:v>44439</c:v>
                </c:pt>
                <c:pt idx="609">
                  <c:v>44440</c:v>
                </c:pt>
                <c:pt idx="610">
                  <c:v>44441</c:v>
                </c:pt>
                <c:pt idx="611">
                  <c:v>44442</c:v>
                </c:pt>
                <c:pt idx="612">
                  <c:v>44443</c:v>
                </c:pt>
                <c:pt idx="613">
                  <c:v>44444</c:v>
                </c:pt>
                <c:pt idx="614">
                  <c:v>44445</c:v>
                </c:pt>
                <c:pt idx="615">
                  <c:v>44446</c:v>
                </c:pt>
                <c:pt idx="616">
                  <c:v>44447</c:v>
                </c:pt>
                <c:pt idx="617">
                  <c:v>44448</c:v>
                </c:pt>
                <c:pt idx="618">
                  <c:v>44449</c:v>
                </c:pt>
                <c:pt idx="619">
                  <c:v>44450</c:v>
                </c:pt>
                <c:pt idx="620">
                  <c:v>44451</c:v>
                </c:pt>
                <c:pt idx="621">
                  <c:v>44452</c:v>
                </c:pt>
                <c:pt idx="622">
                  <c:v>44453</c:v>
                </c:pt>
                <c:pt idx="623">
                  <c:v>44454</c:v>
                </c:pt>
                <c:pt idx="624">
                  <c:v>44455</c:v>
                </c:pt>
                <c:pt idx="625">
                  <c:v>44456</c:v>
                </c:pt>
                <c:pt idx="626">
                  <c:v>44457</c:v>
                </c:pt>
                <c:pt idx="627">
                  <c:v>44458</c:v>
                </c:pt>
                <c:pt idx="628">
                  <c:v>44459</c:v>
                </c:pt>
                <c:pt idx="629">
                  <c:v>44460</c:v>
                </c:pt>
                <c:pt idx="630">
                  <c:v>44461</c:v>
                </c:pt>
                <c:pt idx="631">
                  <c:v>44462</c:v>
                </c:pt>
                <c:pt idx="632">
                  <c:v>44463</c:v>
                </c:pt>
                <c:pt idx="633">
                  <c:v>44464</c:v>
                </c:pt>
                <c:pt idx="634">
                  <c:v>44465</c:v>
                </c:pt>
                <c:pt idx="635">
                  <c:v>44466</c:v>
                </c:pt>
                <c:pt idx="636">
                  <c:v>44467</c:v>
                </c:pt>
                <c:pt idx="637">
                  <c:v>44468</c:v>
                </c:pt>
                <c:pt idx="638">
                  <c:v>44469</c:v>
                </c:pt>
                <c:pt idx="639">
                  <c:v>44470</c:v>
                </c:pt>
                <c:pt idx="640">
                  <c:v>44471</c:v>
                </c:pt>
                <c:pt idx="641">
                  <c:v>44472</c:v>
                </c:pt>
                <c:pt idx="642">
                  <c:v>44473</c:v>
                </c:pt>
                <c:pt idx="643">
                  <c:v>44474</c:v>
                </c:pt>
                <c:pt idx="644">
                  <c:v>44475</c:v>
                </c:pt>
                <c:pt idx="645">
                  <c:v>44476</c:v>
                </c:pt>
                <c:pt idx="646">
                  <c:v>44477</c:v>
                </c:pt>
                <c:pt idx="647">
                  <c:v>44478</c:v>
                </c:pt>
                <c:pt idx="648">
                  <c:v>44479</c:v>
                </c:pt>
                <c:pt idx="649">
                  <c:v>44480</c:v>
                </c:pt>
                <c:pt idx="650">
                  <c:v>44481</c:v>
                </c:pt>
                <c:pt idx="651">
                  <c:v>44482</c:v>
                </c:pt>
                <c:pt idx="652">
                  <c:v>44483</c:v>
                </c:pt>
                <c:pt idx="653">
                  <c:v>44484</c:v>
                </c:pt>
                <c:pt idx="654">
                  <c:v>44485</c:v>
                </c:pt>
                <c:pt idx="655">
                  <c:v>44486</c:v>
                </c:pt>
                <c:pt idx="656">
                  <c:v>44487</c:v>
                </c:pt>
                <c:pt idx="657">
                  <c:v>44488</c:v>
                </c:pt>
                <c:pt idx="658">
                  <c:v>44489</c:v>
                </c:pt>
                <c:pt idx="659">
                  <c:v>44490</c:v>
                </c:pt>
                <c:pt idx="660">
                  <c:v>44491</c:v>
                </c:pt>
                <c:pt idx="661">
                  <c:v>44492</c:v>
                </c:pt>
                <c:pt idx="662">
                  <c:v>44493</c:v>
                </c:pt>
                <c:pt idx="663">
                  <c:v>44494</c:v>
                </c:pt>
                <c:pt idx="664">
                  <c:v>44495</c:v>
                </c:pt>
                <c:pt idx="665">
                  <c:v>44496</c:v>
                </c:pt>
                <c:pt idx="666">
                  <c:v>44497</c:v>
                </c:pt>
                <c:pt idx="667">
                  <c:v>44498</c:v>
                </c:pt>
                <c:pt idx="668">
                  <c:v>44499</c:v>
                </c:pt>
                <c:pt idx="669">
                  <c:v>44500</c:v>
                </c:pt>
                <c:pt idx="670">
                  <c:v>44501</c:v>
                </c:pt>
                <c:pt idx="671">
                  <c:v>44502</c:v>
                </c:pt>
                <c:pt idx="672">
                  <c:v>44503</c:v>
                </c:pt>
                <c:pt idx="673">
                  <c:v>44504</c:v>
                </c:pt>
                <c:pt idx="674">
                  <c:v>44505</c:v>
                </c:pt>
                <c:pt idx="675">
                  <c:v>44506</c:v>
                </c:pt>
                <c:pt idx="676">
                  <c:v>44507</c:v>
                </c:pt>
                <c:pt idx="677">
                  <c:v>44508</c:v>
                </c:pt>
                <c:pt idx="678">
                  <c:v>44509</c:v>
                </c:pt>
                <c:pt idx="679">
                  <c:v>44510</c:v>
                </c:pt>
                <c:pt idx="680">
                  <c:v>44511</c:v>
                </c:pt>
                <c:pt idx="681">
                  <c:v>44512</c:v>
                </c:pt>
                <c:pt idx="682">
                  <c:v>44513</c:v>
                </c:pt>
                <c:pt idx="683">
                  <c:v>44514</c:v>
                </c:pt>
                <c:pt idx="684">
                  <c:v>44515</c:v>
                </c:pt>
                <c:pt idx="685">
                  <c:v>44516</c:v>
                </c:pt>
                <c:pt idx="686">
                  <c:v>44517</c:v>
                </c:pt>
                <c:pt idx="687">
                  <c:v>44518</c:v>
                </c:pt>
                <c:pt idx="688">
                  <c:v>44519</c:v>
                </c:pt>
                <c:pt idx="689">
                  <c:v>44520</c:v>
                </c:pt>
                <c:pt idx="690">
                  <c:v>44521</c:v>
                </c:pt>
                <c:pt idx="691">
                  <c:v>44522</c:v>
                </c:pt>
                <c:pt idx="692">
                  <c:v>44523</c:v>
                </c:pt>
                <c:pt idx="693">
                  <c:v>44524</c:v>
                </c:pt>
                <c:pt idx="694">
                  <c:v>44525</c:v>
                </c:pt>
                <c:pt idx="695">
                  <c:v>44526</c:v>
                </c:pt>
                <c:pt idx="696">
                  <c:v>44527</c:v>
                </c:pt>
                <c:pt idx="697">
                  <c:v>44528</c:v>
                </c:pt>
                <c:pt idx="698">
                  <c:v>44529</c:v>
                </c:pt>
                <c:pt idx="699">
                  <c:v>44530</c:v>
                </c:pt>
                <c:pt idx="700">
                  <c:v>44531</c:v>
                </c:pt>
                <c:pt idx="701">
                  <c:v>44532</c:v>
                </c:pt>
                <c:pt idx="702">
                  <c:v>44533</c:v>
                </c:pt>
                <c:pt idx="703">
                  <c:v>44534</c:v>
                </c:pt>
                <c:pt idx="704">
                  <c:v>44535</c:v>
                </c:pt>
                <c:pt idx="705">
                  <c:v>44536</c:v>
                </c:pt>
                <c:pt idx="706">
                  <c:v>44537</c:v>
                </c:pt>
                <c:pt idx="707">
                  <c:v>44538</c:v>
                </c:pt>
                <c:pt idx="708">
                  <c:v>44539</c:v>
                </c:pt>
                <c:pt idx="709">
                  <c:v>44540</c:v>
                </c:pt>
                <c:pt idx="710">
                  <c:v>44541</c:v>
                </c:pt>
                <c:pt idx="711">
                  <c:v>44542</c:v>
                </c:pt>
                <c:pt idx="712">
                  <c:v>44543</c:v>
                </c:pt>
                <c:pt idx="713">
                  <c:v>44544</c:v>
                </c:pt>
                <c:pt idx="714">
                  <c:v>44545</c:v>
                </c:pt>
                <c:pt idx="715">
                  <c:v>44546</c:v>
                </c:pt>
                <c:pt idx="716">
                  <c:v>44547</c:v>
                </c:pt>
                <c:pt idx="717">
                  <c:v>44548</c:v>
                </c:pt>
                <c:pt idx="718">
                  <c:v>44549</c:v>
                </c:pt>
                <c:pt idx="719">
                  <c:v>44550</c:v>
                </c:pt>
                <c:pt idx="720">
                  <c:v>44551</c:v>
                </c:pt>
                <c:pt idx="721">
                  <c:v>44552</c:v>
                </c:pt>
                <c:pt idx="722">
                  <c:v>44553</c:v>
                </c:pt>
                <c:pt idx="723">
                  <c:v>44554</c:v>
                </c:pt>
                <c:pt idx="724">
                  <c:v>44555</c:v>
                </c:pt>
                <c:pt idx="725">
                  <c:v>44556</c:v>
                </c:pt>
                <c:pt idx="726">
                  <c:v>44557</c:v>
                </c:pt>
                <c:pt idx="727">
                  <c:v>44558</c:v>
                </c:pt>
                <c:pt idx="728">
                  <c:v>44559</c:v>
                </c:pt>
                <c:pt idx="729">
                  <c:v>44560</c:v>
                </c:pt>
                <c:pt idx="730">
                  <c:v>44561</c:v>
                </c:pt>
                <c:pt idx="731">
                  <c:v>44562</c:v>
                </c:pt>
                <c:pt idx="732">
                  <c:v>44563</c:v>
                </c:pt>
                <c:pt idx="733">
                  <c:v>44564</c:v>
                </c:pt>
                <c:pt idx="734">
                  <c:v>44565</c:v>
                </c:pt>
                <c:pt idx="735">
                  <c:v>44566</c:v>
                </c:pt>
                <c:pt idx="736">
                  <c:v>44567</c:v>
                </c:pt>
                <c:pt idx="737">
                  <c:v>44568</c:v>
                </c:pt>
                <c:pt idx="738">
                  <c:v>44569</c:v>
                </c:pt>
                <c:pt idx="739">
                  <c:v>44570</c:v>
                </c:pt>
                <c:pt idx="740">
                  <c:v>44571</c:v>
                </c:pt>
                <c:pt idx="741">
                  <c:v>44572</c:v>
                </c:pt>
                <c:pt idx="742">
                  <c:v>44573</c:v>
                </c:pt>
                <c:pt idx="743">
                  <c:v>44574</c:v>
                </c:pt>
                <c:pt idx="744">
                  <c:v>44575</c:v>
                </c:pt>
                <c:pt idx="745">
                  <c:v>44576</c:v>
                </c:pt>
                <c:pt idx="746">
                  <c:v>44577</c:v>
                </c:pt>
                <c:pt idx="747">
                  <c:v>44578</c:v>
                </c:pt>
                <c:pt idx="748">
                  <c:v>44579</c:v>
                </c:pt>
                <c:pt idx="749">
                  <c:v>44580</c:v>
                </c:pt>
                <c:pt idx="750">
                  <c:v>44581</c:v>
                </c:pt>
                <c:pt idx="751">
                  <c:v>44582</c:v>
                </c:pt>
                <c:pt idx="752">
                  <c:v>44583</c:v>
                </c:pt>
                <c:pt idx="753">
                  <c:v>44584</c:v>
                </c:pt>
                <c:pt idx="754">
                  <c:v>44585</c:v>
                </c:pt>
                <c:pt idx="755">
                  <c:v>44586</c:v>
                </c:pt>
                <c:pt idx="756">
                  <c:v>44587</c:v>
                </c:pt>
                <c:pt idx="757">
                  <c:v>44588</c:v>
                </c:pt>
                <c:pt idx="758">
                  <c:v>44589</c:v>
                </c:pt>
                <c:pt idx="759">
                  <c:v>44590</c:v>
                </c:pt>
                <c:pt idx="760">
                  <c:v>44591</c:v>
                </c:pt>
                <c:pt idx="761">
                  <c:v>44592</c:v>
                </c:pt>
                <c:pt idx="762">
                  <c:v>44593</c:v>
                </c:pt>
                <c:pt idx="763">
                  <c:v>44594</c:v>
                </c:pt>
                <c:pt idx="764">
                  <c:v>44595</c:v>
                </c:pt>
                <c:pt idx="765">
                  <c:v>44596</c:v>
                </c:pt>
                <c:pt idx="766">
                  <c:v>44597</c:v>
                </c:pt>
                <c:pt idx="767">
                  <c:v>44598</c:v>
                </c:pt>
                <c:pt idx="768">
                  <c:v>44599</c:v>
                </c:pt>
                <c:pt idx="769">
                  <c:v>44600</c:v>
                </c:pt>
                <c:pt idx="770">
                  <c:v>44601</c:v>
                </c:pt>
                <c:pt idx="771">
                  <c:v>44602</c:v>
                </c:pt>
                <c:pt idx="772">
                  <c:v>44603</c:v>
                </c:pt>
                <c:pt idx="773">
                  <c:v>44604</c:v>
                </c:pt>
                <c:pt idx="774">
                  <c:v>44605</c:v>
                </c:pt>
                <c:pt idx="775">
                  <c:v>44606</c:v>
                </c:pt>
                <c:pt idx="776">
                  <c:v>44607</c:v>
                </c:pt>
                <c:pt idx="777">
                  <c:v>44608</c:v>
                </c:pt>
                <c:pt idx="778">
                  <c:v>44609</c:v>
                </c:pt>
                <c:pt idx="779">
                  <c:v>44610</c:v>
                </c:pt>
                <c:pt idx="780">
                  <c:v>44611</c:v>
                </c:pt>
                <c:pt idx="781">
                  <c:v>44612</c:v>
                </c:pt>
                <c:pt idx="782">
                  <c:v>44613</c:v>
                </c:pt>
                <c:pt idx="783">
                  <c:v>44614</c:v>
                </c:pt>
                <c:pt idx="784">
                  <c:v>44615</c:v>
                </c:pt>
                <c:pt idx="785">
                  <c:v>44616</c:v>
                </c:pt>
                <c:pt idx="786">
                  <c:v>44617</c:v>
                </c:pt>
                <c:pt idx="787">
                  <c:v>44618</c:v>
                </c:pt>
                <c:pt idx="788">
                  <c:v>44619</c:v>
                </c:pt>
                <c:pt idx="789">
                  <c:v>44620</c:v>
                </c:pt>
                <c:pt idx="790">
                  <c:v>44621</c:v>
                </c:pt>
                <c:pt idx="791">
                  <c:v>44622</c:v>
                </c:pt>
                <c:pt idx="792">
                  <c:v>44623</c:v>
                </c:pt>
                <c:pt idx="793">
                  <c:v>44624</c:v>
                </c:pt>
                <c:pt idx="794">
                  <c:v>44625</c:v>
                </c:pt>
                <c:pt idx="795">
                  <c:v>44626</c:v>
                </c:pt>
                <c:pt idx="796">
                  <c:v>44627</c:v>
                </c:pt>
                <c:pt idx="797">
                  <c:v>44628</c:v>
                </c:pt>
                <c:pt idx="798">
                  <c:v>44629</c:v>
                </c:pt>
                <c:pt idx="799">
                  <c:v>44630</c:v>
                </c:pt>
                <c:pt idx="800">
                  <c:v>44631</c:v>
                </c:pt>
                <c:pt idx="801">
                  <c:v>44632</c:v>
                </c:pt>
                <c:pt idx="802">
                  <c:v>44633</c:v>
                </c:pt>
                <c:pt idx="803">
                  <c:v>44634</c:v>
                </c:pt>
                <c:pt idx="804">
                  <c:v>44635</c:v>
                </c:pt>
                <c:pt idx="805">
                  <c:v>44636</c:v>
                </c:pt>
                <c:pt idx="806">
                  <c:v>44637</c:v>
                </c:pt>
                <c:pt idx="807">
                  <c:v>44638</c:v>
                </c:pt>
                <c:pt idx="808">
                  <c:v>44639</c:v>
                </c:pt>
                <c:pt idx="809">
                  <c:v>44640</c:v>
                </c:pt>
                <c:pt idx="810">
                  <c:v>44641</c:v>
                </c:pt>
                <c:pt idx="811">
                  <c:v>44642</c:v>
                </c:pt>
              </c:numCache>
            </c:numRef>
          </c:xVal>
          <c:yVal>
            <c:numRef>
              <c:f>'Plot Data'!$E$35:$E$846</c:f>
              <c:numCache>
                <c:formatCode>#,##0</c:formatCode>
                <c:ptCount val="81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10</c:v>
                </c:pt>
                <c:pt idx="15">
                  <c:v>12.330869804099574</c:v>
                </c:pt>
                <c:pt idx="16">
                  <c:v>15.205034568019904</c:v>
                </c:pt>
                <c:pt idx="17">
                  <c:v>18.749128938412234</c:v>
                </c:pt>
                <c:pt idx="18">
                  <c:v>23.119304250807726</c:v>
                </c:pt>
                <c:pt idx="19">
                  <c:v>28.508108376538729</c:v>
                </c:pt>
                <c:pt idx="20">
                  <c:v>35.152969114377797</c:v>
                </c:pt>
                <c:pt idx="21">
                  <c:v>43.255420278985923</c:v>
                </c:pt>
                <c:pt idx="22">
                  <c:v>50.987543137794695</c:v>
                </c:pt>
                <c:pt idx="23">
                  <c:v>59.974129846315627</c:v>
                </c:pt>
                <c:pt idx="24">
                  <c:v>70.379895250778247</c:v>
                </c:pt>
                <c:pt idx="25">
                  <c:v>82.378185418471389</c:v>
                </c:pt>
                <c:pt idx="26">
                  <c:v>96.14605247365661</c:v>
                </c:pt>
                <c:pt idx="27">
                  <c:v>111.85656459545486</c:v>
                </c:pt>
                <c:pt idx="28">
                  <c:v>129.66816228319968</c:v>
                </c:pt>
                <c:pt idx="29">
                  <c:v>149.74779591699556</c:v>
                </c:pt>
                <c:pt idx="30">
                  <c:v>172.69552181437442</c:v>
                </c:pt>
                <c:pt idx="31">
                  <c:v>198.88618735287744</c:v>
                </c:pt>
                <c:pt idx="32">
                  <c:v>228.74356837082473</c:v>
                </c:pt>
                <c:pt idx="33">
                  <c:v>262.74980713754343</c:v>
                </c:pt>
                <c:pt idx="34">
                  <c:v>301.45822193913079</c:v>
                </c:pt>
                <c:pt idx="35">
                  <c:v>345.51091957260292</c:v>
                </c:pt>
                <c:pt idx="36">
                  <c:v>395.66068267795856</c:v>
                </c:pt>
                <c:pt idx="37">
                  <c:v>452.79644030787637</c:v>
                </c:pt>
                <c:pt idx="38">
                  <c:v>517.87496310664085</c:v>
                </c:pt>
                <c:pt idx="39">
                  <c:v>591.98823267312412</c:v>
                </c:pt>
                <c:pt idx="40">
                  <c:v>676.38346135730524</c:v>
                </c:pt>
                <c:pt idx="41">
                  <c:v>772.48554549754158</c:v>
                </c:pt>
                <c:pt idx="42">
                  <c:v>881.92171991133443</c:v>
                </c:pt>
                <c:pt idx="43">
                  <c:v>1006.5478298619776</c:v>
                </c:pt>
                <c:pt idx="44">
                  <c:v>1148.4759895980574</c:v>
                </c:pt>
                <c:pt idx="45">
                  <c:v>1310.1025076829094</c:v>
                </c:pt>
                <c:pt idx="46">
                  <c:v>1494.1579623559196</c:v>
                </c:pt>
                <c:pt idx="47">
                  <c:v>1703.7533848716</c:v>
                </c:pt>
                <c:pt idx="48">
                  <c:v>1942.4325070067905</c:v>
                </c:pt>
                <c:pt idx="49">
                  <c:v>2214.2309171513634</c:v>
                </c:pt>
                <c:pt idx="50">
                  <c:v>2523.743222044322</c:v>
                </c:pt>
                <c:pt idx="51">
                  <c:v>2876.1996903438303</c:v>
                </c:pt>
                <c:pt idx="52">
                  <c:v>3277.5541840492892</c:v>
                </c:pt>
                <c:pt idx="53">
                  <c:v>3734.5859491073311</c:v>
                </c:pt>
                <c:pt idx="54">
                  <c:v>4255.0133702698713</c:v>
                </c:pt>
                <c:pt idx="55">
                  <c:v>4847.6233233134708</c:v>
                </c:pt>
                <c:pt idx="56">
                  <c:v>5522.4183085029836</c:v>
                </c:pt>
                <c:pt idx="57">
                  <c:v>6290.7838497830608</c:v>
                </c:pt>
                <c:pt idx="58">
                  <c:v>7165.6789525353106</c:v>
                </c:pt>
                <c:pt idx="59">
                  <c:v>8161.8527016673024</c:v>
                </c:pt>
                <c:pt idx="60">
                  <c:v>9296.0903721396135</c:v>
                </c:pt>
                <c:pt idx="61">
                  <c:v>10587.492580470487</c:v>
                </c:pt>
                <c:pt idx="62">
                  <c:v>12057.792222105814</c:v>
                </c:pt>
                <c:pt idx="63">
                  <c:v>13731.714159651572</c:v>
                </c:pt>
                <c:pt idx="64">
                  <c:v>15194.52086868669</c:v>
                </c:pt>
                <c:pt idx="65">
                  <c:v>16780.665205655831</c:v>
                </c:pt>
                <c:pt idx="66">
                  <c:v>18493.025092838034</c:v>
                </c:pt>
                <c:pt idx="67">
                  <c:v>20332.356690314751</c:v>
                </c:pt>
                <c:pt idx="68">
                  <c:v>22296.522162545702</c:v>
                </c:pt>
                <c:pt idx="69">
                  <c:v>24379.573127108069</c:v>
                </c:pt>
                <c:pt idx="70">
                  <c:v>26570.601089296491</c:v>
                </c:pt>
                <c:pt idx="71">
                  <c:v>28855.387455797445</c:v>
                </c:pt>
                <c:pt idx="72">
                  <c:v>31285.947187698712</c:v>
                </c:pt>
                <c:pt idx="73">
                  <c:v>33866.208228768279</c:v>
                </c:pt>
                <c:pt idx="74">
                  <c:v>36600.292454450981</c:v>
                </c:pt>
                <c:pt idx="75">
                  <c:v>39492.93295817163</c:v>
                </c:pt>
                <c:pt idx="76">
                  <c:v>42550.103778754703</c:v>
                </c:pt>
                <c:pt idx="77">
                  <c:v>45779.925840674623</c:v>
                </c:pt>
                <c:pt idx="78">
                  <c:v>49193.918250670751</c:v>
                </c:pt>
                <c:pt idx="79">
                  <c:v>52807.707036931373</c:v>
                </c:pt>
                <c:pt idx="80">
                  <c:v>56630.749886259218</c:v>
                </c:pt>
                <c:pt idx="81">
                  <c:v>60673.466919626633</c:v>
                </c:pt>
                <c:pt idx="82">
                  <c:v>64947.35553496168</c:v>
                </c:pt>
                <c:pt idx="83">
                  <c:v>68163.550841640201</c:v>
                </c:pt>
                <c:pt idx="84">
                  <c:v>71398.579437380205</c:v>
                </c:pt>
                <c:pt idx="85">
                  <c:v>74632.886919338198</c:v>
                </c:pt>
                <c:pt idx="86">
                  <c:v>77843.076331048258</c:v>
                </c:pt>
                <c:pt idx="87">
                  <c:v>81000.797293903641</c:v>
                </c:pt>
                <c:pt idx="88">
                  <c:v>84072.940346476185</c:v>
                </c:pt>
                <c:pt idx="89">
                  <c:v>87020.917693788069</c:v>
                </c:pt>
                <c:pt idx="90">
                  <c:v>89806.141899051203</c:v>
                </c:pt>
                <c:pt idx="91">
                  <c:v>92536.415468033549</c:v>
                </c:pt>
                <c:pt idx="92">
                  <c:v>95202.521941690968</c:v>
                </c:pt>
                <c:pt idx="93">
                  <c:v>97796.575922892633</c:v>
                </c:pt>
                <c:pt idx="94">
                  <c:v>100312.66538725201</c:v>
                </c:pt>
                <c:pt idx="95">
                  <c:v>102747.73268717225</c:v>
                </c:pt>
                <c:pt idx="96">
                  <c:v>105102.53557239573</c:v>
                </c:pt>
                <c:pt idx="97">
                  <c:v>107382.78938930422</c:v>
                </c:pt>
                <c:pt idx="98">
                  <c:v>109599.08052432576</c:v>
                </c:pt>
                <c:pt idx="99">
                  <c:v>111750.30070230286</c:v>
                </c:pt>
                <c:pt idx="100">
                  <c:v>113836.35401124401</c:v>
                </c:pt>
                <c:pt idx="101">
                  <c:v>115858.11209668491</c:v>
                </c:pt>
                <c:pt idx="102">
                  <c:v>117817.28395522821</c:v>
                </c:pt>
                <c:pt idx="103">
                  <c:v>119716.15661917692</c:v>
                </c:pt>
                <c:pt idx="104">
                  <c:v>121557.18149888972</c:v>
                </c:pt>
                <c:pt idx="105">
                  <c:v>123342.64957357275</c:v>
                </c:pt>
                <c:pt idx="106">
                  <c:v>125073.6321063832</c:v>
                </c:pt>
                <c:pt idx="107">
                  <c:v>126751.4729419387</c:v>
                </c:pt>
                <c:pt idx="108">
                  <c:v>128377.69636080807</c:v>
                </c:pt>
                <c:pt idx="109">
                  <c:v>129953.90969358431</c:v>
                </c:pt>
                <c:pt idx="110">
                  <c:v>131481.71070766711</c:v>
                </c:pt>
                <c:pt idx="111">
                  <c:v>132962.6169166551</c:v>
                </c:pt>
                <c:pt idx="112">
                  <c:v>134398.036465782</c:v>
                </c:pt>
                <c:pt idx="113">
                  <c:v>135789.24843487807</c:v>
                </c:pt>
                <c:pt idx="114">
                  <c:v>137137.55793416925</c:v>
                </c:pt>
                <c:pt idx="115">
                  <c:v>138444.26529431131</c:v>
                </c:pt>
                <c:pt idx="116">
                  <c:v>139710.64286913758</c:v>
                </c:pt>
                <c:pt idx="117">
                  <c:v>140937.92096190297</c:v>
                </c:pt>
                <c:pt idx="118">
                  <c:v>142127.28331638046</c:v>
                </c:pt>
                <c:pt idx="119">
                  <c:v>143279.87048069233</c:v>
                </c:pt>
                <c:pt idx="120">
                  <c:v>144396.78722194827</c:v>
                </c:pt>
                <c:pt idx="121">
                  <c:v>145479.11604514229</c:v>
                </c:pt>
                <c:pt idx="122">
                  <c:v>146527.91109110659</c:v>
                </c:pt>
                <c:pt idx="123">
                  <c:v>147544.1951120882</c:v>
                </c:pt>
                <c:pt idx="124">
                  <c:v>148528.95896477008</c:v>
                </c:pt>
                <c:pt idx="125">
                  <c:v>149483.16281533788</c:v>
                </c:pt>
                <c:pt idx="126">
                  <c:v>150407.73811074637</c:v>
                </c:pt>
                <c:pt idx="127">
                  <c:v>151303.58942278608</c:v>
                </c:pt>
                <c:pt idx="128">
                  <c:v>152171.59578764331</c:v>
                </c:pt>
                <c:pt idx="129">
                  <c:v>153012.61028913769</c:v>
                </c:pt>
                <c:pt idx="130">
                  <c:v>153827.46035955157</c:v>
                </c:pt>
                <c:pt idx="131">
                  <c:v>154616.9485053524</c:v>
                </c:pt>
                <c:pt idx="132">
                  <c:v>155381.8531978619</c:v>
                </c:pt>
                <c:pt idx="133">
                  <c:v>156122.92973451634</c:v>
                </c:pt>
                <c:pt idx="134">
                  <c:v>156840.91096631903</c:v>
                </c:pt>
                <c:pt idx="135">
                  <c:v>157536.50789056474</c:v>
                </c:pt>
                <c:pt idx="136">
                  <c:v>158210.41012398258</c:v>
                </c:pt>
                <c:pt idx="137">
                  <c:v>158863.28648972651</c:v>
                </c:pt>
                <c:pt idx="138">
                  <c:v>159495.78564224188</c:v>
                </c:pt>
                <c:pt idx="139">
                  <c:v>160108.53668077776</c:v>
                </c:pt>
                <c:pt idx="140">
                  <c:v>160829.07593250604</c:v>
                </c:pt>
                <c:pt idx="141">
                  <c:v>161546.48681996064</c:v>
                </c:pt>
                <c:pt idx="142">
                  <c:v>162263.81824877436</c:v>
                </c:pt>
                <c:pt idx="143">
                  <c:v>162984.47559845218</c:v>
                </c:pt>
                <c:pt idx="144">
                  <c:v>163712.27833105272</c:v>
                </c:pt>
                <c:pt idx="145">
                  <c:v>164451.5262793905</c:v>
                </c:pt>
                <c:pt idx="146">
                  <c:v>165207.07592609283</c:v>
                </c:pt>
                <c:pt idx="147">
                  <c:v>165983.68011499563</c:v>
                </c:pt>
                <c:pt idx="148">
                  <c:v>166768.77429819765</c:v>
                </c:pt>
                <c:pt idx="149">
                  <c:v>167564.11843514824</c:v>
                </c:pt>
                <c:pt idx="150">
                  <c:v>168371.2736125665</c:v>
                </c:pt>
                <c:pt idx="151">
                  <c:v>169191.5170497552</c:v>
                </c:pt>
                <c:pt idx="152">
                  <c:v>170025.73532815537</c:v>
                </c:pt>
                <c:pt idx="153">
                  <c:v>170874.29120263617</c:v>
                </c:pt>
                <c:pt idx="154">
                  <c:v>171736.86285250381</c:v>
                </c:pt>
                <c:pt idx="155">
                  <c:v>172612.45681876785</c:v>
                </c:pt>
                <c:pt idx="156">
                  <c:v>173501.75861546249</c:v>
                </c:pt>
                <c:pt idx="157">
                  <c:v>174405.29095776493</c:v>
                </c:pt>
                <c:pt idx="158">
                  <c:v>175323.4197783327</c:v>
                </c:pt>
                <c:pt idx="159">
                  <c:v>176256.37424064771</c:v>
                </c:pt>
                <c:pt idx="160">
                  <c:v>177204.28622317759</c:v>
                </c:pt>
                <c:pt idx="161">
                  <c:v>178167.25626628258</c:v>
                </c:pt>
                <c:pt idx="162">
                  <c:v>179145.42585582251</c:v>
                </c:pt>
                <c:pt idx="163">
                  <c:v>180139.12314513003</c:v>
                </c:pt>
                <c:pt idx="164">
                  <c:v>181148.62207806343</c:v>
                </c:pt>
                <c:pt idx="165">
                  <c:v>182174.15882129621</c:v>
                </c:pt>
                <c:pt idx="166">
                  <c:v>183215.94968485</c:v>
                </c:pt>
                <c:pt idx="167">
                  <c:v>184274.20859102285</c:v>
                </c:pt>
                <c:pt idx="168">
                  <c:v>185349.16101454492</c:v>
                </c:pt>
                <c:pt idx="169">
                  <c:v>186441.05010439819</c:v>
                </c:pt>
                <c:pt idx="170">
                  <c:v>187550.1359824985</c:v>
                </c:pt>
                <c:pt idx="171">
                  <c:v>188676.66825658572</c:v>
                </c:pt>
                <c:pt idx="172">
                  <c:v>189820.89261596854</c:v>
                </c:pt>
                <c:pt idx="173">
                  <c:v>190983.05593764727</c:v>
                </c:pt>
                <c:pt idx="174">
                  <c:v>192163.40946611305</c:v>
                </c:pt>
                <c:pt idx="175">
                  <c:v>193362.20986682645</c:v>
                </c:pt>
                <c:pt idx="176">
                  <c:v>194579.71839873277</c:v>
                </c:pt>
                <c:pt idx="177">
                  <c:v>195816.19906697498</c:v>
                </c:pt>
                <c:pt idx="178">
                  <c:v>197071.91625627983</c:v>
                </c:pt>
                <c:pt idx="179">
                  <c:v>198347.13638003398</c:v>
                </c:pt>
                <c:pt idx="180">
                  <c:v>199642.12878374278</c:v>
                </c:pt>
                <c:pt idx="181">
                  <c:v>200957.16601590367</c:v>
                </c:pt>
                <c:pt idx="182">
                  <c:v>202292.52366032664</c:v>
                </c:pt>
                <c:pt idx="183">
                  <c:v>203648.47997964275</c:v>
                </c:pt>
                <c:pt idx="184">
                  <c:v>205025.31562095784</c:v>
                </c:pt>
                <c:pt idx="185">
                  <c:v>206423.31352944832</c:v>
                </c:pt>
                <c:pt idx="186">
                  <c:v>207842.75923642045</c:v>
                </c:pt>
                <c:pt idx="187">
                  <c:v>209283.94094111485</c:v>
                </c:pt>
                <c:pt idx="188">
                  <c:v>210747.14946734617</c:v>
                </c:pt>
                <c:pt idx="189">
                  <c:v>212232.67817110708</c:v>
                </c:pt>
                <c:pt idx="190">
                  <c:v>213740.82285763556</c:v>
                </c:pt>
                <c:pt idx="191">
                  <c:v>215271.88173826123</c:v>
                </c:pt>
                <c:pt idx="192">
                  <c:v>216826.15542421295</c:v>
                </c:pt>
                <c:pt idx="193">
                  <c:v>218403.94693614802</c:v>
                </c:pt>
                <c:pt idx="194">
                  <c:v>220005.56167102655</c:v>
                </c:pt>
                <c:pt idx="195">
                  <c:v>221631.3073510408</c:v>
                </c:pt>
                <c:pt idx="196">
                  <c:v>223281.49397085415</c:v>
                </c:pt>
                <c:pt idx="197">
                  <c:v>224756.39053288661</c:v>
                </c:pt>
                <c:pt idx="198">
                  <c:v>226226.61092627305</c:v>
                </c:pt>
                <c:pt idx="199">
                  <c:v>227688.46464275764</c:v>
                </c:pt>
                <c:pt idx="200">
                  <c:v>229137.72895083908</c:v>
                </c:pt>
                <c:pt idx="201">
                  <c:v>230569.57766122997</c:v>
                </c:pt>
                <c:pt idx="202">
                  <c:v>231978.50039531157</c:v>
                </c:pt>
                <c:pt idx="203">
                  <c:v>233358.21108657276</c:v>
                </c:pt>
                <c:pt idx="204">
                  <c:v>234702.57127534627</c:v>
                </c:pt>
                <c:pt idx="205">
                  <c:v>236029.3849435366</c:v>
                </c:pt>
                <c:pt idx="206">
                  <c:v>237336.95045358676</c:v>
                </c:pt>
                <c:pt idx="207">
                  <c:v>238623.83454300422</c:v>
                </c:pt>
                <c:pt idx="208">
                  <c:v>239888.97942216735</c:v>
                </c:pt>
                <c:pt idx="209">
                  <c:v>241131.83367999762</c:v>
                </c:pt>
                <c:pt idx="210">
                  <c:v>242352.51144123543</c:v>
                </c:pt>
                <c:pt idx="211">
                  <c:v>243551.97971197809</c:v>
                </c:pt>
                <c:pt idx="212">
                  <c:v>244732.03017950818</c:v>
                </c:pt>
                <c:pt idx="213">
                  <c:v>245892.41835680901</c:v>
                </c:pt>
                <c:pt idx="214">
                  <c:v>247033.0926055387</c:v>
                </c:pt>
                <c:pt idx="215">
                  <c:v>248154.18346460679</c:v>
                </c:pt>
                <c:pt idx="216">
                  <c:v>249255.97716039518</c:v>
                </c:pt>
                <c:pt idx="217">
                  <c:v>250338.86799818117</c:v>
                </c:pt>
                <c:pt idx="218">
                  <c:v>251403.28306007633</c:v>
                </c:pt>
                <c:pt idx="219">
                  <c:v>252449.61582732922</c:v>
                </c:pt>
                <c:pt idx="220">
                  <c:v>253478.04720836013</c:v>
                </c:pt>
                <c:pt idx="221">
                  <c:v>254488.81451759854</c:v>
                </c:pt>
                <c:pt idx="222">
                  <c:v>255482.19345127052</c:v>
                </c:pt>
                <c:pt idx="223">
                  <c:v>256458.47918542466</c:v>
                </c:pt>
                <c:pt idx="224">
                  <c:v>257417.96861610076</c:v>
                </c:pt>
                <c:pt idx="225">
                  <c:v>258360.9467429599</c:v>
                </c:pt>
                <c:pt idx="226">
                  <c:v>259287.6810317286</c:v>
                </c:pt>
                <c:pt idx="227">
                  <c:v>260198.41935467842</c:v>
                </c:pt>
                <c:pt idx="228">
                  <c:v>261093.41850052244</c:v>
                </c:pt>
                <c:pt idx="229">
                  <c:v>261972.9378851472</c:v>
                </c:pt>
                <c:pt idx="230">
                  <c:v>262837.23480840027</c:v>
                </c:pt>
                <c:pt idx="231">
                  <c:v>263686.56156373932</c:v>
                </c:pt>
                <c:pt idx="232">
                  <c:v>264521.16447337356</c:v>
                </c:pt>
                <c:pt idx="233">
                  <c:v>265341.28452728881</c:v>
                </c:pt>
                <c:pt idx="234">
                  <c:v>266147.15884548187</c:v>
                </c:pt>
                <c:pt idx="235">
                  <c:v>266939.02306439815</c:v>
                </c:pt>
                <c:pt idx="236">
                  <c:v>267717.10994590214</c:v>
                </c:pt>
                <c:pt idx="237">
                  <c:v>268481.64863290329</c:v>
                </c:pt>
                <c:pt idx="238">
                  <c:v>269232.86443354806</c:v>
                </c:pt>
                <c:pt idx="239">
                  <c:v>269970.97896171175</c:v>
                </c:pt>
                <c:pt idx="240">
                  <c:v>270696.21043241007</c:v>
                </c:pt>
                <c:pt idx="241">
                  <c:v>271408.77392133087</c:v>
                </c:pt>
                <c:pt idx="242">
                  <c:v>272108.8814977383</c:v>
                </c:pt>
                <c:pt idx="243">
                  <c:v>272796.74201913597</c:v>
                </c:pt>
                <c:pt idx="244">
                  <c:v>273472.56108421809</c:v>
                </c:pt>
                <c:pt idx="245">
                  <c:v>274136.54107988399</c:v>
                </c:pt>
                <c:pt idx="246">
                  <c:v>274788.88126512058</c:v>
                </c:pt>
                <c:pt idx="247">
                  <c:v>275429.77784938947</c:v>
                </c:pt>
                <c:pt idx="248">
                  <c:v>276059.42404344858</c:v>
                </c:pt>
                <c:pt idx="249">
                  <c:v>276678.01008341991</c:v>
                </c:pt>
                <c:pt idx="250">
                  <c:v>277384.76903950342</c:v>
                </c:pt>
                <c:pt idx="251">
                  <c:v>278094.45117257064</c:v>
                </c:pt>
                <c:pt idx="252">
                  <c:v>278809.3757245302</c:v>
                </c:pt>
                <c:pt idx="253">
                  <c:v>279532.18963286112</c:v>
                </c:pt>
                <c:pt idx="254">
                  <c:v>280265.91871721664</c:v>
                </c:pt>
                <c:pt idx="255">
                  <c:v>281014.02676310472</c:v>
                </c:pt>
                <c:pt idx="256">
                  <c:v>281780.48372383404</c:v>
                </c:pt>
                <c:pt idx="257">
                  <c:v>282569.2515825443</c:v>
                </c:pt>
                <c:pt idx="258">
                  <c:v>283370.65001417964</c:v>
                </c:pt>
                <c:pt idx="259">
                  <c:v>284186.17084523913</c:v>
                </c:pt>
                <c:pt idx="260">
                  <c:v>285017.1757459183</c:v>
                </c:pt>
                <c:pt idx="261">
                  <c:v>285864.82506799459</c:v>
                </c:pt>
                <c:pt idx="262">
                  <c:v>286729.98771652614</c:v>
                </c:pt>
                <c:pt idx="263">
                  <c:v>287613.12789880153</c:v>
                </c:pt>
                <c:pt idx="264">
                  <c:v>288514.16731017933</c:v>
                </c:pt>
                <c:pt idx="265">
                  <c:v>289432.48406927288</c:v>
                </c:pt>
                <c:pt idx="266">
                  <c:v>290368.79073052725</c:v>
                </c:pt>
                <c:pt idx="267">
                  <c:v>291323.67991541355</c:v>
                </c:pt>
                <c:pt idx="268">
                  <c:v>292297.62632869254</c:v>
                </c:pt>
                <c:pt idx="269">
                  <c:v>293291.00020811567</c:v>
                </c:pt>
                <c:pt idx="270">
                  <c:v>294304.09693023551</c:v>
                </c:pt>
                <c:pt idx="271">
                  <c:v>295337.1888493693</c:v>
                </c:pt>
                <c:pt idx="272">
                  <c:v>296390.58443690353</c:v>
                </c:pt>
                <c:pt idx="273">
                  <c:v>297464.74614486063</c:v>
                </c:pt>
                <c:pt idx="274">
                  <c:v>298560.09782713727</c:v>
                </c:pt>
                <c:pt idx="275">
                  <c:v>299677.0372313296</c:v>
                </c:pt>
                <c:pt idx="276">
                  <c:v>300815.95002750063</c:v>
                </c:pt>
                <c:pt idx="277">
                  <c:v>301977.22381329536</c:v>
                </c:pt>
                <c:pt idx="278">
                  <c:v>303161.25955606723</c:v>
                </c:pt>
                <c:pt idx="279">
                  <c:v>304368.47685455042</c:v>
                </c:pt>
                <c:pt idx="280">
                  <c:v>305599.31343983469</c:v>
                </c:pt>
                <c:pt idx="281">
                  <c:v>306854.20293376414</c:v>
                </c:pt>
                <c:pt idx="282">
                  <c:v>308133.58012314921</c:v>
                </c:pt>
                <c:pt idx="283">
                  <c:v>309437.88512302423</c:v>
                </c:pt>
                <c:pt idx="284">
                  <c:v>310767.5660336811</c:v>
                </c:pt>
                <c:pt idx="285">
                  <c:v>312123.0798832181</c:v>
                </c:pt>
                <c:pt idx="286">
                  <c:v>313504.89201428631</c:v>
                </c:pt>
                <c:pt idx="287">
                  <c:v>314913.47459816973</c:v>
                </c:pt>
                <c:pt idx="288">
                  <c:v>316349.30472466932</c:v>
                </c:pt>
                <c:pt idx="289">
                  <c:v>317812.8657780189</c:v>
                </c:pt>
                <c:pt idx="290">
                  <c:v>319304.64821626694</c:v>
                </c:pt>
                <c:pt idx="291">
                  <c:v>320825.14983371709</c:v>
                </c:pt>
                <c:pt idx="292">
                  <c:v>322374.87565715279</c:v>
                </c:pt>
                <c:pt idx="293">
                  <c:v>324081.27707288752</c:v>
                </c:pt>
                <c:pt idx="294">
                  <c:v>325841.54464665364</c:v>
                </c:pt>
                <c:pt idx="295">
                  <c:v>327660.1780880139</c:v>
                </c:pt>
                <c:pt idx="296">
                  <c:v>329542.34527676489</c:v>
                </c:pt>
                <c:pt idx="297">
                  <c:v>331493.99202834762</c:v>
                </c:pt>
                <c:pt idx="298">
                  <c:v>333521.96987557359</c:v>
                </c:pt>
                <c:pt idx="299">
                  <c:v>335634.18491355417</c:v>
                </c:pt>
                <c:pt idx="300">
                  <c:v>337838.96603568457</c:v>
                </c:pt>
                <c:pt idx="301">
                  <c:v>340126.26819462643</c:v>
                </c:pt>
                <c:pt idx="302">
                  <c:v>342500.804570026</c:v>
                </c:pt>
                <c:pt idx="303">
                  <c:v>344967.31549303571</c:v>
                </c:pt>
                <c:pt idx="304">
                  <c:v>347530.46069064789</c:v>
                </c:pt>
                <c:pt idx="305">
                  <c:v>350194.67529426701</c:v>
                </c:pt>
                <c:pt idx="306">
                  <c:v>352963.98062755627</c:v>
                </c:pt>
                <c:pt idx="307">
                  <c:v>355841.74399257288</c:v>
                </c:pt>
                <c:pt idx="308">
                  <c:v>358830.62082163972</c:v>
                </c:pt>
                <c:pt idx="309">
                  <c:v>361935.27868521254</c:v>
                </c:pt>
                <c:pt idx="310">
                  <c:v>365160.37093674205</c:v>
                </c:pt>
                <c:pt idx="311">
                  <c:v>368510.53010958462</c:v>
                </c:pt>
                <c:pt idx="312">
                  <c:v>371990.37834607478</c:v>
                </c:pt>
                <c:pt idx="313">
                  <c:v>375604.56373830425</c:v>
                </c:pt>
                <c:pt idx="314">
                  <c:v>379357.83438345714</c:v>
                </c:pt>
                <c:pt idx="315">
                  <c:v>383255.12135236931</c:v>
                </c:pt>
                <c:pt idx="316">
                  <c:v>387301.7472714755</c:v>
                </c:pt>
                <c:pt idx="317">
                  <c:v>391503.13205940276</c:v>
                </c:pt>
                <c:pt idx="318">
                  <c:v>395864.8105256157</c:v>
                </c:pt>
                <c:pt idx="319">
                  <c:v>400392.45377105294</c:v>
                </c:pt>
                <c:pt idx="320">
                  <c:v>405091.89212141017</c:v>
                </c:pt>
                <c:pt idx="321">
                  <c:v>409969.13546111755</c:v>
                </c:pt>
                <c:pt idx="322">
                  <c:v>415030.38464581379</c:v>
                </c:pt>
                <c:pt idx="323">
                  <c:v>420282.03435081604</c:v>
                </c:pt>
                <c:pt idx="324">
                  <c:v>425730.6376365808</c:v>
                </c:pt>
                <c:pt idx="325">
                  <c:v>431382.9146064542</c:v>
                </c:pt>
                <c:pt idx="326">
                  <c:v>437245.75948441995</c:v>
                </c:pt>
                <c:pt idx="327">
                  <c:v>443326.24524349143</c:v>
                </c:pt>
                <c:pt idx="328">
                  <c:v>449631.62516401167</c:v>
                </c:pt>
                <c:pt idx="329">
                  <c:v>455118.04412705795</c:v>
                </c:pt>
                <c:pt idx="330">
                  <c:v>460660.41958498547</c:v>
                </c:pt>
                <c:pt idx="331">
                  <c:v>466240.0244462972</c:v>
                </c:pt>
                <c:pt idx="332">
                  <c:v>471834.66266065952</c:v>
                </c:pt>
                <c:pt idx="333">
                  <c:v>477418.17432125355</c:v>
                </c:pt>
                <c:pt idx="334">
                  <c:v>482959.87234660168</c:v>
                </c:pt>
                <c:pt idx="335">
                  <c:v>488423.90154196607</c:v>
                </c:pt>
                <c:pt idx="336">
                  <c:v>493774.0869197243</c:v>
                </c:pt>
                <c:pt idx="337">
                  <c:v>499103.17108548089</c:v>
                </c:pt>
                <c:pt idx="338">
                  <c:v>504400.61237764789</c:v>
                </c:pt>
                <c:pt idx="339">
                  <c:v>509657.03057589039</c:v>
                </c:pt>
                <c:pt idx="340">
                  <c:v>514864.84509177762</c:v>
                </c:pt>
                <c:pt idx="341">
                  <c:v>520019.06807727128</c:v>
                </c:pt>
                <c:pt idx="342">
                  <c:v>525118.28290944872</c:v>
                </c:pt>
                <c:pt idx="343">
                  <c:v>530165.81440537027</c:v>
                </c:pt>
                <c:pt idx="344">
                  <c:v>535169.73301034211</c:v>
                </c:pt>
                <c:pt idx="345">
                  <c:v>540126.99806527293</c:v>
                </c:pt>
                <c:pt idx="346">
                  <c:v>545035.59624286345</c:v>
                </c:pt>
                <c:pt idx="347">
                  <c:v>549894.51776256203</c:v>
                </c:pt>
                <c:pt idx="348">
                  <c:v>554703.64096930739</c:v>
                </c:pt>
                <c:pt idx="349">
                  <c:v>559463.49150241562</c:v>
                </c:pt>
                <c:pt idx="350">
                  <c:v>564174.83367975615</c:v>
                </c:pt>
                <c:pt idx="351">
                  <c:v>568838.28642301285</c:v>
                </c:pt>
                <c:pt idx="352">
                  <c:v>573453.30948738416</c:v>
                </c:pt>
                <c:pt idx="353">
                  <c:v>578019.70437102916</c:v>
                </c:pt>
                <c:pt idx="354">
                  <c:v>582537.52068493224</c:v>
                </c:pt>
                <c:pt idx="355">
                  <c:v>587006.95375710086</c:v>
                </c:pt>
                <c:pt idx="356">
                  <c:v>591428.24502496794</c:v>
                </c:pt>
                <c:pt idx="357">
                  <c:v>595801.60298899096</c:v>
                </c:pt>
                <c:pt idx="358">
                  <c:v>600127.1682093672</c:v>
                </c:pt>
                <c:pt idx="359">
                  <c:v>604405.0006448169</c:v>
                </c:pt>
                <c:pt idx="360">
                  <c:v>608635.24233144335</c:v>
                </c:pt>
                <c:pt idx="361">
                  <c:v>612818.08200228261</c:v>
                </c:pt>
                <c:pt idx="362">
                  <c:v>616953.72763930471</c:v>
                </c:pt>
                <c:pt idx="363">
                  <c:v>621042.38912311406</c:v>
                </c:pt>
                <c:pt idx="364">
                  <c:v>625084.27181961632</c:v>
                </c:pt>
                <c:pt idx="365">
                  <c:v>629079.5795991394</c:v>
                </c:pt>
                <c:pt idx="366">
                  <c:v>633028.5229181078</c:v>
                </c:pt>
                <c:pt idx="367">
                  <c:v>636931.33232602</c:v>
                </c:pt>
                <c:pt idx="368">
                  <c:v>640788.24994790787</c:v>
                </c:pt>
                <c:pt idx="369">
                  <c:v>644599.52460752602</c:v>
                </c:pt>
                <c:pt idx="370">
                  <c:v>648365.41000759485</c:v>
                </c:pt>
                <c:pt idx="371">
                  <c:v>652086.16502515518</c:v>
                </c:pt>
                <c:pt idx="372">
                  <c:v>655762.05496172304</c:v>
                </c:pt>
                <c:pt idx="373">
                  <c:v>659393.35260983941</c:v>
                </c:pt>
                <c:pt idx="374">
                  <c:v>662980.33856093348</c:v>
                </c:pt>
                <c:pt idx="375">
                  <c:v>666523.29949857271</c:v>
                </c:pt>
                <c:pt idx="376">
                  <c:v>670022.52742287482</c:v>
                </c:pt>
                <c:pt idx="377">
                  <c:v>673478.31944084924</c:v>
                </c:pt>
                <c:pt idx="378">
                  <c:v>676890.97528216371</c:v>
                </c:pt>
                <c:pt idx="379">
                  <c:v>680260.60968960938</c:v>
                </c:pt>
                <c:pt idx="380">
                  <c:v>683587.36182311655</c:v>
                </c:pt>
                <c:pt idx="381">
                  <c:v>686870.87425860192</c:v>
                </c:pt>
                <c:pt idx="382">
                  <c:v>690111.61399849283</c:v>
                </c:pt>
                <c:pt idx="383">
                  <c:v>693310.01669516892</c:v>
                </c:pt>
                <c:pt idx="384">
                  <c:v>696465.95754296065</c:v>
                </c:pt>
                <c:pt idx="385">
                  <c:v>699579.66807129781</c:v>
                </c:pt>
                <c:pt idx="386">
                  <c:v>702651.18450553599</c:v>
                </c:pt>
                <c:pt idx="387">
                  <c:v>705680.94036928972</c:v>
                </c:pt>
                <c:pt idx="388">
                  <c:v>708669.71933620609</c:v>
                </c:pt>
                <c:pt idx="389">
                  <c:v>711617.17847225966</c:v>
                </c:pt>
                <c:pt idx="390">
                  <c:v>714245.45486183127</c:v>
                </c:pt>
                <c:pt idx="391">
                  <c:v>716802.49589150166</c:v>
                </c:pt>
                <c:pt idx="392">
                  <c:v>719284.52887304768</c:v>
                </c:pt>
                <c:pt idx="393">
                  <c:v>721687.639345465</c:v>
                </c:pt>
                <c:pt idx="394">
                  <c:v>724007.85513991967</c:v>
                </c:pt>
                <c:pt idx="395">
                  <c:v>726240.95369553007</c:v>
                </c:pt>
                <c:pt idx="396">
                  <c:v>728380.70176560176</c:v>
                </c:pt>
                <c:pt idx="397">
                  <c:v>730422.52149469336</c:v>
                </c:pt>
                <c:pt idx="398">
                  <c:v>732391.85485285602</c:v>
                </c:pt>
                <c:pt idx="399">
                  <c:v>734288.52175754763</c:v>
                </c:pt>
                <c:pt idx="400">
                  <c:v>736112.60806079325</c:v>
                </c:pt>
                <c:pt idx="401">
                  <c:v>737864.93752912898</c:v>
                </c:pt>
                <c:pt idx="402">
                  <c:v>739546.81720927299</c:v>
                </c:pt>
                <c:pt idx="403">
                  <c:v>741160.86173767818</c:v>
                </c:pt>
                <c:pt idx="404">
                  <c:v>742710.58839729079</c:v>
                </c:pt>
                <c:pt idx="405">
                  <c:v>744199.5271957193</c:v>
                </c:pt>
                <c:pt idx="406">
                  <c:v>745629.06505108206</c:v>
                </c:pt>
                <c:pt idx="407">
                  <c:v>747000.78232305264</c:v>
                </c:pt>
                <c:pt idx="408">
                  <c:v>748316.45122734539</c:v>
                </c:pt>
                <c:pt idx="409">
                  <c:v>749578.06974418636</c:v>
                </c:pt>
                <c:pt idx="410">
                  <c:v>750787.7979472673</c:v>
                </c:pt>
                <c:pt idx="411">
                  <c:v>751948.16873657191</c:v>
                </c:pt>
                <c:pt idx="412">
                  <c:v>753266.30413259414</c:v>
                </c:pt>
                <c:pt idx="413">
                  <c:v>754560.11539244477</c:v>
                </c:pt>
                <c:pt idx="414">
                  <c:v>755834.60846831894</c:v>
                </c:pt>
                <c:pt idx="415">
                  <c:v>757095.27891334298</c:v>
                </c:pt>
                <c:pt idx="416">
                  <c:v>758348.15428893978</c:v>
                </c:pt>
                <c:pt idx="417">
                  <c:v>759599.83837402193</c:v>
                </c:pt>
                <c:pt idx="418">
                  <c:v>760857.56967753172</c:v>
                </c:pt>
                <c:pt idx="419">
                  <c:v>762128.1392542118</c:v>
                </c:pt>
                <c:pt idx="420">
                  <c:v>763391.89508708392</c:v>
                </c:pt>
                <c:pt idx="421">
                  <c:v>764642.87105211592</c:v>
                </c:pt>
                <c:pt idx="422">
                  <c:v>765888.51597893378</c:v>
                </c:pt>
                <c:pt idx="423">
                  <c:v>767129.97499246278</c:v>
                </c:pt>
                <c:pt idx="424">
                  <c:v>768367.94388042262</c:v>
                </c:pt>
                <c:pt idx="425">
                  <c:v>769602.78673576762</c:v>
                </c:pt>
                <c:pt idx="426">
                  <c:v>770832.81885401695</c:v>
                </c:pt>
                <c:pt idx="427">
                  <c:v>772055.3535352539</c:v>
                </c:pt>
                <c:pt idx="428">
                  <c:v>773270.15179819847</c:v>
                </c:pt>
                <c:pt idx="429">
                  <c:v>774477.75670028408</c:v>
                </c:pt>
                <c:pt idx="430">
                  <c:v>775678.00864896469</c:v>
                </c:pt>
                <c:pt idx="431">
                  <c:v>776870.84057493368</c:v>
                </c:pt>
                <c:pt idx="432">
                  <c:v>778056.7634703354</c:v>
                </c:pt>
                <c:pt idx="433">
                  <c:v>779234.54315590602</c:v>
                </c:pt>
                <c:pt idx="434">
                  <c:v>780566.35226859315</c:v>
                </c:pt>
                <c:pt idx="435">
                  <c:v>781913.22685407498</c:v>
                </c:pt>
                <c:pt idx="436">
                  <c:v>783278.33187740576</c:v>
                </c:pt>
                <c:pt idx="437">
                  <c:v>784665.80125883722</c:v>
                </c:pt>
                <c:pt idx="438">
                  <c:v>786081.89854481211</c:v>
                </c:pt>
                <c:pt idx="439">
                  <c:v>787532.71848611021</c:v>
                </c:pt>
                <c:pt idx="440">
                  <c:v>789023.37543064589</c:v>
                </c:pt>
                <c:pt idx="441">
                  <c:v>790559.84730027057</c:v>
                </c:pt>
                <c:pt idx="442">
                  <c:v>792125.87583841977</c:v>
                </c:pt>
                <c:pt idx="443">
                  <c:v>793723.43974515935</c:v>
                </c:pt>
                <c:pt idx="444">
                  <c:v>795355.05365900591</c:v>
                </c:pt>
                <c:pt idx="445">
                  <c:v>797022.48852869996</c:v>
                </c:pt>
                <c:pt idx="446">
                  <c:v>798727.77345041942</c:v>
                </c:pt>
                <c:pt idx="447">
                  <c:v>800471.08088948089</c:v>
                </c:pt>
                <c:pt idx="448">
                  <c:v>802250.28330847574</c:v>
                </c:pt>
                <c:pt idx="449">
                  <c:v>804062.96029244747</c:v>
                </c:pt>
                <c:pt idx="450">
                  <c:v>805908.6280128659</c:v>
                </c:pt>
                <c:pt idx="451">
                  <c:v>807787.05457424151</c:v>
                </c:pt>
                <c:pt idx="452">
                  <c:v>809697.869937371</c:v>
                </c:pt>
                <c:pt idx="453">
                  <c:v>811643.42996230349</c:v>
                </c:pt>
                <c:pt idx="454">
                  <c:v>813622.60835410294</c:v>
                </c:pt>
                <c:pt idx="455">
                  <c:v>815632.74565900629</c:v>
                </c:pt>
                <c:pt idx="456">
                  <c:v>817672.47729807277</c:v>
                </c:pt>
                <c:pt idx="457">
                  <c:v>819740.44774865021</c:v>
                </c:pt>
                <c:pt idx="458">
                  <c:v>821836.04227462399</c:v>
                </c:pt>
                <c:pt idx="459">
                  <c:v>823958.69958598993</c:v>
                </c:pt>
                <c:pt idx="460">
                  <c:v>826110.57006170787</c:v>
                </c:pt>
                <c:pt idx="461">
                  <c:v>828289.93494960689</c:v>
                </c:pt>
                <c:pt idx="462">
                  <c:v>830493.95960624842</c:v>
                </c:pt>
                <c:pt idx="463">
                  <c:v>832721.14278729074</c:v>
                </c:pt>
                <c:pt idx="464">
                  <c:v>834970.06443034718</c:v>
                </c:pt>
                <c:pt idx="465">
                  <c:v>837239.15512208256</c:v>
                </c:pt>
                <c:pt idx="466">
                  <c:v>839527.09356259042</c:v>
                </c:pt>
                <c:pt idx="467">
                  <c:v>841836.65218377602</c:v>
                </c:pt>
                <c:pt idx="468">
                  <c:v>844165.41174415452</c:v>
                </c:pt>
                <c:pt idx="469">
                  <c:v>846510.50936513464</c:v>
                </c:pt>
                <c:pt idx="470">
                  <c:v>848869.37114736496</c:v>
                </c:pt>
                <c:pt idx="471">
                  <c:v>851239.8773377504</c:v>
                </c:pt>
                <c:pt idx="472">
                  <c:v>853620.59859647253</c:v>
                </c:pt>
                <c:pt idx="473">
                  <c:v>856009.63549788424</c:v>
                </c:pt>
                <c:pt idx="474">
                  <c:v>858410.10247415514</c:v>
                </c:pt>
                <c:pt idx="475">
                  <c:v>860819.1099973853</c:v>
                </c:pt>
                <c:pt idx="476">
                  <c:v>863232.41258043714</c:v>
                </c:pt>
                <c:pt idx="477">
                  <c:v>865646.88961445715</c:v>
                </c:pt>
                <c:pt idx="478">
                  <c:v>868060.262115777</c:v>
                </c:pt>
                <c:pt idx="479">
                  <c:v>870457.72392841591</c:v>
                </c:pt>
                <c:pt idx="480">
                  <c:v>872857.60035259742</c:v>
                </c:pt>
                <c:pt idx="481">
                  <c:v>875259.0268248443</c:v>
                </c:pt>
                <c:pt idx="482">
                  <c:v>877660.60344913544</c:v>
                </c:pt>
                <c:pt idx="483">
                  <c:v>880046.31624745566</c:v>
                </c:pt>
                <c:pt idx="484">
                  <c:v>882417.41525849607</c:v>
                </c:pt>
                <c:pt idx="485">
                  <c:v>884772.21718826157</c:v>
                </c:pt>
                <c:pt idx="486">
                  <c:v>887108.04131539445</c:v>
                </c:pt>
                <c:pt idx="487">
                  <c:v>889425.34677167446</c:v>
                </c:pt>
                <c:pt idx="488">
                  <c:v>891728.75480309501</c:v>
                </c:pt>
                <c:pt idx="489">
                  <c:v>894011.89391622762</c:v>
                </c:pt>
                <c:pt idx="490">
                  <c:v>896269.37875716982</c:v>
                </c:pt>
                <c:pt idx="491">
                  <c:v>898498.56672870554</c:v>
                </c:pt>
                <c:pt idx="492">
                  <c:v>900698.5733991717</c:v>
                </c:pt>
                <c:pt idx="493">
                  <c:v>902867.39008507121</c:v>
                </c:pt>
                <c:pt idx="494">
                  <c:v>905003.87057974783</c:v>
                </c:pt>
                <c:pt idx="495">
                  <c:v>907112.53345052525</c:v>
                </c:pt>
                <c:pt idx="496">
                  <c:v>909188.98269562121</c:v>
                </c:pt>
                <c:pt idx="497">
                  <c:v>911229.92063929397</c:v>
                </c:pt>
                <c:pt idx="498">
                  <c:v>913233.79397933139</c:v>
                </c:pt>
                <c:pt idx="499">
                  <c:v>915198.6488589301</c:v>
                </c:pt>
                <c:pt idx="500">
                  <c:v>917122.34143629624</c:v>
                </c:pt>
                <c:pt idx="501">
                  <c:v>919004.84629980382</c:v>
                </c:pt>
                <c:pt idx="502">
                  <c:v>920850.28905053053</c:v>
                </c:pt>
                <c:pt idx="503">
                  <c:v>922655.77809121879</c:v>
                </c:pt>
                <c:pt idx="504">
                  <c:v>924418.37100608717</c:v>
                </c:pt>
                <c:pt idx="505">
                  <c:v>926135.98895578959</c:v>
                </c:pt>
                <c:pt idx="506">
                  <c:v>927808.45786002988</c:v>
                </c:pt>
                <c:pt idx="507">
                  <c:v>929435.23310368462</c:v>
                </c:pt>
                <c:pt idx="508">
                  <c:v>931015.79460063088</c:v>
                </c:pt>
                <c:pt idx="509">
                  <c:v>932554.62218855461</c:v>
                </c:pt>
                <c:pt idx="510">
                  <c:v>934049.66723738902</c:v>
                </c:pt>
                <c:pt idx="511">
                  <c:v>935498.70329792111</c:v>
                </c:pt>
                <c:pt idx="512">
                  <c:v>936901.14571706275</c:v>
                </c:pt>
                <c:pt idx="513">
                  <c:v>938257.94348013238</c:v>
                </c:pt>
                <c:pt idx="514">
                  <c:v>939568.74113119801</c:v>
                </c:pt>
                <c:pt idx="515">
                  <c:v>940835.21920592408</c:v>
                </c:pt>
                <c:pt idx="516">
                  <c:v>942060.8614631762</c:v>
                </c:pt>
                <c:pt idx="517">
                  <c:v>943443.83470009465</c:v>
                </c:pt>
                <c:pt idx="518">
                  <c:v>944805.55878573924</c:v>
                </c:pt>
                <c:pt idx="519">
                  <c:v>946149.45111556491</c:v>
                </c:pt>
                <c:pt idx="520">
                  <c:v>947479.64273294946</c:v>
                </c:pt>
                <c:pt idx="521">
                  <c:v>948795.40313707653</c:v>
                </c:pt>
                <c:pt idx="522">
                  <c:v>950111.96759102494</c:v>
                </c:pt>
                <c:pt idx="523">
                  <c:v>951435.76250459964</c:v>
                </c:pt>
                <c:pt idx="524">
                  <c:v>952772.56889105448</c:v>
                </c:pt>
                <c:pt idx="525">
                  <c:v>954092.89765019144</c:v>
                </c:pt>
                <c:pt idx="526">
                  <c:v>955402.65618473233</c:v>
                </c:pt>
                <c:pt idx="527">
                  <c:v>956702.13548937463</c:v>
                </c:pt>
                <c:pt idx="528">
                  <c:v>957991.06678817165</c:v>
                </c:pt>
                <c:pt idx="529">
                  <c:v>959270.16929217556</c:v>
                </c:pt>
                <c:pt idx="530">
                  <c:v>960541.50822204817</c:v>
                </c:pt>
                <c:pt idx="531">
                  <c:v>961801.28536342143</c:v>
                </c:pt>
                <c:pt idx="532">
                  <c:v>963044.93312435364</c:v>
                </c:pt>
                <c:pt idx="533">
                  <c:v>964272.47249362897</c:v>
                </c:pt>
                <c:pt idx="534">
                  <c:v>965483.49628656474</c:v>
                </c:pt>
                <c:pt idx="535">
                  <c:v>966677.01797454746</c:v>
                </c:pt>
                <c:pt idx="536">
                  <c:v>967852.78383138869</c:v>
                </c:pt>
                <c:pt idx="537">
                  <c:v>969013.10965442844</c:v>
                </c:pt>
                <c:pt idx="538">
                  <c:v>970155.22526296589</c:v>
                </c:pt>
                <c:pt idx="539">
                  <c:v>971277.72294237372</c:v>
                </c:pt>
                <c:pt idx="540">
                  <c:v>972380.35453045787</c:v>
                </c:pt>
                <c:pt idx="541">
                  <c:v>973463.01365296461</c:v>
                </c:pt>
                <c:pt idx="542">
                  <c:v>974525.01595846063</c:v>
                </c:pt>
                <c:pt idx="543">
                  <c:v>975567.79289842874</c:v>
                </c:pt>
                <c:pt idx="544">
                  <c:v>976592.15595594142</c:v>
                </c:pt>
                <c:pt idx="545">
                  <c:v>977597.78822487476</c:v>
                </c:pt>
                <c:pt idx="546">
                  <c:v>978915.7700439404</c:v>
                </c:pt>
                <c:pt idx="547">
                  <c:v>980265.72185582248</c:v>
                </c:pt>
                <c:pt idx="548">
                  <c:v>981656.26334490941</c:v>
                </c:pt>
                <c:pt idx="549">
                  <c:v>983097.08841594413</c:v>
                </c:pt>
                <c:pt idx="550">
                  <c:v>984600.90144481533</c:v>
                </c:pt>
                <c:pt idx="551">
                  <c:v>986184.26049420086</c:v>
                </c:pt>
                <c:pt idx="552">
                  <c:v>987862.37175828521</c:v>
                </c:pt>
                <c:pt idx="553">
                  <c:v>989651.69023132732</c:v>
                </c:pt>
                <c:pt idx="554">
                  <c:v>991518.31296601472</c:v>
                </c:pt>
                <c:pt idx="555">
                  <c:v>993469.93754221138</c:v>
                </c:pt>
                <c:pt idx="556">
                  <c:v>995513.39442749962</c:v>
                </c:pt>
                <c:pt idx="557">
                  <c:v>997656.70022426825</c:v>
                </c:pt>
                <c:pt idx="558">
                  <c:v>999908.07998042007</c:v>
                </c:pt>
                <c:pt idx="559">
                  <c:v>1002269.8478601698</c:v>
                </c:pt>
                <c:pt idx="560">
                  <c:v>1004743.6133219521</c:v>
                </c:pt>
                <c:pt idx="561">
                  <c:v>1007329.4167483313</c:v>
                </c:pt>
                <c:pt idx="562">
                  <c:v>1010033.2291846641</c:v>
                </c:pt>
                <c:pt idx="563">
                  <c:v>1012859.5641112586</c:v>
                </c:pt>
                <c:pt idx="564">
                  <c:v>1015815.3045955513</c:v>
                </c:pt>
                <c:pt idx="565">
                  <c:v>1018906.7035097524</c:v>
                </c:pt>
                <c:pt idx="566">
                  <c:v>1022136.4269048964</c:v>
                </c:pt>
                <c:pt idx="567">
                  <c:v>1025507.605400439</c:v>
                </c:pt>
                <c:pt idx="568">
                  <c:v>1029024.8640030054</c:v>
                </c:pt>
                <c:pt idx="569">
                  <c:v>1032693.7208110638</c:v>
                </c:pt>
                <c:pt idx="570">
                  <c:v>1036518.4305779435</c:v>
                </c:pt>
                <c:pt idx="571">
                  <c:v>1040506.0303577172</c:v>
                </c:pt>
                <c:pt idx="572">
                  <c:v>1044663.310862466</c:v>
                </c:pt>
                <c:pt idx="573">
                  <c:v>1048993.8599485038</c:v>
                </c:pt>
                <c:pt idx="574">
                  <c:v>1053501.7298611559</c:v>
                </c:pt>
                <c:pt idx="575">
                  <c:v>1058191.8176186511</c:v>
                </c:pt>
                <c:pt idx="576">
                  <c:v>1063069.5389635814</c:v>
                </c:pt>
                <c:pt idx="577">
                  <c:v>1068139.6647465229</c:v>
                </c:pt>
                <c:pt idx="578">
                  <c:v>1073410.0342297361</c:v>
                </c:pt>
                <c:pt idx="579">
                  <c:v>1078888.4967717014</c:v>
                </c:pt>
                <c:pt idx="580">
                  <c:v>1084578.038611704</c:v>
                </c:pt>
                <c:pt idx="581">
                  <c:v>1090481.8359278124</c:v>
                </c:pt>
                <c:pt idx="582">
                  <c:v>1096605.2742231484</c:v>
                </c:pt>
                <c:pt idx="583">
                  <c:v>1102953.6004029515</c:v>
                </c:pt>
                <c:pt idx="584">
                  <c:v>1109530.5315751731</c:v>
                </c:pt>
                <c:pt idx="585">
                  <c:v>1116343.6103555697</c:v>
                </c:pt>
                <c:pt idx="586">
                  <c:v>1123399.8261711155</c:v>
                </c:pt>
                <c:pt idx="587">
                  <c:v>1130700.7760498992</c:v>
                </c:pt>
                <c:pt idx="588">
                  <c:v>1138249.8952199551</c:v>
                </c:pt>
                <c:pt idx="589">
                  <c:v>1146051.5946572125</c:v>
                </c:pt>
                <c:pt idx="590">
                  <c:v>1154109.7516956537</c:v>
                </c:pt>
                <c:pt idx="591">
                  <c:v>1162426.5004384823</c:v>
                </c:pt>
                <c:pt idx="592">
                  <c:v>1171008.3912244488</c:v>
                </c:pt>
                <c:pt idx="593">
                  <c:v>1179860.6403318287</c:v>
                </c:pt>
                <c:pt idx="594">
                  <c:v>1188982.2687086002</c:v>
                </c:pt>
                <c:pt idx="595">
                  <c:v>1198374.4669446764</c:v>
                </c:pt>
                <c:pt idx="596">
                  <c:v>1208038.235298231</c:v>
                </c:pt>
                <c:pt idx="597">
                  <c:v>1217975.0104653735</c:v>
                </c:pt>
                <c:pt idx="598">
                  <c:v>1228184.0681905232</c:v>
                </c:pt>
                <c:pt idx="599">
                  <c:v>1238669.3056302657</c:v>
                </c:pt>
                <c:pt idx="600">
                  <c:v>1249433.0608244459</c:v>
                </c:pt>
                <c:pt idx="601">
                  <c:v>1260469.4595327668</c:v>
                </c:pt>
                <c:pt idx="602">
                  <c:v>1271775.403328687</c:v>
                </c:pt>
                <c:pt idx="603">
                  <c:v>1283348.324426227</c:v>
                </c:pt>
                <c:pt idx="604">
                  <c:v>1295185.160511724</c:v>
                </c:pt>
                <c:pt idx="605">
                  <c:v>1307279.7702106384</c:v>
                </c:pt>
                <c:pt idx="606">
                  <c:v>1319632.5570617975</c:v>
                </c:pt>
                <c:pt idx="607">
                  <c:v>1332241.190538974</c:v>
                </c:pt>
                <c:pt idx="608">
                  <c:v>1345089.1312444569</c:v>
                </c:pt>
                <c:pt idx="609">
                  <c:v>1358168.3250384596</c:v>
                </c:pt>
                <c:pt idx="610">
                  <c:v>1371469.9720794514</c:v>
                </c:pt>
                <c:pt idx="611">
                  <c:v>1384984.3538759204</c:v>
                </c:pt>
                <c:pt idx="612">
                  <c:v>1398700.8051114196</c:v>
                </c:pt>
                <c:pt idx="613">
                  <c:v>1412608.0054103765</c:v>
                </c:pt>
                <c:pt idx="614">
                  <c:v>1426692.9590057088</c:v>
                </c:pt>
                <c:pt idx="615">
                  <c:v>1440941.2610203293</c:v>
                </c:pt>
                <c:pt idx="616">
                  <c:v>1455338.9283336832</c:v>
                </c:pt>
                <c:pt idx="617">
                  <c:v>1469871.2452450867</c:v>
                </c:pt>
                <c:pt idx="618">
                  <c:v>1484522.7901031475</c:v>
                </c:pt>
                <c:pt idx="619">
                  <c:v>1499277.4907486495</c:v>
                </c:pt>
                <c:pt idx="620">
                  <c:v>1514118.6904428536</c:v>
                </c:pt>
                <c:pt idx="621">
                  <c:v>1529029.1853242202</c:v>
                </c:pt>
                <c:pt idx="622">
                  <c:v>1543991.4104126219</c:v>
                </c:pt>
                <c:pt idx="623">
                  <c:v>1558987.6021804251</c:v>
                </c:pt>
                <c:pt idx="624">
                  <c:v>1573999.7290728481</c:v>
                </c:pt>
                <c:pt idx="625">
                  <c:v>1589009.5743440418</c:v>
                </c:pt>
                <c:pt idx="626">
                  <c:v>1603998.8247122392</c:v>
                </c:pt>
                <c:pt idx="627">
                  <c:v>1618923.98765654</c:v>
                </c:pt>
                <c:pt idx="628">
                  <c:v>1633861.3649334225</c:v>
                </c:pt>
                <c:pt idx="629">
                  <c:v>1648681.9780874948</c:v>
                </c:pt>
                <c:pt idx="630">
                  <c:v>1663409.9465873654</c:v>
                </c:pt>
                <c:pt idx="631">
                  <c:v>1678027.8505250856</c:v>
                </c:pt>
                <c:pt idx="632">
                  <c:v>1692518.6838325828</c:v>
                </c:pt>
                <c:pt idx="633">
                  <c:v>1706865.9331073125</c:v>
                </c:pt>
                <c:pt idx="634">
                  <c:v>1721053.7849402654</c:v>
                </c:pt>
                <c:pt idx="635">
                  <c:v>1735069.9041634281</c:v>
                </c:pt>
                <c:pt idx="636">
                  <c:v>1748891.1684590974</c:v>
                </c:pt>
                <c:pt idx="637">
                  <c:v>1762508.4907874516</c:v>
                </c:pt>
                <c:pt idx="638">
                  <c:v>1775908.6963702978</c:v>
                </c:pt>
                <c:pt idx="639">
                  <c:v>1789079.4412238155</c:v>
                </c:pt>
                <c:pt idx="640">
                  <c:v>1802009.2481905695</c:v>
                </c:pt>
                <c:pt idx="641">
                  <c:v>1814687.5348812817</c:v>
                </c:pt>
                <c:pt idx="642">
                  <c:v>1827104.6033661198</c:v>
                </c:pt>
                <c:pt idx="643">
                  <c:v>1839251.347661203</c:v>
                </c:pt>
                <c:pt idx="644">
                  <c:v>1851120.6073681463</c:v>
                </c:pt>
                <c:pt idx="645">
                  <c:v>1862705.631643425</c:v>
                </c:pt>
                <c:pt idx="646">
                  <c:v>1874000.6273522424</c:v>
                </c:pt>
                <c:pt idx="647">
                  <c:v>1885000.7507939972</c:v>
                </c:pt>
                <c:pt idx="648">
                  <c:v>1895702.0939778143</c:v>
                </c:pt>
                <c:pt idx="649">
                  <c:v>1906101.6722595398</c:v>
                </c:pt>
                <c:pt idx="650">
                  <c:v>1916197.3788819534</c:v>
                </c:pt>
                <c:pt idx="651">
                  <c:v>1925988.0419834731</c:v>
                </c:pt>
                <c:pt idx="652">
                  <c:v>1935473.2452503701</c:v>
                </c:pt>
                <c:pt idx="653">
                  <c:v>1944653.360438226</c:v>
                </c:pt>
                <c:pt idx="654">
                  <c:v>1953529.5076532292</c:v>
                </c:pt>
                <c:pt idx="655">
                  <c:v>1962103.5131916646</c:v>
                </c:pt>
                <c:pt idx="656">
                  <c:v>1970377.8654565883</c:v>
                </c:pt>
                <c:pt idx="657">
                  <c:v>1978355.6673991056</c:v>
                </c:pt>
                <c:pt idx="658">
                  <c:v>1986040.594483203</c:v>
                </c:pt>
                <c:pt idx="659">
                  <c:v>1993436.8361012917</c:v>
                </c:pt>
                <c:pt idx="660">
                  <c:v>2000549.0573720366</c:v>
                </c:pt>
                <c:pt idx="661">
                  <c:v>2007382.3527685297</c:v>
                </c:pt>
                <c:pt idx="662">
                  <c:v>2013942.2004207433</c:v>
                </c:pt>
                <c:pt idx="663">
                  <c:v>2020234.4174037478</c:v>
                </c:pt>
                <c:pt idx="664">
                  <c:v>2026265.1162224172</c:v>
                </c:pt>
                <c:pt idx="665">
                  <c:v>2032040.6634599657</c:v>
                </c:pt>
                <c:pt idx="666">
                  <c:v>2037567.6387635265</c:v>
                </c:pt>
                <c:pt idx="667">
                  <c:v>2042852.7977499119</c:v>
                </c:pt>
                <c:pt idx="668">
                  <c:v>2047903.0357694102</c:v>
                </c:pt>
                <c:pt idx="669">
                  <c:v>2052725.3537424393</c:v>
                </c:pt>
                <c:pt idx="670">
                  <c:v>2057326.8261370212</c:v>
                </c:pt>
                <c:pt idx="671">
                  <c:v>2061714.5711272296</c:v>
                </c:pt>
                <c:pt idx="672">
                  <c:v>2065895.7229662947</c:v>
                </c:pt>
                <c:pt idx="673">
                  <c:v>2069877.4064428587</c:v>
                </c:pt>
                <c:pt idx="674">
                  <c:v>2073666.7136412545</c:v>
                </c:pt>
                <c:pt idx="675">
                  <c:v>2077270.6826587857</c:v>
                </c:pt>
                <c:pt idx="676">
                  <c:v>2080696.2783617508</c:v>
                </c:pt>
                <c:pt idx="677">
                  <c:v>2083950.375110832</c:v>
                </c:pt>
                <c:pt idx="678">
                  <c:v>2087039.7413750198</c:v>
                </c:pt>
                <c:pt idx="679">
                  <c:v>2089971.0261551472</c:v>
                </c:pt>
                <c:pt idx="680">
                  <c:v>2092750.747102167</c:v>
                </c:pt>
                <c:pt idx="681">
                  <c:v>2095385.2802685853</c:v>
                </c:pt>
                <c:pt idx="682">
                  <c:v>2097880.8513609855</c:v>
                </c:pt>
                <c:pt idx="683">
                  <c:v>2100243.5284138019</c:v>
                </c:pt>
                <c:pt idx="684">
                  <c:v>2102479.2157856179</c:v>
                </c:pt>
                <c:pt idx="685">
                  <c:v>2104593.6493802569</c:v>
                </c:pt>
                <c:pt idx="686">
                  <c:v>2106592.3929970316</c:v>
                </c:pt>
                <c:pt idx="687">
                  <c:v>2108480.8357155342</c:v>
                </c:pt>
                <c:pt idx="688">
                  <c:v>2110264.1902277688</c:v>
                </c:pt>
                <c:pt idx="689">
                  <c:v>2111947.4920279616</c:v>
                </c:pt>
                <c:pt idx="690">
                  <c:v>2113535.5993795232</c:v>
                </c:pt>
                <c:pt idx="691">
                  <c:v>2115033.193980372</c:v>
                </c:pt>
                <c:pt idx="692">
                  <c:v>2116444.7822520994</c:v>
                </c:pt>
                <c:pt idx="693">
                  <c:v>2117774.6971828304</c:v>
                </c:pt>
                <c:pt idx="694">
                  <c:v>2119027.100658007</c:v>
                </c:pt>
                <c:pt idx="695">
                  <c:v>2120205.986217909</c:v>
                </c:pt>
                <c:pt idx="696">
                  <c:v>2121315.1821846291</c:v>
                </c:pt>
                <c:pt idx="697">
                  <c:v>2122358.3551058643</c:v>
                </c:pt>
                <c:pt idx="698">
                  <c:v>2123339.0134667298</c:v>
                </c:pt>
                <c:pt idx="699">
                  <c:v>2124260.5116247479</c:v>
                </c:pt>
                <c:pt idx="700">
                  <c:v>2125126.0539269736</c:v>
                </c:pt>
                <c:pt idx="701">
                  <c:v>2125938.698971828</c:v>
                </c:pt>
                <c:pt idx="702">
                  <c:v>2126701.3639816535</c:v>
                </c:pt>
                <c:pt idx="703">
                  <c:v>2127416.8292552182</c:v>
                </c:pt>
                <c:pt idx="704">
                  <c:v>2128087.7426724792</c:v>
                </c:pt>
                <c:pt idx="705">
                  <c:v>2128716.6242267424</c:v>
                </c:pt>
                <c:pt idx="706">
                  <c:v>2129305.8705620305</c:v>
                </c:pt>
                <c:pt idx="707">
                  <c:v>2129857.7594959559</c:v>
                </c:pt>
                <c:pt idx="708">
                  <c:v>2130374.4545106925</c:v>
                </c:pt>
                <c:pt idx="709">
                  <c:v>2130858.0091967783</c:v>
                </c:pt>
                <c:pt idx="710">
                  <c:v>2131310.3716364261</c:v>
                </c:pt>
                <c:pt idx="711">
                  <c:v>2131733.3887148355</c:v>
                </c:pt>
                <c:pt idx="712">
                  <c:v>2132128.8103496358</c:v>
                </c:pt>
                <c:pt idx="713">
                  <c:v>2132498.2936300985</c:v>
                </c:pt>
                <c:pt idx="714">
                  <c:v>2132843.4068591311</c:v>
                </c:pt>
                <c:pt idx="715">
                  <c:v>2133165.6334922975</c:v>
                </c:pt>
                <c:pt idx="716">
                  <c:v>2133466.3759692446</c:v>
                </c:pt>
                <c:pt idx="717">
                  <c:v>2133746.9594339235</c:v>
                </c:pt>
                <c:pt idx="718">
                  <c:v>2134008.635340896</c:v>
                </c:pt>
                <c:pt idx="719">
                  <c:v>2134252.5849458505</c:v>
                </c:pt>
                <c:pt idx="720">
                  <c:v>2134479.9226791556</c:v>
                </c:pt>
                <c:pt idx="721">
                  <c:v>2134691.6994019439</c:v>
                </c:pt>
                <c:pt idx="722">
                  <c:v>2134888.9055447765</c:v>
                </c:pt>
                <c:pt idx="723">
                  <c:v>2135072.4741294496</c:v>
                </c:pt>
                <c:pt idx="724">
                  <c:v>2135243.2836749381</c:v>
                </c:pt>
                <c:pt idx="725">
                  <c:v>2135402.1609888556</c:v>
                </c:pt>
                <c:pt idx="726">
                  <c:v>2135549.8838461414</c:v>
                </c:pt>
                <c:pt idx="727">
                  <c:v>2135687.1835569651</c:v>
                </c:pt>
                <c:pt idx="728">
                  <c:v>2135814.7474260847</c:v>
                </c:pt>
                <c:pt idx="729">
                  <c:v>2135933.2211060869</c:v>
                </c:pt>
                <c:pt idx="730">
                  <c:v>2136043.2108471124</c:v>
                </c:pt>
                <c:pt idx="731">
                  <c:v>2136145.2856458002</c:v>
                </c:pt>
                <c:pt idx="732">
                  <c:v>2136239.9792962889</c:v>
                </c:pt>
                <c:pt idx="733">
                  <c:v>2136327.7923462023</c:v>
                </c:pt>
                <c:pt idx="734">
                  <c:v>2136409.1939605917</c:v>
                </c:pt>
                <c:pt idx="735">
                  <c:v>2136484.6236968609</c:v>
                </c:pt>
                <c:pt idx="736">
                  <c:v>2136554.4931937112</c:v>
                </c:pt>
                <c:pt idx="737">
                  <c:v>2136619.1877771472</c:v>
                </c:pt>
                <c:pt idx="738">
                  <c:v>2136679.067986588</c:v>
                </c:pt>
                <c:pt idx="739">
                  <c:v>2136734.471024089</c:v>
                </c:pt>
                <c:pt idx="740">
                  <c:v>2136785.7121296665</c:v>
                </c:pt>
                <c:pt idx="741">
                  <c:v>2136833.0858856626</c:v>
                </c:pt>
                <c:pt idx="742">
                  <c:v>2136876.8674530513</c:v>
                </c:pt>
                <c:pt idx="743">
                  <c:v>2136917.3137425222</c:v>
                </c:pt>
                <c:pt idx="744">
                  <c:v>2136954.6645231238</c:v>
                </c:pt>
                <c:pt idx="745">
                  <c:v>2136989.1434711819</c:v>
                </c:pt>
                <c:pt idx="746">
                  <c:v>2137020.9591621389</c:v>
                </c:pt>
                <c:pt idx="747">
                  <c:v>2137050.306007891</c:v>
                </c:pt>
                <c:pt idx="748">
                  <c:v>2137077.3651421182</c:v>
                </c:pt>
                <c:pt idx="749">
                  <c:v>2137102.3052560394</c:v>
                </c:pt>
                <c:pt idx="750">
                  <c:v>2137125.2833869308</c:v>
                </c:pt>
                <c:pt idx="751">
                  <c:v>2137146.4456616868</c:v>
                </c:pt>
                <c:pt idx="752">
                  <c:v>2137165.927997604</c:v>
                </c:pt>
                <c:pt idx="753">
                  <c:v>2137183.8567625093</c:v>
                </c:pt>
                <c:pt idx="754">
                  <c:v>2137200.3493962609</c:v>
                </c:pt>
                <c:pt idx="755">
                  <c:v>2137215.5149955838</c:v>
                </c:pt>
                <c:pt idx="756">
                  <c:v>2137229.4548641178</c:v>
                </c:pt>
                <c:pt idx="757">
                  <c:v>2137242.2630294855</c:v>
                </c:pt>
                <c:pt idx="758">
                  <c:v>2137254.0267291106</c:v>
                </c:pt>
                <c:pt idx="759">
                  <c:v>2137264.8268664475</c:v>
                </c:pt>
                <c:pt idx="760">
                  <c:v>2137274.738439207</c:v>
                </c:pt>
                <c:pt idx="761">
                  <c:v>2137283.8309411025</c:v>
                </c:pt>
                <c:pt idx="762">
                  <c:v>2137292.1687385626</c:v>
                </c:pt>
                <c:pt idx="763">
                  <c:v>2137299.8114237986</c:v>
                </c:pt>
                <c:pt idx="764">
                  <c:v>2137306.8141455473</c:v>
                </c:pt>
                <c:pt idx="765">
                  <c:v>2137313.2279187534</c:v>
                </c:pt>
                <c:pt idx="766">
                  <c:v>2137319.0999143845</c:v>
                </c:pt>
                <c:pt idx="767">
                  <c:v>2137324.4737305287</c:v>
                </c:pt>
                <c:pt idx="768">
                  <c:v>2137329.3896458554</c:v>
                </c:pt>
                <c:pt idx="769">
                  <c:v>2137333.8848564755</c:v>
                </c:pt>
                <c:pt idx="770">
                  <c:v>2137337.9936971813</c:v>
                </c:pt>
                <c:pt idx="771">
                  <c:v>2137341.7478479943</c:v>
                </c:pt>
                <c:pt idx="772">
                  <c:v>2137345.1765269078</c:v>
                </c:pt>
                <c:pt idx="773">
                  <c:v>2137348.306669658</c:v>
                </c:pt>
                <c:pt idx="774">
                  <c:v>2137351.1630973173</c:v>
                </c:pt>
                <c:pt idx="775">
                  <c:v>2137353.7686724588</c:v>
                </c:pt>
                <c:pt idx="776">
                  <c:v>2137356.1444446053</c:v>
                </c:pt>
                <c:pt idx="777">
                  <c:v>2137358.3097856287</c:v>
                </c:pt>
                <c:pt idx="778">
                  <c:v>2137360.2825157368</c:v>
                </c:pt>
                <c:pt idx="779">
                  <c:v>2137362.0790206459</c:v>
                </c:pt>
                <c:pt idx="780">
                  <c:v>2137363.7143605035</c:v>
                </c:pt>
                <c:pt idx="781">
                  <c:v>2137365.202371092</c:v>
                </c:pt>
                <c:pt idx="782">
                  <c:v>2137366.5557578197</c:v>
                </c:pt>
                <c:pt idx="783">
                  <c:v>2137367.7861829665</c:v>
                </c:pt>
                <c:pt idx="784">
                  <c:v>2137368.9043466332</c:v>
                </c:pt>
                <c:pt idx="785">
                  <c:v>2137369.9200618118</c:v>
                </c:pt>
                <c:pt idx="786">
                  <c:v>2137370.842323971</c:v>
                </c:pt>
                <c:pt idx="787">
                  <c:v>2137371.679375526</c:v>
                </c:pt>
                <c:pt idx="788">
                  <c:v>2137372.4387655417</c:v>
                </c:pt>
                <c:pt idx="789">
                  <c:v>2137373.127404992</c:v>
                </c:pt>
                <c:pt idx="790">
                  <c:v>2137373.6343613924</c:v>
                </c:pt>
                <c:pt idx="791">
                  <c:v>2137374.084735916</c:v>
                </c:pt>
                <c:pt idx="792">
                  <c:v>2137374.4830216262</c:v>
                </c:pt>
                <c:pt idx="793">
                  <c:v>2137374.8332796805</c:v>
                </c:pt>
                <c:pt idx="794">
                  <c:v>2137375.1391719729</c:v>
                </c:pt>
                <c:pt idx="795">
                  <c:v>2137375.4039910678</c:v>
                </c:pt>
                <c:pt idx="796">
                  <c:v>2137375.6306876121</c:v>
                </c:pt>
                <c:pt idx="797">
                  <c:v>2137375.8222199394</c:v>
                </c:pt>
                <c:pt idx="798">
                  <c:v>2137375.9893936226</c:v>
                </c:pt>
                <c:pt idx="799">
                  <c:v>2137376.1347449641</c:v>
                </c:pt>
                <c:pt idx="800">
                  <c:v>2137376.2606470273</c:v>
                </c:pt>
                <c:pt idx="801">
                  <c:v>2137376.3693310088</c:v>
                </c:pt>
                <c:pt idx="802">
                  <c:v>2137376.4629065539</c:v>
                </c:pt>
                <c:pt idx="803">
                  <c:v>2137376.5433811494</c:v>
                </c:pt>
                <c:pt idx="804">
                  <c:v>2137376.6126778331</c:v>
                </c:pt>
                <c:pt idx="805">
                  <c:v>2137376.6726078973</c:v>
                </c:pt>
                <c:pt idx="806">
                  <c:v>2137376.724330266</c:v>
                </c:pt>
                <c:pt idx="807">
                  <c:v>2137376.7688940959</c:v>
                </c:pt>
                <c:pt idx="808">
                  <c:v>2137376.8072436606</c:v>
                </c:pt>
                <c:pt idx="809">
                  <c:v>2137376.8402219801</c:v>
                </c:pt>
                <c:pt idx="810">
                  <c:v>2137376.8685731953</c:v>
                </c:pt>
                <c:pt idx="811">
                  <c:v>2137376.8929436849</c:v>
                </c:pt>
              </c:numCache>
            </c:numRef>
          </c:yVal>
          <c:smooth val="0"/>
          <c:extLst xmlns:c16r2="http://schemas.microsoft.com/office/drawing/2015/06/chart">
            <c:ext xmlns:c16="http://schemas.microsoft.com/office/drawing/2014/chart" uri="{C3380CC4-5D6E-409C-BE32-E72D297353CC}">
              <c16:uniqueId val="{00000001-083B-418A-9E7C-61249070F981}"/>
            </c:ext>
          </c:extLst>
        </c:ser>
        <c:ser>
          <c:idx val="2"/>
          <c:order val="3"/>
          <c:tx>
            <c:strRef>
              <c:f>'Plot Data'!$I$2</c:f>
              <c:strCache>
                <c:ptCount val="1"/>
                <c:pt idx="0">
                  <c:v>Deaths total</c:v>
                </c:pt>
              </c:strCache>
            </c:strRef>
          </c:tx>
          <c:spPr>
            <a:ln w="19050" cap="rnd">
              <a:solidFill>
                <a:schemeClr val="accent3"/>
              </a:solidFill>
              <a:round/>
            </a:ln>
            <a:effectLst/>
          </c:spPr>
          <c:marker>
            <c:symbol val="circle"/>
            <c:size val="5"/>
            <c:spPr>
              <a:noFill/>
              <a:ln w="9525">
                <a:noFill/>
              </a:ln>
              <a:effectLst/>
            </c:spPr>
          </c:marker>
          <c:xVal>
            <c:numRef>
              <c:f>'Plot Data'!$S$35:$S$846</c:f>
              <c:numCache>
                <c:formatCode>m/d/yy;@</c:formatCode>
                <c:ptCount val="812"/>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pt idx="238">
                  <c:v>44069</c:v>
                </c:pt>
                <c:pt idx="239">
                  <c:v>44070</c:v>
                </c:pt>
                <c:pt idx="240">
                  <c:v>44071</c:v>
                </c:pt>
                <c:pt idx="241">
                  <c:v>44072</c:v>
                </c:pt>
                <c:pt idx="242">
                  <c:v>44073</c:v>
                </c:pt>
                <c:pt idx="243">
                  <c:v>44074</c:v>
                </c:pt>
                <c:pt idx="244">
                  <c:v>44075</c:v>
                </c:pt>
                <c:pt idx="245">
                  <c:v>44076</c:v>
                </c:pt>
                <c:pt idx="246">
                  <c:v>44077</c:v>
                </c:pt>
                <c:pt idx="247">
                  <c:v>44078</c:v>
                </c:pt>
                <c:pt idx="248">
                  <c:v>44079</c:v>
                </c:pt>
                <c:pt idx="249">
                  <c:v>44080</c:v>
                </c:pt>
                <c:pt idx="250">
                  <c:v>44081</c:v>
                </c:pt>
                <c:pt idx="251">
                  <c:v>44082</c:v>
                </c:pt>
                <c:pt idx="252">
                  <c:v>44083</c:v>
                </c:pt>
                <c:pt idx="253">
                  <c:v>44084</c:v>
                </c:pt>
                <c:pt idx="254">
                  <c:v>44085</c:v>
                </c:pt>
                <c:pt idx="255">
                  <c:v>44086</c:v>
                </c:pt>
                <c:pt idx="256">
                  <c:v>44087</c:v>
                </c:pt>
                <c:pt idx="257">
                  <c:v>44088</c:v>
                </c:pt>
                <c:pt idx="258">
                  <c:v>44089</c:v>
                </c:pt>
                <c:pt idx="259">
                  <c:v>44090</c:v>
                </c:pt>
                <c:pt idx="260">
                  <c:v>44091</c:v>
                </c:pt>
                <c:pt idx="261">
                  <c:v>44092</c:v>
                </c:pt>
                <c:pt idx="262">
                  <c:v>44093</c:v>
                </c:pt>
                <c:pt idx="263">
                  <c:v>44094</c:v>
                </c:pt>
                <c:pt idx="264">
                  <c:v>44095</c:v>
                </c:pt>
                <c:pt idx="265">
                  <c:v>44096</c:v>
                </c:pt>
                <c:pt idx="266">
                  <c:v>44097</c:v>
                </c:pt>
                <c:pt idx="267">
                  <c:v>44098</c:v>
                </c:pt>
                <c:pt idx="268">
                  <c:v>44099</c:v>
                </c:pt>
                <c:pt idx="269">
                  <c:v>44100</c:v>
                </c:pt>
                <c:pt idx="270">
                  <c:v>44101</c:v>
                </c:pt>
                <c:pt idx="271">
                  <c:v>44102</c:v>
                </c:pt>
                <c:pt idx="272">
                  <c:v>44103</c:v>
                </c:pt>
                <c:pt idx="273">
                  <c:v>44104</c:v>
                </c:pt>
                <c:pt idx="274">
                  <c:v>44105</c:v>
                </c:pt>
                <c:pt idx="275">
                  <c:v>44106</c:v>
                </c:pt>
                <c:pt idx="276">
                  <c:v>44107</c:v>
                </c:pt>
                <c:pt idx="277">
                  <c:v>44108</c:v>
                </c:pt>
                <c:pt idx="278">
                  <c:v>44109</c:v>
                </c:pt>
                <c:pt idx="279">
                  <c:v>44110</c:v>
                </c:pt>
                <c:pt idx="280">
                  <c:v>44111</c:v>
                </c:pt>
                <c:pt idx="281">
                  <c:v>44112</c:v>
                </c:pt>
                <c:pt idx="282">
                  <c:v>44113</c:v>
                </c:pt>
                <c:pt idx="283">
                  <c:v>44114</c:v>
                </c:pt>
                <c:pt idx="284">
                  <c:v>44115</c:v>
                </c:pt>
                <c:pt idx="285">
                  <c:v>44116</c:v>
                </c:pt>
                <c:pt idx="286">
                  <c:v>44117</c:v>
                </c:pt>
                <c:pt idx="287">
                  <c:v>44118</c:v>
                </c:pt>
                <c:pt idx="288">
                  <c:v>44119</c:v>
                </c:pt>
                <c:pt idx="289">
                  <c:v>44120</c:v>
                </c:pt>
                <c:pt idx="290">
                  <c:v>44121</c:v>
                </c:pt>
                <c:pt idx="291">
                  <c:v>44122</c:v>
                </c:pt>
                <c:pt idx="292">
                  <c:v>44123</c:v>
                </c:pt>
                <c:pt idx="293">
                  <c:v>44124</c:v>
                </c:pt>
                <c:pt idx="294">
                  <c:v>44125</c:v>
                </c:pt>
                <c:pt idx="295">
                  <c:v>44126</c:v>
                </c:pt>
                <c:pt idx="296">
                  <c:v>44127</c:v>
                </c:pt>
                <c:pt idx="297">
                  <c:v>44128</c:v>
                </c:pt>
                <c:pt idx="298">
                  <c:v>44129</c:v>
                </c:pt>
                <c:pt idx="299">
                  <c:v>44130</c:v>
                </c:pt>
                <c:pt idx="300">
                  <c:v>44131</c:v>
                </c:pt>
                <c:pt idx="301">
                  <c:v>44132</c:v>
                </c:pt>
                <c:pt idx="302">
                  <c:v>44133</c:v>
                </c:pt>
                <c:pt idx="303">
                  <c:v>44134</c:v>
                </c:pt>
                <c:pt idx="304">
                  <c:v>44135</c:v>
                </c:pt>
                <c:pt idx="305">
                  <c:v>44136</c:v>
                </c:pt>
                <c:pt idx="306">
                  <c:v>44137</c:v>
                </c:pt>
                <c:pt idx="307">
                  <c:v>44138</c:v>
                </c:pt>
                <c:pt idx="308">
                  <c:v>44139</c:v>
                </c:pt>
                <c:pt idx="309">
                  <c:v>44140</c:v>
                </c:pt>
                <c:pt idx="310">
                  <c:v>44141</c:v>
                </c:pt>
                <c:pt idx="311">
                  <c:v>44142</c:v>
                </c:pt>
                <c:pt idx="312">
                  <c:v>44143</c:v>
                </c:pt>
                <c:pt idx="313">
                  <c:v>44144</c:v>
                </c:pt>
                <c:pt idx="314">
                  <c:v>44145</c:v>
                </c:pt>
                <c:pt idx="315">
                  <c:v>44146</c:v>
                </c:pt>
                <c:pt idx="316">
                  <c:v>44147</c:v>
                </c:pt>
                <c:pt idx="317">
                  <c:v>44148</c:v>
                </c:pt>
                <c:pt idx="318">
                  <c:v>44149</c:v>
                </c:pt>
                <c:pt idx="319">
                  <c:v>44150</c:v>
                </c:pt>
                <c:pt idx="320">
                  <c:v>44151</c:v>
                </c:pt>
                <c:pt idx="321">
                  <c:v>44152</c:v>
                </c:pt>
                <c:pt idx="322">
                  <c:v>44153</c:v>
                </c:pt>
                <c:pt idx="323">
                  <c:v>44154</c:v>
                </c:pt>
                <c:pt idx="324">
                  <c:v>44155</c:v>
                </c:pt>
                <c:pt idx="325">
                  <c:v>44156</c:v>
                </c:pt>
                <c:pt idx="326">
                  <c:v>44157</c:v>
                </c:pt>
                <c:pt idx="327">
                  <c:v>44158</c:v>
                </c:pt>
                <c:pt idx="328">
                  <c:v>44159</c:v>
                </c:pt>
                <c:pt idx="329">
                  <c:v>44160</c:v>
                </c:pt>
                <c:pt idx="330">
                  <c:v>44161</c:v>
                </c:pt>
                <c:pt idx="331">
                  <c:v>44162</c:v>
                </c:pt>
                <c:pt idx="332">
                  <c:v>44163</c:v>
                </c:pt>
                <c:pt idx="333">
                  <c:v>44164</c:v>
                </c:pt>
                <c:pt idx="334">
                  <c:v>44165</c:v>
                </c:pt>
                <c:pt idx="335">
                  <c:v>44166</c:v>
                </c:pt>
                <c:pt idx="336">
                  <c:v>44167</c:v>
                </c:pt>
                <c:pt idx="337">
                  <c:v>44168</c:v>
                </c:pt>
                <c:pt idx="338">
                  <c:v>44169</c:v>
                </c:pt>
                <c:pt idx="339">
                  <c:v>44170</c:v>
                </c:pt>
                <c:pt idx="340">
                  <c:v>44171</c:v>
                </c:pt>
                <c:pt idx="341">
                  <c:v>44172</c:v>
                </c:pt>
                <c:pt idx="342">
                  <c:v>44173</c:v>
                </c:pt>
                <c:pt idx="343">
                  <c:v>44174</c:v>
                </c:pt>
                <c:pt idx="344">
                  <c:v>44175</c:v>
                </c:pt>
                <c:pt idx="345">
                  <c:v>44176</c:v>
                </c:pt>
                <c:pt idx="346">
                  <c:v>44177</c:v>
                </c:pt>
                <c:pt idx="347">
                  <c:v>44178</c:v>
                </c:pt>
                <c:pt idx="348">
                  <c:v>44179</c:v>
                </c:pt>
                <c:pt idx="349">
                  <c:v>44180</c:v>
                </c:pt>
                <c:pt idx="350">
                  <c:v>44181</c:v>
                </c:pt>
                <c:pt idx="351">
                  <c:v>44182</c:v>
                </c:pt>
                <c:pt idx="352">
                  <c:v>44183</c:v>
                </c:pt>
                <c:pt idx="353">
                  <c:v>44184</c:v>
                </c:pt>
                <c:pt idx="354">
                  <c:v>44185</c:v>
                </c:pt>
                <c:pt idx="355">
                  <c:v>44186</c:v>
                </c:pt>
                <c:pt idx="356">
                  <c:v>44187</c:v>
                </c:pt>
                <c:pt idx="357">
                  <c:v>44188</c:v>
                </c:pt>
                <c:pt idx="358">
                  <c:v>44189</c:v>
                </c:pt>
                <c:pt idx="359">
                  <c:v>44190</c:v>
                </c:pt>
                <c:pt idx="360">
                  <c:v>44191</c:v>
                </c:pt>
                <c:pt idx="361">
                  <c:v>44192</c:v>
                </c:pt>
                <c:pt idx="362">
                  <c:v>44193</c:v>
                </c:pt>
                <c:pt idx="363">
                  <c:v>44194</c:v>
                </c:pt>
                <c:pt idx="364">
                  <c:v>44195</c:v>
                </c:pt>
                <c:pt idx="365">
                  <c:v>44196</c:v>
                </c:pt>
                <c:pt idx="366">
                  <c:v>44197</c:v>
                </c:pt>
                <c:pt idx="367">
                  <c:v>44198</c:v>
                </c:pt>
                <c:pt idx="368">
                  <c:v>44199</c:v>
                </c:pt>
                <c:pt idx="369">
                  <c:v>44200</c:v>
                </c:pt>
                <c:pt idx="370">
                  <c:v>44201</c:v>
                </c:pt>
                <c:pt idx="371">
                  <c:v>44202</c:v>
                </c:pt>
                <c:pt idx="372">
                  <c:v>44203</c:v>
                </c:pt>
                <c:pt idx="373">
                  <c:v>44204</c:v>
                </c:pt>
                <c:pt idx="374">
                  <c:v>44205</c:v>
                </c:pt>
                <c:pt idx="375">
                  <c:v>44206</c:v>
                </c:pt>
                <c:pt idx="376">
                  <c:v>44207</c:v>
                </c:pt>
                <c:pt idx="377">
                  <c:v>44208</c:v>
                </c:pt>
                <c:pt idx="378">
                  <c:v>44209</c:v>
                </c:pt>
                <c:pt idx="379">
                  <c:v>44210</c:v>
                </c:pt>
                <c:pt idx="380">
                  <c:v>44211</c:v>
                </c:pt>
                <c:pt idx="381">
                  <c:v>44212</c:v>
                </c:pt>
                <c:pt idx="382">
                  <c:v>44213</c:v>
                </c:pt>
                <c:pt idx="383">
                  <c:v>44214</c:v>
                </c:pt>
                <c:pt idx="384">
                  <c:v>44215</c:v>
                </c:pt>
                <c:pt idx="385">
                  <c:v>44216</c:v>
                </c:pt>
                <c:pt idx="386">
                  <c:v>44217</c:v>
                </c:pt>
                <c:pt idx="387">
                  <c:v>44218</c:v>
                </c:pt>
                <c:pt idx="388">
                  <c:v>44219</c:v>
                </c:pt>
                <c:pt idx="389">
                  <c:v>44220</c:v>
                </c:pt>
                <c:pt idx="390">
                  <c:v>44221</c:v>
                </c:pt>
                <c:pt idx="391">
                  <c:v>44222</c:v>
                </c:pt>
                <c:pt idx="392">
                  <c:v>44223</c:v>
                </c:pt>
                <c:pt idx="393">
                  <c:v>44224</c:v>
                </c:pt>
                <c:pt idx="394">
                  <c:v>44225</c:v>
                </c:pt>
                <c:pt idx="395">
                  <c:v>44226</c:v>
                </c:pt>
                <c:pt idx="396">
                  <c:v>44227</c:v>
                </c:pt>
                <c:pt idx="397">
                  <c:v>44228</c:v>
                </c:pt>
                <c:pt idx="398">
                  <c:v>44229</c:v>
                </c:pt>
                <c:pt idx="399">
                  <c:v>44230</c:v>
                </c:pt>
                <c:pt idx="400">
                  <c:v>44231</c:v>
                </c:pt>
                <c:pt idx="401">
                  <c:v>44232</c:v>
                </c:pt>
                <c:pt idx="402">
                  <c:v>44233</c:v>
                </c:pt>
                <c:pt idx="403">
                  <c:v>44234</c:v>
                </c:pt>
                <c:pt idx="404">
                  <c:v>44235</c:v>
                </c:pt>
                <c:pt idx="405">
                  <c:v>44236</c:v>
                </c:pt>
                <c:pt idx="406">
                  <c:v>44237</c:v>
                </c:pt>
                <c:pt idx="407">
                  <c:v>44238</c:v>
                </c:pt>
                <c:pt idx="408">
                  <c:v>44239</c:v>
                </c:pt>
                <c:pt idx="409">
                  <c:v>44240</c:v>
                </c:pt>
                <c:pt idx="410">
                  <c:v>44241</c:v>
                </c:pt>
                <c:pt idx="411">
                  <c:v>44242</c:v>
                </c:pt>
                <c:pt idx="412">
                  <c:v>44243</c:v>
                </c:pt>
                <c:pt idx="413">
                  <c:v>44244</c:v>
                </c:pt>
                <c:pt idx="414">
                  <c:v>44245</c:v>
                </c:pt>
                <c:pt idx="415">
                  <c:v>44246</c:v>
                </c:pt>
                <c:pt idx="416">
                  <c:v>44247</c:v>
                </c:pt>
                <c:pt idx="417">
                  <c:v>44248</c:v>
                </c:pt>
                <c:pt idx="418">
                  <c:v>44249</c:v>
                </c:pt>
                <c:pt idx="419">
                  <c:v>44250</c:v>
                </c:pt>
                <c:pt idx="420">
                  <c:v>44251</c:v>
                </c:pt>
                <c:pt idx="421">
                  <c:v>44252</c:v>
                </c:pt>
                <c:pt idx="422">
                  <c:v>44253</c:v>
                </c:pt>
                <c:pt idx="423">
                  <c:v>44254</c:v>
                </c:pt>
                <c:pt idx="424">
                  <c:v>44255</c:v>
                </c:pt>
                <c:pt idx="425">
                  <c:v>44256</c:v>
                </c:pt>
                <c:pt idx="426">
                  <c:v>44257</c:v>
                </c:pt>
                <c:pt idx="427">
                  <c:v>44258</c:v>
                </c:pt>
                <c:pt idx="428">
                  <c:v>44259</c:v>
                </c:pt>
                <c:pt idx="429">
                  <c:v>44260</c:v>
                </c:pt>
                <c:pt idx="430">
                  <c:v>44261</c:v>
                </c:pt>
                <c:pt idx="431">
                  <c:v>44262</c:v>
                </c:pt>
                <c:pt idx="432">
                  <c:v>44263</c:v>
                </c:pt>
                <c:pt idx="433">
                  <c:v>44264</c:v>
                </c:pt>
                <c:pt idx="434">
                  <c:v>44265</c:v>
                </c:pt>
                <c:pt idx="435">
                  <c:v>44266</c:v>
                </c:pt>
                <c:pt idx="436">
                  <c:v>44267</c:v>
                </c:pt>
                <c:pt idx="437">
                  <c:v>44268</c:v>
                </c:pt>
                <c:pt idx="438">
                  <c:v>44269</c:v>
                </c:pt>
                <c:pt idx="439">
                  <c:v>44270</c:v>
                </c:pt>
                <c:pt idx="440">
                  <c:v>44271</c:v>
                </c:pt>
                <c:pt idx="441">
                  <c:v>44272</c:v>
                </c:pt>
                <c:pt idx="442">
                  <c:v>44273</c:v>
                </c:pt>
                <c:pt idx="443">
                  <c:v>44274</c:v>
                </c:pt>
                <c:pt idx="444">
                  <c:v>44275</c:v>
                </c:pt>
                <c:pt idx="445">
                  <c:v>44276</c:v>
                </c:pt>
                <c:pt idx="446">
                  <c:v>44277</c:v>
                </c:pt>
                <c:pt idx="447">
                  <c:v>44278</c:v>
                </c:pt>
                <c:pt idx="448">
                  <c:v>44279</c:v>
                </c:pt>
                <c:pt idx="449">
                  <c:v>44280</c:v>
                </c:pt>
                <c:pt idx="450">
                  <c:v>44281</c:v>
                </c:pt>
                <c:pt idx="451">
                  <c:v>44282</c:v>
                </c:pt>
                <c:pt idx="452">
                  <c:v>44283</c:v>
                </c:pt>
                <c:pt idx="453">
                  <c:v>44284</c:v>
                </c:pt>
                <c:pt idx="454">
                  <c:v>44285</c:v>
                </c:pt>
                <c:pt idx="455">
                  <c:v>44286</c:v>
                </c:pt>
                <c:pt idx="456">
                  <c:v>44287</c:v>
                </c:pt>
                <c:pt idx="457">
                  <c:v>44288</c:v>
                </c:pt>
                <c:pt idx="458">
                  <c:v>44289</c:v>
                </c:pt>
                <c:pt idx="459">
                  <c:v>44290</c:v>
                </c:pt>
                <c:pt idx="460">
                  <c:v>44291</c:v>
                </c:pt>
                <c:pt idx="461">
                  <c:v>44292</c:v>
                </c:pt>
                <c:pt idx="462">
                  <c:v>44293</c:v>
                </c:pt>
                <c:pt idx="463">
                  <c:v>44294</c:v>
                </c:pt>
                <c:pt idx="464">
                  <c:v>44295</c:v>
                </c:pt>
                <c:pt idx="465">
                  <c:v>44296</c:v>
                </c:pt>
                <c:pt idx="466">
                  <c:v>44297</c:v>
                </c:pt>
                <c:pt idx="467">
                  <c:v>44298</c:v>
                </c:pt>
                <c:pt idx="468">
                  <c:v>44299</c:v>
                </c:pt>
                <c:pt idx="469">
                  <c:v>44300</c:v>
                </c:pt>
                <c:pt idx="470">
                  <c:v>44301</c:v>
                </c:pt>
                <c:pt idx="471">
                  <c:v>44302</c:v>
                </c:pt>
                <c:pt idx="472">
                  <c:v>44303</c:v>
                </c:pt>
                <c:pt idx="473">
                  <c:v>44304</c:v>
                </c:pt>
                <c:pt idx="474">
                  <c:v>44305</c:v>
                </c:pt>
                <c:pt idx="475">
                  <c:v>44306</c:v>
                </c:pt>
                <c:pt idx="476">
                  <c:v>44307</c:v>
                </c:pt>
                <c:pt idx="477">
                  <c:v>44308</c:v>
                </c:pt>
                <c:pt idx="478">
                  <c:v>44309</c:v>
                </c:pt>
                <c:pt idx="479">
                  <c:v>44310</c:v>
                </c:pt>
                <c:pt idx="480">
                  <c:v>44311</c:v>
                </c:pt>
                <c:pt idx="481">
                  <c:v>44312</c:v>
                </c:pt>
                <c:pt idx="482">
                  <c:v>44313</c:v>
                </c:pt>
                <c:pt idx="483">
                  <c:v>44314</c:v>
                </c:pt>
                <c:pt idx="484">
                  <c:v>44315</c:v>
                </c:pt>
                <c:pt idx="485">
                  <c:v>44316</c:v>
                </c:pt>
                <c:pt idx="486">
                  <c:v>44317</c:v>
                </c:pt>
                <c:pt idx="487">
                  <c:v>44318</c:v>
                </c:pt>
                <c:pt idx="488">
                  <c:v>44319</c:v>
                </c:pt>
                <c:pt idx="489">
                  <c:v>44320</c:v>
                </c:pt>
                <c:pt idx="490">
                  <c:v>44321</c:v>
                </c:pt>
                <c:pt idx="491">
                  <c:v>44322</c:v>
                </c:pt>
                <c:pt idx="492">
                  <c:v>44323</c:v>
                </c:pt>
                <c:pt idx="493">
                  <c:v>44324</c:v>
                </c:pt>
                <c:pt idx="494">
                  <c:v>44325</c:v>
                </c:pt>
                <c:pt idx="495">
                  <c:v>44326</c:v>
                </c:pt>
                <c:pt idx="496">
                  <c:v>44327</c:v>
                </c:pt>
                <c:pt idx="497">
                  <c:v>44328</c:v>
                </c:pt>
                <c:pt idx="498">
                  <c:v>44329</c:v>
                </c:pt>
                <c:pt idx="499">
                  <c:v>44330</c:v>
                </c:pt>
                <c:pt idx="500">
                  <c:v>44331</c:v>
                </c:pt>
                <c:pt idx="501">
                  <c:v>44332</c:v>
                </c:pt>
                <c:pt idx="502">
                  <c:v>44333</c:v>
                </c:pt>
                <c:pt idx="503">
                  <c:v>44334</c:v>
                </c:pt>
                <c:pt idx="504">
                  <c:v>44335</c:v>
                </c:pt>
                <c:pt idx="505">
                  <c:v>44336</c:v>
                </c:pt>
                <c:pt idx="506">
                  <c:v>44337</c:v>
                </c:pt>
                <c:pt idx="507">
                  <c:v>44338</c:v>
                </c:pt>
                <c:pt idx="508">
                  <c:v>44339</c:v>
                </c:pt>
                <c:pt idx="509">
                  <c:v>44340</c:v>
                </c:pt>
                <c:pt idx="510">
                  <c:v>44341</c:v>
                </c:pt>
                <c:pt idx="511">
                  <c:v>44342</c:v>
                </c:pt>
                <c:pt idx="512">
                  <c:v>44343</c:v>
                </c:pt>
                <c:pt idx="513">
                  <c:v>44344</c:v>
                </c:pt>
                <c:pt idx="514">
                  <c:v>44345</c:v>
                </c:pt>
                <c:pt idx="515">
                  <c:v>44346</c:v>
                </c:pt>
                <c:pt idx="516">
                  <c:v>44347</c:v>
                </c:pt>
                <c:pt idx="517">
                  <c:v>44348</c:v>
                </c:pt>
                <c:pt idx="518">
                  <c:v>44349</c:v>
                </c:pt>
                <c:pt idx="519">
                  <c:v>44350</c:v>
                </c:pt>
                <c:pt idx="520">
                  <c:v>44351</c:v>
                </c:pt>
                <c:pt idx="521">
                  <c:v>44352</c:v>
                </c:pt>
                <c:pt idx="522">
                  <c:v>44353</c:v>
                </c:pt>
                <c:pt idx="523">
                  <c:v>44354</c:v>
                </c:pt>
                <c:pt idx="524">
                  <c:v>44355</c:v>
                </c:pt>
                <c:pt idx="525">
                  <c:v>44356</c:v>
                </c:pt>
                <c:pt idx="526">
                  <c:v>44357</c:v>
                </c:pt>
                <c:pt idx="527">
                  <c:v>44358</c:v>
                </c:pt>
                <c:pt idx="528">
                  <c:v>44359</c:v>
                </c:pt>
                <c:pt idx="529">
                  <c:v>44360</c:v>
                </c:pt>
                <c:pt idx="530">
                  <c:v>44361</c:v>
                </c:pt>
                <c:pt idx="531">
                  <c:v>44362</c:v>
                </c:pt>
                <c:pt idx="532">
                  <c:v>44363</c:v>
                </c:pt>
                <c:pt idx="533">
                  <c:v>44364</c:v>
                </c:pt>
                <c:pt idx="534">
                  <c:v>44365</c:v>
                </c:pt>
                <c:pt idx="535">
                  <c:v>44366</c:v>
                </c:pt>
                <c:pt idx="536">
                  <c:v>44367</c:v>
                </c:pt>
                <c:pt idx="537">
                  <c:v>44368</c:v>
                </c:pt>
                <c:pt idx="538">
                  <c:v>44369</c:v>
                </c:pt>
                <c:pt idx="539">
                  <c:v>44370</c:v>
                </c:pt>
                <c:pt idx="540">
                  <c:v>44371</c:v>
                </c:pt>
                <c:pt idx="541">
                  <c:v>44372</c:v>
                </c:pt>
                <c:pt idx="542">
                  <c:v>44373</c:v>
                </c:pt>
                <c:pt idx="543">
                  <c:v>44374</c:v>
                </c:pt>
                <c:pt idx="544">
                  <c:v>44375</c:v>
                </c:pt>
                <c:pt idx="545">
                  <c:v>44376</c:v>
                </c:pt>
                <c:pt idx="546">
                  <c:v>44377</c:v>
                </c:pt>
                <c:pt idx="547">
                  <c:v>44378</c:v>
                </c:pt>
                <c:pt idx="548">
                  <c:v>44379</c:v>
                </c:pt>
                <c:pt idx="549">
                  <c:v>44380</c:v>
                </c:pt>
                <c:pt idx="550">
                  <c:v>44381</c:v>
                </c:pt>
                <c:pt idx="551">
                  <c:v>44382</c:v>
                </c:pt>
                <c:pt idx="552">
                  <c:v>44383</c:v>
                </c:pt>
                <c:pt idx="553">
                  <c:v>44384</c:v>
                </c:pt>
                <c:pt idx="554">
                  <c:v>44385</c:v>
                </c:pt>
                <c:pt idx="555">
                  <c:v>44386</c:v>
                </c:pt>
                <c:pt idx="556">
                  <c:v>44387</c:v>
                </c:pt>
                <c:pt idx="557">
                  <c:v>44388</c:v>
                </c:pt>
                <c:pt idx="558">
                  <c:v>44389</c:v>
                </c:pt>
                <c:pt idx="559">
                  <c:v>44390</c:v>
                </c:pt>
                <c:pt idx="560">
                  <c:v>44391</c:v>
                </c:pt>
                <c:pt idx="561">
                  <c:v>44392</c:v>
                </c:pt>
                <c:pt idx="562">
                  <c:v>44393</c:v>
                </c:pt>
                <c:pt idx="563">
                  <c:v>44394</c:v>
                </c:pt>
                <c:pt idx="564">
                  <c:v>44395</c:v>
                </c:pt>
                <c:pt idx="565">
                  <c:v>44396</c:v>
                </c:pt>
                <c:pt idx="566">
                  <c:v>44397</c:v>
                </c:pt>
                <c:pt idx="567">
                  <c:v>44398</c:v>
                </c:pt>
                <c:pt idx="568">
                  <c:v>44399</c:v>
                </c:pt>
                <c:pt idx="569">
                  <c:v>44400</c:v>
                </c:pt>
                <c:pt idx="570">
                  <c:v>44401</c:v>
                </c:pt>
                <c:pt idx="571">
                  <c:v>44402</c:v>
                </c:pt>
                <c:pt idx="572">
                  <c:v>44403</c:v>
                </c:pt>
                <c:pt idx="573">
                  <c:v>44404</c:v>
                </c:pt>
                <c:pt idx="574">
                  <c:v>44405</c:v>
                </c:pt>
                <c:pt idx="575">
                  <c:v>44406</c:v>
                </c:pt>
                <c:pt idx="576">
                  <c:v>44407</c:v>
                </c:pt>
                <c:pt idx="577">
                  <c:v>44408</c:v>
                </c:pt>
                <c:pt idx="578">
                  <c:v>44409</c:v>
                </c:pt>
                <c:pt idx="579">
                  <c:v>44410</c:v>
                </c:pt>
                <c:pt idx="580">
                  <c:v>44411</c:v>
                </c:pt>
                <c:pt idx="581">
                  <c:v>44412</c:v>
                </c:pt>
                <c:pt idx="582">
                  <c:v>44413</c:v>
                </c:pt>
                <c:pt idx="583">
                  <c:v>44414</c:v>
                </c:pt>
                <c:pt idx="584">
                  <c:v>44415</c:v>
                </c:pt>
                <c:pt idx="585">
                  <c:v>44416</c:v>
                </c:pt>
                <c:pt idx="586">
                  <c:v>44417</c:v>
                </c:pt>
                <c:pt idx="587">
                  <c:v>44418</c:v>
                </c:pt>
                <c:pt idx="588">
                  <c:v>44419</c:v>
                </c:pt>
                <c:pt idx="589">
                  <c:v>44420</c:v>
                </c:pt>
                <c:pt idx="590">
                  <c:v>44421</c:v>
                </c:pt>
                <c:pt idx="591">
                  <c:v>44422</c:v>
                </c:pt>
                <c:pt idx="592">
                  <c:v>44423</c:v>
                </c:pt>
                <c:pt idx="593">
                  <c:v>44424</c:v>
                </c:pt>
                <c:pt idx="594">
                  <c:v>44425</c:v>
                </c:pt>
                <c:pt idx="595">
                  <c:v>44426</c:v>
                </c:pt>
                <c:pt idx="596">
                  <c:v>44427</c:v>
                </c:pt>
                <c:pt idx="597">
                  <c:v>44428</c:v>
                </c:pt>
                <c:pt idx="598">
                  <c:v>44429</c:v>
                </c:pt>
                <c:pt idx="599">
                  <c:v>44430</c:v>
                </c:pt>
                <c:pt idx="600">
                  <c:v>44431</c:v>
                </c:pt>
                <c:pt idx="601">
                  <c:v>44432</c:v>
                </c:pt>
                <c:pt idx="602">
                  <c:v>44433</c:v>
                </c:pt>
                <c:pt idx="603">
                  <c:v>44434</c:v>
                </c:pt>
                <c:pt idx="604">
                  <c:v>44435</c:v>
                </c:pt>
                <c:pt idx="605">
                  <c:v>44436</c:v>
                </c:pt>
                <c:pt idx="606">
                  <c:v>44437</c:v>
                </c:pt>
                <c:pt idx="607">
                  <c:v>44438</c:v>
                </c:pt>
                <c:pt idx="608">
                  <c:v>44439</c:v>
                </c:pt>
                <c:pt idx="609">
                  <c:v>44440</c:v>
                </c:pt>
                <c:pt idx="610">
                  <c:v>44441</c:v>
                </c:pt>
                <c:pt idx="611">
                  <c:v>44442</c:v>
                </c:pt>
                <c:pt idx="612">
                  <c:v>44443</c:v>
                </c:pt>
                <c:pt idx="613">
                  <c:v>44444</c:v>
                </c:pt>
                <c:pt idx="614">
                  <c:v>44445</c:v>
                </c:pt>
                <c:pt idx="615">
                  <c:v>44446</c:v>
                </c:pt>
                <c:pt idx="616">
                  <c:v>44447</c:v>
                </c:pt>
                <c:pt idx="617">
                  <c:v>44448</c:v>
                </c:pt>
                <c:pt idx="618">
                  <c:v>44449</c:v>
                </c:pt>
                <c:pt idx="619">
                  <c:v>44450</c:v>
                </c:pt>
                <c:pt idx="620">
                  <c:v>44451</c:v>
                </c:pt>
                <c:pt idx="621">
                  <c:v>44452</c:v>
                </c:pt>
                <c:pt idx="622">
                  <c:v>44453</c:v>
                </c:pt>
                <c:pt idx="623">
                  <c:v>44454</c:v>
                </c:pt>
                <c:pt idx="624">
                  <c:v>44455</c:v>
                </c:pt>
                <c:pt idx="625">
                  <c:v>44456</c:v>
                </c:pt>
                <c:pt idx="626">
                  <c:v>44457</c:v>
                </c:pt>
                <c:pt idx="627">
                  <c:v>44458</c:v>
                </c:pt>
                <c:pt idx="628">
                  <c:v>44459</c:v>
                </c:pt>
                <c:pt idx="629">
                  <c:v>44460</c:v>
                </c:pt>
                <c:pt idx="630">
                  <c:v>44461</c:v>
                </c:pt>
                <c:pt idx="631">
                  <c:v>44462</c:v>
                </c:pt>
                <c:pt idx="632">
                  <c:v>44463</c:v>
                </c:pt>
                <c:pt idx="633">
                  <c:v>44464</c:v>
                </c:pt>
                <c:pt idx="634">
                  <c:v>44465</c:v>
                </c:pt>
                <c:pt idx="635">
                  <c:v>44466</c:v>
                </c:pt>
                <c:pt idx="636">
                  <c:v>44467</c:v>
                </c:pt>
                <c:pt idx="637">
                  <c:v>44468</c:v>
                </c:pt>
                <c:pt idx="638">
                  <c:v>44469</c:v>
                </c:pt>
                <c:pt idx="639">
                  <c:v>44470</c:v>
                </c:pt>
                <c:pt idx="640">
                  <c:v>44471</c:v>
                </c:pt>
                <c:pt idx="641">
                  <c:v>44472</c:v>
                </c:pt>
                <c:pt idx="642">
                  <c:v>44473</c:v>
                </c:pt>
                <c:pt idx="643">
                  <c:v>44474</c:v>
                </c:pt>
                <c:pt idx="644">
                  <c:v>44475</c:v>
                </c:pt>
                <c:pt idx="645">
                  <c:v>44476</c:v>
                </c:pt>
                <c:pt idx="646">
                  <c:v>44477</c:v>
                </c:pt>
                <c:pt idx="647">
                  <c:v>44478</c:v>
                </c:pt>
                <c:pt idx="648">
                  <c:v>44479</c:v>
                </c:pt>
                <c:pt idx="649">
                  <c:v>44480</c:v>
                </c:pt>
                <c:pt idx="650">
                  <c:v>44481</c:v>
                </c:pt>
                <c:pt idx="651">
                  <c:v>44482</c:v>
                </c:pt>
                <c:pt idx="652">
                  <c:v>44483</c:v>
                </c:pt>
                <c:pt idx="653">
                  <c:v>44484</c:v>
                </c:pt>
                <c:pt idx="654">
                  <c:v>44485</c:v>
                </c:pt>
                <c:pt idx="655">
                  <c:v>44486</c:v>
                </c:pt>
                <c:pt idx="656">
                  <c:v>44487</c:v>
                </c:pt>
                <c:pt idx="657">
                  <c:v>44488</c:v>
                </c:pt>
                <c:pt idx="658">
                  <c:v>44489</c:v>
                </c:pt>
                <c:pt idx="659">
                  <c:v>44490</c:v>
                </c:pt>
                <c:pt idx="660">
                  <c:v>44491</c:v>
                </c:pt>
                <c:pt idx="661">
                  <c:v>44492</c:v>
                </c:pt>
                <c:pt idx="662">
                  <c:v>44493</c:v>
                </c:pt>
                <c:pt idx="663">
                  <c:v>44494</c:v>
                </c:pt>
                <c:pt idx="664">
                  <c:v>44495</c:v>
                </c:pt>
                <c:pt idx="665">
                  <c:v>44496</c:v>
                </c:pt>
                <c:pt idx="666">
                  <c:v>44497</c:v>
                </c:pt>
                <c:pt idx="667">
                  <c:v>44498</c:v>
                </c:pt>
                <c:pt idx="668">
                  <c:v>44499</c:v>
                </c:pt>
                <c:pt idx="669">
                  <c:v>44500</c:v>
                </c:pt>
                <c:pt idx="670">
                  <c:v>44501</c:v>
                </c:pt>
                <c:pt idx="671">
                  <c:v>44502</c:v>
                </c:pt>
                <c:pt idx="672">
                  <c:v>44503</c:v>
                </c:pt>
                <c:pt idx="673">
                  <c:v>44504</c:v>
                </c:pt>
                <c:pt idx="674">
                  <c:v>44505</c:v>
                </c:pt>
                <c:pt idx="675">
                  <c:v>44506</c:v>
                </c:pt>
                <c:pt idx="676">
                  <c:v>44507</c:v>
                </c:pt>
                <c:pt idx="677">
                  <c:v>44508</c:v>
                </c:pt>
                <c:pt idx="678">
                  <c:v>44509</c:v>
                </c:pt>
                <c:pt idx="679">
                  <c:v>44510</c:v>
                </c:pt>
                <c:pt idx="680">
                  <c:v>44511</c:v>
                </c:pt>
                <c:pt idx="681">
                  <c:v>44512</c:v>
                </c:pt>
                <c:pt idx="682">
                  <c:v>44513</c:v>
                </c:pt>
                <c:pt idx="683">
                  <c:v>44514</c:v>
                </c:pt>
                <c:pt idx="684">
                  <c:v>44515</c:v>
                </c:pt>
                <c:pt idx="685">
                  <c:v>44516</c:v>
                </c:pt>
                <c:pt idx="686">
                  <c:v>44517</c:v>
                </c:pt>
                <c:pt idx="687">
                  <c:v>44518</c:v>
                </c:pt>
                <c:pt idx="688">
                  <c:v>44519</c:v>
                </c:pt>
                <c:pt idx="689">
                  <c:v>44520</c:v>
                </c:pt>
                <c:pt idx="690">
                  <c:v>44521</c:v>
                </c:pt>
                <c:pt idx="691">
                  <c:v>44522</c:v>
                </c:pt>
                <c:pt idx="692">
                  <c:v>44523</c:v>
                </c:pt>
                <c:pt idx="693">
                  <c:v>44524</c:v>
                </c:pt>
                <c:pt idx="694">
                  <c:v>44525</c:v>
                </c:pt>
                <c:pt idx="695">
                  <c:v>44526</c:v>
                </c:pt>
                <c:pt idx="696">
                  <c:v>44527</c:v>
                </c:pt>
                <c:pt idx="697">
                  <c:v>44528</c:v>
                </c:pt>
                <c:pt idx="698">
                  <c:v>44529</c:v>
                </c:pt>
                <c:pt idx="699">
                  <c:v>44530</c:v>
                </c:pt>
                <c:pt idx="700">
                  <c:v>44531</c:v>
                </c:pt>
                <c:pt idx="701">
                  <c:v>44532</c:v>
                </c:pt>
                <c:pt idx="702">
                  <c:v>44533</c:v>
                </c:pt>
                <c:pt idx="703">
                  <c:v>44534</c:v>
                </c:pt>
                <c:pt idx="704">
                  <c:v>44535</c:v>
                </c:pt>
                <c:pt idx="705">
                  <c:v>44536</c:v>
                </c:pt>
                <c:pt idx="706">
                  <c:v>44537</c:v>
                </c:pt>
                <c:pt idx="707">
                  <c:v>44538</c:v>
                </c:pt>
                <c:pt idx="708">
                  <c:v>44539</c:v>
                </c:pt>
                <c:pt idx="709">
                  <c:v>44540</c:v>
                </c:pt>
                <c:pt idx="710">
                  <c:v>44541</c:v>
                </c:pt>
                <c:pt idx="711">
                  <c:v>44542</c:v>
                </c:pt>
                <c:pt idx="712">
                  <c:v>44543</c:v>
                </c:pt>
                <c:pt idx="713">
                  <c:v>44544</c:v>
                </c:pt>
                <c:pt idx="714">
                  <c:v>44545</c:v>
                </c:pt>
                <c:pt idx="715">
                  <c:v>44546</c:v>
                </c:pt>
                <c:pt idx="716">
                  <c:v>44547</c:v>
                </c:pt>
                <c:pt idx="717">
                  <c:v>44548</c:v>
                </c:pt>
                <c:pt idx="718">
                  <c:v>44549</c:v>
                </c:pt>
                <c:pt idx="719">
                  <c:v>44550</c:v>
                </c:pt>
                <c:pt idx="720">
                  <c:v>44551</c:v>
                </c:pt>
                <c:pt idx="721">
                  <c:v>44552</c:v>
                </c:pt>
                <c:pt idx="722">
                  <c:v>44553</c:v>
                </c:pt>
                <c:pt idx="723">
                  <c:v>44554</c:v>
                </c:pt>
                <c:pt idx="724">
                  <c:v>44555</c:v>
                </c:pt>
                <c:pt idx="725">
                  <c:v>44556</c:v>
                </c:pt>
                <c:pt idx="726">
                  <c:v>44557</c:v>
                </c:pt>
                <c:pt idx="727">
                  <c:v>44558</c:v>
                </c:pt>
                <c:pt idx="728">
                  <c:v>44559</c:v>
                </c:pt>
                <c:pt idx="729">
                  <c:v>44560</c:v>
                </c:pt>
                <c:pt idx="730">
                  <c:v>44561</c:v>
                </c:pt>
                <c:pt idx="731">
                  <c:v>44562</c:v>
                </c:pt>
                <c:pt idx="732">
                  <c:v>44563</c:v>
                </c:pt>
                <c:pt idx="733">
                  <c:v>44564</c:v>
                </c:pt>
                <c:pt idx="734">
                  <c:v>44565</c:v>
                </c:pt>
                <c:pt idx="735">
                  <c:v>44566</c:v>
                </c:pt>
                <c:pt idx="736">
                  <c:v>44567</c:v>
                </c:pt>
                <c:pt idx="737">
                  <c:v>44568</c:v>
                </c:pt>
                <c:pt idx="738">
                  <c:v>44569</c:v>
                </c:pt>
                <c:pt idx="739">
                  <c:v>44570</c:v>
                </c:pt>
                <c:pt idx="740">
                  <c:v>44571</c:v>
                </c:pt>
                <c:pt idx="741">
                  <c:v>44572</c:v>
                </c:pt>
                <c:pt idx="742">
                  <c:v>44573</c:v>
                </c:pt>
                <c:pt idx="743">
                  <c:v>44574</c:v>
                </c:pt>
                <c:pt idx="744">
                  <c:v>44575</c:v>
                </c:pt>
                <c:pt idx="745">
                  <c:v>44576</c:v>
                </c:pt>
                <c:pt idx="746">
                  <c:v>44577</c:v>
                </c:pt>
                <c:pt idx="747">
                  <c:v>44578</c:v>
                </c:pt>
                <c:pt idx="748">
                  <c:v>44579</c:v>
                </c:pt>
                <c:pt idx="749">
                  <c:v>44580</c:v>
                </c:pt>
                <c:pt idx="750">
                  <c:v>44581</c:v>
                </c:pt>
                <c:pt idx="751">
                  <c:v>44582</c:v>
                </c:pt>
                <c:pt idx="752">
                  <c:v>44583</c:v>
                </c:pt>
                <c:pt idx="753">
                  <c:v>44584</c:v>
                </c:pt>
                <c:pt idx="754">
                  <c:v>44585</c:v>
                </c:pt>
                <c:pt idx="755">
                  <c:v>44586</c:v>
                </c:pt>
                <c:pt idx="756">
                  <c:v>44587</c:v>
                </c:pt>
                <c:pt idx="757">
                  <c:v>44588</c:v>
                </c:pt>
                <c:pt idx="758">
                  <c:v>44589</c:v>
                </c:pt>
                <c:pt idx="759">
                  <c:v>44590</c:v>
                </c:pt>
                <c:pt idx="760">
                  <c:v>44591</c:v>
                </c:pt>
                <c:pt idx="761">
                  <c:v>44592</c:v>
                </c:pt>
                <c:pt idx="762">
                  <c:v>44593</c:v>
                </c:pt>
                <c:pt idx="763">
                  <c:v>44594</c:v>
                </c:pt>
                <c:pt idx="764">
                  <c:v>44595</c:v>
                </c:pt>
                <c:pt idx="765">
                  <c:v>44596</c:v>
                </c:pt>
                <c:pt idx="766">
                  <c:v>44597</c:v>
                </c:pt>
                <c:pt idx="767">
                  <c:v>44598</c:v>
                </c:pt>
                <c:pt idx="768">
                  <c:v>44599</c:v>
                </c:pt>
                <c:pt idx="769">
                  <c:v>44600</c:v>
                </c:pt>
                <c:pt idx="770">
                  <c:v>44601</c:v>
                </c:pt>
                <c:pt idx="771">
                  <c:v>44602</c:v>
                </c:pt>
                <c:pt idx="772">
                  <c:v>44603</c:v>
                </c:pt>
                <c:pt idx="773">
                  <c:v>44604</c:v>
                </c:pt>
                <c:pt idx="774">
                  <c:v>44605</c:v>
                </c:pt>
                <c:pt idx="775">
                  <c:v>44606</c:v>
                </c:pt>
                <c:pt idx="776">
                  <c:v>44607</c:v>
                </c:pt>
                <c:pt idx="777">
                  <c:v>44608</c:v>
                </c:pt>
                <c:pt idx="778">
                  <c:v>44609</c:v>
                </c:pt>
                <c:pt idx="779">
                  <c:v>44610</c:v>
                </c:pt>
                <c:pt idx="780">
                  <c:v>44611</c:v>
                </c:pt>
                <c:pt idx="781">
                  <c:v>44612</c:v>
                </c:pt>
                <c:pt idx="782">
                  <c:v>44613</c:v>
                </c:pt>
                <c:pt idx="783">
                  <c:v>44614</c:v>
                </c:pt>
                <c:pt idx="784">
                  <c:v>44615</c:v>
                </c:pt>
                <c:pt idx="785">
                  <c:v>44616</c:v>
                </c:pt>
                <c:pt idx="786">
                  <c:v>44617</c:v>
                </c:pt>
                <c:pt idx="787">
                  <c:v>44618</c:v>
                </c:pt>
                <c:pt idx="788">
                  <c:v>44619</c:v>
                </c:pt>
                <c:pt idx="789">
                  <c:v>44620</c:v>
                </c:pt>
                <c:pt idx="790">
                  <c:v>44621</c:v>
                </c:pt>
                <c:pt idx="791">
                  <c:v>44622</c:v>
                </c:pt>
                <c:pt idx="792">
                  <c:v>44623</c:v>
                </c:pt>
                <c:pt idx="793">
                  <c:v>44624</c:v>
                </c:pt>
                <c:pt idx="794">
                  <c:v>44625</c:v>
                </c:pt>
                <c:pt idx="795">
                  <c:v>44626</c:v>
                </c:pt>
                <c:pt idx="796">
                  <c:v>44627</c:v>
                </c:pt>
                <c:pt idx="797">
                  <c:v>44628</c:v>
                </c:pt>
                <c:pt idx="798">
                  <c:v>44629</c:v>
                </c:pt>
                <c:pt idx="799">
                  <c:v>44630</c:v>
                </c:pt>
                <c:pt idx="800">
                  <c:v>44631</c:v>
                </c:pt>
                <c:pt idx="801">
                  <c:v>44632</c:v>
                </c:pt>
                <c:pt idx="802">
                  <c:v>44633</c:v>
                </c:pt>
                <c:pt idx="803">
                  <c:v>44634</c:v>
                </c:pt>
                <c:pt idx="804">
                  <c:v>44635</c:v>
                </c:pt>
                <c:pt idx="805">
                  <c:v>44636</c:v>
                </c:pt>
                <c:pt idx="806">
                  <c:v>44637</c:v>
                </c:pt>
                <c:pt idx="807">
                  <c:v>44638</c:v>
                </c:pt>
                <c:pt idx="808">
                  <c:v>44639</c:v>
                </c:pt>
                <c:pt idx="809">
                  <c:v>44640</c:v>
                </c:pt>
                <c:pt idx="810">
                  <c:v>44641</c:v>
                </c:pt>
                <c:pt idx="811">
                  <c:v>44642</c:v>
                </c:pt>
              </c:numCache>
            </c:numRef>
          </c:xVal>
          <c:yVal>
            <c:numRef>
              <c:f>'Plot Data'!$I$35:$I$846</c:f>
              <c:numCache>
                <c:formatCode>#,##0</c:formatCode>
                <c:ptCount val="81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1.1185656459545483</c:v>
                </c:pt>
                <c:pt idx="34">
                  <c:v>1.2966816228319966</c:v>
                </c:pt>
                <c:pt idx="35">
                  <c:v>1.4974779591699554</c:v>
                </c:pt>
                <c:pt idx="36">
                  <c:v>1.7269552181437442</c:v>
                </c:pt>
                <c:pt idx="37">
                  <c:v>1.9888618735287744</c:v>
                </c:pt>
                <c:pt idx="38">
                  <c:v>2.2874356837082472</c:v>
                </c:pt>
                <c:pt idx="39">
                  <c:v>2.6274980713754341</c:v>
                </c:pt>
                <c:pt idx="40">
                  <c:v>3.0145822193913077</c:v>
                </c:pt>
                <c:pt idx="41">
                  <c:v>3.4551091957260285</c:v>
                </c:pt>
                <c:pt idx="42">
                  <c:v>3.9566068267795851</c:v>
                </c:pt>
                <c:pt idx="43">
                  <c:v>4.5279644030787631</c:v>
                </c:pt>
                <c:pt idx="44">
                  <c:v>5.1787496310664078</c:v>
                </c:pt>
                <c:pt idx="45">
                  <c:v>5.9198823267312406</c:v>
                </c:pt>
                <c:pt idx="46">
                  <c:v>6.763834613573052</c:v>
                </c:pt>
                <c:pt idx="47">
                  <c:v>7.7248554549754154</c:v>
                </c:pt>
                <c:pt idx="48">
                  <c:v>8.8192171991133446</c:v>
                </c:pt>
                <c:pt idx="49">
                  <c:v>10.065478298619777</c:v>
                </c:pt>
                <c:pt idx="50">
                  <c:v>11.484759895980575</c:v>
                </c:pt>
                <c:pt idx="51">
                  <c:v>13.101025076829096</c:v>
                </c:pt>
                <c:pt idx="52">
                  <c:v>14.941579623559196</c:v>
                </c:pt>
                <c:pt idx="53">
                  <c:v>17.037533848716002</c:v>
                </c:pt>
                <c:pt idx="54">
                  <c:v>19.424325070067908</c:v>
                </c:pt>
                <c:pt idx="55">
                  <c:v>22.142309171513642</c:v>
                </c:pt>
                <c:pt idx="56">
                  <c:v>25.237432220443225</c:v>
                </c:pt>
                <c:pt idx="57">
                  <c:v>28.761996903438309</c:v>
                </c:pt>
                <c:pt idx="58">
                  <c:v>32.775541840492899</c:v>
                </c:pt>
                <c:pt idx="59">
                  <c:v>37.345859491073313</c:v>
                </c:pt>
                <c:pt idx="60">
                  <c:v>42.550133702698716</c:v>
                </c:pt>
                <c:pt idx="61">
                  <c:v>48.476233233134714</c:v>
                </c:pt>
                <c:pt idx="62">
                  <c:v>55.224183085029843</c:v>
                </c:pt>
                <c:pt idx="63">
                  <c:v>62.90783849783061</c:v>
                </c:pt>
                <c:pt idx="64">
                  <c:v>71.656789525353105</c:v>
                </c:pt>
                <c:pt idx="65">
                  <c:v>81.618527016673028</c:v>
                </c:pt>
                <c:pt idx="66">
                  <c:v>90.57900461340428</c:v>
                </c:pt>
                <c:pt idx="67">
                  <c:v>100.78108205921818</c:v>
                </c:pt>
                <c:pt idx="68">
                  <c:v>112.39644922813727</c:v>
                </c:pt>
                <c:pt idx="69">
                  <c:v>125.62043253474877</c:v>
                </c:pt>
                <c:pt idx="70">
                  <c:v>137.1766055361262</c:v>
                </c:pt>
                <c:pt idx="71">
                  <c:v>149.70714579818241</c:v>
                </c:pt>
                <c:pt idx="72">
                  <c:v>163.23478890692184</c:v>
                </c:pt>
                <c:pt idx="73">
                  <c:v>177.7655085269879</c:v>
                </c:pt>
                <c:pt idx="74">
                  <c:v>193.28241575761243</c:v>
                </c:pt>
                <c:pt idx="75">
                  <c:v>209.73851837765511</c:v>
                </c:pt>
                <c:pt idx="76">
                  <c:v>227.04763927894362</c:v>
                </c:pt>
                <c:pt idx="77">
                  <c:v>245.09745157430115</c:v>
                </c:pt>
                <c:pt idx="78">
                  <c:v>264.29887345632119</c:v>
                </c:pt>
                <c:pt idx="79">
                  <c:v>284.68293568077075</c:v>
                </c:pt>
                <c:pt idx="80">
                  <c:v>306.2822010636641</c:v>
                </c:pt>
                <c:pt idx="81">
                  <c:v>329.13406104305722</c:v>
                </c:pt>
                <c:pt idx="82">
                  <c:v>353.28571052566349</c:v>
                </c:pt>
                <c:pt idx="83">
                  <c:v>378.80130481483087</c:v>
                </c:pt>
                <c:pt idx="84">
                  <c:v>405.77184485380025</c:v>
                </c:pt>
                <c:pt idx="85">
                  <c:v>434.32077626525916</c:v>
                </c:pt>
                <c:pt idx="86">
                  <c:v>464.52281477494915</c:v>
                </c:pt>
                <c:pt idx="87">
                  <c:v>496.46027933855174</c:v>
                </c:pt>
                <c:pt idx="88">
                  <c:v>530.22399939969864</c:v>
                </c:pt>
                <c:pt idx="89">
                  <c:v>555.63194232245905</c:v>
                </c:pt>
                <c:pt idx="90">
                  <c:v>581.18866822880511</c:v>
                </c:pt>
                <c:pt idx="91">
                  <c:v>606.73969733627325</c:v>
                </c:pt>
                <c:pt idx="92">
                  <c:v>632.10019368878272</c:v>
                </c:pt>
                <c:pt idx="93">
                  <c:v>657.04618929534024</c:v>
                </c:pt>
                <c:pt idx="94">
                  <c:v>681.31611941066342</c:v>
                </c:pt>
                <c:pt idx="95">
                  <c:v>704.60514045442733</c:v>
                </c:pt>
                <c:pt idx="96">
                  <c:v>726.60841167600609</c:v>
                </c:pt>
                <c:pt idx="97">
                  <c:v>748.17757287096663</c:v>
                </c:pt>
                <c:pt idx="98">
                  <c:v>769.23981401286017</c:v>
                </c:pt>
                <c:pt idx="99">
                  <c:v>789.73284046435333</c:v>
                </c:pt>
                <c:pt idx="100">
                  <c:v>809.60994723279236</c:v>
                </c:pt>
                <c:pt idx="101">
                  <c:v>828.84697890216228</c:v>
                </c:pt>
                <c:pt idx="102">
                  <c:v>847.44992169542786</c:v>
                </c:pt>
                <c:pt idx="103">
                  <c:v>865.46392684900491</c:v>
                </c:pt>
                <c:pt idx="104">
                  <c:v>882.97262681567508</c:v>
                </c:pt>
                <c:pt idx="105">
                  <c:v>899.96726622169422</c:v>
                </c:pt>
                <c:pt idx="106">
                  <c:v>916.44708736232928</c:v>
                </c:pt>
                <c:pt idx="107">
                  <c:v>932.41897623731234</c:v>
                </c:pt>
                <c:pt idx="108">
                  <c:v>947.89643391980439</c:v>
                </c:pt>
                <c:pt idx="109">
                  <c:v>962.8975279649992</c:v>
                </c:pt>
                <c:pt idx="110">
                  <c:v>977.44162451473039</c:v>
                </c:pt>
                <c:pt idx="111">
                  <c:v>991.54682230472622</c:v>
                </c:pt>
                <c:pt idx="112">
                  <c:v>1005.2215843139288</c:v>
                </c:pt>
                <c:pt idx="113">
                  <c:v>1018.4765269148172</c:v>
                </c:pt>
                <c:pt idx="114">
                  <c:v>1031.3236919238852</c:v>
                </c:pt>
                <c:pt idx="115">
                  <c:v>1043.7757772528175</c:v>
                </c:pt>
                <c:pt idx="116">
                  <c:v>1055.8454052640716</c:v>
                </c:pt>
                <c:pt idx="117">
                  <c:v>1067.5445643150767</c:v>
                </c:pt>
                <c:pt idx="118">
                  <c:v>1078.8843787531794</c:v>
                </c:pt>
                <c:pt idx="119">
                  <c:v>1089.8749533090383</c:v>
                </c:pt>
                <c:pt idx="120">
                  <c:v>1100.5265983534387</c:v>
                </c:pt>
                <c:pt idx="121">
                  <c:v>1110.8495864985609</c:v>
                </c:pt>
                <c:pt idx="122">
                  <c:v>1120.8539693396885</c:v>
                </c:pt>
                <c:pt idx="123">
                  <c:v>1130.5494662725353</c:v>
                </c:pt>
                <c:pt idx="124">
                  <c:v>1139.9454288729075</c:v>
                </c:pt>
                <c:pt idx="125">
                  <c:v>1149.0508674709713</c:v>
                </c:pt>
                <c:pt idx="126">
                  <c:v>1157.8745097268932</c:v>
                </c:pt>
                <c:pt idx="127">
                  <c:v>1166.424907430126</c:v>
                </c:pt>
                <c:pt idx="128">
                  <c:v>1174.710388293244</c:v>
                </c:pt>
                <c:pt idx="129">
                  <c:v>1182.7390320589986</c:v>
                </c:pt>
                <c:pt idx="130">
                  <c:v>1190.5186664951855</c:v>
                </c:pt>
                <c:pt idx="131">
                  <c:v>1198.0568769146712</c:v>
                </c:pt>
                <c:pt idx="132">
                  <c:v>1205.3610217483981</c:v>
                </c:pt>
                <c:pt idx="133">
                  <c:v>1212.4382471135118</c:v>
                </c:pt>
                <c:pt idx="134">
                  <c:v>1219.295497395884</c:v>
                </c:pt>
                <c:pt idx="135">
                  <c:v>1225.9395119576898</c:v>
                </c:pt>
                <c:pt idx="136">
                  <c:v>1232.3768275139594</c:v>
                </c:pt>
                <c:pt idx="137">
                  <c:v>1238.613783865786</c:v>
                </c:pt>
                <c:pt idx="138">
                  <c:v>1244.656530936611</c:v>
                </c:pt>
                <c:pt idx="139">
                  <c:v>1250.511035576181</c:v>
                </c:pt>
                <c:pt idx="140">
                  <c:v>1256.1830873074223</c:v>
                </c:pt>
                <c:pt idx="141">
                  <c:v>1261.6783030089634</c:v>
                </c:pt>
                <c:pt idx="142">
                  <c:v>1267.0021306529643</c:v>
                </c:pt>
                <c:pt idx="143">
                  <c:v>1272.1598539423414</c:v>
                </c:pt>
                <c:pt idx="144">
                  <c:v>1277.1565972472129</c:v>
                </c:pt>
                <c:pt idx="145">
                  <c:v>1281.9973304516461</c:v>
                </c:pt>
                <c:pt idx="146">
                  <c:v>1287.6895905402994</c:v>
                </c:pt>
                <c:pt idx="147">
                  <c:v>1293.3571365511907</c:v>
                </c:pt>
                <c:pt idx="148">
                  <c:v>1299.024054838819</c:v>
                </c:pt>
                <c:pt idx="149">
                  <c:v>1304.7172479012738</c:v>
                </c:pt>
                <c:pt idx="150">
                  <c:v>1310.4668894888182</c:v>
                </c:pt>
                <c:pt idx="151">
                  <c:v>1316.3069482806866</c:v>
                </c:pt>
                <c:pt idx="152">
                  <c:v>1322.275790489635</c:v>
                </c:pt>
                <c:pt idx="153">
                  <c:v>1328.4109635819671</c:v>
                </c:pt>
                <c:pt idx="154">
                  <c:v>1334.6132076292631</c:v>
                </c:pt>
                <c:pt idx="155">
                  <c:v>1340.8964263111727</c:v>
                </c:pt>
                <c:pt idx="156">
                  <c:v>1347.272952212777</c:v>
                </c:pt>
                <c:pt idx="157">
                  <c:v>1353.7528753665679</c:v>
                </c:pt>
                <c:pt idx="158">
                  <c:v>1360.3431997659291</c:v>
                </c:pt>
                <c:pt idx="159">
                  <c:v>1367.0467911743274</c:v>
                </c:pt>
                <c:pt idx="160">
                  <c:v>1373.8611072082817</c:v>
                </c:pt>
                <c:pt idx="161">
                  <c:v>1380.7782995417676</c:v>
                </c:pt>
                <c:pt idx="162">
                  <c:v>1387.8037837356553</c:v>
                </c:pt>
                <c:pt idx="163">
                  <c:v>1394.9416892398447</c:v>
                </c:pt>
                <c:pt idx="164">
                  <c:v>1402.1949069223301</c:v>
                </c:pt>
                <c:pt idx="165">
                  <c:v>1409.5652471746187</c:v>
                </c:pt>
                <c:pt idx="166">
                  <c:v>1417.0537518366048</c:v>
                </c:pt>
                <c:pt idx="167">
                  <c:v>1424.661215177134</c:v>
                </c:pt>
                <c:pt idx="168">
                  <c:v>1432.3887549344993</c:v>
                </c:pt>
                <c:pt idx="169">
                  <c:v>1440.2389635200286</c:v>
                </c:pt>
                <c:pt idx="170">
                  <c:v>1448.2140050902024</c:v>
                </c:pt>
                <c:pt idx="171">
                  <c:v>1456.3157453617414</c:v>
                </c:pt>
                <c:pt idx="172">
                  <c:v>1464.5458931838164</c:v>
                </c:pt>
                <c:pt idx="173">
                  <c:v>1472.9061385425819</c:v>
                </c:pt>
                <c:pt idx="174">
                  <c:v>1481.3982626884062</c:v>
                </c:pt>
                <c:pt idx="175">
                  <c:v>1490.024186498247</c:v>
                </c:pt>
                <c:pt idx="176">
                  <c:v>1498.7859649352395</c:v>
                </c:pt>
                <c:pt idx="177">
                  <c:v>1507.6855699005287</c:v>
                </c:pt>
                <c:pt idx="178">
                  <c:v>1516.7249423396529</c:v>
                </c:pt>
                <c:pt idx="179">
                  <c:v>1525.9060325809148</c:v>
                </c:pt>
                <c:pt idx="180">
                  <c:v>1535.2308254557947</c:v>
                </c:pt>
                <c:pt idx="181">
                  <c:v>1544.7013486214305</c:v>
                </c:pt>
                <c:pt idx="182">
                  <c:v>1554.3196660234905</c:v>
                </c:pt>
                <c:pt idx="183">
                  <c:v>1564.0878633026041</c:v>
                </c:pt>
                <c:pt idx="184">
                  <c:v>1574.0080290981123</c:v>
                </c:pt>
                <c:pt idx="185">
                  <c:v>1584.0822680757701</c:v>
                </c:pt>
                <c:pt idx="186">
                  <c:v>1594.3127080650697</c:v>
                </c:pt>
                <c:pt idx="187">
                  <c:v>1604.7015021991408</c:v>
                </c:pt>
                <c:pt idx="188">
                  <c:v>1615.2508275900823</c:v>
                </c:pt>
                <c:pt idx="189">
                  <c:v>1625.9628825126797</c:v>
                </c:pt>
                <c:pt idx="190">
                  <c:v>1636.839884079069</c:v>
                </c:pt>
                <c:pt idx="191">
                  <c:v>1647.8840675561437</c:v>
                </c:pt>
                <c:pt idx="192">
                  <c:v>1659.0976886412234</c:v>
                </c:pt>
                <c:pt idx="193">
                  <c:v>1670.4830241083091</c:v>
                </c:pt>
                <c:pt idx="194">
                  <c:v>1682.0423714655365</c:v>
                </c:pt>
                <c:pt idx="195">
                  <c:v>1693.7780482252476</c:v>
                </c:pt>
                <c:pt idx="196">
                  <c:v>1705.6923912488226</c:v>
                </c:pt>
                <c:pt idx="197">
                  <c:v>1717.7877564057653</c:v>
                </c:pt>
                <c:pt idx="198">
                  <c:v>1730.066518524784</c:v>
                </c:pt>
                <c:pt idx="199">
                  <c:v>1742.5310714690709</c:v>
                </c:pt>
                <c:pt idx="200">
                  <c:v>1755.1838278746113</c:v>
                </c:pt>
                <c:pt idx="201">
                  <c:v>1768.0272187467237</c:v>
                </c:pt>
                <c:pt idx="202">
                  <c:v>1781.0636930432493</c:v>
                </c:pt>
                <c:pt idx="203">
                  <c:v>1792.7153758833058</c:v>
                </c:pt>
                <c:pt idx="204">
                  <c:v>1804.3301169910587</c:v>
                </c:pt>
                <c:pt idx="205">
                  <c:v>1815.878761351287</c:v>
                </c:pt>
                <c:pt idx="206">
                  <c:v>1827.3279493851303</c:v>
                </c:pt>
                <c:pt idx="207">
                  <c:v>1838.6395541972183</c:v>
                </c:pt>
                <c:pt idx="208">
                  <c:v>1849.7700437964629</c:v>
                </c:pt>
                <c:pt idx="209">
                  <c:v>1860.6697582574263</c:v>
                </c:pt>
                <c:pt idx="210">
                  <c:v>1871.290203748737</c:v>
                </c:pt>
                <c:pt idx="211">
                  <c:v>1881.7720317274407</c:v>
                </c:pt>
                <c:pt idx="212">
                  <c:v>1892.1017992568368</c:v>
                </c:pt>
                <c:pt idx="213">
                  <c:v>1902.2681835632347</c:v>
                </c:pt>
                <c:pt idx="214">
                  <c:v>1912.2628281086236</c:v>
                </c:pt>
                <c:pt idx="215">
                  <c:v>1922.0813767454827</c:v>
                </c:pt>
                <c:pt idx="216">
                  <c:v>1931.7247310592613</c:v>
                </c:pt>
                <c:pt idx="217">
                  <c:v>1941.2005303981284</c:v>
                </c:pt>
                <c:pt idx="218">
                  <c:v>1950.5229290916163</c:v>
                </c:pt>
                <c:pt idx="219">
                  <c:v>1959.689995692293</c:v>
                </c:pt>
                <c:pt idx="220">
                  <c:v>1968.7013222572575</c:v>
                </c:pt>
                <c:pt idx="221">
                  <c:v>1977.5579400438955</c:v>
                </c:pt>
                <c:pt idx="222">
                  <c:v>1986.2621102406238</c:v>
                </c:pt>
                <c:pt idx="223">
                  <c:v>1994.8169478591333</c:v>
                </c:pt>
                <c:pt idx="224">
                  <c:v>2003.225826848105</c:v>
                </c:pt>
                <c:pt idx="225">
                  <c:v>2011.4918557094031</c:v>
                </c:pt>
                <c:pt idx="226">
                  <c:v>2019.6164636195472</c:v>
                </c:pt>
                <c:pt idx="227">
                  <c:v>2027.6015253625305</c:v>
                </c:pt>
                <c:pt idx="228">
                  <c:v>2035.4492189385392</c:v>
                </c:pt>
                <c:pt idx="229">
                  <c:v>2043.1618762383569</c:v>
                </c:pt>
                <c:pt idx="230">
                  <c:v>2050.7418427406983</c:v>
                </c:pt>
                <c:pt idx="231">
                  <c:v>2058.1913699428856</c:v>
                </c:pt>
                <c:pt idx="232">
                  <c:v>2065.5125708241585</c:v>
                </c:pt>
                <c:pt idx="233">
                  <c:v>2072.7074035754622</c:v>
                </c:pt>
                <c:pt idx="234">
                  <c:v>2079.7778968276298</c:v>
                </c:pt>
                <c:pt idx="235">
                  <c:v>2086.7260999661653</c:v>
                </c:pt>
                <c:pt idx="236">
                  <c:v>2093.5540456598646</c:v>
                </c:pt>
                <c:pt idx="237">
                  <c:v>2100.2637270270429</c:v>
                </c:pt>
                <c:pt idx="238">
                  <c:v>2106.8570900131535</c:v>
                </c:pt>
                <c:pt idx="239">
                  <c:v>2113.3360384390839</c:v>
                </c:pt>
                <c:pt idx="240">
                  <c:v>2119.702445552809</c:v>
                </c:pt>
                <c:pt idx="241">
                  <c:v>2125.9581728822477</c:v>
                </c:pt>
                <c:pt idx="242">
                  <c:v>2132.1050592461293</c:v>
                </c:pt>
                <c:pt idx="243">
                  <c:v>2138.1449148734382</c:v>
                </c:pt>
                <c:pt idx="244">
                  <c:v>2144.0795196985318</c:v>
                </c:pt>
                <c:pt idx="245">
                  <c:v>2149.9106244710247</c:v>
                </c:pt>
                <c:pt idx="246">
                  <c:v>2155.6399530895415</c:v>
                </c:pt>
                <c:pt idx="247">
                  <c:v>2161.2692046520156</c:v>
                </c:pt>
                <c:pt idx="248">
                  <c:v>2166.8000545056343</c:v>
                </c:pt>
                <c:pt idx="249">
                  <c:v>2172.234152624676</c:v>
                </c:pt>
                <c:pt idx="250">
                  <c:v>2177.5731232388243</c:v>
                </c:pt>
                <c:pt idx="251">
                  <c:v>2182.818565204585</c:v>
                </c:pt>
                <c:pt idx="252">
                  <c:v>2187.9720526679544</c:v>
                </c:pt>
                <c:pt idx="253">
                  <c:v>2193.0351356836786</c:v>
                </c:pt>
                <c:pt idx="254">
                  <c:v>2198.0093406167457</c:v>
                </c:pt>
                <c:pt idx="255">
                  <c:v>2202.896170332519</c:v>
                </c:pt>
                <c:pt idx="256">
                  <c:v>2208.4795660855789</c:v>
                </c:pt>
                <c:pt idx="257">
                  <c:v>2214.0860549368103</c:v>
                </c:pt>
                <c:pt idx="258">
                  <c:v>2219.7339588972909</c:v>
                </c:pt>
                <c:pt idx="259">
                  <c:v>2225.4441887731055</c:v>
                </c:pt>
                <c:pt idx="260">
                  <c:v>2231.240648539514</c:v>
                </c:pt>
                <c:pt idx="261">
                  <c:v>2237.1507021020302</c:v>
                </c:pt>
                <c:pt idx="262">
                  <c:v>2243.2057120917916</c:v>
                </c:pt>
                <c:pt idx="263">
                  <c:v>2249.4369781756027</c:v>
                </c:pt>
                <c:pt idx="264">
                  <c:v>2255.7680257855218</c:v>
                </c:pt>
                <c:pt idx="265">
                  <c:v>2262.2106403508919</c:v>
                </c:pt>
                <c:pt idx="266">
                  <c:v>2268.7755790662573</c:v>
                </c:pt>
                <c:pt idx="267">
                  <c:v>2275.4720087106598</c:v>
                </c:pt>
                <c:pt idx="268">
                  <c:v>2282.306793634059</c:v>
                </c:pt>
                <c:pt idx="269">
                  <c:v>2289.2836010740343</c:v>
                </c:pt>
                <c:pt idx="270">
                  <c:v>2296.4018124239187</c:v>
                </c:pt>
                <c:pt idx="271">
                  <c:v>2303.6565148207578</c:v>
                </c:pt>
                <c:pt idx="272">
                  <c:v>2311.0533374446672</c:v>
                </c:pt>
                <c:pt idx="273">
                  <c:v>2318.5969620052692</c:v>
                </c:pt>
                <c:pt idx="274">
                  <c:v>2326.291138670173</c:v>
                </c:pt>
                <c:pt idx="275">
                  <c:v>2334.1387923176158</c:v>
                </c:pt>
                <c:pt idx="276">
                  <c:v>2342.1422564223626</c:v>
                </c:pt>
                <c:pt idx="277">
                  <c:v>2350.3036825835193</c:v>
                </c:pt>
                <c:pt idx="278">
                  <c:v>2358.6255077250398</c:v>
                </c:pt>
                <c:pt idx="279">
                  <c:v>2367.111385217901</c:v>
                </c:pt>
                <c:pt idx="280">
                  <c:v>2375.7646635078863</c:v>
                </c:pt>
                <c:pt idx="281">
                  <c:v>2384.5884848010055</c:v>
                </c:pt>
                <c:pt idx="282">
                  <c:v>2393.5858958907565</c:v>
                </c:pt>
                <c:pt idx="283">
                  <c:v>2402.7599587985351</c:v>
                </c:pt>
                <c:pt idx="284">
                  <c:v>2412.1138411664328</c:v>
                </c:pt>
                <c:pt idx="285">
                  <c:v>2421.6508578244502</c:v>
                </c:pt>
                <c:pt idx="286">
                  <c:v>2431.3744668481959</c:v>
                </c:pt>
                <c:pt idx="287">
                  <c:v>2441.2880938502385</c:v>
                </c:pt>
                <c:pt idx="288">
                  <c:v>2451.3951736463805</c:v>
                </c:pt>
                <c:pt idx="289">
                  <c:v>2461.6991831453934</c:v>
                </c:pt>
                <c:pt idx="290">
                  <c:v>2472.2036623395825</c:v>
                </c:pt>
                <c:pt idx="291">
                  <c:v>2482.9122217509248</c:v>
                </c:pt>
                <c:pt idx="292">
                  <c:v>2493.8285375863638</c:v>
                </c:pt>
                <c:pt idx="293">
                  <c:v>2504.9563399990429</c:v>
                </c:pt>
                <c:pt idx="294">
                  <c:v>2516.2993979983894</c:v>
                </c:pt>
                <c:pt idx="295">
                  <c:v>2527.8615303198512</c:v>
                </c:pt>
                <c:pt idx="296">
                  <c:v>2539.6466115820108</c:v>
                </c:pt>
                <c:pt idx="297">
                  <c:v>2551.6585743598671</c:v>
                </c:pt>
                <c:pt idx="298">
                  <c:v>2563.9014083650095</c:v>
                </c:pt>
                <c:pt idx="299">
                  <c:v>2575.1636577088589</c:v>
                </c:pt>
                <c:pt idx="300">
                  <c:v>2586.7814236957151</c:v>
                </c:pt>
                <c:pt idx="301">
                  <c:v>2598.7844044086928</c:v>
                </c:pt>
                <c:pt idx="302">
                  <c:v>2611.2067078544492</c:v>
                </c:pt>
                <c:pt idx="303">
                  <c:v>2624.087576414895</c:v>
                </c:pt>
                <c:pt idx="304">
                  <c:v>2637.4722302065866</c:v>
                </c:pt>
                <c:pt idx="305">
                  <c:v>2651.4128494572587</c:v>
                </c:pt>
                <c:pt idx="306">
                  <c:v>2665.964404863319</c:v>
                </c:pt>
                <c:pt idx="307">
                  <c:v>2681.0605991123352</c:v>
                </c:pt>
                <c:pt idx="308">
                  <c:v>2696.7325391899722</c:v>
                </c:pt>
                <c:pt idx="309">
                  <c:v>2713.0115112818362</c:v>
                </c:pt>
                <c:pt idx="310">
                  <c:v>2729.9282695860766</c:v>
                </c:pt>
                <c:pt idx="311">
                  <c:v>2747.5120859699628</c:v>
                </c:pt>
                <c:pt idx="312">
                  <c:v>2765.7895011696719</c:v>
                </c:pt>
                <c:pt idx="313">
                  <c:v>2784.7827393787816</c:v>
                </c:pt>
                <c:pt idx="314">
                  <c:v>2804.5093264506227</c:v>
                </c:pt>
                <c:pt idx="315">
                  <c:v>2825.0000683502035</c:v>
                </c:pt>
                <c:pt idx="316">
                  <c:v>2846.2856772102982</c:v>
                </c:pt>
                <c:pt idx="317">
                  <c:v>2868.3967277510592</c:v>
                </c:pt>
                <c:pt idx="318">
                  <c:v>2891.3637261118943</c:v>
                </c:pt>
                <c:pt idx="319">
                  <c:v>2915.2173497006088</c:v>
                </c:pt>
                <c:pt idx="320">
                  <c:v>2939.9889359586182</c:v>
                </c:pt>
                <c:pt idx="321">
                  <c:v>2965.7110299534384</c:v>
                </c:pt>
                <c:pt idx="322">
                  <c:v>2992.4187610195395</c:v>
                </c:pt>
                <c:pt idx="323">
                  <c:v>3020.1479006198597</c:v>
                </c:pt>
                <c:pt idx="324">
                  <c:v>3048.9349784968654</c:v>
                </c:pt>
                <c:pt idx="325">
                  <c:v>3078.8174239167511</c:v>
                </c:pt>
                <c:pt idx="326">
                  <c:v>3109.8337170291088</c:v>
                </c:pt>
                <c:pt idx="327">
                  <c:v>3142.0235230711778</c:v>
                </c:pt>
                <c:pt idx="328">
                  <c:v>3175.4277676901729</c:v>
                </c:pt>
                <c:pt idx="329">
                  <c:v>3210.0886557431882</c:v>
                </c:pt>
                <c:pt idx="330">
                  <c:v>3246.0494374292357</c:v>
                </c:pt>
                <c:pt idx="331">
                  <c:v>3283.3544654304001</c:v>
                </c:pt>
                <c:pt idx="332">
                  <c:v>3322.049241624974</c:v>
                </c:pt>
                <c:pt idx="333">
                  <c:v>3362.1804476348457</c:v>
                </c:pt>
                <c:pt idx="334">
                  <c:v>3403.795955110279</c:v>
                </c:pt>
                <c:pt idx="335">
                  <c:v>3440.0063202663846</c:v>
                </c:pt>
                <c:pt idx="336">
                  <c:v>3476.5859982887064</c:v>
                </c:pt>
                <c:pt idx="337">
                  <c:v>3513.4113903733637</c:v>
                </c:pt>
                <c:pt idx="338">
                  <c:v>3550.3360025881552</c:v>
                </c:pt>
                <c:pt idx="339">
                  <c:v>3587.1871795480756</c:v>
                </c:pt>
                <c:pt idx="340">
                  <c:v>3623.7623865153732</c:v>
                </c:pt>
                <c:pt idx="341">
                  <c:v>3659.8249792047782</c:v>
                </c:pt>
                <c:pt idx="342">
                  <c:v>3695.1362026979823</c:v>
                </c:pt>
                <c:pt idx="343">
                  <c:v>3730.308158191976</c:v>
                </c:pt>
                <c:pt idx="344">
                  <c:v>3765.2712707202782</c:v>
                </c:pt>
                <c:pt idx="345">
                  <c:v>3799.9636308286786</c:v>
                </c:pt>
                <c:pt idx="346">
                  <c:v>3834.3352066335342</c:v>
                </c:pt>
                <c:pt idx="347">
                  <c:v>3868.3530783377923</c:v>
                </c:pt>
                <c:pt idx="348">
                  <c:v>3902.0078962301636</c:v>
                </c:pt>
                <c:pt idx="349">
                  <c:v>3935.3216041032456</c:v>
                </c:pt>
                <c:pt idx="350">
                  <c:v>3968.3474668960598</c:v>
                </c:pt>
                <c:pt idx="351">
                  <c:v>4001.0654162586029</c:v>
                </c:pt>
                <c:pt idx="352">
                  <c:v>4033.4621642307006</c:v>
                </c:pt>
                <c:pt idx="353">
                  <c:v>4065.5310462607108</c:v>
                </c:pt>
                <c:pt idx="354">
                  <c:v>4097.2712594252298</c:v>
                </c:pt>
                <c:pt idx="355">
                  <c:v>4128.6862729437444</c:v>
                </c:pt>
                <c:pt idx="356">
                  <c:v>4159.781131314192</c:v>
                </c:pt>
                <c:pt idx="357">
                  <c:v>4190.5599194196866</c:v>
                </c:pt>
                <c:pt idx="358">
                  <c:v>4221.0190716445368</c:v>
                </c:pt>
                <c:pt idx="359">
                  <c:v>4251.157277876594</c:v>
                </c:pt>
                <c:pt idx="360">
                  <c:v>4280.9748655483545</c:v>
                </c:pt>
                <c:pt idx="361">
                  <c:v>4310.4731238246677</c:v>
                </c:pt>
                <c:pt idx="362">
                  <c:v>4339.6536461925907</c:v>
                </c:pt>
                <c:pt idx="363">
                  <c:v>4368.5178087551431</c:v>
                </c:pt>
                <c:pt idx="364">
                  <c:v>4397.0665392096262</c:v>
                </c:pt>
                <c:pt idx="365">
                  <c:v>4425.300233283594</c:v>
                </c:pt>
                <c:pt idx="366">
                  <c:v>4453.2198284153283</c:v>
                </c:pt>
                <c:pt idx="367">
                  <c:v>4480.8265702428671</c:v>
                </c:pt>
                <c:pt idx="368">
                  <c:v>4508.1218314472126</c:v>
                </c:pt>
                <c:pt idx="369">
                  <c:v>4535.1069972403548</c:v>
                </c:pt>
                <c:pt idx="370">
                  <c:v>4561.7834230372691</c:v>
                </c:pt>
                <c:pt idx="371">
                  <c:v>4588.1524543821215</c:v>
                </c:pt>
                <c:pt idx="372">
                  <c:v>4614.2154802873129</c:v>
                </c:pt>
                <c:pt idx="373">
                  <c:v>4639.9740223795334</c:v>
                </c:pt>
                <c:pt idx="374">
                  <c:v>4665.4296786839932</c:v>
                </c:pt>
                <c:pt idx="375">
                  <c:v>4690.584091437473</c:v>
                </c:pt>
                <c:pt idx="376">
                  <c:v>4715.4389350779275</c:v>
                </c:pt>
                <c:pt idx="377">
                  <c:v>4739.9959181938257</c:v>
                </c:pt>
                <c:pt idx="378">
                  <c:v>4764.256791775173</c:v>
                </c:pt>
                <c:pt idx="379">
                  <c:v>4788.2233562527408</c:v>
                </c:pt>
                <c:pt idx="380">
                  <c:v>4811.8974635299619</c:v>
                </c:pt>
                <c:pt idx="381">
                  <c:v>4835.2810057183815</c:v>
                </c:pt>
                <c:pt idx="382">
                  <c:v>4858.3759100187754</c:v>
                </c:pt>
                <c:pt idx="383">
                  <c:v>4881.1841373374064</c:v>
                </c:pt>
                <c:pt idx="384">
                  <c:v>4903.7076658900814</c:v>
                </c:pt>
                <c:pt idx="385">
                  <c:v>4925.9472529792229</c:v>
                </c:pt>
                <c:pt idx="386">
                  <c:v>4947.9038170603699</c:v>
                </c:pt>
                <c:pt idx="387">
                  <c:v>4969.5749991345738</c:v>
                </c:pt>
                <c:pt idx="388">
                  <c:v>4990.9638814178543</c:v>
                </c:pt>
                <c:pt idx="389">
                  <c:v>5012.0733392159163</c:v>
                </c:pt>
                <c:pt idx="390">
                  <c:v>5032.9025488113411</c:v>
                </c:pt>
                <c:pt idx="391">
                  <c:v>5048.4711014530276</c:v>
                </c:pt>
                <c:pt idx="392">
                  <c:v>5063.8286836242187</c:v>
                </c:pt>
                <c:pt idx="393">
                  <c:v>5078.9774629429876</c:v>
                </c:pt>
                <c:pt idx="394">
                  <c:v>5093.921357777569</c:v>
                </c:pt>
                <c:pt idx="395">
                  <c:v>5108.6586534578364</c:v>
                </c:pt>
                <c:pt idx="396">
                  <c:v>5121.8000354056949</c:v>
                </c:pt>
                <c:pt idx="397">
                  <c:v>5134.5852405540472</c:v>
                </c:pt>
                <c:pt idx="398">
                  <c:v>5146.9954054617774</c:v>
                </c:pt>
                <c:pt idx="399">
                  <c:v>5159.0109578238644</c:v>
                </c:pt>
                <c:pt idx="400">
                  <c:v>5170.6120367961375</c:v>
                </c:pt>
                <c:pt idx="401">
                  <c:v>5181.7775295741894</c:v>
                </c:pt>
                <c:pt idx="402">
                  <c:v>5192.4762699245484</c:v>
                </c:pt>
                <c:pt idx="403">
                  <c:v>5202.6853685700062</c:v>
                </c:pt>
                <c:pt idx="404">
                  <c:v>5212.5320353608195</c:v>
                </c:pt>
                <c:pt idx="405">
                  <c:v>5222.0153698842778</c:v>
                </c:pt>
                <c:pt idx="406">
                  <c:v>5231.1358014005064</c:v>
                </c:pt>
                <c:pt idx="407">
                  <c:v>5239.8974487421847</c:v>
                </c:pt>
                <c:pt idx="408">
                  <c:v>5248.3068471429051</c:v>
                </c:pt>
                <c:pt idx="409">
                  <c:v>5256.3770697849313</c:v>
                </c:pt>
                <c:pt idx="410">
                  <c:v>5264.1257030829938</c:v>
                </c:pt>
                <c:pt idx="411">
                  <c:v>5271.5703970751365</c:v>
                </c:pt>
                <c:pt idx="412">
                  <c:v>5278.7180863519507</c:v>
                </c:pt>
                <c:pt idx="413">
                  <c:v>5285.5766727118034</c:v>
                </c:pt>
                <c:pt idx="414">
                  <c:v>5292.1550172332672</c:v>
                </c:pt>
                <c:pt idx="415">
                  <c:v>5298.4631098174723</c:v>
                </c:pt>
                <c:pt idx="416">
                  <c:v>5304.5117508328767</c:v>
                </c:pt>
                <c:pt idx="417">
                  <c:v>5310.3136047793996</c:v>
                </c:pt>
                <c:pt idx="418">
                  <c:v>5316.9042817595109</c:v>
                </c:pt>
                <c:pt idx="419">
                  <c:v>5323.3733380587637</c:v>
                </c:pt>
                <c:pt idx="420">
                  <c:v>5329.7458034381343</c:v>
                </c:pt>
                <c:pt idx="421">
                  <c:v>5336.0491556632542</c:v>
                </c:pt>
                <c:pt idx="422">
                  <c:v>5342.3135325412386</c:v>
                </c:pt>
                <c:pt idx="423">
                  <c:v>5348.5719529666494</c:v>
                </c:pt>
                <c:pt idx="424">
                  <c:v>5354.860609484198</c:v>
                </c:pt>
                <c:pt idx="425">
                  <c:v>5361.2134573675985</c:v>
                </c:pt>
                <c:pt idx="426">
                  <c:v>5367.5322365319589</c:v>
                </c:pt>
                <c:pt idx="427">
                  <c:v>5373.787116357119</c:v>
                </c:pt>
                <c:pt idx="428">
                  <c:v>5380.0153409912082</c:v>
                </c:pt>
                <c:pt idx="429">
                  <c:v>5386.2226360588529</c:v>
                </c:pt>
                <c:pt idx="430">
                  <c:v>5392.4124804986523</c:v>
                </c:pt>
                <c:pt idx="431">
                  <c:v>5397.2283676344978</c:v>
                </c:pt>
                <c:pt idx="432">
                  <c:v>5402.0254928956701</c:v>
                </c:pt>
                <c:pt idx="433">
                  <c:v>5406.7933781524944</c:v>
                </c:pt>
                <c:pt idx="434">
                  <c:v>5411.5310913779786</c:v>
                </c:pt>
                <c:pt idx="435">
                  <c:v>5416.2407504961129</c:v>
                </c:pt>
                <c:pt idx="436">
                  <c:v>5420.9217330959673</c:v>
                </c:pt>
                <c:pt idx="437">
                  <c:v>5425.5737776072465</c:v>
                </c:pt>
                <c:pt idx="438">
                  <c:v>5430.1988768993133</c:v>
                </c:pt>
                <c:pt idx="439">
                  <c:v>5434.792217673039</c:v>
                </c:pt>
                <c:pt idx="440">
                  <c:v>5439.9862732125184</c:v>
                </c:pt>
                <c:pt idx="441">
                  <c:v>5445.2390840958979</c:v>
                </c:pt>
                <c:pt idx="442">
                  <c:v>5450.5629936868872</c:v>
                </c:pt>
                <c:pt idx="443">
                  <c:v>5455.9741242744703</c:v>
                </c:pt>
                <c:pt idx="444">
                  <c:v>5461.4969036897719</c:v>
                </c:pt>
                <c:pt idx="445">
                  <c:v>5467.1551014608349</c:v>
                </c:pt>
                <c:pt idx="446">
                  <c:v>5472.9686635445241</c:v>
                </c:pt>
                <c:pt idx="447">
                  <c:v>5478.9609038360604</c:v>
                </c:pt>
                <c:pt idx="448">
                  <c:v>5485.0684151348423</c:v>
                </c:pt>
                <c:pt idx="449">
                  <c:v>5491.2989143711266</c:v>
                </c:pt>
                <c:pt idx="450">
                  <c:v>5497.6622086351281</c:v>
                </c:pt>
                <c:pt idx="451">
                  <c:v>5504.1652046269355</c:v>
                </c:pt>
                <c:pt idx="452">
                  <c:v>5510.815815821642</c:v>
                </c:pt>
                <c:pt idx="453">
                  <c:v>5517.6147148339815</c:v>
                </c:pt>
                <c:pt idx="454">
                  <c:v>5524.5536042680615</c:v>
                </c:pt>
                <c:pt idx="455">
                  <c:v>5531.6230445055517</c:v>
                </c:pt>
                <c:pt idx="456">
                  <c:v>5538.821148615184</c:v>
                </c:pt>
                <c:pt idx="457">
                  <c:v>5546.1470122045494</c:v>
                </c:pt>
                <c:pt idx="458">
                  <c:v>5553.5991921207542</c:v>
                </c:pt>
                <c:pt idx="459">
                  <c:v>5561.1868762179911</c:v>
                </c:pt>
                <c:pt idx="460">
                  <c:v>5568.9056719460086</c:v>
                </c:pt>
                <c:pt idx="461">
                  <c:v>5576.7452074351322</c:v>
                </c:pt>
                <c:pt idx="462">
                  <c:v>5584.7001608274913</c:v>
                </c:pt>
                <c:pt idx="463">
                  <c:v>5592.7652455847438</c:v>
                </c:pt>
                <c:pt idx="464">
                  <c:v>5600.9380642360411</c:v>
                </c:pt>
                <c:pt idx="465">
                  <c:v>5609.216427750368</c:v>
                </c:pt>
                <c:pt idx="466">
                  <c:v>5617.6087226056679</c:v>
                </c:pt>
                <c:pt idx="467">
                  <c:v>5626.1082456684735</c:v>
                </c:pt>
                <c:pt idx="468">
                  <c:v>5634.7039418293753</c:v>
                </c:pt>
                <c:pt idx="469">
                  <c:v>5643.38995623544</c:v>
                </c:pt>
                <c:pt idx="470">
                  <c:v>5652.1607506433602</c:v>
                </c:pt>
                <c:pt idx="471">
                  <c:v>5661.010204341128</c:v>
                </c:pt>
                <c:pt idx="472">
                  <c:v>5669.9331642591087</c:v>
                </c:pt>
                <c:pt idx="473">
                  <c:v>5678.9404428817325</c:v>
                </c:pt>
                <c:pt idx="474">
                  <c:v>5688.0226051672089</c:v>
                </c:pt>
                <c:pt idx="475">
                  <c:v>5697.1684858890312</c:v>
                </c:pt>
                <c:pt idx="476">
                  <c:v>5706.3680468397297</c:v>
                </c:pt>
                <c:pt idx="477">
                  <c:v>5715.6130209822331</c:v>
                </c:pt>
                <c:pt idx="478">
                  <c:v>5724.8978338912493</c:v>
                </c:pt>
                <c:pt idx="479">
                  <c:v>5734.2150778067553</c:v>
                </c:pt>
                <c:pt idx="480">
                  <c:v>5743.5768990142114</c:v>
                </c:pt>
                <c:pt idx="481">
                  <c:v>5752.9720283548095</c:v>
                </c:pt>
                <c:pt idx="482">
                  <c:v>5762.3839084287119</c:v>
                </c:pt>
                <c:pt idx="483">
                  <c:v>5771.8003688613899</c:v>
                </c:pt>
                <c:pt idx="484">
                  <c:v>5781.2125216165377</c:v>
                </c:pt>
                <c:pt idx="485">
                  <c:v>5790.5626226858294</c:v>
                </c:pt>
                <c:pt idx="486">
                  <c:v>5799.9221407401374</c:v>
                </c:pt>
                <c:pt idx="487">
                  <c:v>5809.2877039819004</c:v>
                </c:pt>
                <c:pt idx="488">
                  <c:v>5818.6538528166357</c:v>
                </c:pt>
                <c:pt idx="489">
                  <c:v>5827.9581327300848</c:v>
                </c:pt>
                <c:pt idx="490">
                  <c:v>5837.2054188731427</c:v>
                </c:pt>
                <c:pt idx="491">
                  <c:v>5846.3891463992277</c:v>
                </c:pt>
                <c:pt idx="492">
                  <c:v>5855.4988604950458</c:v>
                </c:pt>
                <c:pt idx="493">
                  <c:v>5864.5363517745382</c:v>
                </c:pt>
                <c:pt idx="494">
                  <c:v>5873.5196430970782</c:v>
                </c:pt>
                <c:pt idx="495">
                  <c:v>5882.4238856382954</c:v>
                </c:pt>
                <c:pt idx="496">
                  <c:v>5891.2280765179703</c:v>
                </c:pt>
                <c:pt idx="497">
                  <c:v>5899.9219096069601</c:v>
                </c:pt>
                <c:pt idx="498">
                  <c:v>5908.5019356217781</c:v>
                </c:pt>
                <c:pt idx="499">
                  <c:v>5916.9603206967868</c:v>
                </c:pt>
                <c:pt idx="500">
                  <c:v>5925.2925946260257</c:v>
                </c:pt>
                <c:pt idx="501">
                  <c:v>5933.5163798220574</c:v>
                </c:pt>
                <c:pt idx="502">
                  <c:v>5941.6145318779318</c:v>
                </c:pt>
                <c:pt idx="503">
                  <c:v>5949.5741898582555</c:v>
                </c:pt>
                <c:pt idx="504">
                  <c:v>5957.3892958844017</c:v>
                </c:pt>
                <c:pt idx="505">
                  <c:v>5965.052229914837</c:v>
                </c:pt>
                <c:pt idx="506">
                  <c:v>5972.5546309665651</c:v>
                </c:pt>
                <c:pt idx="507">
                  <c:v>5979.896399934245</c:v>
                </c:pt>
                <c:pt idx="508">
                  <c:v>5987.0936266620793</c:v>
                </c:pt>
                <c:pt idx="509">
                  <c:v>5994.1350339207638</c:v>
                </c:pt>
                <c:pt idx="510">
                  <c:v>6001.0091462887503</c:v>
                </c:pt>
                <c:pt idx="511">
                  <c:v>6007.7078562925899</c:v>
                </c:pt>
                <c:pt idx="512">
                  <c:v>6014.2304850191276</c:v>
                </c:pt>
                <c:pt idx="513">
                  <c:v>6020.5749084693816</c:v>
                </c:pt>
                <c:pt idx="514">
                  <c:v>6026.739098307472</c:v>
                </c:pt>
                <c:pt idx="515">
                  <c:v>6032.7405259003745</c:v>
                </c:pt>
                <c:pt idx="516">
                  <c:v>6038.5712015908284</c:v>
                </c:pt>
                <c:pt idx="517">
                  <c:v>6044.2224422269037</c:v>
                </c:pt>
                <c:pt idx="518">
                  <c:v>6049.6919676615562</c:v>
                </c:pt>
                <c:pt idx="519">
                  <c:v>6054.9834789375282</c:v>
                </c:pt>
                <c:pt idx="520">
                  <c:v>6060.0955897766835</c:v>
                </c:pt>
                <c:pt idx="521">
                  <c:v>6065.0348542681149</c:v>
                </c:pt>
                <c:pt idx="522">
                  <c:v>6069.8148590713981</c:v>
                </c:pt>
                <c:pt idx="523">
                  <c:v>6075.2084546953802</c:v>
                </c:pt>
                <c:pt idx="524">
                  <c:v>6080.5191786293944</c:v>
                </c:pt>
                <c:pt idx="525">
                  <c:v>6085.7603587157146</c:v>
                </c:pt>
                <c:pt idx="526">
                  <c:v>6090.9481060235139</c:v>
                </c:pt>
                <c:pt idx="527">
                  <c:v>6096.0795715996092</c:v>
                </c:pt>
                <c:pt idx="528">
                  <c:v>6101.2141729700079</c:v>
                </c:pt>
                <c:pt idx="529">
                  <c:v>6106.3769731329494</c:v>
                </c:pt>
                <c:pt idx="530">
                  <c:v>6111.5905180401232</c:v>
                </c:pt>
                <c:pt idx="531">
                  <c:v>6116.7398002007576</c:v>
                </c:pt>
                <c:pt idx="532">
                  <c:v>6121.8478584854674</c:v>
                </c:pt>
                <c:pt idx="533">
                  <c:v>6126.9158277735723</c:v>
                </c:pt>
                <c:pt idx="534">
                  <c:v>6131.9426598388809</c:v>
                </c:pt>
                <c:pt idx="535">
                  <c:v>6136.9311596044963</c:v>
                </c:pt>
                <c:pt idx="536">
                  <c:v>6141.8893814309995</c:v>
                </c:pt>
                <c:pt idx="537">
                  <c:v>6146.8025122823547</c:v>
                </c:pt>
                <c:pt idx="538">
                  <c:v>6151.6527385499903</c:v>
                </c:pt>
                <c:pt idx="539">
                  <c:v>6156.440142090164</c:v>
                </c:pt>
                <c:pt idx="540">
                  <c:v>6161.163134882614</c:v>
                </c:pt>
                <c:pt idx="541">
                  <c:v>6165.8178694657463</c:v>
                </c:pt>
                <c:pt idx="542">
                  <c:v>6170.4033563074272</c:v>
                </c:pt>
                <c:pt idx="543">
                  <c:v>6174.9286270172825</c:v>
                </c:pt>
                <c:pt idx="544">
                  <c:v>6179.3828778905781</c:v>
                </c:pt>
                <c:pt idx="545">
                  <c:v>6183.7606188402688</c:v>
                </c:pt>
                <c:pt idx="546">
                  <c:v>6188.0608820337975</c:v>
                </c:pt>
                <c:pt idx="547">
                  <c:v>6192.2832526115735</c:v>
                </c:pt>
                <c:pt idx="548">
                  <c:v>6196.4250616030076</c:v>
                </c:pt>
                <c:pt idx="549">
                  <c:v>6200.491891668883</c:v>
                </c:pt>
                <c:pt idx="550">
                  <c:v>6204.486907593182</c:v>
                </c:pt>
                <c:pt idx="551">
                  <c:v>6208.408873442022</c:v>
                </c:pt>
                <c:pt idx="552">
                  <c:v>6213.5490025363779</c:v>
                </c:pt>
                <c:pt idx="553">
                  <c:v>6218.8138146027177</c:v>
                </c:pt>
                <c:pt idx="554">
                  <c:v>6224.2369264101571</c:v>
                </c:pt>
                <c:pt idx="555">
                  <c:v>6229.8561441871925</c:v>
                </c:pt>
                <c:pt idx="556">
                  <c:v>6235.72101499979</c:v>
                </c:pt>
                <c:pt idx="557">
                  <c:v>6241.8961152923939</c:v>
                </c:pt>
                <c:pt idx="558">
                  <c:v>6248.4407492223227</c:v>
                </c:pt>
                <c:pt idx="559">
                  <c:v>6255.4190912671866</c:v>
                </c:pt>
                <c:pt idx="560">
                  <c:v>6262.6989199324671</c:v>
                </c:pt>
                <c:pt idx="561">
                  <c:v>6270.3102557796346</c:v>
                </c:pt>
                <c:pt idx="562">
                  <c:v>6278.2797376322587</c:v>
                </c:pt>
                <c:pt idx="563">
                  <c:v>6286.6386302396568</c:v>
                </c:pt>
                <c:pt idx="564">
                  <c:v>6295.419011288649</c:v>
                </c:pt>
                <c:pt idx="565">
                  <c:v>6304.6299060196734</c:v>
                </c:pt>
                <c:pt idx="566">
                  <c:v>6314.2775913206242</c:v>
                </c:pt>
                <c:pt idx="567">
                  <c:v>6324.362224683503</c:v>
                </c:pt>
                <c:pt idx="568">
                  <c:v>6334.9070931852011</c:v>
                </c:pt>
                <c:pt idx="569">
                  <c:v>6345.9297993989203</c:v>
                </c:pt>
                <c:pt idx="570">
                  <c:v>6357.4571872876622</c:v>
                </c:pt>
                <c:pt idx="571">
                  <c:v>6369.5136430530465</c:v>
                </c:pt>
                <c:pt idx="572">
                  <c:v>6382.1095642941082</c:v>
                </c:pt>
                <c:pt idx="573">
                  <c:v>6395.2571604267241</c:v>
                </c:pt>
                <c:pt idx="574">
                  <c:v>6408.9744689767331</c:v>
                </c:pt>
                <c:pt idx="575">
                  <c:v>6423.283010528161</c:v>
                </c:pt>
                <c:pt idx="576">
                  <c:v>6438.1993786189914</c:v>
                </c:pt>
                <c:pt idx="577">
                  <c:v>6453.7510177601089</c:v>
                </c:pt>
                <c:pt idx="578">
                  <c:v>6469.9644117286289</c:v>
                </c:pt>
                <c:pt idx="579">
                  <c:v>6486.8535531641764</c:v>
                </c:pt>
                <c:pt idx="580">
                  <c:v>6504.4342458235196</c:v>
                </c:pt>
                <c:pt idx="581">
                  <c:v>6522.7255880777511</c:v>
                </c:pt>
                <c:pt idx="582">
                  <c:v>6541.7487013229802</c:v>
                </c:pt>
                <c:pt idx="583">
                  <c:v>6561.5221918764519</c:v>
                </c:pt>
                <c:pt idx="584">
                  <c:v>6582.0766328609834</c:v>
                </c:pt>
                <c:pt idx="585">
                  <c:v>6603.4426367746482</c:v>
                </c:pt>
                <c:pt idx="586">
                  <c:v>6625.6318499506588</c:v>
                </c:pt>
                <c:pt idx="587">
                  <c:v>6648.6566594834812</c:v>
                </c:pt>
                <c:pt idx="588">
                  <c:v>6672.5380688352916</c:v>
                </c:pt>
                <c:pt idx="589">
                  <c:v>6697.2965409365243</c:v>
                </c:pt>
                <c:pt idx="590">
                  <c:v>6722.9465725081882</c:v>
                </c:pt>
                <c:pt idx="591">
                  <c:v>6749.517579751735</c:v>
                </c:pt>
                <c:pt idx="592">
                  <c:v>6777.0368214323635</c:v>
                </c:pt>
                <c:pt idx="593">
                  <c:v>6805.5105259596203</c:v>
                </c:pt>
                <c:pt idx="594">
                  <c:v>6834.952090722838</c:v>
                </c:pt>
                <c:pt idx="595">
                  <c:v>6865.3787185281417</c:v>
                </c:pt>
                <c:pt idx="596">
                  <c:v>6896.8055309780621</c:v>
                </c:pt>
                <c:pt idx="597">
                  <c:v>6929.2408510750929</c:v>
                </c:pt>
                <c:pt idx="598">
                  <c:v>6962.710225140363</c:v>
                </c:pt>
                <c:pt idx="599">
                  <c:v>6997.2339966591444</c:v>
                </c:pt>
                <c:pt idx="600">
                  <c:v>7032.8083473285524</c:v>
                </c:pt>
                <c:pt idx="601">
                  <c:v>7069.4379204492498</c:v>
                </c:pt>
                <c:pt idx="602">
                  <c:v>7107.1266170281133</c:v>
                </c:pt>
                <c:pt idx="603">
                  <c:v>7145.880040179969</c:v>
                </c:pt>
                <c:pt idx="604">
                  <c:v>7185.6953653080527</c:v>
                </c:pt>
                <c:pt idx="605">
                  <c:v>7226.5877913230488</c:v>
                </c:pt>
                <c:pt idx="606">
                  <c:v>7268.5664365803514</c:v>
                </c:pt>
                <c:pt idx="607">
                  <c:v>7311.6083915428035</c:v>
                </c:pt>
                <c:pt idx="608">
                  <c:v>7355.7015723468921</c:v>
                </c:pt>
                <c:pt idx="609">
                  <c:v>7400.8359646272984</c:v>
                </c:pt>
                <c:pt idx="610">
                  <c:v>7446.999625360736</c:v>
                </c:pt>
                <c:pt idx="611">
                  <c:v>7494.168603186502</c:v>
                </c:pt>
                <c:pt idx="612">
                  <c:v>7542.3444719060226</c:v>
                </c:pt>
                <c:pt idx="613">
                  <c:v>7591.5181424670109</c:v>
                </c:pt>
                <c:pt idx="614">
                  <c:v>7641.6251112183945</c:v>
                </c:pt>
                <c:pt idx="615">
                  <c:v>7692.6339670150055</c:v>
                </c:pt>
                <c:pt idx="616">
                  <c:v>7744.5103904748739</c:v>
                </c:pt>
                <c:pt idx="617">
                  <c:v>7797.2164794811033</c:v>
                </c:pt>
                <c:pt idx="618">
                  <c:v>7850.7106392995511</c:v>
                </c:pt>
                <c:pt idx="619">
                  <c:v>7904.9487204654833</c:v>
                </c:pt>
                <c:pt idx="620">
                  <c:v>7959.8800394872787</c:v>
                </c:pt>
                <c:pt idx="621">
                  <c:v>8015.4484173442988</c:v>
                </c:pt>
                <c:pt idx="622">
                  <c:v>8071.5993198663782</c:v>
                </c:pt>
                <c:pt idx="623">
                  <c:v>8128.2753558208515</c:v>
                </c:pt>
                <c:pt idx="624">
                  <c:v>8185.4163807672885</c:v>
                </c:pt>
                <c:pt idx="625">
                  <c:v>8242.9597132847466</c:v>
                </c:pt>
                <c:pt idx="626">
                  <c:v>8300.8403920921428</c:v>
                </c:pt>
                <c:pt idx="627">
                  <c:v>8358.9913221294719</c:v>
                </c:pt>
                <c:pt idx="628">
                  <c:v>8417.3439999742386</c:v>
                </c:pt>
                <c:pt idx="629">
                  <c:v>8475.8291478686715</c:v>
                </c:pt>
                <c:pt idx="630">
                  <c:v>8534.3764427491205</c:v>
                </c:pt>
                <c:pt idx="631">
                  <c:v>8592.9148393067753</c:v>
                </c:pt>
                <c:pt idx="632">
                  <c:v>8651.372915742746</c:v>
                </c:pt>
                <c:pt idx="633">
                  <c:v>8709.5810512255193</c:v>
                </c:pt>
                <c:pt idx="634">
                  <c:v>8767.8368226053608</c:v>
                </c:pt>
                <c:pt idx="635">
                  <c:v>8825.6372139062423</c:v>
                </c:pt>
                <c:pt idx="636">
                  <c:v>8883.0762910557369</c:v>
                </c:pt>
                <c:pt idx="637">
                  <c:v>8940.0861164128455</c:v>
                </c:pt>
                <c:pt idx="638">
                  <c:v>8996.6003663120846</c:v>
                </c:pt>
                <c:pt idx="639">
                  <c:v>9052.5546384835307</c:v>
                </c:pt>
                <c:pt idx="640">
                  <c:v>9107.8872606320456</c:v>
                </c:pt>
                <c:pt idx="641">
                  <c:v>9162.5501256023799</c:v>
                </c:pt>
                <c:pt idx="642">
                  <c:v>9216.4530563554908</c:v>
                </c:pt>
                <c:pt idx="643">
                  <c:v>9269.5606134360733</c:v>
                </c:pt>
                <c:pt idx="644">
                  <c:v>9321.8214152091732</c:v>
                </c:pt>
                <c:pt idx="645">
                  <c:v>9373.187320137893</c:v>
                </c:pt>
                <c:pt idx="646">
                  <c:v>9423.6135673082335</c:v>
                </c:pt>
                <c:pt idx="647">
                  <c:v>9473.0588854020116</c:v>
                </c:pt>
                <c:pt idx="648">
                  <c:v>9521.4854524928796</c:v>
                </c:pt>
                <c:pt idx="649">
                  <c:v>9568.8577552437037</c:v>
                </c:pt>
                <c:pt idx="650">
                  <c:v>9615.1478681007829</c:v>
                </c:pt>
                <c:pt idx="651">
                  <c:v>9660.3294627743689</c:v>
                </c:pt>
                <c:pt idx="652">
                  <c:v>9704.3799460387563</c:v>
                </c:pt>
                <c:pt idx="653">
                  <c:v>9747.280427461601</c:v>
                </c:pt>
                <c:pt idx="654">
                  <c:v>9789.0156658784872</c:v>
                </c:pt>
                <c:pt idx="655">
                  <c:v>9829.5740211772172</c:v>
                </c:pt>
                <c:pt idx="656">
                  <c:v>9868.9472770046305</c:v>
                </c:pt>
                <c:pt idx="657">
                  <c:v>9907.1308631005577</c:v>
                </c:pt>
                <c:pt idx="658">
                  <c:v>9944.1231558414565</c:v>
                </c:pt>
                <c:pt idx="659">
                  <c:v>9979.9256050740951</c:v>
                </c:pt>
                <c:pt idx="660">
                  <c:v>10014.542579212606</c:v>
                </c:pt>
                <c:pt idx="661">
                  <c:v>10047.981200812505</c:v>
                </c:pt>
                <c:pt idx="662">
                  <c:v>10080.251174645708</c:v>
                </c:pt>
                <c:pt idx="663">
                  <c:v>10111.364602221525</c:v>
                </c:pt>
                <c:pt idx="664">
                  <c:v>10141.335817849505</c:v>
                </c:pt>
                <c:pt idx="665">
                  <c:v>10170.181160160051</c:v>
                </c:pt>
                <c:pt idx="666">
                  <c:v>10197.918823115955</c:v>
                </c:pt>
                <c:pt idx="667">
                  <c:v>10224.568675162278</c:v>
                </c:pt>
                <c:pt idx="668">
                  <c:v>10250.152081005912</c:v>
                </c:pt>
                <c:pt idx="669">
                  <c:v>10274.691727239629</c:v>
                </c:pt>
                <c:pt idx="670">
                  <c:v>10298.21145263244</c:v>
                </c:pt>
                <c:pt idx="671">
                  <c:v>10320.73608685888</c:v>
                </c:pt>
                <c:pt idx="672">
                  <c:v>10342.291290542767</c:v>
                </c:pt>
                <c:pt idx="673">
                  <c:v>10362.90341058967</c:v>
                </c:pt>
                <c:pt idx="674">
                  <c:v>10382.599338865713</c:v>
                </c:pt>
                <c:pt idx="675">
                  <c:v>10401.406378960528</c:v>
                </c:pt>
                <c:pt idx="676">
                  <c:v>10419.352121299396</c:v>
                </c:pt>
                <c:pt idx="677">
                  <c:v>10436.46432676121</c:v>
                </c:pt>
                <c:pt idx="678">
                  <c:v>10452.770818933564</c:v>
                </c:pt>
                <c:pt idx="679">
                  <c:v>10468.299384492164</c:v>
                </c:pt>
                <c:pt idx="680">
                  <c:v>10483.077682565907</c:v>
                </c:pt>
                <c:pt idx="681">
                  <c:v>10497.133161734278</c:v>
                </c:pt>
                <c:pt idx="682">
                  <c:v>10510.492984975843</c:v>
                </c:pt>
                <c:pt idx="683">
                  <c:v>10523.18396229726</c:v>
                </c:pt>
                <c:pt idx="684">
                  <c:v>10535.232490727592</c:v>
                </c:pt>
                <c:pt idx="685">
                  <c:v>10546.664501370089</c:v>
                </c:pt>
                <c:pt idx="686">
                  <c:v>10557.505413063467</c:v>
                </c:pt>
                <c:pt idx="687">
                  <c:v>10567.780092412499</c:v>
                </c:pt>
                <c:pt idx="688">
                  <c:v>10577.51281967286</c:v>
                </c:pt>
                <c:pt idx="689">
                  <c:v>10586.727260178843</c:v>
                </c:pt>
                <c:pt idx="690">
                  <c:v>10595.446440928927</c:v>
                </c:pt>
                <c:pt idx="691">
                  <c:v>10603.692731948018</c:v>
                </c:pt>
                <c:pt idx="692">
                  <c:v>10611.487832053439</c:v>
                </c:pt>
                <c:pt idx="693">
                  <c:v>10618.852758655599</c:v>
                </c:pt>
                <c:pt idx="694">
                  <c:v>10625.807841253314</c:v>
                </c:pt>
                <c:pt idx="695">
                  <c:v>10632.372718274066</c:v>
                </c:pt>
                <c:pt idx="696">
                  <c:v>10638.566336945156</c:v>
                </c:pt>
                <c:pt idx="697">
                  <c:v>10644.406955888466</c:v>
                </c:pt>
                <c:pt idx="698">
                  <c:v>10649.912150148202</c:v>
                </c:pt>
                <c:pt idx="699">
                  <c:v>10655.098818378054</c:v>
                </c:pt>
                <c:pt idx="700">
                  <c:v>10659.983191931242</c:v>
                </c:pt>
                <c:pt idx="701">
                  <c:v>10664.580845614859</c:v>
                </c:pt>
                <c:pt idx="702">
                  <c:v>10668.906709885066</c:v>
                </c:pt>
                <c:pt idx="703">
                  <c:v>10672.975084277885</c:v>
                </c:pt>
                <c:pt idx="704">
                  <c:v>10676.79965188526</c:v>
                </c:pt>
                <c:pt idx="705">
                  <c:v>10680.39349470153</c:v>
                </c:pt>
                <c:pt idx="706">
                  <c:v>10683.76910968021</c:v>
                </c:pt>
                <c:pt idx="707">
                  <c:v>10686.938425355142</c:v>
                </c:pt>
                <c:pt idx="708">
                  <c:v>10689.912818893461</c:v>
                </c:pt>
                <c:pt idx="709">
                  <c:v>10692.703133460363</c:v>
                </c:pt>
                <c:pt idx="710">
                  <c:v>10695.319695787681</c:v>
                </c:pt>
                <c:pt idx="711">
                  <c:v>10697.772333849307</c:v>
                </c:pt>
                <c:pt idx="712">
                  <c:v>10700.070394556931</c:v>
                </c:pt>
                <c:pt idx="713">
                  <c:v>10702.22276139924</c:v>
                </c:pt>
                <c:pt idx="714">
                  <c:v>10704.237871956713</c:v>
                </c:pt>
                <c:pt idx="715">
                  <c:v>10706.123735232448</c:v>
                </c:pt>
                <c:pt idx="716">
                  <c:v>10707.887948747075</c:v>
                </c:pt>
                <c:pt idx="717">
                  <c:v>10709.537715352872</c:v>
                </c:pt>
                <c:pt idx="718">
                  <c:v>10711.079859728592</c:v>
                </c:pt>
                <c:pt idx="719">
                  <c:v>10712.520844522398</c:v>
                </c:pt>
                <c:pt idx="720">
                  <c:v>10713.866786115625</c:v>
                </c:pt>
                <c:pt idx="721">
                  <c:v>10715.123469984972</c:v>
                </c:pt>
                <c:pt idx="722">
                  <c:v>10716.296365645067</c:v>
                </c:pt>
                <c:pt idx="723">
                  <c:v>10717.390641157313</c:v>
                </c:pt>
                <c:pt idx="724">
                  <c:v>10718.411177194506</c:v>
                </c:pt>
                <c:pt idx="725">
                  <c:v>10719.362580653829</c:v>
                </c:pt>
                <c:pt idx="726">
                  <c:v>10720.24919781372</c:v>
                </c:pt>
                <c:pt idx="727">
                  <c:v>10721.075127032595</c:v>
                </c:pt>
                <c:pt idx="728">
                  <c:v>10721.844230989642</c:v>
                </c:pt>
                <c:pt idx="729">
                  <c:v>10722.560148469867</c:v>
                </c:pt>
                <c:pt idx="730">
                  <c:v>10723.226305697273</c:v>
                </c:pt>
                <c:pt idx="731">
                  <c:v>10723.845927221553</c:v>
                </c:pt>
                <c:pt idx="732">
                  <c:v>10724.422046364967</c:v>
                </c:pt>
                <c:pt idx="733">
                  <c:v>10724.95751523718</c:v>
                </c:pt>
                <c:pt idx="734">
                  <c:v>10725.455014326748</c:v>
                </c:pt>
                <c:pt idx="735">
                  <c:v>10725.917061678756</c:v>
                </c:pt>
                <c:pt idx="736">
                  <c:v>10726.346021668756</c:v>
                </c:pt>
                <c:pt idx="737">
                  <c:v>10726.744113383638</c:v>
                </c:pt>
                <c:pt idx="738">
                  <c:v>10727.113418620545</c:v>
                </c:pt>
                <c:pt idx="739">
                  <c:v>10727.455889515208</c:v>
                </c:pt>
                <c:pt idx="740">
                  <c:v>10727.773355811325</c:v>
                </c:pt>
                <c:pt idx="741">
                  <c:v>10728.067531782775</c:v>
                </c:pt>
                <c:pt idx="742">
                  <c:v>10728.34002282049</c:v>
                </c:pt>
                <c:pt idx="743">
                  <c:v>10728.592331695891</c:v>
                </c:pt>
                <c:pt idx="744">
                  <c:v>10728.82586451271</c:v>
                </c:pt>
                <c:pt idx="745">
                  <c:v>10729.041936358964</c:v>
                </c:pt>
                <c:pt idx="746">
                  <c:v>10729.241776670717</c:v>
                </c:pt>
                <c:pt idx="747">
                  <c:v>10729.426534319102</c:v>
                </c:pt>
                <c:pt idx="748">
                  <c:v>10729.597282431918</c:v>
                </c:pt>
                <c:pt idx="749">
                  <c:v>10729.755022960855</c:v>
                </c:pt>
                <c:pt idx="750">
                  <c:v>10729.900691005201</c:v>
                </c:pt>
                <c:pt idx="751">
                  <c:v>10730.035158902627</c:v>
                </c:pt>
                <c:pt idx="752">
                  <c:v>10730.15924009736</c:v>
                </c:pt>
                <c:pt idx="753">
                  <c:v>10730.273692795794</c:v>
                </c:pt>
                <c:pt idx="754">
                  <c:v>10730.379223419281</c:v>
                </c:pt>
                <c:pt idx="755">
                  <c:v>10730.476489863573</c:v>
                </c:pt>
                <c:pt idx="756">
                  <c:v>10730.566104574051</c:v>
                </c:pt>
                <c:pt idx="757">
                  <c:v>10730.6486374456</c:v>
                </c:pt>
                <c:pt idx="758">
                  <c:v>10730.724618555678</c:v>
                </c:pt>
                <c:pt idx="759">
                  <c:v>10730.794540738809</c:v>
                </c:pt>
                <c:pt idx="760">
                  <c:v>10730.85886201044</c:v>
                </c:pt>
                <c:pt idx="761">
                  <c:v>10730.918007847798</c:v>
                </c:pt>
                <c:pt idx="762">
                  <c:v>10730.97237333508</c:v>
                </c:pt>
                <c:pt idx="763">
                  <c:v>10731.022325180014</c:v>
                </c:pt>
                <c:pt idx="764">
                  <c:v>10731.068203608553</c:v>
                </c:pt>
                <c:pt idx="765">
                  <c:v>10731.110324144165</c:v>
                </c:pt>
                <c:pt idx="766">
                  <c:v>10731.148979277927</c:v>
                </c:pt>
                <c:pt idx="767">
                  <c:v>10731.18444003532</c:v>
                </c:pt>
                <c:pt idx="768">
                  <c:v>10731.216957445415</c:v>
                </c:pt>
                <c:pt idx="769">
                  <c:v>10731.246763917834</c:v>
                </c:pt>
                <c:pt idx="770">
                  <c:v>10731.274074532656</c:v>
                </c:pt>
                <c:pt idx="771">
                  <c:v>10731.299088248159</c:v>
                </c:pt>
                <c:pt idx="772">
                  <c:v>10731.321989031121</c:v>
                </c:pt>
                <c:pt idx="773">
                  <c:v>10731.342946914085</c:v>
                </c:pt>
                <c:pt idx="774">
                  <c:v>10731.36211898386</c:v>
                </c:pt>
                <c:pt idx="775">
                  <c:v>10731.379650305278</c:v>
                </c:pt>
                <c:pt idx="776">
                  <c:v>10731.395674784031</c:v>
                </c:pt>
                <c:pt idx="777">
                  <c:v>10731.410315972202</c:v>
                </c:pt>
                <c:pt idx="778">
                  <c:v>10731.423687819964</c:v>
                </c:pt>
                <c:pt idx="779">
                  <c:v>10731.435895376691</c:v>
                </c:pt>
                <c:pt idx="780">
                  <c:v>10731.447035444562</c:v>
                </c:pt>
                <c:pt idx="781">
                  <c:v>10731.457197187614</c:v>
                </c:pt>
                <c:pt idx="782">
                  <c:v>10731.466462698985</c:v>
                </c:pt>
                <c:pt idx="783">
                  <c:v>10731.474907528976</c:v>
                </c:pt>
                <c:pt idx="784">
                  <c:v>10731.482601176398</c:v>
                </c:pt>
                <c:pt idx="785">
                  <c:v>10731.489607545544</c:v>
                </c:pt>
                <c:pt idx="786">
                  <c:v>10731.495985370988</c:v>
                </c:pt>
                <c:pt idx="787">
                  <c:v>10731.501788612284</c:v>
                </c:pt>
                <c:pt idx="788">
                  <c:v>10731.507066820523</c:v>
                </c:pt>
                <c:pt idx="789">
                  <c:v>10731.511865478595</c:v>
                </c:pt>
                <c:pt idx="790">
                  <c:v>10731.516226316895</c:v>
                </c:pt>
                <c:pt idx="791">
                  <c:v>10731.520187606091</c:v>
                </c:pt>
                <c:pt idx="792">
                  <c:v>10731.523784428511</c:v>
                </c:pt>
                <c:pt idx="793">
                  <c:v>10731.527048929576</c:v>
                </c:pt>
                <c:pt idx="794">
                  <c:v>10731.530010550638</c:v>
                </c:pt>
                <c:pt idx="795">
                  <c:v>10731.532696244494</c:v>
                </c:pt>
                <c:pt idx="796">
                  <c:v>10731.534673374457</c:v>
                </c:pt>
                <c:pt idx="797">
                  <c:v>10731.5364298351</c:v>
                </c:pt>
                <c:pt idx="798">
                  <c:v>10731.53798314937</c:v>
                </c:pt>
                <c:pt idx="799">
                  <c:v>10731.539349155782</c:v>
                </c:pt>
                <c:pt idx="800">
                  <c:v>10731.540542135723</c:v>
                </c:pt>
                <c:pt idx="801">
                  <c:v>10731.541574930192</c:v>
                </c:pt>
                <c:pt idx="802">
                  <c:v>10731.542459046714</c:v>
                </c:pt>
                <c:pt idx="803">
                  <c:v>10731.543206022789</c:v>
                </c:pt>
                <c:pt idx="804">
                  <c:v>10731.543858000152</c:v>
                </c:pt>
                <c:pt idx="805">
                  <c:v>10731.544424870384</c:v>
                </c:pt>
                <c:pt idx="806">
                  <c:v>10731.544915888431</c:v>
                </c:pt>
                <c:pt idx="807">
                  <c:v>10731.54533975596</c:v>
                </c:pt>
                <c:pt idx="808">
                  <c:v>10731.545704700586</c:v>
                </c:pt>
                <c:pt idx="809">
                  <c:v>10731.546018551509</c:v>
                </c:pt>
                <c:pt idx="810">
                  <c:v>10731.546288808577</c:v>
                </c:pt>
                <c:pt idx="811">
                  <c:v>10731.546522535828</c:v>
                </c:pt>
              </c:numCache>
            </c:numRef>
          </c:yVal>
          <c:smooth val="0"/>
          <c:extLst xmlns:c16r2="http://schemas.microsoft.com/office/drawing/2015/06/chart">
            <c:ext xmlns:c16="http://schemas.microsoft.com/office/drawing/2014/chart" uri="{C3380CC4-5D6E-409C-BE32-E72D297353CC}">
              <c16:uniqueId val="{00000002-083B-418A-9E7C-61249070F981}"/>
            </c:ext>
          </c:extLst>
        </c:ser>
        <c:ser>
          <c:idx val="4"/>
          <c:order val="4"/>
          <c:tx>
            <c:strRef>
              <c:f>'Plot Data'!$F$2</c:f>
              <c:strCache>
                <c:ptCount val="1"/>
                <c:pt idx="0">
                  <c:v>Reported cases total</c:v>
                </c:pt>
              </c:strCache>
            </c:strRef>
          </c:tx>
          <c:spPr>
            <a:ln w="19050" cap="rnd">
              <a:solidFill>
                <a:schemeClr val="accent6">
                  <a:lumMod val="75000"/>
                </a:schemeClr>
              </a:solidFill>
              <a:round/>
            </a:ln>
            <a:effectLst/>
          </c:spPr>
          <c:marker>
            <c:symbol val="none"/>
          </c:marker>
          <c:xVal>
            <c:numRef>
              <c:f>'Plot Data'!$S$35:$S$846</c:f>
              <c:numCache>
                <c:formatCode>m/d/yy;@</c:formatCode>
                <c:ptCount val="812"/>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pt idx="238">
                  <c:v>44069</c:v>
                </c:pt>
                <c:pt idx="239">
                  <c:v>44070</c:v>
                </c:pt>
                <c:pt idx="240">
                  <c:v>44071</c:v>
                </c:pt>
                <c:pt idx="241">
                  <c:v>44072</c:v>
                </c:pt>
                <c:pt idx="242">
                  <c:v>44073</c:v>
                </c:pt>
                <c:pt idx="243">
                  <c:v>44074</c:v>
                </c:pt>
                <c:pt idx="244">
                  <c:v>44075</c:v>
                </c:pt>
                <c:pt idx="245">
                  <c:v>44076</c:v>
                </c:pt>
                <c:pt idx="246">
                  <c:v>44077</c:v>
                </c:pt>
                <c:pt idx="247">
                  <c:v>44078</c:v>
                </c:pt>
                <c:pt idx="248">
                  <c:v>44079</c:v>
                </c:pt>
                <c:pt idx="249">
                  <c:v>44080</c:v>
                </c:pt>
                <c:pt idx="250">
                  <c:v>44081</c:v>
                </c:pt>
                <c:pt idx="251">
                  <c:v>44082</c:v>
                </c:pt>
                <c:pt idx="252">
                  <c:v>44083</c:v>
                </c:pt>
                <c:pt idx="253">
                  <c:v>44084</c:v>
                </c:pt>
                <c:pt idx="254">
                  <c:v>44085</c:v>
                </c:pt>
                <c:pt idx="255">
                  <c:v>44086</c:v>
                </c:pt>
                <c:pt idx="256">
                  <c:v>44087</c:v>
                </c:pt>
                <c:pt idx="257">
                  <c:v>44088</c:v>
                </c:pt>
                <c:pt idx="258">
                  <c:v>44089</c:v>
                </c:pt>
                <c:pt idx="259">
                  <c:v>44090</c:v>
                </c:pt>
                <c:pt idx="260">
                  <c:v>44091</c:v>
                </c:pt>
                <c:pt idx="261">
                  <c:v>44092</c:v>
                </c:pt>
                <c:pt idx="262">
                  <c:v>44093</c:v>
                </c:pt>
                <c:pt idx="263">
                  <c:v>44094</c:v>
                </c:pt>
                <c:pt idx="264">
                  <c:v>44095</c:v>
                </c:pt>
                <c:pt idx="265">
                  <c:v>44096</c:v>
                </c:pt>
                <c:pt idx="266">
                  <c:v>44097</c:v>
                </c:pt>
                <c:pt idx="267">
                  <c:v>44098</c:v>
                </c:pt>
                <c:pt idx="268">
                  <c:v>44099</c:v>
                </c:pt>
                <c:pt idx="269">
                  <c:v>44100</c:v>
                </c:pt>
                <c:pt idx="270">
                  <c:v>44101</c:v>
                </c:pt>
                <c:pt idx="271">
                  <c:v>44102</c:v>
                </c:pt>
                <c:pt idx="272">
                  <c:v>44103</c:v>
                </c:pt>
                <c:pt idx="273">
                  <c:v>44104</c:v>
                </c:pt>
                <c:pt idx="274">
                  <c:v>44105</c:v>
                </c:pt>
                <c:pt idx="275">
                  <c:v>44106</c:v>
                </c:pt>
                <c:pt idx="276">
                  <c:v>44107</c:v>
                </c:pt>
                <c:pt idx="277">
                  <c:v>44108</c:v>
                </c:pt>
                <c:pt idx="278">
                  <c:v>44109</c:v>
                </c:pt>
                <c:pt idx="279">
                  <c:v>44110</c:v>
                </c:pt>
                <c:pt idx="280">
                  <c:v>44111</c:v>
                </c:pt>
                <c:pt idx="281">
                  <c:v>44112</c:v>
                </c:pt>
                <c:pt idx="282">
                  <c:v>44113</c:v>
                </c:pt>
                <c:pt idx="283">
                  <c:v>44114</c:v>
                </c:pt>
                <c:pt idx="284">
                  <c:v>44115</c:v>
                </c:pt>
                <c:pt idx="285">
                  <c:v>44116</c:v>
                </c:pt>
                <c:pt idx="286">
                  <c:v>44117</c:v>
                </c:pt>
                <c:pt idx="287">
                  <c:v>44118</c:v>
                </c:pt>
                <c:pt idx="288">
                  <c:v>44119</c:v>
                </c:pt>
                <c:pt idx="289">
                  <c:v>44120</c:v>
                </c:pt>
                <c:pt idx="290">
                  <c:v>44121</c:v>
                </c:pt>
                <c:pt idx="291">
                  <c:v>44122</c:v>
                </c:pt>
                <c:pt idx="292">
                  <c:v>44123</c:v>
                </c:pt>
                <c:pt idx="293">
                  <c:v>44124</c:v>
                </c:pt>
                <c:pt idx="294">
                  <c:v>44125</c:v>
                </c:pt>
                <c:pt idx="295">
                  <c:v>44126</c:v>
                </c:pt>
                <c:pt idx="296">
                  <c:v>44127</c:v>
                </c:pt>
                <c:pt idx="297">
                  <c:v>44128</c:v>
                </c:pt>
                <c:pt idx="298">
                  <c:v>44129</c:v>
                </c:pt>
                <c:pt idx="299">
                  <c:v>44130</c:v>
                </c:pt>
                <c:pt idx="300">
                  <c:v>44131</c:v>
                </c:pt>
                <c:pt idx="301">
                  <c:v>44132</c:v>
                </c:pt>
                <c:pt idx="302">
                  <c:v>44133</c:v>
                </c:pt>
                <c:pt idx="303">
                  <c:v>44134</c:v>
                </c:pt>
                <c:pt idx="304">
                  <c:v>44135</c:v>
                </c:pt>
                <c:pt idx="305">
                  <c:v>44136</c:v>
                </c:pt>
                <c:pt idx="306">
                  <c:v>44137</c:v>
                </c:pt>
                <c:pt idx="307">
                  <c:v>44138</c:v>
                </c:pt>
                <c:pt idx="308">
                  <c:v>44139</c:v>
                </c:pt>
                <c:pt idx="309">
                  <c:v>44140</c:v>
                </c:pt>
                <c:pt idx="310">
                  <c:v>44141</c:v>
                </c:pt>
                <c:pt idx="311">
                  <c:v>44142</c:v>
                </c:pt>
                <c:pt idx="312">
                  <c:v>44143</c:v>
                </c:pt>
                <c:pt idx="313">
                  <c:v>44144</c:v>
                </c:pt>
                <c:pt idx="314">
                  <c:v>44145</c:v>
                </c:pt>
                <c:pt idx="315">
                  <c:v>44146</c:v>
                </c:pt>
                <c:pt idx="316">
                  <c:v>44147</c:v>
                </c:pt>
                <c:pt idx="317">
                  <c:v>44148</c:v>
                </c:pt>
                <c:pt idx="318">
                  <c:v>44149</c:v>
                </c:pt>
                <c:pt idx="319">
                  <c:v>44150</c:v>
                </c:pt>
                <c:pt idx="320">
                  <c:v>44151</c:v>
                </c:pt>
                <c:pt idx="321">
                  <c:v>44152</c:v>
                </c:pt>
                <c:pt idx="322">
                  <c:v>44153</c:v>
                </c:pt>
                <c:pt idx="323">
                  <c:v>44154</c:v>
                </c:pt>
                <c:pt idx="324">
                  <c:v>44155</c:v>
                </c:pt>
                <c:pt idx="325">
                  <c:v>44156</c:v>
                </c:pt>
                <c:pt idx="326">
                  <c:v>44157</c:v>
                </c:pt>
                <c:pt idx="327">
                  <c:v>44158</c:v>
                </c:pt>
                <c:pt idx="328">
                  <c:v>44159</c:v>
                </c:pt>
                <c:pt idx="329">
                  <c:v>44160</c:v>
                </c:pt>
                <c:pt idx="330">
                  <c:v>44161</c:v>
                </c:pt>
                <c:pt idx="331">
                  <c:v>44162</c:v>
                </c:pt>
                <c:pt idx="332">
                  <c:v>44163</c:v>
                </c:pt>
                <c:pt idx="333">
                  <c:v>44164</c:v>
                </c:pt>
                <c:pt idx="334">
                  <c:v>44165</c:v>
                </c:pt>
                <c:pt idx="335">
                  <c:v>44166</c:v>
                </c:pt>
                <c:pt idx="336">
                  <c:v>44167</c:v>
                </c:pt>
                <c:pt idx="337">
                  <c:v>44168</c:v>
                </c:pt>
                <c:pt idx="338">
                  <c:v>44169</c:v>
                </c:pt>
                <c:pt idx="339">
                  <c:v>44170</c:v>
                </c:pt>
                <c:pt idx="340">
                  <c:v>44171</c:v>
                </c:pt>
                <c:pt idx="341">
                  <c:v>44172</c:v>
                </c:pt>
                <c:pt idx="342">
                  <c:v>44173</c:v>
                </c:pt>
                <c:pt idx="343">
                  <c:v>44174</c:v>
                </c:pt>
                <c:pt idx="344">
                  <c:v>44175</c:v>
                </c:pt>
                <c:pt idx="345">
                  <c:v>44176</c:v>
                </c:pt>
                <c:pt idx="346">
                  <c:v>44177</c:v>
                </c:pt>
                <c:pt idx="347">
                  <c:v>44178</c:v>
                </c:pt>
                <c:pt idx="348">
                  <c:v>44179</c:v>
                </c:pt>
                <c:pt idx="349">
                  <c:v>44180</c:v>
                </c:pt>
                <c:pt idx="350">
                  <c:v>44181</c:v>
                </c:pt>
                <c:pt idx="351">
                  <c:v>44182</c:v>
                </c:pt>
                <c:pt idx="352">
                  <c:v>44183</c:v>
                </c:pt>
                <c:pt idx="353">
                  <c:v>44184</c:v>
                </c:pt>
                <c:pt idx="354">
                  <c:v>44185</c:v>
                </c:pt>
                <c:pt idx="355">
                  <c:v>44186</c:v>
                </c:pt>
                <c:pt idx="356">
                  <c:v>44187</c:v>
                </c:pt>
                <c:pt idx="357">
                  <c:v>44188</c:v>
                </c:pt>
                <c:pt idx="358">
                  <c:v>44189</c:v>
                </c:pt>
                <c:pt idx="359">
                  <c:v>44190</c:v>
                </c:pt>
                <c:pt idx="360">
                  <c:v>44191</c:v>
                </c:pt>
                <c:pt idx="361">
                  <c:v>44192</c:v>
                </c:pt>
                <c:pt idx="362">
                  <c:v>44193</c:v>
                </c:pt>
                <c:pt idx="363">
                  <c:v>44194</c:v>
                </c:pt>
                <c:pt idx="364">
                  <c:v>44195</c:v>
                </c:pt>
                <c:pt idx="365">
                  <c:v>44196</c:v>
                </c:pt>
                <c:pt idx="366">
                  <c:v>44197</c:v>
                </c:pt>
                <c:pt idx="367">
                  <c:v>44198</c:v>
                </c:pt>
                <c:pt idx="368">
                  <c:v>44199</c:v>
                </c:pt>
                <c:pt idx="369">
                  <c:v>44200</c:v>
                </c:pt>
                <c:pt idx="370">
                  <c:v>44201</c:v>
                </c:pt>
                <c:pt idx="371">
                  <c:v>44202</c:v>
                </c:pt>
                <c:pt idx="372">
                  <c:v>44203</c:v>
                </c:pt>
                <c:pt idx="373">
                  <c:v>44204</c:v>
                </c:pt>
                <c:pt idx="374">
                  <c:v>44205</c:v>
                </c:pt>
                <c:pt idx="375">
                  <c:v>44206</c:v>
                </c:pt>
                <c:pt idx="376">
                  <c:v>44207</c:v>
                </c:pt>
                <c:pt idx="377">
                  <c:v>44208</c:v>
                </c:pt>
                <c:pt idx="378">
                  <c:v>44209</c:v>
                </c:pt>
                <c:pt idx="379">
                  <c:v>44210</c:v>
                </c:pt>
                <c:pt idx="380">
                  <c:v>44211</c:v>
                </c:pt>
                <c:pt idx="381">
                  <c:v>44212</c:v>
                </c:pt>
                <c:pt idx="382">
                  <c:v>44213</c:v>
                </c:pt>
                <c:pt idx="383">
                  <c:v>44214</c:v>
                </c:pt>
                <c:pt idx="384">
                  <c:v>44215</c:v>
                </c:pt>
                <c:pt idx="385">
                  <c:v>44216</c:v>
                </c:pt>
                <c:pt idx="386">
                  <c:v>44217</c:v>
                </c:pt>
                <c:pt idx="387">
                  <c:v>44218</c:v>
                </c:pt>
                <c:pt idx="388">
                  <c:v>44219</c:v>
                </c:pt>
                <c:pt idx="389">
                  <c:v>44220</c:v>
                </c:pt>
                <c:pt idx="390">
                  <c:v>44221</c:v>
                </c:pt>
                <c:pt idx="391">
                  <c:v>44222</c:v>
                </c:pt>
                <c:pt idx="392">
                  <c:v>44223</c:v>
                </c:pt>
                <c:pt idx="393">
                  <c:v>44224</c:v>
                </c:pt>
                <c:pt idx="394">
                  <c:v>44225</c:v>
                </c:pt>
                <c:pt idx="395">
                  <c:v>44226</c:v>
                </c:pt>
                <c:pt idx="396">
                  <c:v>44227</c:v>
                </c:pt>
                <c:pt idx="397">
                  <c:v>44228</c:v>
                </c:pt>
                <c:pt idx="398">
                  <c:v>44229</c:v>
                </c:pt>
                <c:pt idx="399">
                  <c:v>44230</c:v>
                </c:pt>
                <c:pt idx="400">
                  <c:v>44231</c:v>
                </c:pt>
                <c:pt idx="401">
                  <c:v>44232</c:v>
                </c:pt>
                <c:pt idx="402">
                  <c:v>44233</c:v>
                </c:pt>
                <c:pt idx="403">
                  <c:v>44234</c:v>
                </c:pt>
                <c:pt idx="404">
                  <c:v>44235</c:v>
                </c:pt>
                <c:pt idx="405">
                  <c:v>44236</c:v>
                </c:pt>
                <c:pt idx="406">
                  <c:v>44237</c:v>
                </c:pt>
                <c:pt idx="407">
                  <c:v>44238</c:v>
                </c:pt>
                <c:pt idx="408">
                  <c:v>44239</c:v>
                </c:pt>
                <c:pt idx="409">
                  <c:v>44240</c:v>
                </c:pt>
                <c:pt idx="410">
                  <c:v>44241</c:v>
                </c:pt>
                <c:pt idx="411">
                  <c:v>44242</c:v>
                </c:pt>
                <c:pt idx="412">
                  <c:v>44243</c:v>
                </c:pt>
                <c:pt idx="413">
                  <c:v>44244</c:v>
                </c:pt>
                <c:pt idx="414">
                  <c:v>44245</c:v>
                </c:pt>
                <c:pt idx="415">
                  <c:v>44246</c:v>
                </c:pt>
                <c:pt idx="416">
                  <c:v>44247</c:v>
                </c:pt>
                <c:pt idx="417">
                  <c:v>44248</c:v>
                </c:pt>
                <c:pt idx="418">
                  <c:v>44249</c:v>
                </c:pt>
                <c:pt idx="419">
                  <c:v>44250</c:v>
                </c:pt>
                <c:pt idx="420">
                  <c:v>44251</c:v>
                </c:pt>
                <c:pt idx="421">
                  <c:v>44252</c:v>
                </c:pt>
                <c:pt idx="422">
                  <c:v>44253</c:v>
                </c:pt>
                <c:pt idx="423">
                  <c:v>44254</c:v>
                </c:pt>
                <c:pt idx="424">
                  <c:v>44255</c:v>
                </c:pt>
                <c:pt idx="425">
                  <c:v>44256</c:v>
                </c:pt>
                <c:pt idx="426">
                  <c:v>44257</c:v>
                </c:pt>
                <c:pt idx="427">
                  <c:v>44258</c:v>
                </c:pt>
                <c:pt idx="428">
                  <c:v>44259</c:v>
                </c:pt>
                <c:pt idx="429">
                  <c:v>44260</c:v>
                </c:pt>
                <c:pt idx="430">
                  <c:v>44261</c:v>
                </c:pt>
                <c:pt idx="431">
                  <c:v>44262</c:v>
                </c:pt>
                <c:pt idx="432">
                  <c:v>44263</c:v>
                </c:pt>
                <c:pt idx="433">
                  <c:v>44264</c:v>
                </c:pt>
                <c:pt idx="434">
                  <c:v>44265</c:v>
                </c:pt>
                <c:pt idx="435">
                  <c:v>44266</c:v>
                </c:pt>
                <c:pt idx="436">
                  <c:v>44267</c:v>
                </c:pt>
                <c:pt idx="437">
                  <c:v>44268</c:v>
                </c:pt>
                <c:pt idx="438">
                  <c:v>44269</c:v>
                </c:pt>
                <c:pt idx="439">
                  <c:v>44270</c:v>
                </c:pt>
                <c:pt idx="440">
                  <c:v>44271</c:v>
                </c:pt>
                <c:pt idx="441">
                  <c:v>44272</c:v>
                </c:pt>
                <c:pt idx="442">
                  <c:v>44273</c:v>
                </c:pt>
                <c:pt idx="443">
                  <c:v>44274</c:v>
                </c:pt>
                <c:pt idx="444">
                  <c:v>44275</c:v>
                </c:pt>
                <c:pt idx="445">
                  <c:v>44276</c:v>
                </c:pt>
                <c:pt idx="446">
                  <c:v>44277</c:v>
                </c:pt>
                <c:pt idx="447">
                  <c:v>44278</c:v>
                </c:pt>
                <c:pt idx="448">
                  <c:v>44279</c:v>
                </c:pt>
                <c:pt idx="449">
                  <c:v>44280</c:v>
                </c:pt>
                <c:pt idx="450">
                  <c:v>44281</c:v>
                </c:pt>
                <c:pt idx="451">
                  <c:v>44282</c:v>
                </c:pt>
                <c:pt idx="452">
                  <c:v>44283</c:v>
                </c:pt>
                <c:pt idx="453">
                  <c:v>44284</c:v>
                </c:pt>
                <c:pt idx="454">
                  <c:v>44285</c:v>
                </c:pt>
                <c:pt idx="455">
                  <c:v>44286</c:v>
                </c:pt>
                <c:pt idx="456">
                  <c:v>44287</c:v>
                </c:pt>
                <c:pt idx="457">
                  <c:v>44288</c:v>
                </c:pt>
                <c:pt idx="458">
                  <c:v>44289</c:v>
                </c:pt>
                <c:pt idx="459">
                  <c:v>44290</c:v>
                </c:pt>
                <c:pt idx="460">
                  <c:v>44291</c:v>
                </c:pt>
                <c:pt idx="461">
                  <c:v>44292</c:v>
                </c:pt>
                <c:pt idx="462">
                  <c:v>44293</c:v>
                </c:pt>
                <c:pt idx="463">
                  <c:v>44294</c:v>
                </c:pt>
                <c:pt idx="464">
                  <c:v>44295</c:v>
                </c:pt>
                <c:pt idx="465">
                  <c:v>44296</c:v>
                </c:pt>
                <c:pt idx="466">
                  <c:v>44297</c:v>
                </c:pt>
                <c:pt idx="467">
                  <c:v>44298</c:v>
                </c:pt>
                <c:pt idx="468">
                  <c:v>44299</c:v>
                </c:pt>
                <c:pt idx="469">
                  <c:v>44300</c:v>
                </c:pt>
                <c:pt idx="470">
                  <c:v>44301</c:v>
                </c:pt>
                <c:pt idx="471">
                  <c:v>44302</c:v>
                </c:pt>
                <c:pt idx="472">
                  <c:v>44303</c:v>
                </c:pt>
                <c:pt idx="473">
                  <c:v>44304</c:v>
                </c:pt>
                <c:pt idx="474">
                  <c:v>44305</c:v>
                </c:pt>
                <c:pt idx="475">
                  <c:v>44306</c:v>
                </c:pt>
                <c:pt idx="476">
                  <c:v>44307</c:v>
                </c:pt>
                <c:pt idx="477">
                  <c:v>44308</c:v>
                </c:pt>
                <c:pt idx="478">
                  <c:v>44309</c:v>
                </c:pt>
                <c:pt idx="479">
                  <c:v>44310</c:v>
                </c:pt>
                <c:pt idx="480">
                  <c:v>44311</c:v>
                </c:pt>
                <c:pt idx="481">
                  <c:v>44312</c:v>
                </c:pt>
                <c:pt idx="482">
                  <c:v>44313</c:v>
                </c:pt>
                <c:pt idx="483">
                  <c:v>44314</c:v>
                </c:pt>
                <c:pt idx="484">
                  <c:v>44315</c:v>
                </c:pt>
                <c:pt idx="485">
                  <c:v>44316</c:v>
                </c:pt>
                <c:pt idx="486">
                  <c:v>44317</c:v>
                </c:pt>
                <c:pt idx="487">
                  <c:v>44318</c:v>
                </c:pt>
                <c:pt idx="488">
                  <c:v>44319</c:v>
                </c:pt>
                <c:pt idx="489">
                  <c:v>44320</c:v>
                </c:pt>
                <c:pt idx="490">
                  <c:v>44321</c:v>
                </c:pt>
                <c:pt idx="491">
                  <c:v>44322</c:v>
                </c:pt>
                <c:pt idx="492">
                  <c:v>44323</c:v>
                </c:pt>
                <c:pt idx="493">
                  <c:v>44324</c:v>
                </c:pt>
                <c:pt idx="494">
                  <c:v>44325</c:v>
                </c:pt>
                <c:pt idx="495">
                  <c:v>44326</c:v>
                </c:pt>
                <c:pt idx="496">
                  <c:v>44327</c:v>
                </c:pt>
                <c:pt idx="497">
                  <c:v>44328</c:v>
                </c:pt>
                <c:pt idx="498">
                  <c:v>44329</c:v>
                </c:pt>
                <c:pt idx="499">
                  <c:v>44330</c:v>
                </c:pt>
                <c:pt idx="500">
                  <c:v>44331</c:v>
                </c:pt>
                <c:pt idx="501">
                  <c:v>44332</c:v>
                </c:pt>
                <c:pt idx="502">
                  <c:v>44333</c:v>
                </c:pt>
                <c:pt idx="503">
                  <c:v>44334</c:v>
                </c:pt>
                <c:pt idx="504">
                  <c:v>44335</c:v>
                </c:pt>
                <c:pt idx="505">
                  <c:v>44336</c:v>
                </c:pt>
                <c:pt idx="506">
                  <c:v>44337</c:v>
                </c:pt>
                <c:pt idx="507">
                  <c:v>44338</c:v>
                </c:pt>
                <c:pt idx="508">
                  <c:v>44339</c:v>
                </c:pt>
                <c:pt idx="509">
                  <c:v>44340</c:v>
                </c:pt>
                <c:pt idx="510">
                  <c:v>44341</c:v>
                </c:pt>
                <c:pt idx="511">
                  <c:v>44342</c:v>
                </c:pt>
                <c:pt idx="512">
                  <c:v>44343</c:v>
                </c:pt>
                <c:pt idx="513">
                  <c:v>44344</c:v>
                </c:pt>
                <c:pt idx="514">
                  <c:v>44345</c:v>
                </c:pt>
                <c:pt idx="515">
                  <c:v>44346</c:v>
                </c:pt>
                <c:pt idx="516">
                  <c:v>44347</c:v>
                </c:pt>
                <c:pt idx="517">
                  <c:v>44348</c:v>
                </c:pt>
                <c:pt idx="518">
                  <c:v>44349</c:v>
                </c:pt>
                <c:pt idx="519">
                  <c:v>44350</c:v>
                </c:pt>
                <c:pt idx="520">
                  <c:v>44351</c:v>
                </c:pt>
                <c:pt idx="521">
                  <c:v>44352</c:v>
                </c:pt>
                <c:pt idx="522">
                  <c:v>44353</c:v>
                </c:pt>
                <c:pt idx="523">
                  <c:v>44354</c:v>
                </c:pt>
                <c:pt idx="524">
                  <c:v>44355</c:v>
                </c:pt>
                <c:pt idx="525">
                  <c:v>44356</c:v>
                </c:pt>
                <c:pt idx="526">
                  <c:v>44357</c:v>
                </c:pt>
                <c:pt idx="527">
                  <c:v>44358</c:v>
                </c:pt>
                <c:pt idx="528">
                  <c:v>44359</c:v>
                </c:pt>
                <c:pt idx="529">
                  <c:v>44360</c:v>
                </c:pt>
                <c:pt idx="530">
                  <c:v>44361</c:v>
                </c:pt>
                <c:pt idx="531">
                  <c:v>44362</c:v>
                </c:pt>
                <c:pt idx="532">
                  <c:v>44363</c:v>
                </c:pt>
                <c:pt idx="533">
                  <c:v>44364</c:v>
                </c:pt>
                <c:pt idx="534">
                  <c:v>44365</c:v>
                </c:pt>
                <c:pt idx="535">
                  <c:v>44366</c:v>
                </c:pt>
                <c:pt idx="536">
                  <c:v>44367</c:v>
                </c:pt>
                <c:pt idx="537">
                  <c:v>44368</c:v>
                </c:pt>
                <c:pt idx="538">
                  <c:v>44369</c:v>
                </c:pt>
                <c:pt idx="539">
                  <c:v>44370</c:v>
                </c:pt>
                <c:pt idx="540">
                  <c:v>44371</c:v>
                </c:pt>
                <c:pt idx="541">
                  <c:v>44372</c:v>
                </c:pt>
                <c:pt idx="542">
                  <c:v>44373</c:v>
                </c:pt>
                <c:pt idx="543">
                  <c:v>44374</c:v>
                </c:pt>
                <c:pt idx="544">
                  <c:v>44375</c:v>
                </c:pt>
                <c:pt idx="545">
                  <c:v>44376</c:v>
                </c:pt>
                <c:pt idx="546">
                  <c:v>44377</c:v>
                </c:pt>
                <c:pt idx="547">
                  <c:v>44378</c:v>
                </c:pt>
                <c:pt idx="548">
                  <c:v>44379</c:v>
                </c:pt>
                <c:pt idx="549">
                  <c:v>44380</c:v>
                </c:pt>
                <c:pt idx="550">
                  <c:v>44381</c:v>
                </c:pt>
                <c:pt idx="551">
                  <c:v>44382</c:v>
                </c:pt>
                <c:pt idx="552">
                  <c:v>44383</c:v>
                </c:pt>
                <c:pt idx="553">
                  <c:v>44384</c:v>
                </c:pt>
                <c:pt idx="554">
                  <c:v>44385</c:v>
                </c:pt>
                <c:pt idx="555">
                  <c:v>44386</c:v>
                </c:pt>
                <c:pt idx="556">
                  <c:v>44387</c:v>
                </c:pt>
                <c:pt idx="557">
                  <c:v>44388</c:v>
                </c:pt>
                <c:pt idx="558">
                  <c:v>44389</c:v>
                </c:pt>
                <c:pt idx="559">
                  <c:v>44390</c:v>
                </c:pt>
                <c:pt idx="560">
                  <c:v>44391</c:v>
                </c:pt>
                <c:pt idx="561">
                  <c:v>44392</c:v>
                </c:pt>
                <c:pt idx="562">
                  <c:v>44393</c:v>
                </c:pt>
                <c:pt idx="563">
                  <c:v>44394</c:v>
                </c:pt>
                <c:pt idx="564">
                  <c:v>44395</c:v>
                </c:pt>
                <c:pt idx="565">
                  <c:v>44396</c:v>
                </c:pt>
                <c:pt idx="566">
                  <c:v>44397</c:v>
                </c:pt>
                <c:pt idx="567">
                  <c:v>44398</c:v>
                </c:pt>
                <c:pt idx="568">
                  <c:v>44399</c:v>
                </c:pt>
                <c:pt idx="569">
                  <c:v>44400</c:v>
                </c:pt>
                <c:pt idx="570">
                  <c:v>44401</c:v>
                </c:pt>
                <c:pt idx="571">
                  <c:v>44402</c:v>
                </c:pt>
                <c:pt idx="572">
                  <c:v>44403</c:v>
                </c:pt>
                <c:pt idx="573">
                  <c:v>44404</c:v>
                </c:pt>
                <c:pt idx="574">
                  <c:v>44405</c:v>
                </c:pt>
                <c:pt idx="575">
                  <c:v>44406</c:v>
                </c:pt>
                <c:pt idx="576">
                  <c:v>44407</c:v>
                </c:pt>
                <c:pt idx="577">
                  <c:v>44408</c:v>
                </c:pt>
                <c:pt idx="578">
                  <c:v>44409</c:v>
                </c:pt>
                <c:pt idx="579">
                  <c:v>44410</c:v>
                </c:pt>
                <c:pt idx="580">
                  <c:v>44411</c:v>
                </c:pt>
                <c:pt idx="581">
                  <c:v>44412</c:v>
                </c:pt>
                <c:pt idx="582">
                  <c:v>44413</c:v>
                </c:pt>
                <c:pt idx="583">
                  <c:v>44414</c:v>
                </c:pt>
                <c:pt idx="584">
                  <c:v>44415</c:v>
                </c:pt>
                <c:pt idx="585">
                  <c:v>44416</c:v>
                </c:pt>
                <c:pt idx="586">
                  <c:v>44417</c:v>
                </c:pt>
                <c:pt idx="587">
                  <c:v>44418</c:v>
                </c:pt>
                <c:pt idx="588">
                  <c:v>44419</c:v>
                </c:pt>
                <c:pt idx="589">
                  <c:v>44420</c:v>
                </c:pt>
                <c:pt idx="590">
                  <c:v>44421</c:v>
                </c:pt>
                <c:pt idx="591">
                  <c:v>44422</c:v>
                </c:pt>
                <c:pt idx="592">
                  <c:v>44423</c:v>
                </c:pt>
                <c:pt idx="593">
                  <c:v>44424</c:v>
                </c:pt>
                <c:pt idx="594">
                  <c:v>44425</c:v>
                </c:pt>
                <c:pt idx="595">
                  <c:v>44426</c:v>
                </c:pt>
                <c:pt idx="596">
                  <c:v>44427</c:v>
                </c:pt>
                <c:pt idx="597">
                  <c:v>44428</c:v>
                </c:pt>
                <c:pt idx="598">
                  <c:v>44429</c:v>
                </c:pt>
                <c:pt idx="599">
                  <c:v>44430</c:v>
                </c:pt>
                <c:pt idx="600">
                  <c:v>44431</c:v>
                </c:pt>
                <c:pt idx="601">
                  <c:v>44432</c:v>
                </c:pt>
                <c:pt idx="602">
                  <c:v>44433</c:v>
                </c:pt>
                <c:pt idx="603">
                  <c:v>44434</c:v>
                </c:pt>
                <c:pt idx="604">
                  <c:v>44435</c:v>
                </c:pt>
                <c:pt idx="605">
                  <c:v>44436</c:v>
                </c:pt>
                <c:pt idx="606">
                  <c:v>44437</c:v>
                </c:pt>
                <c:pt idx="607">
                  <c:v>44438</c:v>
                </c:pt>
                <c:pt idx="608">
                  <c:v>44439</c:v>
                </c:pt>
                <c:pt idx="609">
                  <c:v>44440</c:v>
                </c:pt>
                <c:pt idx="610">
                  <c:v>44441</c:v>
                </c:pt>
                <c:pt idx="611">
                  <c:v>44442</c:v>
                </c:pt>
                <c:pt idx="612">
                  <c:v>44443</c:v>
                </c:pt>
                <c:pt idx="613">
                  <c:v>44444</c:v>
                </c:pt>
                <c:pt idx="614">
                  <c:v>44445</c:v>
                </c:pt>
                <c:pt idx="615">
                  <c:v>44446</c:v>
                </c:pt>
                <c:pt idx="616">
                  <c:v>44447</c:v>
                </c:pt>
                <c:pt idx="617">
                  <c:v>44448</c:v>
                </c:pt>
                <c:pt idx="618">
                  <c:v>44449</c:v>
                </c:pt>
                <c:pt idx="619">
                  <c:v>44450</c:v>
                </c:pt>
                <c:pt idx="620">
                  <c:v>44451</c:v>
                </c:pt>
                <c:pt idx="621">
                  <c:v>44452</c:v>
                </c:pt>
                <c:pt idx="622">
                  <c:v>44453</c:v>
                </c:pt>
                <c:pt idx="623">
                  <c:v>44454</c:v>
                </c:pt>
                <c:pt idx="624">
                  <c:v>44455</c:v>
                </c:pt>
                <c:pt idx="625">
                  <c:v>44456</c:v>
                </c:pt>
                <c:pt idx="626">
                  <c:v>44457</c:v>
                </c:pt>
                <c:pt idx="627">
                  <c:v>44458</c:v>
                </c:pt>
                <c:pt idx="628">
                  <c:v>44459</c:v>
                </c:pt>
                <c:pt idx="629">
                  <c:v>44460</c:v>
                </c:pt>
                <c:pt idx="630">
                  <c:v>44461</c:v>
                </c:pt>
                <c:pt idx="631">
                  <c:v>44462</c:v>
                </c:pt>
                <c:pt idx="632">
                  <c:v>44463</c:v>
                </c:pt>
                <c:pt idx="633">
                  <c:v>44464</c:v>
                </c:pt>
                <c:pt idx="634">
                  <c:v>44465</c:v>
                </c:pt>
                <c:pt idx="635">
                  <c:v>44466</c:v>
                </c:pt>
                <c:pt idx="636">
                  <c:v>44467</c:v>
                </c:pt>
                <c:pt idx="637">
                  <c:v>44468</c:v>
                </c:pt>
                <c:pt idx="638">
                  <c:v>44469</c:v>
                </c:pt>
                <c:pt idx="639">
                  <c:v>44470</c:v>
                </c:pt>
                <c:pt idx="640">
                  <c:v>44471</c:v>
                </c:pt>
                <c:pt idx="641">
                  <c:v>44472</c:v>
                </c:pt>
                <c:pt idx="642">
                  <c:v>44473</c:v>
                </c:pt>
                <c:pt idx="643">
                  <c:v>44474</c:v>
                </c:pt>
                <c:pt idx="644">
                  <c:v>44475</c:v>
                </c:pt>
                <c:pt idx="645">
                  <c:v>44476</c:v>
                </c:pt>
                <c:pt idx="646">
                  <c:v>44477</c:v>
                </c:pt>
                <c:pt idx="647">
                  <c:v>44478</c:v>
                </c:pt>
                <c:pt idx="648">
                  <c:v>44479</c:v>
                </c:pt>
                <c:pt idx="649">
                  <c:v>44480</c:v>
                </c:pt>
                <c:pt idx="650">
                  <c:v>44481</c:v>
                </c:pt>
                <c:pt idx="651">
                  <c:v>44482</c:v>
                </c:pt>
                <c:pt idx="652">
                  <c:v>44483</c:v>
                </c:pt>
                <c:pt idx="653">
                  <c:v>44484</c:v>
                </c:pt>
                <c:pt idx="654">
                  <c:v>44485</c:v>
                </c:pt>
                <c:pt idx="655">
                  <c:v>44486</c:v>
                </c:pt>
                <c:pt idx="656">
                  <c:v>44487</c:v>
                </c:pt>
                <c:pt idx="657">
                  <c:v>44488</c:v>
                </c:pt>
                <c:pt idx="658">
                  <c:v>44489</c:v>
                </c:pt>
                <c:pt idx="659">
                  <c:v>44490</c:v>
                </c:pt>
                <c:pt idx="660">
                  <c:v>44491</c:v>
                </c:pt>
                <c:pt idx="661">
                  <c:v>44492</c:v>
                </c:pt>
                <c:pt idx="662">
                  <c:v>44493</c:v>
                </c:pt>
                <c:pt idx="663">
                  <c:v>44494</c:v>
                </c:pt>
                <c:pt idx="664">
                  <c:v>44495</c:v>
                </c:pt>
                <c:pt idx="665">
                  <c:v>44496</c:v>
                </c:pt>
                <c:pt idx="666">
                  <c:v>44497</c:v>
                </c:pt>
                <c:pt idx="667">
                  <c:v>44498</c:v>
                </c:pt>
                <c:pt idx="668">
                  <c:v>44499</c:v>
                </c:pt>
                <c:pt idx="669">
                  <c:v>44500</c:v>
                </c:pt>
                <c:pt idx="670">
                  <c:v>44501</c:v>
                </c:pt>
                <c:pt idx="671">
                  <c:v>44502</c:v>
                </c:pt>
                <c:pt idx="672">
                  <c:v>44503</c:v>
                </c:pt>
                <c:pt idx="673">
                  <c:v>44504</c:v>
                </c:pt>
                <c:pt idx="674">
                  <c:v>44505</c:v>
                </c:pt>
                <c:pt idx="675">
                  <c:v>44506</c:v>
                </c:pt>
                <c:pt idx="676">
                  <c:v>44507</c:v>
                </c:pt>
                <c:pt idx="677">
                  <c:v>44508</c:v>
                </c:pt>
                <c:pt idx="678">
                  <c:v>44509</c:v>
                </c:pt>
                <c:pt idx="679">
                  <c:v>44510</c:v>
                </c:pt>
                <c:pt idx="680">
                  <c:v>44511</c:v>
                </c:pt>
                <c:pt idx="681">
                  <c:v>44512</c:v>
                </c:pt>
                <c:pt idx="682">
                  <c:v>44513</c:v>
                </c:pt>
                <c:pt idx="683">
                  <c:v>44514</c:v>
                </c:pt>
                <c:pt idx="684">
                  <c:v>44515</c:v>
                </c:pt>
                <c:pt idx="685">
                  <c:v>44516</c:v>
                </c:pt>
                <c:pt idx="686">
                  <c:v>44517</c:v>
                </c:pt>
                <c:pt idx="687">
                  <c:v>44518</c:v>
                </c:pt>
                <c:pt idx="688">
                  <c:v>44519</c:v>
                </c:pt>
                <c:pt idx="689">
                  <c:v>44520</c:v>
                </c:pt>
                <c:pt idx="690">
                  <c:v>44521</c:v>
                </c:pt>
                <c:pt idx="691">
                  <c:v>44522</c:v>
                </c:pt>
                <c:pt idx="692">
                  <c:v>44523</c:v>
                </c:pt>
                <c:pt idx="693">
                  <c:v>44524</c:v>
                </c:pt>
                <c:pt idx="694">
                  <c:v>44525</c:v>
                </c:pt>
                <c:pt idx="695">
                  <c:v>44526</c:v>
                </c:pt>
                <c:pt idx="696">
                  <c:v>44527</c:v>
                </c:pt>
                <c:pt idx="697">
                  <c:v>44528</c:v>
                </c:pt>
                <c:pt idx="698">
                  <c:v>44529</c:v>
                </c:pt>
                <c:pt idx="699">
                  <c:v>44530</c:v>
                </c:pt>
                <c:pt idx="700">
                  <c:v>44531</c:v>
                </c:pt>
                <c:pt idx="701">
                  <c:v>44532</c:v>
                </c:pt>
                <c:pt idx="702">
                  <c:v>44533</c:v>
                </c:pt>
                <c:pt idx="703">
                  <c:v>44534</c:v>
                </c:pt>
                <c:pt idx="704">
                  <c:v>44535</c:v>
                </c:pt>
                <c:pt idx="705">
                  <c:v>44536</c:v>
                </c:pt>
                <c:pt idx="706">
                  <c:v>44537</c:v>
                </c:pt>
                <c:pt idx="707">
                  <c:v>44538</c:v>
                </c:pt>
                <c:pt idx="708">
                  <c:v>44539</c:v>
                </c:pt>
                <c:pt idx="709">
                  <c:v>44540</c:v>
                </c:pt>
                <c:pt idx="710">
                  <c:v>44541</c:v>
                </c:pt>
                <c:pt idx="711">
                  <c:v>44542</c:v>
                </c:pt>
                <c:pt idx="712">
                  <c:v>44543</c:v>
                </c:pt>
                <c:pt idx="713">
                  <c:v>44544</c:v>
                </c:pt>
                <c:pt idx="714">
                  <c:v>44545</c:v>
                </c:pt>
                <c:pt idx="715">
                  <c:v>44546</c:v>
                </c:pt>
                <c:pt idx="716">
                  <c:v>44547</c:v>
                </c:pt>
                <c:pt idx="717">
                  <c:v>44548</c:v>
                </c:pt>
                <c:pt idx="718">
                  <c:v>44549</c:v>
                </c:pt>
                <c:pt idx="719">
                  <c:v>44550</c:v>
                </c:pt>
                <c:pt idx="720">
                  <c:v>44551</c:v>
                </c:pt>
                <c:pt idx="721">
                  <c:v>44552</c:v>
                </c:pt>
                <c:pt idx="722">
                  <c:v>44553</c:v>
                </c:pt>
                <c:pt idx="723">
                  <c:v>44554</c:v>
                </c:pt>
                <c:pt idx="724">
                  <c:v>44555</c:v>
                </c:pt>
                <c:pt idx="725">
                  <c:v>44556</c:v>
                </c:pt>
                <c:pt idx="726">
                  <c:v>44557</c:v>
                </c:pt>
                <c:pt idx="727">
                  <c:v>44558</c:v>
                </c:pt>
                <c:pt idx="728">
                  <c:v>44559</c:v>
                </c:pt>
                <c:pt idx="729">
                  <c:v>44560</c:v>
                </c:pt>
                <c:pt idx="730">
                  <c:v>44561</c:v>
                </c:pt>
                <c:pt idx="731">
                  <c:v>44562</c:v>
                </c:pt>
                <c:pt idx="732">
                  <c:v>44563</c:v>
                </c:pt>
                <c:pt idx="733">
                  <c:v>44564</c:v>
                </c:pt>
                <c:pt idx="734">
                  <c:v>44565</c:v>
                </c:pt>
                <c:pt idx="735">
                  <c:v>44566</c:v>
                </c:pt>
                <c:pt idx="736">
                  <c:v>44567</c:v>
                </c:pt>
                <c:pt idx="737">
                  <c:v>44568</c:v>
                </c:pt>
                <c:pt idx="738">
                  <c:v>44569</c:v>
                </c:pt>
                <c:pt idx="739">
                  <c:v>44570</c:v>
                </c:pt>
                <c:pt idx="740">
                  <c:v>44571</c:v>
                </c:pt>
                <c:pt idx="741">
                  <c:v>44572</c:v>
                </c:pt>
                <c:pt idx="742">
                  <c:v>44573</c:v>
                </c:pt>
                <c:pt idx="743">
                  <c:v>44574</c:v>
                </c:pt>
                <c:pt idx="744">
                  <c:v>44575</c:v>
                </c:pt>
                <c:pt idx="745">
                  <c:v>44576</c:v>
                </c:pt>
                <c:pt idx="746">
                  <c:v>44577</c:v>
                </c:pt>
                <c:pt idx="747">
                  <c:v>44578</c:v>
                </c:pt>
                <c:pt idx="748">
                  <c:v>44579</c:v>
                </c:pt>
                <c:pt idx="749">
                  <c:v>44580</c:v>
                </c:pt>
                <c:pt idx="750">
                  <c:v>44581</c:v>
                </c:pt>
                <c:pt idx="751">
                  <c:v>44582</c:v>
                </c:pt>
                <c:pt idx="752">
                  <c:v>44583</c:v>
                </c:pt>
                <c:pt idx="753">
                  <c:v>44584</c:v>
                </c:pt>
                <c:pt idx="754">
                  <c:v>44585</c:v>
                </c:pt>
                <c:pt idx="755">
                  <c:v>44586</c:v>
                </c:pt>
                <c:pt idx="756">
                  <c:v>44587</c:v>
                </c:pt>
                <c:pt idx="757">
                  <c:v>44588</c:v>
                </c:pt>
                <c:pt idx="758">
                  <c:v>44589</c:v>
                </c:pt>
                <c:pt idx="759">
                  <c:v>44590</c:v>
                </c:pt>
                <c:pt idx="760">
                  <c:v>44591</c:v>
                </c:pt>
                <c:pt idx="761">
                  <c:v>44592</c:v>
                </c:pt>
                <c:pt idx="762">
                  <c:v>44593</c:v>
                </c:pt>
                <c:pt idx="763">
                  <c:v>44594</c:v>
                </c:pt>
                <c:pt idx="764">
                  <c:v>44595</c:v>
                </c:pt>
                <c:pt idx="765">
                  <c:v>44596</c:v>
                </c:pt>
                <c:pt idx="766">
                  <c:v>44597</c:v>
                </c:pt>
                <c:pt idx="767">
                  <c:v>44598</c:v>
                </c:pt>
                <c:pt idx="768">
                  <c:v>44599</c:v>
                </c:pt>
                <c:pt idx="769">
                  <c:v>44600</c:v>
                </c:pt>
                <c:pt idx="770">
                  <c:v>44601</c:v>
                </c:pt>
                <c:pt idx="771">
                  <c:v>44602</c:v>
                </c:pt>
                <c:pt idx="772">
                  <c:v>44603</c:v>
                </c:pt>
                <c:pt idx="773">
                  <c:v>44604</c:v>
                </c:pt>
                <c:pt idx="774">
                  <c:v>44605</c:v>
                </c:pt>
                <c:pt idx="775">
                  <c:v>44606</c:v>
                </c:pt>
                <c:pt idx="776">
                  <c:v>44607</c:v>
                </c:pt>
                <c:pt idx="777">
                  <c:v>44608</c:v>
                </c:pt>
                <c:pt idx="778">
                  <c:v>44609</c:v>
                </c:pt>
                <c:pt idx="779">
                  <c:v>44610</c:v>
                </c:pt>
                <c:pt idx="780">
                  <c:v>44611</c:v>
                </c:pt>
                <c:pt idx="781">
                  <c:v>44612</c:v>
                </c:pt>
                <c:pt idx="782">
                  <c:v>44613</c:v>
                </c:pt>
                <c:pt idx="783">
                  <c:v>44614</c:v>
                </c:pt>
                <c:pt idx="784">
                  <c:v>44615</c:v>
                </c:pt>
                <c:pt idx="785">
                  <c:v>44616</c:v>
                </c:pt>
                <c:pt idx="786">
                  <c:v>44617</c:v>
                </c:pt>
                <c:pt idx="787">
                  <c:v>44618</c:v>
                </c:pt>
                <c:pt idx="788">
                  <c:v>44619</c:v>
                </c:pt>
                <c:pt idx="789">
                  <c:v>44620</c:v>
                </c:pt>
                <c:pt idx="790">
                  <c:v>44621</c:v>
                </c:pt>
                <c:pt idx="791">
                  <c:v>44622</c:v>
                </c:pt>
                <c:pt idx="792">
                  <c:v>44623</c:v>
                </c:pt>
                <c:pt idx="793">
                  <c:v>44624</c:v>
                </c:pt>
                <c:pt idx="794">
                  <c:v>44625</c:v>
                </c:pt>
                <c:pt idx="795">
                  <c:v>44626</c:v>
                </c:pt>
                <c:pt idx="796">
                  <c:v>44627</c:v>
                </c:pt>
                <c:pt idx="797">
                  <c:v>44628</c:v>
                </c:pt>
                <c:pt idx="798">
                  <c:v>44629</c:v>
                </c:pt>
                <c:pt idx="799">
                  <c:v>44630</c:v>
                </c:pt>
                <c:pt idx="800">
                  <c:v>44631</c:v>
                </c:pt>
                <c:pt idx="801">
                  <c:v>44632</c:v>
                </c:pt>
                <c:pt idx="802">
                  <c:v>44633</c:v>
                </c:pt>
                <c:pt idx="803">
                  <c:v>44634</c:v>
                </c:pt>
                <c:pt idx="804">
                  <c:v>44635</c:v>
                </c:pt>
                <c:pt idx="805">
                  <c:v>44636</c:v>
                </c:pt>
                <c:pt idx="806">
                  <c:v>44637</c:v>
                </c:pt>
                <c:pt idx="807">
                  <c:v>44638</c:v>
                </c:pt>
                <c:pt idx="808">
                  <c:v>44639</c:v>
                </c:pt>
                <c:pt idx="809">
                  <c:v>44640</c:v>
                </c:pt>
                <c:pt idx="810">
                  <c:v>44641</c:v>
                </c:pt>
                <c:pt idx="811">
                  <c:v>44642</c:v>
                </c:pt>
              </c:numCache>
            </c:numRef>
          </c:xVal>
          <c:yVal>
            <c:numRef>
              <c:f>'Plot Data'!$F$35:$F$846</c:f>
              <c:numCache>
                <c:formatCode>#,##0</c:formatCode>
                <c:ptCount val="81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14.222638873046392</c:v>
                </c:pt>
                <c:pt idx="60">
                  <c:v>30.417718517594704</c:v>
                </c:pt>
                <c:pt idx="61">
                  <c:v>69.675588354818146</c:v>
                </c:pt>
                <c:pt idx="62">
                  <c:v>113.6663369989638</c:v>
                </c:pt>
                <c:pt idx="63">
                  <c:v>163.7565524034847</c:v>
                </c:pt>
                <c:pt idx="64">
                  <c:v>220.79083949648714</c:v>
                </c:pt>
                <c:pt idx="65">
                  <c:v>285.73042248321536</c:v>
                </c:pt>
                <c:pt idx="66">
                  <c:v>359.6691553487845</c:v>
                </c:pt>
                <c:pt idx="67">
                  <c:v>443.85170346420836</c:v>
                </c:pt>
                <c:pt idx="68">
                  <c:v>529.06547016428908</c:v>
                </c:pt>
                <c:pt idx="69">
                  <c:v>624.18056034699919</c:v>
                </c:pt>
                <c:pt idx="70">
                  <c:v>730.22536881614747</c:v>
                </c:pt>
                <c:pt idx="71">
                  <c:v>831.12622746615125</c:v>
                </c:pt>
                <c:pt idx="72">
                  <c:v>939.80859907409672</c:v>
                </c:pt>
                <c:pt idx="73">
                  <c:v>1056.241385846263</c:v>
                </c:pt>
                <c:pt idx="74">
                  <c:v>1180.1921229208817</c:v>
                </c:pt>
                <c:pt idx="75">
                  <c:v>1311.2366160394656</c:v>
                </c:pt>
                <c:pt idx="76">
                  <c:v>1450.3924270301159</c:v>
                </c:pt>
                <c:pt idx="77">
                  <c:v>1845.0356368913742</c:v>
                </c:pt>
                <c:pt idx="78">
                  <c:v>2261.7754549935357</c:v>
                </c:pt>
                <c:pt idx="79">
                  <c:v>2703.1980330377828</c:v>
                </c:pt>
                <c:pt idx="80">
                  <c:v>3157.7874069041163</c:v>
                </c:pt>
                <c:pt idx="81">
                  <c:v>3638.3249180077191</c:v>
                </c:pt>
                <c:pt idx="82">
                  <c:v>4146.3537843337563</c:v>
                </c:pt>
                <c:pt idx="83">
                  <c:v>4683.9522465848549</c:v>
                </c:pt>
                <c:pt idx="84">
                  <c:v>5252.531338609474</c:v>
                </c:pt>
                <c:pt idx="85">
                  <c:v>5724.3661794856744</c:v>
                </c:pt>
                <c:pt idx="86">
                  <c:v>6223.3371963680202</c:v>
                </c:pt>
                <c:pt idx="87">
                  <c:v>6636.345840232877</c:v>
                </c:pt>
                <c:pt idx="88">
                  <c:v>7064.9490830458772</c:v>
                </c:pt>
                <c:pt idx="89">
                  <c:v>7501.7185761641085</c:v>
                </c:pt>
                <c:pt idx="90">
                  <c:v>7898.7117973123495</c:v>
                </c:pt>
                <c:pt idx="91">
                  <c:v>8291.7582600519672</c:v>
                </c:pt>
                <c:pt idx="92">
                  <c:v>8677.2481950360561</c:v>
                </c:pt>
                <c:pt idx="93">
                  <c:v>9050.9529446563793</c:v>
                </c:pt>
                <c:pt idx="94">
                  <c:v>9408.467540997186</c:v>
                </c:pt>
                <c:pt idx="95">
                  <c:v>9758.0999077392153</c:v>
                </c:pt>
                <c:pt idx="96">
                  <c:v>10097.665270985372</c:v>
                </c:pt>
                <c:pt idx="97">
                  <c:v>10425.096003038485</c:v>
                </c:pt>
                <c:pt idx="98">
                  <c:v>10743.709614957881</c:v>
                </c:pt>
                <c:pt idx="99">
                  <c:v>11052.908927813067</c:v>
                </c:pt>
                <c:pt idx="100">
                  <c:v>11352.479903443513</c:v>
                </c:pt>
                <c:pt idx="101">
                  <c:v>11642.715024262654</c:v>
                </c:pt>
                <c:pt idx="102">
                  <c:v>11924.43704002171</c:v>
                </c:pt>
                <c:pt idx="103">
                  <c:v>12197.575398397652</c:v>
                </c:pt>
                <c:pt idx="104">
                  <c:v>12462.325125466416</c:v>
                </c:pt>
                <c:pt idx="105">
                  <c:v>12719.139801391981</c:v>
                </c:pt>
                <c:pt idx="106">
                  <c:v>12968.130363279775</c:v>
                </c:pt>
                <c:pt idx="107">
                  <c:v>13315.831524686695</c:v>
                </c:pt>
                <c:pt idx="108">
                  <c:v>13652.913695207035</c:v>
                </c:pt>
                <c:pt idx="109">
                  <c:v>13979.767616125531</c:v>
                </c:pt>
                <c:pt idx="110">
                  <c:v>14291.312124227754</c:v>
                </c:pt>
                <c:pt idx="111">
                  <c:v>14593.306820602325</c:v>
                </c:pt>
                <c:pt idx="112">
                  <c:v>14886.046345769118</c:v>
                </c:pt>
                <c:pt idx="113">
                  <c:v>15169.797292765081</c:v>
                </c:pt>
                <c:pt idx="114">
                  <c:v>15444.833818199224</c:v>
                </c:pt>
                <c:pt idx="115">
                  <c:v>15711.424440432411</c:v>
                </c:pt>
                <c:pt idx="116">
                  <c:v>15969.824652821748</c:v>
                </c:pt>
                <c:pt idx="117">
                  <c:v>16220.271049633498</c:v>
                </c:pt>
                <c:pt idx="118">
                  <c:v>16463.001341186235</c:v>
                </c:pt>
                <c:pt idx="119">
                  <c:v>16698.248962258054</c:v>
                </c:pt>
                <c:pt idx="120">
                  <c:v>16926.239085619389</c:v>
                </c:pt>
                <c:pt idx="121">
                  <c:v>17147.191682554356</c:v>
                </c:pt>
                <c:pt idx="122">
                  <c:v>17456.468851369973</c:v>
                </c:pt>
                <c:pt idx="123">
                  <c:v>17756.185560630136</c:v>
                </c:pt>
                <c:pt idx="124">
                  <c:v>18046.629632114171</c:v>
                </c:pt>
                <c:pt idx="125">
                  <c:v>18323.324924318586</c:v>
                </c:pt>
                <c:pt idx="126">
                  <c:v>18591.449524946769</c:v>
                </c:pt>
                <c:pt idx="127">
                  <c:v>18851.264347794819</c:v>
                </c:pt>
                <c:pt idx="128">
                  <c:v>19103.022520903545</c:v>
                </c:pt>
                <c:pt idx="129">
                  <c:v>19346.969480754506</c:v>
                </c:pt>
                <c:pt idx="130">
                  <c:v>19583.343326730275</c:v>
                </c:pt>
                <c:pt idx="131">
                  <c:v>19812.375219584406</c:v>
                </c:pt>
                <c:pt idx="132">
                  <c:v>20034.289716208779</c:v>
                </c:pt>
                <c:pt idx="133">
                  <c:v>20249.304733051285</c:v>
                </c:pt>
                <c:pt idx="134">
                  <c:v>20457.631666610738</c:v>
                </c:pt>
                <c:pt idx="135">
                  <c:v>20766.845982406929</c:v>
                </c:pt>
                <c:pt idx="136">
                  <c:v>21066.432889353389</c:v>
                </c:pt>
                <c:pt idx="137">
                  <c:v>21356.688124576904</c:v>
                </c:pt>
                <c:pt idx="138">
                  <c:v>21632.530107233491</c:v>
                </c:pt>
                <c:pt idx="139">
                  <c:v>21899.772903197161</c:v>
                </c:pt>
                <c:pt idx="140">
                  <c:v>22158.681391033981</c:v>
                </c:pt>
                <c:pt idx="141">
                  <c:v>22409.512469801455</c:v>
                </c:pt>
                <c:pt idx="142">
                  <c:v>22652.515297040394</c:v>
                </c:pt>
                <c:pt idx="143">
                  <c:v>22887.9315200485</c:v>
                </c:pt>
                <c:pt idx="144">
                  <c:v>23161.688930717042</c:v>
                </c:pt>
                <c:pt idx="145">
                  <c:v>23433.871831556033</c:v>
                </c:pt>
                <c:pt idx="146">
                  <c:v>23705.591668776757</c:v>
                </c:pt>
                <c:pt idx="147">
                  <c:v>23980.880178198793</c:v>
                </c:pt>
                <c:pt idx="148">
                  <c:v>24258.67220145899</c:v>
                </c:pt>
                <c:pt idx="149">
                  <c:v>24540.582754294493</c:v>
                </c:pt>
                <c:pt idx="150">
                  <c:v>24828.435088800248</c:v>
                </c:pt>
                <c:pt idx="151">
                  <c:v>25124.024256922461</c:v>
                </c:pt>
                <c:pt idx="152">
                  <c:v>25422.921617738622</c:v>
                </c:pt>
                <c:pt idx="153">
                  <c:v>25725.867599268284</c:v>
                </c:pt>
                <c:pt idx="154">
                  <c:v>26033.528755294723</c:v>
                </c:pt>
                <c:pt idx="155">
                  <c:v>26346.088464713102</c:v>
                </c:pt>
                <c:pt idx="156">
                  <c:v>26663.904615950072</c:v>
                </c:pt>
                <c:pt idx="157">
                  <c:v>26987.142144666366</c:v>
                </c:pt>
                <c:pt idx="158">
                  <c:v>27315.713294236866</c:v>
                </c:pt>
                <c:pt idx="159">
                  <c:v>27649.279924216728</c:v>
                </c:pt>
                <c:pt idx="160">
                  <c:v>27988.096800265375</c:v>
                </c:pt>
                <c:pt idx="161">
                  <c:v>28332.345019791344</c:v>
                </c:pt>
                <c:pt idx="162">
                  <c:v>28682.134462453556</c:v>
                </c:pt>
                <c:pt idx="163">
                  <c:v>29037.56270841424</c:v>
                </c:pt>
                <c:pt idx="164">
                  <c:v>29398.688733655654</c:v>
                </c:pt>
                <c:pt idx="165">
                  <c:v>29765.556783225937</c:v>
                </c:pt>
                <c:pt idx="166">
                  <c:v>30138.22283363124</c:v>
                </c:pt>
                <c:pt idx="167">
                  <c:v>30516.807921397602</c:v>
                </c:pt>
                <c:pt idx="168">
                  <c:v>30901.412878201932</c:v>
                </c:pt>
                <c:pt idx="169">
                  <c:v>31292.125836735613</c:v>
                </c:pt>
                <c:pt idx="170">
                  <c:v>31689.031887979741</c:v>
                </c:pt>
                <c:pt idx="171">
                  <c:v>32092.214070726499</c:v>
                </c:pt>
                <c:pt idx="172">
                  <c:v>32699.54999747363</c:v>
                </c:pt>
                <c:pt idx="173">
                  <c:v>33316.457061351983</c:v>
                </c:pt>
                <c:pt idx="174">
                  <c:v>33943.081474974351</c:v>
                </c:pt>
                <c:pt idx="175">
                  <c:v>34569.674423098892</c:v>
                </c:pt>
                <c:pt idx="176">
                  <c:v>35206.10865495327</c:v>
                </c:pt>
                <c:pt idx="177">
                  <c:v>35852.52180118618</c:v>
                </c:pt>
                <c:pt idx="178">
                  <c:v>36509.053733779889</c:v>
                </c:pt>
                <c:pt idx="179">
                  <c:v>37175.847223568082</c:v>
                </c:pt>
                <c:pt idx="180">
                  <c:v>37853.047555442608</c:v>
                </c:pt>
                <c:pt idx="181">
                  <c:v>38540.801564130736</c:v>
                </c:pt>
                <c:pt idx="182">
                  <c:v>39239.256360241699</c:v>
                </c:pt>
                <c:pt idx="183">
                  <c:v>39948.560216772363</c:v>
                </c:pt>
                <c:pt idx="184">
                  <c:v>40668.863036943454</c:v>
                </c:pt>
                <c:pt idx="185">
                  <c:v>41400.316471262086</c:v>
                </c:pt>
                <c:pt idx="186">
                  <c:v>42143.073847412241</c:v>
                </c:pt>
                <c:pt idx="187">
                  <c:v>42897.289987887685</c:v>
                </c:pt>
                <c:pt idx="188">
                  <c:v>43663.121053334755</c:v>
                </c:pt>
                <c:pt idx="189">
                  <c:v>44440.72449340218</c:v>
                </c:pt>
                <c:pt idx="190">
                  <c:v>45230.259198882261</c:v>
                </c:pt>
                <c:pt idx="191">
                  <c:v>46031.885542444848</c:v>
                </c:pt>
                <c:pt idx="192">
                  <c:v>46845.76535394336</c:v>
                </c:pt>
                <c:pt idx="193">
                  <c:v>47672.061873838538</c:v>
                </c:pt>
                <c:pt idx="194">
                  <c:v>48510.939709130122</c:v>
                </c:pt>
                <c:pt idx="195">
                  <c:v>49362.56480932625</c:v>
                </c:pt>
                <c:pt idx="196">
                  <c:v>50227.104461892122</c:v>
                </c:pt>
                <c:pt idx="197">
                  <c:v>51104.727296372359</c:v>
                </c:pt>
                <c:pt idx="198">
                  <c:v>51995.603265818296</c:v>
                </c:pt>
                <c:pt idx="199">
                  <c:v>52899.903618926226</c:v>
                </c:pt>
                <c:pt idx="200">
                  <c:v>53817.800871457453</c:v>
                </c:pt>
                <c:pt idx="201">
                  <c:v>54640.645269809567</c:v>
                </c:pt>
                <c:pt idx="202">
                  <c:v>55461.254708515975</c:v>
                </c:pt>
                <c:pt idx="203">
                  <c:v>56277.625519017201</c:v>
                </c:pt>
                <c:pt idx="204">
                  <c:v>57084.903978607515</c:v>
                </c:pt>
                <c:pt idx="205">
                  <c:v>57882.648498095507</c:v>
                </c:pt>
                <c:pt idx="206">
                  <c:v>58667.814193006903</c:v>
                </c:pt>
                <c:pt idx="207">
                  <c:v>59436.927392196441</c:v>
                </c:pt>
                <c:pt idx="208">
                  <c:v>60186.586998382234</c:v>
                </c:pt>
                <c:pt idx="209">
                  <c:v>60926.407844874018</c:v>
                </c:pt>
                <c:pt idx="210">
                  <c:v>61655.383779189448</c:v>
                </c:pt>
                <c:pt idx="211">
                  <c:v>62372.656534248854</c:v>
                </c:pt>
                <c:pt idx="212">
                  <c:v>63077.878563466438</c:v>
                </c:pt>
                <c:pt idx="213">
                  <c:v>63770.728118254752</c:v>
                </c:pt>
                <c:pt idx="214">
                  <c:v>64451.248936712669</c:v>
                </c:pt>
                <c:pt idx="215">
                  <c:v>65119.953530449966</c:v>
                </c:pt>
                <c:pt idx="216">
                  <c:v>65777.809519286573</c:v>
                </c:pt>
                <c:pt idx="217">
                  <c:v>66424.68536308207</c:v>
                </c:pt>
                <c:pt idx="218">
                  <c:v>67060.565348256525</c:v>
                </c:pt>
                <c:pt idx="219">
                  <c:v>67685.543421573966</c:v>
                </c:pt>
                <c:pt idx="220">
                  <c:v>68299.772160752298</c:v>
                </c:pt>
                <c:pt idx="221">
                  <c:v>68903.465406891628</c:v>
                </c:pt>
                <c:pt idx="222">
                  <c:v>69496.857163558656</c:v>
                </c:pt>
                <c:pt idx="223">
                  <c:v>70080.165148250337</c:v>
                </c:pt>
                <c:pt idx="224">
                  <c:v>70653.492822254804</c:v>
                </c:pt>
                <c:pt idx="225">
                  <c:v>71216.974751272763</c:v>
                </c:pt>
                <c:pt idx="226">
                  <c:v>71770.765950611152</c:v>
                </c:pt>
                <c:pt idx="227">
                  <c:v>72315.029311668201</c:v>
                </c:pt>
                <c:pt idx="228">
                  <c:v>72849.92938351426</c:v>
                </c:pt>
                <c:pt idx="229">
                  <c:v>73375.624734876634</c:v>
                </c:pt>
                <c:pt idx="230">
                  <c:v>73892.264645363975</c:v>
                </c:pt>
                <c:pt idx="231">
                  <c:v>74399.987757761337</c:v>
                </c:pt>
                <c:pt idx="232">
                  <c:v>74898.93741312428</c:v>
                </c:pt>
                <c:pt idx="233">
                  <c:v>75389.258157256379</c:v>
                </c:pt>
                <c:pt idx="234">
                  <c:v>75871.093134039809</c:v>
                </c:pt>
                <c:pt idx="235">
                  <c:v>76344.582878011046</c:v>
                </c:pt>
                <c:pt idx="236">
                  <c:v>76809.864708975278</c:v>
                </c:pt>
                <c:pt idx="237">
                  <c:v>77267.073018922805</c:v>
                </c:pt>
                <c:pt idx="238">
                  <c:v>77716.340030488165</c:v>
                </c:pt>
                <c:pt idx="239">
                  <c:v>78157.79708282194</c:v>
                </c:pt>
                <c:pt idx="240">
                  <c:v>78591.573883050223</c:v>
                </c:pt>
                <c:pt idx="241">
                  <c:v>79017.79812005171</c:v>
                </c:pt>
                <c:pt idx="242">
                  <c:v>79436.595377604594</c:v>
                </c:pt>
                <c:pt idx="243">
                  <c:v>79848.089193008884</c:v>
                </c:pt>
                <c:pt idx="244">
                  <c:v>80252.401208262396</c:v>
                </c:pt>
                <c:pt idx="245">
                  <c:v>80649.651308483546</c:v>
                </c:pt>
                <c:pt idx="246">
                  <c:v>81039.957696009704</c:v>
                </c:pt>
                <c:pt idx="247">
                  <c:v>81423.436782474979</c:v>
                </c:pt>
                <c:pt idx="248">
                  <c:v>81800.203166537831</c:v>
                </c:pt>
                <c:pt idx="249">
                  <c:v>82170.369661158111</c:v>
                </c:pt>
                <c:pt idx="250">
                  <c:v>82534.047336600721</c:v>
                </c:pt>
                <c:pt idx="251">
                  <c:v>82891.345562476054</c:v>
                </c:pt>
                <c:pt idx="252">
                  <c:v>83242.372035988723</c:v>
                </c:pt>
                <c:pt idx="253">
                  <c:v>83587.232796104145</c:v>
                </c:pt>
                <c:pt idx="254">
                  <c:v>83979.91314449221</c:v>
                </c:pt>
                <c:pt idx="255">
                  <c:v>84374.039696164749</c:v>
                </c:pt>
                <c:pt idx="256">
                  <c:v>84770.876553742375</c:v>
                </c:pt>
                <c:pt idx="257">
                  <c:v>85173.133834512264</c:v>
                </c:pt>
                <c:pt idx="258">
                  <c:v>85581.366387704926</c:v>
                </c:pt>
                <c:pt idx="259">
                  <c:v>85997.488198933133</c:v>
                </c:pt>
                <c:pt idx="260">
                  <c:v>86423.69280359651</c:v>
                </c:pt>
                <c:pt idx="261">
                  <c:v>86862.174251014629</c:v>
                </c:pt>
                <c:pt idx="262">
                  <c:v>87307.710780811612</c:v>
                </c:pt>
                <c:pt idx="263">
                  <c:v>87761.164762005326</c:v>
                </c:pt>
                <c:pt idx="264">
                  <c:v>88223.327656566296</c:v>
                </c:pt>
                <c:pt idx="265">
                  <c:v>88694.706787700736</c:v>
                </c:pt>
                <c:pt idx="266">
                  <c:v>89175.79393513946</c:v>
                </c:pt>
                <c:pt idx="267">
                  <c:v>89666.859057025955</c:v>
                </c:pt>
                <c:pt idx="268">
                  <c:v>90167.874408138043</c:v>
                </c:pt>
                <c:pt idx="269">
                  <c:v>90678.512806986138</c:v>
                </c:pt>
                <c:pt idx="270">
                  <c:v>91199.167825041644</c:v>
                </c:pt>
                <c:pt idx="271">
                  <c:v>91730.160846085433</c:v>
                </c:pt>
                <c:pt idx="272">
                  <c:v>92271.742149425598</c:v>
                </c:pt>
                <c:pt idx="273">
                  <c:v>92824.122265095823</c:v>
                </c:pt>
                <c:pt idx="274">
                  <c:v>93387.469463495567</c:v>
                </c:pt>
                <c:pt idx="275">
                  <c:v>93961.93798159431</c:v>
                </c:pt>
                <c:pt idx="276">
                  <c:v>94547.70036686954</c:v>
                </c:pt>
                <c:pt idx="277">
                  <c:v>95145.01197404135</c:v>
                </c:pt>
                <c:pt idx="278">
                  <c:v>95754.106865764741</c:v>
                </c:pt>
                <c:pt idx="279">
                  <c:v>96375.205365165792</c:v>
                </c:pt>
                <c:pt idx="280">
                  <c:v>97008.523196144684</c:v>
                </c:pt>
                <c:pt idx="281">
                  <c:v>97654.276637150164</c:v>
                </c:pt>
                <c:pt idx="282">
                  <c:v>98312.688905591742</c:v>
                </c:pt>
                <c:pt idx="283">
                  <c:v>98983.993199757591</c:v>
                </c:pt>
                <c:pt idx="284">
                  <c:v>99668.432606610411</c:v>
                </c:pt>
                <c:pt idx="285">
                  <c:v>100366.24814881552</c:v>
                </c:pt>
                <c:pt idx="286">
                  <c:v>101077.68172126159</c:v>
                </c:pt>
                <c:pt idx="287">
                  <c:v>101802.97834948525</c:v>
                </c:pt>
                <c:pt idx="288">
                  <c:v>102542.38735040488</c:v>
                </c:pt>
                <c:pt idx="289">
                  <c:v>103296.16291257714</c:v>
                </c:pt>
                <c:pt idx="290">
                  <c:v>104064.56381587665</c:v>
                </c:pt>
                <c:pt idx="291">
                  <c:v>104847.85265716565</c:v>
                </c:pt>
                <c:pt idx="292">
                  <c:v>105646.29482325549</c:v>
                </c:pt>
                <c:pt idx="293">
                  <c:v>106460.15923155533</c:v>
                </c:pt>
                <c:pt idx="294">
                  <c:v>107289.71873503596</c:v>
                </c:pt>
                <c:pt idx="295">
                  <c:v>108135.25024054805</c:v>
                </c:pt>
                <c:pt idx="296">
                  <c:v>108997.03466997996</c:v>
                </c:pt>
                <c:pt idx="297">
                  <c:v>109944.41185534923</c:v>
                </c:pt>
                <c:pt idx="298">
                  <c:v>110921.45983618134</c:v>
                </c:pt>
                <c:pt idx="299">
                  <c:v>111930.63291882131</c:v>
                </c:pt>
                <c:pt idx="300">
                  <c:v>112976.37380762324</c:v>
                </c:pt>
                <c:pt idx="301">
                  <c:v>114060.60106542846</c:v>
                </c:pt>
                <c:pt idx="302">
                  <c:v>115187.09952236879</c:v>
                </c:pt>
                <c:pt idx="303">
                  <c:v>116360.23624304625</c:v>
                </c:pt>
                <c:pt idx="304">
                  <c:v>117584.61825190544</c:v>
                </c:pt>
                <c:pt idx="305">
                  <c:v>118982.95766371505</c:v>
                </c:pt>
                <c:pt idx="306">
                  <c:v>120434.71584144092</c:v>
                </c:pt>
                <c:pt idx="307">
                  <c:v>121942.84359361001</c:v>
                </c:pt>
                <c:pt idx="308">
                  <c:v>123503.60373376674</c:v>
                </c:pt>
                <c:pt idx="309">
                  <c:v>125125.87785969222</c:v>
                </c:pt>
                <c:pt idx="310">
                  <c:v>126812.12616889586</c:v>
                </c:pt>
                <c:pt idx="311">
                  <c:v>128564.41563988196</c:v>
                </c:pt>
                <c:pt idx="312">
                  <c:v>130384.38388335827</c:v>
                </c:pt>
                <c:pt idx="313">
                  <c:v>132274.87165483486</c:v>
                </c:pt>
                <c:pt idx="314">
                  <c:v>134238.70463940274</c:v>
                </c:pt>
                <c:pt idx="315">
                  <c:v>136278.68891139896</c:v>
                </c:pt>
                <c:pt idx="316">
                  <c:v>138397.64443192878</c:v>
                </c:pt>
                <c:pt idx="317">
                  <c:v>140598.40658978178</c:v>
                </c:pt>
                <c:pt idx="318">
                  <c:v>142883.87056860197</c:v>
                </c:pt>
                <c:pt idx="319">
                  <c:v>145257.04123231416</c:v>
                </c:pt>
                <c:pt idx="320">
                  <c:v>147721.15863770019</c:v>
                </c:pt>
                <c:pt idx="321">
                  <c:v>150279.52221690808</c:v>
                </c:pt>
                <c:pt idx="322">
                  <c:v>152935.50216632496</c:v>
                </c:pt>
                <c:pt idx="323">
                  <c:v>155692.55437277837</c:v>
                </c:pt>
                <c:pt idx="324">
                  <c:v>157990.2986288291</c:v>
                </c:pt>
                <c:pt idx="325">
                  <c:v>160374.99221655077</c:v>
                </c:pt>
                <c:pt idx="326">
                  <c:v>162849.66825765933</c:v>
                </c:pt>
                <c:pt idx="327">
                  <c:v>165445.65112966613</c:v>
                </c:pt>
                <c:pt idx="328">
                  <c:v>168139.01660026854</c:v>
                </c:pt>
                <c:pt idx="329">
                  <c:v>170933.08953276291</c:v>
                </c:pt>
                <c:pt idx="330">
                  <c:v>173831.28146946651</c:v>
                </c:pt>
                <c:pt idx="331">
                  <c:v>176837.09228639308</c:v>
                </c:pt>
                <c:pt idx="332">
                  <c:v>179954.11107976074</c:v>
                </c:pt>
                <c:pt idx="333">
                  <c:v>182681.3977000704</c:v>
                </c:pt>
                <c:pt idx="334">
                  <c:v>185439.02569202078</c:v>
                </c:pt>
                <c:pt idx="335">
                  <c:v>188218.12210417871</c:v>
                </c:pt>
                <c:pt idx="336">
                  <c:v>190991.33115048136</c:v>
                </c:pt>
                <c:pt idx="337">
                  <c:v>193760.09475489333</c:v>
                </c:pt>
                <c:pt idx="338">
                  <c:v>196509.38348484141</c:v>
                </c:pt>
                <c:pt idx="339">
                  <c:v>199221.63171004612</c:v>
                </c:pt>
                <c:pt idx="340">
                  <c:v>201879.05687793955</c:v>
                </c:pt>
                <c:pt idx="341">
                  <c:v>204525.68444590829</c:v>
                </c:pt>
                <c:pt idx="342">
                  <c:v>207155.8807332743</c:v>
                </c:pt>
                <c:pt idx="343">
                  <c:v>209764.56443447483</c:v>
                </c:pt>
                <c:pt idx="344">
                  <c:v>212349.58074875281</c:v>
                </c:pt>
                <c:pt idx="345">
                  <c:v>214908.36684246446</c:v>
                </c:pt>
                <c:pt idx="346">
                  <c:v>217440.09265308152</c:v>
                </c:pt>
                <c:pt idx="347">
                  <c:v>219946.23280337805</c:v>
                </c:pt>
                <c:pt idx="348">
                  <c:v>222430.58130153245</c:v>
                </c:pt>
                <c:pt idx="349">
                  <c:v>224891.65596521407</c:v>
                </c:pt>
                <c:pt idx="350">
                  <c:v>227328.54359439228</c:v>
                </c:pt>
                <c:pt idx="351">
                  <c:v>229740.88862152712</c:v>
                </c:pt>
                <c:pt idx="352">
                  <c:v>232128.58400164376</c:v>
                </c:pt>
                <c:pt idx="353">
                  <c:v>234491.84982837716</c:v>
                </c:pt>
                <c:pt idx="354">
                  <c:v>236831.03681781582</c:v>
                </c:pt>
                <c:pt idx="355">
                  <c:v>239146.44010588698</c:v>
                </c:pt>
                <c:pt idx="356">
                  <c:v>241437.80878531493</c:v>
                </c:pt>
                <c:pt idx="357">
                  <c:v>243705.05980430197</c:v>
                </c:pt>
                <c:pt idx="358">
                  <c:v>245948.22687886757</c:v>
                </c:pt>
                <c:pt idx="359">
                  <c:v>248167.39512253847</c:v>
                </c:pt>
                <c:pt idx="360">
                  <c:v>250362.67724925297</c:v>
                </c:pt>
                <c:pt idx="361">
                  <c:v>252534.17413300648</c:v>
                </c:pt>
                <c:pt idx="362">
                  <c:v>255201.02419438696</c:v>
                </c:pt>
                <c:pt idx="363">
                  <c:v>257838.46431594269</c:v>
                </c:pt>
                <c:pt idx="364">
                  <c:v>260446.58305534293</c:v>
                </c:pt>
                <c:pt idx="365">
                  <c:v>262999.54251005023</c:v>
                </c:pt>
                <c:pt idx="366">
                  <c:v>265523.70821661799</c:v>
                </c:pt>
                <c:pt idx="367">
                  <c:v>268019.20752376987</c:v>
                </c:pt>
                <c:pt idx="368">
                  <c:v>270486.16553837963</c:v>
                </c:pt>
                <c:pt idx="369">
                  <c:v>272924.70666246372</c:v>
                </c:pt>
                <c:pt idx="370">
                  <c:v>275334.95926868281</c:v>
                </c:pt>
                <c:pt idx="371">
                  <c:v>277717.06374039518</c:v>
                </c:pt>
                <c:pt idx="372">
                  <c:v>280071.16739132308</c:v>
                </c:pt>
                <c:pt idx="373">
                  <c:v>282397.42162028363</c:v>
                </c:pt>
                <c:pt idx="374">
                  <c:v>284695.98095440405</c:v>
                </c:pt>
                <c:pt idx="375">
                  <c:v>286967.00314115908</c:v>
                </c:pt>
                <c:pt idx="376">
                  <c:v>289210.64984969597</c:v>
                </c:pt>
                <c:pt idx="377">
                  <c:v>291427.08729256649</c:v>
                </c:pt>
                <c:pt idx="378">
                  <c:v>293616.48641339852</c:v>
                </c:pt>
                <c:pt idx="379">
                  <c:v>295779.02187534777</c:v>
                </c:pt>
                <c:pt idx="380">
                  <c:v>297494.96425549395</c:v>
                </c:pt>
                <c:pt idx="381">
                  <c:v>299189.6142836326</c:v>
                </c:pt>
                <c:pt idx="382">
                  <c:v>300863.11869683996</c:v>
                </c:pt>
                <c:pt idx="383">
                  <c:v>302536.53085920273</c:v>
                </c:pt>
                <c:pt idx="384">
                  <c:v>304188.66455557372</c:v>
                </c:pt>
                <c:pt idx="385">
                  <c:v>305819.35301806778</c:v>
                </c:pt>
                <c:pt idx="386">
                  <c:v>307428.82224373455</c:v>
                </c:pt>
                <c:pt idx="387">
                  <c:v>309017.28357227519</c:v>
                </c:pt>
                <c:pt idx="388">
                  <c:v>310584.67137818295</c:v>
                </c:pt>
                <c:pt idx="389">
                  <c:v>312131.10426762304</c:v>
                </c:pt>
                <c:pt idx="390">
                  <c:v>313656.60659920418</c:v>
                </c:pt>
                <c:pt idx="391">
                  <c:v>315161.38446737063</c:v>
                </c:pt>
                <c:pt idx="392">
                  <c:v>316645.81773994386</c:v>
                </c:pt>
                <c:pt idx="393">
                  <c:v>318109.7423881974</c:v>
                </c:pt>
                <c:pt idx="394">
                  <c:v>319419.79114901187</c:v>
                </c:pt>
                <c:pt idx="395">
                  <c:v>320694.99130672432</c:v>
                </c:pt>
                <c:pt idx="396">
                  <c:v>321933.52648404322</c:v>
                </c:pt>
                <c:pt idx="397">
                  <c:v>323129.07193303667</c:v>
                </c:pt>
                <c:pt idx="398">
                  <c:v>324283.68817084964</c:v>
                </c:pt>
                <c:pt idx="399">
                  <c:v>325395.28800524736</c:v>
                </c:pt>
                <c:pt idx="400">
                  <c:v>326460.81684644049</c:v>
                </c:pt>
                <c:pt idx="401">
                  <c:v>327478.01376911573</c:v>
                </c:pt>
                <c:pt idx="402">
                  <c:v>328459.02335792355</c:v>
                </c:pt>
                <c:pt idx="403">
                  <c:v>329403.65944129671</c:v>
                </c:pt>
                <c:pt idx="404">
                  <c:v>330311.88998252008</c:v>
                </c:pt>
                <c:pt idx="405">
                  <c:v>331184.51746105182</c:v>
                </c:pt>
                <c:pt idx="406">
                  <c:v>332022.16637799604</c:v>
                </c:pt>
                <c:pt idx="407">
                  <c:v>332826.09313248243</c:v>
                </c:pt>
                <c:pt idx="408">
                  <c:v>333597.99920058984</c:v>
                </c:pt>
                <c:pt idx="409">
                  <c:v>334339.59989871783</c:v>
                </c:pt>
                <c:pt idx="410">
                  <c:v>335200.27471870417</c:v>
                </c:pt>
                <c:pt idx="411">
                  <c:v>336026.15323208878</c:v>
                </c:pt>
                <c:pt idx="412">
                  <c:v>336818.3268929706</c:v>
                </c:pt>
                <c:pt idx="413">
                  <c:v>337570.5511156437</c:v>
                </c:pt>
                <c:pt idx="414">
                  <c:v>338291.84693278023</c:v>
                </c:pt>
                <c:pt idx="415">
                  <c:v>338983.71269790048</c:v>
                </c:pt>
                <c:pt idx="416">
                  <c:v>339767.12924915936</c:v>
                </c:pt>
                <c:pt idx="417">
                  <c:v>340535.78008950542</c:v>
                </c:pt>
                <c:pt idx="418">
                  <c:v>341292.61605034041</c:v>
                </c:pt>
                <c:pt idx="419">
                  <c:v>342043.08345251152</c:v>
                </c:pt>
                <c:pt idx="420">
                  <c:v>342788.73583346646</c:v>
                </c:pt>
                <c:pt idx="421">
                  <c:v>343533.48386437382</c:v>
                </c:pt>
                <c:pt idx="422">
                  <c:v>344281.61418642977</c:v>
                </c:pt>
                <c:pt idx="423">
                  <c:v>345037.15787326742</c:v>
                </c:pt>
                <c:pt idx="424">
                  <c:v>345788.70946778363</c:v>
                </c:pt>
                <c:pt idx="425">
                  <c:v>346532.86292944022</c:v>
                </c:pt>
                <c:pt idx="426">
                  <c:v>347274.04171813</c:v>
                </c:pt>
                <c:pt idx="427">
                  <c:v>348012.70234502596</c:v>
                </c:pt>
                <c:pt idx="428">
                  <c:v>348749.18671601685</c:v>
                </c:pt>
                <c:pt idx="429">
                  <c:v>349483.78790874791</c:v>
                </c:pt>
                <c:pt idx="430">
                  <c:v>350215.53442315164</c:v>
                </c:pt>
                <c:pt idx="431">
                  <c:v>350942.86474098399</c:v>
                </c:pt>
                <c:pt idx="432">
                  <c:v>351665.64322938136</c:v>
                </c:pt>
                <c:pt idx="433">
                  <c:v>352384.16883907648</c:v>
                </c:pt>
                <c:pt idx="434">
                  <c:v>353098.31935166329</c:v>
                </c:pt>
                <c:pt idx="435">
                  <c:v>353808.05301766901</c:v>
                </c:pt>
                <c:pt idx="436">
                  <c:v>354513.67412152613</c:v>
                </c:pt>
                <c:pt idx="437">
                  <c:v>355214.4601789451</c:v>
                </c:pt>
                <c:pt idx="438">
                  <c:v>356005.11928555486</c:v>
                </c:pt>
                <c:pt idx="439">
                  <c:v>356804.50201074657</c:v>
                </c:pt>
                <c:pt idx="440">
                  <c:v>357614.44336497586</c:v>
                </c:pt>
                <c:pt idx="441">
                  <c:v>358439.10902214888</c:v>
                </c:pt>
                <c:pt idx="442">
                  <c:v>359280.65608268138</c:v>
                </c:pt>
                <c:pt idx="443">
                  <c:v>360142.67806265142</c:v>
                </c:pt>
                <c:pt idx="444">
                  <c:v>361028.20638757967</c:v>
                </c:pt>
                <c:pt idx="445">
                  <c:v>361940.79981012904</c:v>
                </c:pt>
                <c:pt idx="446">
                  <c:v>362871.02933177422</c:v>
                </c:pt>
                <c:pt idx="447">
                  <c:v>363820.10574831115</c:v>
                </c:pt>
                <c:pt idx="448">
                  <c:v>364789.56217018946</c:v>
                </c:pt>
                <c:pt idx="449">
                  <c:v>365780.25724230282</c:v>
                </c:pt>
                <c:pt idx="450">
                  <c:v>366793.39732677978</c:v>
                </c:pt>
                <c:pt idx="451">
                  <c:v>367829.11030146119</c:v>
                </c:pt>
                <c:pt idx="452">
                  <c:v>368886.17281074688</c:v>
                </c:pt>
                <c:pt idx="453">
                  <c:v>369963.19324654096</c:v>
                </c:pt>
                <c:pt idx="454">
                  <c:v>371059.89091560722</c:v>
                </c:pt>
                <c:pt idx="455">
                  <c:v>372176.10741357575</c:v>
                </c:pt>
                <c:pt idx="456">
                  <c:v>373311.60049707029</c:v>
                </c:pt>
                <c:pt idx="457">
                  <c:v>374467.74076301139</c:v>
                </c:pt>
                <c:pt idx="458">
                  <c:v>375643.86795068509</c:v>
                </c:pt>
                <c:pt idx="459">
                  <c:v>376838.42494267045</c:v>
                </c:pt>
                <c:pt idx="460">
                  <c:v>378050.64026815456</c:v>
                </c:pt>
                <c:pt idx="461">
                  <c:v>379279.71013792319</c:v>
                </c:pt>
                <c:pt idx="462">
                  <c:v>380525.24682398484</c:v>
                </c:pt>
                <c:pt idx="463">
                  <c:v>381786.90779552446</c:v>
                </c:pt>
                <c:pt idx="464">
                  <c:v>383065.93423420994</c:v>
                </c:pt>
                <c:pt idx="465">
                  <c:v>384361.31574962346</c:v>
                </c:pt>
                <c:pt idx="466">
                  <c:v>385671.39084806485</c:v>
                </c:pt>
                <c:pt idx="467">
                  <c:v>386995.30602693133</c:v>
                </c:pt>
                <c:pt idx="468">
                  <c:v>388332.21340726555</c:v>
                </c:pt>
                <c:pt idx="469">
                  <c:v>389681.16583753075</c:v>
                </c:pt>
                <c:pt idx="470">
                  <c:v>391041.3754651426</c:v>
                </c:pt>
                <c:pt idx="471">
                  <c:v>392414.44605366001</c:v>
                </c:pt>
                <c:pt idx="472">
                  <c:v>393798.94781639177</c:v>
                </c:pt>
                <c:pt idx="473">
                  <c:v>395193.19456220162</c:v>
                </c:pt>
                <c:pt idx="474">
                  <c:v>396595.71307613293</c:v>
                </c:pt>
                <c:pt idx="475">
                  <c:v>398005.23929457011</c:v>
                </c:pt>
                <c:pt idx="476">
                  <c:v>399420.90756397042</c:v>
                </c:pt>
                <c:pt idx="477">
                  <c:v>400841.58082164294</c:v>
                </c:pt>
                <c:pt idx="478">
                  <c:v>402269.05500264128</c:v>
                </c:pt>
                <c:pt idx="479">
                  <c:v>403701.62718580192</c:v>
                </c:pt>
                <c:pt idx="480">
                  <c:v>405136.79749283945</c:v>
                </c:pt>
                <c:pt idx="481">
                  <c:v>406572.77712405089</c:v>
                </c:pt>
                <c:pt idx="482">
                  <c:v>408008.20394607261</c:v>
                </c:pt>
                <c:pt idx="483">
                  <c:v>409434.3853125507</c:v>
                </c:pt>
                <c:pt idx="484">
                  <c:v>410861.9894962401</c:v>
                </c:pt>
                <c:pt idx="485">
                  <c:v>412290.48697904655</c:v>
                </c:pt>
                <c:pt idx="486">
                  <c:v>413718.90031520912</c:v>
                </c:pt>
                <c:pt idx="487">
                  <c:v>415138.07525480929</c:v>
                </c:pt>
                <c:pt idx="488">
                  <c:v>416548.73248315713</c:v>
                </c:pt>
                <c:pt idx="489">
                  <c:v>417949.87383768248</c:v>
                </c:pt>
                <c:pt idx="490">
                  <c:v>419003.40215184278</c:v>
                </c:pt>
                <c:pt idx="491">
                  <c:v>420048.62442192523</c:v>
                </c:pt>
                <c:pt idx="492">
                  <c:v>421087.55581659178</c:v>
                </c:pt>
                <c:pt idx="493">
                  <c:v>422134.18186065851</c:v>
                </c:pt>
                <c:pt idx="494">
                  <c:v>423169.18668888614</c:v>
                </c:pt>
                <c:pt idx="495">
                  <c:v>424191.49074092746</c:v>
                </c:pt>
                <c:pt idx="496">
                  <c:v>425200.59017996897</c:v>
                </c:pt>
                <c:pt idx="497">
                  <c:v>426195.50424890174</c:v>
                </c:pt>
                <c:pt idx="498">
                  <c:v>427175.6810500471</c:v>
                </c:pt>
                <c:pt idx="499">
                  <c:v>428143.09283325757</c:v>
                </c:pt>
                <c:pt idx="500">
                  <c:v>429095.76920144598</c:v>
                </c:pt>
                <c:pt idx="501">
                  <c:v>430032.23854556622</c:v>
                </c:pt>
                <c:pt idx="502">
                  <c:v>430951.89874685666</c:v>
                </c:pt>
                <c:pt idx="503">
                  <c:v>431853.81098029186</c:v>
                </c:pt>
                <c:pt idx="504">
                  <c:v>432736.97259731905</c:v>
                </c:pt>
                <c:pt idx="505">
                  <c:v>433601.34445738309</c:v>
                </c:pt>
                <c:pt idx="506">
                  <c:v>434448.70665553561</c:v>
                </c:pt>
                <c:pt idx="507">
                  <c:v>435277.74829983106</c:v>
                </c:pt>
                <c:pt idx="508">
                  <c:v>436087.17426991632</c:v>
                </c:pt>
                <c:pt idx="509">
                  <c:v>436876.14413729846</c:v>
                </c:pt>
                <c:pt idx="510">
                  <c:v>437644.52925789659</c:v>
                </c:pt>
                <c:pt idx="511">
                  <c:v>438392.0370375723</c:v>
                </c:pt>
                <c:pt idx="512">
                  <c:v>439118.40121932328</c:v>
                </c:pt>
                <c:pt idx="513">
                  <c:v>439825.58979828603</c:v>
                </c:pt>
                <c:pt idx="514">
                  <c:v>440512.69157415896</c:v>
                </c:pt>
                <c:pt idx="515">
                  <c:v>441178.71754773811</c:v>
                </c:pt>
                <c:pt idx="516">
                  <c:v>441823.49110874307</c:v>
                </c:pt>
                <c:pt idx="517">
                  <c:v>442284.57720380439</c:v>
                </c:pt>
                <c:pt idx="518">
                  <c:v>442730.11510123493</c:v>
                </c:pt>
                <c:pt idx="519">
                  <c:v>443160.6320486918</c:v>
                </c:pt>
                <c:pt idx="520">
                  <c:v>443585.40071732615</c:v>
                </c:pt>
                <c:pt idx="521">
                  <c:v>444059.41129676567</c:v>
                </c:pt>
                <c:pt idx="522">
                  <c:v>444525.55847796536</c:v>
                </c:pt>
                <c:pt idx="523">
                  <c:v>444985.01943768363</c:v>
                </c:pt>
                <c:pt idx="524">
                  <c:v>445443.87211293273</c:v>
                </c:pt>
                <c:pt idx="525">
                  <c:v>445897.59682030883</c:v>
                </c:pt>
                <c:pt idx="526">
                  <c:v>446351.15086148813</c:v>
                </c:pt>
                <c:pt idx="527">
                  <c:v>446806.68983264925</c:v>
                </c:pt>
                <c:pt idx="528">
                  <c:v>447266.04612601385</c:v>
                </c:pt>
                <c:pt idx="529">
                  <c:v>447720.14887583244</c:v>
                </c:pt>
                <c:pt idx="530">
                  <c:v>448171.04268481134</c:v>
                </c:pt>
                <c:pt idx="531">
                  <c:v>448618.95941557176</c:v>
                </c:pt>
                <c:pt idx="532">
                  <c:v>449063.1053214061</c:v>
                </c:pt>
                <c:pt idx="533">
                  <c:v>449503.8523275163</c:v>
                </c:pt>
                <c:pt idx="534">
                  <c:v>449941.86828838696</c:v>
                </c:pt>
                <c:pt idx="535">
                  <c:v>450375.93132479751</c:v>
                </c:pt>
                <c:pt idx="536">
                  <c:v>450804.59706839191</c:v>
                </c:pt>
                <c:pt idx="537">
                  <c:v>451227.92180087697</c:v>
                </c:pt>
                <c:pt idx="538">
                  <c:v>451645.68406600936</c:v>
                </c:pt>
                <c:pt idx="539">
                  <c:v>452057.45855242619</c:v>
                </c:pt>
                <c:pt idx="540">
                  <c:v>452463.16457147797</c:v>
                </c:pt>
                <c:pt idx="541">
                  <c:v>452863.53340588114</c:v>
                </c:pt>
                <c:pt idx="542">
                  <c:v>453257.65492112469</c:v>
                </c:pt>
                <c:pt idx="543">
                  <c:v>453645.07255909935</c:v>
                </c:pt>
                <c:pt idx="544">
                  <c:v>454025.76248703926</c:v>
                </c:pt>
                <c:pt idx="545">
                  <c:v>454399.62418084632</c:v>
                </c:pt>
                <c:pt idx="546">
                  <c:v>454766.40486291086</c:v>
                </c:pt>
                <c:pt idx="547">
                  <c:v>455126.55664181465</c:v>
                </c:pt>
                <c:pt idx="548">
                  <c:v>455480.33663915884</c:v>
                </c:pt>
                <c:pt idx="549">
                  <c:v>455827.62702054944</c:v>
                </c:pt>
                <c:pt idx="550">
                  <c:v>456274.40784920967</c:v>
                </c:pt>
                <c:pt idx="551">
                  <c:v>456730.97714239225</c:v>
                </c:pt>
                <c:pt idx="552">
                  <c:v>457200.08559335448</c:v>
                </c:pt>
                <c:pt idx="553">
                  <c:v>457692.78117974318</c:v>
                </c:pt>
                <c:pt idx="554">
                  <c:v>458206.40019246715</c:v>
                </c:pt>
                <c:pt idx="555">
                  <c:v>458746.44808400865</c:v>
                </c:pt>
                <c:pt idx="556">
                  <c:v>459318.02349022048</c:v>
                </c:pt>
                <c:pt idx="557">
                  <c:v>459926.69691428688</c:v>
                </c:pt>
                <c:pt idx="558">
                  <c:v>460562.01680657209</c:v>
                </c:pt>
                <c:pt idx="559">
                  <c:v>461226.81134129304</c:v>
                </c:pt>
                <c:pt idx="560">
                  <c:v>461923.6611879383</c:v>
                </c:pt>
                <c:pt idx="561">
                  <c:v>462654.31798853679</c:v>
                </c:pt>
                <c:pt idx="562">
                  <c:v>463421.59850033413</c:v>
                </c:pt>
                <c:pt idx="563">
                  <c:v>464226.40718710097</c:v>
                </c:pt>
                <c:pt idx="564">
                  <c:v>465069.45147399371</c:v>
                </c:pt>
                <c:pt idx="565">
                  <c:v>465950.94168458274</c:v>
                </c:pt>
                <c:pt idx="566">
                  <c:v>466872.84409332322</c:v>
                </c:pt>
                <c:pt idx="567">
                  <c:v>467836.64164091623</c:v>
                </c:pt>
                <c:pt idx="568">
                  <c:v>468844.537878123</c:v>
                </c:pt>
                <c:pt idx="569">
                  <c:v>469898.6770291393</c:v>
                </c:pt>
                <c:pt idx="570">
                  <c:v>471335.91178691859</c:v>
                </c:pt>
                <c:pt idx="571">
                  <c:v>472836.22924065171</c:v>
                </c:pt>
                <c:pt idx="572">
                  <c:v>474401.74046208075</c:v>
                </c:pt>
                <c:pt idx="573">
                  <c:v>476018.05454852618</c:v>
                </c:pt>
                <c:pt idx="574">
                  <c:v>477703.10964539932</c:v>
                </c:pt>
                <c:pt idx="575">
                  <c:v>479459.97641375166</c:v>
                </c:pt>
                <c:pt idx="576">
                  <c:v>481291.63785575662</c:v>
                </c:pt>
                <c:pt idx="577">
                  <c:v>483199.69521185401</c:v>
                </c:pt>
                <c:pt idx="578">
                  <c:v>485185.99893067824</c:v>
                </c:pt>
                <c:pt idx="579">
                  <c:v>487252.75301334547</c:v>
                </c:pt>
                <c:pt idx="580">
                  <c:v>489402.32118641346</c:v>
                </c:pt>
                <c:pt idx="581">
                  <c:v>491636.80247273849</c:v>
                </c:pt>
                <c:pt idx="582">
                  <c:v>493959.61278346181</c:v>
                </c:pt>
                <c:pt idx="583">
                  <c:v>496374.1820625398</c:v>
                </c:pt>
                <c:pt idx="584">
                  <c:v>498881.86616742023</c:v>
                </c:pt>
                <c:pt idx="585">
                  <c:v>501484.15917573456</c:v>
                </c:pt>
                <c:pt idx="586">
                  <c:v>504183.49210874602</c:v>
                </c:pt>
                <c:pt idx="587">
                  <c:v>506982.14579557464</c:v>
                </c:pt>
                <c:pt idx="588">
                  <c:v>509881.75600213947</c:v>
                </c:pt>
                <c:pt idx="589">
                  <c:v>512885.62204498</c:v>
                </c:pt>
                <c:pt idx="590">
                  <c:v>515996.80608295172</c:v>
                </c:pt>
                <c:pt idx="591">
                  <c:v>519216.05513759376</c:v>
                </c:pt>
                <c:pt idx="592">
                  <c:v>522544.96754676895</c:v>
                </c:pt>
                <c:pt idx="593">
                  <c:v>525985.54496549838</c:v>
                </c:pt>
                <c:pt idx="594">
                  <c:v>529539.4614075186</c:v>
                </c:pt>
                <c:pt idx="595">
                  <c:v>533207.68631487491</c:v>
                </c:pt>
                <c:pt idx="596">
                  <c:v>536993.07995754515</c:v>
                </c:pt>
                <c:pt idx="597">
                  <c:v>540897.92693139694</c:v>
                </c:pt>
                <c:pt idx="598">
                  <c:v>544921.85223951319</c:v>
                </c:pt>
                <c:pt idx="599">
                  <c:v>549065.48383838567</c:v>
                </c:pt>
                <c:pt idx="600">
                  <c:v>553329.34390351165</c:v>
                </c:pt>
                <c:pt idx="601">
                  <c:v>557714.02318786341</c:v>
                </c:pt>
                <c:pt idx="602">
                  <c:v>562219.23699016508</c:v>
                </c:pt>
                <c:pt idx="603">
                  <c:v>566846.65650966275</c:v>
                </c:pt>
                <c:pt idx="604">
                  <c:v>571597.30008513737</c:v>
                </c:pt>
                <c:pt idx="605">
                  <c:v>576468.66342269827</c:v>
                </c:pt>
                <c:pt idx="606">
                  <c:v>581459.50605603552</c:v>
                </c:pt>
                <c:pt idx="607">
                  <c:v>586568.78319904301</c:v>
                </c:pt>
                <c:pt idx="608">
                  <c:v>591795.0859950101</c:v>
                </c:pt>
                <c:pt idx="609">
                  <c:v>597135.75225071318</c:v>
                </c:pt>
                <c:pt idx="610">
                  <c:v>602590.90479223838</c:v>
                </c:pt>
                <c:pt idx="611">
                  <c:v>608159.49790496856</c:v>
                </c:pt>
                <c:pt idx="612">
                  <c:v>613834.40342643287</c:v>
                </c:pt>
                <c:pt idx="613">
                  <c:v>619612.2139878918</c:v>
                </c:pt>
                <c:pt idx="614">
                  <c:v>625489.15464264329</c:v>
                </c:pt>
                <c:pt idx="615">
                  <c:v>631460.79380960925</c:v>
                </c:pt>
                <c:pt idx="616">
                  <c:v>637522.45797678828</c:v>
                </c:pt>
                <c:pt idx="617">
                  <c:v>643669.1818679166</c:v>
                </c:pt>
                <c:pt idx="618">
                  <c:v>649895.27257011109</c:v>
                </c:pt>
                <c:pt idx="619">
                  <c:v>656194.42190753762</c:v>
                </c:pt>
                <c:pt idx="620">
                  <c:v>662560.48821402004</c:v>
                </c:pt>
                <c:pt idx="621">
                  <c:v>668986.98771204741</c:v>
                </c:pt>
                <c:pt idx="622">
                  <c:v>675467.11080974003</c:v>
                </c:pt>
                <c:pt idx="623">
                  <c:v>681993.78002892388</c:v>
                </c:pt>
                <c:pt idx="624">
                  <c:v>688559.65625720075</c:v>
                </c:pt>
                <c:pt idx="625">
                  <c:v>695157.15513023175</c:v>
                </c:pt>
                <c:pt idx="626">
                  <c:v>701778.52693984949</c:v>
                </c:pt>
                <c:pt idx="627">
                  <c:v>708415.92680364905</c:v>
                </c:pt>
                <c:pt idx="628">
                  <c:v>715061.38590980612</c:v>
                </c:pt>
                <c:pt idx="629">
                  <c:v>721706.85013645422</c:v>
                </c:pt>
                <c:pt idx="630">
                  <c:v>728344.2206978047</c:v>
                </c:pt>
                <c:pt idx="631">
                  <c:v>734954.71777176578</c:v>
                </c:pt>
                <c:pt idx="632">
                  <c:v>741570.3508282624</c:v>
                </c:pt>
                <c:pt idx="633">
                  <c:v>748136.08871251112</c:v>
                </c:pt>
                <c:pt idx="634">
                  <c:v>754661.3404198091</c:v>
                </c:pt>
                <c:pt idx="635">
                  <c:v>761140.1543822079</c:v>
                </c:pt>
                <c:pt idx="636">
                  <c:v>767562.89523188327</c:v>
                </c:pt>
                <c:pt idx="637">
                  <c:v>773923.01473216631</c:v>
                </c:pt>
                <c:pt idx="638">
                  <c:v>780213.48050336738</c:v>
                </c:pt>
                <c:pt idx="639">
                  <c:v>786428.74272016936</c:v>
                </c:pt>
                <c:pt idx="640">
                  <c:v>792558.68706789811</c:v>
                </c:pt>
                <c:pt idx="641">
                  <c:v>798599.1633495799</c:v>
                </c:pt>
                <c:pt idx="642">
                  <c:v>804544.35355810216</c:v>
                </c:pt>
                <c:pt idx="643">
                  <c:v>810388.58914475224</c:v>
                </c:pt>
                <c:pt idx="644">
                  <c:v>816126.832958429</c:v>
                </c:pt>
                <c:pt idx="645">
                  <c:v>821754.35038024851</c:v>
                </c:pt>
                <c:pt idx="646">
                  <c:v>827266.79742106597</c:v>
                </c:pt>
                <c:pt idx="647">
                  <c:v>832660.09737315623</c:v>
                </c:pt>
                <c:pt idx="648">
                  <c:v>837931.01527868549</c:v>
                </c:pt>
                <c:pt idx="649">
                  <c:v>843076.50645891856</c:v>
                </c:pt>
                <c:pt idx="650">
                  <c:v>848093.94343220466</c:v>
                </c:pt>
                <c:pt idx="651">
                  <c:v>852981.13785399927</c:v>
                </c:pt>
                <c:pt idx="652">
                  <c:v>857736.30582031293</c:v>
                </c:pt>
                <c:pt idx="653">
                  <c:v>862358.07293109037</c:v>
                </c:pt>
                <c:pt idx="654">
                  <c:v>866845.45485969877</c:v>
                </c:pt>
                <c:pt idx="655">
                  <c:v>871197.88126659894</c:v>
                </c:pt>
                <c:pt idx="656">
                  <c:v>875415.1195234597</c:v>
                </c:pt>
                <c:pt idx="657">
                  <c:v>879497.28764761193</c:v>
                </c:pt>
                <c:pt idx="658">
                  <c:v>883444.83853308181</c:v>
                </c:pt>
                <c:pt idx="659">
                  <c:v>887258.5387027961</c:v>
                </c:pt>
                <c:pt idx="660">
                  <c:v>890939.45022865548</c:v>
                </c:pt>
                <c:pt idx="661">
                  <c:v>894488.90981992485</c:v>
                </c:pt>
                <c:pt idx="662">
                  <c:v>897908.51020770473</c:v>
                </c:pt>
                <c:pt idx="663">
                  <c:v>901200.07447635487</c:v>
                </c:pt>
                <c:pt idx="664">
                  <c:v>904365.63897166995</c:v>
                </c:pt>
                <c:pt idx="665">
                  <c:v>907407.432848964</c:v>
                </c:pt>
                <c:pt idx="666">
                  <c:v>910327.85759592266</c:v>
                </c:pt>
                <c:pt idx="667">
                  <c:v>913129.46735660662</c:v>
                </c:pt>
                <c:pt idx="668">
                  <c:v>915814.94960917649</c:v>
                </c:pt>
                <c:pt idx="669">
                  <c:v>918387.10677375866</c:v>
                </c:pt>
                <c:pt idx="670">
                  <c:v>920848.83798174898</c:v>
                </c:pt>
                <c:pt idx="671">
                  <c:v>923203.12252976734</c:v>
                </c:pt>
                <c:pt idx="672">
                  <c:v>925453.00373810052</c:v>
                </c:pt>
                <c:pt idx="673">
                  <c:v>927601.57369437185</c:v>
                </c:pt>
                <c:pt idx="674">
                  <c:v>929651.95897861861</c:v>
                </c:pt>
                <c:pt idx="675">
                  <c:v>931607.3073292335</c:v>
                </c:pt>
                <c:pt idx="676">
                  <c:v>933470.77528688998</c:v>
                </c:pt>
                <c:pt idx="677">
                  <c:v>935245.51676197117</c:v>
                </c:pt>
                <c:pt idx="678">
                  <c:v>936934.67261990684</c:v>
                </c:pt>
                <c:pt idx="679">
                  <c:v>938541.36113791459</c:v>
                </c:pt>
                <c:pt idx="680">
                  <c:v>940068.66936533118</c:v>
                </c:pt>
                <c:pt idx="681">
                  <c:v>941519.64536227146</c:v>
                </c:pt>
                <c:pt idx="682">
                  <c:v>942897.29127581662</c:v>
                </c:pt>
                <c:pt idx="683">
                  <c:v>944204.55722180638</c:v>
                </c:pt>
                <c:pt idx="684">
                  <c:v>945444.33592222549</c:v>
                </c:pt>
                <c:pt idx="685">
                  <c:v>946619.45807055361</c:v>
                </c:pt>
                <c:pt idx="686">
                  <c:v>947732.68836759776</c:v>
                </c:pt>
                <c:pt idx="687">
                  <c:v>948786.72219179582</c:v>
                </c:pt>
                <c:pt idx="688">
                  <c:v>949784.18286097457</c:v>
                </c:pt>
                <c:pt idx="689">
                  <c:v>950727.61944163858</c:v>
                </c:pt>
                <c:pt idx="690">
                  <c:v>951619.50506374391</c:v>
                </c:pt>
                <c:pt idx="691">
                  <c:v>952462.23569897923</c:v>
                </c:pt>
                <c:pt idx="692">
                  <c:v>953258.12936374592</c:v>
                </c:pt>
                <c:pt idx="693">
                  <c:v>954009.42570702301</c:v>
                </c:pt>
                <c:pt idx="694">
                  <c:v>954718.28594719304</c:v>
                </c:pt>
                <c:pt idx="695">
                  <c:v>955386.79312278295</c:v>
                </c:pt>
                <c:pt idx="696">
                  <c:v>956016.95262383902</c:v>
                </c:pt>
                <c:pt idx="697">
                  <c:v>956610.69297267846</c:v>
                </c:pt>
                <c:pt idx="698">
                  <c:v>957169.86682464916</c:v>
                </c:pt>
                <c:pt idx="699">
                  <c:v>957696.25216155604</c:v>
                </c:pt>
                <c:pt idx="700">
                  <c:v>958191.55365214311</c:v>
                </c:pt>
                <c:pt idx="701">
                  <c:v>958657.40415608021</c:v>
                </c:pt>
                <c:pt idx="702">
                  <c:v>959095.36634961341</c:v>
                </c:pt>
                <c:pt idx="703">
                  <c:v>959506.93445278739</c:v>
                </c:pt>
                <c:pt idx="704">
                  <c:v>959893.53603985033</c:v>
                </c:pt>
                <c:pt idx="705">
                  <c:v>960256.53391605278</c:v>
                </c:pt>
                <c:pt idx="706">
                  <c:v>960597.22804558941</c:v>
                </c:pt>
                <c:pt idx="707">
                  <c:v>960916.85751686268</c:v>
                </c:pt>
                <c:pt idx="708">
                  <c:v>961216.60253262462</c:v>
                </c:pt>
                <c:pt idx="709">
                  <c:v>961497.5864138169</c:v>
                </c:pt>
                <c:pt idx="710">
                  <c:v>961760.87760712206</c:v>
                </c:pt>
                <c:pt idx="711">
                  <c:v>962007.49168735091</c:v>
                </c:pt>
                <c:pt idx="712">
                  <c:v>962238.39334681944</c:v>
                </c:pt>
                <c:pt idx="713">
                  <c:v>962454.49836482329</c:v>
                </c:pt>
                <c:pt idx="714">
                  <c:v>962656.67555119179</c:v>
                </c:pt>
                <c:pt idx="715">
                  <c:v>962845.74865871447</c:v>
                </c:pt>
                <c:pt idx="716">
                  <c:v>963022.49825996812</c:v>
                </c:pt>
                <c:pt idx="717">
                  <c:v>963187.6635847498</c:v>
                </c:pt>
                <c:pt idx="718">
                  <c:v>963341.94431493373</c:v>
                </c:pt>
                <c:pt idx="719">
                  <c:v>963486.00233413046</c:v>
                </c:pt>
                <c:pt idx="720">
                  <c:v>963620.46343002887</c:v>
                </c:pt>
                <c:pt idx="721">
                  <c:v>963745.91894775839</c:v>
                </c:pt>
                <c:pt idx="722">
                  <c:v>963862.92739301827</c:v>
                </c:pt>
                <c:pt idx="723">
                  <c:v>963972.01598408562</c:v>
                </c:pt>
                <c:pt idx="724">
                  <c:v>964073.68215214298</c:v>
                </c:pt>
                <c:pt idx="725">
                  <c:v>964168.39498965628</c:v>
                </c:pt>
                <c:pt idx="726">
                  <c:v>964256.59664679039</c:v>
                </c:pt>
                <c:pt idx="727">
                  <c:v>964338.703676078</c:v>
                </c:pt>
                <c:pt idx="728">
                  <c:v>964415.10832575359</c:v>
                </c:pt>
                <c:pt idx="729">
                  <c:v>964486.17978233995</c:v>
                </c:pt>
                <c:pt idx="730">
                  <c:v>964552.26536322094</c:v>
                </c:pt>
                <c:pt idx="731">
                  <c:v>964613.69166006544</c:v>
                </c:pt>
                <c:pt idx="732">
                  <c:v>964670.76563407388</c:v>
                </c:pt>
                <c:pt idx="733">
                  <c:v>964723.77566411183</c:v>
                </c:pt>
                <c:pt idx="734">
                  <c:v>964772.99254887016</c:v>
                </c:pt>
                <c:pt idx="735">
                  <c:v>964818.67046425317</c:v>
                </c:pt>
                <c:pt idx="736">
                  <c:v>964861.04787724453</c:v>
                </c:pt>
                <c:pt idx="737">
                  <c:v>964900.34841753903</c:v>
                </c:pt>
                <c:pt idx="738">
                  <c:v>964936.78170825541</c:v>
                </c:pt>
                <c:pt idx="739">
                  <c:v>964970.54415706277</c:v>
                </c:pt>
                <c:pt idx="740">
                  <c:v>965001.8197090656</c:v>
                </c:pt>
                <c:pt idx="741">
                  <c:v>965030.78056279314</c:v>
                </c:pt>
                <c:pt idx="742">
                  <c:v>965057.58785063797</c:v>
                </c:pt>
                <c:pt idx="743">
                  <c:v>965082.39228507923</c:v>
                </c:pt>
                <c:pt idx="744">
                  <c:v>965105.33477201266</c:v>
                </c:pt>
                <c:pt idx="745">
                  <c:v>965126.54699249251</c:v>
                </c:pt>
                <c:pt idx="746">
                  <c:v>965146.15195417043</c:v>
                </c:pt>
                <c:pt idx="747">
                  <c:v>965164.26451369096</c:v>
                </c:pt>
                <c:pt idx="748">
                  <c:v>965180.99187127873</c:v>
                </c:pt>
                <c:pt idx="749">
                  <c:v>965196.43403872219</c:v>
                </c:pt>
                <c:pt idx="750">
                  <c:v>965210.68428193009</c:v>
                </c:pt>
                <c:pt idx="751">
                  <c:v>965223.82953920425</c:v>
                </c:pt>
                <c:pt idx="752">
                  <c:v>965235.95081634016</c:v>
                </c:pt>
                <c:pt idx="753">
                  <c:v>965247.12355963269</c:v>
                </c:pt>
                <c:pt idx="754">
                  <c:v>965257.41800783086</c:v>
                </c:pt>
                <c:pt idx="755">
                  <c:v>965266.89952405088</c:v>
                </c:pt>
                <c:pt idx="756">
                  <c:v>965275.6289086215</c:v>
                </c:pt>
                <c:pt idx="757">
                  <c:v>965283.66269380203</c:v>
                </c:pt>
                <c:pt idx="758">
                  <c:v>965291.05342127802</c:v>
                </c:pt>
                <c:pt idx="759">
                  <c:v>965297.84990330611</c:v>
                </c:pt>
                <c:pt idx="760">
                  <c:v>965304.09746834473</c:v>
                </c:pt>
                <c:pt idx="761">
                  <c:v>965309.83819197514</c:v>
                </c:pt>
                <c:pt idx="762">
                  <c:v>965315.11111388344</c:v>
                </c:pt>
                <c:pt idx="763">
                  <c:v>965319.95244164264</c:v>
                </c:pt>
                <c:pt idx="764">
                  <c:v>965324.39574200159</c:v>
                </c:pt>
                <c:pt idx="765">
                  <c:v>965328.47212035826</c:v>
                </c:pt>
                <c:pt idx="766">
                  <c:v>965332.21038906334</c:v>
                </c:pt>
                <c:pt idx="767">
                  <c:v>965335.6372251712</c:v>
                </c:pt>
                <c:pt idx="768">
                  <c:v>965338.77731822839</c:v>
                </c:pt>
                <c:pt idx="769">
                  <c:v>965341.65350866003</c:v>
                </c:pt>
                <c:pt idx="770">
                  <c:v>965344.28691729018</c:v>
                </c:pt>
                <c:pt idx="771">
                  <c:v>965346.69706650428</c:v>
                </c:pt>
                <c:pt idx="772">
                  <c:v>965348.90199353907</c:v>
                </c:pt>
                <c:pt idx="773">
                  <c:v>965350.91835635994</c:v>
                </c:pt>
                <c:pt idx="774">
                  <c:v>965352.76153256267</c:v>
                </c:pt>
                <c:pt idx="775">
                  <c:v>965354.4457117155</c:v>
                </c:pt>
                <c:pt idx="776">
                  <c:v>965355.98398153449</c:v>
                </c:pt>
                <c:pt idx="777">
                  <c:v>965357.38840826589</c:v>
                </c:pt>
                <c:pt idx="778">
                  <c:v>965358.67011162871</c:v>
                </c:pt>
                <c:pt idx="779">
                  <c:v>965359.83933465241</c:v>
                </c:pt>
                <c:pt idx="780">
                  <c:v>965360.90550872625</c:v>
                </c:pt>
                <c:pt idx="781">
                  <c:v>965361.87731416011</c:v>
                </c:pt>
                <c:pt idx="782">
                  <c:v>965362.76273653854</c:v>
                </c:pt>
                <c:pt idx="783">
                  <c:v>965363.56911913631</c:v>
                </c:pt>
                <c:pt idx="784">
                  <c:v>965364.30321164709</c:v>
                </c:pt>
                <c:pt idx="785">
                  <c:v>965364.97121546266</c:v>
                </c:pt>
                <c:pt idx="786">
                  <c:v>965365.57882572757</c:v>
                </c:pt>
                <c:pt idx="787">
                  <c:v>965366.13127037906</c:v>
                </c:pt>
                <c:pt idx="788">
                  <c:v>965366.63334637275</c:v>
                </c:pt>
                <c:pt idx="789">
                  <c:v>965367.08945327892</c:v>
                </c:pt>
                <c:pt idx="790">
                  <c:v>965367.50362442713</c:v>
                </c:pt>
                <c:pt idx="791">
                  <c:v>965367.87955576344</c:v>
                </c:pt>
                <c:pt idx="792">
                  <c:v>965368.22063257545</c:v>
                </c:pt>
                <c:pt idx="793">
                  <c:v>965368.52995423111</c:v>
                </c:pt>
                <c:pt idx="794">
                  <c:v>965368.7606403142</c:v>
                </c:pt>
                <c:pt idx="795">
                  <c:v>965368.96587564459</c:v>
                </c:pt>
                <c:pt idx="796">
                  <c:v>965369.14769520739</c:v>
                </c:pt>
                <c:pt idx="797">
                  <c:v>965369.30573540274</c:v>
                </c:pt>
                <c:pt idx="798">
                  <c:v>965369.44390077575</c:v>
                </c:pt>
                <c:pt idx="799">
                  <c:v>965369.56367184327</c:v>
                </c:pt>
                <c:pt idx="800">
                  <c:v>965369.66637602937</c:v>
                </c:pt>
                <c:pt idx="801">
                  <c:v>965369.7533365112</c:v>
                </c:pt>
                <c:pt idx="802">
                  <c:v>965369.82919675182</c:v>
                </c:pt>
                <c:pt idx="803">
                  <c:v>965369.8950876157</c:v>
                </c:pt>
                <c:pt idx="804">
                  <c:v>965369.95207089826</c:v>
                </c:pt>
                <c:pt idx="805">
                  <c:v>965370.00129577157</c:v>
                </c:pt>
                <c:pt idx="806">
                  <c:v>965370.04370440799</c:v>
                </c:pt>
                <c:pt idx="807">
                  <c:v>965370.08019259537</c:v>
                </c:pt>
                <c:pt idx="808">
                  <c:v>965370.11161764816</c:v>
                </c:pt>
                <c:pt idx="809">
                  <c:v>965370.13878721569</c:v>
                </c:pt>
                <c:pt idx="810">
                  <c:v>965370.16223042249</c:v>
                </c:pt>
                <c:pt idx="811">
                  <c:v>965370.18242826394</c:v>
                </c:pt>
              </c:numCache>
            </c:numRef>
          </c:yVal>
          <c:smooth val="0"/>
          <c:extLst xmlns:c16r2="http://schemas.microsoft.com/office/drawing/2015/06/chart">
            <c:ext xmlns:c16="http://schemas.microsoft.com/office/drawing/2014/chart" uri="{C3380CC4-5D6E-409C-BE32-E72D297353CC}">
              <c16:uniqueId val="{00000003-083B-418A-9E7C-61249070F981}"/>
            </c:ext>
          </c:extLst>
        </c:ser>
        <c:ser>
          <c:idx val="8"/>
          <c:order val="5"/>
          <c:tx>
            <c:strRef>
              <c:f>'Plot Data'!$D$2</c:f>
              <c:strCache>
                <c:ptCount val="1"/>
                <c:pt idx="0">
                  <c:v>Avg daily reported cases</c:v>
                </c:pt>
              </c:strCache>
            </c:strRef>
          </c:tx>
          <c:spPr>
            <a:ln w="19050" cap="rnd">
              <a:solidFill>
                <a:schemeClr val="accent1">
                  <a:lumMod val="75000"/>
                </a:schemeClr>
              </a:solidFill>
              <a:round/>
            </a:ln>
            <a:effectLst/>
          </c:spPr>
          <c:marker>
            <c:symbol val="circle"/>
            <c:size val="5"/>
            <c:spPr>
              <a:noFill/>
              <a:ln w="9525">
                <a:noFill/>
              </a:ln>
              <a:effectLst/>
            </c:spPr>
          </c:marker>
          <c:xVal>
            <c:numRef>
              <c:f>'Plot Data'!$S$35:$S$846</c:f>
              <c:numCache>
                <c:formatCode>m/d/yy;@</c:formatCode>
                <c:ptCount val="812"/>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pt idx="238">
                  <c:v>44069</c:v>
                </c:pt>
                <c:pt idx="239">
                  <c:v>44070</c:v>
                </c:pt>
                <c:pt idx="240">
                  <c:v>44071</c:v>
                </c:pt>
                <c:pt idx="241">
                  <c:v>44072</c:v>
                </c:pt>
                <c:pt idx="242">
                  <c:v>44073</c:v>
                </c:pt>
                <c:pt idx="243">
                  <c:v>44074</c:v>
                </c:pt>
                <c:pt idx="244">
                  <c:v>44075</c:v>
                </c:pt>
                <c:pt idx="245">
                  <c:v>44076</c:v>
                </c:pt>
                <c:pt idx="246">
                  <c:v>44077</c:v>
                </c:pt>
                <c:pt idx="247">
                  <c:v>44078</c:v>
                </c:pt>
                <c:pt idx="248">
                  <c:v>44079</c:v>
                </c:pt>
                <c:pt idx="249">
                  <c:v>44080</c:v>
                </c:pt>
                <c:pt idx="250">
                  <c:v>44081</c:v>
                </c:pt>
                <c:pt idx="251">
                  <c:v>44082</c:v>
                </c:pt>
                <c:pt idx="252">
                  <c:v>44083</c:v>
                </c:pt>
                <c:pt idx="253">
                  <c:v>44084</c:v>
                </c:pt>
                <c:pt idx="254">
                  <c:v>44085</c:v>
                </c:pt>
                <c:pt idx="255">
                  <c:v>44086</c:v>
                </c:pt>
                <c:pt idx="256">
                  <c:v>44087</c:v>
                </c:pt>
                <c:pt idx="257">
                  <c:v>44088</c:v>
                </c:pt>
                <c:pt idx="258">
                  <c:v>44089</c:v>
                </c:pt>
                <c:pt idx="259">
                  <c:v>44090</c:v>
                </c:pt>
                <c:pt idx="260">
                  <c:v>44091</c:v>
                </c:pt>
                <c:pt idx="261">
                  <c:v>44092</c:v>
                </c:pt>
                <c:pt idx="262">
                  <c:v>44093</c:v>
                </c:pt>
                <c:pt idx="263">
                  <c:v>44094</c:v>
                </c:pt>
                <c:pt idx="264">
                  <c:v>44095</c:v>
                </c:pt>
                <c:pt idx="265">
                  <c:v>44096</c:v>
                </c:pt>
                <c:pt idx="266">
                  <c:v>44097</c:v>
                </c:pt>
                <c:pt idx="267">
                  <c:v>44098</c:v>
                </c:pt>
                <c:pt idx="268">
                  <c:v>44099</c:v>
                </c:pt>
                <c:pt idx="269">
                  <c:v>44100</c:v>
                </c:pt>
                <c:pt idx="270">
                  <c:v>44101</c:v>
                </c:pt>
                <c:pt idx="271">
                  <c:v>44102</c:v>
                </c:pt>
                <c:pt idx="272">
                  <c:v>44103</c:v>
                </c:pt>
                <c:pt idx="273">
                  <c:v>44104</c:v>
                </c:pt>
                <c:pt idx="274">
                  <c:v>44105</c:v>
                </c:pt>
                <c:pt idx="275">
                  <c:v>44106</c:v>
                </c:pt>
                <c:pt idx="276">
                  <c:v>44107</c:v>
                </c:pt>
                <c:pt idx="277">
                  <c:v>44108</c:v>
                </c:pt>
                <c:pt idx="278">
                  <c:v>44109</c:v>
                </c:pt>
                <c:pt idx="279">
                  <c:v>44110</c:v>
                </c:pt>
                <c:pt idx="280">
                  <c:v>44111</c:v>
                </c:pt>
                <c:pt idx="281">
                  <c:v>44112</c:v>
                </c:pt>
                <c:pt idx="282">
                  <c:v>44113</c:v>
                </c:pt>
                <c:pt idx="283">
                  <c:v>44114</c:v>
                </c:pt>
                <c:pt idx="284">
                  <c:v>44115</c:v>
                </c:pt>
                <c:pt idx="285">
                  <c:v>44116</c:v>
                </c:pt>
                <c:pt idx="286">
                  <c:v>44117</c:v>
                </c:pt>
                <c:pt idx="287">
                  <c:v>44118</c:v>
                </c:pt>
                <c:pt idx="288">
                  <c:v>44119</c:v>
                </c:pt>
                <c:pt idx="289">
                  <c:v>44120</c:v>
                </c:pt>
                <c:pt idx="290">
                  <c:v>44121</c:v>
                </c:pt>
                <c:pt idx="291">
                  <c:v>44122</c:v>
                </c:pt>
                <c:pt idx="292">
                  <c:v>44123</c:v>
                </c:pt>
                <c:pt idx="293">
                  <c:v>44124</c:v>
                </c:pt>
                <c:pt idx="294">
                  <c:v>44125</c:v>
                </c:pt>
                <c:pt idx="295">
                  <c:v>44126</c:v>
                </c:pt>
                <c:pt idx="296">
                  <c:v>44127</c:v>
                </c:pt>
                <c:pt idx="297">
                  <c:v>44128</c:v>
                </c:pt>
                <c:pt idx="298">
                  <c:v>44129</c:v>
                </c:pt>
                <c:pt idx="299">
                  <c:v>44130</c:v>
                </c:pt>
                <c:pt idx="300">
                  <c:v>44131</c:v>
                </c:pt>
                <c:pt idx="301">
                  <c:v>44132</c:v>
                </c:pt>
                <c:pt idx="302">
                  <c:v>44133</c:v>
                </c:pt>
                <c:pt idx="303">
                  <c:v>44134</c:v>
                </c:pt>
                <c:pt idx="304">
                  <c:v>44135</c:v>
                </c:pt>
                <c:pt idx="305">
                  <c:v>44136</c:v>
                </c:pt>
                <c:pt idx="306">
                  <c:v>44137</c:v>
                </c:pt>
                <c:pt idx="307">
                  <c:v>44138</c:v>
                </c:pt>
                <c:pt idx="308">
                  <c:v>44139</c:v>
                </c:pt>
                <c:pt idx="309">
                  <c:v>44140</c:v>
                </c:pt>
                <c:pt idx="310">
                  <c:v>44141</c:v>
                </c:pt>
                <c:pt idx="311">
                  <c:v>44142</c:v>
                </c:pt>
                <c:pt idx="312">
                  <c:v>44143</c:v>
                </c:pt>
                <c:pt idx="313">
                  <c:v>44144</c:v>
                </c:pt>
                <c:pt idx="314">
                  <c:v>44145</c:v>
                </c:pt>
                <c:pt idx="315">
                  <c:v>44146</c:v>
                </c:pt>
                <c:pt idx="316">
                  <c:v>44147</c:v>
                </c:pt>
                <c:pt idx="317">
                  <c:v>44148</c:v>
                </c:pt>
                <c:pt idx="318">
                  <c:v>44149</c:v>
                </c:pt>
                <c:pt idx="319">
                  <c:v>44150</c:v>
                </c:pt>
                <c:pt idx="320">
                  <c:v>44151</c:v>
                </c:pt>
                <c:pt idx="321">
                  <c:v>44152</c:v>
                </c:pt>
                <c:pt idx="322">
                  <c:v>44153</c:v>
                </c:pt>
                <c:pt idx="323">
                  <c:v>44154</c:v>
                </c:pt>
                <c:pt idx="324">
                  <c:v>44155</c:v>
                </c:pt>
                <c:pt idx="325">
                  <c:v>44156</c:v>
                </c:pt>
                <c:pt idx="326">
                  <c:v>44157</c:v>
                </c:pt>
                <c:pt idx="327">
                  <c:v>44158</c:v>
                </c:pt>
                <c:pt idx="328">
                  <c:v>44159</c:v>
                </c:pt>
                <c:pt idx="329">
                  <c:v>44160</c:v>
                </c:pt>
                <c:pt idx="330">
                  <c:v>44161</c:v>
                </c:pt>
                <c:pt idx="331">
                  <c:v>44162</c:v>
                </c:pt>
                <c:pt idx="332">
                  <c:v>44163</c:v>
                </c:pt>
                <c:pt idx="333">
                  <c:v>44164</c:v>
                </c:pt>
                <c:pt idx="334">
                  <c:v>44165</c:v>
                </c:pt>
                <c:pt idx="335">
                  <c:v>44166</c:v>
                </c:pt>
                <c:pt idx="336">
                  <c:v>44167</c:v>
                </c:pt>
                <c:pt idx="337">
                  <c:v>44168</c:v>
                </c:pt>
                <c:pt idx="338">
                  <c:v>44169</c:v>
                </c:pt>
                <c:pt idx="339">
                  <c:v>44170</c:v>
                </c:pt>
                <c:pt idx="340">
                  <c:v>44171</c:v>
                </c:pt>
                <c:pt idx="341">
                  <c:v>44172</c:v>
                </c:pt>
                <c:pt idx="342">
                  <c:v>44173</c:v>
                </c:pt>
                <c:pt idx="343">
                  <c:v>44174</c:v>
                </c:pt>
                <c:pt idx="344">
                  <c:v>44175</c:v>
                </c:pt>
                <c:pt idx="345">
                  <c:v>44176</c:v>
                </c:pt>
                <c:pt idx="346">
                  <c:v>44177</c:v>
                </c:pt>
                <c:pt idx="347">
                  <c:v>44178</c:v>
                </c:pt>
                <c:pt idx="348">
                  <c:v>44179</c:v>
                </c:pt>
                <c:pt idx="349">
                  <c:v>44180</c:v>
                </c:pt>
                <c:pt idx="350">
                  <c:v>44181</c:v>
                </c:pt>
                <c:pt idx="351">
                  <c:v>44182</c:v>
                </c:pt>
                <c:pt idx="352">
                  <c:v>44183</c:v>
                </c:pt>
                <c:pt idx="353">
                  <c:v>44184</c:v>
                </c:pt>
                <c:pt idx="354">
                  <c:v>44185</c:v>
                </c:pt>
                <c:pt idx="355">
                  <c:v>44186</c:v>
                </c:pt>
                <c:pt idx="356">
                  <c:v>44187</c:v>
                </c:pt>
                <c:pt idx="357">
                  <c:v>44188</c:v>
                </c:pt>
                <c:pt idx="358">
                  <c:v>44189</c:v>
                </c:pt>
                <c:pt idx="359">
                  <c:v>44190</c:v>
                </c:pt>
                <c:pt idx="360">
                  <c:v>44191</c:v>
                </c:pt>
                <c:pt idx="361">
                  <c:v>44192</c:v>
                </c:pt>
                <c:pt idx="362">
                  <c:v>44193</c:v>
                </c:pt>
                <c:pt idx="363">
                  <c:v>44194</c:v>
                </c:pt>
                <c:pt idx="364">
                  <c:v>44195</c:v>
                </c:pt>
                <c:pt idx="365">
                  <c:v>44196</c:v>
                </c:pt>
                <c:pt idx="366">
                  <c:v>44197</c:v>
                </c:pt>
                <c:pt idx="367">
                  <c:v>44198</c:v>
                </c:pt>
                <c:pt idx="368">
                  <c:v>44199</c:v>
                </c:pt>
                <c:pt idx="369">
                  <c:v>44200</c:v>
                </c:pt>
                <c:pt idx="370">
                  <c:v>44201</c:v>
                </c:pt>
                <c:pt idx="371">
                  <c:v>44202</c:v>
                </c:pt>
                <c:pt idx="372">
                  <c:v>44203</c:v>
                </c:pt>
                <c:pt idx="373">
                  <c:v>44204</c:v>
                </c:pt>
                <c:pt idx="374">
                  <c:v>44205</c:v>
                </c:pt>
                <c:pt idx="375">
                  <c:v>44206</c:v>
                </c:pt>
                <c:pt idx="376">
                  <c:v>44207</c:v>
                </c:pt>
                <c:pt idx="377">
                  <c:v>44208</c:v>
                </c:pt>
                <c:pt idx="378">
                  <c:v>44209</c:v>
                </c:pt>
                <c:pt idx="379">
                  <c:v>44210</c:v>
                </c:pt>
                <c:pt idx="380">
                  <c:v>44211</c:v>
                </c:pt>
                <c:pt idx="381">
                  <c:v>44212</c:v>
                </c:pt>
                <c:pt idx="382">
                  <c:v>44213</c:v>
                </c:pt>
                <c:pt idx="383">
                  <c:v>44214</c:v>
                </c:pt>
                <c:pt idx="384">
                  <c:v>44215</c:v>
                </c:pt>
                <c:pt idx="385">
                  <c:v>44216</c:v>
                </c:pt>
                <c:pt idx="386">
                  <c:v>44217</c:v>
                </c:pt>
                <c:pt idx="387">
                  <c:v>44218</c:v>
                </c:pt>
                <c:pt idx="388">
                  <c:v>44219</c:v>
                </c:pt>
                <c:pt idx="389">
                  <c:v>44220</c:v>
                </c:pt>
                <c:pt idx="390">
                  <c:v>44221</c:v>
                </c:pt>
                <c:pt idx="391">
                  <c:v>44222</c:v>
                </c:pt>
                <c:pt idx="392">
                  <c:v>44223</c:v>
                </c:pt>
                <c:pt idx="393">
                  <c:v>44224</c:v>
                </c:pt>
                <c:pt idx="394">
                  <c:v>44225</c:v>
                </c:pt>
                <c:pt idx="395">
                  <c:v>44226</c:v>
                </c:pt>
                <c:pt idx="396">
                  <c:v>44227</c:v>
                </c:pt>
                <c:pt idx="397">
                  <c:v>44228</c:v>
                </c:pt>
                <c:pt idx="398">
                  <c:v>44229</c:v>
                </c:pt>
                <c:pt idx="399">
                  <c:v>44230</c:v>
                </c:pt>
                <c:pt idx="400">
                  <c:v>44231</c:v>
                </c:pt>
                <c:pt idx="401">
                  <c:v>44232</c:v>
                </c:pt>
                <c:pt idx="402">
                  <c:v>44233</c:v>
                </c:pt>
                <c:pt idx="403">
                  <c:v>44234</c:v>
                </c:pt>
                <c:pt idx="404">
                  <c:v>44235</c:v>
                </c:pt>
                <c:pt idx="405">
                  <c:v>44236</c:v>
                </c:pt>
                <c:pt idx="406">
                  <c:v>44237</c:v>
                </c:pt>
                <c:pt idx="407">
                  <c:v>44238</c:v>
                </c:pt>
                <c:pt idx="408">
                  <c:v>44239</c:v>
                </c:pt>
                <c:pt idx="409">
                  <c:v>44240</c:v>
                </c:pt>
                <c:pt idx="410">
                  <c:v>44241</c:v>
                </c:pt>
                <c:pt idx="411">
                  <c:v>44242</c:v>
                </c:pt>
                <c:pt idx="412">
                  <c:v>44243</c:v>
                </c:pt>
                <c:pt idx="413">
                  <c:v>44244</c:v>
                </c:pt>
                <c:pt idx="414">
                  <c:v>44245</c:v>
                </c:pt>
                <c:pt idx="415">
                  <c:v>44246</c:v>
                </c:pt>
                <c:pt idx="416">
                  <c:v>44247</c:v>
                </c:pt>
                <c:pt idx="417">
                  <c:v>44248</c:v>
                </c:pt>
                <c:pt idx="418">
                  <c:v>44249</c:v>
                </c:pt>
                <c:pt idx="419">
                  <c:v>44250</c:v>
                </c:pt>
                <c:pt idx="420">
                  <c:v>44251</c:v>
                </c:pt>
                <c:pt idx="421">
                  <c:v>44252</c:v>
                </c:pt>
                <c:pt idx="422">
                  <c:v>44253</c:v>
                </c:pt>
                <c:pt idx="423">
                  <c:v>44254</c:v>
                </c:pt>
                <c:pt idx="424">
                  <c:v>44255</c:v>
                </c:pt>
                <c:pt idx="425">
                  <c:v>44256</c:v>
                </c:pt>
                <c:pt idx="426">
                  <c:v>44257</c:v>
                </c:pt>
                <c:pt idx="427">
                  <c:v>44258</c:v>
                </c:pt>
                <c:pt idx="428">
                  <c:v>44259</c:v>
                </c:pt>
                <c:pt idx="429">
                  <c:v>44260</c:v>
                </c:pt>
                <c:pt idx="430">
                  <c:v>44261</c:v>
                </c:pt>
                <c:pt idx="431">
                  <c:v>44262</c:v>
                </c:pt>
                <c:pt idx="432">
                  <c:v>44263</c:v>
                </c:pt>
                <c:pt idx="433">
                  <c:v>44264</c:v>
                </c:pt>
                <c:pt idx="434">
                  <c:v>44265</c:v>
                </c:pt>
                <c:pt idx="435">
                  <c:v>44266</c:v>
                </c:pt>
                <c:pt idx="436">
                  <c:v>44267</c:v>
                </c:pt>
                <c:pt idx="437">
                  <c:v>44268</c:v>
                </c:pt>
                <c:pt idx="438">
                  <c:v>44269</c:v>
                </c:pt>
                <c:pt idx="439">
                  <c:v>44270</c:v>
                </c:pt>
                <c:pt idx="440">
                  <c:v>44271</c:v>
                </c:pt>
                <c:pt idx="441">
                  <c:v>44272</c:v>
                </c:pt>
                <c:pt idx="442">
                  <c:v>44273</c:v>
                </c:pt>
                <c:pt idx="443">
                  <c:v>44274</c:v>
                </c:pt>
                <c:pt idx="444">
                  <c:v>44275</c:v>
                </c:pt>
                <c:pt idx="445">
                  <c:v>44276</c:v>
                </c:pt>
                <c:pt idx="446">
                  <c:v>44277</c:v>
                </c:pt>
                <c:pt idx="447">
                  <c:v>44278</c:v>
                </c:pt>
                <c:pt idx="448">
                  <c:v>44279</c:v>
                </c:pt>
                <c:pt idx="449">
                  <c:v>44280</c:v>
                </c:pt>
                <c:pt idx="450">
                  <c:v>44281</c:v>
                </c:pt>
                <c:pt idx="451">
                  <c:v>44282</c:v>
                </c:pt>
                <c:pt idx="452">
                  <c:v>44283</c:v>
                </c:pt>
                <c:pt idx="453">
                  <c:v>44284</c:v>
                </c:pt>
                <c:pt idx="454">
                  <c:v>44285</c:v>
                </c:pt>
                <c:pt idx="455">
                  <c:v>44286</c:v>
                </c:pt>
                <c:pt idx="456">
                  <c:v>44287</c:v>
                </c:pt>
                <c:pt idx="457">
                  <c:v>44288</c:v>
                </c:pt>
                <c:pt idx="458">
                  <c:v>44289</c:v>
                </c:pt>
                <c:pt idx="459">
                  <c:v>44290</c:v>
                </c:pt>
                <c:pt idx="460">
                  <c:v>44291</c:v>
                </c:pt>
                <c:pt idx="461">
                  <c:v>44292</c:v>
                </c:pt>
                <c:pt idx="462">
                  <c:v>44293</c:v>
                </c:pt>
                <c:pt idx="463">
                  <c:v>44294</c:v>
                </c:pt>
                <c:pt idx="464">
                  <c:v>44295</c:v>
                </c:pt>
                <c:pt idx="465">
                  <c:v>44296</c:v>
                </c:pt>
                <c:pt idx="466">
                  <c:v>44297</c:v>
                </c:pt>
                <c:pt idx="467">
                  <c:v>44298</c:v>
                </c:pt>
                <c:pt idx="468">
                  <c:v>44299</c:v>
                </c:pt>
                <c:pt idx="469">
                  <c:v>44300</c:v>
                </c:pt>
                <c:pt idx="470">
                  <c:v>44301</c:v>
                </c:pt>
                <c:pt idx="471">
                  <c:v>44302</c:v>
                </c:pt>
                <c:pt idx="472">
                  <c:v>44303</c:v>
                </c:pt>
                <c:pt idx="473">
                  <c:v>44304</c:v>
                </c:pt>
                <c:pt idx="474">
                  <c:v>44305</c:v>
                </c:pt>
                <c:pt idx="475">
                  <c:v>44306</c:v>
                </c:pt>
                <c:pt idx="476">
                  <c:v>44307</c:v>
                </c:pt>
                <c:pt idx="477">
                  <c:v>44308</c:v>
                </c:pt>
                <c:pt idx="478">
                  <c:v>44309</c:v>
                </c:pt>
                <c:pt idx="479">
                  <c:v>44310</c:v>
                </c:pt>
                <c:pt idx="480">
                  <c:v>44311</c:v>
                </c:pt>
                <c:pt idx="481">
                  <c:v>44312</c:v>
                </c:pt>
                <c:pt idx="482">
                  <c:v>44313</c:v>
                </c:pt>
                <c:pt idx="483">
                  <c:v>44314</c:v>
                </c:pt>
                <c:pt idx="484">
                  <c:v>44315</c:v>
                </c:pt>
                <c:pt idx="485">
                  <c:v>44316</c:v>
                </c:pt>
                <c:pt idx="486">
                  <c:v>44317</c:v>
                </c:pt>
                <c:pt idx="487">
                  <c:v>44318</c:v>
                </c:pt>
                <c:pt idx="488">
                  <c:v>44319</c:v>
                </c:pt>
                <c:pt idx="489">
                  <c:v>44320</c:v>
                </c:pt>
                <c:pt idx="490">
                  <c:v>44321</c:v>
                </c:pt>
                <c:pt idx="491">
                  <c:v>44322</c:v>
                </c:pt>
                <c:pt idx="492">
                  <c:v>44323</c:v>
                </c:pt>
                <c:pt idx="493">
                  <c:v>44324</c:v>
                </c:pt>
                <c:pt idx="494">
                  <c:v>44325</c:v>
                </c:pt>
                <c:pt idx="495">
                  <c:v>44326</c:v>
                </c:pt>
                <c:pt idx="496">
                  <c:v>44327</c:v>
                </c:pt>
                <c:pt idx="497">
                  <c:v>44328</c:v>
                </c:pt>
                <c:pt idx="498">
                  <c:v>44329</c:v>
                </c:pt>
                <c:pt idx="499">
                  <c:v>44330</c:v>
                </c:pt>
                <c:pt idx="500">
                  <c:v>44331</c:v>
                </c:pt>
                <c:pt idx="501">
                  <c:v>44332</c:v>
                </c:pt>
                <c:pt idx="502">
                  <c:v>44333</c:v>
                </c:pt>
                <c:pt idx="503">
                  <c:v>44334</c:v>
                </c:pt>
                <c:pt idx="504">
                  <c:v>44335</c:v>
                </c:pt>
                <c:pt idx="505">
                  <c:v>44336</c:v>
                </c:pt>
                <c:pt idx="506">
                  <c:v>44337</c:v>
                </c:pt>
                <c:pt idx="507">
                  <c:v>44338</c:v>
                </c:pt>
                <c:pt idx="508">
                  <c:v>44339</c:v>
                </c:pt>
                <c:pt idx="509">
                  <c:v>44340</c:v>
                </c:pt>
                <c:pt idx="510">
                  <c:v>44341</c:v>
                </c:pt>
                <c:pt idx="511">
                  <c:v>44342</c:v>
                </c:pt>
                <c:pt idx="512">
                  <c:v>44343</c:v>
                </c:pt>
                <c:pt idx="513">
                  <c:v>44344</c:v>
                </c:pt>
                <c:pt idx="514">
                  <c:v>44345</c:v>
                </c:pt>
                <c:pt idx="515">
                  <c:v>44346</c:v>
                </c:pt>
                <c:pt idx="516">
                  <c:v>44347</c:v>
                </c:pt>
                <c:pt idx="517">
                  <c:v>44348</c:v>
                </c:pt>
                <c:pt idx="518">
                  <c:v>44349</c:v>
                </c:pt>
                <c:pt idx="519">
                  <c:v>44350</c:v>
                </c:pt>
                <c:pt idx="520">
                  <c:v>44351</c:v>
                </c:pt>
                <c:pt idx="521">
                  <c:v>44352</c:v>
                </c:pt>
                <c:pt idx="522">
                  <c:v>44353</c:v>
                </c:pt>
                <c:pt idx="523">
                  <c:v>44354</c:v>
                </c:pt>
                <c:pt idx="524">
                  <c:v>44355</c:v>
                </c:pt>
                <c:pt idx="525">
                  <c:v>44356</c:v>
                </c:pt>
                <c:pt idx="526">
                  <c:v>44357</c:v>
                </c:pt>
                <c:pt idx="527">
                  <c:v>44358</c:v>
                </c:pt>
                <c:pt idx="528">
                  <c:v>44359</c:v>
                </c:pt>
                <c:pt idx="529">
                  <c:v>44360</c:v>
                </c:pt>
                <c:pt idx="530">
                  <c:v>44361</c:v>
                </c:pt>
                <c:pt idx="531">
                  <c:v>44362</c:v>
                </c:pt>
                <c:pt idx="532">
                  <c:v>44363</c:v>
                </c:pt>
                <c:pt idx="533">
                  <c:v>44364</c:v>
                </c:pt>
                <c:pt idx="534">
                  <c:v>44365</c:v>
                </c:pt>
                <c:pt idx="535">
                  <c:v>44366</c:v>
                </c:pt>
                <c:pt idx="536">
                  <c:v>44367</c:v>
                </c:pt>
                <c:pt idx="537">
                  <c:v>44368</c:v>
                </c:pt>
                <c:pt idx="538">
                  <c:v>44369</c:v>
                </c:pt>
                <c:pt idx="539">
                  <c:v>44370</c:v>
                </c:pt>
                <c:pt idx="540">
                  <c:v>44371</c:v>
                </c:pt>
                <c:pt idx="541">
                  <c:v>44372</c:v>
                </c:pt>
                <c:pt idx="542">
                  <c:v>44373</c:v>
                </c:pt>
                <c:pt idx="543">
                  <c:v>44374</c:v>
                </c:pt>
                <c:pt idx="544">
                  <c:v>44375</c:v>
                </c:pt>
                <c:pt idx="545">
                  <c:v>44376</c:v>
                </c:pt>
                <c:pt idx="546">
                  <c:v>44377</c:v>
                </c:pt>
                <c:pt idx="547">
                  <c:v>44378</c:v>
                </c:pt>
                <c:pt idx="548">
                  <c:v>44379</c:v>
                </c:pt>
                <c:pt idx="549">
                  <c:v>44380</c:v>
                </c:pt>
                <c:pt idx="550">
                  <c:v>44381</c:v>
                </c:pt>
                <c:pt idx="551">
                  <c:v>44382</c:v>
                </c:pt>
                <c:pt idx="552">
                  <c:v>44383</c:v>
                </c:pt>
                <c:pt idx="553">
                  <c:v>44384</c:v>
                </c:pt>
                <c:pt idx="554">
                  <c:v>44385</c:v>
                </c:pt>
                <c:pt idx="555">
                  <c:v>44386</c:v>
                </c:pt>
                <c:pt idx="556">
                  <c:v>44387</c:v>
                </c:pt>
                <c:pt idx="557">
                  <c:v>44388</c:v>
                </c:pt>
                <c:pt idx="558">
                  <c:v>44389</c:v>
                </c:pt>
                <c:pt idx="559">
                  <c:v>44390</c:v>
                </c:pt>
                <c:pt idx="560">
                  <c:v>44391</c:v>
                </c:pt>
                <c:pt idx="561">
                  <c:v>44392</c:v>
                </c:pt>
                <c:pt idx="562">
                  <c:v>44393</c:v>
                </c:pt>
                <c:pt idx="563">
                  <c:v>44394</c:v>
                </c:pt>
                <c:pt idx="564">
                  <c:v>44395</c:v>
                </c:pt>
                <c:pt idx="565">
                  <c:v>44396</c:v>
                </c:pt>
                <c:pt idx="566">
                  <c:v>44397</c:v>
                </c:pt>
                <c:pt idx="567">
                  <c:v>44398</c:v>
                </c:pt>
                <c:pt idx="568">
                  <c:v>44399</c:v>
                </c:pt>
                <c:pt idx="569">
                  <c:v>44400</c:v>
                </c:pt>
                <c:pt idx="570">
                  <c:v>44401</c:v>
                </c:pt>
                <c:pt idx="571">
                  <c:v>44402</c:v>
                </c:pt>
                <c:pt idx="572">
                  <c:v>44403</c:v>
                </c:pt>
                <c:pt idx="573">
                  <c:v>44404</c:v>
                </c:pt>
                <c:pt idx="574">
                  <c:v>44405</c:v>
                </c:pt>
                <c:pt idx="575">
                  <c:v>44406</c:v>
                </c:pt>
                <c:pt idx="576">
                  <c:v>44407</c:v>
                </c:pt>
                <c:pt idx="577">
                  <c:v>44408</c:v>
                </c:pt>
                <c:pt idx="578">
                  <c:v>44409</c:v>
                </c:pt>
                <c:pt idx="579">
                  <c:v>44410</c:v>
                </c:pt>
                <c:pt idx="580">
                  <c:v>44411</c:v>
                </c:pt>
                <c:pt idx="581">
                  <c:v>44412</c:v>
                </c:pt>
                <c:pt idx="582">
                  <c:v>44413</c:v>
                </c:pt>
                <c:pt idx="583">
                  <c:v>44414</c:v>
                </c:pt>
                <c:pt idx="584">
                  <c:v>44415</c:v>
                </c:pt>
                <c:pt idx="585">
                  <c:v>44416</c:v>
                </c:pt>
                <c:pt idx="586">
                  <c:v>44417</c:v>
                </c:pt>
                <c:pt idx="587">
                  <c:v>44418</c:v>
                </c:pt>
                <c:pt idx="588">
                  <c:v>44419</c:v>
                </c:pt>
                <c:pt idx="589">
                  <c:v>44420</c:v>
                </c:pt>
                <c:pt idx="590">
                  <c:v>44421</c:v>
                </c:pt>
                <c:pt idx="591">
                  <c:v>44422</c:v>
                </c:pt>
                <c:pt idx="592">
                  <c:v>44423</c:v>
                </c:pt>
                <c:pt idx="593">
                  <c:v>44424</c:v>
                </c:pt>
                <c:pt idx="594">
                  <c:v>44425</c:v>
                </c:pt>
                <c:pt idx="595">
                  <c:v>44426</c:v>
                </c:pt>
                <c:pt idx="596">
                  <c:v>44427</c:v>
                </c:pt>
                <c:pt idx="597">
                  <c:v>44428</c:v>
                </c:pt>
                <c:pt idx="598">
                  <c:v>44429</c:v>
                </c:pt>
                <c:pt idx="599">
                  <c:v>44430</c:v>
                </c:pt>
                <c:pt idx="600">
                  <c:v>44431</c:v>
                </c:pt>
                <c:pt idx="601">
                  <c:v>44432</c:v>
                </c:pt>
                <c:pt idx="602">
                  <c:v>44433</c:v>
                </c:pt>
                <c:pt idx="603">
                  <c:v>44434</c:v>
                </c:pt>
                <c:pt idx="604">
                  <c:v>44435</c:v>
                </c:pt>
                <c:pt idx="605">
                  <c:v>44436</c:v>
                </c:pt>
                <c:pt idx="606">
                  <c:v>44437</c:v>
                </c:pt>
                <c:pt idx="607">
                  <c:v>44438</c:v>
                </c:pt>
                <c:pt idx="608">
                  <c:v>44439</c:v>
                </c:pt>
                <c:pt idx="609">
                  <c:v>44440</c:v>
                </c:pt>
                <c:pt idx="610">
                  <c:v>44441</c:v>
                </c:pt>
                <c:pt idx="611">
                  <c:v>44442</c:v>
                </c:pt>
                <c:pt idx="612">
                  <c:v>44443</c:v>
                </c:pt>
                <c:pt idx="613">
                  <c:v>44444</c:v>
                </c:pt>
                <c:pt idx="614">
                  <c:v>44445</c:v>
                </c:pt>
                <c:pt idx="615">
                  <c:v>44446</c:v>
                </c:pt>
                <c:pt idx="616">
                  <c:v>44447</c:v>
                </c:pt>
                <c:pt idx="617">
                  <c:v>44448</c:v>
                </c:pt>
                <c:pt idx="618">
                  <c:v>44449</c:v>
                </c:pt>
                <c:pt idx="619">
                  <c:v>44450</c:v>
                </c:pt>
                <c:pt idx="620">
                  <c:v>44451</c:v>
                </c:pt>
                <c:pt idx="621">
                  <c:v>44452</c:v>
                </c:pt>
                <c:pt idx="622">
                  <c:v>44453</c:v>
                </c:pt>
                <c:pt idx="623">
                  <c:v>44454</c:v>
                </c:pt>
                <c:pt idx="624">
                  <c:v>44455</c:v>
                </c:pt>
                <c:pt idx="625">
                  <c:v>44456</c:v>
                </c:pt>
                <c:pt idx="626">
                  <c:v>44457</c:v>
                </c:pt>
                <c:pt idx="627">
                  <c:v>44458</c:v>
                </c:pt>
                <c:pt idx="628">
                  <c:v>44459</c:v>
                </c:pt>
                <c:pt idx="629">
                  <c:v>44460</c:v>
                </c:pt>
                <c:pt idx="630">
                  <c:v>44461</c:v>
                </c:pt>
                <c:pt idx="631">
                  <c:v>44462</c:v>
                </c:pt>
                <c:pt idx="632">
                  <c:v>44463</c:v>
                </c:pt>
                <c:pt idx="633">
                  <c:v>44464</c:v>
                </c:pt>
                <c:pt idx="634">
                  <c:v>44465</c:v>
                </c:pt>
                <c:pt idx="635">
                  <c:v>44466</c:v>
                </c:pt>
                <c:pt idx="636">
                  <c:v>44467</c:v>
                </c:pt>
                <c:pt idx="637">
                  <c:v>44468</c:v>
                </c:pt>
                <c:pt idx="638">
                  <c:v>44469</c:v>
                </c:pt>
                <c:pt idx="639">
                  <c:v>44470</c:v>
                </c:pt>
                <c:pt idx="640">
                  <c:v>44471</c:v>
                </c:pt>
                <c:pt idx="641">
                  <c:v>44472</c:v>
                </c:pt>
                <c:pt idx="642">
                  <c:v>44473</c:v>
                </c:pt>
                <c:pt idx="643">
                  <c:v>44474</c:v>
                </c:pt>
                <c:pt idx="644">
                  <c:v>44475</c:v>
                </c:pt>
                <c:pt idx="645">
                  <c:v>44476</c:v>
                </c:pt>
                <c:pt idx="646">
                  <c:v>44477</c:v>
                </c:pt>
                <c:pt idx="647">
                  <c:v>44478</c:v>
                </c:pt>
                <c:pt idx="648">
                  <c:v>44479</c:v>
                </c:pt>
                <c:pt idx="649">
                  <c:v>44480</c:v>
                </c:pt>
                <c:pt idx="650">
                  <c:v>44481</c:v>
                </c:pt>
                <c:pt idx="651">
                  <c:v>44482</c:v>
                </c:pt>
                <c:pt idx="652">
                  <c:v>44483</c:v>
                </c:pt>
                <c:pt idx="653">
                  <c:v>44484</c:v>
                </c:pt>
                <c:pt idx="654">
                  <c:v>44485</c:v>
                </c:pt>
                <c:pt idx="655">
                  <c:v>44486</c:v>
                </c:pt>
                <c:pt idx="656">
                  <c:v>44487</c:v>
                </c:pt>
                <c:pt idx="657">
                  <c:v>44488</c:v>
                </c:pt>
                <c:pt idx="658">
                  <c:v>44489</c:v>
                </c:pt>
                <c:pt idx="659">
                  <c:v>44490</c:v>
                </c:pt>
                <c:pt idx="660">
                  <c:v>44491</c:v>
                </c:pt>
                <c:pt idx="661">
                  <c:v>44492</c:v>
                </c:pt>
                <c:pt idx="662">
                  <c:v>44493</c:v>
                </c:pt>
                <c:pt idx="663">
                  <c:v>44494</c:v>
                </c:pt>
                <c:pt idx="664">
                  <c:v>44495</c:v>
                </c:pt>
                <c:pt idx="665">
                  <c:v>44496</c:v>
                </c:pt>
                <c:pt idx="666">
                  <c:v>44497</c:v>
                </c:pt>
                <c:pt idx="667">
                  <c:v>44498</c:v>
                </c:pt>
                <c:pt idx="668">
                  <c:v>44499</c:v>
                </c:pt>
                <c:pt idx="669">
                  <c:v>44500</c:v>
                </c:pt>
                <c:pt idx="670">
                  <c:v>44501</c:v>
                </c:pt>
                <c:pt idx="671">
                  <c:v>44502</c:v>
                </c:pt>
                <c:pt idx="672">
                  <c:v>44503</c:v>
                </c:pt>
                <c:pt idx="673">
                  <c:v>44504</c:v>
                </c:pt>
                <c:pt idx="674">
                  <c:v>44505</c:v>
                </c:pt>
                <c:pt idx="675">
                  <c:v>44506</c:v>
                </c:pt>
                <c:pt idx="676">
                  <c:v>44507</c:v>
                </c:pt>
                <c:pt idx="677">
                  <c:v>44508</c:v>
                </c:pt>
                <c:pt idx="678">
                  <c:v>44509</c:v>
                </c:pt>
                <c:pt idx="679">
                  <c:v>44510</c:v>
                </c:pt>
                <c:pt idx="680">
                  <c:v>44511</c:v>
                </c:pt>
                <c:pt idx="681">
                  <c:v>44512</c:v>
                </c:pt>
                <c:pt idx="682">
                  <c:v>44513</c:v>
                </c:pt>
                <c:pt idx="683">
                  <c:v>44514</c:v>
                </c:pt>
                <c:pt idx="684">
                  <c:v>44515</c:v>
                </c:pt>
                <c:pt idx="685">
                  <c:v>44516</c:v>
                </c:pt>
                <c:pt idx="686">
                  <c:v>44517</c:v>
                </c:pt>
                <c:pt idx="687">
                  <c:v>44518</c:v>
                </c:pt>
                <c:pt idx="688">
                  <c:v>44519</c:v>
                </c:pt>
                <c:pt idx="689">
                  <c:v>44520</c:v>
                </c:pt>
                <c:pt idx="690">
                  <c:v>44521</c:v>
                </c:pt>
                <c:pt idx="691">
                  <c:v>44522</c:v>
                </c:pt>
                <c:pt idx="692">
                  <c:v>44523</c:v>
                </c:pt>
                <c:pt idx="693">
                  <c:v>44524</c:v>
                </c:pt>
                <c:pt idx="694">
                  <c:v>44525</c:v>
                </c:pt>
                <c:pt idx="695">
                  <c:v>44526</c:v>
                </c:pt>
                <c:pt idx="696">
                  <c:v>44527</c:v>
                </c:pt>
                <c:pt idx="697">
                  <c:v>44528</c:v>
                </c:pt>
                <c:pt idx="698">
                  <c:v>44529</c:v>
                </c:pt>
                <c:pt idx="699">
                  <c:v>44530</c:v>
                </c:pt>
                <c:pt idx="700">
                  <c:v>44531</c:v>
                </c:pt>
                <c:pt idx="701">
                  <c:v>44532</c:v>
                </c:pt>
                <c:pt idx="702">
                  <c:v>44533</c:v>
                </c:pt>
                <c:pt idx="703">
                  <c:v>44534</c:v>
                </c:pt>
                <c:pt idx="704">
                  <c:v>44535</c:v>
                </c:pt>
                <c:pt idx="705">
                  <c:v>44536</c:v>
                </c:pt>
                <c:pt idx="706">
                  <c:v>44537</c:v>
                </c:pt>
                <c:pt idx="707">
                  <c:v>44538</c:v>
                </c:pt>
                <c:pt idx="708">
                  <c:v>44539</c:v>
                </c:pt>
                <c:pt idx="709">
                  <c:v>44540</c:v>
                </c:pt>
                <c:pt idx="710">
                  <c:v>44541</c:v>
                </c:pt>
                <c:pt idx="711">
                  <c:v>44542</c:v>
                </c:pt>
                <c:pt idx="712">
                  <c:v>44543</c:v>
                </c:pt>
                <c:pt idx="713">
                  <c:v>44544</c:v>
                </c:pt>
                <c:pt idx="714">
                  <c:v>44545</c:v>
                </c:pt>
                <c:pt idx="715">
                  <c:v>44546</c:v>
                </c:pt>
                <c:pt idx="716">
                  <c:v>44547</c:v>
                </c:pt>
                <c:pt idx="717">
                  <c:v>44548</c:v>
                </c:pt>
                <c:pt idx="718">
                  <c:v>44549</c:v>
                </c:pt>
                <c:pt idx="719">
                  <c:v>44550</c:v>
                </c:pt>
                <c:pt idx="720">
                  <c:v>44551</c:v>
                </c:pt>
                <c:pt idx="721">
                  <c:v>44552</c:v>
                </c:pt>
                <c:pt idx="722">
                  <c:v>44553</c:v>
                </c:pt>
                <c:pt idx="723">
                  <c:v>44554</c:v>
                </c:pt>
                <c:pt idx="724">
                  <c:v>44555</c:v>
                </c:pt>
                <c:pt idx="725">
                  <c:v>44556</c:v>
                </c:pt>
                <c:pt idx="726">
                  <c:v>44557</c:v>
                </c:pt>
                <c:pt idx="727">
                  <c:v>44558</c:v>
                </c:pt>
                <c:pt idx="728">
                  <c:v>44559</c:v>
                </c:pt>
                <c:pt idx="729">
                  <c:v>44560</c:v>
                </c:pt>
                <c:pt idx="730">
                  <c:v>44561</c:v>
                </c:pt>
                <c:pt idx="731">
                  <c:v>44562</c:v>
                </c:pt>
                <c:pt idx="732">
                  <c:v>44563</c:v>
                </c:pt>
                <c:pt idx="733">
                  <c:v>44564</c:v>
                </c:pt>
                <c:pt idx="734">
                  <c:v>44565</c:v>
                </c:pt>
                <c:pt idx="735">
                  <c:v>44566</c:v>
                </c:pt>
                <c:pt idx="736">
                  <c:v>44567</c:v>
                </c:pt>
                <c:pt idx="737">
                  <c:v>44568</c:v>
                </c:pt>
                <c:pt idx="738">
                  <c:v>44569</c:v>
                </c:pt>
                <c:pt idx="739">
                  <c:v>44570</c:v>
                </c:pt>
                <c:pt idx="740">
                  <c:v>44571</c:v>
                </c:pt>
                <c:pt idx="741">
                  <c:v>44572</c:v>
                </c:pt>
                <c:pt idx="742">
                  <c:v>44573</c:v>
                </c:pt>
                <c:pt idx="743">
                  <c:v>44574</c:v>
                </c:pt>
                <c:pt idx="744">
                  <c:v>44575</c:v>
                </c:pt>
                <c:pt idx="745">
                  <c:v>44576</c:v>
                </c:pt>
                <c:pt idx="746">
                  <c:v>44577</c:v>
                </c:pt>
                <c:pt idx="747">
                  <c:v>44578</c:v>
                </c:pt>
                <c:pt idx="748">
                  <c:v>44579</c:v>
                </c:pt>
                <c:pt idx="749">
                  <c:v>44580</c:v>
                </c:pt>
                <c:pt idx="750">
                  <c:v>44581</c:v>
                </c:pt>
                <c:pt idx="751">
                  <c:v>44582</c:v>
                </c:pt>
                <c:pt idx="752">
                  <c:v>44583</c:v>
                </c:pt>
                <c:pt idx="753">
                  <c:v>44584</c:v>
                </c:pt>
                <c:pt idx="754">
                  <c:v>44585</c:v>
                </c:pt>
                <c:pt idx="755">
                  <c:v>44586</c:v>
                </c:pt>
                <c:pt idx="756">
                  <c:v>44587</c:v>
                </c:pt>
                <c:pt idx="757">
                  <c:v>44588</c:v>
                </c:pt>
                <c:pt idx="758">
                  <c:v>44589</c:v>
                </c:pt>
                <c:pt idx="759">
                  <c:v>44590</c:v>
                </c:pt>
                <c:pt idx="760">
                  <c:v>44591</c:v>
                </c:pt>
                <c:pt idx="761">
                  <c:v>44592</c:v>
                </c:pt>
                <c:pt idx="762">
                  <c:v>44593</c:v>
                </c:pt>
                <c:pt idx="763">
                  <c:v>44594</c:v>
                </c:pt>
                <c:pt idx="764">
                  <c:v>44595</c:v>
                </c:pt>
                <c:pt idx="765">
                  <c:v>44596</c:v>
                </c:pt>
                <c:pt idx="766">
                  <c:v>44597</c:v>
                </c:pt>
                <c:pt idx="767">
                  <c:v>44598</c:v>
                </c:pt>
                <c:pt idx="768">
                  <c:v>44599</c:v>
                </c:pt>
                <c:pt idx="769">
                  <c:v>44600</c:v>
                </c:pt>
                <c:pt idx="770">
                  <c:v>44601</c:v>
                </c:pt>
                <c:pt idx="771">
                  <c:v>44602</c:v>
                </c:pt>
                <c:pt idx="772">
                  <c:v>44603</c:v>
                </c:pt>
                <c:pt idx="773">
                  <c:v>44604</c:v>
                </c:pt>
                <c:pt idx="774">
                  <c:v>44605</c:v>
                </c:pt>
                <c:pt idx="775">
                  <c:v>44606</c:v>
                </c:pt>
                <c:pt idx="776">
                  <c:v>44607</c:v>
                </c:pt>
                <c:pt idx="777">
                  <c:v>44608</c:v>
                </c:pt>
                <c:pt idx="778">
                  <c:v>44609</c:v>
                </c:pt>
                <c:pt idx="779">
                  <c:v>44610</c:v>
                </c:pt>
                <c:pt idx="780">
                  <c:v>44611</c:v>
                </c:pt>
                <c:pt idx="781">
                  <c:v>44612</c:v>
                </c:pt>
                <c:pt idx="782">
                  <c:v>44613</c:v>
                </c:pt>
                <c:pt idx="783">
                  <c:v>44614</c:v>
                </c:pt>
                <c:pt idx="784">
                  <c:v>44615</c:v>
                </c:pt>
                <c:pt idx="785">
                  <c:v>44616</c:v>
                </c:pt>
                <c:pt idx="786">
                  <c:v>44617</c:v>
                </c:pt>
                <c:pt idx="787">
                  <c:v>44618</c:v>
                </c:pt>
                <c:pt idx="788">
                  <c:v>44619</c:v>
                </c:pt>
                <c:pt idx="789">
                  <c:v>44620</c:v>
                </c:pt>
                <c:pt idx="790">
                  <c:v>44621</c:v>
                </c:pt>
                <c:pt idx="791">
                  <c:v>44622</c:v>
                </c:pt>
                <c:pt idx="792">
                  <c:v>44623</c:v>
                </c:pt>
                <c:pt idx="793">
                  <c:v>44624</c:v>
                </c:pt>
                <c:pt idx="794">
                  <c:v>44625</c:v>
                </c:pt>
                <c:pt idx="795">
                  <c:v>44626</c:v>
                </c:pt>
                <c:pt idx="796">
                  <c:v>44627</c:v>
                </c:pt>
                <c:pt idx="797">
                  <c:v>44628</c:v>
                </c:pt>
                <c:pt idx="798">
                  <c:v>44629</c:v>
                </c:pt>
                <c:pt idx="799">
                  <c:v>44630</c:v>
                </c:pt>
                <c:pt idx="800">
                  <c:v>44631</c:v>
                </c:pt>
                <c:pt idx="801">
                  <c:v>44632</c:v>
                </c:pt>
                <c:pt idx="802">
                  <c:v>44633</c:v>
                </c:pt>
                <c:pt idx="803">
                  <c:v>44634</c:v>
                </c:pt>
                <c:pt idx="804">
                  <c:v>44635</c:v>
                </c:pt>
                <c:pt idx="805">
                  <c:v>44636</c:v>
                </c:pt>
                <c:pt idx="806">
                  <c:v>44637</c:v>
                </c:pt>
                <c:pt idx="807">
                  <c:v>44638</c:v>
                </c:pt>
                <c:pt idx="808">
                  <c:v>44639</c:v>
                </c:pt>
                <c:pt idx="809">
                  <c:v>44640</c:v>
                </c:pt>
                <c:pt idx="810">
                  <c:v>44641</c:v>
                </c:pt>
                <c:pt idx="811">
                  <c:v>44642</c:v>
                </c:pt>
              </c:numCache>
            </c:numRef>
          </c:xVal>
          <c:yVal>
            <c:numRef>
              <c:f>'Plot Data'!$D$35:$D$846</c:f>
              <c:numCache>
                <c:formatCode>#,##0</c:formatCode>
                <c:ptCount val="81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2.0318055532923416</c:v>
                </c:pt>
                <c:pt idx="60">
                  <c:v>4.3453883596563863</c:v>
                </c:pt>
                <c:pt idx="61">
                  <c:v>9.9536554792597354</c:v>
                </c:pt>
                <c:pt idx="62">
                  <c:v>16.238048142709115</c:v>
                </c:pt>
                <c:pt idx="63">
                  <c:v>23.393793200497814</c:v>
                </c:pt>
                <c:pt idx="64">
                  <c:v>31.541548499498163</c:v>
                </c:pt>
                <c:pt idx="65">
                  <c:v>40.818631783316484</c:v>
                </c:pt>
                <c:pt idx="66">
                  <c:v>49.349502353676876</c:v>
                </c:pt>
                <c:pt idx="67">
                  <c:v>59.061997849516231</c:v>
                </c:pt>
                <c:pt idx="68">
                  <c:v>65.627125972781556</c:v>
                </c:pt>
                <c:pt idx="69">
                  <c:v>72.930603335433631</c:v>
                </c:pt>
                <c:pt idx="70">
                  <c:v>80.924116630380396</c:v>
                </c:pt>
                <c:pt idx="71">
                  <c:v>87.190769709952022</c:v>
                </c:pt>
                <c:pt idx="72">
                  <c:v>93.439739512983053</c:v>
                </c:pt>
                <c:pt idx="73">
                  <c:v>99.510318642496941</c:v>
                </c:pt>
                <c:pt idx="74">
                  <c:v>105.19148849381047</c:v>
                </c:pt>
                <c:pt idx="75">
                  <c:v>111.73873512502522</c:v>
                </c:pt>
                <c:pt idx="76">
                  <c:v>118.03026666901667</c:v>
                </c:pt>
                <c:pt idx="77">
                  <c:v>159.25860972503239</c:v>
                </c:pt>
                <c:pt idx="78">
                  <c:v>204.37846107534065</c:v>
                </c:pt>
                <c:pt idx="79">
                  <c:v>251.91277628052657</c:v>
                </c:pt>
                <c:pt idx="80">
                  <c:v>300.22086015112188</c:v>
                </c:pt>
                <c:pt idx="81">
                  <c:v>351.16182786954818</c:v>
                </c:pt>
                <c:pt idx="82">
                  <c:v>405.01673832775577</c:v>
                </c:pt>
                <c:pt idx="83">
                  <c:v>461.93711707924842</c:v>
                </c:pt>
                <c:pt idx="84">
                  <c:v>486.78510024544278</c:v>
                </c:pt>
                <c:pt idx="85">
                  <c:v>494.65581778459125</c:v>
                </c:pt>
                <c:pt idx="86">
                  <c:v>502.87702333289104</c:v>
                </c:pt>
                <c:pt idx="87">
                  <c:v>496.93691904696578</c:v>
                </c:pt>
                <c:pt idx="88">
                  <c:v>489.517737862594</c:v>
                </c:pt>
                <c:pt idx="89">
                  <c:v>479.33782740433605</c:v>
                </c:pt>
                <c:pt idx="90">
                  <c:v>459.25136438964211</c:v>
                </c:pt>
                <c:pt idx="91">
                  <c:v>434.17527449178476</c:v>
                </c:pt>
                <c:pt idx="92">
                  <c:v>421.8402879357688</c:v>
                </c:pt>
                <c:pt idx="93">
                  <c:v>403.94510689833703</c:v>
                </c:pt>
                <c:pt idx="94">
                  <c:v>396.01738582347269</c:v>
                </c:pt>
                <c:pt idx="95">
                  <c:v>384.73583209904831</c:v>
                </c:pt>
                <c:pt idx="96">
                  <c:v>370.84952783160901</c:v>
                </c:pt>
                <c:pt idx="97">
                  <c:v>360.91202938944792</c:v>
                </c:pt>
                <c:pt idx="98">
                  <c:v>350.27876498655911</c:v>
                </c:pt>
                <c:pt idx="99">
                  <c:v>339.3801046824301</c:v>
                </c:pt>
                <c:pt idx="100">
                  <c:v>328.78956554101904</c:v>
                </c:pt>
                <c:pt idx="101">
                  <c:v>319.17821189506685</c:v>
                </c:pt>
                <c:pt idx="102">
                  <c:v>309.47673318321358</c:v>
                </c:pt>
                <c:pt idx="103">
                  <c:v>299.98716105889719</c:v>
                </c:pt>
                <c:pt idx="104">
                  <c:v>291.03273177541865</c:v>
                </c:pt>
                <c:pt idx="105">
                  <c:v>282.20431234772849</c:v>
                </c:pt>
                <c:pt idx="106">
                  <c:v>273.60306220952981</c:v>
                </c:pt>
                <c:pt idx="107">
                  <c:v>280.47880303474034</c:v>
                </c:pt>
                <c:pt idx="108">
                  <c:v>287.17123870634015</c:v>
                </c:pt>
                <c:pt idx="109">
                  <c:v>293.61865372911728</c:v>
                </c:pt>
                <c:pt idx="110">
                  <c:v>299.10524654715744</c:v>
                </c:pt>
                <c:pt idx="111">
                  <c:v>304.42595644798712</c:v>
                </c:pt>
                <c:pt idx="112">
                  <c:v>309.55807776816255</c:v>
                </c:pt>
                <c:pt idx="113">
                  <c:v>314.52384706932935</c:v>
                </c:pt>
                <c:pt idx="114">
                  <c:v>304.14318478750414</c:v>
                </c:pt>
                <c:pt idx="115">
                  <c:v>294.07296360362517</c:v>
                </c:pt>
                <c:pt idx="116">
                  <c:v>284.29386238517378</c:v>
                </c:pt>
                <c:pt idx="117">
                  <c:v>275.56556077224923</c:v>
                </c:pt>
                <c:pt idx="118">
                  <c:v>267.09921722627274</c:v>
                </c:pt>
                <c:pt idx="119">
                  <c:v>258.88608806984797</c:v>
                </c:pt>
                <c:pt idx="120">
                  <c:v>250.92025612204401</c:v>
                </c:pt>
                <c:pt idx="121">
                  <c:v>243.19398062216169</c:v>
                </c:pt>
                <c:pt idx="122">
                  <c:v>249.29205870536603</c:v>
                </c:pt>
                <c:pt idx="123">
                  <c:v>255.19441540119831</c:v>
                </c:pt>
                <c:pt idx="124">
                  <c:v>260.90836892581035</c:v>
                </c:pt>
                <c:pt idx="125">
                  <c:v>265.76051187605015</c:v>
                </c:pt>
                <c:pt idx="126">
                  <c:v>270.457223241245</c:v>
                </c:pt>
                <c:pt idx="127">
                  <c:v>275.00360888220428</c:v>
                </c:pt>
                <c:pt idx="128">
                  <c:v>279.40440547845566</c:v>
                </c:pt>
                <c:pt idx="129">
                  <c:v>270.07151848350469</c:v>
                </c:pt>
                <c:pt idx="130">
                  <c:v>261.02253801430561</c:v>
                </c:pt>
                <c:pt idx="131">
                  <c:v>252.24936963860506</c:v>
                </c:pt>
                <c:pt idx="132">
                  <c:v>244.42354169859911</c:v>
                </c:pt>
                <c:pt idx="133">
                  <c:v>236.83645830064521</c:v>
                </c:pt>
                <c:pt idx="134">
                  <c:v>229.48104554513131</c:v>
                </c:pt>
                <c:pt idx="135">
                  <c:v>237.68906592905478</c:v>
                </c:pt>
                <c:pt idx="136">
                  <c:v>245.63762979984054</c:v>
                </c:pt>
                <c:pt idx="137">
                  <c:v>253.3349711209469</c:v>
                </c:pt>
                <c:pt idx="138">
                  <c:v>260.02212680701217</c:v>
                </c:pt>
                <c:pt idx="139">
                  <c:v>266.49759814119744</c:v>
                </c:pt>
                <c:pt idx="140">
                  <c:v>272.7680939975279</c:v>
                </c:pt>
                <c:pt idx="141">
                  <c:v>278.84011474153107</c:v>
                </c:pt>
                <c:pt idx="142">
                  <c:v>269.38133066192364</c:v>
                </c:pt>
                <c:pt idx="143">
                  <c:v>260.21409009930147</c:v>
                </c:pt>
                <c:pt idx="144">
                  <c:v>257.8572580200198</c:v>
                </c:pt>
                <c:pt idx="145">
                  <c:v>257.3345320460773</c:v>
                </c:pt>
                <c:pt idx="146">
                  <c:v>257.97410936851367</c:v>
                </c:pt>
                <c:pt idx="147">
                  <c:v>260.31411245211609</c:v>
                </c:pt>
                <c:pt idx="148">
                  <c:v>264.16567595107648</c:v>
                </c:pt>
                <c:pt idx="149">
                  <c:v>269.72392246487135</c:v>
                </c:pt>
                <c:pt idx="150">
                  <c:v>277.21479553596407</c:v>
                </c:pt>
                <c:pt idx="151">
                  <c:v>280.33361802934553</c:v>
                </c:pt>
                <c:pt idx="152">
                  <c:v>284.14996945465566</c:v>
                </c:pt>
                <c:pt idx="153">
                  <c:v>288.61084721307532</c:v>
                </c:pt>
                <c:pt idx="154">
                  <c:v>293.23551101370424</c:v>
                </c:pt>
                <c:pt idx="155">
                  <c:v>298.20232332201601</c:v>
                </c:pt>
                <c:pt idx="156">
                  <c:v>303.33169452222552</c:v>
                </c:pt>
                <c:pt idx="157">
                  <c:v>308.38672226658827</c:v>
                </c:pt>
                <c:pt idx="158">
                  <c:v>313.09843390205788</c:v>
                </c:pt>
                <c:pt idx="159">
                  <c:v>318.05118663972928</c:v>
                </c:pt>
                <c:pt idx="160">
                  <c:v>323.17560014244162</c:v>
                </c:pt>
                <c:pt idx="161">
                  <c:v>328.40232349951737</c:v>
                </c:pt>
                <c:pt idx="162">
                  <c:v>333.7208568200648</c:v>
                </c:pt>
                <c:pt idx="163">
                  <c:v>339.0940132091668</c:v>
                </c:pt>
                <c:pt idx="164">
                  <c:v>344.50665556989821</c:v>
                </c:pt>
                <c:pt idx="165">
                  <c:v>349.97764128415292</c:v>
                </c:pt>
                <c:pt idx="166">
                  <c:v>355.56327277350181</c:v>
                </c:pt>
                <c:pt idx="167">
                  <c:v>361.24444587603233</c:v>
                </c:pt>
                <c:pt idx="168">
                  <c:v>367.00969405865544</c:v>
                </c:pt>
                <c:pt idx="169">
                  <c:v>372.85591061172244</c:v>
                </c:pt>
                <c:pt idx="170">
                  <c:v>378.78131136650023</c:v>
                </c:pt>
                <c:pt idx="171">
                  <c:v>384.78933386726357</c:v>
                </c:pt>
                <c:pt idx="172">
                  <c:v>419.1418877496705</c:v>
                </c:pt>
                <c:pt idx="173">
                  <c:v>454.03346110296326</c:v>
                </c:pt>
                <c:pt idx="174">
                  <c:v>489.46765051096423</c:v>
                </c:pt>
                <c:pt idx="175">
                  <c:v>524.03736355670844</c:v>
                </c:pt>
                <c:pt idx="176">
                  <c:v>559.14040260252239</c:v>
                </c:pt>
                <c:pt idx="177">
                  <c:v>594.7842733152055</c:v>
                </c:pt>
                <c:pt idx="178">
                  <c:v>630.97709472191286</c:v>
                </c:pt>
                <c:pt idx="179">
                  <c:v>639.47103229920742</c:v>
                </c:pt>
                <c:pt idx="180">
                  <c:v>648.08435629866085</c:v>
                </c:pt>
                <c:pt idx="181">
                  <c:v>656.81715559376914</c:v>
                </c:pt>
                <c:pt idx="182">
                  <c:v>667.08313387754401</c:v>
                </c:pt>
                <c:pt idx="183">
                  <c:v>677.49308025987034</c:v>
                </c:pt>
                <c:pt idx="184">
                  <c:v>688.04874796532488</c:v>
                </c:pt>
                <c:pt idx="185">
                  <c:v>698.75181964031378</c:v>
                </c:pt>
                <c:pt idx="186">
                  <c:v>709.60380340630843</c:v>
                </c:pt>
                <c:pt idx="187">
                  <c:v>720.60606177786815</c:v>
                </c:pt>
                <c:pt idx="188">
                  <c:v>731.75992702914562</c:v>
                </c:pt>
                <c:pt idx="189">
                  <c:v>743.0668761657829</c:v>
                </c:pt>
                <c:pt idx="190">
                  <c:v>754.52842601569967</c:v>
                </c:pt>
                <c:pt idx="191">
                  <c:v>766.14607221448489</c:v>
                </c:pt>
                <c:pt idx="192">
                  <c:v>777.92126895446768</c:v>
                </c:pt>
                <c:pt idx="193">
                  <c:v>789.85543234661395</c:v>
                </c:pt>
                <c:pt idx="194">
                  <c:v>801.94996017749088</c:v>
                </c:pt>
                <c:pt idx="195">
                  <c:v>814.20625085592781</c:v>
                </c:pt>
                <c:pt idx="196">
                  <c:v>826.62570978427743</c:v>
                </c:pt>
                <c:pt idx="197">
                  <c:v>839.20972821287125</c:v>
                </c:pt>
                <c:pt idx="198">
                  <c:v>851.95967476763531</c:v>
                </c:pt>
                <c:pt idx="199">
                  <c:v>864.87689499755231</c:v>
                </c:pt>
                <c:pt idx="200">
                  <c:v>877.96271394555936</c:v>
                </c:pt>
                <c:pt idx="201">
                  <c:v>875.67222295420652</c:v>
                </c:pt>
                <c:pt idx="202">
                  <c:v>871.24141416996076</c:v>
                </c:pt>
                <c:pt idx="203">
                  <c:v>864.36015101786847</c:v>
                </c:pt>
                <c:pt idx="204">
                  <c:v>854.3109546050224</c:v>
                </c:pt>
                <c:pt idx="205">
                  <c:v>841.00646175388727</c:v>
                </c:pt>
                <c:pt idx="206">
                  <c:v>823.98722486866814</c:v>
                </c:pt>
                <c:pt idx="207">
                  <c:v>802.73236010556968</c:v>
                </c:pt>
                <c:pt idx="208">
                  <c:v>792.27738979609524</c:v>
                </c:pt>
                <c:pt idx="209">
                  <c:v>780.73616233686334</c:v>
                </c:pt>
                <c:pt idx="210">
                  <c:v>768.25118002460658</c:v>
                </c:pt>
                <c:pt idx="211">
                  <c:v>755.39322223447687</c:v>
                </c:pt>
                <c:pt idx="212">
                  <c:v>742.17572362441877</c:v>
                </c:pt>
                <c:pt idx="213">
                  <c:v>728.98770360683557</c:v>
                </c:pt>
                <c:pt idx="214">
                  <c:v>716.33164921660398</c:v>
                </c:pt>
                <c:pt idx="215">
                  <c:v>704.76664743824745</c:v>
                </c:pt>
                <c:pt idx="216">
                  <c:v>693.05738205893635</c:v>
                </c:pt>
                <c:pt idx="217">
                  <c:v>681.328797698946</c:v>
                </c:pt>
                <c:pt idx="218">
                  <c:v>669.70125914395305</c:v>
                </c:pt>
                <c:pt idx="219">
                  <c:v>658.23783687250398</c:v>
                </c:pt>
                <c:pt idx="220">
                  <c:v>647.00629178536371</c:v>
                </c:pt>
                <c:pt idx="221">
                  <c:v>636.03092431127982</c:v>
                </c:pt>
                <c:pt idx="222">
                  <c:v>625.27194758695566</c:v>
                </c:pt>
                <c:pt idx="223">
                  <c:v>614.62223270910908</c:v>
                </c:pt>
                <c:pt idx="224">
                  <c:v>604.11535131039068</c:v>
                </c:pt>
                <c:pt idx="225">
                  <c:v>593.77277185946252</c:v>
                </c:pt>
                <c:pt idx="226">
                  <c:v>583.60321843388374</c:v>
                </c:pt>
                <c:pt idx="227">
                  <c:v>573.60816441655754</c:v>
                </c:pt>
                <c:pt idx="228">
                  <c:v>563.78056808894746</c:v>
                </c:pt>
                <c:pt idx="229">
                  <c:v>554.10965304542538</c:v>
                </c:pt>
                <c:pt idx="230">
                  <c:v>544.58564244480556</c:v>
                </c:pt>
                <c:pt idx="231">
                  <c:v>535.21356221521899</c:v>
                </c:pt>
                <c:pt idx="232">
                  <c:v>525.99466597878825</c:v>
                </c:pt>
                <c:pt idx="233">
                  <c:v>516.92745809217536</c:v>
                </c:pt>
                <c:pt idx="234">
                  <c:v>508.00911748165839</c:v>
                </c:pt>
                <c:pt idx="235">
                  <c:v>499.2362134995409</c:v>
                </c:pt>
                <c:pt idx="236">
                  <c:v>490.60571058552057</c:v>
                </c:pt>
                <c:pt idx="237">
                  <c:v>482.1154819369757</c:v>
                </c:pt>
                <c:pt idx="238">
                  <c:v>473.76461038954687</c:v>
                </c:pt>
                <c:pt idx="239">
                  <c:v>465.55138138538001</c:v>
                </c:pt>
                <c:pt idx="240">
                  <c:v>457.47367511340627</c:v>
                </c:pt>
                <c:pt idx="241">
                  <c:v>449.5292837159858</c:v>
                </c:pt>
                <c:pt idx="242">
                  <c:v>441.71607137050677</c:v>
                </c:pt>
                <c:pt idx="243">
                  <c:v>434.03206914765804</c:v>
                </c:pt>
                <c:pt idx="244">
                  <c:v>426.4754556199415</c:v>
                </c:pt>
                <c:pt idx="245">
                  <c:v>419.04446828505439</c:v>
                </c:pt>
                <c:pt idx="246">
                  <c:v>411.73723045539475</c:v>
                </c:pt>
                <c:pt idx="247">
                  <c:v>404.55184277496511</c:v>
                </c:pt>
                <c:pt idx="248">
                  <c:v>397.48643521230304</c:v>
                </c:pt>
                <c:pt idx="249">
                  <c:v>390.53918336478819</c:v>
                </c:pt>
                <c:pt idx="250">
                  <c:v>383.70830622740533</c:v>
                </c:pt>
                <c:pt idx="251">
                  <c:v>376.99205060195112</c:v>
                </c:pt>
                <c:pt idx="252">
                  <c:v>370.38867535788239</c:v>
                </c:pt>
                <c:pt idx="253">
                  <c:v>363.89644287063442</c:v>
                </c:pt>
                <c:pt idx="254">
                  <c:v>365.21090885960439</c:v>
                </c:pt>
                <c:pt idx="255">
                  <c:v>367.6909328038455</c:v>
                </c:pt>
                <c:pt idx="256">
                  <c:v>371.50098465489492</c:v>
                </c:pt>
                <c:pt idx="257">
                  <c:v>377.01235684450614</c:v>
                </c:pt>
                <c:pt idx="258">
                  <c:v>384.28868931841032</c:v>
                </c:pt>
                <c:pt idx="259">
                  <c:v>393.58802327777295</c:v>
                </c:pt>
                <c:pt idx="260">
                  <c:v>405.20857249890935</c:v>
                </c:pt>
                <c:pt idx="261">
                  <c:v>411.75158664605988</c:v>
                </c:pt>
                <c:pt idx="262">
                  <c:v>419.09586923526615</c:v>
                </c:pt>
                <c:pt idx="263">
                  <c:v>427.18402975185018</c:v>
                </c:pt>
                <c:pt idx="264">
                  <c:v>435.7419745791475</c:v>
                </c:pt>
                <c:pt idx="265">
                  <c:v>444.7629142851157</c:v>
                </c:pt>
                <c:pt idx="266">
                  <c:v>454.04367660090378</c:v>
                </c:pt>
                <c:pt idx="267">
                  <c:v>463.30946477563492</c:v>
                </c:pt>
                <c:pt idx="268">
                  <c:v>472.24287958905916</c:v>
                </c:pt>
                <c:pt idx="269">
                  <c:v>481.54314659636083</c:v>
                </c:pt>
                <c:pt idx="270">
                  <c:v>491.143294719474</c:v>
                </c:pt>
                <c:pt idx="271">
                  <c:v>500.97616993130526</c:v>
                </c:pt>
                <c:pt idx="272">
                  <c:v>511.00505167498028</c:v>
                </c:pt>
                <c:pt idx="273">
                  <c:v>521.18976142233748</c:v>
                </c:pt>
                <c:pt idx="274">
                  <c:v>531.51577235280172</c:v>
                </c:pt>
                <c:pt idx="275">
                  <c:v>542.00908192232396</c:v>
                </c:pt>
                <c:pt idx="276">
                  <c:v>552.74107998334307</c:v>
                </c:pt>
                <c:pt idx="277">
                  <c:v>563.69202128567224</c:v>
                </c:pt>
                <c:pt idx="278">
                  <c:v>574.84943138275833</c:v>
                </c:pt>
                <c:pt idx="279">
                  <c:v>586.20903082002769</c:v>
                </c:pt>
                <c:pt idx="280">
                  <c:v>597.77156157840886</c:v>
                </c:pt>
                <c:pt idx="281">
                  <c:v>609.54388195065678</c:v>
                </c:pt>
                <c:pt idx="282">
                  <c:v>621.53584628534736</c:v>
                </c:pt>
                <c:pt idx="283">
                  <c:v>633.75611898400734</c:v>
                </c:pt>
                <c:pt idx="284">
                  <c:v>646.20294750986591</c:v>
                </c:pt>
                <c:pt idx="285">
                  <c:v>658.87732615011089</c:v>
                </c:pt>
                <c:pt idx="286">
                  <c:v>671.78233658511351</c:v>
                </c:pt>
                <c:pt idx="287">
                  <c:v>684.92216476293731</c:v>
                </c:pt>
                <c:pt idx="288">
                  <c:v>698.3015304649598</c:v>
                </c:pt>
                <c:pt idx="289">
                  <c:v>711.92485814077168</c:v>
                </c:pt>
                <c:pt idx="290">
                  <c:v>725.79580230272302</c:v>
                </c:pt>
                <c:pt idx="291">
                  <c:v>739.91715007932055</c:v>
                </c:pt>
                <c:pt idx="292">
                  <c:v>754.29238206285356</c:v>
                </c:pt>
                <c:pt idx="293">
                  <c:v>768.92535861339172</c:v>
                </c:pt>
                <c:pt idx="294">
                  <c:v>783.82005507867348</c:v>
                </c:pt>
                <c:pt idx="295">
                  <c:v>798.98041287759509</c:v>
                </c:pt>
                <c:pt idx="296">
                  <c:v>814.41025105754466</c:v>
                </c:pt>
                <c:pt idx="297">
                  <c:v>839.97829135322536</c:v>
                </c:pt>
                <c:pt idx="298">
                  <c:v>867.65816843081222</c:v>
                </c:pt>
                <c:pt idx="299">
                  <c:v>897.76258508083163</c:v>
                </c:pt>
                <c:pt idx="300">
                  <c:v>930.88779658113037</c:v>
                </c:pt>
                <c:pt idx="301">
                  <c:v>967.26890434178597</c:v>
                </c:pt>
                <c:pt idx="302">
                  <c:v>1007.4070402601064</c:v>
                </c:pt>
                <c:pt idx="303">
                  <c:v>1051.885939009471</c:v>
                </c:pt>
                <c:pt idx="304">
                  <c:v>1091.4580566508873</c:v>
                </c:pt>
                <c:pt idx="305">
                  <c:v>1151.6425467905294</c:v>
                </c:pt>
                <c:pt idx="306">
                  <c:v>1214.8689889456582</c:v>
                </c:pt>
                <c:pt idx="307">
                  <c:v>1280.9242551409677</c:v>
                </c:pt>
                <c:pt idx="308">
                  <c:v>1349.0003811911822</c:v>
                </c:pt>
                <c:pt idx="309">
                  <c:v>1419.8254767604897</c:v>
                </c:pt>
                <c:pt idx="310">
                  <c:v>1493.1271322642299</c:v>
                </c:pt>
                <c:pt idx="311">
                  <c:v>1568.5424839966456</c:v>
                </c:pt>
                <c:pt idx="312">
                  <c:v>1628.7751742347464</c:v>
                </c:pt>
                <c:pt idx="313">
                  <c:v>1691.4508304848484</c:v>
                </c:pt>
                <c:pt idx="314">
                  <c:v>1756.5515779703896</c:v>
                </c:pt>
                <c:pt idx="315">
                  <c:v>1825.0121682331749</c:v>
                </c:pt>
                <c:pt idx="316">
                  <c:v>1895.966653176652</c:v>
                </c:pt>
                <c:pt idx="317">
                  <c:v>1969.468631555131</c:v>
                </c:pt>
                <c:pt idx="318">
                  <c:v>2045.6364183885723</c:v>
                </c:pt>
                <c:pt idx="319">
                  <c:v>2124.6653355651279</c:v>
                </c:pt>
                <c:pt idx="320">
                  <c:v>2206.6124261236191</c:v>
                </c:pt>
                <c:pt idx="321">
                  <c:v>2291.5453682150483</c:v>
                </c:pt>
                <c:pt idx="322">
                  <c:v>2379.5447507037147</c:v>
                </c:pt>
                <c:pt idx="323">
                  <c:v>2470.7014201213688</c:v>
                </c:pt>
                <c:pt idx="324">
                  <c:v>2484.5560055781889</c:v>
                </c:pt>
                <c:pt idx="325">
                  <c:v>2498.7316639926867</c:v>
                </c:pt>
                <c:pt idx="326">
                  <c:v>2513.2324321921665</c:v>
                </c:pt>
                <c:pt idx="327">
                  <c:v>2532.0703559951339</c:v>
                </c:pt>
                <c:pt idx="328">
                  <c:v>2551.3563404800661</c:v>
                </c:pt>
                <c:pt idx="329">
                  <c:v>2571.0839094911353</c:v>
                </c:pt>
                <c:pt idx="330">
                  <c:v>2591.2467280983069</c:v>
                </c:pt>
                <c:pt idx="331">
                  <c:v>2692.3990939377109</c:v>
                </c:pt>
                <c:pt idx="332">
                  <c:v>2797.0169804585666</c:v>
                </c:pt>
                <c:pt idx="333">
                  <c:v>2833.1042060587247</c:v>
                </c:pt>
                <c:pt idx="334">
                  <c:v>2856.1963660506631</c:v>
                </c:pt>
                <c:pt idx="335">
                  <c:v>2868.4436434157374</c:v>
                </c:pt>
                <c:pt idx="336">
                  <c:v>2865.4630882454926</c:v>
                </c:pt>
                <c:pt idx="337">
                  <c:v>2846.9733264895453</c:v>
                </c:pt>
                <c:pt idx="338">
                  <c:v>2810.3273140640481</c:v>
                </c:pt>
                <c:pt idx="339">
                  <c:v>2752.5029471836251</c:v>
                </c:pt>
                <c:pt idx="340">
                  <c:v>2742.5227396955929</c:v>
                </c:pt>
                <c:pt idx="341">
                  <c:v>2726.6655362696451</c:v>
                </c:pt>
                <c:pt idx="342">
                  <c:v>2705.3940898707992</c:v>
                </c:pt>
                <c:pt idx="343">
                  <c:v>2681.8904691419239</c:v>
                </c:pt>
                <c:pt idx="344">
                  <c:v>2655.6408562656393</c:v>
                </c:pt>
                <c:pt idx="345">
                  <c:v>2628.4261939461494</c:v>
                </c:pt>
                <c:pt idx="346">
                  <c:v>2602.6372775764862</c:v>
                </c:pt>
                <c:pt idx="347">
                  <c:v>2581.0251322054996</c:v>
                </c:pt>
                <c:pt idx="348">
                  <c:v>2557.8424079463084</c:v>
                </c:pt>
                <c:pt idx="349">
                  <c:v>2533.6821759913955</c:v>
                </c:pt>
                <c:pt idx="350">
                  <c:v>2509.1398799882072</c:v>
                </c:pt>
                <c:pt idx="351">
                  <c:v>2484.4725532534731</c:v>
                </c:pt>
                <c:pt idx="352">
                  <c:v>2460.0310227399</c:v>
                </c:pt>
                <c:pt idx="353">
                  <c:v>2435.9653107565205</c:v>
                </c:pt>
                <c:pt idx="354">
                  <c:v>2412.1148592053964</c:v>
                </c:pt>
                <c:pt idx="355">
                  <c:v>2387.9798291935044</c:v>
                </c:pt>
                <c:pt idx="356">
                  <c:v>2363.7361171572661</c:v>
                </c:pt>
                <c:pt idx="357">
                  <c:v>2339.5023157013848</c:v>
                </c:pt>
                <c:pt idx="358">
                  <c:v>2315.3340367629216</c:v>
                </c:pt>
                <c:pt idx="359">
                  <c:v>2291.2587315563869</c:v>
                </c:pt>
                <c:pt idx="360">
                  <c:v>2267.2610601251154</c:v>
                </c:pt>
                <c:pt idx="361">
                  <c:v>2243.3053307415225</c:v>
                </c:pt>
                <c:pt idx="362">
                  <c:v>2293.5120126428542</c:v>
                </c:pt>
                <c:pt idx="363">
                  <c:v>2342.9507900896797</c:v>
                </c:pt>
                <c:pt idx="364">
                  <c:v>2391.6461787201365</c:v>
                </c:pt>
                <c:pt idx="365">
                  <c:v>2435.9022330260946</c:v>
                </c:pt>
                <c:pt idx="366">
                  <c:v>2479.4732991542178</c:v>
                </c:pt>
                <c:pt idx="367">
                  <c:v>2522.3614677881292</c:v>
                </c:pt>
                <c:pt idx="368">
                  <c:v>2564.5702007675927</c:v>
                </c:pt>
                <c:pt idx="369">
                  <c:v>2531.9546382966801</c:v>
                </c:pt>
                <c:pt idx="370">
                  <c:v>2499.4992789628741</c:v>
                </c:pt>
                <c:pt idx="371">
                  <c:v>2467.2115264360368</c:v>
                </c:pt>
                <c:pt idx="372">
                  <c:v>2438.803554467549</c:v>
                </c:pt>
                <c:pt idx="373">
                  <c:v>2410.530486237948</c:v>
                </c:pt>
                <c:pt idx="374">
                  <c:v>2382.3962043763104</c:v>
                </c:pt>
                <c:pt idx="375">
                  <c:v>2354.405371825635</c:v>
                </c:pt>
                <c:pt idx="376">
                  <c:v>2326.5633124617493</c:v>
                </c:pt>
                <c:pt idx="377">
                  <c:v>2298.8754319833824</c:v>
                </c:pt>
                <c:pt idx="378">
                  <c:v>2271.3460961433343</c:v>
                </c:pt>
                <c:pt idx="379">
                  <c:v>2243.9792120035272</c:v>
                </c:pt>
                <c:pt idx="380">
                  <c:v>2156.7918050300464</c:v>
                </c:pt>
                <c:pt idx="381">
                  <c:v>2070.5190470326511</c:v>
                </c:pt>
                <c:pt idx="382">
                  <c:v>1985.1593650972686</c:v>
                </c:pt>
                <c:pt idx="383">
                  <c:v>1903.6972870723944</c:v>
                </c:pt>
                <c:pt idx="384">
                  <c:v>1823.0824661438903</c:v>
                </c:pt>
                <c:pt idx="385">
                  <c:v>1743.2666578098931</c:v>
                </c:pt>
                <c:pt idx="386">
                  <c:v>1664.2571954838265</c:v>
                </c:pt>
                <c:pt idx="387">
                  <c:v>1646.0456166830347</c:v>
                </c:pt>
                <c:pt idx="388">
                  <c:v>1627.8652992214775</c:v>
                </c:pt>
                <c:pt idx="389">
                  <c:v>1609.7122243975839</c:v>
                </c:pt>
                <c:pt idx="390">
                  <c:v>1588.5822485716365</c:v>
                </c:pt>
                <c:pt idx="391">
                  <c:v>1567.5314159709876</c:v>
                </c:pt>
                <c:pt idx="392">
                  <c:v>1546.6378174108686</c:v>
                </c:pt>
                <c:pt idx="393">
                  <c:v>1525.8457349232631</c:v>
                </c:pt>
                <c:pt idx="394">
                  <c:v>1486.0725109623829</c:v>
                </c:pt>
                <c:pt idx="395">
                  <c:v>1444.3314183630532</c:v>
                </c:pt>
                <c:pt idx="396">
                  <c:v>1400.3460309171683</c:v>
                </c:pt>
                <c:pt idx="397">
                  <c:v>1353.2093334046408</c:v>
                </c:pt>
                <c:pt idx="398">
                  <c:v>1303.1862433541432</c:v>
                </c:pt>
                <c:pt idx="399">
                  <c:v>1249.9243236147865</c:v>
                </c:pt>
                <c:pt idx="400">
                  <c:v>1193.0106368918703</c:v>
                </c:pt>
                <c:pt idx="401">
                  <c:v>1151.1746600148367</c:v>
                </c:pt>
                <c:pt idx="402">
                  <c:v>1109.1474358856046</c:v>
                </c:pt>
                <c:pt idx="403">
                  <c:v>1067.1618510362127</c:v>
                </c:pt>
                <c:pt idx="404">
                  <c:v>1026.1168642119155</c:v>
                </c:pt>
                <c:pt idx="405">
                  <c:v>985.83275574316838</c:v>
                </c:pt>
                <c:pt idx="406">
                  <c:v>946.69691039266763</c:v>
                </c:pt>
                <c:pt idx="407">
                  <c:v>909.32518372027801</c:v>
                </c:pt>
                <c:pt idx="408">
                  <c:v>874.28363306772997</c:v>
                </c:pt>
                <c:pt idx="409">
                  <c:v>840.08236297061171</c:v>
                </c:pt>
                <c:pt idx="410">
                  <c:v>828.08789677249399</c:v>
                </c:pt>
                <c:pt idx="411">
                  <c:v>816.32332136695709</c:v>
                </c:pt>
                <c:pt idx="412">
                  <c:v>804.82991884554008</c:v>
                </c:pt>
                <c:pt idx="413">
                  <c:v>792.62639109252325</c:v>
                </c:pt>
                <c:pt idx="414">
                  <c:v>780.82197147111378</c:v>
                </c:pt>
                <c:pt idx="415">
                  <c:v>769.3876424729491</c:v>
                </c:pt>
                <c:pt idx="416">
                  <c:v>775.36133577736166</c:v>
                </c:pt>
                <c:pt idx="417">
                  <c:v>762.21505297160809</c:v>
                </c:pt>
                <c:pt idx="418">
                  <c:v>752.35183117880456</c:v>
                </c:pt>
                <c:pt idx="419">
                  <c:v>746.39379422013212</c:v>
                </c:pt>
                <c:pt idx="420">
                  <c:v>745.45495968896591</c:v>
                </c:pt>
                <c:pt idx="421">
                  <c:v>748.8052759419412</c:v>
                </c:pt>
                <c:pt idx="422">
                  <c:v>756.84306978989787</c:v>
                </c:pt>
                <c:pt idx="423">
                  <c:v>752.86123201543728</c:v>
                </c:pt>
                <c:pt idx="424">
                  <c:v>750.41848261117207</c:v>
                </c:pt>
                <c:pt idx="425">
                  <c:v>748.60669701425854</c:v>
                </c:pt>
                <c:pt idx="426">
                  <c:v>747.27975223121132</c:v>
                </c:pt>
                <c:pt idx="427">
                  <c:v>746.2809302227854</c:v>
                </c:pt>
                <c:pt idx="428">
                  <c:v>745.10040737757561</c:v>
                </c:pt>
                <c:pt idx="429">
                  <c:v>743.16767461687721</c:v>
                </c:pt>
                <c:pt idx="430">
                  <c:v>739.76807855488732</c:v>
                </c:pt>
                <c:pt idx="431">
                  <c:v>736.30789617148025</c:v>
                </c:pt>
                <c:pt idx="432">
                  <c:v>733.25432856301939</c:v>
                </c:pt>
                <c:pt idx="433">
                  <c:v>730.01816013521079</c:v>
                </c:pt>
                <c:pt idx="434">
                  <c:v>726.51671523390439</c:v>
                </c:pt>
                <c:pt idx="435">
                  <c:v>722.69518595030866</c:v>
                </c:pt>
                <c:pt idx="436">
                  <c:v>718.55517325403139</c:v>
                </c:pt>
                <c:pt idx="437">
                  <c:v>714.13225082763734</c:v>
                </c:pt>
                <c:pt idx="438">
                  <c:v>723.17922065298103</c:v>
                </c:pt>
                <c:pt idx="439">
                  <c:v>734.1226830521731</c:v>
                </c:pt>
                <c:pt idx="440">
                  <c:v>747.18207512848312</c:v>
                </c:pt>
                <c:pt idx="441">
                  <c:v>762.96995292651366</c:v>
                </c:pt>
                <c:pt idx="442">
                  <c:v>781.8004378589103</c:v>
                </c:pt>
                <c:pt idx="443">
                  <c:v>804.14342016075636</c:v>
                </c:pt>
                <c:pt idx="444">
                  <c:v>830.53517266208235</c:v>
                </c:pt>
                <c:pt idx="445">
                  <c:v>847.95436065345507</c:v>
                </c:pt>
                <c:pt idx="446">
                  <c:v>866.6467601468072</c:v>
                </c:pt>
                <c:pt idx="447">
                  <c:v>886.52319761932756</c:v>
                </c:pt>
                <c:pt idx="448">
                  <c:v>907.20759257722443</c:v>
                </c:pt>
                <c:pt idx="449">
                  <c:v>928.51445137449105</c:v>
                </c:pt>
                <c:pt idx="450">
                  <c:v>950.10275201833736</c:v>
                </c:pt>
                <c:pt idx="451">
                  <c:v>971.55770198307334</c:v>
                </c:pt>
                <c:pt idx="452">
                  <c:v>992.19614294540531</c:v>
                </c:pt>
                <c:pt idx="453">
                  <c:v>1013.1662735381063</c:v>
                </c:pt>
                <c:pt idx="454">
                  <c:v>1034.2550238994384</c:v>
                </c:pt>
                <c:pt idx="455">
                  <c:v>1055.220749055185</c:v>
                </c:pt>
                <c:pt idx="456">
                  <c:v>1075.9061792524965</c:v>
                </c:pt>
                <c:pt idx="457">
                  <c:v>1096.3347766045149</c:v>
                </c:pt>
                <c:pt idx="458">
                  <c:v>1116.3939498891289</c:v>
                </c:pt>
                <c:pt idx="459">
                  <c:v>1136.0360188462239</c:v>
                </c:pt>
                <c:pt idx="460">
                  <c:v>1155.3495745162279</c:v>
                </c:pt>
                <c:pt idx="461">
                  <c:v>1174.2598889022815</c:v>
                </c:pt>
                <c:pt idx="462">
                  <c:v>1192.7342014870123</c:v>
                </c:pt>
                <c:pt idx="463">
                  <c:v>1210.7581854934522</c:v>
                </c:pt>
                <c:pt idx="464">
                  <c:v>1228.3133530283646</c:v>
                </c:pt>
                <c:pt idx="465">
                  <c:v>1245.3496855626249</c:v>
                </c:pt>
                <c:pt idx="466">
                  <c:v>1261.8522721992008</c:v>
                </c:pt>
                <c:pt idx="467">
                  <c:v>1277.8093941109671</c:v>
                </c:pt>
                <c:pt idx="468">
                  <c:v>1293.2147527631937</c:v>
                </c:pt>
                <c:pt idx="469">
                  <c:v>1307.9884305065582</c:v>
                </c:pt>
                <c:pt idx="470">
                  <c:v>1322.0668099454488</c:v>
                </c:pt>
                <c:pt idx="471">
                  <c:v>1335.5016884928668</c:v>
                </c:pt>
                <c:pt idx="472">
                  <c:v>1348.233152395472</c:v>
                </c:pt>
                <c:pt idx="473">
                  <c:v>1360.2576734481097</c:v>
                </c:pt>
                <c:pt idx="474">
                  <c:v>1371.4867213145149</c:v>
                </c:pt>
                <c:pt idx="475">
                  <c:v>1381.8608410435097</c:v>
                </c:pt>
                <c:pt idx="476">
                  <c:v>1391.3916752056684</c:v>
                </c:pt>
                <c:pt idx="477">
                  <c:v>1400.0293366429064</c:v>
                </c:pt>
                <c:pt idx="478">
                  <c:v>1407.801278425896</c:v>
                </c:pt>
                <c:pt idx="479">
                  <c:v>1414.6684813443073</c:v>
                </c:pt>
                <c:pt idx="480">
                  <c:v>1420.5147043768334</c:v>
                </c:pt>
                <c:pt idx="481">
                  <c:v>1425.2948639882795</c:v>
                </c:pt>
                <c:pt idx="482">
                  <c:v>1428.9949502146421</c:v>
                </c:pt>
                <c:pt idx="483">
                  <c:v>1430.4968212257538</c:v>
                </c:pt>
                <c:pt idx="484">
                  <c:v>1431.4869535138798</c:v>
                </c:pt>
                <c:pt idx="485">
                  <c:v>1431.6331394864662</c:v>
                </c:pt>
                <c:pt idx="486">
                  <c:v>1431.0390184867429</c:v>
                </c:pt>
                <c:pt idx="487">
                  <c:v>1428.7539659956904</c:v>
                </c:pt>
                <c:pt idx="488">
                  <c:v>1425.1364798723205</c:v>
                </c:pt>
                <c:pt idx="489">
                  <c:v>1420.2385559442669</c:v>
                </c:pt>
                <c:pt idx="490">
                  <c:v>1367.0024056131535</c:v>
                </c:pt>
                <c:pt idx="491">
                  <c:v>1312.3764179550178</c:v>
                </c:pt>
                <c:pt idx="492">
                  <c:v>1256.7241196493185</c:v>
                </c:pt>
                <c:pt idx="493">
                  <c:v>1202.1830779213426</c:v>
                </c:pt>
                <c:pt idx="494">
                  <c:v>1147.3016334395506</c:v>
                </c:pt>
                <c:pt idx="495">
                  <c:v>1091.822608252904</c:v>
                </c:pt>
                <c:pt idx="496">
                  <c:v>1035.8166203266426</c:v>
                </c:pt>
                <c:pt idx="497">
                  <c:v>1027.4431567227086</c:v>
                </c:pt>
                <c:pt idx="498">
                  <c:v>1018.1509468745541</c:v>
                </c:pt>
                <c:pt idx="499">
                  <c:v>1007.9338595236851</c:v>
                </c:pt>
                <c:pt idx="500">
                  <c:v>994.51247725535154</c:v>
                </c:pt>
                <c:pt idx="501">
                  <c:v>980.43597952572497</c:v>
                </c:pt>
                <c:pt idx="502">
                  <c:v>965.7725722756004</c:v>
                </c:pt>
                <c:pt idx="503">
                  <c:v>950.46011433184117</c:v>
                </c:pt>
                <c:pt idx="504">
                  <c:v>934.49547834533064</c:v>
                </c:pt>
                <c:pt idx="505">
                  <c:v>917.95191533371269</c:v>
                </c:pt>
                <c:pt idx="506">
                  <c:v>900.80197461114892</c:v>
                </c:pt>
                <c:pt idx="507">
                  <c:v>883.13987119786907</c:v>
                </c:pt>
                <c:pt idx="508">
                  <c:v>864.9908177643</c:v>
                </c:pt>
                <c:pt idx="509">
                  <c:v>846.32077006311317</c:v>
                </c:pt>
                <c:pt idx="510">
                  <c:v>827.24546822924663</c:v>
                </c:pt>
                <c:pt idx="511">
                  <c:v>807.86634860760694</c:v>
                </c:pt>
                <c:pt idx="512">
                  <c:v>788.15096599145488</c:v>
                </c:pt>
                <c:pt idx="513">
                  <c:v>768.1261632500599</c:v>
                </c:pt>
                <c:pt idx="514">
                  <c:v>747.84903918970042</c:v>
                </c:pt>
                <c:pt idx="515">
                  <c:v>727.36332540311355</c:v>
                </c:pt>
                <c:pt idx="516">
                  <c:v>706.76385306351585</c:v>
                </c:pt>
                <c:pt idx="517">
                  <c:v>662.86399227254356</c:v>
                </c:pt>
                <c:pt idx="518">
                  <c:v>619.72543766608999</c:v>
                </c:pt>
                <c:pt idx="519">
                  <c:v>577.46154705264576</c:v>
                </c:pt>
                <c:pt idx="520">
                  <c:v>537.11584557715935</c:v>
                </c:pt>
                <c:pt idx="521">
                  <c:v>506.6742460866725</c:v>
                </c:pt>
                <c:pt idx="522">
                  <c:v>478.12013288960691</c:v>
                </c:pt>
                <c:pt idx="523">
                  <c:v>451.6469041343662</c:v>
                </c:pt>
                <c:pt idx="524">
                  <c:v>451.32784416119102</c:v>
                </c:pt>
                <c:pt idx="525">
                  <c:v>452.49738843912826</c:v>
                </c:pt>
                <c:pt idx="526">
                  <c:v>455.78840182804771</c:v>
                </c:pt>
                <c:pt idx="527">
                  <c:v>460.18415933187185</c:v>
                </c:pt>
                <c:pt idx="528">
                  <c:v>458.09068989259788</c:v>
                </c:pt>
                <c:pt idx="529">
                  <c:v>456.37005683815471</c:v>
                </c:pt>
                <c:pt idx="530">
                  <c:v>455.14617816110177</c:v>
                </c:pt>
                <c:pt idx="531">
                  <c:v>453.58390037700468</c:v>
                </c:pt>
                <c:pt idx="532">
                  <c:v>452.21550015675268</c:v>
                </c:pt>
                <c:pt idx="533">
                  <c:v>450.38592371831015</c:v>
                </c:pt>
                <c:pt idx="534">
                  <c:v>447.88263653395865</c:v>
                </c:pt>
                <c:pt idx="535">
                  <c:v>444.26931411195045</c:v>
                </c:pt>
                <c:pt idx="536">
                  <c:v>440.63545607992484</c:v>
                </c:pt>
                <c:pt idx="537">
                  <c:v>436.69701658080368</c:v>
                </c:pt>
                <c:pt idx="538">
                  <c:v>432.38923577679918</c:v>
                </c:pt>
                <c:pt idx="539">
                  <c:v>427.76474728858528</c:v>
                </c:pt>
                <c:pt idx="540">
                  <c:v>422.75889199452439</c:v>
                </c:pt>
                <c:pt idx="541">
                  <c:v>417.38073107059711</c:v>
                </c:pt>
                <c:pt idx="542">
                  <c:v>411.67479947531166</c:v>
                </c:pt>
                <c:pt idx="543">
                  <c:v>405.78221295820549</c:v>
                </c:pt>
                <c:pt idx="544">
                  <c:v>399.69152659461332</c:v>
                </c:pt>
                <c:pt idx="545">
                  <c:v>393.42001640528076</c:v>
                </c:pt>
                <c:pt idx="546">
                  <c:v>386.99233006923794</c:v>
                </c:pt>
                <c:pt idx="547">
                  <c:v>380.48458147666781</c:v>
                </c:pt>
                <c:pt idx="548">
                  <c:v>373.82903332538473</c:v>
                </c:pt>
                <c:pt idx="549">
                  <c:v>367.13887134639248</c:v>
                </c:pt>
                <c:pt idx="550">
                  <c:v>375.61932715861724</c:v>
                </c:pt>
                <c:pt idx="551">
                  <c:v>386.45923647899843</c:v>
                </c:pt>
                <c:pt idx="552">
                  <c:v>400.06591607259389</c:v>
                </c:pt>
                <c:pt idx="553">
                  <c:v>418.05375954747433</c:v>
                </c:pt>
                <c:pt idx="554">
                  <c:v>439.97765009321404</c:v>
                </c:pt>
                <c:pt idx="555">
                  <c:v>466.58734926425888</c:v>
                </c:pt>
                <c:pt idx="556">
                  <c:v>498.62806709586374</c:v>
                </c:pt>
                <c:pt idx="557">
                  <c:v>521.75558072531464</c:v>
                </c:pt>
                <c:pt idx="558">
                  <c:v>547.29138059712045</c:v>
                </c:pt>
                <c:pt idx="559">
                  <c:v>575.2465354197941</c:v>
                </c:pt>
                <c:pt idx="560">
                  <c:v>604.41142974215995</c:v>
                </c:pt>
                <c:pt idx="561">
                  <c:v>635.41682800994852</c:v>
                </c:pt>
                <c:pt idx="562">
                  <c:v>667.87863090364101</c:v>
                </c:pt>
                <c:pt idx="563">
                  <c:v>701.19767098292607</c:v>
                </c:pt>
                <c:pt idx="564">
                  <c:v>734.67922281526262</c:v>
                </c:pt>
                <c:pt idx="565">
                  <c:v>769.8464111443775</c:v>
                </c:pt>
                <c:pt idx="566">
                  <c:v>806.57610743288285</c:v>
                </c:pt>
                <c:pt idx="567">
                  <c:v>844.71149328256229</c:v>
                </c:pt>
                <c:pt idx="568">
                  <c:v>884.31712708374414</c:v>
                </c:pt>
                <c:pt idx="569">
                  <c:v>925.29693268645292</c:v>
                </c:pt>
                <c:pt idx="570">
                  <c:v>1015.6435142596602</c:v>
                </c:pt>
                <c:pt idx="571">
                  <c:v>1109.5396809511419</c:v>
                </c:pt>
                <c:pt idx="572">
                  <c:v>1207.256968214002</c:v>
                </c:pt>
                <c:pt idx="573">
                  <c:v>1306.4586364575662</c:v>
                </c:pt>
                <c:pt idx="574">
                  <c:v>1409.4954292118698</c:v>
                </c:pt>
                <c:pt idx="575">
                  <c:v>1516.4912193755238</c:v>
                </c:pt>
                <c:pt idx="576">
                  <c:v>1627.5658323739024</c:v>
                </c:pt>
                <c:pt idx="577">
                  <c:v>1694.8262035622029</c:v>
                </c:pt>
                <c:pt idx="578">
                  <c:v>1764.2528128609326</c:v>
                </c:pt>
                <c:pt idx="579">
                  <c:v>1835.85893589496</c:v>
                </c:pt>
                <c:pt idx="580">
                  <c:v>1912.0380911267546</c:v>
                </c:pt>
                <c:pt idx="581">
                  <c:v>1990.5275467627382</c:v>
                </c:pt>
                <c:pt idx="582">
                  <c:v>2071.3766242443066</c:v>
                </c:pt>
                <c:pt idx="583">
                  <c:v>2154.6491723975964</c:v>
                </c:pt>
                <c:pt idx="584">
                  <c:v>2240.3101365094603</c:v>
                </c:pt>
                <c:pt idx="585">
                  <c:v>2328.3086064366175</c:v>
                </c:pt>
                <c:pt idx="586">
                  <c:v>2418.6770136286505</c:v>
                </c:pt>
                <c:pt idx="587">
                  <c:v>2511.4035155944543</c:v>
                </c:pt>
                <c:pt idx="588">
                  <c:v>2606.4219327715691</c:v>
                </c:pt>
                <c:pt idx="589">
                  <c:v>2703.7156087883131</c:v>
                </c:pt>
                <c:pt idx="590">
                  <c:v>2803.2320029159891</c:v>
                </c:pt>
                <c:pt idx="591">
                  <c:v>2904.8841385962191</c:v>
                </c:pt>
                <c:pt idx="592">
                  <c:v>3008.6869101477705</c:v>
                </c:pt>
                <c:pt idx="593">
                  <c:v>3114.5789795360511</c:v>
                </c:pt>
                <c:pt idx="594">
                  <c:v>3222.473658849136</c:v>
                </c:pt>
                <c:pt idx="595">
                  <c:v>3332.2757589622051</c:v>
                </c:pt>
                <c:pt idx="596">
                  <c:v>3443.9225589378789</c:v>
                </c:pt>
                <c:pt idx="597">
                  <c:v>3557.3029783493175</c:v>
                </c:pt>
                <c:pt idx="598">
                  <c:v>3672.2567288456316</c:v>
                </c:pt>
                <c:pt idx="599">
                  <c:v>3788.6451845166739</c:v>
                </c:pt>
                <c:pt idx="600">
                  <c:v>3906.2569911447522</c:v>
                </c:pt>
                <c:pt idx="601">
                  <c:v>4024.9373971921159</c:v>
                </c:pt>
                <c:pt idx="602">
                  <c:v>4144.5072393271676</c:v>
                </c:pt>
                <c:pt idx="603">
                  <c:v>4264.7966503025136</c:v>
                </c:pt>
                <c:pt idx="604">
                  <c:v>4385.624736248632</c:v>
                </c:pt>
                <c:pt idx="605">
                  <c:v>4506.6873118835838</c:v>
                </c:pt>
                <c:pt idx="606">
                  <c:v>4627.7174596642644</c:v>
                </c:pt>
                <c:pt idx="607">
                  <c:v>4748.4913279330522</c:v>
                </c:pt>
                <c:pt idx="608">
                  <c:v>4868.7232581638136</c:v>
                </c:pt>
                <c:pt idx="609">
                  <c:v>4988.0736086497282</c:v>
                </c:pt>
                <c:pt idx="610">
                  <c:v>5106.32118322509</c:v>
                </c:pt>
                <c:pt idx="611">
                  <c:v>5223.1711171187426</c:v>
                </c:pt>
                <c:pt idx="612">
                  <c:v>5337.9628576763707</c:v>
                </c:pt>
                <c:pt idx="613">
                  <c:v>5450.3868474080391</c:v>
                </c:pt>
                <c:pt idx="614">
                  <c:v>5560.0530633714679</c:v>
                </c:pt>
                <c:pt idx="615">
                  <c:v>5666.529687799879</c:v>
                </c:pt>
                <c:pt idx="616">
                  <c:v>5769.5293894393008</c:v>
                </c:pt>
                <c:pt idx="617">
                  <c:v>5868.3252965254605</c:v>
                </c:pt>
                <c:pt idx="618">
                  <c:v>5962.2535235917894</c:v>
                </c:pt>
                <c:pt idx="619">
                  <c:v>6051.4312115863931</c:v>
                </c:pt>
                <c:pt idx="620">
                  <c:v>6135.4677465897485</c:v>
                </c:pt>
                <c:pt idx="621">
                  <c:v>6213.9761527720175</c:v>
                </c:pt>
                <c:pt idx="622">
                  <c:v>6286.6167143043958</c:v>
                </c:pt>
                <c:pt idx="623">
                  <c:v>6353.0460074479424</c:v>
                </c:pt>
                <c:pt idx="624">
                  <c:v>6412.9249127548783</c:v>
                </c:pt>
                <c:pt idx="625">
                  <c:v>6465.9832228743808</c:v>
                </c:pt>
                <c:pt idx="626">
                  <c:v>6512.0150046159815</c:v>
                </c:pt>
                <c:pt idx="627">
                  <c:v>6550.7769413755741</c:v>
                </c:pt>
                <c:pt idx="628">
                  <c:v>6582.0568853941013</c:v>
                </c:pt>
                <c:pt idx="629">
                  <c:v>6605.6770466734552</c:v>
                </c:pt>
                <c:pt idx="630">
                  <c:v>6621.4915241258323</c:v>
                </c:pt>
                <c:pt idx="631">
                  <c:v>6627.8659306521458</c:v>
                </c:pt>
                <c:pt idx="632">
                  <c:v>6630.4565282900921</c:v>
                </c:pt>
                <c:pt idx="633">
                  <c:v>6622.5088246659479</c:v>
                </c:pt>
                <c:pt idx="634">
                  <c:v>6606.4876594514353</c:v>
                </c:pt>
                <c:pt idx="635">
                  <c:v>6582.6812103431103</c:v>
                </c:pt>
                <c:pt idx="636">
                  <c:v>6550.8635850612936</c:v>
                </c:pt>
                <c:pt idx="637">
                  <c:v>6511.2562906230869</c:v>
                </c:pt>
                <c:pt idx="638">
                  <c:v>6465.5375330859433</c:v>
                </c:pt>
                <c:pt idx="639">
                  <c:v>6408.341698843853</c:v>
                </c:pt>
                <c:pt idx="640">
                  <c:v>6346.0854793409981</c:v>
                </c:pt>
                <c:pt idx="641">
                  <c:v>6276.8318471101147</c:v>
                </c:pt>
                <c:pt idx="642">
                  <c:v>6200.5998822706088</c:v>
                </c:pt>
                <c:pt idx="643">
                  <c:v>6117.9562732669956</c:v>
                </c:pt>
                <c:pt idx="644">
                  <c:v>6029.1168894660996</c:v>
                </c:pt>
                <c:pt idx="645">
                  <c:v>5934.4099824115901</c:v>
                </c:pt>
                <c:pt idx="646">
                  <c:v>5834.0078144138015</c:v>
                </c:pt>
                <c:pt idx="647">
                  <c:v>5728.7729007511598</c:v>
                </c:pt>
                <c:pt idx="648">
                  <c:v>5618.8359898722265</c:v>
                </c:pt>
                <c:pt idx="649">
                  <c:v>5504.5932715452009</c:v>
                </c:pt>
                <c:pt idx="650">
                  <c:v>5386.4791839217733</c:v>
                </c:pt>
                <c:pt idx="651">
                  <c:v>5264.900699367181</c:v>
                </c:pt>
                <c:pt idx="652">
                  <c:v>5140.2793485806324</c:v>
                </c:pt>
                <c:pt idx="653">
                  <c:v>5013.0393585749134</c:v>
                </c:pt>
                <c:pt idx="654">
                  <c:v>4883.6224980775069</c:v>
                </c:pt>
                <c:pt idx="655">
                  <c:v>4752.4094268447789</c:v>
                </c:pt>
                <c:pt idx="656">
                  <c:v>4619.8018663630191</c:v>
                </c:pt>
                <c:pt idx="657">
                  <c:v>4486.1920307724668</c:v>
                </c:pt>
                <c:pt idx="658">
                  <c:v>4351.9572398689343</c:v>
                </c:pt>
                <c:pt idx="659">
                  <c:v>4217.4618403547374</c:v>
                </c:pt>
                <c:pt idx="660">
                  <c:v>4083.0538996521582</c:v>
                </c:pt>
                <c:pt idx="661">
                  <c:v>3949.0649943180115</c:v>
                </c:pt>
                <c:pt idx="662">
                  <c:v>3815.8041344436851</c:v>
                </c:pt>
                <c:pt idx="663">
                  <c:v>3683.5649932707393</c:v>
                </c:pt>
                <c:pt idx="664">
                  <c:v>3552.6216177225747</c:v>
                </c:pt>
                <c:pt idx="665">
                  <c:v>3423.2277594117413</c:v>
                </c:pt>
                <c:pt idx="666">
                  <c:v>3295.6169847323658</c:v>
                </c:pt>
                <c:pt idx="667">
                  <c:v>3170.0024468501629</c:v>
                </c:pt>
                <c:pt idx="668">
                  <c:v>3046.5771127502335</c:v>
                </c:pt>
                <c:pt idx="669">
                  <c:v>2925.5137951505603</c:v>
                </c:pt>
                <c:pt idx="670">
                  <c:v>2806.9662150563008</c:v>
                </c:pt>
                <c:pt idx="671">
                  <c:v>2691.0690797281982</c:v>
                </c:pt>
                <c:pt idx="672">
                  <c:v>2577.9386984480743</c:v>
                </c:pt>
                <c:pt idx="673">
                  <c:v>2467.6737283498846</c:v>
                </c:pt>
                <c:pt idx="674">
                  <c:v>2360.3559460017132</c:v>
                </c:pt>
                <c:pt idx="675">
                  <c:v>2256.0511028652877</c:v>
                </c:pt>
                <c:pt idx="676">
                  <c:v>2154.8097875901899</c:v>
                </c:pt>
                <c:pt idx="677">
                  <c:v>2056.6683971745992</c:v>
                </c:pt>
                <c:pt idx="678">
                  <c:v>1961.6500128770713</c:v>
                </c:pt>
                <c:pt idx="679">
                  <c:v>1869.7653428305805</c:v>
                </c:pt>
                <c:pt idx="680">
                  <c:v>1781.0136672799042</c:v>
                </c:pt>
                <c:pt idx="681">
                  <c:v>1695.3837690932644</c:v>
                </c:pt>
                <c:pt idx="682">
                  <c:v>1612.8548495118739</c:v>
                </c:pt>
                <c:pt idx="683">
                  <c:v>1533.3974192737701</c:v>
                </c:pt>
                <c:pt idx="684">
                  <c:v>1456.9741657506177</c:v>
                </c:pt>
                <c:pt idx="685">
                  <c:v>1383.5407786638243</c:v>
                </c:pt>
                <c:pt idx="686">
                  <c:v>1313.0467470975959</c:v>
                </c:pt>
                <c:pt idx="687">
                  <c:v>1245.4361180663775</c:v>
                </c:pt>
                <c:pt idx="688">
                  <c:v>1180.6482141004442</c:v>
                </c:pt>
                <c:pt idx="689">
                  <c:v>1118.6183094031378</c:v>
                </c:pt>
                <c:pt idx="690">
                  <c:v>1059.2782631339339</c:v>
                </c:pt>
                <c:pt idx="691">
                  <c:v>1002.5571109648196</c:v>
                </c:pt>
                <c:pt idx="692">
                  <c:v>948.38161331318713</c:v>
                </c:pt>
                <c:pt idx="693">
                  <c:v>896.67676277503574</c:v>
                </c:pt>
                <c:pt idx="694">
                  <c:v>847.36625077103133</c:v>
                </c:pt>
                <c:pt idx="695">
                  <c:v>800.37289454405459</c:v>
                </c:pt>
                <c:pt idx="696">
                  <c:v>755.61902602863427</c:v>
                </c:pt>
                <c:pt idx="697">
                  <c:v>713.02684413350653</c:v>
                </c:pt>
                <c:pt idx="698">
                  <c:v>672.51873223856091</c:v>
                </c:pt>
                <c:pt idx="699">
                  <c:v>634.0175425443033</c:v>
                </c:pt>
                <c:pt idx="700">
                  <c:v>597.44684930287099</c:v>
                </c:pt>
                <c:pt idx="701">
                  <c:v>562.73117269816737</c:v>
                </c:pt>
                <c:pt idx="702">
                  <c:v>529.79617526149377</c:v>
                </c:pt>
                <c:pt idx="703">
                  <c:v>498.56883270690952</c:v>
                </c:pt>
                <c:pt idx="704">
                  <c:v>468.97758102455242</c:v>
                </c:pt>
                <c:pt idx="705">
                  <c:v>440.95244162908887</c:v>
                </c:pt>
                <c:pt idx="706">
                  <c:v>414.42512629048099</c:v>
                </c:pt>
                <c:pt idx="707">
                  <c:v>389.32912353136845</c:v>
                </c:pt>
                <c:pt idx="708">
                  <c:v>365.59976807777173</c:v>
                </c:pt>
                <c:pt idx="709">
                  <c:v>343.17429488621252</c:v>
                </c:pt>
                <c:pt idx="710">
                  <c:v>321.99187919066753</c:v>
                </c:pt>
                <c:pt idx="711">
                  <c:v>301.99366392865443</c:v>
                </c:pt>
                <c:pt idx="712">
                  <c:v>283.12277582380921</c:v>
                </c:pt>
                <c:pt idx="713">
                  <c:v>265.32433131912592</c:v>
                </c:pt>
                <c:pt idx="714">
                  <c:v>248.54543347558607</c:v>
                </c:pt>
                <c:pt idx="715">
                  <c:v>232.73516086997864</c:v>
                </c:pt>
                <c:pt idx="716">
                  <c:v>217.84454945017518</c:v>
                </c:pt>
                <c:pt idx="717">
                  <c:v>203.82656823253325</c:v>
                </c:pt>
                <c:pt idx="718">
                  <c:v>190.63608965468924</c:v>
                </c:pt>
                <c:pt idx="719">
                  <c:v>178.2298553301454</c:v>
                </c:pt>
                <c:pt idx="720">
                  <c:v>166.56643788651232</c:v>
                </c:pt>
                <c:pt idx="721">
                  <c:v>155.60619950951408</c:v>
                </c:pt>
                <c:pt idx="722">
                  <c:v>145.31124775768589</c:v>
                </c:pt>
                <c:pt idx="723">
                  <c:v>135.64538915964243</c:v>
                </c:pt>
                <c:pt idx="724">
                  <c:v>126.57408105616923</c:v>
                </c:pt>
                <c:pt idx="725">
                  <c:v>118.06438210322189</c:v>
                </c:pt>
                <c:pt idx="726">
                  <c:v>110.0849018085615</c:v>
                </c:pt>
                <c:pt idx="727">
                  <c:v>102.60574943558979</c:v>
                </c:pt>
                <c:pt idx="728">
                  <c:v>95.598482570743982</c:v>
                </c:pt>
                <c:pt idx="729">
                  <c:v>89.036055617383681</c:v>
                </c:pt>
                <c:pt idx="730">
                  <c:v>82.892768447902725</c:v>
                </c:pt>
                <c:pt idx="731">
                  <c:v>77.144215417493669</c:v>
                </c:pt>
                <c:pt idx="732">
                  <c:v>71.76723491679877</c:v>
                </c:pt>
                <c:pt idx="733">
                  <c:v>66.7398596173485</c:v>
                </c:pt>
                <c:pt idx="734">
                  <c:v>62.041267541736097</c:v>
                </c:pt>
                <c:pt idx="735">
                  <c:v>57.651734071367954</c:v>
                </c:pt>
                <c:pt idx="736">
                  <c:v>53.552584986368728</c:v>
                </c:pt>
                <c:pt idx="737">
                  <c:v>49.726150616870392</c:v>
                </c:pt>
                <c:pt idx="738">
                  <c:v>46.155721169996205</c:v>
                </c:pt>
                <c:pt idx="739">
                  <c:v>42.825503284128253</c:v>
                </c:pt>
                <c:pt idx="740">
                  <c:v>39.720577850538703</c:v>
                </c:pt>
                <c:pt idx="741">
                  <c:v>36.826859131854562</c:v>
                </c:pt>
                <c:pt idx="742">
                  <c:v>34.131055197828182</c:v>
                </c:pt>
                <c:pt idx="743">
                  <c:v>31.620629690670675</c:v>
                </c:pt>
                <c:pt idx="744">
                  <c:v>29.283764924804149</c:v>
                </c:pt>
                <c:pt idx="745">
                  <c:v>27.109326319586085</c:v>
                </c:pt>
                <c:pt idx="746">
                  <c:v>25.08682815823704</c:v>
                </c:pt>
                <c:pt idx="747">
                  <c:v>23.206400660764693</c:v>
                </c:pt>
                <c:pt idx="748">
                  <c:v>21.458758355085074</c:v>
                </c:pt>
                <c:pt idx="749">
                  <c:v>19.835169726317481</c:v>
                </c:pt>
                <c:pt idx="750">
                  <c:v>18.327428121552138</c:v>
                </c:pt>
                <c:pt idx="751">
                  <c:v>16.927823884512431</c:v>
                </c:pt>
                <c:pt idx="752">
                  <c:v>15.629117692521374</c:v>
                </c:pt>
                <c:pt idx="753">
                  <c:v>14.424515066036422</c:v>
                </c:pt>
                <c:pt idx="754">
                  <c:v>13.307642019985776</c:v>
                </c:pt>
                <c:pt idx="755">
                  <c:v>12.272521824592591</c:v>
                </c:pt>
                <c:pt idx="756">
                  <c:v>11.313552842758197</c:v>
                </c:pt>
                <c:pt idx="757">
                  <c:v>10.425487410277128</c:v>
                </c:pt>
                <c:pt idx="758">
                  <c:v>9.603411724824193</c:v>
                </c:pt>
                <c:pt idx="759">
                  <c:v>8.8427267094209263</c:v>
                </c:pt>
                <c:pt idx="760">
                  <c:v>8.1391298160056724</c:v>
                </c:pt>
                <c:pt idx="761">
                  <c:v>7.4885977348977963</c:v>
                </c:pt>
                <c:pt idx="762">
                  <c:v>6.8873699760796239</c:v>
                </c:pt>
                <c:pt idx="763">
                  <c:v>6.3319332887352049</c:v>
                </c:pt>
                <c:pt idx="764">
                  <c:v>5.8190068856513664</c:v>
                </c:pt>
                <c:pt idx="765">
                  <c:v>5.3455284400344159</c:v>
                </c:pt>
                <c:pt idx="766">
                  <c:v>4.9086408224622051</c:v>
                </c:pt>
                <c:pt idx="767">
                  <c:v>4.5056795466391906</c:v>
                </c:pt>
                <c:pt idx="768">
                  <c:v>4.1341608933206384</c:v>
                </c:pt>
                <c:pt idx="769">
                  <c:v>3.7917706823708222</c:v>
                </c:pt>
                <c:pt idx="770">
                  <c:v>3.4763536639345278</c:v>
                </c:pt>
                <c:pt idx="771">
                  <c:v>3.1859035003830547</c:v>
                </c:pt>
                <c:pt idx="772">
                  <c:v>2.9185533115440712</c:v>
                </c:pt>
                <c:pt idx="773">
                  <c:v>2.6725667566559941</c:v>
                </c:pt>
                <c:pt idx="774">
                  <c:v>2.4463296273523674</c:v>
                </c:pt>
                <c:pt idx="775">
                  <c:v>2.2383419267301048</c:v>
                </c:pt>
                <c:pt idx="776">
                  <c:v>2.0472104106364504</c:v>
                </c:pt>
                <c:pt idx="777">
                  <c:v>1.8716415679581198</c:v>
                </c:pt>
                <c:pt idx="778">
                  <c:v>1.7104350177770746</c:v>
                </c:pt>
                <c:pt idx="779">
                  <c:v>1.5624773019059961</c:v>
                </c:pt>
                <c:pt idx="780">
                  <c:v>1.4267360523309824</c:v>
                </c:pt>
                <c:pt idx="781">
                  <c:v>1.3022545139205508</c:v>
                </c:pt>
                <c:pt idx="782">
                  <c:v>1.188146403292194</c:v>
                </c:pt>
                <c:pt idx="783">
                  <c:v>1.0835910859750584</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numCache>
            </c:numRef>
          </c:yVal>
          <c:smooth val="0"/>
          <c:extLst xmlns:c16r2="http://schemas.microsoft.com/office/drawing/2015/06/chart">
            <c:ext xmlns:c16="http://schemas.microsoft.com/office/drawing/2014/chart" uri="{C3380CC4-5D6E-409C-BE32-E72D297353CC}">
              <c16:uniqueId val="{00000004-083B-418A-9E7C-61249070F981}"/>
            </c:ext>
          </c:extLst>
        </c:ser>
        <c:ser>
          <c:idx val="6"/>
          <c:order val="6"/>
          <c:tx>
            <c:strRef>
              <c:f>'Plot Data'!$AD$2</c:f>
              <c:strCache>
                <c:ptCount val="1"/>
                <c:pt idx="0">
                  <c:v>Actual Total Deaths</c:v>
                </c:pt>
              </c:strCache>
            </c:strRef>
          </c:tx>
          <c:spPr>
            <a:ln w="19050" cap="rnd">
              <a:solidFill>
                <a:schemeClr val="tx1"/>
              </a:solidFill>
              <a:round/>
            </a:ln>
            <a:effectLst/>
          </c:spPr>
          <c:marker>
            <c:symbol val="circle"/>
            <c:size val="5"/>
            <c:spPr>
              <a:noFill/>
              <a:ln w="9525">
                <a:noFill/>
              </a:ln>
              <a:effectLst/>
            </c:spPr>
          </c:marker>
          <c:xVal>
            <c:numRef>
              <c:f>'Plot Data'!$S$35:$S$846</c:f>
              <c:numCache>
                <c:formatCode>m/d/yy;@</c:formatCode>
                <c:ptCount val="812"/>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pt idx="238">
                  <c:v>44069</c:v>
                </c:pt>
                <c:pt idx="239">
                  <c:v>44070</c:v>
                </c:pt>
                <c:pt idx="240">
                  <c:v>44071</c:v>
                </c:pt>
                <c:pt idx="241">
                  <c:v>44072</c:v>
                </c:pt>
                <c:pt idx="242">
                  <c:v>44073</c:v>
                </c:pt>
                <c:pt idx="243">
                  <c:v>44074</c:v>
                </c:pt>
                <c:pt idx="244">
                  <c:v>44075</c:v>
                </c:pt>
                <c:pt idx="245">
                  <c:v>44076</c:v>
                </c:pt>
                <c:pt idx="246">
                  <c:v>44077</c:v>
                </c:pt>
                <c:pt idx="247">
                  <c:v>44078</c:v>
                </c:pt>
                <c:pt idx="248">
                  <c:v>44079</c:v>
                </c:pt>
                <c:pt idx="249">
                  <c:v>44080</c:v>
                </c:pt>
                <c:pt idx="250">
                  <c:v>44081</c:v>
                </c:pt>
                <c:pt idx="251">
                  <c:v>44082</c:v>
                </c:pt>
                <c:pt idx="252">
                  <c:v>44083</c:v>
                </c:pt>
                <c:pt idx="253">
                  <c:v>44084</c:v>
                </c:pt>
                <c:pt idx="254">
                  <c:v>44085</c:v>
                </c:pt>
                <c:pt idx="255">
                  <c:v>44086</c:v>
                </c:pt>
                <c:pt idx="256">
                  <c:v>44087</c:v>
                </c:pt>
                <c:pt idx="257">
                  <c:v>44088</c:v>
                </c:pt>
                <c:pt idx="258">
                  <c:v>44089</c:v>
                </c:pt>
                <c:pt idx="259">
                  <c:v>44090</c:v>
                </c:pt>
                <c:pt idx="260">
                  <c:v>44091</c:v>
                </c:pt>
                <c:pt idx="261">
                  <c:v>44092</c:v>
                </c:pt>
                <c:pt idx="262">
                  <c:v>44093</c:v>
                </c:pt>
                <c:pt idx="263">
                  <c:v>44094</c:v>
                </c:pt>
                <c:pt idx="264">
                  <c:v>44095</c:v>
                </c:pt>
                <c:pt idx="265">
                  <c:v>44096</c:v>
                </c:pt>
                <c:pt idx="266">
                  <c:v>44097</c:v>
                </c:pt>
                <c:pt idx="267">
                  <c:v>44098</c:v>
                </c:pt>
                <c:pt idx="268">
                  <c:v>44099</c:v>
                </c:pt>
                <c:pt idx="269">
                  <c:v>44100</c:v>
                </c:pt>
                <c:pt idx="270">
                  <c:v>44101</c:v>
                </c:pt>
                <c:pt idx="271">
                  <c:v>44102</c:v>
                </c:pt>
                <c:pt idx="272">
                  <c:v>44103</c:v>
                </c:pt>
                <c:pt idx="273">
                  <c:v>44104</c:v>
                </c:pt>
                <c:pt idx="274">
                  <c:v>44105</c:v>
                </c:pt>
                <c:pt idx="275">
                  <c:v>44106</c:v>
                </c:pt>
                <c:pt idx="276">
                  <c:v>44107</c:v>
                </c:pt>
                <c:pt idx="277">
                  <c:v>44108</c:v>
                </c:pt>
                <c:pt idx="278">
                  <c:v>44109</c:v>
                </c:pt>
                <c:pt idx="279">
                  <c:v>44110</c:v>
                </c:pt>
                <c:pt idx="280">
                  <c:v>44111</c:v>
                </c:pt>
                <c:pt idx="281">
                  <c:v>44112</c:v>
                </c:pt>
                <c:pt idx="282">
                  <c:v>44113</c:v>
                </c:pt>
                <c:pt idx="283">
                  <c:v>44114</c:v>
                </c:pt>
                <c:pt idx="284">
                  <c:v>44115</c:v>
                </c:pt>
                <c:pt idx="285">
                  <c:v>44116</c:v>
                </c:pt>
                <c:pt idx="286">
                  <c:v>44117</c:v>
                </c:pt>
                <c:pt idx="287">
                  <c:v>44118</c:v>
                </c:pt>
                <c:pt idx="288">
                  <c:v>44119</c:v>
                </c:pt>
                <c:pt idx="289">
                  <c:v>44120</c:v>
                </c:pt>
                <c:pt idx="290">
                  <c:v>44121</c:v>
                </c:pt>
                <c:pt idx="291">
                  <c:v>44122</c:v>
                </c:pt>
                <c:pt idx="292">
                  <c:v>44123</c:v>
                </c:pt>
                <c:pt idx="293">
                  <c:v>44124</c:v>
                </c:pt>
                <c:pt idx="294">
                  <c:v>44125</c:v>
                </c:pt>
                <c:pt idx="295">
                  <c:v>44126</c:v>
                </c:pt>
                <c:pt idx="296">
                  <c:v>44127</c:v>
                </c:pt>
                <c:pt idx="297">
                  <c:v>44128</c:v>
                </c:pt>
                <c:pt idx="298">
                  <c:v>44129</c:v>
                </c:pt>
                <c:pt idx="299">
                  <c:v>44130</c:v>
                </c:pt>
                <c:pt idx="300">
                  <c:v>44131</c:v>
                </c:pt>
                <c:pt idx="301">
                  <c:v>44132</c:v>
                </c:pt>
                <c:pt idx="302">
                  <c:v>44133</c:v>
                </c:pt>
                <c:pt idx="303">
                  <c:v>44134</c:v>
                </c:pt>
                <c:pt idx="304">
                  <c:v>44135</c:v>
                </c:pt>
                <c:pt idx="305">
                  <c:v>44136</c:v>
                </c:pt>
                <c:pt idx="306">
                  <c:v>44137</c:v>
                </c:pt>
                <c:pt idx="307">
                  <c:v>44138</c:v>
                </c:pt>
                <c:pt idx="308">
                  <c:v>44139</c:v>
                </c:pt>
                <c:pt idx="309">
                  <c:v>44140</c:v>
                </c:pt>
                <c:pt idx="310">
                  <c:v>44141</c:v>
                </c:pt>
                <c:pt idx="311">
                  <c:v>44142</c:v>
                </c:pt>
                <c:pt idx="312">
                  <c:v>44143</c:v>
                </c:pt>
                <c:pt idx="313">
                  <c:v>44144</c:v>
                </c:pt>
                <c:pt idx="314">
                  <c:v>44145</c:v>
                </c:pt>
                <c:pt idx="315">
                  <c:v>44146</c:v>
                </c:pt>
                <c:pt idx="316">
                  <c:v>44147</c:v>
                </c:pt>
                <c:pt idx="317">
                  <c:v>44148</c:v>
                </c:pt>
                <c:pt idx="318">
                  <c:v>44149</c:v>
                </c:pt>
                <c:pt idx="319">
                  <c:v>44150</c:v>
                </c:pt>
                <c:pt idx="320">
                  <c:v>44151</c:v>
                </c:pt>
                <c:pt idx="321">
                  <c:v>44152</c:v>
                </c:pt>
                <c:pt idx="322">
                  <c:v>44153</c:v>
                </c:pt>
                <c:pt idx="323">
                  <c:v>44154</c:v>
                </c:pt>
                <c:pt idx="324">
                  <c:v>44155</c:v>
                </c:pt>
                <c:pt idx="325">
                  <c:v>44156</c:v>
                </c:pt>
                <c:pt idx="326">
                  <c:v>44157</c:v>
                </c:pt>
                <c:pt idx="327">
                  <c:v>44158</c:v>
                </c:pt>
                <c:pt idx="328">
                  <c:v>44159</c:v>
                </c:pt>
                <c:pt idx="329">
                  <c:v>44160</c:v>
                </c:pt>
                <c:pt idx="330">
                  <c:v>44161</c:v>
                </c:pt>
                <c:pt idx="331">
                  <c:v>44162</c:v>
                </c:pt>
                <c:pt idx="332">
                  <c:v>44163</c:v>
                </c:pt>
                <c:pt idx="333">
                  <c:v>44164</c:v>
                </c:pt>
                <c:pt idx="334">
                  <c:v>44165</c:v>
                </c:pt>
                <c:pt idx="335">
                  <c:v>44166</c:v>
                </c:pt>
                <c:pt idx="336">
                  <c:v>44167</c:v>
                </c:pt>
                <c:pt idx="337">
                  <c:v>44168</c:v>
                </c:pt>
                <c:pt idx="338">
                  <c:v>44169</c:v>
                </c:pt>
                <c:pt idx="339">
                  <c:v>44170</c:v>
                </c:pt>
                <c:pt idx="340">
                  <c:v>44171</c:v>
                </c:pt>
                <c:pt idx="341">
                  <c:v>44172</c:v>
                </c:pt>
                <c:pt idx="342">
                  <c:v>44173</c:v>
                </c:pt>
                <c:pt idx="343">
                  <c:v>44174</c:v>
                </c:pt>
                <c:pt idx="344">
                  <c:v>44175</c:v>
                </c:pt>
                <c:pt idx="345">
                  <c:v>44176</c:v>
                </c:pt>
                <c:pt idx="346">
                  <c:v>44177</c:v>
                </c:pt>
                <c:pt idx="347">
                  <c:v>44178</c:v>
                </c:pt>
                <c:pt idx="348">
                  <c:v>44179</c:v>
                </c:pt>
                <c:pt idx="349">
                  <c:v>44180</c:v>
                </c:pt>
                <c:pt idx="350">
                  <c:v>44181</c:v>
                </c:pt>
                <c:pt idx="351">
                  <c:v>44182</c:v>
                </c:pt>
                <c:pt idx="352">
                  <c:v>44183</c:v>
                </c:pt>
                <c:pt idx="353">
                  <c:v>44184</c:v>
                </c:pt>
                <c:pt idx="354">
                  <c:v>44185</c:v>
                </c:pt>
                <c:pt idx="355">
                  <c:v>44186</c:v>
                </c:pt>
                <c:pt idx="356">
                  <c:v>44187</c:v>
                </c:pt>
                <c:pt idx="357">
                  <c:v>44188</c:v>
                </c:pt>
                <c:pt idx="358">
                  <c:v>44189</c:v>
                </c:pt>
                <c:pt idx="359">
                  <c:v>44190</c:v>
                </c:pt>
                <c:pt idx="360">
                  <c:v>44191</c:v>
                </c:pt>
                <c:pt idx="361">
                  <c:v>44192</c:v>
                </c:pt>
                <c:pt idx="362">
                  <c:v>44193</c:v>
                </c:pt>
                <c:pt idx="363">
                  <c:v>44194</c:v>
                </c:pt>
                <c:pt idx="364">
                  <c:v>44195</c:v>
                </c:pt>
                <c:pt idx="365">
                  <c:v>44196</c:v>
                </c:pt>
                <c:pt idx="366">
                  <c:v>44197</c:v>
                </c:pt>
                <c:pt idx="367">
                  <c:v>44198</c:v>
                </c:pt>
                <c:pt idx="368">
                  <c:v>44199</c:v>
                </c:pt>
                <c:pt idx="369">
                  <c:v>44200</c:v>
                </c:pt>
                <c:pt idx="370">
                  <c:v>44201</c:v>
                </c:pt>
                <c:pt idx="371">
                  <c:v>44202</c:v>
                </c:pt>
                <c:pt idx="372">
                  <c:v>44203</c:v>
                </c:pt>
                <c:pt idx="373">
                  <c:v>44204</c:v>
                </c:pt>
                <c:pt idx="374">
                  <c:v>44205</c:v>
                </c:pt>
                <c:pt idx="375">
                  <c:v>44206</c:v>
                </c:pt>
                <c:pt idx="376">
                  <c:v>44207</c:v>
                </c:pt>
                <c:pt idx="377">
                  <c:v>44208</c:v>
                </c:pt>
                <c:pt idx="378">
                  <c:v>44209</c:v>
                </c:pt>
                <c:pt idx="379">
                  <c:v>44210</c:v>
                </c:pt>
                <c:pt idx="380">
                  <c:v>44211</c:v>
                </c:pt>
                <c:pt idx="381">
                  <c:v>44212</c:v>
                </c:pt>
                <c:pt idx="382">
                  <c:v>44213</c:v>
                </c:pt>
                <c:pt idx="383">
                  <c:v>44214</c:v>
                </c:pt>
                <c:pt idx="384">
                  <c:v>44215</c:v>
                </c:pt>
                <c:pt idx="385">
                  <c:v>44216</c:v>
                </c:pt>
                <c:pt idx="386">
                  <c:v>44217</c:v>
                </c:pt>
                <c:pt idx="387">
                  <c:v>44218</c:v>
                </c:pt>
                <c:pt idx="388">
                  <c:v>44219</c:v>
                </c:pt>
                <c:pt idx="389">
                  <c:v>44220</c:v>
                </c:pt>
                <c:pt idx="390">
                  <c:v>44221</c:v>
                </c:pt>
                <c:pt idx="391">
                  <c:v>44222</c:v>
                </c:pt>
                <c:pt idx="392">
                  <c:v>44223</c:v>
                </c:pt>
                <c:pt idx="393">
                  <c:v>44224</c:v>
                </c:pt>
                <c:pt idx="394">
                  <c:v>44225</c:v>
                </c:pt>
                <c:pt idx="395">
                  <c:v>44226</c:v>
                </c:pt>
                <c:pt idx="396">
                  <c:v>44227</c:v>
                </c:pt>
                <c:pt idx="397">
                  <c:v>44228</c:v>
                </c:pt>
                <c:pt idx="398">
                  <c:v>44229</c:v>
                </c:pt>
                <c:pt idx="399">
                  <c:v>44230</c:v>
                </c:pt>
                <c:pt idx="400">
                  <c:v>44231</c:v>
                </c:pt>
                <c:pt idx="401">
                  <c:v>44232</c:v>
                </c:pt>
                <c:pt idx="402">
                  <c:v>44233</c:v>
                </c:pt>
                <c:pt idx="403">
                  <c:v>44234</c:v>
                </c:pt>
                <c:pt idx="404">
                  <c:v>44235</c:v>
                </c:pt>
                <c:pt idx="405">
                  <c:v>44236</c:v>
                </c:pt>
                <c:pt idx="406">
                  <c:v>44237</c:v>
                </c:pt>
                <c:pt idx="407">
                  <c:v>44238</c:v>
                </c:pt>
                <c:pt idx="408">
                  <c:v>44239</c:v>
                </c:pt>
                <c:pt idx="409">
                  <c:v>44240</c:v>
                </c:pt>
                <c:pt idx="410">
                  <c:v>44241</c:v>
                </c:pt>
                <c:pt idx="411">
                  <c:v>44242</c:v>
                </c:pt>
                <c:pt idx="412">
                  <c:v>44243</c:v>
                </c:pt>
                <c:pt idx="413">
                  <c:v>44244</c:v>
                </c:pt>
                <c:pt idx="414">
                  <c:v>44245</c:v>
                </c:pt>
                <c:pt idx="415">
                  <c:v>44246</c:v>
                </c:pt>
                <c:pt idx="416">
                  <c:v>44247</c:v>
                </c:pt>
                <c:pt idx="417">
                  <c:v>44248</c:v>
                </c:pt>
                <c:pt idx="418">
                  <c:v>44249</c:v>
                </c:pt>
                <c:pt idx="419">
                  <c:v>44250</c:v>
                </c:pt>
                <c:pt idx="420">
                  <c:v>44251</c:v>
                </c:pt>
                <c:pt idx="421">
                  <c:v>44252</c:v>
                </c:pt>
                <c:pt idx="422">
                  <c:v>44253</c:v>
                </c:pt>
                <c:pt idx="423">
                  <c:v>44254</c:v>
                </c:pt>
                <c:pt idx="424">
                  <c:v>44255</c:v>
                </c:pt>
                <c:pt idx="425">
                  <c:v>44256</c:v>
                </c:pt>
                <c:pt idx="426">
                  <c:v>44257</c:v>
                </c:pt>
                <c:pt idx="427">
                  <c:v>44258</c:v>
                </c:pt>
                <c:pt idx="428">
                  <c:v>44259</c:v>
                </c:pt>
                <c:pt idx="429">
                  <c:v>44260</c:v>
                </c:pt>
                <c:pt idx="430">
                  <c:v>44261</c:v>
                </c:pt>
                <c:pt idx="431">
                  <c:v>44262</c:v>
                </c:pt>
                <c:pt idx="432">
                  <c:v>44263</c:v>
                </c:pt>
                <c:pt idx="433">
                  <c:v>44264</c:v>
                </c:pt>
                <c:pt idx="434">
                  <c:v>44265</c:v>
                </c:pt>
                <c:pt idx="435">
                  <c:v>44266</c:v>
                </c:pt>
                <c:pt idx="436">
                  <c:v>44267</c:v>
                </c:pt>
                <c:pt idx="437">
                  <c:v>44268</c:v>
                </c:pt>
                <c:pt idx="438">
                  <c:v>44269</c:v>
                </c:pt>
                <c:pt idx="439">
                  <c:v>44270</c:v>
                </c:pt>
                <c:pt idx="440">
                  <c:v>44271</c:v>
                </c:pt>
                <c:pt idx="441">
                  <c:v>44272</c:v>
                </c:pt>
                <c:pt idx="442">
                  <c:v>44273</c:v>
                </c:pt>
                <c:pt idx="443">
                  <c:v>44274</c:v>
                </c:pt>
                <c:pt idx="444">
                  <c:v>44275</c:v>
                </c:pt>
                <c:pt idx="445">
                  <c:v>44276</c:v>
                </c:pt>
                <c:pt idx="446">
                  <c:v>44277</c:v>
                </c:pt>
                <c:pt idx="447">
                  <c:v>44278</c:v>
                </c:pt>
                <c:pt idx="448">
                  <c:v>44279</c:v>
                </c:pt>
                <c:pt idx="449">
                  <c:v>44280</c:v>
                </c:pt>
                <c:pt idx="450">
                  <c:v>44281</c:v>
                </c:pt>
                <c:pt idx="451">
                  <c:v>44282</c:v>
                </c:pt>
                <c:pt idx="452">
                  <c:v>44283</c:v>
                </c:pt>
                <c:pt idx="453">
                  <c:v>44284</c:v>
                </c:pt>
                <c:pt idx="454">
                  <c:v>44285</c:v>
                </c:pt>
                <c:pt idx="455">
                  <c:v>44286</c:v>
                </c:pt>
                <c:pt idx="456">
                  <c:v>44287</c:v>
                </c:pt>
                <c:pt idx="457">
                  <c:v>44288</c:v>
                </c:pt>
                <c:pt idx="458">
                  <c:v>44289</c:v>
                </c:pt>
                <c:pt idx="459">
                  <c:v>44290</c:v>
                </c:pt>
                <c:pt idx="460">
                  <c:v>44291</c:v>
                </c:pt>
                <c:pt idx="461">
                  <c:v>44292</c:v>
                </c:pt>
                <c:pt idx="462">
                  <c:v>44293</c:v>
                </c:pt>
                <c:pt idx="463">
                  <c:v>44294</c:v>
                </c:pt>
                <c:pt idx="464">
                  <c:v>44295</c:v>
                </c:pt>
                <c:pt idx="465">
                  <c:v>44296</c:v>
                </c:pt>
                <c:pt idx="466">
                  <c:v>44297</c:v>
                </c:pt>
                <c:pt idx="467">
                  <c:v>44298</c:v>
                </c:pt>
                <c:pt idx="468">
                  <c:v>44299</c:v>
                </c:pt>
                <c:pt idx="469">
                  <c:v>44300</c:v>
                </c:pt>
                <c:pt idx="470">
                  <c:v>44301</c:v>
                </c:pt>
                <c:pt idx="471">
                  <c:v>44302</c:v>
                </c:pt>
                <c:pt idx="472">
                  <c:v>44303</c:v>
                </c:pt>
                <c:pt idx="473">
                  <c:v>44304</c:v>
                </c:pt>
                <c:pt idx="474">
                  <c:v>44305</c:v>
                </c:pt>
                <c:pt idx="475">
                  <c:v>44306</c:v>
                </c:pt>
                <c:pt idx="476">
                  <c:v>44307</c:v>
                </c:pt>
                <c:pt idx="477">
                  <c:v>44308</c:v>
                </c:pt>
                <c:pt idx="478">
                  <c:v>44309</c:v>
                </c:pt>
                <c:pt idx="479">
                  <c:v>44310</c:v>
                </c:pt>
                <c:pt idx="480">
                  <c:v>44311</c:v>
                </c:pt>
                <c:pt idx="481">
                  <c:v>44312</c:v>
                </c:pt>
                <c:pt idx="482">
                  <c:v>44313</c:v>
                </c:pt>
                <c:pt idx="483">
                  <c:v>44314</c:v>
                </c:pt>
                <c:pt idx="484">
                  <c:v>44315</c:v>
                </c:pt>
                <c:pt idx="485">
                  <c:v>44316</c:v>
                </c:pt>
                <c:pt idx="486">
                  <c:v>44317</c:v>
                </c:pt>
                <c:pt idx="487">
                  <c:v>44318</c:v>
                </c:pt>
                <c:pt idx="488">
                  <c:v>44319</c:v>
                </c:pt>
                <c:pt idx="489">
                  <c:v>44320</c:v>
                </c:pt>
                <c:pt idx="490">
                  <c:v>44321</c:v>
                </c:pt>
                <c:pt idx="491">
                  <c:v>44322</c:v>
                </c:pt>
                <c:pt idx="492">
                  <c:v>44323</c:v>
                </c:pt>
                <c:pt idx="493">
                  <c:v>44324</c:v>
                </c:pt>
                <c:pt idx="494">
                  <c:v>44325</c:v>
                </c:pt>
                <c:pt idx="495">
                  <c:v>44326</c:v>
                </c:pt>
                <c:pt idx="496">
                  <c:v>44327</c:v>
                </c:pt>
                <c:pt idx="497">
                  <c:v>44328</c:v>
                </c:pt>
                <c:pt idx="498">
                  <c:v>44329</c:v>
                </c:pt>
                <c:pt idx="499">
                  <c:v>44330</c:v>
                </c:pt>
                <c:pt idx="500">
                  <c:v>44331</c:v>
                </c:pt>
                <c:pt idx="501">
                  <c:v>44332</c:v>
                </c:pt>
                <c:pt idx="502">
                  <c:v>44333</c:v>
                </c:pt>
                <c:pt idx="503">
                  <c:v>44334</c:v>
                </c:pt>
                <c:pt idx="504">
                  <c:v>44335</c:v>
                </c:pt>
                <c:pt idx="505">
                  <c:v>44336</c:v>
                </c:pt>
                <c:pt idx="506">
                  <c:v>44337</c:v>
                </c:pt>
                <c:pt idx="507">
                  <c:v>44338</c:v>
                </c:pt>
                <c:pt idx="508">
                  <c:v>44339</c:v>
                </c:pt>
                <c:pt idx="509">
                  <c:v>44340</c:v>
                </c:pt>
                <c:pt idx="510">
                  <c:v>44341</c:v>
                </c:pt>
                <c:pt idx="511">
                  <c:v>44342</c:v>
                </c:pt>
                <c:pt idx="512">
                  <c:v>44343</c:v>
                </c:pt>
                <c:pt idx="513">
                  <c:v>44344</c:v>
                </c:pt>
                <c:pt idx="514">
                  <c:v>44345</c:v>
                </c:pt>
                <c:pt idx="515">
                  <c:v>44346</c:v>
                </c:pt>
                <c:pt idx="516">
                  <c:v>44347</c:v>
                </c:pt>
                <c:pt idx="517">
                  <c:v>44348</c:v>
                </c:pt>
                <c:pt idx="518">
                  <c:v>44349</c:v>
                </c:pt>
                <c:pt idx="519">
                  <c:v>44350</c:v>
                </c:pt>
                <c:pt idx="520">
                  <c:v>44351</c:v>
                </c:pt>
                <c:pt idx="521">
                  <c:v>44352</c:v>
                </c:pt>
                <c:pt idx="522">
                  <c:v>44353</c:v>
                </c:pt>
                <c:pt idx="523">
                  <c:v>44354</c:v>
                </c:pt>
                <c:pt idx="524">
                  <c:v>44355</c:v>
                </c:pt>
                <c:pt idx="525">
                  <c:v>44356</c:v>
                </c:pt>
                <c:pt idx="526">
                  <c:v>44357</c:v>
                </c:pt>
                <c:pt idx="527">
                  <c:v>44358</c:v>
                </c:pt>
                <c:pt idx="528">
                  <c:v>44359</c:v>
                </c:pt>
                <c:pt idx="529">
                  <c:v>44360</c:v>
                </c:pt>
                <c:pt idx="530">
                  <c:v>44361</c:v>
                </c:pt>
                <c:pt idx="531">
                  <c:v>44362</c:v>
                </c:pt>
                <c:pt idx="532">
                  <c:v>44363</c:v>
                </c:pt>
                <c:pt idx="533">
                  <c:v>44364</c:v>
                </c:pt>
                <c:pt idx="534">
                  <c:v>44365</c:v>
                </c:pt>
                <c:pt idx="535">
                  <c:v>44366</c:v>
                </c:pt>
                <c:pt idx="536">
                  <c:v>44367</c:v>
                </c:pt>
                <c:pt idx="537">
                  <c:v>44368</c:v>
                </c:pt>
                <c:pt idx="538">
                  <c:v>44369</c:v>
                </c:pt>
                <c:pt idx="539">
                  <c:v>44370</c:v>
                </c:pt>
                <c:pt idx="540">
                  <c:v>44371</c:v>
                </c:pt>
                <c:pt idx="541">
                  <c:v>44372</c:v>
                </c:pt>
                <c:pt idx="542">
                  <c:v>44373</c:v>
                </c:pt>
                <c:pt idx="543">
                  <c:v>44374</c:v>
                </c:pt>
                <c:pt idx="544">
                  <c:v>44375</c:v>
                </c:pt>
                <c:pt idx="545">
                  <c:v>44376</c:v>
                </c:pt>
                <c:pt idx="546">
                  <c:v>44377</c:v>
                </c:pt>
                <c:pt idx="547">
                  <c:v>44378</c:v>
                </c:pt>
                <c:pt idx="548">
                  <c:v>44379</c:v>
                </c:pt>
                <c:pt idx="549">
                  <c:v>44380</c:v>
                </c:pt>
                <c:pt idx="550">
                  <c:v>44381</c:v>
                </c:pt>
                <c:pt idx="551">
                  <c:v>44382</c:v>
                </c:pt>
                <c:pt idx="552">
                  <c:v>44383</c:v>
                </c:pt>
                <c:pt idx="553">
                  <c:v>44384</c:v>
                </c:pt>
                <c:pt idx="554">
                  <c:v>44385</c:v>
                </c:pt>
                <c:pt idx="555">
                  <c:v>44386</c:v>
                </c:pt>
                <c:pt idx="556">
                  <c:v>44387</c:v>
                </c:pt>
                <c:pt idx="557">
                  <c:v>44388</c:v>
                </c:pt>
                <c:pt idx="558">
                  <c:v>44389</c:v>
                </c:pt>
                <c:pt idx="559">
                  <c:v>44390</c:v>
                </c:pt>
                <c:pt idx="560">
                  <c:v>44391</c:v>
                </c:pt>
                <c:pt idx="561">
                  <c:v>44392</c:v>
                </c:pt>
                <c:pt idx="562">
                  <c:v>44393</c:v>
                </c:pt>
                <c:pt idx="563">
                  <c:v>44394</c:v>
                </c:pt>
                <c:pt idx="564">
                  <c:v>44395</c:v>
                </c:pt>
                <c:pt idx="565">
                  <c:v>44396</c:v>
                </c:pt>
                <c:pt idx="566">
                  <c:v>44397</c:v>
                </c:pt>
                <c:pt idx="567">
                  <c:v>44398</c:v>
                </c:pt>
                <c:pt idx="568">
                  <c:v>44399</c:v>
                </c:pt>
                <c:pt idx="569">
                  <c:v>44400</c:v>
                </c:pt>
                <c:pt idx="570">
                  <c:v>44401</c:v>
                </c:pt>
                <c:pt idx="571">
                  <c:v>44402</c:v>
                </c:pt>
                <c:pt idx="572">
                  <c:v>44403</c:v>
                </c:pt>
                <c:pt idx="573">
                  <c:v>44404</c:v>
                </c:pt>
                <c:pt idx="574">
                  <c:v>44405</c:v>
                </c:pt>
                <c:pt idx="575">
                  <c:v>44406</c:v>
                </c:pt>
                <c:pt idx="576">
                  <c:v>44407</c:v>
                </c:pt>
                <c:pt idx="577">
                  <c:v>44408</c:v>
                </c:pt>
                <c:pt idx="578">
                  <c:v>44409</c:v>
                </c:pt>
                <c:pt idx="579">
                  <c:v>44410</c:v>
                </c:pt>
                <c:pt idx="580">
                  <c:v>44411</c:v>
                </c:pt>
                <c:pt idx="581">
                  <c:v>44412</c:v>
                </c:pt>
                <c:pt idx="582">
                  <c:v>44413</c:v>
                </c:pt>
                <c:pt idx="583">
                  <c:v>44414</c:v>
                </c:pt>
                <c:pt idx="584">
                  <c:v>44415</c:v>
                </c:pt>
                <c:pt idx="585">
                  <c:v>44416</c:v>
                </c:pt>
                <c:pt idx="586">
                  <c:v>44417</c:v>
                </c:pt>
                <c:pt idx="587">
                  <c:v>44418</c:v>
                </c:pt>
                <c:pt idx="588">
                  <c:v>44419</c:v>
                </c:pt>
                <c:pt idx="589">
                  <c:v>44420</c:v>
                </c:pt>
                <c:pt idx="590">
                  <c:v>44421</c:v>
                </c:pt>
                <c:pt idx="591">
                  <c:v>44422</c:v>
                </c:pt>
                <c:pt idx="592">
                  <c:v>44423</c:v>
                </c:pt>
                <c:pt idx="593">
                  <c:v>44424</c:v>
                </c:pt>
                <c:pt idx="594">
                  <c:v>44425</c:v>
                </c:pt>
                <c:pt idx="595">
                  <c:v>44426</c:v>
                </c:pt>
                <c:pt idx="596">
                  <c:v>44427</c:v>
                </c:pt>
                <c:pt idx="597">
                  <c:v>44428</c:v>
                </c:pt>
                <c:pt idx="598">
                  <c:v>44429</c:v>
                </c:pt>
                <c:pt idx="599">
                  <c:v>44430</c:v>
                </c:pt>
                <c:pt idx="600">
                  <c:v>44431</c:v>
                </c:pt>
                <c:pt idx="601">
                  <c:v>44432</c:v>
                </c:pt>
                <c:pt idx="602">
                  <c:v>44433</c:v>
                </c:pt>
                <c:pt idx="603">
                  <c:v>44434</c:v>
                </c:pt>
                <c:pt idx="604">
                  <c:v>44435</c:v>
                </c:pt>
                <c:pt idx="605">
                  <c:v>44436</c:v>
                </c:pt>
                <c:pt idx="606">
                  <c:v>44437</c:v>
                </c:pt>
                <c:pt idx="607">
                  <c:v>44438</c:v>
                </c:pt>
                <c:pt idx="608">
                  <c:v>44439</c:v>
                </c:pt>
                <c:pt idx="609">
                  <c:v>44440</c:v>
                </c:pt>
                <c:pt idx="610">
                  <c:v>44441</c:v>
                </c:pt>
                <c:pt idx="611">
                  <c:v>44442</c:v>
                </c:pt>
                <c:pt idx="612">
                  <c:v>44443</c:v>
                </c:pt>
                <c:pt idx="613">
                  <c:v>44444</c:v>
                </c:pt>
                <c:pt idx="614">
                  <c:v>44445</c:v>
                </c:pt>
                <c:pt idx="615">
                  <c:v>44446</c:v>
                </c:pt>
                <c:pt idx="616">
                  <c:v>44447</c:v>
                </c:pt>
                <c:pt idx="617">
                  <c:v>44448</c:v>
                </c:pt>
                <c:pt idx="618">
                  <c:v>44449</c:v>
                </c:pt>
                <c:pt idx="619">
                  <c:v>44450</c:v>
                </c:pt>
                <c:pt idx="620">
                  <c:v>44451</c:v>
                </c:pt>
                <c:pt idx="621">
                  <c:v>44452</c:v>
                </c:pt>
                <c:pt idx="622">
                  <c:v>44453</c:v>
                </c:pt>
                <c:pt idx="623">
                  <c:v>44454</c:v>
                </c:pt>
                <c:pt idx="624">
                  <c:v>44455</c:v>
                </c:pt>
                <c:pt idx="625">
                  <c:v>44456</c:v>
                </c:pt>
                <c:pt idx="626">
                  <c:v>44457</c:v>
                </c:pt>
                <c:pt idx="627">
                  <c:v>44458</c:v>
                </c:pt>
                <c:pt idx="628">
                  <c:v>44459</c:v>
                </c:pt>
                <c:pt idx="629">
                  <c:v>44460</c:v>
                </c:pt>
                <c:pt idx="630">
                  <c:v>44461</c:v>
                </c:pt>
                <c:pt idx="631">
                  <c:v>44462</c:v>
                </c:pt>
                <c:pt idx="632">
                  <c:v>44463</c:v>
                </c:pt>
                <c:pt idx="633">
                  <c:v>44464</c:v>
                </c:pt>
                <c:pt idx="634">
                  <c:v>44465</c:v>
                </c:pt>
                <c:pt idx="635">
                  <c:v>44466</c:v>
                </c:pt>
                <c:pt idx="636">
                  <c:v>44467</c:v>
                </c:pt>
                <c:pt idx="637">
                  <c:v>44468</c:v>
                </c:pt>
                <c:pt idx="638">
                  <c:v>44469</c:v>
                </c:pt>
                <c:pt idx="639">
                  <c:v>44470</c:v>
                </c:pt>
                <c:pt idx="640">
                  <c:v>44471</c:v>
                </c:pt>
                <c:pt idx="641">
                  <c:v>44472</c:v>
                </c:pt>
                <c:pt idx="642">
                  <c:v>44473</c:v>
                </c:pt>
                <c:pt idx="643">
                  <c:v>44474</c:v>
                </c:pt>
                <c:pt idx="644">
                  <c:v>44475</c:v>
                </c:pt>
                <c:pt idx="645">
                  <c:v>44476</c:v>
                </c:pt>
                <c:pt idx="646">
                  <c:v>44477</c:v>
                </c:pt>
                <c:pt idx="647">
                  <c:v>44478</c:v>
                </c:pt>
                <c:pt idx="648">
                  <c:v>44479</c:v>
                </c:pt>
                <c:pt idx="649">
                  <c:v>44480</c:v>
                </c:pt>
                <c:pt idx="650">
                  <c:v>44481</c:v>
                </c:pt>
                <c:pt idx="651">
                  <c:v>44482</c:v>
                </c:pt>
                <c:pt idx="652">
                  <c:v>44483</c:v>
                </c:pt>
                <c:pt idx="653">
                  <c:v>44484</c:v>
                </c:pt>
                <c:pt idx="654">
                  <c:v>44485</c:v>
                </c:pt>
                <c:pt idx="655">
                  <c:v>44486</c:v>
                </c:pt>
                <c:pt idx="656">
                  <c:v>44487</c:v>
                </c:pt>
                <c:pt idx="657">
                  <c:v>44488</c:v>
                </c:pt>
                <c:pt idx="658">
                  <c:v>44489</c:v>
                </c:pt>
                <c:pt idx="659">
                  <c:v>44490</c:v>
                </c:pt>
                <c:pt idx="660">
                  <c:v>44491</c:v>
                </c:pt>
                <c:pt idx="661">
                  <c:v>44492</c:v>
                </c:pt>
                <c:pt idx="662">
                  <c:v>44493</c:v>
                </c:pt>
                <c:pt idx="663">
                  <c:v>44494</c:v>
                </c:pt>
                <c:pt idx="664">
                  <c:v>44495</c:v>
                </c:pt>
                <c:pt idx="665">
                  <c:v>44496</c:v>
                </c:pt>
                <c:pt idx="666">
                  <c:v>44497</c:v>
                </c:pt>
                <c:pt idx="667">
                  <c:v>44498</c:v>
                </c:pt>
                <c:pt idx="668">
                  <c:v>44499</c:v>
                </c:pt>
                <c:pt idx="669">
                  <c:v>44500</c:v>
                </c:pt>
                <c:pt idx="670">
                  <c:v>44501</c:v>
                </c:pt>
                <c:pt idx="671">
                  <c:v>44502</c:v>
                </c:pt>
                <c:pt idx="672">
                  <c:v>44503</c:v>
                </c:pt>
                <c:pt idx="673">
                  <c:v>44504</c:v>
                </c:pt>
                <c:pt idx="674">
                  <c:v>44505</c:v>
                </c:pt>
                <c:pt idx="675">
                  <c:v>44506</c:v>
                </c:pt>
                <c:pt idx="676">
                  <c:v>44507</c:v>
                </c:pt>
                <c:pt idx="677">
                  <c:v>44508</c:v>
                </c:pt>
                <c:pt idx="678">
                  <c:v>44509</c:v>
                </c:pt>
                <c:pt idx="679">
                  <c:v>44510</c:v>
                </c:pt>
                <c:pt idx="680">
                  <c:v>44511</c:v>
                </c:pt>
                <c:pt idx="681">
                  <c:v>44512</c:v>
                </c:pt>
                <c:pt idx="682">
                  <c:v>44513</c:v>
                </c:pt>
                <c:pt idx="683">
                  <c:v>44514</c:v>
                </c:pt>
                <c:pt idx="684">
                  <c:v>44515</c:v>
                </c:pt>
                <c:pt idx="685">
                  <c:v>44516</c:v>
                </c:pt>
                <c:pt idx="686">
                  <c:v>44517</c:v>
                </c:pt>
                <c:pt idx="687">
                  <c:v>44518</c:v>
                </c:pt>
                <c:pt idx="688">
                  <c:v>44519</c:v>
                </c:pt>
                <c:pt idx="689">
                  <c:v>44520</c:v>
                </c:pt>
                <c:pt idx="690">
                  <c:v>44521</c:v>
                </c:pt>
                <c:pt idx="691">
                  <c:v>44522</c:v>
                </c:pt>
                <c:pt idx="692">
                  <c:v>44523</c:v>
                </c:pt>
                <c:pt idx="693">
                  <c:v>44524</c:v>
                </c:pt>
                <c:pt idx="694">
                  <c:v>44525</c:v>
                </c:pt>
                <c:pt idx="695">
                  <c:v>44526</c:v>
                </c:pt>
                <c:pt idx="696">
                  <c:v>44527</c:v>
                </c:pt>
                <c:pt idx="697">
                  <c:v>44528</c:v>
                </c:pt>
                <c:pt idx="698">
                  <c:v>44529</c:v>
                </c:pt>
                <c:pt idx="699">
                  <c:v>44530</c:v>
                </c:pt>
                <c:pt idx="700">
                  <c:v>44531</c:v>
                </c:pt>
                <c:pt idx="701">
                  <c:v>44532</c:v>
                </c:pt>
                <c:pt idx="702">
                  <c:v>44533</c:v>
                </c:pt>
                <c:pt idx="703">
                  <c:v>44534</c:v>
                </c:pt>
                <c:pt idx="704">
                  <c:v>44535</c:v>
                </c:pt>
                <c:pt idx="705">
                  <c:v>44536</c:v>
                </c:pt>
                <c:pt idx="706">
                  <c:v>44537</c:v>
                </c:pt>
                <c:pt idx="707">
                  <c:v>44538</c:v>
                </c:pt>
                <c:pt idx="708">
                  <c:v>44539</c:v>
                </c:pt>
                <c:pt idx="709">
                  <c:v>44540</c:v>
                </c:pt>
                <c:pt idx="710">
                  <c:v>44541</c:v>
                </c:pt>
                <c:pt idx="711">
                  <c:v>44542</c:v>
                </c:pt>
                <c:pt idx="712">
                  <c:v>44543</c:v>
                </c:pt>
                <c:pt idx="713">
                  <c:v>44544</c:v>
                </c:pt>
                <c:pt idx="714">
                  <c:v>44545</c:v>
                </c:pt>
                <c:pt idx="715">
                  <c:v>44546</c:v>
                </c:pt>
                <c:pt idx="716">
                  <c:v>44547</c:v>
                </c:pt>
                <c:pt idx="717">
                  <c:v>44548</c:v>
                </c:pt>
                <c:pt idx="718">
                  <c:v>44549</c:v>
                </c:pt>
                <c:pt idx="719">
                  <c:v>44550</c:v>
                </c:pt>
                <c:pt idx="720">
                  <c:v>44551</c:v>
                </c:pt>
                <c:pt idx="721">
                  <c:v>44552</c:v>
                </c:pt>
                <c:pt idx="722">
                  <c:v>44553</c:v>
                </c:pt>
                <c:pt idx="723">
                  <c:v>44554</c:v>
                </c:pt>
                <c:pt idx="724">
                  <c:v>44555</c:v>
                </c:pt>
                <c:pt idx="725">
                  <c:v>44556</c:v>
                </c:pt>
                <c:pt idx="726">
                  <c:v>44557</c:v>
                </c:pt>
                <c:pt idx="727">
                  <c:v>44558</c:v>
                </c:pt>
                <c:pt idx="728">
                  <c:v>44559</c:v>
                </c:pt>
                <c:pt idx="729">
                  <c:v>44560</c:v>
                </c:pt>
                <c:pt idx="730">
                  <c:v>44561</c:v>
                </c:pt>
                <c:pt idx="731">
                  <c:v>44562</c:v>
                </c:pt>
                <c:pt idx="732">
                  <c:v>44563</c:v>
                </c:pt>
                <c:pt idx="733">
                  <c:v>44564</c:v>
                </c:pt>
                <c:pt idx="734">
                  <c:v>44565</c:v>
                </c:pt>
                <c:pt idx="735">
                  <c:v>44566</c:v>
                </c:pt>
                <c:pt idx="736">
                  <c:v>44567</c:v>
                </c:pt>
                <c:pt idx="737">
                  <c:v>44568</c:v>
                </c:pt>
                <c:pt idx="738">
                  <c:v>44569</c:v>
                </c:pt>
                <c:pt idx="739">
                  <c:v>44570</c:v>
                </c:pt>
                <c:pt idx="740">
                  <c:v>44571</c:v>
                </c:pt>
                <c:pt idx="741">
                  <c:v>44572</c:v>
                </c:pt>
                <c:pt idx="742">
                  <c:v>44573</c:v>
                </c:pt>
                <c:pt idx="743">
                  <c:v>44574</c:v>
                </c:pt>
                <c:pt idx="744">
                  <c:v>44575</c:v>
                </c:pt>
                <c:pt idx="745">
                  <c:v>44576</c:v>
                </c:pt>
                <c:pt idx="746">
                  <c:v>44577</c:v>
                </c:pt>
                <c:pt idx="747">
                  <c:v>44578</c:v>
                </c:pt>
                <c:pt idx="748">
                  <c:v>44579</c:v>
                </c:pt>
                <c:pt idx="749">
                  <c:v>44580</c:v>
                </c:pt>
                <c:pt idx="750">
                  <c:v>44581</c:v>
                </c:pt>
                <c:pt idx="751">
                  <c:v>44582</c:v>
                </c:pt>
                <c:pt idx="752">
                  <c:v>44583</c:v>
                </c:pt>
                <c:pt idx="753">
                  <c:v>44584</c:v>
                </c:pt>
                <c:pt idx="754">
                  <c:v>44585</c:v>
                </c:pt>
                <c:pt idx="755">
                  <c:v>44586</c:v>
                </c:pt>
                <c:pt idx="756">
                  <c:v>44587</c:v>
                </c:pt>
                <c:pt idx="757">
                  <c:v>44588</c:v>
                </c:pt>
                <c:pt idx="758">
                  <c:v>44589</c:v>
                </c:pt>
                <c:pt idx="759">
                  <c:v>44590</c:v>
                </c:pt>
                <c:pt idx="760">
                  <c:v>44591</c:v>
                </c:pt>
                <c:pt idx="761">
                  <c:v>44592</c:v>
                </c:pt>
                <c:pt idx="762">
                  <c:v>44593</c:v>
                </c:pt>
                <c:pt idx="763">
                  <c:v>44594</c:v>
                </c:pt>
                <c:pt idx="764">
                  <c:v>44595</c:v>
                </c:pt>
                <c:pt idx="765">
                  <c:v>44596</c:v>
                </c:pt>
                <c:pt idx="766">
                  <c:v>44597</c:v>
                </c:pt>
                <c:pt idx="767">
                  <c:v>44598</c:v>
                </c:pt>
                <c:pt idx="768">
                  <c:v>44599</c:v>
                </c:pt>
                <c:pt idx="769">
                  <c:v>44600</c:v>
                </c:pt>
                <c:pt idx="770">
                  <c:v>44601</c:v>
                </c:pt>
                <c:pt idx="771">
                  <c:v>44602</c:v>
                </c:pt>
                <c:pt idx="772">
                  <c:v>44603</c:v>
                </c:pt>
                <c:pt idx="773">
                  <c:v>44604</c:v>
                </c:pt>
                <c:pt idx="774">
                  <c:v>44605</c:v>
                </c:pt>
                <c:pt idx="775">
                  <c:v>44606</c:v>
                </c:pt>
                <c:pt idx="776">
                  <c:v>44607</c:v>
                </c:pt>
                <c:pt idx="777">
                  <c:v>44608</c:v>
                </c:pt>
                <c:pt idx="778">
                  <c:v>44609</c:v>
                </c:pt>
                <c:pt idx="779">
                  <c:v>44610</c:v>
                </c:pt>
                <c:pt idx="780">
                  <c:v>44611</c:v>
                </c:pt>
                <c:pt idx="781">
                  <c:v>44612</c:v>
                </c:pt>
                <c:pt idx="782">
                  <c:v>44613</c:v>
                </c:pt>
                <c:pt idx="783">
                  <c:v>44614</c:v>
                </c:pt>
                <c:pt idx="784">
                  <c:v>44615</c:v>
                </c:pt>
                <c:pt idx="785">
                  <c:v>44616</c:v>
                </c:pt>
                <c:pt idx="786">
                  <c:v>44617</c:v>
                </c:pt>
                <c:pt idx="787">
                  <c:v>44618</c:v>
                </c:pt>
                <c:pt idx="788">
                  <c:v>44619</c:v>
                </c:pt>
                <c:pt idx="789">
                  <c:v>44620</c:v>
                </c:pt>
                <c:pt idx="790">
                  <c:v>44621</c:v>
                </c:pt>
                <c:pt idx="791">
                  <c:v>44622</c:v>
                </c:pt>
                <c:pt idx="792">
                  <c:v>44623</c:v>
                </c:pt>
                <c:pt idx="793">
                  <c:v>44624</c:v>
                </c:pt>
                <c:pt idx="794">
                  <c:v>44625</c:v>
                </c:pt>
                <c:pt idx="795">
                  <c:v>44626</c:v>
                </c:pt>
                <c:pt idx="796">
                  <c:v>44627</c:v>
                </c:pt>
                <c:pt idx="797">
                  <c:v>44628</c:v>
                </c:pt>
                <c:pt idx="798">
                  <c:v>44629</c:v>
                </c:pt>
                <c:pt idx="799">
                  <c:v>44630</c:v>
                </c:pt>
                <c:pt idx="800">
                  <c:v>44631</c:v>
                </c:pt>
                <c:pt idx="801">
                  <c:v>44632</c:v>
                </c:pt>
                <c:pt idx="802">
                  <c:v>44633</c:v>
                </c:pt>
                <c:pt idx="803">
                  <c:v>44634</c:v>
                </c:pt>
                <c:pt idx="804">
                  <c:v>44635</c:v>
                </c:pt>
                <c:pt idx="805">
                  <c:v>44636</c:v>
                </c:pt>
                <c:pt idx="806">
                  <c:v>44637</c:v>
                </c:pt>
                <c:pt idx="807">
                  <c:v>44638</c:v>
                </c:pt>
                <c:pt idx="808">
                  <c:v>44639</c:v>
                </c:pt>
                <c:pt idx="809">
                  <c:v>44640</c:v>
                </c:pt>
                <c:pt idx="810">
                  <c:v>44641</c:v>
                </c:pt>
                <c:pt idx="811">
                  <c:v>44642</c:v>
                </c:pt>
              </c:numCache>
            </c:numRef>
          </c:xVal>
          <c:yVal>
            <c:numRef>
              <c:f>'Plot Data'!$AD$35:$AD$846</c:f>
              <c:numCache>
                <c:formatCode>#,##0</c:formatCode>
                <c:ptCount val="81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9</c:v>
                </c:pt>
                <c:pt idx="59">
                  <c:v>15</c:v>
                </c:pt>
                <c:pt idx="60">
                  <c:v>17</c:v>
                </c:pt>
                <c:pt idx="61">
                  <c:v>25</c:v>
                </c:pt>
                <c:pt idx="62">
                  <c:v>31</c:v>
                </c:pt>
                <c:pt idx="63">
                  <c:v>36</c:v>
                </c:pt>
                <c:pt idx="64">
                  <c:v>46</c:v>
                </c:pt>
                <c:pt idx="65">
                  <c:v>54</c:v>
                </c:pt>
                <c:pt idx="66">
                  <c:v>60</c:v>
                </c:pt>
                <c:pt idx="67">
                  <c:v>71</c:v>
                </c:pt>
                <c:pt idx="68">
                  <c:v>78</c:v>
                </c:pt>
                <c:pt idx="69">
                  <c:v>88</c:v>
                </c:pt>
                <c:pt idx="70">
                  <c:v>106</c:v>
                </c:pt>
                <c:pt idx="71">
                  <c:v>118</c:v>
                </c:pt>
                <c:pt idx="72">
                  <c:v>133</c:v>
                </c:pt>
                <c:pt idx="73">
                  <c:v>145</c:v>
                </c:pt>
                <c:pt idx="74">
                  <c:v>153</c:v>
                </c:pt>
                <c:pt idx="75">
                  <c:v>176</c:v>
                </c:pt>
                <c:pt idx="76">
                  <c:v>194</c:v>
                </c:pt>
                <c:pt idx="77">
                  <c:v>215</c:v>
                </c:pt>
                <c:pt idx="78">
                  <c:v>234</c:v>
                </c:pt>
                <c:pt idx="79">
                  <c:v>257</c:v>
                </c:pt>
                <c:pt idx="80">
                  <c:v>275</c:v>
                </c:pt>
                <c:pt idx="81">
                  <c:v>291</c:v>
                </c:pt>
                <c:pt idx="82">
                  <c:v>315</c:v>
                </c:pt>
                <c:pt idx="83">
                  <c:v>347</c:v>
                </c:pt>
                <c:pt idx="84">
                  <c:v>382</c:v>
                </c:pt>
                <c:pt idx="85">
                  <c:v>409</c:v>
                </c:pt>
                <c:pt idx="86">
                  <c:v>443</c:v>
                </c:pt>
                <c:pt idx="87">
                  <c:v>468</c:v>
                </c:pt>
                <c:pt idx="88">
                  <c:v>495</c:v>
                </c:pt>
                <c:pt idx="89">
                  <c:v>540</c:v>
                </c:pt>
                <c:pt idx="90">
                  <c:v>569</c:v>
                </c:pt>
                <c:pt idx="91">
                  <c:v>592</c:v>
                </c:pt>
                <c:pt idx="92">
                  <c:v>606</c:v>
                </c:pt>
                <c:pt idx="93">
                  <c:v>636</c:v>
                </c:pt>
                <c:pt idx="94">
                  <c:v>647</c:v>
                </c:pt>
                <c:pt idx="95">
                  <c:v>659</c:v>
                </c:pt>
                <c:pt idx="96">
                  <c:v>678</c:v>
                </c:pt>
                <c:pt idx="97">
                  <c:v>699</c:v>
                </c:pt>
                <c:pt idx="98">
                  <c:v>724</c:v>
                </c:pt>
                <c:pt idx="99">
                  <c:v>749</c:v>
                </c:pt>
                <c:pt idx="100">
                  <c:v>762</c:v>
                </c:pt>
                <c:pt idx="101">
                  <c:v>778</c:v>
                </c:pt>
                <c:pt idx="102">
                  <c:v>785</c:v>
                </c:pt>
                <c:pt idx="103">
                  <c:v>807</c:v>
                </c:pt>
                <c:pt idx="104">
                  <c:v>829</c:v>
                </c:pt>
                <c:pt idx="105">
                  <c:v>849</c:v>
                </c:pt>
                <c:pt idx="106">
                  <c:v>877</c:v>
                </c:pt>
                <c:pt idx="107">
                  <c:v>898</c:v>
                </c:pt>
                <c:pt idx="108">
                  <c:v>905</c:v>
                </c:pt>
                <c:pt idx="109">
                  <c:v>912</c:v>
                </c:pt>
                <c:pt idx="110">
                  <c:v>928</c:v>
                </c:pt>
                <c:pt idx="111">
                  <c:v>945</c:v>
                </c:pt>
                <c:pt idx="112">
                  <c:v>958</c:v>
                </c:pt>
                <c:pt idx="113">
                  <c:v>971</c:v>
                </c:pt>
                <c:pt idx="114">
                  <c:v>984</c:v>
                </c:pt>
                <c:pt idx="115">
                  <c:v>994</c:v>
                </c:pt>
                <c:pt idx="116">
                  <c:v>1004</c:v>
                </c:pt>
                <c:pt idx="117">
                  <c:v>1018</c:v>
                </c:pt>
                <c:pt idx="118">
                  <c:v>1029</c:v>
                </c:pt>
                <c:pt idx="119">
                  <c:v>1048</c:v>
                </c:pt>
                <c:pt idx="120">
                  <c:v>1056</c:v>
                </c:pt>
                <c:pt idx="121">
                  <c:v>1073</c:v>
                </c:pt>
                <c:pt idx="122">
                  <c:v>1081</c:v>
                </c:pt>
                <c:pt idx="123">
                  <c:v>1086</c:v>
                </c:pt>
                <c:pt idx="124">
                  <c:v>1098</c:v>
                </c:pt>
                <c:pt idx="125">
                  <c:v>1110</c:v>
                </c:pt>
                <c:pt idx="126">
                  <c:v>1125</c:v>
                </c:pt>
                <c:pt idx="127">
                  <c:v>1135</c:v>
                </c:pt>
                <c:pt idx="128">
                  <c:v>1138</c:v>
                </c:pt>
                <c:pt idx="129">
                  <c:v>1144</c:v>
                </c:pt>
                <c:pt idx="130">
                  <c:v>1149</c:v>
                </c:pt>
                <c:pt idx="131">
                  <c:v>1160</c:v>
                </c:pt>
                <c:pt idx="132">
                  <c:v>1165</c:v>
                </c:pt>
                <c:pt idx="133">
                  <c:v>1174</c:v>
                </c:pt>
                <c:pt idx="134">
                  <c:v>1180</c:v>
                </c:pt>
                <c:pt idx="135">
                  <c:v>1185</c:v>
                </c:pt>
                <c:pt idx="136">
                  <c:v>1189</c:v>
                </c:pt>
                <c:pt idx="137">
                  <c:v>1190</c:v>
                </c:pt>
                <c:pt idx="138">
                  <c:v>1196</c:v>
                </c:pt>
                <c:pt idx="139">
                  <c:v>1203</c:v>
                </c:pt>
                <c:pt idx="140">
                  <c:v>1207</c:v>
                </c:pt>
                <c:pt idx="141">
                  <c:v>1218</c:v>
                </c:pt>
                <c:pt idx="142">
                  <c:v>1222</c:v>
                </c:pt>
                <c:pt idx="143">
                  <c:v>1224</c:v>
                </c:pt>
                <c:pt idx="144">
                  <c:v>1224</c:v>
                </c:pt>
                <c:pt idx="145">
                  <c:v>1231</c:v>
                </c:pt>
                <c:pt idx="146">
                  <c:v>1243</c:v>
                </c:pt>
                <c:pt idx="147">
                  <c:v>1249</c:v>
                </c:pt>
                <c:pt idx="148">
                  <c:v>1252</c:v>
                </c:pt>
                <c:pt idx="149">
                  <c:v>1258</c:v>
                </c:pt>
                <c:pt idx="150">
                  <c:v>1263</c:v>
                </c:pt>
                <c:pt idx="151">
                  <c:v>1265</c:v>
                </c:pt>
                <c:pt idx="152">
                  <c:v>1275</c:v>
                </c:pt>
                <c:pt idx="153">
                  <c:v>1278</c:v>
                </c:pt>
                <c:pt idx="154">
                  <c:v>1284</c:v>
                </c:pt>
                <c:pt idx="155">
                  <c:v>1288</c:v>
                </c:pt>
                <c:pt idx="156">
                  <c:v>1294</c:v>
                </c:pt>
                <c:pt idx="157">
                  <c:v>1299</c:v>
                </c:pt>
                <c:pt idx="158">
                  <c:v>1302</c:v>
                </c:pt>
                <c:pt idx="159">
                  <c:v>1309</c:v>
                </c:pt>
                <c:pt idx="160">
                  <c:v>1316</c:v>
                </c:pt>
                <c:pt idx="161">
                  <c:v>1322</c:v>
                </c:pt>
                <c:pt idx="162">
                  <c:v>1336</c:v>
                </c:pt>
                <c:pt idx="163">
                  <c:v>1340</c:v>
                </c:pt>
                <c:pt idx="164">
                  <c:v>1347</c:v>
                </c:pt>
                <c:pt idx="165">
                  <c:v>1351</c:v>
                </c:pt>
                <c:pt idx="166">
                  <c:v>1363</c:v>
                </c:pt>
                <c:pt idx="167">
                  <c:v>1374</c:v>
                </c:pt>
                <c:pt idx="168">
                  <c:v>1379</c:v>
                </c:pt>
                <c:pt idx="169">
                  <c:v>1389</c:v>
                </c:pt>
                <c:pt idx="170">
                  <c:v>1395</c:v>
                </c:pt>
                <c:pt idx="171">
                  <c:v>1400</c:v>
                </c:pt>
                <c:pt idx="172">
                  <c:v>1405</c:v>
                </c:pt>
                <c:pt idx="173">
                  <c:v>1419</c:v>
                </c:pt>
                <c:pt idx="174">
                  <c:v>1421</c:v>
                </c:pt>
                <c:pt idx="175">
                  <c:v>1431</c:v>
                </c:pt>
                <c:pt idx="176">
                  <c:v>1437</c:v>
                </c:pt>
                <c:pt idx="177">
                  <c:v>1445</c:v>
                </c:pt>
                <c:pt idx="178">
                  <c:v>1452</c:v>
                </c:pt>
                <c:pt idx="179">
                  <c:v>1457</c:v>
                </c:pt>
                <c:pt idx="180">
                  <c:v>1469</c:v>
                </c:pt>
                <c:pt idx="181">
                  <c:v>1487</c:v>
                </c:pt>
                <c:pt idx="182">
                  <c:v>1495</c:v>
                </c:pt>
                <c:pt idx="183">
                  <c:v>1506</c:v>
                </c:pt>
                <c:pt idx="184">
                  <c:v>1508</c:v>
                </c:pt>
                <c:pt idx="185">
                  <c:v>1512</c:v>
                </c:pt>
                <c:pt idx="186">
                  <c:v>1521</c:v>
                </c:pt>
                <c:pt idx="187">
                  <c:v>1531</c:v>
                </c:pt>
                <c:pt idx="188">
                  <c:v>1544</c:v>
                </c:pt>
                <c:pt idx="189">
                  <c:v>1552</c:v>
                </c:pt>
                <c:pt idx="190">
                  <c:v>1567</c:v>
                </c:pt>
                <c:pt idx="191">
                  <c:v>1572</c:v>
                </c:pt>
                <c:pt idx="192">
                  <c:v>1579</c:v>
                </c:pt>
                <c:pt idx="193">
                  <c:v>1590</c:v>
                </c:pt>
                <c:pt idx="194">
                  <c:v>1611</c:v>
                </c:pt>
                <c:pt idx="195">
                  <c:v>1622</c:v>
                </c:pt>
                <c:pt idx="196">
                  <c:v>1632</c:v>
                </c:pt>
                <c:pt idx="197">
                  <c:v>1643</c:v>
                </c:pt>
                <c:pt idx="198">
                  <c:v>1668</c:v>
                </c:pt>
                <c:pt idx="199">
                  <c:v>1679</c:v>
                </c:pt>
                <c:pt idx="200">
                  <c:v>1694</c:v>
                </c:pt>
                <c:pt idx="201">
                  <c:v>1707</c:v>
                </c:pt>
                <c:pt idx="202">
                  <c:v>1726</c:v>
                </c:pt>
                <c:pt idx="203">
                  <c:v>1746</c:v>
                </c:pt>
                <c:pt idx="204">
                  <c:v>1758</c:v>
                </c:pt>
                <c:pt idx="205">
                  <c:v>1761</c:v>
                </c:pt>
                <c:pt idx="206">
                  <c:v>1766</c:v>
                </c:pt>
                <c:pt idx="207">
                  <c:v>1771</c:v>
                </c:pt>
                <c:pt idx="208">
                  <c:v>1794</c:v>
                </c:pt>
                <c:pt idx="209">
                  <c:v>1813</c:v>
                </c:pt>
                <c:pt idx="210">
                  <c:v>1827</c:v>
                </c:pt>
                <c:pt idx="211">
                  <c:v>1842</c:v>
                </c:pt>
                <c:pt idx="212">
                  <c:v>1857</c:v>
                </c:pt>
                <c:pt idx="213">
                  <c:v>1865</c:v>
                </c:pt>
                <c:pt idx="214">
                  <c:v>1868</c:v>
                </c:pt>
                <c:pt idx="215">
                  <c:v>1880</c:v>
                </c:pt>
                <c:pt idx="216">
                  <c:v>1896</c:v>
                </c:pt>
                <c:pt idx="217">
                  <c:v>1908</c:v>
                </c:pt>
                <c:pt idx="218">
                  <c:v>1917</c:v>
                </c:pt>
                <c:pt idx="219">
                  <c:v>1925</c:v>
                </c:pt>
                <c:pt idx="220">
                  <c:v>1933</c:v>
                </c:pt>
                <c:pt idx="221">
                  <c:v>1939</c:v>
                </c:pt>
                <c:pt idx="222">
                  <c:v>1942</c:v>
                </c:pt>
                <c:pt idx="223">
                  <c:v>1954</c:v>
                </c:pt>
                <c:pt idx="224">
                  <c:v>1963</c:v>
                </c:pt>
                <c:pt idx="225">
                  <c:v>1964</c:v>
                </c:pt>
                <c:pt idx="226">
                  <c:v>1971</c:v>
                </c:pt>
                <c:pt idx="227">
                  <c:v>1973</c:v>
                </c:pt>
                <c:pt idx="228">
                  <c:v>1979</c:v>
                </c:pt>
                <c:pt idx="229">
                  <c:v>1991</c:v>
                </c:pt>
                <c:pt idx="230">
                  <c:v>2004</c:v>
                </c:pt>
                <c:pt idx="231">
                  <c:v>2014</c:v>
                </c:pt>
                <c:pt idx="232">
                  <c:v>2016</c:v>
                </c:pt>
                <c:pt idx="233">
                  <c:v>2021</c:v>
                </c:pt>
                <c:pt idx="234">
                  <c:v>2026</c:v>
                </c:pt>
                <c:pt idx="235">
                  <c:v>2027</c:v>
                </c:pt>
                <c:pt idx="236">
                  <c:v>2033</c:v>
                </c:pt>
                <c:pt idx="237">
                  <c:v>2038</c:v>
                </c:pt>
                <c:pt idx="238">
                  <c:v>2047</c:v>
                </c:pt>
                <c:pt idx="239">
                  <c:v>2056</c:v>
                </c:pt>
                <c:pt idx="240">
                  <c:v>2061</c:v>
                </c:pt>
                <c:pt idx="241">
                  <c:v>2063</c:v>
                </c:pt>
                <c:pt idx="242">
                  <c:v>2063</c:v>
                </c:pt>
                <c:pt idx="243">
                  <c:v>2070</c:v>
                </c:pt>
                <c:pt idx="244">
                  <c:v>2079</c:v>
                </c:pt>
                <c:pt idx="245">
                  <c:v>2087</c:v>
                </c:pt>
                <c:pt idx="246">
                  <c:v>2090</c:v>
                </c:pt>
                <c:pt idx="247">
                  <c:v>2094</c:v>
                </c:pt>
                <c:pt idx="248">
                  <c:v>2097</c:v>
                </c:pt>
                <c:pt idx="249">
                  <c:v>2099</c:v>
                </c:pt>
                <c:pt idx="250">
                  <c:v>2106</c:v>
                </c:pt>
                <c:pt idx="251">
                  <c:v>2110</c:v>
                </c:pt>
                <c:pt idx="252">
                  <c:v>2116</c:v>
                </c:pt>
                <c:pt idx="253">
                  <c:v>2124</c:v>
                </c:pt>
                <c:pt idx="254">
                  <c:v>2130</c:v>
                </c:pt>
                <c:pt idx="255">
                  <c:v>2132</c:v>
                </c:pt>
                <c:pt idx="256">
                  <c:v>2137</c:v>
                </c:pt>
                <c:pt idx="257">
                  <c:v>2151</c:v>
                </c:pt>
                <c:pt idx="258">
                  <c:v>2162</c:v>
                </c:pt>
                <c:pt idx="259">
                  <c:v>2169</c:v>
                </c:pt>
                <c:pt idx="260">
                  <c:v>2178</c:v>
                </c:pt>
                <c:pt idx="261">
                  <c:v>2190</c:v>
                </c:pt>
                <c:pt idx="262">
                  <c:v>2193</c:v>
                </c:pt>
                <c:pt idx="263">
                  <c:v>2197</c:v>
                </c:pt>
                <c:pt idx="264">
                  <c:v>2206</c:v>
                </c:pt>
                <c:pt idx="265">
                  <c:v>2215</c:v>
                </c:pt>
                <c:pt idx="266">
                  <c:v>2223</c:v>
                </c:pt>
                <c:pt idx="267">
                  <c:v>2228</c:v>
                </c:pt>
                <c:pt idx="268">
                  <c:v>2235</c:v>
                </c:pt>
                <c:pt idx="269">
                  <c:v>2242</c:v>
                </c:pt>
                <c:pt idx="270">
                  <c:v>2243</c:v>
                </c:pt>
                <c:pt idx="271">
                  <c:v>2253</c:v>
                </c:pt>
                <c:pt idx="272">
                  <c:v>2263</c:v>
                </c:pt>
                <c:pt idx="273">
                  <c:v>2266</c:v>
                </c:pt>
                <c:pt idx="274">
                  <c:v>2272</c:v>
                </c:pt>
                <c:pt idx="275">
                  <c:v>2279</c:v>
                </c:pt>
                <c:pt idx="276">
                  <c:v>2285</c:v>
                </c:pt>
                <c:pt idx="277">
                  <c:v>2286</c:v>
                </c:pt>
                <c:pt idx="278">
                  <c:v>2296</c:v>
                </c:pt>
                <c:pt idx="279">
                  <c:v>2305</c:v>
                </c:pt>
                <c:pt idx="280">
                  <c:v>2317</c:v>
                </c:pt>
                <c:pt idx="281">
                  <c:v>2328</c:v>
                </c:pt>
                <c:pt idx="282">
                  <c:v>2337</c:v>
                </c:pt>
                <c:pt idx="283">
                  <c:v>2345</c:v>
                </c:pt>
                <c:pt idx="284">
                  <c:v>2351</c:v>
                </c:pt>
                <c:pt idx="285">
                  <c:v>2377</c:v>
                </c:pt>
                <c:pt idx="286">
                  <c:v>2389</c:v>
                </c:pt>
                <c:pt idx="287">
                  <c:v>2396</c:v>
                </c:pt>
                <c:pt idx="288">
                  <c:v>2403</c:v>
                </c:pt>
                <c:pt idx="289">
                  <c:v>2407</c:v>
                </c:pt>
                <c:pt idx="290">
                  <c:v>2414</c:v>
                </c:pt>
                <c:pt idx="291">
                  <c:v>2425</c:v>
                </c:pt>
                <c:pt idx="292">
                  <c:v>2438</c:v>
                </c:pt>
                <c:pt idx="293">
                  <c:v>2453</c:v>
                </c:pt>
                <c:pt idx="294">
                  <c:v>2459</c:v>
                </c:pt>
                <c:pt idx="295">
                  <c:v>2473</c:v>
                </c:pt>
                <c:pt idx="296">
                  <c:v>2489</c:v>
                </c:pt>
                <c:pt idx="297">
                  <c:v>2500</c:v>
                </c:pt>
                <c:pt idx="298">
                  <c:v>2510</c:v>
                </c:pt>
                <c:pt idx="299">
                  <c:v>2527</c:v>
                </c:pt>
                <c:pt idx="300">
                  <c:v>2545</c:v>
                </c:pt>
                <c:pt idx="301">
                  <c:v>2550</c:v>
                </c:pt>
                <c:pt idx="302">
                  <c:v>2567</c:v>
                </c:pt>
                <c:pt idx="303">
                  <c:v>2578</c:v>
                </c:pt>
                <c:pt idx="304">
                  <c:v>2587</c:v>
                </c:pt>
                <c:pt idx="305">
                  <c:v>2596</c:v>
                </c:pt>
                <c:pt idx="306">
                  <c:v>2607</c:v>
                </c:pt>
                <c:pt idx="307">
                  <c:v>2624</c:v>
                </c:pt>
                <c:pt idx="308">
                  <c:v>2654</c:v>
                </c:pt>
                <c:pt idx="309">
                  <c:v>2674</c:v>
                </c:pt>
                <c:pt idx="310">
                  <c:v>2689</c:v>
                </c:pt>
                <c:pt idx="311">
                  <c:v>2703</c:v>
                </c:pt>
                <c:pt idx="312">
                  <c:v>2718</c:v>
                </c:pt>
                <c:pt idx="313">
                  <c:v>2751</c:v>
                </c:pt>
                <c:pt idx="314">
                  <c:v>2778</c:v>
                </c:pt>
                <c:pt idx="315">
                  <c:v>2801</c:v>
                </c:pt>
                <c:pt idx="316">
                  <c:v>2828</c:v>
                </c:pt>
                <c:pt idx="317">
                  <c:v>2853</c:v>
                </c:pt>
                <c:pt idx="318">
                  <c:v>2876</c:v>
                </c:pt>
                <c:pt idx="319">
                  <c:v>2891</c:v>
                </c:pt>
                <c:pt idx="320">
                  <c:v>2938</c:v>
                </c:pt>
                <c:pt idx="321">
                  <c:v>2971</c:v>
                </c:pt>
                <c:pt idx="322">
                  <c:v>2997</c:v>
                </c:pt>
                <c:pt idx="323">
                  <c:v>3022</c:v>
                </c:pt>
                <c:pt idx="324">
                  <c:v>3052</c:v>
                </c:pt>
                <c:pt idx="325">
                  <c:v>3074</c:v>
                </c:pt>
                <c:pt idx="326">
                  <c:v>3089</c:v>
                </c:pt>
                <c:pt idx="327">
                  <c:v>3138</c:v>
                </c:pt>
                <c:pt idx="328">
                  <c:v>3181</c:v>
                </c:pt>
                <c:pt idx="329">
                  <c:v>3212</c:v>
                </c:pt>
                <c:pt idx="330">
                  <c:v>3232</c:v>
                </c:pt>
                <c:pt idx="331">
                  <c:v>3257</c:v>
                </c:pt>
                <c:pt idx="332">
                  <c:v>3282</c:v>
                </c:pt>
                <c:pt idx="333">
                  <c:v>3303</c:v>
                </c:pt>
                <c:pt idx="334">
                  <c:v>3363</c:v>
                </c:pt>
                <c:pt idx="335">
                  <c:v>3407</c:v>
                </c:pt>
                <c:pt idx="336">
                  <c:v>3448</c:v>
                </c:pt>
                <c:pt idx="337">
                  <c:v>3489</c:v>
                </c:pt>
                <c:pt idx="338">
                  <c:v>3521</c:v>
                </c:pt>
                <c:pt idx="339">
                  <c:v>3550</c:v>
                </c:pt>
                <c:pt idx="340">
                  <c:v>3576</c:v>
                </c:pt>
                <c:pt idx="341">
                  <c:v>3645</c:v>
                </c:pt>
                <c:pt idx="342">
                  <c:v>3695</c:v>
                </c:pt>
                <c:pt idx="343">
                  <c:v>3729</c:v>
                </c:pt>
                <c:pt idx="344">
                  <c:v>3764</c:v>
                </c:pt>
                <c:pt idx="345">
                  <c:v>3792</c:v>
                </c:pt>
                <c:pt idx="346">
                  <c:v>3809</c:v>
                </c:pt>
                <c:pt idx="347">
                  <c:v>3824</c:v>
                </c:pt>
                <c:pt idx="348">
                  <c:v>3871</c:v>
                </c:pt>
                <c:pt idx="349">
                  <c:v>3902</c:v>
                </c:pt>
                <c:pt idx="350">
                  <c:v>3932</c:v>
                </c:pt>
                <c:pt idx="351">
                  <c:v>3966</c:v>
                </c:pt>
                <c:pt idx="352">
                  <c:v>3992</c:v>
                </c:pt>
                <c:pt idx="353">
                  <c:v>4011</c:v>
                </c:pt>
                <c:pt idx="354">
                  <c:v>4025</c:v>
                </c:pt>
                <c:pt idx="355">
                  <c:v>4086</c:v>
                </c:pt>
                <c:pt idx="356">
                  <c:v>4142</c:v>
                </c:pt>
                <c:pt idx="357">
                  <c:v>4185</c:v>
                </c:pt>
                <c:pt idx="358">
                  <c:v>4201</c:v>
                </c:pt>
                <c:pt idx="359">
                  <c:v>4212</c:v>
                </c:pt>
                <c:pt idx="360">
                  <c:v>4242</c:v>
                </c:pt>
                <c:pt idx="361">
                  <c:v>4262</c:v>
                </c:pt>
                <c:pt idx="362">
                  <c:v>4317</c:v>
                </c:pt>
                <c:pt idx="363">
                  <c:v>4373</c:v>
                </c:pt>
                <c:pt idx="364">
                  <c:v>4412</c:v>
                </c:pt>
                <c:pt idx="365">
                  <c:v>4446</c:v>
                </c:pt>
                <c:pt idx="366">
                  <c:v>4467</c:v>
                </c:pt>
                <c:pt idx="367">
                  <c:v>4484</c:v>
                </c:pt>
                <c:pt idx="368">
                  <c:v>4506</c:v>
                </c:pt>
                <c:pt idx="369">
                  <c:v>4553</c:v>
                </c:pt>
                <c:pt idx="370">
                  <c:v>4603</c:v>
                </c:pt>
                <c:pt idx="371">
                  <c:v>4636</c:v>
                </c:pt>
                <c:pt idx="372">
                  <c:v>4666</c:v>
                </c:pt>
                <c:pt idx="373">
                  <c:v>4685</c:v>
                </c:pt>
                <c:pt idx="374">
                  <c:v>4695</c:v>
                </c:pt>
                <c:pt idx="375">
                  <c:v>4708</c:v>
                </c:pt>
                <c:pt idx="376">
                  <c:v>4742</c:v>
                </c:pt>
                <c:pt idx="377">
                  <c:v>4764</c:v>
                </c:pt>
                <c:pt idx="378">
                  <c:v>4789</c:v>
                </c:pt>
                <c:pt idx="379">
                  <c:v>4807</c:v>
                </c:pt>
                <c:pt idx="380">
                  <c:v>4832</c:v>
                </c:pt>
                <c:pt idx="381">
                  <c:v>4846</c:v>
                </c:pt>
                <c:pt idx="382">
                  <c:v>4867</c:v>
                </c:pt>
                <c:pt idx="383">
                  <c:v>4899</c:v>
                </c:pt>
                <c:pt idx="384">
                  <c:v>4917</c:v>
                </c:pt>
                <c:pt idx="385">
                  <c:v>4938</c:v>
                </c:pt>
                <c:pt idx="386">
                  <c:v>4956</c:v>
                </c:pt>
                <c:pt idx="387">
                  <c:v>4972</c:v>
                </c:pt>
                <c:pt idx="388">
                  <c:v>4984</c:v>
                </c:pt>
                <c:pt idx="389">
                  <c:v>4992</c:v>
                </c:pt>
                <c:pt idx="390">
                  <c:v>5015</c:v>
                </c:pt>
                <c:pt idx="391">
                  <c:v>5033</c:v>
                </c:pt>
                <c:pt idx="392">
                  <c:v>5051</c:v>
                </c:pt>
                <c:pt idx="393">
                  <c:v>5066</c:v>
                </c:pt>
                <c:pt idx="394">
                  <c:v>5079</c:v>
                </c:pt>
                <c:pt idx="395">
                  <c:v>5085</c:v>
                </c:pt>
                <c:pt idx="396">
                  <c:v>5094</c:v>
                </c:pt>
                <c:pt idx="397">
                  <c:v>5116</c:v>
                </c:pt>
                <c:pt idx="398">
                  <c:v>5140</c:v>
                </c:pt>
                <c:pt idx="399">
                  <c:v>5162</c:v>
                </c:pt>
                <c:pt idx="400">
                  <c:v>5174</c:v>
                </c:pt>
                <c:pt idx="401">
                  <c:v>5181</c:v>
                </c:pt>
                <c:pt idx="402">
                  <c:v>5185</c:v>
                </c:pt>
                <c:pt idx="403">
                  <c:v>5195</c:v>
                </c:pt>
                <c:pt idx="404">
                  <c:v>5213</c:v>
                </c:pt>
                <c:pt idx="405">
                  <c:v>5224</c:v>
                </c:pt>
                <c:pt idx="406">
                  <c:v>5232</c:v>
                </c:pt>
                <c:pt idx="407">
                  <c:v>5238</c:v>
                </c:pt>
                <c:pt idx="408">
                  <c:v>5244</c:v>
                </c:pt>
                <c:pt idx="409">
                  <c:v>5250</c:v>
                </c:pt>
                <c:pt idx="410">
                  <c:v>5253</c:v>
                </c:pt>
                <c:pt idx="411">
                  <c:v>5258</c:v>
                </c:pt>
                <c:pt idx="412">
                  <c:v>5266</c:v>
                </c:pt>
                <c:pt idx="413">
                  <c:v>5270</c:v>
                </c:pt>
                <c:pt idx="414">
                  <c:v>5275</c:v>
                </c:pt>
                <c:pt idx="415">
                  <c:v>5283</c:v>
                </c:pt>
                <c:pt idx="416">
                  <c:v>5289</c:v>
                </c:pt>
                <c:pt idx="417">
                  <c:v>5295</c:v>
                </c:pt>
                <c:pt idx="418">
                  <c:v>5301</c:v>
                </c:pt>
                <c:pt idx="419">
                  <c:v>5306</c:v>
                </c:pt>
                <c:pt idx="420">
                  <c:v>5316</c:v>
                </c:pt>
                <c:pt idx="421">
                  <c:v>5323</c:v>
                </c:pt>
                <c:pt idx="422">
                  <c:v>5327</c:v>
                </c:pt>
                <c:pt idx="423">
                  <c:v>5333</c:v>
                </c:pt>
                <c:pt idx="424">
                  <c:v>5336</c:v>
                </c:pt>
                <c:pt idx="425">
                  <c:v>5344</c:v>
                </c:pt>
                <c:pt idx="426">
                  <c:v>5349</c:v>
                </c:pt>
                <c:pt idx="427">
                  <c:v>5356</c:v>
                </c:pt>
                <c:pt idx="428">
                  <c:v>5359</c:v>
                </c:pt>
                <c:pt idx="429">
                  <c:v>5368</c:v>
                </c:pt>
                <c:pt idx="430">
                  <c:v>5371</c:v>
                </c:pt>
                <c:pt idx="431">
                  <c:v>5375</c:v>
                </c:pt>
                <c:pt idx="432">
                  <c:v>5381</c:v>
                </c:pt>
                <c:pt idx="433">
                  <c:v>5388</c:v>
                </c:pt>
                <c:pt idx="434">
                  <c:v>5392</c:v>
                </c:pt>
                <c:pt idx="435">
                  <c:v>5399</c:v>
                </c:pt>
                <c:pt idx="436">
                  <c:v>5402</c:v>
                </c:pt>
                <c:pt idx="437">
                  <c:v>5405</c:v>
                </c:pt>
                <c:pt idx="438">
                  <c:v>5409</c:v>
                </c:pt>
                <c:pt idx="439">
                  <c:v>5414</c:v>
                </c:pt>
                <c:pt idx="440">
                  <c:v>5419</c:v>
                </c:pt>
                <c:pt idx="441">
                  <c:v>5429</c:v>
                </c:pt>
                <c:pt idx="442">
                  <c:v>5431</c:v>
                </c:pt>
                <c:pt idx="443">
                  <c:v>5438</c:v>
                </c:pt>
                <c:pt idx="444">
                  <c:v>5441</c:v>
                </c:pt>
                <c:pt idx="445">
                  <c:v>5445</c:v>
                </c:pt>
                <c:pt idx="446">
                  <c:v>5451</c:v>
                </c:pt>
                <c:pt idx="447">
                  <c:v>5458</c:v>
                </c:pt>
                <c:pt idx="448">
                  <c:v>5463</c:v>
                </c:pt>
                <c:pt idx="449">
                  <c:v>5474</c:v>
                </c:pt>
                <c:pt idx="450">
                  <c:v>5481</c:v>
                </c:pt>
                <c:pt idx="451">
                  <c:v>5490</c:v>
                </c:pt>
                <c:pt idx="452">
                  <c:v>5495</c:v>
                </c:pt>
                <c:pt idx="453">
                  <c:v>5503</c:v>
                </c:pt>
                <c:pt idx="454">
                  <c:v>5514</c:v>
                </c:pt>
                <c:pt idx="455">
                  <c:v>5519</c:v>
                </c:pt>
                <c:pt idx="456">
                  <c:v>5524</c:v>
                </c:pt>
                <c:pt idx="457">
                  <c:v>5527</c:v>
                </c:pt>
                <c:pt idx="458">
                  <c:v>5532</c:v>
                </c:pt>
                <c:pt idx="459">
                  <c:v>5534</c:v>
                </c:pt>
                <c:pt idx="460">
                  <c:v>5547</c:v>
                </c:pt>
                <c:pt idx="461">
                  <c:v>5556</c:v>
                </c:pt>
                <c:pt idx="462">
                  <c:v>5560</c:v>
                </c:pt>
                <c:pt idx="463">
                  <c:v>5567</c:v>
                </c:pt>
                <c:pt idx="464">
                  <c:v>5578</c:v>
                </c:pt>
                <c:pt idx="465">
                  <c:v>5583</c:v>
                </c:pt>
                <c:pt idx="466">
                  <c:v>5592</c:v>
                </c:pt>
                <c:pt idx="467">
                  <c:v>5603</c:v>
                </c:pt>
                <c:pt idx="468">
                  <c:v>5613</c:v>
                </c:pt>
                <c:pt idx="469">
                  <c:v>5626</c:v>
                </c:pt>
                <c:pt idx="470">
                  <c:v>5634</c:v>
                </c:pt>
                <c:pt idx="471">
                  <c:v>5643</c:v>
                </c:pt>
                <c:pt idx="472">
                  <c:v>5648</c:v>
                </c:pt>
                <c:pt idx="473">
                  <c:v>5657</c:v>
                </c:pt>
                <c:pt idx="474">
                  <c:v>5677</c:v>
                </c:pt>
                <c:pt idx="475">
                  <c:v>5686</c:v>
                </c:pt>
                <c:pt idx="476">
                  <c:v>5697</c:v>
                </c:pt>
                <c:pt idx="477">
                  <c:v>5705</c:v>
                </c:pt>
                <c:pt idx="478">
                  <c:v>5715</c:v>
                </c:pt>
                <c:pt idx="479">
                  <c:v>5723</c:v>
                </c:pt>
                <c:pt idx="480">
                  <c:v>5732</c:v>
                </c:pt>
                <c:pt idx="481">
                  <c:v>5741</c:v>
                </c:pt>
                <c:pt idx="482">
                  <c:v>5747</c:v>
                </c:pt>
                <c:pt idx="483">
                  <c:v>5755</c:v>
                </c:pt>
                <c:pt idx="484">
                  <c:v>5768</c:v>
                </c:pt>
                <c:pt idx="485">
                  <c:v>5781</c:v>
                </c:pt>
                <c:pt idx="486">
                  <c:v>5790</c:v>
                </c:pt>
                <c:pt idx="487">
                  <c:v>5803</c:v>
                </c:pt>
                <c:pt idx="488">
                  <c:v>5813</c:v>
                </c:pt>
                <c:pt idx="489">
                  <c:v>5817</c:v>
                </c:pt>
                <c:pt idx="490">
                  <c:v>5827</c:v>
                </c:pt>
                <c:pt idx="491">
                  <c:v>5837</c:v>
                </c:pt>
                <c:pt idx="492">
                  <c:v>5843</c:v>
                </c:pt>
                <c:pt idx="493">
                  <c:v>5847</c:v>
                </c:pt>
                <c:pt idx="494">
                  <c:v>5854</c:v>
                </c:pt>
                <c:pt idx="495">
                  <c:v>5864</c:v>
                </c:pt>
                <c:pt idx="496">
                  <c:v>5875</c:v>
                </c:pt>
                <c:pt idx="497">
                  <c:v>5884</c:v>
                </c:pt>
                <c:pt idx="498">
                  <c:v>5891</c:v>
                </c:pt>
                <c:pt idx="499">
                  <c:v>5898</c:v>
                </c:pt>
                <c:pt idx="500">
                  <c:v>5904</c:v>
                </c:pt>
                <c:pt idx="501">
                  <c:v>5910</c:v>
                </c:pt>
                <c:pt idx="502">
                  <c:v>5922</c:v>
                </c:pt>
                <c:pt idx="503">
                  <c:v>5941</c:v>
                </c:pt>
                <c:pt idx="504">
                  <c:v>5948</c:v>
                </c:pt>
                <c:pt idx="505">
                  <c:v>5956</c:v>
                </c:pt>
                <c:pt idx="506">
                  <c:v>5966</c:v>
                </c:pt>
                <c:pt idx="507">
                  <c:v>5975</c:v>
                </c:pt>
                <c:pt idx="508">
                  <c:v>5981</c:v>
                </c:pt>
                <c:pt idx="509">
                  <c:v>5990</c:v>
                </c:pt>
                <c:pt idx="510">
                  <c:v>5996</c:v>
                </c:pt>
                <c:pt idx="511">
                  <c:v>6001</c:v>
                </c:pt>
                <c:pt idx="512">
                  <c:v>6007</c:v>
                </c:pt>
                <c:pt idx="513">
                  <c:v>6010</c:v>
                </c:pt>
                <c:pt idx="514">
                  <c:v>6015</c:v>
                </c:pt>
                <c:pt idx="515">
                  <c:v>6018</c:v>
                </c:pt>
                <c:pt idx="516">
                  <c:v>6022</c:v>
                </c:pt>
                <c:pt idx="517">
                  <c:v>6031</c:v>
                </c:pt>
                <c:pt idx="518">
                  <c:v>6036</c:v>
                </c:pt>
                <c:pt idx="519">
                  <c:v>6043</c:v>
                </c:pt>
                <c:pt idx="520">
                  <c:v>6051</c:v>
                </c:pt>
                <c:pt idx="521">
                  <c:v>6056</c:v>
                </c:pt>
                <c:pt idx="522">
                  <c:v>6060</c:v>
                </c:pt>
                <c:pt idx="523">
                  <c:v>6065</c:v>
                </c:pt>
                <c:pt idx="524">
                  <c:v>6072</c:v>
                </c:pt>
                <c:pt idx="525">
                  <c:v>6075</c:v>
                </c:pt>
                <c:pt idx="526">
                  <c:v>6083</c:v>
                </c:pt>
                <c:pt idx="527">
                  <c:v>6092</c:v>
                </c:pt>
                <c:pt idx="528">
                  <c:v>6094</c:v>
                </c:pt>
                <c:pt idx="529">
                  <c:v>6101</c:v>
                </c:pt>
                <c:pt idx="530">
                  <c:v>6109</c:v>
                </c:pt>
                <c:pt idx="531">
                  <c:v>6115</c:v>
                </c:pt>
                <c:pt idx="532">
                  <c:v>6116</c:v>
                </c:pt>
                <c:pt idx="533">
                  <c:v>6122</c:v>
                </c:pt>
                <c:pt idx="534">
                  <c:v>6126</c:v>
                </c:pt>
                <c:pt idx="535">
                  <c:v>6127</c:v>
                </c:pt>
                <c:pt idx="536">
                  <c:v>6132</c:v>
                </c:pt>
                <c:pt idx="537">
                  <c:v>6141</c:v>
                </c:pt>
                <c:pt idx="538">
                  <c:v>6146</c:v>
                </c:pt>
                <c:pt idx="539">
                  <c:v>6152</c:v>
                </c:pt>
                <c:pt idx="540">
                  <c:v>6156</c:v>
                </c:pt>
                <c:pt idx="541">
                  <c:v>6157</c:v>
                </c:pt>
                <c:pt idx="542">
                  <c:v>6160</c:v>
                </c:pt>
                <c:pt idx="543">
                  <c:v>6163</c:v>
                </c:pt>
                <c:pt idx="544">
                  <c:v>6173</c:v>
                </c:pt>
                <c:pt idx="545">
                  <c:v>6181</c:v>
                </c:pt>
                <c:pt idx="546">
                  <c:v>6184</c:v>
                </c:pt>
                <c:pt idx="547">
                  <c:v>6190</c:v>
                </c:pt>
                <c:pt idx="548">
                  <c:v>6192</c:v>
                </c:pt>
                <c:pt idx="549">
                  <c:v>6195</c:v>
                </c:pt>
                <c:pt idx="550">
                  <c:v>6197</c:v>
                </c:pt>
                <c:pt idx="551">
                  <c:v>6200</c:v>
                </c:pt>
                <c:pt idx="552">
                  <c:v>6208</c:v>
                </c:pt>
                <c:pt idx="553">
                  <c:v>6216</c:v>
                </c:pt>
                <c:pt idx="554">
                  <c:v>6224</c:v>
                </c:pt>
                <c:pt idx="555">
                  <c:v>6231</c:v>
                </c:pt>
                <c:pt idx="556">
                  <c:v>6237</c:v>
                </c:pt>
                <c:pt idx="557">
                  <c:v>6240</c:v>
                </c:pt>
                <c:pt idx="558">
                  <c:v>6248</c:v>
                </c:pt>
                <c:pt idx="559">
                  <c:v>6260</c:v>
                </c:pt>
                <c:pt idx="560">
                  <c:v>6265</c:v>
                </c:pt>
                <c:pt idx="561">
                  <c:v>6276</c:v>
                </c:pt>
                <c:pt idx="562">
                  <c:v>6283</c:v>
                </c:pt>
                <c:pt idx="563">
                  <c:v>6291</c:v>
                </c:pt>
                <c:pt idx="564">
                  <c:v>6299</c:v>
                </c:pt>
                <c:pt idx="565">
                  <c:v>6303</c:v>
                </c:pt>
                <c:pt idx="566">
                  <c:v>6315</c:v>
                </c:pt>
                <c:pt idx="567">
                  <c:v>6323</c:v>
                </c:pt>
                <c:pt idx="568">
                  <c:v>6331</c:v>
                </c:pt>
                <c:pt idx="569">
                  <c:v>6337</c:v>
                </c:pt>
                <c:pt idx="570">
                  <c:v>6345</c:v>
                </c:pt>
                <c:pt idx="571">
                  <c:v>6356</c:v>
                </c:pt>
                <c:pt idx="572">
                  <c:v>6361</c:v>
                </c:pt>
                <c:pt idx="573">
                  <c:v>6377</c:v>
                </c:pt>
                <c:pt idx="574">
                  <c:v>6392</c:v>
                </c:pt>
                <c:pt idx="575">
                  <c:v>6405</c:v>
                </c:pt>
                <c:pt idx="576">
                  <c:v>6425</c:v>
                </c:pt>
                <c:pt idx="577">
                  <c:v>6442</c:v>
                </c:pt>
                <c:pt idx="578">
                  <c:v>6459</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numCache>
            </c:numRef>
          </c:yVal>
          <c:smooth val="0"/>
          <c:extLst xmlns:c16r2="http://schemas.microsoft.com/office/drawing/2015/06/chart">
            <c:ext xmlns:c16="http://schemas.microsoft.com/office/drawing/2014/chart" uri="{C3380CC4-5D6E-409C-BE32-E72D297353CC}">
              <c16:uniqueId val="{00000006-083B-418A-9E7C-61249070F981}"/>
            </c:ext>
          </c:extLst>
        </c:ser>
        <c:ser>
          <c:idx val="7"/>
          <c:order val="7"/>
          <c:tx>
            <c:strRef>
              <c:f>'Plot Data'!$K$2</c:f>
              <c:strCache>
                <c:ptCount val="1"/>
                <c:pt idx="0">
                  <c:v>Vaccinated total</c:v>
                </c:pt>
              </c:strCache>
            </c:strRef>
          </c:tx>
          <c:spPr>
            <a:ln w="19050"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xVal>
            <c:numRef>
              <c:f>'Plot Data'!$S$35:$S$846</c:f>
              <c:numCache>
                <c:formatCode>m/d/yy;@</c:formatCode>
                <c:ptCount val="812"/>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pt idx="238">
                  <c:v>44069</c:v>
                </c:pt>
                <c:pt idx="239">
                  <c:v>44070</c:v>
                </c:pt>
                <c:pt idx="240">
                  <c:v>44071</c:v>
                </c:pt>
                <c:pt idx="241">
                  <c:v>44072</c:v>
                </c:pt>
                <c:pt idx="242">
                  <c:v>44073</c:v>
                </c:pt>
                <c:pt idx="243">
                  <c:v>44074</c:v>
                </c:pt>
                <c:pt idx="244">
                  <c:v>44075</c:v>
                </c:pt>
                <c:pt idx="245">
                  <c:v>44076</c:v>
                </c:pt>
                <c:pt idx="246">
                  <c:v>44077</c:v>
                </c:pt>
                <c:pt idx="247">
                  <c:v>44078</c:v>
                </c:pt>
                <c:pt idx="248">
                  <c:v>44079</c:v>
                </c:pt>
                <c:pt idx="249">
                  <c:v>44080</c:v>
                </c:pt>
                <c:pt idx="250">
                  <c:v>44081</c:v>
                </c:pt>
                <c:pt idx="251">
                  <c:v>44082</c:v>
                </c:pt>
                <c:pt idx="252">
                  <c:v>44083</c:v>
                </c:pt>
                <c:pt idx="253">
                  <c:v>44084</c:v>
                </c:pt>
                <c:pt idx="254">
                  <c:v>44085</c:v>
                </c:pt>
                <c:pt idx="255">
                  <c:v>44086</c:v>
                </c:pt>
                <c:pt idx="256">
                  <c:v>44087</c:v>
                </c:pt>
                <c:pt idx="257">
                  <c:v>44088</c:v>
                </c:pt>
                <c:pt idx="258">
                  <c:v>44089</c:v>
                </c:pt>
                <c:pt idx="259">
                  <c:v>44090</c:v>
                </c:pt>
                <c:pt idx="260">
                  <c:v>44091</c:v>
                </c:pt>
                <c:pt idx="261">
                  <c:v>44092</c:v>
                </c:pt>
                <c:pt idx="262">
                  <c:v>44093</c:v>
                </c:pt>
                <c:pt idx="263">
                  <c:v>44094</c:v>
                </c:pt>
                <c:pt idx="264">
                  <c:v>44095</c:v>
                </c:pt>
                <c:pt idx="265">
                  <c:v>44096</c:v>
                </c:pt>
                <c:pt idx="266">
                  <c:v>44097</c:v>
                </c:pt>
                <c:pt idx="267">
                  <c:v>44098</c:v>
                </c:pt>
                <c:pt idx="268">
                  <c:v>44099</c:v>
                </c:pt>
                <c:pt idx="269">
                  <c:v>44100</c:v>
                </c:pt>
                <c:pt idx="270">
                  <c:v>44101</c:v>
                </c:pt>
                <c:pt idx="271">
                  <c:v>44102</c:v>
                </c:pt>
                <c:pt idx="272">
                  <c:v>44103</c:v>
                </c:pt>
                <c:pt idx="273">
                  <c:v>44104</c:v>
                </c:pt>
                <c:pt idx="274">
                  <c:v>44105</c:v>
                </c:pt>
                <c:pt idx="275">
                  <c:v>44106</c:v>
                </c:pt>
                <c:pt idx="276">
                  <c:v>44107</c:v>
                </c:pt>
                <c:pt idx="277">
                  <c:v>44108</c:v>
                </c:pt>
                <c:pt idx="278">
                  <c:v>44109</c:v>
                </c:pt>
                <c:pt idx="279">
                  <c:v>44110</c:v>
                </c:pt>
                <c:pt idx="280">
                  <c:v>44111</c:v>
                </c:pt>
                <c:pt idx="281">
                  <c:v>44112</c:v>
                </c:pt>
                <c:pt idx="282">
                  <c:v>44113</c:v>
                </c:pt>
                <c:pt idx="283">
                  <c:v>44114</c:v>
                </c:pt>
                <c:pt idx="284">
                  <c:v>44115</c:v>
                </c:pt>
                <c:pt idx="285">
                  <c:v>44116</c:v>
                </c:pt>
                <c:pt idx="286">
                  <c:v>44117</c:v>
                </c:pt>
                <c:pt idx="287">
                  <c:v>44118</c:v>
                </c:pt>
                <c:pt idx="288">
                  <c:v>44119</c:v>
                </c:pt>
                <c:pt idx="289">
                  <c:v>44120</c:v>
                </c:pt>
                <c:pt idx="290">
                  <c:v>44121</c:v>
                </c:pt>
                <c:pt idx="291">
                  <c:v>44122</c:v>
                </c:pt>
                <c:pt idx="292">
                  <c:v>44123</c:v>
                </c:pt>
                <c:pt idx="293">
                  <c:v>44124</c:v>
                </c:pt>
                <c:pt idx="294">
                  <c:v>44125</c:v>
                </c:pt>
                <c:pt idx="295">
                  <c:v>44126</c:v>
                </c:pt>
                <c:pt idx="296">
                  <c:v>44127</c:v>
                </c:pt>
                <c:pt idx="297">
                  <c:v>44128</c:v>
                </c:pt>
                <c:pt idx="298">
                  <c:v>44129</c:v>
                </c:pt>
                <c:pt idx="299">
                  <c:v>44130</c:v>
                </c:pt>
                <c:pt idx="300">
                  <c:v>44131</c:v>
                </c:pt>
                <c:pt idx="301">
                  <c:v>44132</c:v>
                </c:pt>
                <c:pt idx="302">
                  <c:v>44133</c:v>
                </c:pt>
                <c:pt idx="303">
                  <c:v>44134</c:v>
                </c:pt>
                <c:pt idx="304">
                  <c:v>44135</c:v>
                </c:pt>
                <c:pt idx="305">
                  <c:v>44136</c:v>
                </c:pt>
                <c:pt idx="306">
                  <c:v>44137</c:v>
                </c:pt>
                <c:pt idx="307">
                  <c:v>44138</c:v>
                </c:pt>
                <c:pt idx="308">
                  <c:v>44139</c:v>
                </c:pt>
                <c:pt idx="309">
                  <c:v>44140</c:v>
                </c:pt>
                <c:pt idx="310">
                  <c:v>44141</c:v>
                </c:pt>
                <c:pt idx="311">
                  <c:v>44142</c:v>
                </c:pt>
                <c:pt idx="312">
                  <c:v>44143</c:v>
                </c:pt>
                <c:pt idx="313">
                  <c:v>44144</c:v>
                </c:pt>
                <c:pt idx="314">
                  <c:v>44145</c:v>
                </c:pt>
                <c:pt idx="315">
                  <c:v>44146</c:v>
                </c:pt>
                <c:pt idx="316">
                  <c:v>44147</c:v>
                </c:pt>
                <c:pt idx="317">
                  <c:v>44148</c:v>
                </c:pt>
                <c:pt idx="318">
                  <c:v>44149</c:v>
                </c:pt>
                <c:pt idx="319">
                  <c:v>44150</c:v>
                </c:pt>
                <c:pt idx="320">
                  <c:v>44151</c:v>
                </c:pt>
                <c:pt idx="321">
                  <c:v>44152</c:v>
                </c:pt>
                <c:pt idx="322">
                  <c:v>44153</c:v>
                </c:pt>
                <c:pt idx="323">
                  <c:v>44154</c:v>
                </c:pt>
                <c:pt idx="324">
                  <c:v>44155</c:v>
                </c:pt>
                <c:pt idx="325">
                  <c:v>44156</c:v>
                </c:pt>
                <c:pt idx="326">
                  <c:v>44157</c:v>
                </c:pt>
                <c:pt idx="327">
                  <c:v>44158</c:v>
                </c:pt>
                <c:pt idx="328">
                  <c:v>44159</c:v>
                </c:pt>
                <c:pt idx="329">
                  <c:v>44160</c:v>
                </c:pt>
                <c:pt idx="330">
                  <c:v>44161</c:v>
                </c:pt>
                <c:pt idx="331">
                  <c:v>44162</c:v>
                </c:pt>
                <c:pt idx="332">
                  <c:v>44163</c:v>
                </c:pt>
                <c:pt idx="333">
                  <c:v>44164</c:v>
                </c:pt>
                <c:pt idx="334">
                  <c:v>44165</c:v>
                </c:pt>
                <c:pt idx="335">
                  <c:v>44166</c:v>
                </c:pt>
                <c:pt idx="336">
                  <c:v>44167</c:v>
                </c:pt>
                <c:pt idx="337">
                  <c:v>44168</c:v>
                </c:pt>
                <c:pt idx="338">
                  <c:v>44169</c:v>
                </c:pt>
                <c:pt idx="339">
                  <c:v>44170</c:v>
                </c:pt>
                <c:pt idx="340">
                  <c:v>44171</c:v>
                </c:pt>
                <c:pt idx="341">
                  <c:v>44172</c:v>
                </c:pt>
                <c:pt idx="342">
                  <c:v>44173</c:v>
                </c:pt>
                <c:pt idx="343">
                  <c:v>44174</c:v>
                </c:pt>
                <c:pt idx="344">
                  <c:v>44175</c:v>
                </c:pt>
                <c:pt idx="345">
                  <c:v>44176</c:v>
                </c:pt>
                <c:pt idx="346">
                  <c:v>44177</c:v>
                </c:pt>
                <c:pt idx="347">
                  <c:v>44178</c:v>
                </c:pt>
                <c:pt idx="348">
                  <c:v>44179</c:v>
                </c:pt>
                <c:pt idx="349">
                  <c:v>44180</c:v>
                </c:pt>
                <c:pt idx="350">
                  <c:v>44181</c:v>
                </c:pt>
                <c:pt idx="351">
                  <c:v>44182</c:v>
                </c:pt>
                <c:pt idx="352">
                  <c:v>44183</c:v>
                </c:pt>
                <c:pt idx="353">
                  <c:v>44184</c:v>
                </c:pt>
                <c:pt idx="354">
                  <c:v>44185</c:v>
                </c:pt>
                <c:pt idx="355">
                  <c:v>44186</c:v>
                </c:pt>
                <c:pt idx="356">
                  <c:v>44187</c:v>
                </c:pt>
                <c:pt idx="357">
                  <c:v>44188</c:v>
                </c:pt>
                <c:pt idx="358">
                  <c:v>44189</c:v>
                </c:pt>
                <c:pt idx="359">
                  <c:v>44190</c:v>
                </c:pt>
                <c:pt idx="360">
                  <c:v>44191</c:v>
                </c:pt>
                <c:pt idx="361">
                  <c:v>44192</c:v>
                </c:pt>
                <c:pt idx="362">
                  <c:v>44193</c:v>
                </c:pt>
                <c:pt idx="363">
                  <c:v>44194</c:v>
                </c:pt>
                <c:pt idx="364">
                  <c:v>44195</c:v>
                </c:pt>
                <c:pt idx="365">
                  <c:v>44196</c:v>
                </c:pt>
                <c:pt idx="366">
                  <c:v>44197</c:v>
                </c:pt>
                <c:pt idx="367">
                  <c:v>44198</c:v>
                </c:pt>
                <c:pt idx="368">
                  <c:v>44199</c:v>
                </c:pt>
                <c:pt idx="369">
                  <c:v>44200</c:v>
                </c:pt>
                <c:pt idx="370">
                  <c:v>44201</c:v>
                </c:pt>
                <c:pt idx="371">
                  <c:v>44202</c:v>
                </c:pt>
                <c:pt idx="372">
                  <c:v>44203</c:v>
                </c:pt>
                <c:pt idx="373">
                  <c:v>44204</c:v>
                </c:pt>
                <c:pt idx="374">
                  <c:v>44205</c:v>
                </c:pt>
                <c:pt idx="375">
                  <c:v>44206</c:v>
                </c:pt>
                <c:pt idx="376">
                  <c:v>44207</c:v>
                </c:pt>
                <c:pt idx="377">
                  <c:v>44208</c:v>
                </c:pt>
                <c:pt idx="378">
                  <c:v>44209</c:v>
                </c:pt>
                <c:pt idx="379">
                  <c:v>44210</c:v>
                </c:pt>
                <c:pt idx="380">
                  <c:v>44211</c:v>
                </c:pt>
                <c:pt idx="381">
                  <c:v>44212</c:v>
                </c:pt>
                <c:pt idx="382">
                  <c:v>44213</c:v>
                </c:pt>
                <c:pt idx="383">
                  <c:v>44214</c:v>
                </c:pt>
                <c:pt idx="384">
                  <c:v>44215</c:v>
                </c:pt>
                <c:pt idx="385">
                  <c:v>44216</c:v>
                </c:pt>
                <c:pt idx="386">
                  <c:v>44217</c:v>
                </c:pt>
                <c:pt idx="387">
                  <c:v>44218</c:v>
                </c:pt>
                <c:pt idx="388">
                  <c:v>44219</c:v>
                </c:pt>
                <c:pt idx="389">
                  <c:v>44220</c:v>
                </c:pt>
                <c:pt idx="390">
                  <c:v>44221</c:v>
                </c:pt>
                <c:pt idx="391">
                  <c:v>44222</c:v>
                </c:pt>
                <c:pt idx="392">
                  <c:v>44223</c:v>
                </c:pt>
                <c:pt idx="393">
                  <c:v>44224</c:v>
                </c:pt>
                <c:pt idx="394">
                  <c:v>44225</c:v>
                </c:pt>
                <c:pt idx="395">
                  <c:v>44226</c:v>
                </c:pt>
                <c:pt idx="396">
                  <c:v>44227</c:v>
                </c:pt>
                <c:pt idx="397">
                  <c:v>44228</c:v>
                </c:pt>
                <c:pt idx="398">
                  <c:v>44229</c:v>
                </c:pt>
                <c:pt idx="399">
                  <c:v>44230</c:v>
                </c:pt>
                <c:pt idx="400">
                  <c:v>44231</c:v>
                </c:pt>
                <c:pt idx="401">
                  <c:v>44232</c:v>
                </c:pt>
                <c:pt idx="402">
                  <c:v>44233</c:v>
                </c:pt>
                <c:pt idx="403">
                  <c:v>44234</c:v>
                </c:pt>
                <c:pt idx="404">
                  <c:v>44235</c:v>
                </c:pt>
                <c:pt idx="405">
                  <c:v>44236</c:v>
                </c:pt>
                <c:pt idx="406">
                  <c:v>44237</c:v>
                </c:pt>
                <c:pt idx="407">
                  <c:v>44238</c:v>
                </c:pt>
                <c:pt idx="408">
                  <c:v>44239</c:v>
                </c:pt>
                <c:pt idx="409">
                  <c:v>44240</c:v>
                </c:pt>
                <c:pt idx="410">
                  <c:v>44241</c:v>
                </c:pt>
                <c:pt idx="411">
                  <c:v>44242</c:v>
                </c:pt>
                <c:pt idx="412">
                  <c:v>44243</c:v>
                </c:pt>
                <c:pt idx="413">
                  <c:v>44244</c:v>
                </c:pt>
                <c:pt idx="414">
                  <c:v>44245</c:v>
                </c:pt>
                <c:pt idx="415">
                  <c:v>44246</c:v>
                </c:pt>
                <c:pt idx="416">
                  <c:v>44247</c:v>
                </c:pt>
                <c:pt idx="417">
                  <c:v>44248</c:v>
                </c:pt>
                <c:pt idx="418">
                  <c:v>44249</c:v>
                </c:pt>
                <c:pt idx="419">
                  <c:v>44250</c:v>
                </c:pt>
                <c:pt idx="420">
                  <c:v>44251</c:v>
                </c:pt>
                <c:pt idx="421">
                  <c:v>44252</c:v>
                </c:pt>
                <c:pt idx="422">
                  <c:v>44253</c:v>
                </c:pt>
                <c:pt idx="423">
                  <c:v>44254</c:v>
                </c:pt>
                <c:pt idx="424">
                  <c:v>44255</c:v>
                </c:pt>
                <c:pt idx="425">
                  <c:v>44256</c:v>
                </c:pt>
                <c:pt idx="426">
                  <c:v>44257</c:v>
                </c:pt>
                <c:pt idx="427">
                  <c:v>44258</c:v>
                </c:pt>
                <c:pt idx="428">
                  <c:v>44259</c:v>
                </c:pt>
                <c:pt idx="429">
                  <c:v>44260</c:v>
                </c:pt>
                <c:pt idx="430">
                  <c:v>44261</c:v>
                </c:pt>
                <c:pt idx="431">
                  <c:v>44262</c:v>
                </c:pt>
                <c:pt idx="432">
                  <c:v>44263</c:v>
                </c:pt>
                <c:pt idx="433">
                  <c:v>44264</c:v>
                </c:pt>
                <c:pt idx="434">
                  <c:v>44265</c:v>
                </c:pt>
                <c:pt idx="435">
                  <c:v>44266</c:v>
                </c:pt>
                <c:pt idx="436">
                  <c:v>44267</c:v>
                </c:pt>
                <c:pt idx="437">
                  <c:v>44268</c:v>
                </c:pt>
                <c:pt idx="438">
                  <c:v>44269</c:v>
                </c:pt>
                <c:pt idx="439">
                  <c:v>44270</c:v>
                </c:pt>
                <c:pt idx="440">
                  <c:v>44271</c:v>
                </c:pt>
                <c:pt idx="441">
                  <c:v>44272</c:v>
                </c:pt>
                <c:pt idx="442">
                  <c:v>44273</c:v>
                </c:pt>
                <c:pt idx="443">
                  <c:v>44274</c:v>
                </c:pt>
                <c:pt idx="444">
                  <c:v>44275</c:v>
                </c:pt>
                <c:pt idx="445">
                  <c:v>44276</c:v>
                </c:pt>
                <c:pt idx="446">
                  <c:v>44277</c:v>
                </c:pt>
                <c:pt idx="447">
                  <c:v>44278</c:v>
                </c:pt>
                <c:pt idx="448">
                  <c:v>44279</c:v>
                </c:pt>
                <c:pt idx="449">
                  <c:v>44280</c:v>
                </c:pt>
                <c:pt idx="450">
                  <c:v>44281</c:v>
                </c:pt>
                <c:pt idx="451">
                  <c:v>44282</c:v>
                </c:pt>
                <c:pt idx="452">
                  <c:v>44283</c:v>
                </c:pt>
                <c:pt idx="453">
                  <c:v>44284</c:v>
                </c:pt>
                <c:pt idx="454">
                  <c:v>44285</c:v>
                </c:pt>
                <c:pt idx="455">
                  <c:v>44286</c:v>
                </c:pt>
                <c:pt idx="456">
                  <c:v>44287</c:v>
                </c:pt>
                <c:pt idx="457">
                  <c:v>44288</c:v>
                </c:pt>
                <c:pt idx="458">
                  <c:v>44289</c:v>
                </c:pt>
                <c:pt idx="459">
                  <c:v>44290</c:v>
                </c:pt>
                <c:pt idx="460">
                  <c:v>44291</c:v>
                </c:pt>
                <c:pt idx="461">
                  <c:v>44292</c:v>
                </c:pt>
                <c:pt idx="462">
                  <c:v>44293</c:v>
                </c:pt>
                <c:pt idx="463">
                  <c:v>44294</c:v>
                </c:pt>
                <c:pt idx="464">
                  <c:v>44295</c:v>
                </c:pt>
                <c:pt idx="465">
                  <c:v>44296</c:v>
                </c:pt>
                <c:pt idx="466">
                  <c:v>44297</c:v>
                </c:pt>
                <c:pt idx="467">
                  <c:v>44298</c:v>
                </c:pt>
                <c:pt idx="468">
                  <c:v>44299</c:v>
                </c:pt>
                <c:pt idx="469">
                  <c:v>44300</c:v>
                </c:pt>
                <c:pt idx="470">
                  <c:v>44301</c:v>
                </c:pt>
                <c:pt idx="471">
                  <c:v>44302</c:v>
                </c:pt>
                <c:pt idx="472">
                  <c:v>44303</c:v>
                </c:pt>
                <c:pt idx="473">
                  <c:v>44304</c:v>
                </c:pt>
                <c:pt idx="474">
                  <c:v>44305</c:v>
                </c:pt>
                <c:pt idx="475">
                  <c:v>44306</c:v>
                </c:pt>
                <c:pt idx="476">
                  <c:v>44307</c:v>
                </c:pt>
                <c:pt idx="477">
                  <c:v>44308</c:v>
                </c:pt>
                <c:pt idx="478">
                  <c:v>44309</c:v>
                </c:pt>
                <c:pt idx="479">
                  <c:v>44310</c:v>
                </c:pt>
                <c:pt idx="480">
                  <c:v>44311</c:v>
                </c:pt>
                <c:pt idx="481">
                  <c:v>44312</c:v>
                </c:pt>
                <c:pt idx="482">
                  <c:v>44313</c:v>
                </c:pt>
                <c:pt idx="483">
                  <c:v>44314</c:v>
                </c:pt>
                <c:pt idx="484">
                  <c:v>44315</c:v>
                </c:pt>
                <c:pt idx="485">
                  <c:v>44316</c:v>
                </c:pt>
                <c:pt idx="486">
                  <c:v>44317</c:v>
                </c:pt>
                <c:pt idx="487">
                  <c:v>44318</c:v>
                </c:pt>
                <c:pt idx="488">
                  <c:v>44319</c:v>
                </c:pt>
                <c:pt idx="489">
                  <c:v>44320</c:v>
                </c:pt>
                <c:pt idx="490">
                  <c:v>44321</c:v>
                </c:pt>
                <c:pt idx="491">
                  <c:v>44322</c:v>
                </c:pt>
                <c:pt idx="492">
                  <c:v>44323</c:v>
                </c:pt>
                <c:pt idx="493">
                  <c:v>44324</c:v>
                </c:pt>
                <c:pt idx="494">
                  <c:v>44325</c:v>
                </c:pt>
                <c:pt idx="495">
                  <c:v>44326</c:v>
                </c:pt>
                <c:pt idx="496">
                  <c:v>44327</c:v>
                </c:pt>
                <c:pt idx="497">
                  <c:v>44328</c:v>
                </c:pt>
                <c:pt idx="498">
                  <c:v>44329</c:v>
                </c:pt>
                <c:pt idx="499">
                  <c:v>44330</c:v>
                </c:pt>
                <c:pt idx="500">
                  <c:v>44331</c:v>
                </c:pt>
                <c:pt idx="501">
                  <c:v>44332</c:v>
                </c:pt>
                <c:pt idx="502">
                  <c:v>44333</c:v>
                </c:pt>
                <c:pt idx="503">
                  <c:v>44334</c:v>
                </c:pt>
                <c:pt idx="504">
                  <c:v>44335</c:v>
                </c:pt>
                <c:pt idx="505">
                  <c:v>44336</c:v>
                </c:pt>
                <c:pt idx="506">
                  <c:v>44337</c:v>
                </c:pt>
                <c:pt idx="507">
                  <c:v>44338</c:v>
                </c:pt>
                <c:pt idx="508">
                  <c:v>44339</c:v>
                </c:pt>
                <c:pt idx="509">
                  <c:v>44340</c:v>
                </c:pt>
                <c:pt idx="510">
                  <c:v>44341</c:v>
                </c:pt>
                <c:pt idx="511">
                  <c:v>44342</c:v>
                </c:pt>
                <c:pt idx="512">
                  <c:v>44343</c:v>
                </c:pt>
                <c:pt idx="513">
                  <c:v>44344</c:v>
                </c:pt>
                <c:pt idx="514">
                  <c:v>44345</c:v>
                </c:pt>
                <c:pt idx="515">
                  <c:v>44346</c:v>
                </c:pt>
                <c:pt idx="516">
                  <c:v>44347</c:v>
                </c:pt>
                <c:pt idx="517">
                  <c:v>44348</c:v>
                </c:pt>
                <c:pt idx="518">
                  <c:v>44349</c:v>
                </c:pt>
                <c:pt idx="519">
                  <c:v>44350</c:v>
                </c:pt>
                <c:pt idx="520">
                  <c:v>44351</c:v>
                </c:pt>
                <c:pt idx="521">
                  <c:v>44352</c:v>
                </c:pt>
                <c:pt idx="522">
                  <c:v>44353</c:v>
                </c:pt>
                <c:pt idx="523">
                  <c:v>44354</c:v>
                </c:pt>
                <c:pt idx="524">
                  <c:v>44355</c:v>
                </c:pt>
                <c:pt idx="525">
                  <c:v>44356</c:v>
                </c:pt>
                <c:pt idx="526">
                  <c:v>44357</c:v>
                </c:pt>
                <c:pt idx="527">
                  <c:v>44358</c:v>
                </c:pt>
                <c:pt idx="528">
                  <c:v>44359</c:v>
                </c:pt>
                <c:pt idx="529">
                  <c:v>44360</c:v>
                </c:pt>
                <c:pt idx="530">
                  <c:v>44361</c:v>
                </c:pt>
                <c:pt idx="531">
                  <c:v>44362</c:v>
                </c:pt>
                <c:pt idx="532">
                  <c:v>44363</c:v>
                </c:pt>
                <c:pt idx="533">
                  <c:v>44364</c:v>
                </c:pt>
                <c:pt idx="534">
                  <c:v>44365</c:v>
                </c:pt>
                <c:pt idx="535">
                  <c:v>44366</c:v>
                </c:pt>
                <c:pt idx="536">
                  <c:v>44367</c:v>
                </c:pt>
                <c:pt idx="537">
                  <c:v>44368</c:v>
                </c:pt>
                <c:pt idx="538">
                  <c:v>44369</c:v>
                </c:pt>
                <c:pt idx="539">
                  <c:v>44370</c:v>
                </c:pt>
                <c:pt idx="540">
                  <c:v>44371</c:v>
                </c:pt>
                <c:pt idx="541">
                  <c:v>44372</c:v>
                </c:pt>
                <c:pt idx="542">
                  <c:v>44373</c:v>
                </c:pt>
                <c:pt idx="543">
                  <c:v>44374</c:v>
                </c:pt>
                <c:pt idx="544">
                  <c:v>44375</c:v>
                </c:pt>
                <c:pt idx="545">
                  <c:v>44376</c:v>
                </c:pt>
                <c:pt idx="546">
                  <c:v>44377</c:v>
                </c:pt>
                <c:pt idx="547">
                  <c:v>44378</c:v>
                </c:pt>
                <c:pt idx="548">
                  <c:v>44379</c:v>
                </c:pt>
                <c:pt idx="549">
                  <c:v>44380</c:v>
                </c:pt>
                <c:pt idx="550">
                  <c:v>44381</c:v>
                </c:pt>
                <c:pt idx="551">
                  <c:v>44382</c:v>
                </c:pt>
                <c:pt idx="552">
                  <c:v>44383</c:v>
                </c:pt>
                <c:pt idx="553">
                  <c:v>44384</c:v>
                </c:pt>
                <c:pt idx="554">
                  <c:v>44385</c:v>
                </c:pt>
                <c:pt idx="555">
                  <c:v>44386</c:v>
                </c:pt>
                <c:pt idx="556">
                  <c:v>44387</c:v>
                </c:pt>
                <c:pt idx="557">
                  <c:v>44388</c:v>
                </c:pt>
                <c:pt idx="558">
                  <c:v>44389</c:v>
                </c:pt>
                <c:pt idx="559">
                  <c:v>44390</c:v>
                </c:pt>
                <c:pt idx="560">
                  <c:v>44391</c:v>
                </c:pt>
                <c:pt idx="561">
                  <c:v>44392</c:v>
                </c:pt>
                <c:pt idx="562">
                  <c:v>44393</c:v>
                </c:pt>
                <c:pt idx="563">
                  <c:v>44394</c:v>
                </c:pt>
                <c:pt idx="564">
                  <c:v>44395</c:v>
                </c:pt>
                <c:pt idx="565">
                  <c:v>44396</c:v>
                </c:pt>
                <c:pt idx="566">
                  <c:v>44397</c:v>
                </c:pt>
                <c:pt idx="567">
                  <c:v>44398</c:v>
                </c:pt>
                <c:pt idx="568">
                  <c:v>44399</c:v>
                </c:pt>
                <c:pt idx="569">
                  <c:v>44400</c:v>
                </c:pt>
                <c:pt idx="570">
                  <c:v>44401</c:v>
                </c:pt>
                <c:pt idx="571">
                  <c:v>44402</c:v>
                </c:pt>
                <c:pt idx="572">
                  <c:v>44403</c:v>
                </c:pt>
                <c:pt idx="573">
                  <c:v>44404</c:v>
                </c:pt>
                <c:pt idx="574">
                  <c:v>44405</c:v>
                </c:pt>
                <c:pt idx="575">
                  <c:v>44406</c:v>
                </c:pt>
                <c:pt idx="576">
                  <c:v>44407</c:v>
                </c:pt>
                <c:pt idx="577">
                  <c:v>44408</c:v>
                </c:pt>
                <c:pt idx="578">
                  <c:v>44409</c:v>
                </c:pt>
                <c:pt idx="579">
                  <c:v>44410</c:v>
                </c:pt>
                <c:pt idx="580">
                  <c:v>44411</c:v>
                </c:pt>
                <c:pt idx="581">
                  <c:v>44412</c:v>
                </c:pt>
                <c:pt idx="582">
                  <c:v>44413</c:v>
                </c:pt>
                <c:pt idx="583">
                  <c:v>44414</c:v>
                </c:pt>
                <c:pt idx="584">
                  <c:v>44415</c:v>
                </c:pt>
                <c:pt idx="585">
                  <c:v>44416</c:v>
                </c:pt>
                <c:pt idx="586">
                  <c:v>44417</c:v>
                </c:pt>
                <c:pt idx="587">
                  <c:v>44418</c:v>
                </c:pt>
                <c:pt idx="588">
                  <c:v>44419</c:v>
                </c:pt>
                <c:pt idx="589">
                  <c:v>44420</c:v>
                </c:pt>
                <c:pt idx="590">
                  <c:v>44421</c:v>
                </c:pt>
                <c:pt idx="591">
                  <c:v>44422</c:v>
                </c:pt>
                <c:pt idx="592">
                  <c:v>44423</c:v>
                </c:pt>
                <c:pt idx="593">
                  <c:v>44424</c:v>
                </c:pt>
                <c:pt idx="594">
                  <c:v>44425</c:v>
                </c:pt>
                <c:pt idx="595">
                  <c:v>44426</c:v>
                </c:pt>
                <c:pt idx="596">
                  <c:v>44427</c:v>
                </c:pt>
                <c:pt idx="597">
                  <c:v>44428</c:v>
                </c:pt>
                <c:pt idx="598">
                  <c:v>44429</c:v>
                </c:pt>
                <c:pt idx="599">
                  <c:v>44430</c:v>
                </c:pt>
                <c:pt idx="600">
                  <c:v>44431</c:v>
                </c:pt>
                <c:pt idx="601">
                  <c:v>44432</c:v>
                </c:pt>
                <c:pt idx="602">
                  <c:v>44433</c:v>
                </c:pt>
                <c:pt idx="603">
                  <c:v>44434</c:v>
                </c:pt>
                <c:pt idx="604">
                  <c:v>44435</c:v>
                </c:pt>
                <c:pt idx="605">
                  <c:v>44436</c:v>
                </c:pt>
                <c:pt idx="606">
                  <c:v>44437</c:v>
                </c:pt>
                <c:pt idx="607">
                  <c:v>44438</c:v>
                </c:pt>
                <c:pt idx="608">
                  <c:v>44439</c:v>
                </c:pt>
                <c:pt idx="609">
                  <c:v>44440</c:v>
                </c:pt>
                <c:pt idx="610">
                  <c:v>44441</c:v>
                </c:pt>
                <c:pt idx="611">
                  <c:v>44442</c:v>
                </c:pt>
                <c:pt idx="612">
                  <c:v>44443</c:v>
                </c:pt>
                <c:pt idx="613">
                  <c:v>44444</c:v>
                </c:pt>
                <c:pt idx="614">
                  <c:v>44445</c:v>
                </c:pt>
                <c:pt idx="615">
                  <c:v>44446</c:v>
                </c:pt>
                <c:pt idx="616">
                  <c:v>44447</c:v>
                </c:pt>
                <c:pt idx="617">
                  <c:v>44448</c:v>
                </c:pt>
                <c:pt idx="618">
                  <c:v>44449</c:v>
                </c:pt>
                <c:pt idx="619">
                  <c:v>44450</c:v>
                </c:pt>
                <c:pt idx="620">
                  <c:v>44451</c:v>
                </c:pt>
                <c:pt idx="621">
                  <c:v>44452</c:v>
                </c:pt>
                <c:pt idx="622">
                  <c:v>44453</c:v>
                </c:pt>
                <c:pt idx="623">
                  <c:v>44454</c:v>
                </c:pt>
                <c:pt idx="624">
                  <c:v>44455</c:v>
                </c:pt>
                <c:pt idx="625">
                  <c:v>44456</c:v>
                </c:pt>
                <c:pt idx="626">
                  <c:v>44457</c:v>
                </c:pt>
                <c:pt idx="627">
                  <c:v>44458</c:v>
                </c:pt>
                <c:pt idx="628">
                  <c:v>44459</c:v>
                </c:pt>
                <c:pt idx="629">
                  <c:v>44460</c:v>
                </c:pt>
                <c:pt idx="630">
                  <c:v>44461</c:v>
                </c:pt>
                <c:pt idx="631">
                  <c:v>44462</c:v>
                </c:pt>
                <c:pt idx="632">
                  <c:v>44463</c:v>
                </c:pt>
                <c:pt idx="633">
                  <c:v>44464</c:v>
                </c:pt>
                <c:pt idx="634">
                  <c:v>44465</c:v>
                </c:pt>
                <c:pt idx="635">
                  <c:v>44466</c:v>
                </c:pt>
                <c:pt idx="636">
                  <c:v>44467</c:v>
                </c:pt>
                <c:pt idx="637">
                  <c:v>44468</c:v>
                </c:pt>
                <c:pt idx="638">
                  <c:v>44469</c:v>
                </c:pt>
                <c:pt idx="639">
                  <c:v>44470</c:v>
                </c:pt>
                <c:pt idx="640">
                  <c:v>44471</c:v>
                </c:pt>
                <c:pt idx="641">
                  <c:v>44472</c:v>
                </c:pt>
                <c:pt idx="642">
                  <c:v>44473</c:v>
                </c:pt>
                <c:pt idx="643">
                  <c:v>44474</c:v>
                </c:pt>
                <c:pt idx="644">
                  <c:v>44475</c:v>
                </c:pt>
                <c:pt idx="645">
                  <c:v>44476</c:v>
                </c:pt>
                <c:pt idx="646">
                  <c:v>44477</c:v>
                </c:pt>
                <c:pt idx="647">
                  <c:v>44478</c:v>
                </c:pt>
                <c:pt idx="648">
                  <c:v>44479</c:v>
                </c:pt>
                <c:pt idx="649">
                  <c:v>44480</c:v>
                </c:pt>
                <c:pt idx="650">
                  <c:v>44481</c:v>
                </c:pt>
                <c:pt idx="651">
                  <c:v>44482</c:v>
                </c:pt>
                <c:pt idx="652">
                  <c:v>44483</c:v>
                </c:pt>
                <c:pt idx="653">
                  <c:v>44484</c:v>
                </c:pt>
                <c:pt idx="654">
                  <c:v>44485</c:v>
                </c:pt>
                <c:pt idx="655">
                  <c:v>44486</c:v>
                </c:pt>
                <c:pt idx="656">
                  <c:v>44487</c:v>
                </c:pt>
                <c:pt idx="657">
                  <c:v>44488</c:v>
                </c:pt>
                <c:pt idx="658">
                  <c:v>44489</c:v>
                </c:pt>
                <c:pt idx="659">
                  <c:v>44490</c:v>
                </c:pt>
                <c:pt idx="660">
                  <c:v>44491</c:v>
                </c:pt>
                <c:pt idx="661">
                  <c:v>44492</c:v>
                </c:pt>
                <c:pt idx="662">
                  <c:v>44493</c:v>
                </c:pt>
                <c:pt idx="663">
                  <c:v>44494</c:v>
                </c:pt>
                <c:pt idx="664">
                  <c:v>44495</c:v>
                </c:pt>
                <c:pt idx="665">
                  <c:v>44496</c:v>
                </c:pt>
                <c:pt idx="666">
                  <c:v>44497</c:v>
                </c:pt>
                <c:pt idx="667">
                  <c:v>44498</c:v>
                </c:pt>
                <c:pt idx="668">
                  <c:v>44499</c:v>
                </c:pt>
                <c:pt idx="669">
                  <c:v>44500</c:v>
                </c:pt>
                <c:pt idx="670">
                  <c:v>44501</c:v>
                </c:pt>
                <c:pt idx="671">
                  <c:v>44502</c:v>
                </c:pt>
                <c:pt idx="672">
                  <c:v>44503</c:v>
                </c:pt>
                <c:pt idx="673">
                  <c:v>44504</c:v>
                </c:pt>
                <c:pt idx="674">
                  <c:v>44505</c:v>
                </c:pt>
                <c:pt idx="675">
                  <c:v>44506</c:v>
                </c:pt>
                <c:pt idx="676">
                  <c:v>44507</c:v>
                </c:pt>
                <c:pt idx="677">
                  <c:v>44508</c:v>
                </c:pt>
                <c:pt idx="678">
                  <c:v>44509</c:v>
                </c:pt>
                <c:pt idx="679">
                  <c:v>44510</c:v>
                </c:pt>
                <c:pt idx="680">
                  <c:v>44511</c:v>
                </c:pt>
                <c:pt idx="681">
                  <c:v>44512</c:v>
                </c:pt>
                <c:pt idx="682">
                  <c:v>44513</c:v>
                </c:pt>
                <c:pt idx="683">
                  <c:v>44514</c:v>
                </c:pt>
                <c:pt idx="684">
                  <c:v>44515</c:v>
                </c:pt>
                <c:pt idx="685">
                  <c:v>44516</c:v>
                </c:pt>
                <c:pt idx="686">
                  <c:v>44517</c:v>
                </c:pt>
                <c:pt idx="687">
                  <c:v>44518</c:v>
                </c:pt>
                <c:pt idx="688">
                  <c:v>44519</c:v>
                </c:pt>
                <c:pt idx="689">
                  <c:v>44520</c:v>
                </c:pt>
                <c:pt idx="690">
                  <c:v>44521</c:v>
                </c:pt>
                <c:pt idx="691">
                  <c:v>44522</c:v>
                </c:pt>
                <c:pt idx="692">
                  <c:v>44523</c:v>
                </c:pt>
                <c:pt idx="693">
                  <c:v>44524</c:v>
                </c:pt>
                <c:pt idx="694">
                  <c:v>44525</c:v>
                </c:pt>
                <c:pt idx="695">
                  <c:v>44526</c:v>
                </c:pt>
                <c:pt idx="696">
                  <c:v>44527</c:v>
                </c:pt>
                <c:pt idx="697">
                  <c:v>44528</c:v>
                </c:pt>
                <c:pt idx="698">
                  <c:v>44529</c:v>
                </c:pt>
                <c:pt idx="699">
                  <c:v>44530</c:v>
                </c:pt>
                <c:pt idx="700">
                  <c:v>44531</c:v>
                </c:pt>
                <c:pt idx="701">
                  <c:v>44532</c:v>
                </c:pt>
                <c:pt idx="702">
                  <c:v>44533</c:v>
                </c:pt>
                <c:pt idx="703">
                  <c:v>44534</c:v>
                </c:pt>
                <c:pt idx="704">
                  <c:v>44535</c:v>
                </c:pt>
                <c:pt idx="705">
                  <c:v>44536</c:v>
                </c:pt>
                <c:pt idx="706">
                  <c:v>44537</c:v>
                </c:pt>
                <c:pt idx="707">
                  <c:v>44538</c:v>
                </c:pt>
                <c:pt idx="708">
                  <c:v>44539</c:v>
                </c:pt>
                <c:pt idx="709">
                  <c:v>44540</c:v>
                </c:pt>
                <c:pt idx="710">
                  <c:v>44541</c:v>
                </c:pt>
                <c:pt idx="711">
                  <c:v>44542</c:v>
                </c:pt>
                <c:pt idx="712">
                  <c:v>44543</c:v>
                </c:pt>
                <c:pt idx="713">
                  <c:v>44544</c:v>
                </c:pt>
                <c:pt idx="714">
                  <c:v>44545</c:v>
                </c:pt>
                <c:pt idx="715">
                  <c:v>44546</c:v>
                </c:pt>
                <c:pt idx="716">
                  <c:v>44547</c:v>
                </c:pt>
                <c:pt idx="717">
                  <c:v>44548</c:v>
                </c:pt>
                <c:pt idx="718">
                  <c:v>44549</c:v>
                </c:pt>
                <c:pt idx="719">
                  <c:v>44550</c:v>
                </c:pt>
                <c:pt idx="720">
                  <c:v>44551</c:v>
                </c:pt>
                <c:pt idx="721">
                  <c:v>44552</c:v>
                </c:pt>
                <c:pt idx="722">
                  <c:v>44553</c:v>
                </c:pt>
                <c:pt idx="723">
                  <c:v>44554</c:v>
                </c:pt>
                <c:pt idx="724">
                  <c:v>44555</c:v>
                </c:pt>
                <c:pt idx="725">
                  <c:v>44556</c:v>
                </c:pt>
                <c:pt idx="726">
                  <c:v>44557</c:v>
                </c:pt>
                <c:pt idx="727">
                  <c:v>44558</c:v>
                </c:pt>
                <c:pt idx="728">
                  <c:v>44559</c:v>
                </c:pt>
                <c:pt idx="729">
                  <c:v>44560</c:v>
                </c:pt>
                <c:pt idx="730">
                  <c:v>44561</c:v>
                </c:pt>
                <c:pt idx="731">
                  <c:v>44562</c:v>
                </c:pt>
                <c:pt idx="732">
                  <c:v>44563</c:v>
                </c:pt>
                <c:pt idx="733">
                  <c:v>44564</c:v>
                </c:pt>
                <c:pt idx="734">
                  <c:v>44565</c:v>
                </c:pt>
                <c:pt idx="735">
                  <c:v>44566</c:v>
                </c:pt>
                <c:pt idx="736">
                  <c:v>44567</c:v>
                </c:pt>
                <c:pt idx="737">
                  <c:v>44568</c:v>
                </c:pt>
                <c:pt idx="738">
                  <c:v>44569</c:v>
                </c:pt>
                <c:pt idx="739">
                  <c:v>44570</c:v>
                </c:pt>
                <c:pt idx="740">
                  <c:v>44571</c:v>
                </c:pt>
                <c:pt idx="741">
                  <c:v>44572</c:v>
                </c:pt>
                <c:pt idx="742">
                  <c:v>44573</c:v>
                </c:pt>
                <c:pt idx="743">
                  <c:v>44574</c:v>
                </c:pt>
                <c:pt idx="744">
                  <c:v>44575</c:v>
                </c:pt>
                <c:pt idx="745">
                  <c:v>44576</c:v>
                </c:pt>
                <c:pt idx="746">
                  <c:v>44577</c:v>
                </c:pt>
                <c:pt idx="747">
                  <c:v>44578</c:v>
                </c:pt>
                <c:pt idx="748">
                  <c:v>44579</c:v>
                </c:pt>
                <c:pt idx="749">
                  <c:v>44580</c:v>
                </c:pt>
                <c:pt idx="750">
                  <c:v>44581</c:v>
                </c:pt>
                <c:pt idx="751">
                  <c:v>44582</c:v>
                </c:pt>
                <c:pt idx="752">
                  <c:v>44583</c:v>
                </c:pt>
                <c:pt idx="753">
                  <c:v>44584</c:v>
                </c:pt>
                <c:pt idx="754">
                  <c:v>44585</c:v>
                </c:pt>
                <c:pt idx="755">
                  <c:v>44586</c:v>
                </c:pt>
                <c:pt idx="756">
                  <c:v>44587</c:v>
                </c:pt>
                <c:pt idx="757">
                  <c:v>44588</c:v>
                </c:pt>
                <c:pt idx="758">
                  <c:v>44589</c:v>
                </c:pt>
                <c:pt idx="759">
                  <c:v>44590</c:v>
                </c:pt>
                <c:pt idx="760">
                  <c:v>44591</c:v>
                </c:pt>
                <c:pt idx="761">
                  <c:v>44592</c:v>
                </c:pt>
                <c:pt idx="762">
                  <c:v>44593</c:v>
                </c:pt>
                <c:pt idx="763">
                  <c:v>44594</c:v>
                </c:pt>
                <c:pt idx="764">
                  <c:v>44595</c:v>
                </c:pt>
                <c:pt idx="765">
                  <c:v>44596</c:v>
                </c:pt>
                <c:pt idx="766">
                  <c:v>44597</c:v>
                </c:pt>
                <c:pt idx="767">
                  <c:v>44598</c:v>
                </c:pt>
                <c:pt idx="768">
                  <c:v>44599</c:v>
                </c:pt>
                <c:pt idx="769">
                  <c:v>44600</c:v>
                </c:pt>
                <c:pt idx="770">
                  <c:v>44601</c:v>
                </c:pt>
                <c:pt idx="771">
                  <c:v>44602</c:v>
                </c:pt>
                <c:pt idx="772">
                  <c:v>44603</c:v>
                </c:pt>
                <c:pt idx="773">
                  <c:v>44604</c:v>
                </c:pt>
                <c:pt idx="774">
                  <c:v>44605</c:v>
                </c:pt>
                <c:pt idx="775">
                  <c:v>44606</c:v>
                </c:pt>
                <c:pt idx="776">
                  <c:v>44607</c:v>
                </c:pt>
                <c:pt idx="777">
                  <c:v>44608</c:v>
                </c:pt>
                <c:pt idx="778">
                  <c:v>44609</c:v>
                </c:pt>
                <c:pt idx="779">
                  <c:v>44610</c:v>
                </c:pt>
                <c:pt idx="780">
                  <c:v>44611</c:v>
                </c:pt>
                <c:pt idx="781">
                  <c:v>44612</c:v>
                </c:pt>
                <c:pt idx="782">
                  <c:v>44613</c:v>
                </c:pt>
                <c:pt idx="783">
                  <c:v>44614</c:v>
                </c:pt>
                <c:pt idx="784">
                  <c:v>44615</c:v>
                </c:pt>
                <c:pt idx="785">
                  <c:v>44616</c:v>
                </c:pt>
                <c:pt idx="786">
                  <c:v>44617</c:v>
                </c:pt>
                <c:pt idx="787">
                  <c:v>44618</c:v>
                </c:pt>
                <c:pt idx="788">
                  <c:v>44619</c:v>
                </c:pt>
                <c:pt idx="789">
                  <c:v>44620</c:v>
                </c:pt>
                <c:pt idx="790">
                  <c:v>44621</c:v>
                </c:pt>
                <c:pt idx="791">
                  <c:v>44622</c:v>
                </c:pt>
                <c:pt idx="792">
                  <c:v>44623</c:v>
                </c:pt>
                <c:pt idx="793">
                  <c:v>44624</c:v>
                </c:pt>
                <c:pt idx="794">
                  <c:v>44625</c:v>
                </c:pt>
                <c:pt idx="795">
                  <c:v>44626</c:v>
                </c:pt>
                <c:pt idx="796">
                  <c:v>44627</c:v>
                </c:pt>
                <c:pt idx="797">
                  <c:v>44628</c:v>
                </c:pt>
                <c:pt idx="798">
                  <c:v>44629</c:v>
                </c:pt>
                <c:pt idx="799">
                  <c:v>44630</c:v>
                </c:pt>
                <c:pt idx="800">
                  <c:v>44631</c:v>
                </c:pt>
                <c:pt idx="801">
                  <c:v>44632</c:v>
                </c:pt>
                <c:pt idx="802">
                  <c:v>44633</c:v>
                </c:pt>
                <c:pt idx="803">
                  <c:v>44634</c:v>
                </c:pt>
                <c:pt idx="804">
                  <c:v>44635</c:v>
                </c:pt>
                <c:pt idx="805">
                  <c:v>44636</c:v>
                </c:pt>
                <c:pt idx="806">
                  <c:v>44637</c:v>
                </c:pt>
                <c:pt idx="807">
                  <c:v>44638</c:v>
                </c:pt>
                <c:pt idx="808">
                  <c:v>44639</c:v>
                </c:pt>
                <c:pt idx="809">
                  <c:v>44640</c:v>
                </c:pt>
                <c:pt idx="810">
                  <c:v>44641</c:v>
                </c:pt>
                <c:pt idx="811">
                  <c:v>44642</c:v>
                </c:pt>
              </c:numCache>
            </c:numRef>
          </c:xVal>
          <c:yVal>
            <c:numRef>
              <c:f>'Plot Data'!$K$35:$K$846</c:f>
              <c:numCache>
                <c:formatCode>#,##0</c:formatCode>
                <c:ptCount val="81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10</c:v>
                </c:pt>
                <c:pt idx="350">
                  <c:v>797.5</c:v>
                </c:pt>
                <c:pt idx="351">
                  <c:v>2205</c:v>
                </c:pt>
                <c:pt idx="352">
                  <c:v>6236</c:v>
                </c:pt>
                <c:pt idx="353">
                  <c:v>9162</c:v>
                </c:pt>
                <c:pt idx="354">
                  <c:v>11175</c:v>
                </c:pt>
                <c:pt idx="355">
                  <c:v>14734.5</c:v>
                </c:pt>
                <c:pt idx="356">
                  <c:v>18093</c:v>
                </c:pt>
                <c:pt idx="357">
                  <c:v>22066.5</c:v>
                </c:pt>
                <c:pt idx="358">
                  <c:v>24848.5</c:v>
                </c:pt>
                <c:pt idx="359">
                  <c:v>24991</c:v>
                </c:pt>
                <c:pt idx="360">
                  <c:v>28260</c:v>
                </c:pt>
                <c:pt idx="361">
                  <c:v>30629.5</c:v>
                </c:pt>
                <c:pt idx="362">
                  <c:v>35454.5</c:v>
                </c:pt>
                <c:pt idx="363">
                  <c:v>42329</c:v>
                </c:pt>
                <c:pt idx="364">
                  <c:v>49395</c:v>
                </c:pt>
                <c:pt idx="365">
                  <c:v>54293</c:v>
                </c:pt>
                <c:pt idx="366">
                  <c:v>55120.5</c:v>
                </c:pt>
                <c:pt idx="367">
                  <c:v>60069</c:v>
                </c:pt>
                <c:pt idx="368">
                  <c:v>62737</c:v>
                </c:pt>
                <c:pt idx="369">
                  <c:v>68083.5</c:v>
                </c:pt>
                <c:pt idx="370">
                  <c:v>74357.5</c:v>
                </c:pt>
                <c:pt idx="371">
                  <c:v>82893</c:v>
                </c:pt>
                <c:pt idx="372">
                  <c:v>92053.5</c:v>
                </c:pt>
                <c:pt idx="373">
                  <c:v>102665.5</c:v>
                </c:pt>
                <c:pt idx="374">
                  <c:v>109763.5</c:v>
                </c:pt>
                <c:pt idx="375">
                  <c:v>114215</c:v>
                </c:pt>
                <c:pt idx="376">
                  <c:v>122922</c:v>
                </c:pt>
                <c:pt idx="377">
                  <c:v>132781.5</c:v>
                </c:pt>
                <c:pt idx="378">
                  <c:v>143526.5</c:v>
                </c:pt>
                <c:pt idx="379">
                  <c:v>155402.5</c:v>
                </c:pt>
                <c:pt idx="380">
                  <c:v>167317.5</c:v>
                </c:pt>
                <c:pt idx="381">
                  <c:v>178295</c:v>
                </c:pt>
                <c:pt idx="382">
                  <c:v>183320.5</c:v>
                </c:pt>
                <c:pt idx="383">
                  <c:v>193222</c:v>
                </c:pt>
                <c:pt idx="384">
                  <c:v>206795</c:v>
                </c:pt>
                <c:pt idx="385">
                  <c:v>223587</c:v>
                </c:pt>
                <c:pt idx="386">
                  <c:v>243021.5</c:v>
                </c:pt>
                <c:pt idx="387">
                  <c:v>263151</c:v>
                </c:pt>
                <c:pt idx="388">
                  <c:v>281150.5</c:v>
                </c:pt>
                <c:pt idx="389">
                  <c:v>291370</c:v>
                </c:pt>
                <c:pt idx="390">
                  <c:v>305547</c:v>
                </c:pt>
                <c:pt idx="391">
                  <c:v>325293</c:v>
                </c:pt>
                <c:pt idx="392">
                  <c:v>344405.5</c:v>
                </c:pt>
                <c:pt idx="393">
                  <c:v>363465</c:v>
                </c:pt>
                <c:pt idx="394">
                  <c:v>383001.5</c:v>
                </c:pt>
                <c:pt idx="395">
                  <c:v>400396.5</c:v>
                </c:pt>
                <c:pt idx="396">
                  <c:v>410295</c:v>
                </c:pt>
                <c:pt idx="397">
                  <c:v>424159.5</c:v>
                </c:pt>
                <c:pt idx="398">
                  <c:v>441557.5</c:v>
                </c:pt>
                <c:pt idx="399">
                  <c:v>461117</c:v>
                </c:pt>
                <c:pt idx="400">
                  <c:v>482300.5</c:v>
                </c:pt>
                <c:pt idx="401">
                  <c:v>502624.5</c:v>
                </c:pt>
                <c:pt idx="402">
                  <c:v>519158.5</c:v>
                </c:pt>
                <c:pt idx="403">
                  <c:v>524582.5</c:v>
                </c:pt>
                <c:pt idx="404">
                  <c:v>537982.5</c:v>
                </c:pt>
                <c:pt idx="405">
                  <c:v>556014</c:v>
                </c:pt>
                <c:pt idx="406">
                  <c:v>577348.5</c:v>
                </c:pt>
                <c:pt idx="407">
                  <c:v>602326.5</c:v>
                </c:pt>
                <c:pt idx="408">
                  <c:v>625354</c:v>
                </c:pt>
                <c:pt idx="409">
                  <c:v>632929.5</c:v>
                </c:pt>
                <c:pt idx="410">
                  <c:v>636395</c:v>
                </c:pt>
                <c:pt idx="411">
                  <c:v>652315.5</c:v>
                </c:pt>
                <c:pt idx="412">
                  <c:v>672174.5</c:v>
                </c:pt>
                <c:pt idx="413">
                  <c:v>691736</c:v>
                </c:pt>
                <c:pt idx="414">
                  <c:v>712647.5</c:v>
                </c:pt>
                <c:pt idx="415">
                  <c:v>728980.5</c:v>
                </c:pt>
                <c:pt idx="416">
                  <c:v>744653.5</c:v>
                </c:pt>
                <c:pt idx="417">
                  <c:v>752466</c:v>
                </c:pt>
                <c:pt idx="418">
                  <c:v>761881.5</c:v>
                </c:pt>
                <c:pt idx="419">
                  <c:v>783767.5</c:v>
                </c:pt>
                <c:pt idx="420">
                  <c:v>811449.5</c:v>
                </c:pt>
                <c:pt idx="421">
                  <c:v>845260</c:v>
                </c:pt>
                <c:pt idx="422">
                  <c:v>880498</c:v>
                </c:pt>
                <c:pt idx="423">
                  <c:v>915218.5</c:v>
                </c:pt>
                <c:pt idx="424">
                  <c:v>929944.5</c:v>
                </c:pt>
                <c:pt idx="425">
                  <c:v>948099.5</c:v>
                </c:pt>
                <c:pt idx="426">
                  <c:v>977768</c:v>
                </c:pt>
                <c:pt idx="427">
                  <c:v>1009786.5</c:v>
                </c:pt>
                <c:pt idx="428">
                  <c:v>1045071.5</c:v>
                </c:pt>
                <c:pt idx="429">
                  <c:v>1078393.5</c:v>
                </c:pt>
                <c:pt idx="430">
                  <c:v>1109256.5</c:v>
                </c:pt>
                <c:pt idx="431">
                  <c:v>1122400.5</c:v>
                </c:pt>
                <c:pt idx="432">
                  <c:v>1139938</c:v>
                </c:pt>
                <c:pt idx="433">
                  <c:v>1167294</c:v>
                </c:pt>
                <c:pt idx="434">
                  <c:v>1196735</c:v>
                </c:pt>
                <c:pt idx="435">
                  <c:v>1227686.5</c:v>
                </c:pt>
                <c:pt idx="436">
                  <c:v>1260818</c:v>
                </c:pt>
                <c:pt idx="437">
                  <c:v>1294077.5</c:v>
                </c:pt>
                <c:pt idx="438">
                  <c:v>1306202.5</c:v>
                </c:pt>
                <c:pt idx="439">
                  <c:v>1324464.5</c:v>
                </c:pt>
                <c:pt idx="440">
                  <c:v>1350390</c:v>
                </c:pt>
                <c:pt idx="441">
                  <c:v>1382291</c:v>
                </c:pt>
                <c:pt idx="442">
                  <c:v>1417062.5</c:v>
                </c:pt>
                <c:pt idx="443">
                  <c:v>1450889.5</c:v>
                </c:pt>
                <c:pt idx="444">
                  <c:v>1486178.5</c:v>
                </c:pt>
                <c:pt idx="445">
                  <c:v>1498937.5</c:v>
                </c:pt>
                <c:pt idx="446">
                  <c:v>1518072.5</c:v>
                </c:pt>
                <c:pt idx="447">
                  <c:v>1549459.5</c:v>
                </c:pt>
                <c:pt idx="448">
                  <c:v>1586797.5</c:v>
                </c:pt>
                <c:pt idx="449">
                  <c:v>1625830.5</c:v>
                </c:pt>
                <c:pt idx="450">
                  <c:v>1668003.5</c:v>
                </c:pt>
                <c:pt idx="451">
                  <c:v>1705826.5</c:v>
                </c:pt>
                <c:pt idx="452">
                  <c:v>1721325</c:v>
                </c:pt>
                <c:pt idx="453">
                  <c:v>1744539.5</c:v>
                </c:pt>
                <c:pt idx="454">
                  <c:v>1778506.5</c:v>
                </c:pt>
                <c:pt idx="455">
                  <c:v>1823843</c:v>
                </c:pt>
                <c:pt idx="456">
                  <c:v>1866786.5</c:v>
                </c:pt>
                <c:pt idx="457">
                  <c:v>1912606.5</c:v>
                </c:pt>
                <c:pt idx="458">
                  <c:v>1954149.5</c:v>
                </c:pt>
                <c:pt idx="459">
                  <c:v>1962159</c:v>
                </c:pt>
                <c:pt idx="460">
                  <c:v>1989324</c:v>
                </c:pt>
                <c:pt idx="461">
                  <c:v>2028725</c:v>
                </c:pt>
                <c:pt idx="462">
                  <c:v>2074421</c:v>
                </c:pt>
                <c:pt idx="463">
                  <c:v>2116209</c:v>
                </c:pt>
                <c:pt idx="464">
                  <c:v>2159829</c:v>
                </c:pt>
                <c:pt idx="465">
                  <c:v>2201794.5</c:v>
                </c:pt>
                <c:pt idx="466">
                  <c:v>2214695</c:v>
                </c:pt>
                <c:pt idx="467">
                  <c:v>2239940.5</c:v>
                </c:pt>
                <c:pt idx="468">
                  <c:v>2274005</c:v>
                </c:pt>
                <c:pt idx="469">
                  <c:v>2310140.5</c:v>
                </c:pt>
                <c:pt idx="470">
                  <c:v>2351112.5</c:v>
                </c:pt>
                <c:pt idx="471">
                  <c:v>2397436</c:v>
                </c:pt>
                <c:pt idx="472">
                  <c:v>2438748</c:v>
                </c:pt>
                <c:pt idx="473">
                  <c:v>2454492</c:v>
                </c:pt>
                <c:pt idx="474">
                  <c:v>2479634</c:v>
                </c:pt>
                <c:pt idx="475">
                  <c:v>2515979</c:v>
                </c:pt>
                <c:pt idx="476">
                  <c:v>2559776</c:v>
                </c:pt>
                <c:pt idx="477">
                  <c:v>2600795</c:v>
                </c:pt>
                <c:pt idx="478">
                  <c:v>2642298</c:v>
                </c:pt>
                <c:pt idx="479">
                  <c:v>2685348.5</c:v>
                </c:pt>
                <c:pt idx="480">
                  <c:v>2700794.5</c:v>
                </c:pt>
                <c:pt idx="481">
                  <c:v>2725788</c:v>
                </c:pt>
                <c:pt idx="482">
                  <c:v>2762788.5</c:v>
                </c:pt>
                <c:pt idx="483">
                  <c:v>2803076.5</c:v>
                </c:pt>
                <c:pt idx="484">
                  <c:v>2838338</c:v>
                </c:pt>
                <c:pt idx="485">
                  <c:v>2877643</c:v>
                </c:pt>
                <c:pt idx="486">
                  <c:v>2907853.5</c:v>
                </c:pt>
                <c:pt idx="487">
                  <c:v>2917468.5</c:v>
                </c:pt>
                <c:pt idx="488">
                  <c:v>2938956</c:v>
                </c:pt>
                <c:pt idx="489">
                  <c:v>2969474.5</c:v>
                </c:pt>
                <c:pt idx="490">
                  <c:v>3001731</c:v>
                </c:pt>
                <c:pt idx="491">
                  <c:v>3034543</c:v>
                </c:pt>
                <c:pt idx="492">
                  <c:v>3068944.5</c:v>
                </c:pt>
                <c:pt idx="493">
                  <c:v>3100386.5</c:v>
                </c:pt>
                <c:pt idx="494">
                  <c:v>3108921</c:v>
                </c:pt>
                <c:pt idx="495">
                  <c:v>3128898</c:v>
                </c:pt>
                <c:pt idx="496">
                  <c:v>3157845</c:v>
                </c:pt>
                <c:pt idx="497">
                  <c:v>3185920</c:v>
                </c:pt>
                <c:pt idx="498">
                  <c:v>3218686.5</c:v>
                </c:pt>
                <c:pt idx="499">
                  <c:v>3256372</c:v>
                </c:pt>
                <c:pt idx="500">
                  <c:v>3292574.5</c:v>
                </c:pt>
                <c:pt idx="501">
                  <c:v>3306421.5</c:v>
                </c:pt>
                <c:pt idx="502">
                  <c:v>3331128.5</c:v>
                </c:pt>
                <c:pt idx="503">
                  <c:v>3364615</c:v>
                </c:pt>
                <c:pt idx="504">
                  <c:v>3398601.5</c:v>
                </c:pt>
                <c:pt idx="505">
                  <c:v>3430875.5</c:v>
                </c:pt>
                <c:pt idx="506">
                  <c:v>3464621</c:v>
                </c:pt>
                <c:pt idx="507">
                  <c:v>3494512.5</c:v>
                </c:pt>
                <c:pt idx="508">
                  <c:v>3502747</c:v>
                </c:pt>
                <c:pt idx="509">
                  <c:v>3522937.5</c:v>
                </c:pt>
                <c:pt idx="510">
                  <c:v>3547004.5</c:v>
                </c:pt>
                <c:pt idx="511">
                  <c:v>3570260.5</c:v>
                </c:pt>
                <c:pt idx="512">
                  <c:v>3591494</c:v>
                </c:pt>
                <c:pt idx="513">
                  <c:v>3614991.5</c:v>
                </c:pt>
                <c:pt idx="514">
                  <c:v>3626140.5</c:v>
                </c:pt>
                <c:pt idx="515">
                  <c:v>3630345</c:v>
                </c:pt>
                <c:pt idx="516">
                  <c:v>3634251</c:v>
                </c:pt>
                <c:pt idx="517">
                  <c:v>3651769</c:v>
                </c:pt>
                <c:pt idx="518">
                  <c:v>3666698</c:v>
                </c:pt>
                <c:pt idx="519">
                  <c:v>3683802.5</c:v>
                </c:pt>
                <c:pt idx="520">
                  <c:v>3705029.5</c:v>
                </c:pt>
                <c:pt idx="521">
                  <c:v>3723183.5</c:v>
                </c:pt>
                <c:pt idx="522">
                  <c:v>3729018</c:v>
                </c:pt>
                <c:pt idx="523">
                  <c:v>3743119</c:v>
                </c:pt>
                <c:pt idx="524">
                  <c:v>3760273.5</c:v>
                </c:pt>
                <c:pt idx="525">
                  <c:v>3778137</c:v>
                </c:pt>
                <c:pt idx="526">
                  <c:v>3794723</c:v>
                </c:pt>
                <c:pt idx="527">
                  <c:v>3812563.5</c:v>
                </c:pt>
                <c:pt idx="528">
                  <c:v>3825260.5</c:v>
                </c:pt>
                <c:pt idx="529">
                  <c:v>3829895</c:v>
                </c:pt>
                <c:pt idx="530">
                  <c:v>3841776</c:v>
                </c:pt>
                <c:pt idx="531">
                  <c:v>3855170</c:v>
                </c:pt>
                <c:pt idx="532">
                  <c:v>3867938</c:v>
                </c:pt>
                <c:pt idx="533">
                  <c:v>3879058</c:v>
                </c:pt>
                <c:pt idx="534">
                  <c:v>3891694.5</c:v>
                </c:pt>
                <c:pt idx="535">
                  <c:v>3898606.5</c:v>
                </c:pt>
                <c:pt idx="536">
                  <c:v>3901508</c:v>
                </c:pt>
                <c:pt idx="537">
                  <c:v>3908361</c:v>
                </c:pt>
                <c:pt idx="538">
                  <c:v>3917714.5</c:v>
                </c:pt>
                <c:pt idx="539">
                  <c:v>3926448.5</c:v>
                </c:pt>
                <c:pt idx="540">
                  <c:v>3934386</c:v>
                </c:pt>
                <c:pt idx="541">
                  <c:v>3943817.5</c:v>
                </c:pt>
                <c:pt idx="542">
                  <c:v>3949282.5</c:v>
                </c:pt>
                <c:pt idx="543">
                  <c:v>3951674.5</c:v>
                </c:pt>
                <c:pt idx="544">
                  <c:v>3956856</c:v>
                </c:pt>
                <c:pt idx="545">
                  <c:v>3963913</c:v>
                </c:pt>
                <c:pt idx="546">
                  <c:v>3971457</c:v>
                </c:pt>
                <c:pt idx="547">
                  <c:v>3978652.5</c:v>
                </c:pt>
                <c:pt idx="548">
                  <c:v>3986358.5</c:v>
                </c:pt>
                <c:pt idx="549">
                  <c:v>3990347</c:v>
                </c:pt>
                <c:pt idx="550">
                  <c:v>3991135</c:v>
                </c:pt>
                <c:pt idx="551">
                  <c:v>3995389.5</c:v>
                </c:pt>
                <c:pt idx="552">
                  <c:v>4002293</c:v>
                </c:pt>
                <c:pt idx="553">
                  <c:v>4008720.5</c:v>
                </c:pt>
                <c:pt idx="554">
                  <c:v>4014889</c:v>
                </c:pt>
                <c:pt idx="555">
                  <c:v>4022371.5</c:v>
                </c:pt>
                <c:pt idx="556">
                  <c:v>4026768</c:v>
                </c:pt>
                <c:pt idx="557">
                  <c:v>4028838</c:v>
                </c:pt>
                <c:pt idx="558">
                  <c:v>4033864</c:v>
                </c:pt>
                <c:pt idx="559">
                  <c:v>4039539</c:v>
                </c:pt>
                <c:pt idx="560">
                  <c:v>4044870.5</c:v>
                </c:pt>
                <c:pt idx="561">
                  <c:v>4050147.5</c:v>
                </c:pt>
                <c:pt idx="562">
                  <c:v>4056591</c:v>
                </c:pt>
                <c:pt idx="563">
                  <c:v>4060193</c:v>
                </c:pt>
                <c:pt idx="564">
                  <c:v>4062087</c:v>
                </c:pt>
                <c:pt idx="565">
                  <c:v>4066907</c:v>
                </c:pt>
                <c:pt idx="566">
                  <c:v>4072397.5</c:v>
                </c:pt>
                <c:pt idx="567">
                  <c:v>4078308.5</c:v>
                </c:pt>
                <c:pt idx="568">
                  <c:v>4083860.5</c:v>
                </c:pt>
                <c:pt idx="569">
                  <c:v>4090232.5</c:v>
                </c:pt>
                <c:pt idx="570">
                  <c:v>4093951.5</c:v>
                </c:pt>
                <c:pt idx="571">
                  <c:v>4095922</c:v>
                </c:pt>
                <c:pt idx="572">
                  <c:v>4101083.5</c:v>
                </c:pt>
                <c:pt idx="573">
                  <c:v>4106983</c:v>
                </c:pt>
                <c:pt idx="574">
                  <c:v>4112815.5</c:v>
                </c:pt>
                <c:pt idx="575">
                  <c:v>4118515</c:v>
                </c:pt>
                <c:pt idx="576">
                  <c:v>4125403</c:v>
                </c:pt>
                <c:pt idx="577">
                  <c:v>4129309.5</c:v>
                </c:pt>
                <c:pt idx="578">
                  <c:v>4131603</c:v>
                </c:pt>
                <c:pt idx="579">
                  <c:v>4139473.3703703703</c:v>
                </c:pt>
                <c:pt idx="580">
                  <c:v>4147343.7407407407</c:v>
                </c:pt>
                <c:pt idx="581">
                  <c:v>4155214.111111111</c:v>
                </c:pt>
                <c:pt idx="582">
                  <c:v>4163084.4814814813</c:v>
                </c:pt>
                <c:pt idx="583">
                  <c:v>4170954.8518518517</c:v>
                </c:pt>
                <c:pt idx="584">
                  <c:v>4178825.222222222</c:v>
                </c:pt>
                <c:pt idx="585">
                  <c:v>4186695.5925925924</c:v>
                </c:pt>
                <c:pt idx="586">
                  <c:v>4194565.9629629627</c:v>
                </c:pt>
                <c:pt idx="587">
                  <c:v>4202436.333333333</c:v>
                </c:pt>
                <c:pt idx="588">
                  <c:v>4210306.7037037034</c:v>
                </c:pt>
                <c:pt idx="589">
                  <c:v>4218177.0740740737</c:v>
                </c:pt>
                <c:pt idx="590">
                  <c:v>4226047.444444444</c:v>
                </c:pt>
                <c:pt idx="591">
                  <c:v>4233917.8148148144</c:v>
                </c:pt>
                <c:pt idx="592">
                  <c:v>4241788.1851851847</c:v>
                </c:pt>
                <c:pt idx="593">
                  <c:v>4249658.555555555</c:v>
                </c:pt>
                <c:pt idx="594">
                  <c:v>4257528.9259259254</c:v>
                </c:pt>
                <c:pt idx="595">
                  <c:v>4265399.2962962957</c:v>
                </c:pt>
                <c:pt idx="596">
                  <c:v>4273269.666666666</c:v>
                </c:pt>
                <c:pt idx="597">
                  <c:v>4281140.0370370364</c:v>
                </c:pt>
                <c:pt idx="598">
                  <c:v>4289010.4074074067</c:v>
                </c:pt>
                <c:pt idx="599">
                  <c:v>4296880.7777777771</c:v>
                </c:pt>
                <c:pt idx="600">
                  <c:v>4304751.1481481474</c:v>
                </c:pt>
                <c:pt idx="601">
                  <c:v>4312621.5185185177</c:v>
                </c:pt>
                <c:pt idx="602">
                  <c:v>4320491.8888888881</c:v>
                </c:pt>
                <c:pt idx="603">
                  <c:v>4328362.2592592584</c:v>
                </c:pt>
                <c:pt idx="604">
                  <c:v>4336232.6296296287</c:v>
                </c:pt>
                <c:pt idx="605">
                  <c:v>4344102.9999999991</c:v>
                </c:pt>
                <c:pt idx="606">
                  <c:v>4351973.3703703694</c:v>
                </c:pt>
                <c:pt idx="607">
                  <c:v>4359843.7407407397</c:v>
                </c:pt>
                <c:pt idx="608">
                  <c:v>4367714.1111111101</c:v>
                </c:pt>
                <c:pt idx="609">
                  <c:v>4375584.4814814804</c:v>
                </c:pt>
                <c:pt idx="610">
                  <c:v>4383454.8518518507</c:v>
                </c:pt>
                <c:pt idx="611">
                  <c:v>4391325.2222222211</c:v>
                </c:pt>
                <c:pt idx="612">
                  <c:v>4399195.5925925914</c:v>
                </c:pt>
                <c:pt idx="613">
                  <c:v>4407065.9629629618</c:v>
                </c:pt>
                <c:pt idx="614">
                  <c:v>4414936.3333333321</c:v>
                </c:pt>
                <c:pt idx="615">
                  <c:v>4422806.7037037024</c:v>
                </c:pt>
                <c:pt idx="616">
                  <c:v>4430677.0740740728</c:v>
                </c:pt>
                <c:pt idx="617">
                  <c:v>4438547.4444444431</c:v>
                </c:pt>
                <c:pt idx="618">
                  <c:v>4446417.8148148134</c:v>
                </c:pt>
                <c:pt idx="619">
                  <c:v>4454288.1851851838</c:v>
                </c:pt>
                <c:pt idx="620">
                  <c:v>4462158.5555555541</c:v>
                </c:pt>
                <c:pt idx="621">
                  <c:v>4470028.9259259244</c:v>
                </c:pt>
                <c:pt idx="622">
                  <c:v>4477899.2962962948</c:v>
                </c:pt>
                <c:pt idx="623">
                  <c:v>4485769.6666666651</c:v>
                </c:pt>
                <c:pt idx="624">
                  <c:v>4493640.0370370355</c:v>
                </c:pt>
                <c:pt idx="625">
                  <c:v>4501510.4074074058</c:v>
                </c:pt>
                <c:pt idx="626">
                  <c:v>4509380.7777777761</c:v>
                </c:pt>
                <c:pt idx="627">
                  <c:v>4517251.1481481465</c:v>
                </c:pt>
                <c:pt idx="628">
                  <c:v>4525121.5185185168</c:v>
                </c:pt>
                <c:pt idx="629">
                  <c:v>4532991.8888888871</c:v>
                </c:pt>
                <c:pt idx="630">
                  <c:v>4540862.2592592575</c:v>
                </c:pt>
                <c:pt idx="631">
                  <c:v>4548732.6296296278</c:v>
                </c:pt>
                <c:pt idx="632">
                  <c:v>4556602.9999999981</c:v>
                </c:pt>
                <c:pt idx="633">
                  <c:v>4564473.3703703685</c:v>
                </c:pt>
                <c:pt idx="634">
                  <c:v>4572343.7407407388</c:v>
                </c:pt>
                <c:pt idx="635">
                  <c:v>4580214.1111111091</c:v>
                </c:pt>
                <c:pt idx="636">
                  <c:v>4588084.4814814795</c:v>
                </c:pt>
                <c:pt idx="637">
                  <c:v>4595954.8518518498</c:v>
                </c:pt>
                <c:pt idx="638">
                  <c:v>4603825.2222222202</c:v>
                </c:pt>
                <c:pt idx="639">
                  <c:v>4611695.5925925905</c:v>
                </c:pt>
                <c:pt idx="640">
                  <c:v>4619565.9629629608</c:v>
                </c:pt>
                <c:pt idx="641">
                  <c:v>4627436.3333333312</c:v>
                </c:pt>
                <c:pt idx="642">
                  <c:v>4635306.7037037015</c:v>
                </c:pt>
                <c:pt idx="643">
                  <c:v>4643177.0740740718</c:v>
                </c:pt>
                <c:pt idx="644">
                  <c:v>4651047.4444444422</c:v>
                </c:pt>
                <c:pt idx="645">
                  <c:v>4658917.8148148125</c:v>
                </c:pt>
                <c:pt idx="646">
                  <c:v>4666788.1851851828</c:v>
                </c:pt>
                <c:pt idx="647">
                  <c:v>4674658.5555555532</c:v>
                </c:pt>
                <c:pt idx="648">
                  <c:v>4682528.9259259235</c:v>
                </c:pt>
                <c:pt idx="649">
                  <c:v>4690399.2962962938</c:v>
                </c:pt>
                <c:pt idx="650">
                  <c:v>4698269.6666666642</c:v>
                </c:pt>
                <c:pt idx="651">
                  <c:v>4706140.0370370345</c:v>
                </c:pt>
                <c:pt idx="652">
                  <c:v>4714010.4074074049</c:v>
                </c:pt>
                <c:pt idx="653">
                  <c:v>4721880.7777777752</c:v>
                </c:pt>
                <c:pt idx="654">
                  <c:v>4729751.1481481455</c:v>
                </c:pt>
                <c:pt idx="655">
                  <c:v>4737621.5185185159</c:v>
                </c:pt>
                <c:pt idx="656">
                  <c:v>4745491.8888888862</c:v>
                </c:pt>
                <c:pt idx="657">
                  <c:v>4753362.2592592565</c:v>
                </c:pt>
                <c:pt idx="658">
                  <c:v>4761232.6296296269</c:v>
                </c:pt>
                <c:pt idx="659">
                  <c:v>4769102.9999999972</c:v>
                </c:pt>
                <c:pt idx="660">
                  <c:v>4776973.3703703675</c:v>
                </c:pt>
                <c:pt idx="661">
                  <c:v>4784843.7407407379</c:v>
                </c:pt>
                <c:pt idx="662">
                  <c:v>4792714.1111111082</c:v>
                </c:pt>
                <c:pt idx="663">
                  <c:v>4800584.4814814785</c:v>
                </c:pt>
                <c:pt idx="664">
                  <c:v>4808454.8518518489</c:v>
                </c:pt>
                <c:pt idx="665">
                  <c:v>4816325.2222222192</c:v>
                </c:pt>
                <c:pt idx="666">
                  <c:v>4824195.5925925896</c:v>
                </c:pt>
                <c:pt idx="667">
                  <c:v>4832065.9629629599</c:v>
                </c:pt>
                <c:pt idx="668">
                  <c:v>4839936.3333333302</c:v>
                </c:pt>
                <c:pt idx="669">
                  <c:v>4847806.7037037006</c:v>
                </c:pt>
                <c:pt idx="670">
                  <c:v>4855677.0740740709</c:v>
                </c:pt>
                <c:pt idx="671">
                  <c:v>4863547.4444444412</c:v>
                </c:pt>
                <c:pt idx="672">
                  <c:v>4871417.8148148116</c:v>
                </c:pt>
                <c:pt idx="673">
                  <c:v>4879288.1851851819</c:v>
                </c:pt>
                <c:pt idx="674">
                  <c:v>4887158.5555555522</c:v>
                </c:pt>
                <c:pt idx="675">
                  <c:v>4895028.9259259226</c:v>
                </c:pt>
                <c:pt idx="676">
                  <c:v>4902899.2962962929</c:v>
                </c:pt>
                <c:pt idx="677">
                  <c:v>4910769.6666666633</c:v>
                </c:pt>
                <c:pt idx="678">
                  <c:v>4918640.0370370336</c:v>
                </c:pt>
                <c:pt idx="679">
                  <c:v>4926510.4074074039</c:v>
                </c:pt>
                <c:pt idx="680">
                  <c:v>4934380.7777777743</c:v>
                </c:pt>
                <c:pt idx="681">
                  <c:v>4942251.1481481446</c:v>
                </c:pt>
                <c:pt idx="682">
                  <c:v>4950121.5185185149</c:v>
                </c:pt>
                <c:pt idx="683">
                  <c:v>4957991.8888888853</c:v>
                </c:pt>
                <c:pt idx="684">
                  <c:v>4965862.2592592556</c:v>
                </c:pt>
                <c:pt idx="685">
                  <c:v>4973732.6296296259</c:v>
                </c:pt>
                <c:pt idx="686">
                  <c:v>4981602.9999999963</c:v>
                </c:pt>
                <c:pt idx="687">
                  <c:v>4989473.3703703666</c:v>
                </c:pt>
                <c:pt idx="688">
                  <c:v>4997343.7407407369</c:v>
                </c:pt>
                <c:pt idx="689">
                  <c:v>5005214.1111111073</c:v>
                </c:pt>
                <c:pt idx="690">
                  <c:v>5013084.4814814776</c:v>
                </c:pt>
                <c:pt idx="691">
                  <c:v>5020954.851851848</c:v>
                </c:pt>
                <c:pt idx="692">
                  <c:v>5028825.2222222183</c:v>
                </c:pt>
                <c:pt idx="693">
                  <c:v>5036695.5925925886</c:v>
                </c:pt>
                <c:pt idx="694">
                  <c:v>5044565.962962959</c:v>
                </c:pt>
                <c:pt idx="695">
                  <c:v>5052436.3333333293</c:v>
                </c:pt>
                <c:pt idx="696">
                  <c:v>5060306.7037036996</c:v>
                </c:pt>
                <c:pt idx="697">
                  <c:v>5068177.07407407</c:v>
                </c:pt>
                <c:pt idx="698">
                  <c:v>5076047.4444444403</c:v>
                </c:pt>
                <c:pt idx="699">
                  <c:v>5083917.8148148106</c:v>
                </c:pt>
                <c:pt idx="700">
                  <c:v>5091788.185185181</c:v>
                </c:pt>
                <c:pt idx="701">
                  <c:v>5099658.5555555513</c:v>
                </c:pt>
                <c:pt idx="702">
                  <c:v>5107528.9259259216</c:v>
                </c:pt>
                <c:pt idx="703">
                  <c:v>5115399.296296292</c:v>
                </c:pt>
                <c:pt idx="704">
                  <c:v>5123269.6666666623</c:v>
                </c:pt>
                <c:pt idx="705">
                  <c:v>5131140.0370370327</c:v>
                </c:pt>
                <c:pt idx="706">
                  <c:v>5139010.407407403</c:v>
                </c:pt>
                <c:pt idx="707">
                  <c:v>5146880.7777777733</c:v>
                </c:pt>
                <c:pt idx="708">
                  <c:v>5154751.1481481437</c:v>
                </c:pt>
                <c:pt idx="709">
                  <c:v>5162621.518518514</c:v>
                </c:pt>
                <c:pt idx="710">
                  <c:v>5170491.8888888843</c:v>
                </c:pt>
                <c:pt idx="711">
                  <c:v>5178362.2592592547</c:v>
                </c:pt>
                <c:pt idx="712">
                  <c:v>5186232.629629625</c:v>
                </c:pt>
                <c:pt idx="713">
                  <c:v>5194102.9999999953</c:v>
                </c:pt>
                <c:pt idx="714">
                  <c:v>5201973.3703703657</c:v>
                </c:pt>
                <c:pt idx="715">
                  <c:v>5209843.740740736</c:v>
                </c:pt>
                <c:pt idx="716">
                  <c:v>5217714.1111111064</c:v>
                </c:pt>
                <c:pt idx="717">
                  <c:v>5225584.4814814767</c:v>
                </c:pt>
                <c:pt idx="718">
                  <c:v>5233454.851851847</c:v>
                </c:pt>
                <c:pt idx="719">
                  <c:v>5241325.2222222174</c:v>
                </c:pt>
                <c:pt idx="720">
                  <c:v>5249195.5925925877</c:v>
                </c:pt>
                <c:pt idx="721">
                  <c:v>5257065.962962958</c:v>
                </c:pt>
                <c:pt idx="722">
                  <c:v>5264936.3333333284</c:v>
                </c:pt>
                <c:pt idx="723">
                  <c:v>5272806.7037036987</c:v>
                </c:pt>
                <c:pt idx="724">
                  <c:v>5280677.074074069</c:v>
                </c:pt>
                <c:pt idx="725">
                  <c:v>5288547.4444444394</c:v>
                </c:pt>
                <c:pt idx="726">
                  <c:v>5296417.8148148097</c:v>
                </c:pt>
                <c:pt idx="727">
                  <c:v>5304288.18518518</c:v>
                </c:pt>
                <c:pt idx="728">
                  <c:v>5312158.5555555504</c:v>
                </c:pt>
                <c:pt idx="729">
                  <c:v>5320028.9259259207</c:v>
                </c:pt>
                <c:pt idx="730">
                  <c:v>5327899.2962962911</c:v>
                </c:pt>
                <c:pt idx="731">
                  <c:v>5335769.6666666614</c:v>
                </c:pt>
                <c:pt idx="732">
                  <c:v>5343640.0370370317</c:v>
                </c:pt>
                <c:pt idx="733">
                  <c:v>5351510.4074074021</c:v>
                </c:pt>
                <c:pt idx="734">
                  <c:v>5359380.7777777724</c:v>
                </c:pt>
                <c:pt idx="735">
                  <c:v>5367251.1481481427</c:v>
                </c:pt>
                <c:pt idx="736">
                  <c:v>5375121.5185185131</c:v>
                </c:pt>
                <c:pt idx="737">
                  <c:v>5382991.8888888834</c:v>
                </c:pt>
                <c:pt idx="738">
                  <c:v>5390862.2592592537</c:v>
                </c:pt>
                <c:pt idx="739">
                  <c:v>5398732.6296296241</c:v>
                </c:pt>
                <c:pt idx="740">
                  <c:v>5406602.9999999944</c:v>
                </c:pt>
                <c:pt idx="741">
                  <c:v>5414473.3703703647</c:v>
                </c:pt>
                <c:pt idx="742">
                  <c:v>5422343.7407407351</c:v>
                </c:pt>
                <c:pt idx="743">
                  <c:v>5430214.1111111054</c:v>
                </c:pt>
                <c:pt idx="744">
                  <c:v>5438084.4814814758</c:v>
                </c:pt>
                <c:pt idx="745">
                  <c:v>5445954.8518518461</c:v>
                </c:pt>
                <c:pt idx="746">
                  <c:v>5453825.2222222164</c:v>
                </c:pt>
                <c:pt idx="747">
                  <c:v>5461695.5925925868</c:v>
                </c:pt>
                <c:pt idx="748">
                  <c:v>5469565.9629629571</c:v>
                </c:pt>
                <c:pt idx="749">
                  <c:v>5477436.3333333274</c:v>
                </c:pt>
                <c:pt idx="750">
                  <c:v>5485306.7037036978</c:v>
                </c:pt>
                <c:pt idx="751">
                  <c:v>5493177.0740740681</c:v>
                </c:pt>
                <c:pt idx="752">
                  <c:v>5501047.4444444384</c:v>
                </c:pt>
                <c:pt idx="753">
                  <c:v>5508917.8148148088</c:v>
                </c:pt>
                <c:pt idx="754">
                  <c:v>5516788.1851851791</c:v>
                </c:pt>
                <c:pt idx="755">
                  <c:v>5524658.5555555495</c:v>
                </c:pt>
                <c:pt idx="756">
                  <c:v>5532528.9259259198</c:v>
                </c:pt>
                <c:pt idx="757">
                  <c:v>5540399.2962962901</c:v>
                </c:pt>
                <c:pt idx="758">
                  <c:v>5548269.6666666605</c:v>
                </c:pt>
                <c:pt idx="759">
                  <c:v>5556140.0370370308</c:v>
                </c:pt>
                <c:pt idx="760">
                  <c:v>5564010.4074074011</c:v>
                </c:pt>
                <c:pt idx="761">
                  <c:v>5571880.7777777715</c:v>
                </c:pt>
                <c:pt idx="762">
                  <c:v>5579751.1481481418</c:v>
                </c:pt>
                <c:pt idx="763">
                  <c:v>5587621.5185185121</c:v>
                </c:pt>
                <c:pt idx="764">
                  <c:v>5595491.8888888825</c:v>
                </c:pt>
                <c:pt idx="765">
                  <c:v>5603362.2592592528</c:v>
                </c:pt>
                <c:pt idx="766">
                  <c:v>5611232.6296296231</c:v>
                </c:pt>
                <c:pt idx="767">
                  <c:v>5619102.9999999935</c:v>
                </c:pt>
                <c:pt idx="768">
                  <c:v>5626973.3703703638</c:v>
                </c:pt>
                <c:pt idx="769">
                  <c:v>5634843.7407407342</c:v>
                </c:pt>
                <c:pt idx="770">
                  <c:v>5642714.1111111045</c:v>
                </c:pt>
                <c:pt idx="771">
                  <c:v>5650584.4814814748</c:v>
                </c:pt>
                <c:pt idx="772">
                  <c:v>5658454.8518518452</c:v>
                </c:pt>
                <c:pt idx="773">
                  <c:v>5666325.2222222155</c:v>
                </c:pt>
                <c:pt idx="774">
                  <c:v>5674195.5925925858</c:v>
                </c:pt>
                <c:pt idx="775">
                  <c:v>5682065.9629629562</c:v>
                </c:pt>
                <c:pt idx="776">
                  <c:v>5689936.3333333265</c:v>
                </c:pt>
                <c:pt idx="777">
                  <c:v>5697806.7037036968</c:v>
                </c:pt>
                <c:pt idx="778">
                  <c:v>5705677.0740740672</c:v>
                </c:pt>
                <c:pt idx="779">
                  <c:v>5713547.4444444375</c:v>
                </c:pt>
                <c:pt idx="780">
                  <c:v>5721417.8148148078</c:v>
                </c:pt>
                <c:pt idx="781">
                  <c:v>5729288.1851851782</c:v>
                </c:pt>
                <c:pt idx="782">
                  <c:v>5737158.5555555485</c:v>
                </c:pt>
                <c:pt idx="783">
                  <c:v>5745028.9259259189</c:v>
                </c:pt>
                <c:pt idx="784">
                  <c:v>5752899.2962962892</c:v>
                </c:pt>
                <c:pt idx="785">
                  <c:v>5760769.6666666595</c:v>
                </c:pt>
                <c:pt idx="786">
                  <c:v>5768640.0370370299</c:v>
                </c:pt>
                <c:pt idx="787">
                  <c:v>5776510.4074074002</c:v>
                </c:pt>
                <c:pt idx="788">
                  <c:v>5784380.7777777705</c:v>
                </c:pt>
                <c:pt idx="789">
                  <c:v>5792251.1481481409</c:v>
                </c:pt>
                <c:pt idx="790">
                  <c:v>5800121.5185185112</c:v>
                </c:pt>
                <c:pt idx="791">
                  <c:v>5807991.8888888815</c:v>
                </c:pt>
                <c:pt idx="792">
                  <c:v>5815862.2592592519</c:v>
                </c:pt>
                <c:pt idx="793">
                  <c:v>5823732.6296296222</c:v>
                </c:pt>
                <c:pt idx="794">
                  <c:v>5831602.9999999925</c:v>
                </c:pt>
                <c:pt idx="795">
                  <c:v>5839473.3703703629</c:v>
                </c:pt>
                <c:pt idx="796">
                  <c:v>5847343.7407407332</c:v>
                </c:pt>
                <c:pt idx="797">
                  <c:v>5855214.1111111036</c:v>
                </c:pt>
                <c:pt idx="798">
                  <c:v>5863084.4814814739</c:v>
                </c:pt>
                <c:pt idx="799">
                  <c:v>5870954.8518518442</c:v>
                </c:pt>
                <c:pt idx="800">
                  <c:v>5878825.2222222146</c:v>
                </c:pt>
                <c:pt idx="801">
                  <c:v>5886695.5925925849</c:v>
                </c:pt>
                <c:pt idx="802">
                  <c:v>5894565.9629629552</c:v>
                </c:pt>
                <c:pt idx="803">
                  <c:v>5902436.3333333256</c:v>
                </c:pt>
                <c:pt idx="804">
                  <c:v>5910306.7037036959</c:v>
                </c:pt>
                <c:pt idx="805">
                  <c:v>5918177.0740740662</c:v>
                </c:pt>
                <c:pt idx="806">
                  <c:v>5926047.4444444366</c:v>
                </c:pt>
                <c:pt idx="807">
                  <c:v>5933917.8148148069</c:v>
                </c:pt>
                <c:pt idx="808">
                  <c:v>5941788.1851851773</c:v>
                </c:pt>
                <c:pt idx="809">
                  <c:v>5949658.5555555476</c:v>
                </c:pt>
                <c:pt idx="810">
                  <c:v>5957528.9259259179</c:v>
                </c:pt>
                <c:pt idx="811">
                  <c:v>5965399.2962962883</c:v>
                </c:pt>
              </c:numCache>
            </c:numRef>
          </c:yVal>
          <c:smooth val="0"/>
          <c:extLst xmlns:c16r2="http://schemas.microsoft.com/office/drawing/2015/06/chart">
            <c:ext xmlns:c16="http://schemas.microsoft.com/office/drawing/2014/chart" uri="{C3380CC4-5D6E-409C-BE32-E72D297353CC}">
              <c16:uniqueId val="{00000007-083B-418A-9E7C-61249070F981}"/>
            </c:ext>
          </c:extLst>
        </c:ser>
        <c:ser>
          <c:idx val="10"/>
          <c:order val="8"/>
          <c:tx>
            <c:strRef>
              <c:f>'Plot Data'!$L$2</c:f>
              <c:strCache>
                <c:ptCount val="1"/>
                <c:pt idx="0">
                  <c:v>Effective vaccinations total</c:v>
                </c:pt>
              </c:strCache>
            </c:strRef>
          </c:tx>
          <c:spPr>
            <a:ln w="19050" cap="rnd">
              <a:solidFill>
                <a:schemeClr val="accent5">
                  <a:lumMod val="60000"/>
                </a:schemeClr>
              </a:solidFill>
              <a:round/>
            </a:ln>
            <a:effectLst/>
          </c:spPr>
          <c:marker>
            <c:symbol val="none"/>
          </c:marker>
          <c:xVal>
            <c:numRef>
              <c:f>'Plot Data'!$B$35:$B$846</c:f>
              <c:numCache>
                <c:formatCode>m/d/yy;@</c:formatCode>
                <c:ptCount val="812"/>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pt idx="238">
                  <c:v>44069</c:v>
                </c:pt>
                <c:pt idx="239">
                  <c:v>44070</c:v>
                </c:pt>
                <c:pt idx="240">
                  <c:v>44071</c:v>
                </c:pt>
                <c:pt idx="241">
                  <c:v>44072</c:v>
                </c:pt>
                <c:pt idx="242">
                  <c:v>44073</c:v>
                </c:pt>
                <c:pt idx="243">
                  <c:v>44074</c:v>
                </c:pt>
                <c:pt idx="244">
                  <c:v>44075</c:v>
                </c:pt>
                <c:pt idx="245">
                  <c:v>44076</c:v>
                </c:pt>
                <c:pt idx="246">
                  <c:v>44077</c:v>
                </c:pt>
                <c:pt idx="247">
                  <c:v>44078</c:v>
                </c:pt>
                <c:pt idx="248">
                  <c:v>44079</c:v>
                </c:pt>
                <c:pt idx="249">
                  <c:v>44080</c:v>
                </c:pt>
                <c:pt idx="250">
                  <c:v>44081</c:v>
                </c:pt>
                <c:pt idx="251">
                  <c:v>44082</c:v>
                </c:pt>
                <c:pt idx="252">
                  <c:v>44083</c:v>
                </c:pt>
                <c:pt idx="253">
                  <c:v>44084</c:v>
                </c:pt>
                <c:pt idx="254">
                  <c:v>44085</c:v>
                </c:pt>
                <c:pt idx="255">
                  <c:v>44086</c:v>
                </c:pt>
                <c:pt idx="256">
                  <c:v>44087</c:v>
                </c:pt>
                <c:pt idx="257">
                  <c:v>44088</c:v>
                </c:pt>
                <c:pt idx="258">
                  <c:v>44089</c:v>
                </c:pt>
                <c:pt idx="259">
                  <c:v>44090</c:v>
                </c:pt>
                <c:pt idx="260">
                  <c:v>44091</c:v>
                </c:pt>
                <c:pt idx="261">
                  <c:v>44092</c:v>
                </c:pt>
                <c:pt idx="262">
                  <c:v>44093</c:v>
                </c:pt>
                <c:pt idx="263">
                  <c:v>44094</c:v>
                </c:pt>
                <c:pt idx="264">
                  <c:v>44095</c:v>
                </c:pt>
                <c:pt idx="265">
                  <c:v>44096</c:v>
                </c:pt>
                <c:pt idx="266">
                  <c:v>44097</c:v>
                </c:pt>
                <c:pt idx="267">
                  <c:v>44098</c:v>
                </c:pt>
                <c:pt idx="268">
                  <c:v>44099</c:v>
                </c:pt>
                <c:pt idx="269">
                  <c:v>44100</c:v>
                </c:pt>
                <c:pt idx="270">
                  <c:v>44101</c:v>
                </c:pt>
                <c:pt idx="271">
                  <c:v>44102</c:v>
                </c:pt>
                <c:pt idx="272">
                  <c:v>44103</c:v>
                </c:pt>
                <c:pt idx="273">
                  <c:v>44104</c:v>
                </c:pt>
                <c:pt idx="274">
                  <c:v>44105</c:v>
                </c:pt>
                <c:pt idx="275">
                  <c:v>44106</c:v>
                </c:pt>
                <c:pt idx="276">
                  <c:v>44107</c:v>
                </c:pt>
                <c:pt idx="277">
                  <c:v>44108</c:v>
                </c:pt>
                <c:pt idx="278">
                  <c:v>44109</c:v>
                </c:pt>
                <c:pt idx="279">
                  <c:v>44110</c:v>
                </c:pt>
                <c:pt idx="280">
                  <c:v>44111</c:v>
                </c:pt>
                <c:pt idx="281">
                  <c:v>44112</c:v>
                </c:pt>
                <c:pt idx="282">
                  <c:v>44113</c:v>
                </c:pt>
                <c:pt idx="283">
                  <c:v>44114</c:v>
                </c:pt>
                <c:pt idx="284">
                  <c:v>44115</c:v>
                </c:pt>
                <c:pt idx="285">
                  <c:v>44116</c:v>
                </c:pt>
                <c:pt idx="286">
                  <c:v>44117</c:v>
                </c:pt>
                <c:pt idx="287">
                  <c:v>44118</c:v>
                </c:pt>
                <c:pt idx="288">
                  <c:v>44119</c:v>
                </c:pt>
                <c:pt idx="289">
                  <c:v>44120</c:v>
                </c:pt>
                <c:pt idx="290">
                  <c:v>44121</c:v>
                </c:pt>
                <c:pt idx="291">
                  <c:v>44122</c:v>
                </c:pt>
                <c:pt idx="292">
                  <c:v>44123</c:v>
                </c:pt>
                <c:pt idx="293">
                  <c:v>44124</c:v>
                </c:pt>
                <c:pt idx="294">
                  <c:v>44125</c:v>
                </c:pt>
                <c:pt idx="295">
                  <c:v>44126</c:v>
                </c:pt>
                <c:pt idx="296">
                  <c:v>44127</c:v>
                </c:pt>
                <c:pt idx="297">
                  <c:v>44128</c:v>
                </c:pt>
                <c:pt idx="298">
                  <c:v>44129</c:v>
                </c:pt>
                <c:pt idx="299">
                  <c:v>44130</c:v>
                </c:pt>
                <c:pt idx="300">
                  <c:v>44131</c:v>
                </c:pt>
                <c:pt idx="301">
                  <c:v>44132</c:v>
                </c:pt>
                <c:pt idx="302">
                  <c:v>44133</c:v>
                </c:pt>
                <c:pt idx="303">
                  <c:v>44134</c:v>
                </c:pt>
                <c:pt idx="304">
                  <c:v>44135</c:v>
                </c:pt>
                <c:pt idx="305">
                  <c:v>44136</c:v>
                </c:pt>
                <c:pt idx="306">
                  <c:v>44137</c:v>
                </c:pt>
                <c:pt idx="307">
                  <c:v>44138</c:v>
                </c:pt>
                <c:pt idx="308">
                  <c:v>44139</c:v>
                </c:pt>
                <c:pt idx="309">
                  <c:v>44140</c:v>
                </c:pt>
                <c:pt idx="310">
                  <c:v>44141</c:v>
                </c:pt>
                <c:pt idx="311">
                  <c:v>44142</c:v>
                </c:pt>
                <c:pt idx="312">
                  <c:v>44143</c:v>
                </c:pt>
                <c:pt idx="313">
                  <c:v>44144</c:v>
                </c:pt>
                <c:pt idx="314">
                  <c:v>44145</c:v>
                </c:pt>
                <c:pt idx="315">
                  <c:v>44146</c:v>
                </c:pt>
                <c:pt idx="316">
                  <c:v>44147</c:v>
                </c:pt>
                <c:pt idx="317">
                  <c:v>44148</c:v>
                </c:pt>
                <c:pt idx="318">
                  <c:v>44149</c:v>
                </c:pt>
                <c:pt idx="319">
                  <c:v>44150</c:v>
                </c:pt>
                <c:pt idx="320">
                  <c:v>44151</c:v>
                </c:pt>
                <c:pt idx="321">
                  <c:v>44152</c:v>
                </c:pt>
                <c:pt idx="322">
                  <c:v>44153</c:v>
                </c:pt>
                <c:pt idx="323">
                  <c:v>44154</c:v>
                </c:pt>
                <c:pt idx="324">
                  <c:v>44155</c:v>
                </c:pt>
                <c:pt idx="325">
                  <c:v>44156</c:v>
                </c:pt>
                <c:pt idx="326">
                  <c:v>44157</c:v>
                </c:pt>
                <c:pt idx="327">
                  <c:v>44158</c:v>
                </c:pt>
                <c:pt idx="328">
                  <c:v>44159</c:v>
                </c:pt>
                <c:pt idx="329">
                  <c:v>44160</c:v>
                </c:pt>
                <c:pt idx="330">
                  <c:v>44161</c:v>
                </c:pt>
                <c:pt idx="331">
                  <c:v>44162</c:v>
                </c:pt>
                <c:pt idx="332">
                  <c:v>44163</c:v>
                </c:pt>
                <c:pt idx="333">
                  <c:v>44164</c:v>
                </c:pt>
                <c:pt idx="334">
                  <c:v>44165</c:v>
                </c:pt>
                <c:pt idx="335">
                  <c:v>44166</c:v>
                </c:pt>
                <c:pt idx="336">
                  <c:v>44167</c:v>
                </c:pt>
                <c:pt idx="337">
                  <c:v>44168</c:v>
                </c:pt>
                <c:pt idx="338">
                  <c:v>44169</c:v>
                </c:pt>
                <c:pt idx="339">
                  <c:v>44170</c:v>
                </c:pt>
                <c:pt idx="340">
                  <c:v>44171</c:v>
                </c:pt>
                <c:pt idx="341">
                  <c:v>44172</c:v>
                </c:pt>
                <c:pt idx="342">
                  <c:v>44173</c:v>
                </c:pt>
                <c:pt idx="343">
                  <c:v>44174</c:v>
                </c:pt>
                <c:pt idx="344">
                  <c:v>44175</c:v>
                </c:pt>
                <c:pt idx="345">
                  <c:v>44176</c:v>
                </c:pt>
                <c:pt idx="346">
                  <c:v>44177</c:v>
                </c:pt>
                <c:pt idx="347">
                  <c:v>44178</c:v>
                </c:pt>
                <c:pt idx="348">
                  <c:v>44179</c:v>
                </c:pt>
                <c:pt idx="349">
                  <c:v>44180</c:v>
                </c:pt>
                <c:pt idx="350">
                  <c:v>44181</c:v>
                </c:pt>
                <c:pt idx="351">
                  <c:v>44182</c:v>
                </c:pt>
                <c:pt idx="352">
                  <c:v>44183</c:v>
                </c:pt>
                <c:pt idx="353">
                  <c:v>44184</c:v>
                </c:pt>
                <c:pt idx="354">
                  <c:v>44185</c:v>
                </c:pt>
                <c:pt idx="355">
                  <c:v>44186</c:v>
                </c:pt>
                <c:pt idx="356">
                  <c:v>44187</c:v>
                </c:pt>
                <c:pt idx="357">
                  <c:v>44188</c:v>
                </c:pt>
                <c:pt idx="358">
                  <c:v>44189</c:v>
                </c:pt>
                <c:pt idx="359">
                  <c:v>44190</c:v>
                </c:pt>
                <c:pt idx="360">
                  <c:v>44191</c:v>
                </c:pt>
                <c:pt idx="361">
                  <c:v>44192</c:v>
                </c:pt>
                <c:pt idx="362">
                  <c:v>44193</c:v>
                </c:pt>
                <c:pt idx="363">
                  <c:v>44194</c:v>
                </c:pt>
                <c:pt idx="364">
                  <c:v>44195</c:v>
                </c:pt>
                <c:pt idx="365">
                  <c:v>44196</c:v>
                </c:pt>
                <c:pt idx="366">
                  <c:v>44197</c:v>
                </c:pt>
                <c:pt idx="367">
                  <c:v>44198</c:v>
                </c:pt>
                <c:pt idx="368">
                  <c:v>44199</c:v>
                </c:pt>
                <c:pt idx="369">
                  <c:v>44200</c:v>
                </c:pt>
                <c:pt idx="370">
                  <c:v>44201</c:v>
                </c:pt>
                <c:pt idx="371">
                  <c:v>44202</c:v>
                </c:pt>
                <c:pt idx="372">
                  <c:v>44203</c:v>
                </c:pt>
                <c:pt idx="373">
                  <c:v>44204</c:v>
                </c:pt>
                <c:pt idx="374">
                  <c:v>44205</c:v>
                </c:pt>
                <c:pt idx="375">
                  <c:v>44206</c:v>
                </c:pt>
                <c:pt idx="376">
                  <c:v>44207</c:v>
                </c:pt>
                <c:pt idx="377">
                  <c:v>44208</c:v>
                </c:pt>
                <c:pt idx="378">
                  <c:v>44209</c:v>
                </c:pt>
                <c:pt idx="379">
                  <c:v>44210</c:v>
                </c:pt>
                <c:pt idx="380">
                  <c:v>44211</c:v>
                </c:pt>
                <c:pt idx="381">
                  <c:v>44212</c:v>
                </c:pt>
                <c:pt idx="382">
                  <c:v>44213</c:v>
                </c:pt>
                <c:pt idx="383">
                  <c:v>44214</c:v>
                </c:pt>
                <c:pt idx="384">
                  <c:v>44215</c:v>
                </c:pt>
                <c:pt idx="385">
                  <c:v>44216</c:v>
                </c:pt>
                <c:pt idx="386">
                  <c:v>44217</c:v>
                </c:pt>
                <c:pt idx="387">
                  <c:v>44218</c:v>
                </c:pt>
                <c:pt idx="388">
                  <c:v>44219</c:v>
                </c:pt>
                <c:pt idx="389">
                  <c:v>44220</c:v>
                </c:pt>
                <c:pt idx="390">
                  <c:v>44221</c:v>
                </c:pt>
                <c:pt idx="391">
                  <c:v>44222</c:v>
                </c:pt>
                <c:pt idx="392">
                  <c:v>44223</c:v>
                </c:pt>
                <c:pt idx="393">
                  <c:v>44224</c:v>
                </c:pt>
                <c:pt idx="394">
                  <c:v>44225</c:v>
                </c:pt>
                <c:pt idx="395">
                  <c:v>44226</c:v>
                </c:pt>
                <c:pt idx="396">
                  <c:v>44227</c:v>
                </c:pt>
                <c:pt idx="397">
                  <c:v>44228</c:v>
                </c:pt>
                <c:pt idx="398">
                  <c:v>44229</c:v>
                </c:pt>
                <c:pt idx="399">
                  <c:v>44230</c:v>
                </c:pt>
                <c:pt idx="400">
                  <c:v>44231</c:v>
                </c:pt>
                <c:pt idx="401">
                  <c:v>44232</c:v>
                </c:pt>
                <c:pt idx="402">
                  <c:v>44233</c:v>
                </c:pt>
                <c:pt idx="403">
                  <c:v>44234</c:v>
                </c:pt>
                <c:pt idx="404">
                  <c:v>44235</c:v>
                </c:pt>
                <c:pt idx="405">
                  <c:v>44236</c:v>
                </c:pt>
                <c:pt idx="406">
                  <c:v>44237</c:v>
                </c:pt>
                <c:pt idx="407">
                  <c:v>44238</c:v>
                </c:pt>
                <c:pt idx="408">
                  <c:v>44239</c:v>
                </c:pt>
                <c:pt idx="409">
                  <c:v>44240</c:v>
                </c:pt>
                <c:pt idx="410">
                  <c:v>44241</c:v>
                </c:pt>
                <c:pt idx="411">
                  <c:v>44242</c:v>
                </c:pt>
                <c:pt idx="412">
                  <c:v>44243</c:v>
                </c:pt>
                <c:pt idx="413">
                  <c:v>44244</c:v>
                </c:pt>
                <c:pt idx="414">
                  <c:v>44245</c:v>
                </c:pt>
                <c:pt idx="415">
                  <c:v>44246</c:v>
                </c:pt>
                <c:pt idx="416">
                  <c:v>44247</c:v>
                </c:pt>
                <c:pt idx="417">
                  <c:v>44248</c:v>
                </c:pt>
                <c:pt idx="418">
                  <c:v>44249</c:v>
                </c:pt>
                <c:pt idx="419">
                  <c:v>44250</c:v>
                </c:pt>
                <c:pt idx="420">
                  <c:v>44251</c:v>
                </c:pt>
                <c:pt idx="421">
                  <c:v>44252</c:v>
                </c:pt>
                <c:pt idx="422">
                  <c:v>44253</c:v>
                </c:pt>
                <c:pt idx="423">
                  <c:v>44254</c:v>
                </c:pt>
                <c:pt idx="424">
                  <c:v>44255</c:v>
                </c:pt>
                <c:pt idx="425">
                  <c:v>44256</c:v>
                </c:pt>
                <c:pt idx="426">
                  <c:v>44257</c:v>
                </c:pt>
                <c:pt idx="427">
                  <c:v>44258</c:v>
                </c:pt>
                <c:pt idx="428">
                  <c:v>44259</c:v>
                </c:pt>
                <c:pt idx="429">
                  <c:v>44260</c:v>
                </c:pt>
                <c:pt idx="430">
                  <c:v>44261</c:v>
                </c:pt>
                <c:pt idx="431">
                  <c:v>44262</c:v>
                </c:pt>
                <c:pt idx="432">
                  <c:v>44263</c:v>
                </c:pt>
                <c:pt idx="433">
                  <c:v>44264</c:v>
                </c:pt>
                <c:pt idx="434">
                  <c:v>44265</c:v>
                </c:pt>
                <c:pt idx="435">
                  <c:v>44266</c:v>
                </c:pt>
                <c:pt idx="436">
                  <c:v>44267</c:v>
                </c:pt>
                <c:pt idx="437">
                  <c:v>44268</c:v>
                </c:pt>
                <c:pt idx="438">
                  <c:v>44269</c:v>
                </c:pt>
                <c:pt idx="439">
                  <c:v>44270</c:v>
                </c:pt>
                <c:pt idx="440">
                  <c:v>44271</c:v>
                </c:pt>
                <c:pt idx="441">
                  <c:v>44272</c:v>
                </c:pt>
                <c:pt idx="442">
                  <c:v>44273</c:v>
                </c:pt>
                <c:pt idx="443">
                  <c:v>44274</c:v>
                </c:pt>
                <c:pt idx="444">
                  <c:v>44275</c:v>
                </c:pt>
                <c:pt idx="445">
                  <c:v>44276</c:v>
                </c:pt>
                <c:pt idx="446">
                  <c:v>44277</c:v>
                </c:pt>
                <c:pt idx="447">
                  <c:v>44278</c:v>
                </c:pt>
                <c:pt idx="448">
                  <c:v>44279</c:v>
                </c:pt>
                <c:pt idx="449">
                  <c:v>44280</c:v>
                </c:pt>
                <c:pt idx="450">
                  <c:v>44281</c:v>
                </c:pt>
                <c:pt idx="451">
                  <c:v>44282</c:v>
                </c:pt>
                <c:pt idx="452">
                  <c:v>44283</c:v>
                </c:pt>
                <c:pt idx="453">
                  <c:v>44284</c:v>
                </c:pt>
                <c:pt idx="454">
                  <c:v>44285</c:v>
                </c:pt>
                <c:pt idx="455">
                  <c:v>44286</c:v>
                </c:pt>
                <c:pt idx="456">
                  <c:v>44287</c:v>
                </c:pt>
                <c:pt idx="457">
                  <c:v>44288</c:v>
                </c:pt>
                <c:pt idx="458">
                  <c:v>44289</c:v>
                </c:pt>
                <c:pt idx="459">
                  <c:v>44290</c:v>
                </c:pt>
                <c:pt idx="460">
                  <c:v>44291</c:v>
                </c:pt>
                <c:pt idx="461">
                  <c:v>44292</c:v>
                </c:pt>
                <c:pt idx="462">
                  <c:v>44293</c:v>
                </c:pt>
                <c:pt idx="463">
                  <c:v>44294</c:v>
                </c:pt>
                <c:pt idx="464">
                  <c:v>44295</c:v>
                </c:pt>
                <c:pt idx="465">
                  <c:v>44296</c:v>
                </c:pt>
                <c:pt idx="466">
                  <c:v>44297</c:v>
                </c:pt>
                <c:pt idx="467">
                  <c:v>44298</c:v>
                </c:pt>
                <c:pt idx="468">
                  <c:v>44299</c:v>
                </c:pt>
                <c:pt idx="469">
                  <c:v>44300</c:v>
                </c:pt>
                <c:pt idx="470">
                  <c:v>44301</c:v>
                </c:pt>
                <c:pt idx="471">
                  <c:v>44302</c:v>
                </c:pt>
                <c:pt idx="472">
                  <c:v>44303</c:v>
                </c:pt>
                <c:pt idx="473">
                  <c:v>44304</c:v>
                </c:pt>
                <c:pt idx="474">
                  <c:v>44305</c:v>
                </c:pt>
                <c:pt idx="475">
                  <c:v>44306</c:v>
                </c:pt>
                <c:pt idx="476">
                  <c:v>44307</c:v>
                </c:pt>
                <c:pt idx="477">
                  <c:v>44308</c:v>
                </c:pt>
                <c:pt idx="478">
                  <c:v>44309</c:v>
                </c:pt>
                <c:pt idx="479">
                  <c:v>44310</c:v>
                </c:pt>
                <c:pt idx="480">
                  <c:v>44311</c:v>
                </c:pt>
                <c:pt idx="481">
                  <c:v>44312</c:v>
                </c:pt>
                <c:pt idx="482">
                  <c:v>44313</c:v>
                </c:pt>
                <c:pt idx="483">
                  <c:v>44314</c:v>
                </c:pt>
                <c:pt idx="484">
                  <c:v>44315</c:v>
                </c:pt>
                <c:pt idx="485">
                  <c:v>44316</c:v>
                </c:pt>
                <c:pt idx="486">
                  <c:v>44317</c:v>
                </c:pt>
                <c:pt idx="487">
                  <c:v>44318</c:v>
                </c:pt>
                <c:pt idx="488">
                  <c:v>44319</c:v>
                </c:pt>
                <c:pt idx="489">
                  <c:v>44320</c:v>
                </c:pt>
                <c:pt idx="490">
                  <c:v>44321</c:v>
                </c:pt>
                <c:pt idx="491">
                  <c:v>44322</c:v>
                </c:pt>
                <c:pt idx="492">
                  <c:v>44323</c:v>
                </c:pt>
                <c:pt idx="493">
                  <c:v>44324</c:v>
                </c:pt>
                <c:pt idx="494">
                  <c:v>44325</c:v>
                </c:pt>
                <c:pt idx="495">
                  <c:v>44326</c:v>
                </c:pt>
                <c:pt idx="496">
                  <c:v>44327</c:v>
                </c:pt>
                <c:pt idx="497">
                  <c:v>44328</c:v>
                </c:pt>
                <c:pt idx="498">
                  <c:v>44329</c:v>
                </c:pt>
                <c:pt idx="499">
                  <c:v>44330</c:v>
                </c:pt>
                <c:pt idx="500">
                  <c:v>44331</c:v>
                </c:pt>
                <c:pt idx="501">
                  <c:v>44332</c:v>
                </c:pt>
                <c:pt idx="502">
                  <c:v>44333</c:v>
                </c:pt>
                <c:pt idx="503">
                  <c:v>44334</c:v>
                </c:pt>
                <c:pt idx="504">
                  <c:v>44335</c:v>
                </c:pt>
                <c:pt idx="505">
                  <c:v>44336</c:v>
                </c:pt>
                <c:pt idx="506">
                  <c:v>44337</c:v>
                </c:pt>
                <c:pt idx="507">
                  <c:v>44338</c:v>
                </c:pt>
                <c:pt idx="508">
                  <c:v>44339</c:v>
                </c:pt>
                <c:pt idx="509">
                  <c:v>44340</c:v>
                </c:pt>
                <c:pt idx="510">
                  <c:v>44341</c:v>
                </c:pt>
                <c:pt idx="511">
                  <c:v>44342</c:v>
                </c:pt>
                <c:pt idx="512">
                  <c:v>44343</c:v>
                </c:pt>
                <c:pt idx="513">
                  <c:v>44344</c:v>
                </c:pt>
                <c:pt idx="514">
                  <c:v>44345</c:v>
                </c:pt>
                <c:pt idx="515">
                  <c:v>44346</c:v>
                </c:pt>
                <c:pt idx="516">
                  <c:v>44347</c:v>
                </c:pt>
                <c:pt idx="517">
                  <c:v>44348</c:v>
                </c:pt>
                <c:pt idx="518">
                  <c:v>44349</c:v>
                </c:pt>
                <c:pt idx="519">
                  <c:v>44350</c:v>
                </c:pt>
                <c:pt idx="520">
                  <c:v>44351</c:v>
                </c:pt>
                <c:pt idx="521">
                  <c:v>44352</c:v>
                </c:pt>
                <c:pt idx="522">
                  <c:v>44353</c:v>
                </c:pt>
                <c:pt idx="523">
                  <c:v>44354</c:v>
                </c:pt>
                <c:pt idx="524">
                  <c:v>44355</c:v>
                </c:pt>
                <c:pt idx="525">
                  <c:v>44356</c:v>
                </c:pt>
                <c:pt idx="526">
                  <c:v>44357</c:v>
                </c:pt>
                <c:pt idx="527">
                  <c:v>44358</c:v>
                </c:pt>
                <c:pt idx="528">
                  <c:v>44359</c:v>
                </c:pt>
                <c:pt idx="529">
                  <c:v>44360</c:v>
                </c:pt>
                <c:pt idx="530">
                  <c:v>44361</c:v>
                </c:pt>
                <c:pt idx="531">
                  <c:v>44362</c:v>
                </c:pt>
                <c:pt idx="532">
                  <c:v>44363</c:v>
                </c:pt>
                <c:pt idx="533">
                  <c:v>44364</c:v>
                </c:pt>
                <c:pt idx="534">
                  <c:v>44365</c:v>
                </c:pt>
                <c:pt idx="535">
                  <c:v>44366</c:v>
                </c:pt>
                <c:pt idx="536">
                  <c:v>44367</c:v>
                </c:pt>
                <c:pt idx="537">
                  <c:v>44368</c:v>
                </c:pt>
                <c:pt idx="538">
                  <c:v>44369</c:v>
                </c:pt>
                <c:pt idx="539">
                  <c:v>44370</c:v>
                </c:pt>
                <c:pt idx="540">
                  <c:v>44371</c:v>
                </c:pt>
                <c:pt idx="541">
                  <c:v>44372</c:v>
                </c:pt>
                <c:pt idx="542">
                  <c:v>44373</c:v>
                </c:pt>
                <c:pt idx="543">
                  <c:v>44374</c:v>
                </c:pt>
                <c:pt idx="544">
                  <c:v>44375</c:v>
                </c:pt>
                <c:pt idx="545">
                  <c:v>44376</c:v>
                </c:pt>
                <c:pt idx="546">
                  <c:v>44377</c:v>
                </c:pt>
                <c:pt idx="547">
                  <c:v>44378</c:v>
                </c:pt>
                <c:pt idx="548">
                  <c:v>44379</c:v>
                </c:pt>
                <c:pt idx="549">
                  <c:v>44380</c:v>
                </c:pt>
                <c:pt idx="550">
                  <c:v>44381</c:v>
                </c:pt>
                <c:pt idx="551">
                  <c:v>44382</c:v>
                </c:pt>
                <c:pt idx="552">
                  <c:v>44383</c:v>
                </c:pt>
                <c:pt idx="553">
                  <c:v>44384</c:v>
                </c:pt>
                <c:pt idx="554">
                  <c:v>44385</c:v>
                </c:pt>
                <c:pt idx="555">
                  <c:v>44386</c:v>
                </c:pt>
                <c:pt idx="556">
                  <c:v>44387</c:v>
                </c:pt>
                <c:pt idx="557">
                  <c:v>44388</c:v>
                </c:pt>
                <c:pt idx="558">
                  <c:v>44389</c:v>
                </c:pt>
                <c:pt idx="559">
                  <c:v>44390</c:v>
                </c:pt>
                <c:pt idx="560">
                  <c:v>44391</c:v>
                </c:pt>
                <c:pt idx="561">
                  <c:v>44392</c:v>
                </c:pt>
                <c:pt idx="562">
                  <c:v>44393</c:v>
                </c:pt>
                <c:pt idx="563">
                  <c:v>44394</c:v>
                </c:pt>
                <c:pt idx="564">
                  <c:v>44395</c:v>
                </c:pt>
                <c:pt idx="565">
                  <c:v>44396</c:v>
                </c:pt>
                <c:pt idx="566">
                  <c:v>44397</c:v>
                </c:pt>
                <c:pt idx="567">
                  <c:v>44398</c:v>
                </c:pt>
                <c:pt idx="568">
                  <c:v>44399</c:v>
                </c:pt>
                <c:pt idx="569">
                  <c:v>44400</c:v>
                </c:pt>
                <c:pt idx="570">
                  <c:v>44401</c:v>
                </c:pt>
                <c:pt idx="571">
                  <c:v>44402</c:v>
                </c:pt>
                <c:pt idx="572">
                  <c:v>44403</c:v>
                </c:pt>
                <c:pt idx="573">
                  <c:v>44404</c:v>
                </c:pt>
                <c:pt idx="574">
                  <c:v>44405</c:v>
                </c:pt>
                <c:pt idx="575">
                  <c:v>44406</c:v>
                </c:pt>
                <c:pt idx="576">
                  <c:v>44407</c:v>
                </c:pt>
                <c:pt idx="577">
                  <c:v>44408</c:v>
                </c:pt>
                <c:pt idx="578">
                  <c:v>44409</c:v>
                </c:pt>
                <c:pt idx="579">
                  <c:v>44410</c:v>
                </c:pt>
                <c:pt idx="580">
                  <c:v>44411</c:v>
                </c:pt>
                <c:pt idx="581">
                  <c:v>44412</c:v>
                </c:pt>
                <c:pt idx="582">
                  <c:v>44413</c:v>
                </c:pt>
                <c:pt idx="583">
                  <c:v>44414</c:v>
                </c:pt>
                <c:pt idx="584">
                  <c:v>44415</c:v>
                </c:pt>
                <c:pt idx="585">
                  <c:v>44416</c:v>
                </c:pt>
                <c:pt idx="586">
                  <c:v>44417</c:v>
                </c:pt>
                <c:pt idx="587">
                  <c:v>44418</c:v>
                </c:pt>
                <c:pt idx="588">
                  <c:v>44419</c:v>
                </c:pt>
                <c:pt idx="589">
                  <c:v>44420</c:v>
                </c:pt>
                <c:pt idx="590">
                  <c:v>44421</c:v>
                </c:pt>
                <c:pt idx="591">
                  <c:v>44422</c:v>
                </c:pt>
                <c:pt idx="592">
                  <c:v>44423</c:v>
                </c:pt>
                <c:pt idx="593">
                  <c:v>44424</c:v>
                </c:pt>
                <c:pt idx="594">
                  <c:v>44425</c:v>
                </c:pt>
                <c:pt idx="595">
                  <c:v>44426</c:v>
                </c:pt>
                <c:pt idx="596">
                  <c:v>44427</c:v>
                </c:pt>
                <c:pt idx="597">
                  <c:v>44428</c:v>
                </c:pt>
                <c:pt idx="598">
                  <c:v>44429</c:v>
                </c:pt>
                <c:pt idx="599">
                  <c:v>44430</c:v>
                </c:pt>
                <c:pt idx="600">
                  <c:v>44431</c:v>
                </c:pt>
                <c:pt idx="601">
                  <c:v>44432</c:v>
                </c:pt>
                <c:pt idx="602">
                  <c:v>44433</c:v>
                </c:pt>
                <c:pt idx="603">
                  <c:v>44434</c:v>
                </c:pt>
                <c:pt idx="604">
                  <c:v>44435</c:v>
                </c:pt>
                <c:pt idx="605">
                  <c:v>44436</c:v>
                </c:pt>
                <c:pt idx="606">
                  <c:v>44437</c:v>
                </c:pt>
                <c:pt idx="607">
                  <c:v>44438</c:v>
                </c:pt>
                <c:pt idx="608">
                  <c:v>44439</c:v>
                </c:pt>
                <c:pt idx="609">
                  <c:v>44440</c:v>
                </c:pt>
                <c:pt idx="610">
                  <c:v>44441</c:v>
                </c:pt>
                <c:pt idx="611">
                  <c:v>44442</c:v>
                </c:pt>
                <c:pt idx="612">
                  <c:v>44443</c:v>
                </c:pt>
                <c:pt idx="613">
                  <c:v>44444</c:v>
                </c:pt>
                <c:pt idx="614">
                  <c:v>44445</c:v>
                </c:pt>
                <c:pt idx="615">
                  <c:v>44446</c:v>
                </c:pt>
                <c:pt idx="616">
                  <c:v>44447</c:v>
                </c:pt>
                <c:pt idx="617">
                  <c:v>44448</c:v>
                </c:pt>
                <c:pt idx="618">
                  <c:v>44449</c:v>
                </c:pt>
                <c:pt idx="619">
                  <c:v>44450</c:v>
                </c:pt>
                <c:pt idx="620">
                  <c:v>44451</c:v>
                </c:pt>
                <c:pt idx="621">
                  <c:v>44452</c:v>
                </c:pt>
                <c:pt idx="622">
                  <c:v>44453</c:v>
                </c:pt>
                <c:pt idx="623">
                  <c:v>44454</c:v>
                </c:pt>
                <c:pt idx="624">
                  <c:v>44455</c:v>
                </c:pt>
                <c:pt idx="625">
                  <c:v>44456</c:v>
                </c:pt>
                <c:pt idx="626">
                  <c:v>44457</c:v>
                </c:pt>
                <c:pt idx="627">
                  <c:v>44458</c:v>
                </c:pt>
                <c:pt idx="628">
                  <c:v>44459</c:v>
                </c:pt>
                <c:pt idx="629">
                  <c:v>44460</c:v>
                </c:pt>
                <c:pt idx="630">
                  <c:v>44461</c:v>
                </c:pt>
                <c:pt idx="631">
                  <c:v>44462</c:v>
                </c:pt>
                <c:pt idx="632">
                  <c:v>44463</c:v>
                </c:pt>
                <c:pt idx="633">
                  <c:v>44464</c:v>
                </c:pt>
                <c:pt idx="634">
                  <c:v>44465</c:v>
                </c:pt>
                <c:pt idx="635">
                  <c:v>44466</c:v>
                </c:pt>
                <c:pt idx="636">
                  <c:v>44467</c:v>
                </c:pt>
                <c:pt idx="637">
                  <c:v>44468</c:v>
                </c:pt>
                <c:pt idx="638">
                  <c:v>44469</c:v>
                </c:pt>
                <c:pt idx="639">
                  <c:v>44470</c:v>
                </c:pt>
                <c:pt idx="640">
                  <c:v>44471</c:v>
                </c:pt>
                <c:pt idx="641">
                  <c:v>44472</c:v>
                </c:pt>
                <c:pt idx="642">
                  <c:v>44473</c:v>
                </c:pt>
                <c:pt idx="643">
                  <c:v>44474</c:v>
                </c:pt>
                <c:pt idx="644">
                  <c:v>44475</c:v>
                </c:pt>
                <c:pt idx="645">
                  <c:v>44476</c:v>
                </c:pt>
                <c:pt idx="646">
                  <c:v>44477</c:v>
                </c:pt>
                <c:pt idx="647">
                  <c:v>44478</c:v>
                </c:pt>
                <c:pt idx="648">
                  <c:v>44479</c:v>
                </c:pt>
                <c:pt idx="649">
                  <c:v>44480</c:v>
                </c:pt>
                <c:pt idx="650">
                  <c:v>44481</c:v>
                </c:pt>
                <c:pt idx="651">
                  <c:v>44482</c:v>
                </c:pt>
                <c:pt idx="652">
                  <c:v>44483</c:v>
                </c:pt>
                <c:pt idx="653">
                  <c:v>44484</c:v>
                </c:pt>
                <c:pt idx="654">
                  <c:v>44485</c:v>
                </c:pt>
                <c:pt idx="655">
                  <c:v>44486</c:v>
                </c:pt>
                <c:pt idx="656">
                  <c:v>44487</c:v>
                </c:pt>
                <c:pt idx="657">
                  <c:v>44488</c:v>
                </c:pt>
                <c:pt idx="658">
                  <c:v>44489</c:v>
                </c:pt>
                <c:pt idx="659">
                  <c:v>44490</c:v>
                </c:pt>
                <c:pt idx="660">
                  <c:v>44491</c:v>
                </c:pt>
                <c:pt idx="661">
                  <c:v>44492</c:v>
                </c:pt>
                <c:pt idx="662">
                  <c:v>44493</c:v>
                </c:pt>
                <c:pt idx="663">
                  <c:v>44494</c:v>
                </c:pt>
                <c:pt idx="664">
                  <c:v>44495</c:v>
                </c:pt>
                <c:pt idx="665">
                  <c:v>44496</c:v>
                </c:pt>
                <c:pt idx="666">
                  <c:v>44497</c:v>
                </c:pt>
                <c:pt idx="667">
                  <c:v>44498</c:v>
                </c:pt>
                <c:pt idx="668">
                  <c:v>44499</c:v>
                </c:pt>
                <c:pt idx="669">
                  <c:v>44500</c:v>
                </c:pt>
                <c:pt idx="670">
                  <c:v>44501</c:v>
                </c:pt>
                <c:pt idx="671">
                  <c:v>44502</c:v>
                </c:pt>
                <c:pt idx="672">
                  <c:v>44503</c:v>
                </c:pt>
                <c:pt idx="673">
                  <c:v>44504</c:v>
                </c:pt>
                <c:pt idx="674">
                  <c:v>44505</c:v>
                </c:pt>
                <c:pt idx="675">
                  <c:v>44506</c:v>
                </c:pt>
                <c:pt idx="676">
                  <c:v>44507</c:v>
                </c:pt>
                <c:pt idx="677">
                  <c:v>44508</c:v>
                </c:pt>
                <c:pt idx="678">
                  <c:v>44509</c:v>
                </c:pt>
                <c:pt idx="679">
                  <c:v>44510</c:v>
                </c:pt>
                <c:pt idx="680">
                  <c:v>44511</c:v>
                </c:pt>
                <c:pt idx="681">
                  <c:v>44512</c:v>
                </c:pt>
                <c:pt idx="682">
                  <c:v>44513</c:v>
                </c:pt>
                <c:pt idx="683">
                  <c:v>44514</c:v>
                </c:pt>
                <c:pt idx="684">
                  <c:v>44515</c:v>
                </c:pt>
                <c:pt idx="685">
                  <c:v>44516</c:v>
                </c:pt>
                <c:pt idx="686">
                  <c:v>44517</c:v>
                </c:pt>
                <c:pt idx="687">
                  <c:v>44518</c:v>
                </c:pt>
                <c:pt idx="688">
                  <c:v>44519</c:v>
                </c:pt>
                <c:pt idx="689">
                  <c:v>44520</c:v>
                </c:pt>
                <c:pt idx="690">
                  <c:v>44521</c:v>
                </c:pt>
                <c:pt idx="691">
                  <c:v>44522</c:v>
                </c:pt>
                <c:pt idx="692">
                  <c:v>44523</c:v>
                </c:pt>
                <c:pt idx="693">
                  <c:v>44524</c:v>
                </c:pt>
                <c:pt idx="694">
                  <c:v>44525</c:v>
                </c:pt>
                <c:pt idx="695">
                  <c:v>44526</c:v>
                </c:pt>
                <c:pt idx="696">
                  <c:v>44527</c:v>
                </c:pt>
                <c:pt idx="697">
                  <c:v>44528</c:v>
                </c:pt>
                <c:pt idx="698">
                  <c:v>44529</c:v>
                </c:pt>
                <c:pt idx="699">
                  <c:v>44530</c:v>
                </c:pt>
                <c:pt idx="700">
                  <c:v>44531</c:v>
                </c:pt>
                <c:pt idx="701">
                  <c:v>44532</c:v>
                </c:pt>
                <c:pt idx="702">
                  <c:v>44533</c:v>
                </c:pt>
                <c:pt idx="703">
                  <c:v>44534</c:v>
                </c:pt>
                <c:pt idx="704">
                  <c:v>44535</c:v>
                </c:pt>
                <c:pt idx="705">
                  <c:v>44536</c:v>
                </c:pt>
                <c:pt idx="706">
                  <c:v>44537</c:v>
                </c:pt>
                <c:pt idx="707">
                  <c:v>44538</c:v>
                </c:pt>
                <c:pt idx="708">
                  <c:v>44539</c:v>
                </c:pt>
                <c:pt idx="709">
                  <c:v>44540</c:v>
                </c:pt>
                <c:pt idx="710">
                  <c:v>44541</c:v>
                </c:pt>
                <c:pt idx="711">
                  <c:v>44542</c:v>
                </c:pt>
                <c:pt idx="712">
                  <c:v>44543</c:v>
                </c:pt>
                <c:pt idx="713">
                  <c:v>44544</c:v>
                </c:pt>
                <c:pt idx="714">
                  <c:v>44545</c:v>
                </c:pt>
                <c:pt idx="715">
                  <c:v>44546</c:v>
                </c:pt>
                <c:pt idx="716">
                  <c:v>44547</c:v>
                </c:pt>
                <c:pt idx="717">
                  <c:v>44548</c:v>
                </c:pt>
                <c:pt idx="718">
                  <c:v>44549</c:v>
                </c:pt>
                <c:pt idx="719">
                  <c:v>44550</c:v>
                </c:pt>
                <c:pt idx="720">
                  <c:v>44551</c:v>
                </c:pt>
                <c:pt idx="721">
                  <c:v>44552</c:v>
                </c:pt>
                <c:pt idx="722">
                  <c:v>44553</c:v>
                </c:pt>
                <c:pt idx="723">
                  <c:v>44554</c:v>
                </c:pt>
                <c:pt idx="724">
                  <c:v>44555</c:v>
                </c:pt>
                <c:pt idx="725">
                  <c:v>44556</c:v>
                </c:pt>
                <c:pt idx="726">
                  <c:v>44557</c:v>
                </c:pt>
                <c:pt idx="727">
                  <c:v>44558</c:v>
                </c:pt>
                <c:pt idx="728">
                  <c:v>44559</c:v>
                </c:pt>
                <c:pt idx="729">
                  <c:v>44560</c:v>
                </c:pt>
                <c:pt idx="730">
                  <c:v>44561</c:v>
                </c:pt>
                <c:pt idx="731">
                  <c:v>44562</c:v>
                </c:pt>
                <c:pt idx="732">
                  <c:v>44563</c:v>
                </c:pt>
                <c:pt idx="733">
                  <c:v>44564</c:v>
                </c:pt>
                <c:pt idx="734">
                  <c:v>44565</c:v>
                </c:pt>
                <c:pt idx="735">
                  <c:v>44566</c:v>
                </c:pt>
                <c:pt idx="736">
                  <c:v>44567</c:v>
                </c:pt>
                <c:pt idx="737">
                  <c:v>44568</c:v>
                </c:pt>
                <c:pt idx="738">
                  <c:v>44569</c:v>
                </c:pt>
                <c:pt idx="739">
                  <c:v>44570</c:v>
                </c:pt>
                <c:pt idx="740">
                  <c:v>44571</c:v>
                </c:pt>
                <c:pt idx="741">
                  <c:v>44572</c:v>
                </c:pt>
                <c:pt idx="742">
                  <c:v>44573</c:v>
                </c:pt>
                <c:pt idx="743">
                  <c:v>44574</c:v>
                </c:pt>
                <c:pt idx="744">
                  <c:v>44575</c:v>
                </c:pt>
                <c:pt idx="745">
                  <c:v>44576</c:v>
                </c:pt>
                <c:pt idx="746">
                  <c:v>44577</c:v>
                </c:pt>
                <c:pt idx="747">
                  <c:v>44578</c:v>
                </c:pt>
                <c:pt idx="748">
                  <c:v>44579</c:v>
                </c:pt>
                <c:pt idx="749">
                  <c:v>44580</c:v>
                </c:pt>
                <c:pt idx="750">
                  <c:v>44581</c:v>
                </c:pt>
                <c:pt idx="751">
                  <c:v>44582</c:v>
                </c:pt>
                <c:pt idx="752">
                  <c:v>44583</c:v>
                </c:pt>
                <c:pt idx="753">
                  <c:v>44584</c:v>
                </c:pt>
                <c:pt idx="754">
                  <c:v>44585</c:v>
                </c:pt>
                <c:pt idx="755">
                  <c:v>44586</c:v>
                </c:pt>
                <c:pt idx="756">
                  <c:v>44587</c:v>
                </c:pt>
                <c:pt idx="757">
                  <c:v>44588</c:v>
                </c:pt>
                <c:pt idx="758">
                  <c:v>44589</c:v>
                </c:pt>
                <c:pt idx="759">
                  <c:v>44590</c:v>
                </c:pt>
                <c:pt idx="760">
                  <c:v>44591</c:v>
                </c:pt>
                <c:pt idx="761">
                  <c:v>44592</c:v>
                </c:pt>
                <c:pt idx="762">
                  <c:v>44593</c:v>
                </c:pt>
                <c:pt idx="763">
                  <c:v>44594</c:v>
                </c:pt>
                <c:pt idx="764">
                  <c:v>44595</c:v>
                </c:pt>
                <c:pt idx="765">
                  <c:v>44596</c:v>
                </c:pt>
                <c:pt idx="766">
                  <c:v>44597</c:v>
                </c:pt>
                <c:pt idx="767">
                  <c:v>44598</c:v>
                </c:pt>
                <c:pt idx="768">
                  <c:v>44599</c:v>
                </c:pt>
                <c:pt idx="769">
                  <c:v>44600</c:v>
                </c:pt>
                <c:pt idx="770">
                  <c:v>44601</c:v>
                </c:pt>
                <c:pt idx="771">
                  <c:v>44602</c:v>
                </c:pt>
                <c:pt idx="772">
                  <c:v>44603</c:v>
                </c:pt>
                <c:pt idx="773">
                  <c:v>44604</c:v>
                </c:pt>
                <c:pt idx="774">
                  <c:v>44605</c:v>
                </c:pt>
                <c:pt idx="775">
                  <c:v>44606</c:v>
                </c:pt>
                <c:pt idx="776">
                  <c:v>44607</c:v>
                </c:pt>
                <c:pt idx="777">
                  <c:v>44608</c:v>
                </c:pt>
                <c:pt idx="778">
                  <c:v>44609</c:v>
                </c:pt>
                <c:pt idx="779">
                  <c:v>44610</c:v>
                </c:pt>
                <c:pt idx="780">
                  <c:v>44611</c:v>
                </c:pt>
                <c:pt idx="781">
                  <c:v>44612</c:v>
                </c:pt>
                <c:pt idx="782">
                  <c:v>44613</c:v>
                </c:pt>
                <c:pt idx="783">
                  <c:v>44614</c:v>
                </c:pt>
                <c:pt idx="784">
                  <c:v>44615</c:v>
                </c:pt>
                <c:pt idx="785">
                  <c:v>44616</c:v>
                </c:pt>
                <c:pt idx="786">
                  <c:v>44617</c:v>
                </c:pt>
                <c:pt idx="787">
                  <c:v>44618</c:v>
                </c:pt>
                <c:pt idx="788">
                  <c:v>44619</c:v>
                </c:pt>
                <c:pt idx="789">
                  <c:v>44620</c:v>
                </c:pt>
                <c:pt idx="790">
                  <c:v>44621</c:v>
                </c:pt>
                <c:pt idx="791">
                  <c:v>44622</c:v>
                </c:pt>
                <c:pt idx="792">
                  <c:v>44623</c:v>
                </c:pt>
                <c:pt idx="793">
                  <c:v>44624</c:v>
                </c:pt>
                <c:pt idx="794">
                  <c:v>44625</c:v>
                </c:pt>
                <c:pt idx="795">
                  <c:v>44626</c:v>
                </c:pt>
                <c:pt idx="796">
                  <c:v>44627</c:v>
                </c:pt>
                <c:pt idx="797">
                  <c:v>44628</c:v>
                </c:pt>
                <c:pt idx="798">
                  <c:v>44629</c:v>
                </c:pt>
                <c:pt idx="799">
                  <c:v>44630</c:v>
                </c:pt>
                <c:pt idx="800">
                  <c:v>44631</c:v>
                </c:pt>
                <c:pt idx="801">
                  <c:v>44632</c:v>
                </c:pt>
                <c:pt idx="802">
                  <c:v>44633</c:v>
                </c:pt>
                <c:pt idx="803">
                  <c:v>44634</c:v>
                </c:pt>
                <c:pt idx="804">
                  <c:v>44635</c:v>
                </c:pt>
                <c:pt idx="805">
                  <c:v>44636</c:v>
                </c:pt>
                <c:pt idx="806">
                  <c:v>44637</c:v>
                </c:pt>
                <c:pt idx="807">
                  <c:v>44638</c:v>
                </c:pt>
                <c:pt idx="808">
                  <c:v>44639</c:v>
                </c:pt>
                <c:pt idx="809">
                  <c:v>44640</c:v>
                </c:pt>
                <c:pt idx="810">
                  <c:v>44641</c:v>
                </c:pt>
                <c:pt idx="811">
                  <c:v>44642</c:v>
                </c:pt>
              </c:numCache>
            </c:numRef>
          </c:xVal>
          <c:yVal>
            <c:numRef>
              <c:f>'Plot Data'!$L$35:$L$846</c:f>
              <c:numCache>
                <c:formatCode>#,##0</c:formatCode>
                <c:ptCount val="81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8.7005533774420893</c:v>
                </c:pt>
                <c:pt idx="378">
                  <c:v>693.49037432051603</c:v>
                </c:pt>
                <c:pt idx="379">
                  <c:v>1916.7517478757127</c:v>
                </c:pt>
                <c:pt idx="380">
                  <c:v>5418.2169614586037</c:v>
                </c:pt>
                <c:pt idx="381">
                  <c:v>7958.4852134815865</c:v>
                </c:pt>
                <c:pt idx="382">
                  <c:v>9705.1902686062986</c:v>
                </c:pt>
                <c:pt idx="383">
                  <c:v>12792.198612109647</c:v>
                </c:pt>
                <c:pt idx="384">
                  <c:v>15703.382327683903</c:v>
                </c:pt>
                <c:pt idx="385">
                  <c:v>19145.894203171702</c:v>
                </c:pt>
                <c:pt idx="386">
                  <c:v>21554.911067379402</c:v>
                </c:pt>
                <c:pt idx="387">
                  <c:v>21678.244388555413</c:v>
                </c:pt>
                <c:pt idx="388">
                  <c:v>24506.156278182752</c:v>
                </c:pt>
                <c:pt idx="389">
                  <c:v>26554.936928605912</c:v>
                </c:pt>
                <c:pt idx="390">
                  <c:v>30725.015353260158</c:v>
                </c:pt>
                <c:pt idx="391">
                  <c:v>36663.839863766931</c:v>
                </c:pt>
                <c:pt idx="392">
                  <c:v>42765.527105222689</c:v>
                </c:pt>
                <c:pt idx="393">
                  <c:v>46993.349610752768</c:v>
                </c:pt>
                <c:pt idx="394">
                  <c:v>47707.340601259995</c:v>
                </c:pt>
                <c:pt idx="395">
                  <c:v>51975.402391332005</c:v>
                </c:pt>
                <c:pt idx="396">
                  <c:v>54275.684815533554</c:v>
                </c:pt>
                <c:pt idx="397">
                  <c:v>58883.652103114291</c:v>
                </c:pt>
                <c:pt idx="398">
                  <c:v>64289.120130359537</c:v>
                </c:pt>
                <c:pt idx="399">
                  <c:v>71640.539658623471</c:v>
                </c:pt>
                <c:pt idx="400">
                  <c:v>79527.674293134463</c:v>
                </c:pt>
                <c:pt idx="401">
                  <c:v>88661.642117291674</c:v>
                </c:pt>
                <c:pt idx="402">
                  <c:v>94769.157797996377</c:v>
                </c:pt>
                <c:pt idx="403">
                  <c:v>98598.335828231939</c:v>
                </c:pt>
                <c:pt idx="404">
                  <c:v>106085.9324522583</c:v>
                </c:pt>
                <c:pt idx="405">
                  <c:v>114562.24987997595</c:v>
                </c:pt>
                <c:pt idx="406">
                  <c:v>123797.33207923584</c:v>
                </c:pt>
                <c:pt idx="407">
                  <c:v>134001.79257903664</c:v>
                </c:pt>
                <c:pt idx="408">
                  <c:v>144237.14437569925</c:v>
                </c:pt>
                <c:pt idx="409">
                  <c:v>153664.81308752237</c:v>
                </c:pt>
                <c:pt idx="410">
                  <c:v>157979.75994511391</c:v>
                </c:pt>
                <c:pt idx="411">
                  <c:v>166479.30579348718</c:v>
                </c:pt>
                <c:pt idx="412">
                  <c:v>178127.49779840891</c:v>
                </c:pt>
                <c:pt idx="413">
                  <c:v>192534.52184424078</c:v>
                </c:pt>
                <c:pt idx="414">
                  <c:v>209204.5067624278</c:v>
                </c:pt>
                <c:pt idx="415">
                  <c:v>226466.26913917979</c:v>
                </c:pt>
                <c:pt idx="416">
                  <c:v>241897.5791891304</c:v>
                </c:pt>
                <c:pt idx="417">
                  <c:v>250656.72686385459</c:v>
                </c:pt>
                <c:pt idx="418">
                  <c:v>262804.25591883581</c:v>
                </c:pt>
                <c:pt idx="419">
                  <c:v>279718.50276217196</c:v>
                </c:pt>
                <c:pt idx="420">
                  <c:v>296085.11993703904</c:v>
                </c:pt>
                <c:pt idx="421">
                  <c:v>312401.31895342644</c:v>
                </c:pt>
                <c:pt idx="422">
                  <c:v>329120.6044894777</c:v>
                </c:pt>
                <c:pt idx="423">
                  <c:v>344002.41637400875</c:v>
                </c:pt>
                <c:pt idx="424">
                  <c:v>352468.0185688546</c:v>
                </c:pt>
                <c:pt idx="425">
                  <c:v>364321.51362851384</c:v>
                </c:pt>
                <c:pt idx="426">
                  <c:v>379191.48122295312</c:v>
                </c:pt>
                <c:pt idx="427">
                  <c:v>395903.80977237067</c:v>
                </c:pt>
                <c:pt idx="428">
                  <c:v>413998.27343104867</c:v>
                </c:pt>
                <c:pt idx="429">
                  <c:v>431353.34639437171</c:v>
                </c:pt>
                <c:pt idx="430">
                  <c:v>445467.84084364725</c:v>
                </c:pt>
                <c:pt idx="431">
                  <c:v>450096.74937832286</c:v>
                </c:pt>
                <c:pt idx="432">
                  <c:v>461529.15222128981</c:v>
                </c:pt>
                <c:pt idx="433">
                  <c:v>476908.60990764637</c:v>
                </c:pt>
                <c:pt idx="434">
                  <c:v>495099.66426763684</c:v>
                </c:pt>
                <c:pt idx="435">
                  <c:v>516390.78104920633</c:v>
                </c:pt>
                <c:pt idx="436">
                  <c:v>536013.18427423586</c:v>
                </c:pt>
                <c:pt idx="437">
                  <c:v>542466.46307058306</c:v>
                </c:pt>
                <c:pt idx="438">
                  <c:v>545417.65817504539</c:v>
                </c:pt>
                <c:pt idx="439">
                  <c:v>558971.12495406764</c:v>
                </c:pt>
                <c:pt idx="440">
                  <c:v>575872.61077056546</c:v>
                </c:pt>
                <c:pt idx="441">
                  <c:v>592515.97073696123</c:v>
                </c:pt>
                <c:pt idx="442">
                  <c:v>610302.67749407771</c:v>
                </c:pt>
                <c:pt idx="443">
                  <c:v>624190.94518889731</c:v>
                </c:pt>
                <c:pt idx="444">
                  <c:v>637514.08211779408</c:v>
                </c:pt>
                <c:pt idx="445">
                  <c:v>644153.30522857653</c:v>
                </c:pt>
                <c:pt idx="446">
                  <c:v>652152.46662924043</c:v>
                </c:pt>
                <c:pt idx="447">
                  <c:v>670740.88818157464</c:v>
                </c:pt>
                <c:pt idx="448">
                  <c:v>694244.54144888313</c:v>
                </c:pt>
                <c:pt idx="449">
                  <c:v>722942.36915348377</c:v>
                </c:pt>
                <c:pt idx="450">
                  <c:v>752842.0113916829</c:v>
                </c:pt>
                <c:pt idx="451">
                  <c:v>782292.69946281204</c:v>
                </c:pt>
                <c:pt idx="452">
                  <c:v>794779.35348631197</c:v>
                </c:pt>
                <c:pt idx="453">
                  <c:v>810168.21227196581</c:v>
                </c:pt>
                <c:pt idx="454">
                  <c:v>835307.3911979096</c:v>
                </c:pt>
                <c:pt idx="455">
                  <c:v>862427.87720267242</c:v>
                </c:pt>
                <c:pt idx="456">
                  <c:v>892304.01928419946</c:v>
                </c:pt>
                <c:pt idx="457">
                  <c:v>920507.3679250828</c:v>
                </c:pt>
                <c:pt idx="458">
                  <c:v>946619.35186026478</c:v>
                </c:pt>
                <c:pt idx="459">
                  <c:v>957735.60088715772</c:v>
                </c:pt>
                <c:pt idx="460">
                  <c:v>972561.6219672322</c:v>
                </c:pt>
                <c:pt idx="461">
                  <c:v>995678.69624498708</c:v>
                </c:pt>
                <c:pt idx="462">
                  <c:v>1020548.0253317058</c:v>
                </c:pt>
                <c:pt idx="463">
                  <c:v>1046683.0077048364</c:v>
                </c:pt>
                <c:pt idx="464">
                  <c:v>1074647.6757815974</c:v>
                </c:pt>
                <c:pt idx="465">
                  <c:v>1102709.2230003343</c:v>
                </c:pt>
                <c:pt idx="466">
                  <c:v>1112935.1931318855</c:v>
                </c:pt>
                <c:pt idx="467">
                  <c:v>1128330.8610987873</c:v>
                </c:pt>
                <c:pt idx="468">
                  <c:v>1150178.5572903748</c:v>
                </c:pt>
                <c:pt idx="469">
                  <c:v>1177051.3246685886</c:v>
                </c:pt>
                <c:pt idx="470">
                  <c:v>1206329.9116828921</c:v>
                </c:pt>
                <c:pt idx="471">
                  <c:v>1234801.2262276204</c:v>
                </c:pt>
                <c:pt idx="472">
                  <c:v>1264490.4935507106</c:v>
                </c:pt>
                <c:pt idx="473">
                  <c:v>1275220.2895902393</c:v>
                </c:pt>
                <c:pt idx="474">
                  <c:v>1291305.1389605037</c:v>
                </c:pt>
                <c:pt idx="475">
                  <c:v>1317677.5850824602</c:v>
                </c:pt>
                <c:pt idx="476">
                  <c:v>1349036.5432968212</c:v>
                </c:pt>
                <c:pt idx="477">
                  <c:v>1381804.5342871957</c:v>
                </c:pt>
                <c:pt idx="478">
                  <c:v>1417192.7233584153</c:v>
                </c:pt>
                <c:pt idx="479">
                  <c:v>1448916.532030354</c:v>
                </c:pt>
                <c:pt idx="480">
                  <c:v>1461909.9241924621</c:v>
                </c:pt>
                <c:pt idx="481">
                  <c:v>1481363.2877914079</c:v>
                </c:pt>
                <c:pt idx="482">
                  <c:v>1509814.0224457276</c:v>
                </c:pt>
                <c:pt idx="483">
                  <c:v>1547770.3696598089</c:v>
                </c:pt>
                <c:pt idx="484">
                  <c:v>1583706.5626330911</c:v>
                </c:pt>
                <c:pt idx="485">
                  <c:v>1622031.9739006199</c:v>
                </c:pt>
                <c:pt idx="486">
                  <c:v>1656763.6357080063</c:v>
                </c:pt>
                <c:pt idx="487">
                  <c:v>1663456.7472465166</c:v>
                </c:pt>
                <c:pt idx="488">
                  <c:v>1686146.3955782352</c:v>
                </c:pt>
                <c:pt idx="489">
                  <c:v>1719040.659798946</c:v>
                </c:pt>
                <c:pt idx="490">
                  <c:v>1757172.2831217926</c:v>
                </c:pt>
                <c:pt idx="491">
                  <c:v>1792026.2427947584</c:v>
                </c:pt>
                <c:pt idx="492">
                  <c:v>1828390.8844699294</c:v>
                </c:pt>
                <c:pt idx="493">
                  <c:v>1863359.5386829311</c:v>
                </c:pt>
                <c:pt idx="494">
                  <c:v>1874104.0294845786</c:v>
                </c:pt>
                <c:pt idx="495">
                  <c:v>1895120.3789665832</c:v>
                </c:pt>
                <c:pt idx="496">
                  <c:v>1923464.9463199894</c:v>
                </c:pt>
                <c:pt idx="497">
                  <c:v>1953518.5625851124</c:v>
                </c:pt>
                <c:pt idx="498">
                  <c:v>1987578.611247811</c:v>
                </c:pt>
                <c:pt idx="499">
                  <c:v>2026069.2713953981</c:v>
                </c:pt>
                <c:pt idx="500">
                  <c:v>2060379.7187262913</c:v>
                </c:pt>
                <c:pt idx="501">
                  <c:v>2073449.3132541245</c:v>
                </c:pt>
                <c:pt idx="502">
                  <c:v>2094310.8194400535</c:v>
                </c:pt>
                <c:pt idx="503">
                  <c:v>2124454.0979903196</c:v>
                </c:pt>
                <c:pt idx="504">
                  <c:v>2160761.1545575149</c:v>
                </c:pt>
                <c:pt idx="505">
                  <c:v>2194749.7614851967</c:v>
                </c:pt>
                <c:pt idx="506">
                  <c:v>2229123.7979424079</c:v>
                </c:pt>
                <c:pt idx="507">
                  <c:v>2264763.3475937182</c:v>
                </c:pt>
                <c:pt idx="508">
                  <c:v>2277544.6412551822</c:v>
                </c:pt>
                <c:pt idx="509">
                  <c:v>2298217.1618697876</c:v>
                </c:pt>
                <c:pt idx="510">
                  <c:v>2328807.4524831683</c:v>
                </c:pt>
                <c:pt idx="511">
                  <c:v>2362101.1498060049</c:v>
                </c:pt>
                <c:pt idx="512">
                  <c:v>2391228.3624959886</c:v>
                </c:pt>
                <c:pt idx="513">
                  <c:v>2423681.7204787503</c:v>
                </c:pt>
                <c:pt idx="514">
                  <c:v>2448615.3286933238</c:v>
                </c:pt>
                <c:pt idx="515">
                  <c:v>2456547.561370797</c:v>
                </c:pt>
                <c:pt idx="516">
                  <c:v>2474267.1422242089</c:v>
                </c:pt>
                <c:pt idx="517">
                  <c:v>2499422.6283925585</c:v>
                </c:pt>
                <c:pt idx="518">
                  <c:v>2525998.5042033633</c:v>
                </c:pt>
                <c:pt idx="519">
                  <c:v>2553019.6457178867</c:v>
                </c:pt>
                <c:pt idx="520">
                  <c:v>2581336.6977111856</c:v>
                </c:pt>
                <c:pt idx="521">
                  <c:v>2607205.6905182181</c:v>
                </c:pt>
                <c:pt idx="522">
                  <c:v>2614224.1832472761</c:v>
                </c:pt>
                <c:pt idx="523">
                  <c:v>2630644.8520907741</c:v>
                </c:pt>
                <c:pt idx="524">
                  <c:v>2654427.224157725</c:v>
                </c:pt>
                <c:pt idx="525">
                  <c:v>2677482.0458909241</c:v>
                </c:pt>
                <c:pt idx="526">
                  <c:v>2704376.4380796445</c:v>
                </c:pt>
                <c:pt idx="527">
                  <c:v>2735293.2502102051</c:v>
                </c:pt>
                <c:pt idx="528">
                  <c:v>2764978.8942970657</c:v>
                </c:pt>
                <c:pt idx="529">
                  <c:v>2776327.6954474491</c:v>
                </c:pt>
                <c:pt idx="530">
                  <c:v>2796567.2510592113</c:v>
                </c:pt>
                <c:pt idx="531">
                  <c:v>2823985.3058891417</c:v>
                </c:pt>
                <c:pt idx="532">
                  <c:v>2851799.0099788401</c:v>
                </c:pt>
                <c:pt idx="533">
                  <c:v>2878198.2050495236</c:v>
                </c:pt>
                <c:pt idx="534">
                  <c:v>2905787.4306389322</c:v>
                </c:pt>
                <c:pt idx="535">
                  <c:v>2930213.7211788157</c:v>
                </c:pt>
                <c:pt idx="536">
                  <c:v>2936939.3710020268</c:v>
                </c:pt>
                <c:pt idx="537">
                  <c:v>2953422.2699591913</c:v>
                </c:pt>
                <c:pt idx="538">
                  <c:v>2973060.3551886966</c:v>
                </c:pt>
                <c:pt idx="539">
                  <c:v>2992027.6051419568</c:v>
                </c:pt>
                <c:pt idx="540">
                  <c:v>3009337.1276141307</c:v>
                </c:pt>
                <c:pt idx="541">
                  <c:v>3028483.2871006932</c:v>
                </c:pt>
                <c:pt idx="542">
                  <c:v>3037563.474420296</c:v>
                </c:pt>
                <c:pt idx="543">
                  <c:v>3040986.2257659417</c:v>
                </c:pt>
                <c:pt idx="544">
                  <c:v>3044164.5547768665</c:v>
                </c:pt>
                <c:pt idx="545">
                  <c:v>3058413.4508067281</c:v>
                </c:pt>
                <c:pt idx="546">
                  <c:v>3070550.6383119882</c:v>
                </c:pt>
                <c:pt idx="547">
                  <c:v>3084449.7618938442</c:v>
                </c:pt>
                <c:pt idx="548">
                  <c:v>3101690.4085750198</c:v>
                </c:pt>
                <c:pt idx="549">
                  <c:v>3116427.8322367566</c:v>
                </c:pt>
                <c:pt idx="550">
                  <c:v>3121161.8934574965</c:v>
                </c:pt>
                <c:pt idx="551">
                  <c:v>3132597.4257801641</c:v>
                </c:pt>
                <c:pt idx="552">
                  <c:v>3146501.8756204415</c:v>
                </c:pt>
                <c:pt idx="553">
                  <c:v>3160972.159003865</c:v>
                </c:pt>
                <c:pt idx="554">
                  <c:v>3174399.1076475894</c:v>
                </c:pt>
                <c:pt idx="555">
                  <c:v>3188832.123210608</c:v>
                </c:pt>
                <c:pt idx="556">
                  <c:v>3199096.9886626676</c:v>
                </c:pt>
                <c:pt idx="557">
                  <c:v>3202841.0618419126</c:v>
                </c:pt>
                <c:pt idx="558">
                  <c:v>3212432.1636750489</c:v>
                </c:pt>
                <c:pt idx="559">
                  <c:v>3223236.1129463157</c:v>
                </c:pt>
                <c:pt idx="560">
                  <c:v>3233526.5336049413</c:v>
                </c:pt>
                <c:pt idx="561">
                  <c:v>3242480.9582024808</c:v>
                </c:pt>
                <c:pt idx="562">
                  <c:v>3252647.3179788096</c:v>
                </c:pt>
                <c:pt idx="563">
                  <c:v>3258202.9087539082</c:v>
                </c:pt>
                <c:pt idx="564">
                  <c:v>3260532.708830806</c:v>
                </c:pt>
                <c:pt idx="565">
                  <c:v>3266029.7276049778</c:v>
                </c:pt>
                <c:pt idx="566">
                  <c:v>3273524.3655382567</c:v>
                </c:pt>
                <c:pt idx="567">
                  <c:v>3280514.6990945158</c:v>
                </c:pt>
                <c:pt idx="568">
                  <c:v>3286860.0466823876</c:v>
                </c:pt>
                <c:pt idx="569">
                  <c:v>3294390.4337800676</c:v>
                </c:pt>
                <c:pt idx="570">
                  <c:v>3298748.2452720441</c:v>
                </c:pt>
                <c:pt idx="571">
                  <c:v>3300653.0811931589</c:v>
                </c:pt>
                <c:pt idx="572">
                  <c:v>3304773.5417540129</c:v>
                </c:pt>
                <c:pt idx="573">
                  <c:v>3310377.2880435935</c:v>
                </c:pt>
                <c:pt idx="574">
                  <c:v>3316359.2475689636</c:v>
                </c:pt>
                <c:pt idx="575">
                  <c:v>3322056.424367825</c:v>
                </c:pt>
                <c:pt idx="576">
                  <c:v>3328148.4760359852</c:v>
                </c:pt>
                <c:pt idx="577">
                  <c:v>3331296.6536994139</c:v>
                </c:pt>
                <c:pt idx="578">
                  <c:v>3331917.6243584179</c:v>
                </c:pt>
                <c:pt idx="579">
                  <c:v>3335264.7299955762</c:v>
                </c:pt>
                <c:pt idx="580">
                  <c:v>3340686.5817887224</c:v>
                </c:pt>
                <c:pt idx="581">
                  <c:v>3345725.7627833495</c:v>
                </c:pt>
                <c:pt idx="582">
                  <c:v>3350552.7302867626</c:v>
                </c:pt>
                <c:pt idx="583">
                  <c:v>3356396.4543395303</c:v>
                </c:pt>
                <c:pt idx="584">
                  <c:v>3359823.0912405406</c:v>
                </c:pt>
                <c:pt idx="585">
                  <c:v>3361433.0630599498</c:v>
                </c:pt>
                <c:pt idx="586">
                  <c:v>3365333.6013434348</c:v>
                </c:pt>
                <c:pt idx="587">
                  <c:v>3369727.8691337993</c:v>
                </c:pt>
                <c:pt idx="588">
                  <c:v>3373846.4776344341</c:v>
                </c:pt>
                <c:pt idx="589">
                  <c:v>3377913.0411582966</c:v>
                </c:pt>
                <c:pt idx="590">
                  <c:v>3382865.9963688236</c:v>
                </c:pt>
                <c:pt idx="591">
                  <c:v>3385627.5256964769</c:v>
                </c:pt>
                <c:pt idx="592">
                  <c:v>3387075.6632897346</c:v>
                </c:pt>
                <c:pt idx="593">
                  <c:v>3390750.6875635334</c:v>
                </c:pt>
                <c:pt idx="594">
                  <c:v>3394924.8169723274</c:v>
                </c:pt>
                <c:pt idx="595">
                  <c:v>3399405.1748773349</c:v>
                </c:pt>
                <c:pt idx="596">
                  <c:v>3403600.3850112436</c:v>
                </c:pt>
                <c:pt idx="597">
                  <c:v>3408399.8029426076</c:v>
                </c:pt>
                <c:pt idx="598">
                  <c:v>3411191.7202717932</c:v>
                </c:pt>
                <c:pt idx="599">
                  <c:v>3412665.9711222341</c:v>
                </c:pt>
                <c:pt idx="600">
                  <c:v>3416514.0499392557</c:v>
                </c:pt>
                <c:pt idx="601">
                  <c:v>3420896.4218295785</c:v>
                </c:pt>
                <c:pt idx="602">
                  <c:v>3425212.8790076571</c:v>
                </c:pt>
                <c:pt idx="603">
                  <c:v>3429414.7305444996</c:v>
                </c:pt>
                <c:pt idx="604">
                  <c:v>3434472.7551677292</c:v>
                </c:pt>
                <c:pt idx="605">
                  <c:v>3437329.7630800121</c:v>
                </c:pt>
                <c:pt idx="606">
                  <c:v>3439000.1270466158</c:v>
                </c:pt>
                <c:pt idx="607">
                  <c:v>3444707.6731294147</c:v>
                </c:pt>
                <c:pt idx="608">
                  <c:v>3450390.2110654563</c:v>
                </c:pt>
                <c:pt idx="609">
                  <c:v>3456047.2250728807</c:v>
                </c:pt>
                <c:pt idx="610">
                  <c:v>3461678.214170923</c:v>
                </c:pt>
                <c:pt idx="611">
                  <c:v>3467282.6938654338</c:v>
                </c:pt>
                <c:pt idx="612">
                  <c:v>3472860.1990189366</c:v>
                </c:pt>
                <c:pt idx="613">
                  <c:v>3478410.2794755064</c:v>
                </c:pt>
                <c:pt idx="614">
                  <c:v>3483932.5003554253</c:v>
                </c:pt>
                <c:pt idx="615">
                  <c:v>3489426.4527723412</c:v>
                </c:pt>
                <c:pt idx="616">
                  <c:v>3494891.7560232333</c:v>
                </c:pt>
                <c:pt idx="617">
                  <c:v>3500328.0580427339</c:v>
                </c:pt>
                <c:pt idx="618">
                  <c:v>3505735.0338366372</c:v>
                </c:pt>
                <c:pt idx="619">
                  <c:v>3511112.3889323049</c:v>
                </c:pt>
                <c:pt idx="620">
                  <c:v>3516459.8553583953</c:v>
                </c:pt>
                <c:pt idx="621">
                  <c:v>3521777.1896399851</c:v>
                </c:pt>
                <c:pt idx="622">
                  <c:v>3527064.1827085777</c:v>
                </c:pt>
                <c:pt idx="623">
                  <c:v>3532320.6628830479</c:v>
                </c:pt>
                <c:pt idx="624">
                  <c:v>3537546.4935716498</c:v>
                </c:pt>
                <c:pt idx="625">
                  <c:v>3542741.5700094723</c:v>
                </c:pt>
                <c:pt idx="626">
                  <c:v>3547905.8228605525</c:v>
                </c:pt>
                <c:pt idx="627">
                  <c:v>3553039.267866503</c:v>
                </c:pt>
                <c:pt idx="628">
                  <c:v>3558141.7379691112</c:v>
                </c:pt>
                <c:pt idx="629">
                  <c:v>3563213.3483923259</c:v>
                </c:pt>
                <c:pt idx="630">
                  <c:v>3568254.160390168</c:v>
                </c:pt>
                <c:pt idx="631">
                  <c:v>3573264.2681076755</c:v>
                </c:pt>
                <c:pt idx="632">
                  <c:v>3578243.7976232329</c:v>
                </c:pt>
                <c:pt idx="633">
                  <c:v>3583192.9079281935</c:v>
                </c:pt>
                <c:pt idx="634">
                  <c:v>3588111.7803607001</c:v>
                </c:pt>
                <c:pt idx="635">
                  <c:v>3593000.608983811</c:v>
                </c:pt>
                <c:pt idx="636">
                  <c:v>3597859.6453099931</c:v>
                </c:pt>
                <c:pt idx="637">
                  <c:v>3602689.1580125676</c:v>
                </c:pt>
                <c:pt idx="638">
                  <c:v>3607489.4407550362</c:v>
                </c:pt>
                <c:pt idx="639">
                  <c:v>3612260.8084667064</c:v>
                </c:pt>
                <c:pt idx="640">
                  <c:v>3617003.5951651456</c:v>
                </c:pt>
                <c:pt idx="641">
                  <c:v>3621718.1560993711</c:v>
                </c:pt>
                <c:pt idx="642">
                  <c:v>3626404.8534084014</c:v>
                </c:pt>
                <c:pt idx="643">
                  <c:v>3631064.0574353486</c:v>
                </c:pt>
                <c:pt idx="644">
                  <c:v>3635696.1650334336</c:v>
                </c:pt>
                <c:pt idx="645">
                  <c:v>3640301.5846567899</c:v>
                </c:pt>
                <c:pt idx="646">
                  <c:v>3644880.734468984</c:v>
                </c:pt>
                <c:pt idx="647">
                  <c:v>3649434.0407409878</c:v>
                </c:pt>
                <c:pt idx="648">
                  <c:v>3653961.936518189</c:v>
                </c:pt>
                <c:pt idx="649">
                  <c:v>3658464.8595285574</c:v>
                </c:pt>
                <c:pt idx="650">
                  <c:v>3662943.25228224</c:v>
                </c:pt>
                <c:pt idx="651">
                  <c:v>3667397.5621623737</c:v>
                </c:pt>
                <c:pt idx="652">
                  <c:v>3671828.2384776077</c:v>
                </c:pt>
                <c:pt idx="653">
                  <c:v>3676235.7313809753</c:v>
                </c:pt>
                <c:pt idx="654">
                  <c:v>3680620.4909889782</c:v>
                </c:pt>
                <c:pt idx="655">
                  <c:v>3684982.9196812483</c:v>
                </c:pt>
                <c:pt idx="656">
                  <c:v>3689323.61001379</c:v>
                </c:pt>
                <c:pt idx="657">
                  <c:v>3693642.8885097383</c:v>
                </c:pt>
                <c:pt idx="658">
                  <c:v>3697941.2241345355</c:v>
                </c:pt>
                <c:pt idx="659">
                  <c:v>3702219.0580351027</c:v>
                </c:pt>
                <c:pt idx="660">
                  <c:v>3706476.8280493347</c:v>
                </c:pt>
                <c:pt idx="661">
                  <c:v>3710714.9684835467</c:v>
                </c:pt>
                <c:pt idx="662">
                  <c:v>3714933.9102137676</c:v>
                </c:pt>
                <c:pt idx="663">
                  <c:v>3719134.1205871552</c:v>
                </c:pt>
                <c:pt idx="664">
                  <c:v>3723315.9146494637</c:v>
                </c:pt>
                <c:pt idx="665">
                  <c:v>3727479.7713699504</c:v>
                </c:pt>
                <c:pt idx="666">
                  <c:v>3731626.1046326063</c:v>
                </c:pt>
                <c:pt idx="667">
                  <c:v>3735755.3242883491</c:v>
                </c:pt>
                <c:pt idx="668">
                  <c:v>3739867.8362039048</c:v>
                </c:pt>
                <c:pt idx="669">
                  <c:v>3743964.0423142151</c:v>
                </c:pt>
                <c:pt idx="670">
                  <c:v>3748044.3404304823</c:v>
                </c:pt>
                <c:pt idx="671">
                  <c:v>3752109.1198004121</c:v>
                </c:pt>
                <c:pt idx="672">
                  <c:v>3756158.7789173974</c:v>
                </c:pt>
                <c:pt idx="673">
                  <c:v>3760193.7057329523</c:v>
                </c:pt>
                <c:pt idx="674">
                  <c:v>3764214.2847338608</c:v>
                </c:pt>
                <c:pt idx="675">
                  <c:v>3768220.896975161</c:v>
                </c:pt>
                <c:pt idx="676">
                  <c:v>3772213.9200942419</c:v>
                </c:pt>
                <c:pt idx="677">
                  <c:v>3776193.7295816373</c:v>
                </c:pt>
                <c:pt idx="678">
                  <c:v>3780160.6927597453</c:v>
                </c:pt>
                <c:pt idx="679">
                  <c:v>3784115.1796550262</c:v>
                </c:pt>
                <c:pt idx="680">
                  <c:v>3788057.5536996871</c:v>
                </c:pt>
                <c:pt idx="681">
                  <c:v>3791988.1745121484</c:v>
                </c:pt>
                <c:pt idx="682">
                  <c:v>3795907.3977573067</c:v>
                </c:pt>
                <c:pt idx="683">
                  <c:v>3799815.5749874716</c:v>
                </c:pt>
                <c:pt idx="684">
                  <c:v>3803713.0534590394</c:v>
                </c:pt>
                <c:pt idx="685">
                  <c:v>3807600.175789258</c:v>
                </c:pt>
                <c:pt idx="686">
                  <c:v>3811477.2803484541</c:v>
                </c:pt>
                <c:pt idx="687">
                  <c:v>3815344.7002751138</c:v>
                </c:pt>
                <c:pt idx="688">
                  <c:v>3819202.763611509</c:v>
                </c:pt>
                <c:pt idx="689">
                  <c:v>3823051.7930964073</c:v>
                </c:pt>
                <c:pt idx="690">
                  <c:v>3826892.1059598294</c:v>
                </c:pt>
                <c:pt idx="691">
                  <c:v>3830724.0137226689</c:v>
                </c:pt>
                <c:pt idx="692">
                  <c:v>3834547.8220054219</c:v>
                </c:pt>
                <c:pt idx="693">
                  <c:v>3838363.8303645672</c:v>
                </c:pt>
                <c:pt idx="694">
                  <c:v>3842172.3320679958</c:v>
                </c:pt>
                <c:pt idx="695">
                  <c:v>3845973.6139777745</c:v>
                </c:pt>
                <c:pt idx="696">
                  <c:v>3849767.9564082497</c:v>
                </c:pt>
                <c:pt idx="697">
                  <c:v>3853555.6330000022</c:v>
                </c:pt>
                <c:pt idx="698">
                  <c:v>3857336.9106105724</c:v>
                </c:pt>
                <c:pt idx="699">
                  <c:v>3861112.0492222933</c:v>
                </c:pt>
                <c:pt idx="700">
                  <c:v>3864881.3018691549</c:v>
                </c:pt>
                <c:pt idx="701">
                  <c:v>3868644.9145765905</c:v>
                </c:pt>
                <c:pt idx="702">
                  <c:v>3872403.1263277051</c:v>
                </c:pt>
                <c:pt idx="703">
                  <c:v>3876156.1690419712</c:v>
                </c:pt>
                <c:pt idx="704">
                  <c:v>3879904.2675710251</c:v>
                </c:pt>
                <c:pt idx="705">
                  <c:v>3883647.6397110349</c:v>
                </c:pt>
                <c:pt idx="706">
                  <c:v>3887386.4962309725</c:v>
                </c:pt>
                <c:pt idx="707">
                  <c:v>3891121.040916109</c:v>
                </c:pt>
                <c:pt idx="708">
                  <c:v>3894851.4706255472</c:v>
                </c:pt>
                <c:pt idx="709">
                  <c:v>3898577.9753637961</c:v>
                </c:pt>
                <c:pt idx="710">
                  <c:v>3902300.7383641861</c:v>
                </c:pt>
                <c:pt idx="711">
                  <c:v>3906019.9361837744</c:v>
                </c:pt>
                <c:pt idx="712">
                  <c:v>3909735.7388087455</c:v>
                </c:pt>
                <c:pt idx="713">
                  <c:v>3913448.3097693119</c:v>
                </c:pt>
                <c:pt idx="714">
                  <c:v>3917157.8062631311</c:v>
                </c:pt>
                <c:pt idx="715">
                  <c:v>3920864.3792862175</c:v>
                </c:pt>
                <c:pt idx="716">
                  <c:v>3924568.1737704999</c:v>
                </c:pt>
                <c:pt idx="717">
                  <c:v>3928269.3287269678</c:v>
                </c:pt>
                <c:pt idx="718">
                  <c:v>3931967.9773936109</c:v>
                </c:pt>
                <c:pt idx="719">
                  <c:v>3935664.2473873044</c:v>
                </c:pt>
                <c:pt idx="720">
                  <c:v>3939358.2608588436</c:v>
                </c:pt>
                <c:pt idx="721">
                  <c:v>3943050.1346503654</c:v>
                </c:pt>
                <c:pt idx="722">
                  <c:v>3946739.9804544579</c:v>
                </c:pt>
                <c:pt idx="723">
                  <c:v>3950427.9049742958</c:v>
                </c:pt>
                <c:pt idx="724">
                  <c:v>3954114.0100841913</c:v>
                </c:pt>
                <c:pt idx="725">
                  <c:v>3957798.3929900024</c:v>
                </c:pt>
                <c:pt idx="726">
                  <c:v>3961481.1463888846</c:v>
                </c:pt>
                <c:pt idx="727">
                  <c:v>3965162.3586279233</c:v>
                </c:pt>
                <c:pt idx="728">
                  <c:v>3968842.1138612176</c:v>
                </c:pt>
                <c:pt idx="729">
                  <c:v>3972520.4922050391</c:v>
                </c:pt>
                <c:pt idx="730">
                  <c:v>3976197.5698907301</c:v>
                </c:pt>
                <c:pt idx="731">
                  <c:v>3979873.4194150395</c:v>
                </c:pt>
                <c:pt idx="732">
                  <c:v>3983548.109687638</c:v>
                </c:pt>
                <c:pt idx="733">
                  <c:v>3987221.7061755848</c:v>
                </c:pt>
                <c:pt idx="734">
                  <c:v>3990894.2710445565</c:v>
                </c:pt>
                <c:pt idx="735">
                  <c:v>3994565.863296669</c:v>
                </c:pt>
                <c:pt idx="736">
                  <c:v>3998236.5389047684</c:v>
                </c:pt>
                <c:pt idx="737">
                  <c:v>4001906.3509430736</c:v>
                </c:pt>
                <c:pt idx="738">
                  <c:v>4005575.3497140948</c:v>
                </c:pt>
                <c:pt idx="739">
                  <c:v>4009243.5828717616</c:v>
                </c:pt>
                <c:pt idx="740">
                  <c:v>4012911.0955407261</c:v>
                </c:pt>
                <c:pt idx="741">
                  <c:v>4016577.9304318111</c:v>
                </c:pt>
                <c:pt idx="742">
                  <c:v>4020244.1279536053</c:v>
                </c:pt>
                <c:pt idx="743">
                  <c:v>4023909.726320209</c:v>
                </c:pt>
                <c:pt idx="744">
                  <c:v>4027574.7616551551</c:v>
                </c:pt>
                <c:pt idx="745">
                  <c:v>4031239.2680915426</c:v>
                </c:pt>
                <c:pt idx="746">
                  <c:v>4034903.2778684208</c:v>
                </c:pt>
                <c:pt idx="747">
                  <c:v>4038566.8214234868</c:v>
                </c:pt>
                <c:pt idx="748">
                  <c:v>4042229.9274821514</c:v>
                </c:pt>
                <c:pt idx="749">
                  <c:v>4045892.6231430462</c:v>
                </c:pt>
                <c:pt idx="750">
                  <c:v>4049554.9339600462</c:v>
                </c:pt>
                <c:pt idx="751">
                  <c:v>4053216.8840208878</c:v>
                </c:pt>
                <c:pt idx="752">
                  <c:v>4056878.4960224661</c:v>
                </c:pt>
                <c:pt idx="753">
                  <c:v>4060539.7913428973</c:v>
                </c:pt>
                <c:pt idx="754">
                  <c:v>4064200.7901104405</c:v>
                </c:pt>
                <c:pt idx="755">
                  <c:v>4067861.5112693645</c:v>
                </c:pt>
                <c:pt idx="756">
                  <c:v>4071521.972642859</c:v>
                </c:pt>
                <c:pt idx="757">
                  <c:v>4075182.1909930794</c:v>
                </c:pt>
                <c:pt idx="758">
                  <c:v>4078842.1820784234</c:v>
                </c:pt>
                <c:pt idx="759">
                  <c:v>4082501.960708132</c:v>
                </c:pt>
                <c:pt idx="760">
                  <c:v>4086161.5407943078</c:v>
                </c:pt>
                <c:pt idx="761">
                  <c:v>4089820.9354014476</c:v>
                </c:pt>
                <c:pt idx="762">
                  <c:v>4093480.1567935785</c:v>
                </c:pt>
                <c:pt idx="763">
                  <c:v>4097139.2164790896</c:v>
                </c:pt>
                <c:pt idx="764">
                  <c:v>4100798.1252533486</c:v>
                </c:pt>
                <c:pt idx="765">
                  <c:v>4104456.8932391936</c:v>
                </c:pt>
                <c:pt idx="766">
                  <c:v>4108115.5299253832</c:v>
                </c:pt>
                <c:pt idx="767">
                  <c:v>4111774.0442030891</c:v>
                </c:pt>
                <c:pt idx="768">
                  <c:v>4115432.4444005187</c:v>
                </c:pt>
                <c:pt idx="769">
                  <c:v>4119090.7383157401</c:v>
                </c:pt>
                <c:pt idx="770">
                  <c:v>4122748.9332477935</c:v>
                </c:pt>
                <c:pt idx="771">
                  <c:v>4126407.0360261621</c:v>
                </c:pt>
                <c:pt idx="772">
                  <c:v>4130065.0530386758</c:v>
                </c:pt>
                <c:pt idx="773">
                  <c:v>4133722.9902579198</c:v>
                </c:pt>
                <c:pt idx="774">
                  <c:v>4137380.8532662159</c:v>
                </c:pt>
                <c:pt idx="775">
                  <c:v>4141038.6472792435</c:v>
                </c:pt>
                <c:pt idx="776">
                  <c:v>4144696.3771683648</c:v>
                </c:pt>
                <c:pt idx="777">
                  <c:v>4148354.0474817147</c:v>
                </c:pt>
                <c:pt idx="778">
                  <c:v>4152011.6624641158</c:v>
                </c:pt>
                <c:pt idx="779">
                  <c:v>4155669.2260758756</c:v>
                </c:pt>
                <c:pt idx="780">
                  <c:v>4159326.7420105226</c:v>
                </c:pt>
                <c:pt idx="781">
                  <c:v>4162984.2137115309</c:v>
                </c:pt>
                <c:pt idx="782">
                  <c:v>4166641.6443880862</c:v>
                </c:pt>
                <c:pt idx="783">
                  <c:v>4170299.0370299416</c:v>
                </c:pt>
                <c:pt idx="784">
                  <c:v>4173956.3944214121</c:v>
                </c:pt>
                <c:pt idx="785">
                  <c:v>4177613.7191545456</c:v>
                </c:pt>
                <c:pt idx="786">
                  <c:v>4181271.0136415227</c:v>
                </c:pt>
                <c:pt idx="787">
                  <c:v>4184928.2801263179</c:v>
                </c:pt>
                <c:pt idx="788">
                  <c:v>4188585.5206956659</c:v>
                </c:pt>
                <c:pt idx="789">
                  <c:v>4192242.73728937</c:v>
                </c:pt>
                <c:pt idx="790">
                  <c:v>4195899.9320763862</c:v>
                </c:pt>
                <c:pt idx="791">
                  <c:v>4199557.1067258017</c:v>
                </c:pt>
                <c:pt idx="792">
                  <c:v>4203214.2627895577</c:v>
                </c:pt>
                <c:pt idx="793">
                  <c:v>4206871.4017104078</c:v>
                </c:pt>
                <c:pt idx="794">
                  <c:v>4210528.524829397</c:v>
                </c:pt>
                <c:pt idx="795">
                  <c:v>4214185.6333928816</c:v>
                </c:pt>
                <c:pt idx="796">
                  <c:v>4217842.7285591252</c:v>
                </c:pt>
                <c:pt idx="797">
                  <c:v>4221499.8114034534</c:v>
                </c:pt>
                <c:pt idx="798">
                  <c:v>4225156.8828979591</c:v>
                </c:pt>
                <c:pt idx="799">
                  <c:v>4228813.9439424053</c:v>
                </c:pt>
                <c:pt idx="800">
                  <c:v>4232470.995369032</c:v>
                </c:pt>
                <c:pt idx="801">
                  <c:v>4236128.0379470317</c:v>
                </c:pt>
                <c:pt idx="802">
                  <c:v>4239785.0723867072</c:v>
                </c:pt>
                <c:pt idx="803">
                  <c:v>4243442.0993433343</c:v>
                </c:pt>
                <c:pt idx="804">
                  <c:v>4247099.1194207408</c:v>
                </c:pt>
                <c:pt idx="805">
                  <c:v>4250756.1331747612</c:v>
                </c:pt>
                <c:pt idx="806">
                  <c:v>4254413.1411182806</c:v>
                </c:pt>
                <c:pt idx="807">
                  <c:v>4258070.1437243139</c:v>
                </c:pt>
                <c:pt idx="808">
                  <c:v>4261727.1414289046</c:v>
                </c:pt>
                <c:pt idx="809">
                  <c:v>4265384.134633841</c:v>
                </c:pt>
                <c:pt idx="810">
                  <c:v>4269041.123709213</c:v>
                </c:pt>
                <c:pt idx="811">
                  <c:v>4272698.1089958185</c:v>
                </c:pt>
              </c:numCache>
            </c:numRef>
          </c:yVal>
          <c:smooth val="0"/>
          <c:extLst xmlns:c16r2="http://schemas.microsoft.com/office/drawing/2015/06/chart">
            <c:ext xmlns:c16="http://schemas.microsoft.com/office/drawing/2014/chart" uri="{C3380CC4-5D6E-409C-BE32-E72D297353CC}">
              <c16:uniqueId val="{00000000-E3D9-48C2-A036-7C96EF73EBF1}"/>
            </c:ext>
          </c:extLst>
        </c:ser>
        <c:ser>
          <c:idx val="9"/>
          <c:order val="9"/>
          <c:tx>
            <c:strRef>
              <c:f>'Plot Data'!$AG$2</c:f>
              <c:strCache>
                <c:ptCount val="1"/>
                <c:pt idx="0">
                  <c:v>Actual daily case avg </c:v>
                </c:pt>
              </c:strCache>
            </c:strRef>
          </c:tx>
          <c:spPr>
            <a:ln w="19050" cap="rnd">
              <a:solidFill>
                <a:schemeClr val="accent4">
                  <a:lumMod val="60000"/>
                </a:schemeClr>
              </a:solidFill>
              <a:round/>
            </a:ln>
            <a:effectLst/>
          </c:spPr>
          <c:marker>
            <c:symbol val="none"/>
          </c:marker>
          <c:xVal>
            <c:numRef>
              <c:f>'Plot Data'!$B$35:$B$846</c:f>
              <c:numCache>
                <c:formatCode>m/d/yy;@</c:formatCode>
                <c:ptCount val="812"/>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pt idx="238">
                  <c:v>44069</c:v>
                </c:pt>
                <c:pt idx="239">
                  <c:v>44070</c:v>
                </c:pt>
                <c:pt idx="240">
                  <c:v>44071</c:v>
                </c:pt>
                <c:pt idx="241">
                  <c:v>44072</c:v>
                </c:pt>
                <c:pt idx="242">
                  <c:v>44073</c:v>
                </c:pt>
                <c:pt idx="243">
                  <c:v>44074</c:v>
                </c:pt>
                <c:pt idx="244">
                  <c:v>44075</c:v>
                </c:pt>
                <c:pt idx="245">
                  <c:v>44076</c:v>
                </c:pt>
                <c:pt idx="246">
                  <c:v>44077</c:v>
                </c:pt>
                <c:pt idx="247">
                  <c:v>44078</c:v>
                </c:pt>
                <c:pt idx="248">
                  <c:v>44079</c:v>
                </c:pt>
                <c:pt idx="249">
                  <c:v>44080</c:v>
                </c:pt>
                <c:pt idx="250">
                  <c:v>44081</c:v>
                </c:pt>
                <c:pt idx="251">
                  <c:v>44082</c:v>
                </c:pt>
                <c:pt idx="252">
                  <c:v>44083</c:v>
                </c:pt>
                <c:pt idx="253">
                  <c:v>44084</c:v>
                </c:pt>
                <c:pt idx="254">
                  <c:v>44085</c:v>
                </c:pt>
                <c:pt idx="255">
                  <c:v>44086</c:v>
                </c:pt>
                <c:pt idx="256">
                  <c:v>44087</c:v>
                </c:pt>
                <c:pt idx="257">
                  <c:v>44088</c:v>
                </c:pt>
                <c:pt idx="258">
                  <c:v>44089</c:v>
                </c:pt>
                <c:pt idx="259">
                  <c:v>44090</c:v>
                </c:pt>
                <c:pt idx="260">
                  <c:v>44091</c:v>
                </c:pt>
                <c:pt idx="261">
                  <c:v>44092</c:v>
                </c:pt>
                <c:pt idx="262">
                  <c:v>44093</c:v>
                </c:pt>
                <c:pt idx="263">
                  <c:v>44094</c:v>
                </c:pt>
                <c:pt idx="264">
                  <c:v>44095</c:v>
                </c:pt>
                <c:pt idx="265">
                  <c:v>44096</c:v>
                </c:pt>
                <c:pt idx="266">
                  <c:v>44097</c:v>
                </c:pt>
                <c:pt idx="267">
                  <c:v>44098</c:v>
                </c:pt>
                <c:pt idx="268">
                  <c:v>44099</c:v>
                </c:pt>
                <c:pt idx="269">
                  <c:v>44100</c:v>
                </c:pt>
                <c:pt idx="270">
                  <c:v>44101</c:v>
                </c:pt>
                <c:pt idx="271">
                  <c:v>44102</c:v>
                </c:pt>
                <c:pt idx="272">
                  <c:v>44103</c:v>
                </c:pt>
                <c:pt idx="273">
                  <c:v>44104</c:v>
                </c:pt>
                <c:pt idx="274">
                  <c:v>44105</c:v>
                </c:pt>
                <c:pt idx="275">
                  <c:v>44106</c:v>
                </c:pt>
                <c:pt idx="276">
                  <c:v>44107</c:v>
                </c:pt>
                <c:pt idx="277">
                  <c:v>44108</c:v>
                </c:pt>
                <c:pt idx="278">
                  <c:v>44109</c:v>
                </c:pt>
                <c:pt idx="279">
                  <c:v>44110</c:v>
                </c:pt>
                <c:pt idx="280">
                  <c:v>44111</c:v>
                </c:pt>
                <c:pt idx="281">
                  <c:v>44112</c:v>
                </c:pt>
                <c:pt idx="282">
                  <c:v>44113</c:v>
                </c:pt>
                <c:pt idx="283">
                  <c:v>44114</c:v>
                </c:pt>
                <c:pt idx="284">
                  <c:v>44115</c:v>
                </c:pt>
                <c:pt idx="285">
                  <c:v>44116</c:v>
                </c:pt>
                <c:pt idx="286">
                  <c:v>44117</c:v>
                </c:pt>
                <c:pt idx="287">
                  <c:v>44118</c:v>
                </c:pt>
                <c:pt idx="288">
                  <c:v>44119</c:v>
                </c:pt>
                <c:pt idx="289">
                  <c:v>44120</c:v>
                </c:pt>
                <c:pt idx="290">
                  <c:v>44121</c:v>
                </c:pt>
                <c:pt idx="291">
                  <c:v>44122</c:v>
                </c:pt>
                <c:pt idx="292">
                  <c:v>44123</c:v>
                </c:pt>
                <c:pt idx="293">
                  <c:v>44124</c:v>
                </c:pt>
                <c:pt idx="294">
                  <c:v>44125</c:v>
                </c:pt>
                <c:pt idx="295">
                  <c:v>44126</c:v>
                </c:pt>
                <c:pt idx="296">
                  <c:v>44127</c:v>
                </c:pt>
                <c:pt idx="297">
                  <c:v>44128</c:v>
                </c:pt>
                <c:pt idx="298">
                  <c:v>44129</c:v>
                </c:pt>
                <c:pt idx="299">
                  <c:v>44130</c:v>
                </c:pt>
                <c:pt idx="300">
                  <c:v>44131</c:v>
                </c:pt>
                <c:pt idx="301">
                  <c:v>44132</c:v>
                </c:pt>
                <c:pt idx="302">
                  <c:v>44133</c:v>
                </c:pt>
                <c:pt idx="303">
                  <c:v>44134</c:v>
                </c:pt>
                <c:pt idx="304">
                  <c:v>44135</c:v>
                </c:pt>
                <c:pt idx="305">
                  <c:v>44136</c:v>
                </c:pt>
                <c:pt idx="306">
                  <c:v>44137</c:v>
                </c:pt>
                <c:pt idx="307">
                  <c:v>44138</c:v>
                </c:pt>
                <c:pt idx="308">
                  <c:v>44139</c:v>
                </c:pt>
                <c:pt idx="309">
                  <c:v>44140</c:v>
                </c:pt>
                <c:pt idx="310">
                  <c:v>44141</c:v>
                </c:pt>
                <c:pt idx="311">
                  <c:v>44142</c:v>
                </c:pt>
                <c:pt idx="312">
                  <c:v>44143</c:v>
                </c:pt>
                <c:pt idx="313">
                  <c:v>44144</c:v>
                </c:pt>
                <c:pt idx="314">
                  <c:v>44145</c:v>
                </c:pt>
                <c:pt idx="315">
                  <c:v>44146</c:v>
                </c:pt>
                <c:pt idx="316">
                  <c:v>44147</c:v>
                </c:pt>
                <c:pt idx="317">
                  <c:v>44148</c:v>
                </c:pt>
                <c:pt idx="318">
                  <c:v>44149</c:v>
                </c:pt>
                <c:pt idx="319">
                  <c:v>44150</c:v>
                </c:pt>
                <c:pt idx="320">
                  <c:v>44151</c:v>
                </c:pt>
                <c:pt idx="321">
                  <c:v>44152</c:v>
                </c:pt>
                <c:pt idx="322">
                  <c:v>44153</c:v>
                </c:pt>
                <c:pt idx="323">
                  <c:v>44154</c:v>
                </c:pt>
                <c:pt idx="324">
                  <c:v>44155</c:v>
                </c:pt>
                <c:pt idx="325">
                  <c:v>44156</c:v>
                </c:pt>
                <c:pt idx="326">
                  <c:v>44157</c:v>
                </c:pt>
                <c:pt idx="327">
                  <c:v>44158</c:v>
                </c:pt>
                <c:pt idx="328">
                  <c:v>44159</c:v>
                </c:pt>
                <c:pt idx="329">
                  <c:v>44160</c:v>
                </c:pt>
                <c:pt idx="330">
                  <c:v>44161</c:v>
                </c:pt>
                <c:pt idx="331">
                  <c:v>44162</c:v>
                </c:pt>
                <c:pt idx="332">
                  <c:v>44163</c:v>
                </c:pt>
                <c:pt idx="333">
                  <c:v>44164</c:v>
                </c:pt>
                <c:pt idx="334">
                  <c:v>44165</c:v>
                </c:pt>
                <c:pt idx="335">
                  <c:v>44166</c:v>
                </c:pt>
                <c:pt idx="336">
                  <c:v>44167</c:v>
                </c:pt>
                <c:pt idx="337">
                  <c:v>44168</c:v>
                </c:pt>
                <c:pt idx="338">
                  <c:v>44169</c:v>
                </c:pt>
                <c:pt idx="339">
                  <c:v>44170</c:v>
                </c:pt>
                <c:pt idx="340">
                  <c:v>44171</c:v>
                </c:pt>
                <c:pt idx="341">
                  <c:v>44172</c:v>
                </c:pt>
                <c:pt idx="342">
                  <c:v>44173</c:v>
                </c:pt>
                <c:pt idx="343">
                  <c:v>44174</c:v>
                </c:pt>
                <c:pt idx="344">
                  <c:v>44175</c:v>
                </c:pt>
                <c:pt idx="345">
                  <c:v>44176</c:v>
                </c:pt>
                <c:pt idx="346">
                  <c:v>44177</c:v>
                </c:pt>
                <c:pt idx="347">
                  <c:v>44178</c:v>
                </c:pt>
                <c:pt idx="348">
                  <c:v>44179</c:v>
                </c:pt>
                <c:pt idx="349">
                  <c:v>44180</c:v>
                </c:pt>
                <c:pt idx="350">
                  <c:v>44181</c:v>
                </c:pt>
                <c:pt idx="351">
                  <c:v>44182</c:v>
                </c:pt>
                <c:pt idx="352">
                  <c:v>44183</c:v>
                </c:pt>
                <c:pt idx="353">
                  <c:v>44184</c:v>
                </c:pt>
                <c:pt idx="354">
                  <c:v>44185</c:v>
                </c:pt>
                <c:pt idx="355">
                  <c:v>44186</c:v>
                </c:pt>
                <c:pt idx="356">
                  <c:v>44187</c:v>
                </c:pt>
                <c:pt idx="357">
                  <c:v>44188</c:v>
                </c:pt>
                <c:pt idx="358">
                  <c:v>44189</c:v>
                </c:pt>
                <c:pt idx="359">
                  <c:v>44190</c:v>
                </c:pt>
                <c:pt idx="360">
                  <c:v>44191</c:v>
                </c:pt>
                <c:pt idx="361">
                  <c:v>44192</c:v>
                </c:pt>
                <c:pt idx="362">
                  <c:v>44193</c:v>
                </c:pt>
                <c:pt idx="363">
                  <c:v>44194</c:v>
                </c:pt>
                <c:pt idx="364">
                  <c:v>44195</c:v>
                </c:pt>
                <c:pt idx="365">
                  <c:v>44196</c:v>
                </c:pt>
                <c:pt idx="366">
                  <c:v>44197</c:v>
                </c:pt>
                <c:pt idx="367">
                  <c:v>44198</c:v>
                </c:pt>
                <c:pt idx="368">
                  <c:v>44199</c:v>
                </c:pt>
                <c:pt idx="369">
                  <c:v>44200</c:v>
                </c:pt>
                <c:pt idx="370">
                  <c:v>44201</c:v>
                </c:pt>
                <c:pt idx="371">
                  <c:v>44202</c:v>
                </c:pt>
                <c:pt idx="372">
                  <c:v>44203</c:v>
                </c:pt>
                <c:pt idx="373">
                  <c:v>44204</c:v>
                </c:pt>
                <c:pt idx="374">
                  <c:v>44205</c:v>
                </c:pt>
                <c:pt idx="375">
                  <c:v>44206</c:v>
                </c:pt>
                <c:pt idx="376">
                  <c:v>44207</c:v>
                </c:pt>
                <c:pt idx="377">
                  <c:v>44208</c:v>
                </c:pt>
                <c:pt idx="378">
                  <c:v>44209</c:v>
                </c:pt>
                <c:pt idx="379">
                  <c:v>44210</c:v>
                </c:pt>
                <c:pt idx="380">
                  <c:v>44211</c:v>
                </c:pt>
                <c:pt idx="381">
                  <c:v>44212</c:v>
                </c:pt>
                <c:pt idx="382">
                  <c:v>44213</c:v>
                </c:pt>
                <c:pt idx="383">
                  <c:v>44214</c:v>
                </c:pt>
                <c:pt idx="384">
                  <c:v>44215</c:v>
                </c:pt>
                <c:pt idx="385">
                  <c:v>44216</c:v>
                </c:pt>
                <c:pt idx="386">
                  <c:v>44217</c:v>
                </c:pt>
                <c:pt idx="387">
                  <c:v>44218</c:v>
                </c:pt>
                <c:pt idx="388">
                  <c:v>44219</c:v>
                </c:pt>
                <c:pt idx="389">
                  <c:v>44220</c:v>
                </c:pt>
                <c:pt idx="390">
                  <c:v>44221</c:v>
                </c:pt>
                <c:pt idx="391">
                  <c:v>44222</c:v>
                </c:pt>
                <c:pt idx="392">
                  <c:v>44223</c:v>
                </c:pt>
                <c:pt idx="393">
                  <c:v>44224</c:v>
                </c:pt>
                <c:pt idx="394">
                  <c:v>44225</c:v>
                </c:pt>
                <c:pt idx="395">
                  <c:v>44226</c:v>
                </c:pt>
                <c:pt idx="396">
                  <c:v>44227</c:v>
                </c:pt>
                <c:pt idx="397">
                  <c:v>44228</c:v>
                </c:pt>
                <c:pt idx="398">
                  <c:v>44229</c:v>
                </c:pt>
                <c:pt idx="399">
                  <c:v>44230</c:v>
                </c:pt>
                <c:pt idx="400">
                  <c:v>44231</c:v>
                </c:pt>
                <c:pt idx="401">
                  <c:v>44232</c:v>
                </c:pt>
                <c:pt idx="402">
                  <c:v>44233</c:v>
                </c:pt>
                <c:pt idx="403">
                  <c:v>44234</c:v>
                </c:pt>
                <c:pt idx="404">
                  <c:v>44235</c:v>
                </c:pt>
                <c:pt idx="405">
                  <c:v>44236</c:v>
                </c:pt>
                <c:pt idx="406">
                  <c:v>44237</c:v>
                </c:pt>
                <c:pt idx="407">
                  <c:v>44238</c:v>
                </c:pt>
                <c:pt idx="408">
                  <c:v>44239</c:v>
                </c:pt>
                <c:pt idx="409">
                  <c:v>44240</c:v>
                </c:pt>
                <c:pt idx="410">
                  <c:v>44241</c:v>
                </c:pt>
                <c:pt idx="411">
                  <c:v>44242</c:v>
                </c:pt>
                <c:pt idx="412">
                  <c:v>44243</c:v>
                </c:pt>
                <c:pt idx="413">
                  <c:v>44244</c:v>
                </c:pt>
                <c:pt idx="414">
                  <c:v>44245</c:v>
                </c:pt>
                <c:pt idx="415">
                  <c:v>44246</c:v>
                </c:pt>
                <c:pt idx="416">
                  <c:v>44247</c:v>
                </c:pt>
                <c:pt idx="417">
                  <c:v>44248</c:v>
                </c:pt>
                <c:pt idx="418">
                  <c:v>44249</c:v>
                </c:pt>
                <c:pt idx="419">
                  <c:v>44250</c:v>
                </c:pt>
                <c:pt idx="420">
                  <c:v>44251</c:v>
                </c:pt>
                <c:pt idx="421">
                  <c:v>44252</c:v>
                </c:pt>
                <c:pt idx="422">
                  <c:v>44253</c:v>
                </c:pt>
                <c:pt idx="423">
                  <c:v>44254</c:v>
                </c:pt>
                <c:pt idx="424">
                  <c:v>44255</c:v>
                </c:pt>
                <c:pt idx="425">
                  <c:v>44256</c:v>
                </c:pt>
                <c:pt idx="426">
                  <c:v>44257</c:v>
                </c:pt>
                <c:pt idx="427">
                  <c:v>44258</c:v>
                </c:pt>
                <c:pt idx="428">
                  <c:v>44259</c:v>
                </c:pt>
                <c:pt idx="429">
                  <c:v>44260</c:v>
                </c:pt>
                <c:pt idx="430">
                  <c:v>44261</c:v>
                </c:pt>
                <c:pt idx="431">
                  <c:v>44262</c:v>
                </c:pt>
                <c:pt idx="432">
                  <c:v>44263</c:v>
                </c:pt>
                <c:pt idx="433">
                  <c:v>44264</c:v>
                </c:pt>
                <c:pt idx="434">
                  <c:v>44265</c:v>
                </c:pt>
                <c:pt idx="435">
                  <c:v>44266</c:v>
                </c:pt>
                <c:pt idx="436">
                  <c:v>44267</c:v>
                </c:pt>
                <c:pt idx="437">
                  <c:v>44268</c:v>
                </c:pt>
                <c:pt idx="438">
                  <c:v>44269</c:v>
                </c:pt>
                <c:pt idx="439">
                  <c:v>44270</c:v>
                </c:pt>
                <c:pt idx="440">
                  <c:v>44271</c:v>
                </c:pt>
                <c:pt idx="441">
                  <c:v>44272</c:v>
                </c:pt>
                <c:pt idx="442">
                  <c:v>44273</c:v>
                </c:pt>
                <c:pt idx="443">
                  <c:v>44274</c:v>
                </c:pt>
                <c:pt idx="444">
                  <c:v>44275</c:v>
                </c:pt>
                <c:pt idx="445">
                  <c:v>44276</c:v>
                </c:pt>
                <c:pt idx="446">
                  <c:v>44277</c:v>
                </c:pt>
                <c:pt idx="447">
                  <c:v>44278</c:v>
                </c:pt>
                <c:pt idx="448">
                  <c:v>44279</c:v>
                </c:pt>
                <c:pt idx="449">
                  <c:v>44280</c:v>
                </c:pt>
                <c:pt idx="450">
                  <c:v>44281</c:v>
                </c:pt>
                <c:pt idx="451">
                  <c:v>44282</c:v>
                </c:pt>
                <c:pt idx="452">
                  <c:v>44283</c:v>
                </c:pt>
                <c:pt idx="453">
                  <c:v>44284</c:v>
                </c:pt>
                <c:pt idx="454">
                  <c:v>44285</c:v>
                </c:pt>
                <c:pt idx="455">
                  <c:v>44286</c:v>
                </c:pt>
                <c:pt idx="456">
                  <c:v>44287</c:v>
                </c:pt>
                <c:pt idx="457">
                  <c:v>44288</c:v>
                </c:pt>
                <c:pt idx="458">
                  <c:v>44289</c:v>
                </c:pt>
                <c:pt idx="459">
                  <c:v>44290</c:v>
                </c:pt>
                <c:pt idx="460">
                  <c:v>44291</c:v>
                </c:pt>
                <c:pt idx="461">
                  <c:v>44292</c:v>
                </c:pt>
                <c:pt idx="462">
                  <c:v>44293</c:v>
                </c:pt>
                <c:pt idx="463">
                  <c:v>44294</c:v>
                </c:pt>
                <c:pt idx="464">
                  <c:v>44295</c:v>
                </c:pt>
                <c:pt idx="465">
                  <c:v>44296</c:v>
                </c:pt>
                <c:pt idx="466">
                  <c:v>44297</c:v>
                </c:pt>
                <c:pt idx="467">
                  <c:v>44298</c:v>
                </c:pt>
                <c:pt idx="468">
                  <c:v>44299</c:v>
                </c:pt>
                <c:pt idx="469">
                  <c:v>44300</c:v>
                </c:pt>
                <c:pt idx="470">
                  <c:v>44301</c:v>
                </c:pt>
                <c:pt idx="471">
                  <c:v>44302</c:v>
                </c:pt>
                <c:pt idx="472">
                  <c:v>44303</c:v>
                </c:pt>
                <c:pt idx="473">
                  <c:v>44304</c:v>
                </c:pt>
                <c:pt idx="474">
                  <c:v>44305</c:v>
                </c:pt>
                <c:pt idx="475">
                  <c:v>44306</c:v>
                </c:pt>
                <c:pt idx="476">
                  <c:v>44307</c:v>
                </c:pt>
                <c:pt idx="477">
                  <c:v>44308</c:v>
                </c:pt>
                <c:pt idx="478">
                  <c:v>44309</c:v>
                </c:pt>
                <c:pt idx="479">
                  <c:v>44310</c:v>
                </c:pt>
                <c:pt idx="480">
                  <c:v>44311</c:v>
                </c:pt>
                <c:pt idx="481">
                  <c:v>44312</c:v>
                </c:pt>
                <c:pt idx="482">
                  <c:v>44313</c:v>
                </c:pt>
                <c:pt idx="483">
                  <c:v>44314</c:v>
                </c:pt>
                <c:pt idx="484">
                  <c:v>44315</c:v>
                </c:pt>
                <c:pt idx="485">
                  <c:v>44316</c:v>
                </c:pt>
                <c:pt idx="486">
                  <c:v>44317</c:v>
                </c:pt>
                <c:pt idx="487">
                  <c:v>44318</c:v>
                </c:pt>
                <c:pt idx="488">
                  <c:v>44319</c:v>
                </c:pt>
                <c:pt idx="489">
                  <c:v>44320</c:v>
                </c:pt>
                <c:pt idx="490">
                  <c:v>44321</c:v>
                </c:pt>
                <c:pt idx="491">
                  <c:v>44322</c:v>
                </c:pt>
                <c:pt idx="492">
                  <c:v>44323</c:v>
                </c:pt>
                <c:pt idx="493">
                  <c:v>44324</c:v>
                </c:pt>
                <c:pt idx="494">
                  <c:v>44325</c:v>
                </c:pt>
                <c:pt idx="495">
                  <c:v>44326</c:v>
                </c:pt>
                <c:pt idx="496">
                  <c:v>44327</c:v>
                </c:pt>
                <c:pt idx="497">
                  <c:v>44328</c:v>
                </c:pt>
                <c:pt idx="498">
                  <c:v>44329</c:v>
                </c:pt>
                <c:pt idx="499">
                  <c:v>44330</c:v>
                </c:pt>
                <c:pt idx="500">
                  <c:v>44331</c:v>
                </c:pt>
                <c:pt idx="501">
                  <c:v>44332</c:v>
                </c:pt>
                <c:pt idx="502">
                  <c:v>44333</c:v>
                </c:pt>
                <c:pt idx="503">
                  <c:v>44334</c:v>
                </c:pt>
                <c:pt idx="504">
                  <c:v>44335</c:v>
                </c:pt>
                <c:pt idx="505">
                  <c:v>44336</c:v>
                </c:pt>
                <c:pt idx="506">
                  <c:v>44337</c:v>
                </c:pt>
                <c:pt idx="507">
                  <c:v>44338</c:v>
                </c:pt>
                <c:pt idx="508">
                  <c:v>44339</c:v>
                </c:pt>
                <c:pt idx="509">
                  <c:v>44340</c:v>
                </c:pt>
                <c:pt idx="510">
                  <c:v>44341</c:v>
                </c:pt>
                <c:pt idx="511">
                  <c:v>44342</c:v>
                </c:pt>
                <c:pt idx="512">
                  <c:v>44343</c:v>
                </c:pt>
                <c:pt idx="513">
                  <c:v>44344</c:v>
                </c:pt>
                <c:pt idx="514">
                  <c:v>44345</c:v>
                </c:pt>
                <c:pt idx="515">
                  <c:v>44346</c:v>
                </c:pt>
                <c:pt idx="516">
                  <c:v>44347</c:v>
                </c:pt>
                <c:pt idx="517">
                  <c:v>44348</c:v>
                </c:pt>
                <c:pt idx="518">
                  <c:v>44349</c:v>
                </c:pt>
                <c:pt idx="519">
                  <c:v>44350</c:v>
                </c:pt>
                <c:pt idx="520">
                  <c:v>44351</c:v>
                </c:pt>
                <c:pt idx="521">
                  <c:v>44352</c:v>
                </c:pt>
                <c:pt idx="522">
                  <c:v>44353</c:v>
                </c:pt>
                <c:pt idx="523">
                  <c:v>44354</c:v>
                </c:pt>
                <c:pt idx="524">
                  <c:v>44355</c:v>
                </c:pt>
                <c:pt idx="525">
                  <c:v>44356</c:v>
                </c:pt>
                <c:pt idx="526">
                  <c:v>44357</c:v>
                </c:pt>
                <c:pt idx="527">
                  <c:v>44358</c:v>
                </c:pt>
                <c:pt idx="528">
                  <c:v>44359</c:v>
                </c:pt>
                <c:pt idx="529">
                  <c:v>44360</c:v>
                </c:pt>
                <c:pt idx="530">
                  <c:v>44361</c:v>
                </c:pt>
                <c:pt idx="531">
                  <c:v>44362</c:v>
                </c:pt>
                <c:pt idx="532">
                  <c:v>44363</c:v>
                </c:pt>
                <c:pt idx="533">
                  <c:v>44364</c:v>
                </c:pt>
                <c:pt idx="534">
                  <c:v>44365</c:v>
                </c:pt>
                <c:pt idx="535">
                  <c:v>44366</c:v>
                </c:pt>
                <c:pt idx="536">
                  <c:v>44367</c:v>
                </c:pt>
                <c:pt idx="537">
                  <c:v>44368</c:v>
                </c:pt>
                <c:pt idx="538">
                  <c:v>44369</c:v>
                </c:pt>
                <c:pt idx="539">
                  <c:v>44370</c:v>
                </c:pt>
                <c:pt idx="540">
                  <c:v>44371</c:v>
                </c:pt>
                <c:pt idx="541">
                  <c:v>44372</c:v>
                </c:pt>
                <c:pt idx="542">
                  <c:v>44373</c:v>
                </c:pt>
                <c:pt idx="543">
                  <c:v>44374</c:v>
                </c:pt>
                <c:pt idx="544">
                  <c:v>44375</c:v>
                </c:pt>
                <c:pt idx="545">
                  <c:v>44376</c:v>
                </c:pt>
                <c:pt idx="546">
                  <c:v>44377</c:v>
                </c:pt>
                <c:pt idx="547">
                  <c:v>44378</c:v>
                </c:pt>
                <c:pt idx="548">
                  <c:v>44379</c:v>
                </c:pt>
                <c:pt idx="549">
                  <c:v>44380</c:v>
                </c:pt>
                <c:pt idx="550">
                  <c:v>44381</c:v>
                </c:pt>
                <c:pt idx="551">
                  <c:v>44382</c:v>
                </c:pt>
                <c:pt idx="552">
                  <c:v>44383</c:v>
                </c:pt>
                <c:pt idx="553">
                  <c:v>44384</c:v>
                </c:pt>
                <c:pt idx="554">
                  <c:v>44385</c:v>
                </c:pt>
                <c:pt idx="555">
                  <c:v>44386</c:v>
                </c:pt>
                <c:pt idx="556">
                  <c:v>44387</c:v>
                </c:pt>
                <c:pt idx="557">
                  <c:v>44388</c:v>
                </c:pt>
                <c:pt idx="558">
                  <c:v>44389</c:v>
                </c:pt>
                <c:pt idx="559">
                  <c:v>44390</c:v>
                </c:pt>
                <c:pt idx="560">
                  <c:v>44391</c:v>
                </c:pt>
                <c:pt idx="561">
                  <c:v>44392</c:v>
                </c:pt>
                <c:pt idx="562">
                  <c:v>44393</c:v>
                </c:pt>
                <c:pt idx="563">
                  <c:v>44394</c:v>
                </c:pt>
                <c:pt idx="564">
                  <c:v>44395</c:v>
                </c:pt>
                <c:pt idx="565">
                  <c:v>44396</c:v>
                </c:pt>
                <c:pt idx="566">
                  <c:v>44397</c:v>
                </c:pt>
                <c:pt idx="567">
                  <c:v>44398</c:v>
                </c:pt>
                <c:pt idx="568">
                  <c:v>44399</c:v>
                </c:pt>
                <c:pt idx="569">
                  <c:v>44400</c:v>
                </c:pt>
                <c:pt idx="570">
                  <c:v>44401</c:v>
                </c:pt>
                <c:pt idx="571">
                  <c:v>44402</c:v>
                </c:pt>
                <c:pt idx="572">
                  <c:v>44403</c:v>
                </c:pt>
                <c:pt idx="573">
                  <c:v>44404</c:v>
                </c:pt>
                <c:pt idx="574">
                  <c:v>44405</c:v>
                </c:pt>
                <c:pt idx="575">
                  <c:v>44406</c:v>
                </c:pt>
                <c:pt idx="576">
                  <c:v>44407</c:v>
                </c:pt>
                <c:pt idx="577">
                  <c:v>44408</c:v>
                </c:pt>
                <c:pt idx="578">
                  <c:v>44409</c:v>
                </c:pt>
                <c:pt idx="579">
                  <c:v>44410</c:v>
                </c:pt>
                <c:pt idx="580">
                  <c:v>44411</c:v>
                </c:pt>
                <c:pt idx="581">
                  <c:v>44412</c:v>
                </c:pt>
                <c:pt idx="582">
                  <c:v>44413</c:v>
                </c:pt>
                <c:pt idx="583">
                  <c:v>44414</c:v>
                </c:pt>
                <c:pt idx="584">
                  <c:v>44415</c:v>
                </c:pt>
                <c:pt idx="585">
                  <c:v>44416</c:v>
                </c:pt>
                <c:pt idx="586">
                  <c:v>44417</c:v>
                </c:pt>
                <c:pt idx="587">
                  <c:v>44418</c:v>
                </c:pt>
                <c:pt idx="588">
                  <c:v>44419</c:v>
                </c:pt>
                <c:pt idx="589">
                  <c:v>44420</c:v>
                </c:pt>
                <c:pt idx="590">
                  <c:v>44421</c:v>
                </c:pt>
                <c:pt idx="591">
                  <c:v>44422</c:v>
                </c:pt>
                <c:pt idx="592">
                  <c:v>44423</c:v>
                </c:pt>
                <c:pt idx="593">
                  <c:v>44424</c:v>
                </c:pt>
                <c:pt idx="594">
                  <c:v>44425</c:v>
                </c:pt>
                <c:pt idx="595">
                  <c:v>44426</c:v>
                </c:pt>
                <c:pt idx="596">
                  <c:v>44427</c:v>
                </c:pt>
                <c:pt idx="597">
                  <c:v>44428</c:v>
                </c:pt>
                <c:pt idx="598">
                  <c:v>44429</c:v>
                </c:pt>
                <c:pt idx="599">
                  <c:v>44430</c:v>
                </c:pt>
                <c:pt idx="600">
                  <c:v>44431</c:v>
                </c:pt>
                <c:pt idx="601">
                  <c:v>44432</c:v>
                </c:pt>
                <c:pt idx="602">
                  <c:v>44433</c:v>
                </c:pt>
                <c:pt idx="603">
                  <c:v>44434</c:v>
                </c:pt>
                <c:pt idx="604">
                  <c:v>44435</c:v>
                </c:pt>
                <c:pt idx="605">
                  <c:v>44436</c:v>
                </c:pt>
                <c:pt idx="606">
                  <c:v>44437</c:v>
                </c:pt>
                <c:pt idx="607">
                  <c:v>44438</c:v>
                </c:pt>
                <c:pt idx="608">
                  <c:v>44439</c:v>
                </c:pt>
                <c:pt idx="609">
                  <c:v>44440</c:v>
                </c:pt>
                <c:pt idx="610">
                  <c:v>44441</c:v>
                </c:pt>
                <c:pt idx="611">
                  <c:v>44442</c:v>
                </c:pt>
                <c:pt idx="612">
                  <c:v>44443</c:v>
                </c:pt>
                <c:pt idx="613">
                  <c:v>44444</c:v>
                </c:pt>
                <c:pt idx="614">
                  <c:v>44445</c:v>
                </c:pt>
                <c:pt idx="615">
                  <c:v>44446</c:v>
                </c:pt>
                <c:pt idx="616">
                  <c:v>44447</c:v>
                </c:pt>
                <c:pt idx="617">
                  <c:v>44448</c:v>
                </c:pt>
                <c:pt idx="618">
                  <c:v>44449</c:v>
                </c:pt>
                <c:pt idx="619">
                  <c:v>44450</c:v>
                </c:pt>
                <c:pt idx="620">
                  <c:v>44451</c:v>
                </c:pt>
                <c:pt idx="621">
                  <c:v>44452</c:v>
                </c:pt>
                <c:pt idx="622">
                  <c:v>44453</c:v>
                </c:pt>
                <c:pt idx="623">
                  <c:v>44454</c:v>
                </c:pt>
                <c:pt idx="624">
                  <c:v>44455</c:v>
                </c:pt>
                <c:pt idx="625">
                  <c:v>44456</c:v>
                </c:pt>
                <c:pt idx="626">
                  <c:v>44457</c:v>
                </c:pt>
                <c:pt idx="627">
                  <c:v>44458</c:v>
                </c:pt>
                <c:pt idx="628">
                  <c:v>44459</c:v>
                </c:pt>
                <c:pt idx="629">
                  <c:v>44460</c:v>
                </c:pt>
                <c:pt idx="630">
                  <c:v>44461</c:v>
                </c:pt>
                <c:pt idx="631">
                  <c:v>44462</c:v>
                </c:pt>
                <c:pt idx="632">
                  <c:v>44463</c:v>
                </c:pt>
                <c:pt idx="633">
                  <c:v>44464</c:v>
                </c:pt>
                <c:pt idx="634">
                  <c:v>44465</c:v>
                </c:pt>
                <c:pt idx="635">
                  <c:v>44466</c:v>
                </c:pt>
                <c:pt idx="636">
                  <c:v>44467</c:v>
                </c:pt>
                <c:pt idx="637">
                  <c:v>44468</c:v>
                </c:pt>
                <c:pt idx="638">
                  <c:v>44469</c:v>
                </c:pt>
                <c:pt idx="639">
                  <c:v>44470</c:v>
                </c:pt>
                <c:pt idx="640">
                  <c:v>44471</c:v>
                </c:pt>
                <c:pt idx="641">
                  <c:v>44472</c:v>
                </c:pt>
                <c:pt idx="642">
                  <c:v>44473</c:v>
                </c:pt>
                <c:pt idx="643">
                  <c:v>44474</c:v>
                </c:pt>
                <c:pt idx="644">
                  <c:v>44475</c:v>
                </c:pt>
                <c:pt idx="645">
                  <c:v>44476</c:v>
                </c:pt>
                <c:pt idx="646">
                  <c:v>44477</c:v>
                </c:pt>
                <c:pt idx="647">
                  <c:v>44478</c:v>
                </c:pt>
                <c:pt idx="648">
                  <c:v>44479</c:v>
                </c:pt>
                <c:pt idx="649">
                  <c:v>44480</c:v>
                </c:pt>
                <c:pt idx="650">
                  <c:v>44481</c:v>
                </c:pt>
                <c:pt idx="651">
                  <c:v>44482</c:v>
                </c:pt>
                <c:pt idx="652">
                  <c:v>44483</c:v>
                </c:pt>
                <c:pt idx="653">
                  <c:v>44484</c:v>
                </c:pt>
                <c:pt idx="654">
                  <c:v>44485</c:v>
                </c:pt>
                <c:pt idx="655">
                  <c:v>44486</c:v>
                </c:pt>
                <c:pt idx="656">
                  <c:v>44487</c:v>
                </c:pt>
                <c:pt idx="657">
                  <c:v>44488</c:v>
                </c:pt>
                <c:pt idx="658">
                  <c:v>44489</c:v>
                </c:pt>
                <c:pt idx="659">
                  <c:v>44490</c:v>
                </c:pt>
                <c:pt idx="660">
                  <c:v>44491</c:v>
                </c:pt>
                <c:pt idx="661">
                  <c:v>44492</c:v>
                </c:pt>
                <c:pt idx="662">
                  <c:v>44493</c:v>
                </c:pt>
                <c:pt idx="663">
                  <c:v>44494</c:v>
                </c:pt>
                <c:pt idx="664">
                  <c:v>44495</c:v>
                </c:pt>
                <c:pt idx="665">
                  <c:v>44496</c:v>
                </c:pt>
                <c:pt idx="666">
                  <c:v>44497</c:v>
                </c:pt>
                <c:pt idx="667">
                  <c:v>44498</c:v>
                </c:pt>
                <c:pt idx="668">
                  <c:v>44499</c:v>
                </c:pt>
                <c:pt idx="669">
                  <c:v>44500</c:v>
                </c:pt>
                <c:pt idx="670">
                  <c:v>44501</c:v>
                </c:pt>
                <c:pt idx="671">
                  <c:v>44502</c:v>
                </c:pt>
                <c:pt idx="672">
                  <c:v>44503</c:v>
                </c:pt>
                <c:pt idx="673">
                  <c:v>44504</c:v>
                </c:pt>
                <c:pt idx="674">
                  <c:v>44505</c:v>
                </c:pt>
                <c:pt idx="675">
                  <c:v>44506</c:v>
                </c:pt>
                <c:pt idx="676">
                  <c:v>44507</c:v>
                </c:pt>
                <c:pt idx="677">
                  <c:v>44508</c:v>
                </c:pt>
                <c:pt idx="678">
                  <c:v>44509</c:v>
                </c:pt>
                <c:pt idx="679">
                  <c:v>44510</c:v>
                </c:pt>
                <c:pt idx="680">
                  <c:v>44511</c:v>
                </c:pt>
                <c:pt idx="681">
                  <c:v>44512</c:v>
                </c:pt>
                <c:pt idx="682">
                  <c:v>44513</c:v>
                </c:pt>
                <c:pt idx="683">
                  <c:v>44514</c:v>
                </c:pt>
                <c:pt idx="684">
                  <c:v>44515</c:v>
                </c:pt>
                <c:pt idx="685">
                  <c:v>44516</c:v>
                </c:pt>
                <c:pt idx="686">
                  <c:v>44517</c:v>
                </c:pt>
                <c:pt idx="687">
                  <c:v>44518</c:v>
                </c:pt>
                <c:pt idx="688">
                  <c:v>44519</c:v>
                </c:pt>
                <c:pt idx="689">
                  <c:v>44520</c:v>
                </c:pt>
                <c:pt idx="690">
                  <c:v>44521</c:v>
                </c:pt>
                <c:pt idx="691">
                  <c:v>44522</c:v>
                </c:pt>
                <c:pt idx="692">
                  <c:v>44523</c:v>
                </c:pt>
                <c:pt idx="693">
                  <c:v>44524</c:v>
                </c:pt>
                <c:pt idx="694">
                  <c:v>44525</c:v>
                </c:pt>
                <c:pt idx="695">
                  <c:v>44526</c:v>
                </c:pt>
                <c:pt idx="696">
                  <c:v>44527</c:v>
                </c:pt>
                <c:pt idx="697">
                  <c:v>44528</c:v>
                </c:pt>
                <c:pt idx="698">
                  <c:v>44529</c:v>
                </c:pt>
                <c:pt idx="699">
                  <c:v>44530</c:v>
                </c:pt>
                <c:pt idx="700">
                  <c:v>44531</c:v>
                </c:pt>
                <c:pt idx="701">
                  <c:v>44532</c:v>
                </c:pt>
                <c:pt idx="702">
                  <c:v>44533</c:v>
                </c:pt>
                <c:pt idx="703">
                  <c:v>44534</c:v>
                </c:pt>
                <c:pt idx="704">
                  <c:v>44535</c:v>
                </c:pt>
                <c:pt idx="705">
                  <c:v>44536</c:v>
                </c:pt>
                <c:pt idx="706">
                  <c:v>44537</c:v>
                </c:pt>
                <c:pt idx="707">
                  <c:v>44538</c:v>
                </c:pt>
                <c:pt idx="708">
                  <c:v>44539</c:v>
                </c:pt>
                <c:pt idx="709">
                  <c:v>44540</c:v>
                </c:pt>
                <c:pt idx="710">
                  <c:v>44541</c:v>
                </c:pt>
                <c:pt idx="711">
                  <c:v>44542</c:v>
                </c:pt>
                <c:pt idx="712">
                  <c:v>44543</c:v>
                </c:pt>
                <c:pt idx="713">
                  <c:v>44544</c:v>
                </c:pt>
                <c:pt idx="714">
                  <c:v>44545</c:v>
                </c:pt>
                <c:pt idx="715">
                  <c:v>44546</c:v>
                </c:pt>
                <c:pt idx="716">
                  <c:v>44547</c:v>
                </c:pt>
                <c:pt idx="717">
                  <c:v>44548</c:v>
                </c:pt>
                <c:pt idx="718">
                  <c:v>44549</c:v>
                </c:pt>
                <c:pt idx="719">
                  <c:v>44550</c:v>
                </c:pt>
                <c:pt idx="720">
                  <c:v>44551</c:v>
                </c:pt>
                <c:pt idx="721">
                  <c:v>44552</c:v>
                </c:pt>
                <c:pt idx="722">
                  <c:v>44553</c:v>
                </c:pt>
                <c:pt idx="723">
                  <c:v>44554</c:v>
                </c:pt>
                <c:pt idx="724">
                  <c:v>44555</c:v>
                </c:pt>
                <c:pt idx="725">
                  <c:v>44556</c:v>
                </c:pt>
                <c:pt idx="726">
                  <c:v>44557</c:v>
                </c:pt>
                <c:pt idx="727">
                  <c:v>44558</c:v>
                </c:pt>
                <c:pt idx="728">
                  <c:v>44559</c:v>
                </c:pt>
                <c:pt idx="729">
                  <c:v>44560</c:v>
                </c:pt>
                <c:pt idx="730">
                  <c:v>44561</c:v>
                </c:pt>
                <c:pt idx="731">
                  <c:v>44562</c:v>
                </c:pt>
                <c:pt idx="732">
                  <c:v>44563</c:v>
                </c:pt>
                <c:pt idx="733">
                  <c:v>44564</c:v>
                </c:pt>
                <c:pt idx="734">
                  <c:v>44565</c:v>
                </c:pt>
                <c:pt idx="735">
                  <c:v>44566</c:v>
                </c:pt>
                <c:pt idx="736">
                  <c:v>44567</c:v>
                </c:pt>
                <c:pt idx="737">
                  <c:v>44568</c:v>
                </c:pt>
                <c:pt idx="738">
                  <c:v>44569</c:v>
                </c:pt>
                <c:pt idx="739">
                  <c:v>44570</c:v>
                </c:pt>
                <c:pt idx="740">
                  <c:v>44571</c:v>
                </c:pt>
                <c:pt idx="741">
                  <c:v>44572</c:v>
                </c:pt>
                <c:pt idx="742">
                  <c:v>44573</c:v>
                </c:pt>
                <c:pt idx="743">
                  <c:v>44574</c:v>
                </c:pt>
                <c:pt idx="744">
                  <c:v>44575</c:v>
                </c:pt>
                <c:pt idx="745">
                  <c:v>44576</c:v>
                </c:pt>
                <c:pt idx="746">
                  <c:v>44577</c:v>
                </c:pt>
                <c:pt idx="747">
                  <c:v>44578</c:v>
                </c:pt>
                <c:pt idx="748">
                  <c:v>44579</c:v>
                </c:pt>
                <c:pt idx="749">
                  <c:v>44580</c:v>
                </c:pt>
                <c:pt idx="750">
                  <c:v>44581</c:v>
                </c:pt>
                <c:pt idx="751">
                  <c:v>44582</c:v>
                </c:pt>
                <c:pt idx="752">
                  <c:v>44583</c:v>
                </c:pt>
                <c:pt idx="753">
                  <c:v>44584</c:v>
                </c:pt>
                <c:pt idx="754">
                  <c:v>44585</c:v>
                </c:pt>
                <c:pt idx="755">
                  <c:v>44586</c:v>
                </c:pt>
                <c:pt idx="756">
                  <c:v>44587</c:v>
                </c:pt>
                <c:pt idx="757">
                  <c:v>44588</c:v>
                </c:pt>
                <c:pt idx="758">
                  <c:v>44589</c:v>
                </c:pt>
                <c:pt idx="759">
                  <c:v>44590</c:v>
                </c:pt>
                <c:pt idx="760">
                  <c:v>44591</c:v>
                </c:pt>
                <c:pt idx="761">
                  <c:v>44592</c:v>
                </c:pt>
                <c:pt idx="762">
                  <c:v>44593</c:v>
                </c:pt>
                <c:pt idx="763">
                  <c:v>44594</c:v>
                </c:pt>
                <c:pt idx="764">
                  <c:v>44595</c:v>
                </c:pt>
                <c:pt idx="765">
                  <c:v>44596</c:v>
                </c:pt>
                <c:pt idx="766">
                  <c:v>44597</c:v>
                </c:pt>
                <c:pt idx="767">
                  <c:v>44598</c:v>
                </c:pt>
                <c:pt idx="768">
                  <c:v>44599</c:v>
                </c:pt>
                <c:pt idx="769">
                  <c:v>44600</c:v>
                </c:pt>
                <c:pt idx="770">
                  <c:v>44601</c:v>
                </c:pt>
                <c:pt idx="771">
                  <c:v>44602</c:v>
                </c:pt>
                <c:pt idx="772">
                  <c:v>44603</c:v>
                </c:pt>
                <c:pt idx="773">
                  <c:v>44604</c:v>
                </c:pt>
                <c:pt idx="774">
                  <c:v>44605</c:v>
                </c:pt>
                <c:pt idx="775">
                  <c:v>44606</c:v>
                </c:pt>
                <c:pt idx="776">
                  <c:v>44607</c:v>
                </c:pt>
                <c:pt idx="777">
                  <c:v>44608</c:v>
                </c:pt>
                <c:pt idx="778">
                  <c:v>44609</c:v>
                </c:pt>
                <c:pt idx="779">
                  <c:v>44610</c:v>
                </c:pt>
                <c:pt idx="780">
                  <c:v>44611</c:v>
                </c:pt>
                <c:pt idx="781">
                  <c:v>44612</c:v>
                </c:pt>
                <c:pt idx="782">
                  <c:v>44613</c:v>
                </c:pt>
                <c:pt idx="783">
                  <c:v>44614</c:v>
                </c:pt>
                <c:pt idx="784">
                  <c:v>44615</c:v>
                </c:pt>
                <c:pt idx="785">
                  <c:v>44616</c:v>
                </c:pt>
                <c:pt idx="786">
                  <c:v>44617</c:v>
                </c:pt>
                <c:pt idx="787">
                  <c:v>44618</c:v>
                </c:pt>
                <c:pt idx="788">
                  <c:v>44619</c:v>
                </c:pt>
                <c:pt idx="789">
                  <c:v>44620</c:v>
                </c:pt>
                <c:pt idx="790">
                  <c:v>44621</c:v>
                </c:pt>
                <c:pt idx="791">
                  <c:v>44622</c:v>
                </c:pt>
                <c:pt idx="792">
                  <c:v>44623</c:v>
                </c:pt>
                <c:pt idx="793">
                  <c:v>44624</c:v>
                </c:pt>
                <c:pt idx="794">
                  <c:v>44625</c:v>
                </c:pt>
                <c:pt idx="795">
                  <c:v>44626</c:v>
                </c:pt>
                <c:pt idx="796">
                  <c:v>44627</c:v>
                </c:pt>
                <c:pt idx="797">
                  <c:v>44628</c:v>
                </c:pt>
                <c:pt idx="798">
                  <c:v>44629</c:v>
                </c:pt>
                <c:pt idx="799">
                  <c:v>44630</c:v>
                </c:pt>
                <c:pt idx="800">
                  <c:v>44631</c:v>
                </c:pt>
                <c:pt idx="801">
                  <c:v>44632</c:v>
                </c:pt>
                <c:pt idx="802">
                  <c:v>44633</c:v>
                </c:pt>
                <c:pt idx="803">
                  <c:v>44634</c:v>
                </c:pt>
                <c:pt idx="804">
                  <c:v>44635</c:v>
                </c:pt>
                <c:pt idx="805">
                  <c:v>44636</c:v>
                </c:pt>
                <c:pt idx="806">
                  <c:v>44637</c:v>
                </c:pt>
                <c:pt idx="807">
                  <c:v>44638</c:v>
                </c:pt>
                <c:pt idx="808">
                  <c:v>44639</c:v>
                </c:pt>
                <c:pt idx="809">
                  <c:v>44640</c:v>
                </c:pt>
                <c:pt idx="810">
                  <c:v>44641</c:v>
                </c:pt>
                <c:pt idx="811">
                  <c:v>44642</c:v>
                </c:pt>
              </c:numCache>
            </c:numRef>
          </c:xVal>
          <c:yVal>
            <c:numRef>
              <c:f>'Plot Data'!$AG$35:$AG$846</c:f>
              <c:numCache>
                <c:formatCode>#,##0</c:formatCode>
                <c:ptCount val="81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2.2857142857142856</c:v>
                </c:pt>
                <c:pt idx="57">
                  <c:v>2.7142857142857144</c:v>
                </c:pt>
                <c:pt idx="58">
                  <c:v>4</c:v>
                </c:pt>
                <c:pt idx="59">
                  <c:v>6.4285714285714288</c:v>
                </c:pt>
                <c:pt idx="60">
                  <c:v>8.5714285714285712</c:v>
                </c:pt>
                <c:pt idx="61">
                  <c:v>12.714285714285714</c:v>
                </c:pt>
                <c:pt idx="62">
                  <c:v>16</c:v>
                </c:pt>
                <c:pt idx="63">
                  <c:v>20</c:v>
                </c:pt>
                <c:pt idx="64">
                  <c:v>26.857142857142858</c:v>
                </c:pt>
                <c:pt idx="65">
                  <c:v>31</c:v>
                </c:pt>
                <c:pt idx="66">
                  <c:v>33.857142857142854</c:v>
                </c:pt>
                <c:pt idx="67">
                  <c:v>40.428571428571431</c:v>
                </c:pt>
                <c:pt idx="68">
                  <c:v>44.857142857142854</c:v>
                </c:pt>
                <c:pt idx="69">
                  <c:v>57.142857142857146</c:v>
                </c:pt>
                <c:pt idx="70">
                  <c:v>71</c:v>
                </c:pt>
                <c:pt idx="71">
                  <c:v>89.285714285714292</c:v>
                </c:pt>
                <c:pt idx="72">
                  <c:v>114.57142857142857</c:v>
                </c:pt>
                <c:pt idx="73">
                  <c:v>131.57142857142858</c:v>
                </c:pt>
                <c:pt idx="74">
                  <c:v>138.14285714285714</c:v>
                </c:pt>
                <c:pt idx="75">
                  <c:v>172.14285714285714</c:v>
                </c:pt>
                <c:pt idx="76">
                  <c:v>194.85714285714286</c:v>
                </c:pt>
                <c:pt idx="77">
                  <c:v>216.85714285714286</c:v>
                </c:pt>
                <c:pt idx="78">
                  <c:v>239</c:v>
                </c:pt>
                <c:pt idx="79">
                  <c:v>251.42857142857142</c:v>
                </c:pt>
                <c:pt idx="80">
                  <c:v>257.14285714285717</c:v>
                </c:pt>
                <c:pt idx="81">
                  <c:v>269</c:v>
                </c:pt>
                <c:pt idx="82">
                  <c:v>292.28571428571428</c:v>
                </c:pt>
                <c:pt idx="83">
                  <c:v>316.42857142857144</c:v>
                </c:pt>
                <c:pt idx="84">
                  <c:v>338</c:v>
                </c:pt>
                <c:pt idx="85">
                  <c:v>352.42857142857144</c:v>
                </c:pt>
                <c:pt idx="86">
                  <c:v>375.28571428571428</c:v>
                </c:pt>
                <c:pt idx="87">
                  <c:v>388.28571428571428</c:v>
                </c:pt>
                <c:pt idx="88">
                  <c:v>395.57142857142856</c:v>
                </c:pt>
                <c:pt idx="89">
                  <c:v>410.14285714285717</c:v>
                </c:pt>
                <c:pt idx="90">
                  <c:v>413.85714285714283</c:v>
                </c:pt>
                <c:pt idx="91">
                  <c:v>415.42857142857144</c:v>
                </c:pt>
                <c:pt idx="92">
                  <c:v>410</c:v>
                </c:pt>
                <c:pt idx="93">
                  <c:v>403.28571428571428</c:v>
                </c:pt>
                <c:pt idx="94">
                  <c:v>391.71428571428572</c:v>
                </c:pt>
                <c:pt idx="95">
                  <c:v>381.57142857142856</c:v>
                </c:pt>
                <c:pt idx="96">
                  <c:v>357.42857142857144</c:v>
                </c:pt>
                <c:pt idx="97">
                  <c:v>350.28571428571428</c:v>
                </c:pt>
                <c:pt idx="98">
                  <c:v>335.28571428571428</c:v>
                </c:pt>
                <c:pt idx="99">
                  <c:v>330.57142857142856</c:v>
                </c:pt>
                <c:pt idx="100">
                  <c:v>315.28571428571428</c:v>
                </c:pt>
                <c:pt idx="101">
                  <c:v>307.85714285714283</c:v>
                </c:pt>
                <c:pt idx="102">
                  <c:v>296.14285714285717</c:v>
                </c:pt>
                <c:pt idx="103">
                  <c:v>293</c:v>
                </c:pt>
                <c:pt idx="104">
                  <c:v>277.42857142857144</c:v>
                </c:pt>
                <c:pt idx="105">
                  <c:v>275.14285714285717</c:v>
                </c:pt>
                <c:pt idx="106">
                  <c:v>267.42857142857144</c:v>
                </c:pt>
                <c:pt idx="107">
                  <c:v>273.28571428571428</c:v>
                </c:pt>
                <c:pt idx="108">
                  <c:v>276</c:v>
                </c:pt>
                <c:pt idx="109">
                  <c:v>277.14285714285717</c:v>
                </c:pt>
                <c:pt idx="110">
                  <c:v>271.57142857142856</c:v>
                </c:pt>
                <c:pt idx="111">
                  <c:v>266.71428571428572</c:v>
                </c:pt>
                <c:pt idx="112">
                  <c:v>260.28571428571428</c:v>
                </c:pt>
                <c:pt idx="113">
                  <c:v>255.28571428571428</c:v>
                </c:pt>
                <c:pt idx="114">
                  <c:v>255.28571428571428</c:v>
                </c:pt>
                <c:pt idx="115">
                  <c:v>254.14285714285714</c:v>
                </c:pt>
                <c:pt idx="116">
                  <c:v>256.42857142857144</c:v>
                </c:pt>
                <c:pt idx="117">
                  <c:v>261.42857142857144</c:v>
                </c:pt>
                <c:pt idx="118">
                  <c:v>264.85714285714283</c:v>
                </c:pt>
                <c:pt idx="119">
                  <c:v>271.14285714285717</c:v>
                </c:pt>
                <c:pt idx="120">
                  <c:v>267.42857142857144</c:v>
                </c:pt>
                <c:pt idx="121">
                  <c:v>262.71428571428572</c:v>
                </c:pt>
                <c:pt idx="122">
                  <c:v>255</c:v>
                </c:pt>
                <c:pt idx="123">
                  <c:v>251</c:v>
                </c:pt>
                <c:pt idx="124">
                  <c:v>253.71428571428572</c:v>
                </c:pt>
                <c:pt idx="125">
                  <c:v>248.57142857142858</c:v>
                </c:pt>
                <c:pt idx="126">
                  <c:v>243.14285714285714</c:v>
                </c:pt>
                <c:pt idx="127">
                  <c:v>245.71428571428572</c:v>
                </c:pt>
                <c:pt idx="128">
                  <c:v>236.71428571428572</c:v>
                </c:pt>
                <c:pt idx="129">
                  <c:v>238.85714285714286</c:v>
                </c:pt>
                <c:pt idx="130">
                  <c:v>235.42857142857142</c:v>
                </c:pt>
                <c:pt idx="131">
                  <c:v>222.14285714285714</c:v>
                </c:pt>
                <c:pt idx="132">
                  <c:v>221</c:v>
                </c:pt>
                <c:pt idx="133">
                  <c:v>223.42857142857142</c:v>
                </c:pt>
                <c:pt idx="134">
                  <c:v>224.14285714285714</c:v>
                </c:pt>
                <c:pt idx="135">
                  <c:v>228</c:v>
                </c:pt>
                <c:pt idx="136">
                  <c:v>226.71428571428572</c:v>
                </c:pt>
                <c:pt idx="137">
                  <c:v>227.14285714285714</c:v>
                </c:pt>
                <c:pt idx="138">
                  <c:v>230.57142857142858</c:v>
                </c:pt>
                <c:pt idx="139">
                  <c:v>237.57142857142858</c:v>
                </c:pt>
                <c:pt idx="140">
                  <c:v>232.42857142857142</c:v>
                </c:pt>
                <c:pt idx="141">
                  <c:v>236.28571428571428</c:v>
                </c:pt>
                <c:pt idx="142">
                  <c:v>241</c:v>
                </c:pt>
                <c:pt idx="143">
                  <c:v>245.57142857142858</c:v>
                </c:pt>
                <c:pt idx="144">
                  <c:v>251.28571428571428</c:v>
                </c:pt>
                <c:pt idx="145">
                  <c:v>226.85714285714286</c:v>
                </c:pt>
                <c:pt idx="146">
                  <c:v>241</c:v>
                </c:pt>
                <c:pt idx="147">
                  <c:v>252.28571428571428</c:v>
                </c:pt>
                <c:pt idx="148">
                  <c:v>252.85714285714286</c:v>
                </c:pt>
                <c:pt idx="149">
                  <c:v>257.28571428571428</c:v>
                </c:pt>
                <c:pt idx="150">
                  <c:v>257.14285714285717</c:v>
                </c:pt>
                <c:pt idx="151">
                  <c:v>256.57142857142856</c:v>
                </c:pt>
                <c:pt idx="152">
                  <c:v>294.57142857142856</c:v>
                </c:pt>
                <c:pt idx="153">
                  <c:v>296.71428571428572</c:v>
                </c:pt>
                <c:pt idx="154">
                  <c:v>301.14285714285717</c:v>
                </c:pt>
                <c:pt idx="155">
                  <c:v>304.85714285714283</c:v>
                </c:pt>
                <c:pt idx="156">
                  <c:v>311.85714285714283</c:v>
                </c:pt>
                <c:pt idx="157">
                  <c:v>313.85714285714283</c:v>
                </c:pt>
                <c:pt idx="158">
                  <c:v>315.28571428571428</c:v>
                </c:pt>
                <c:pt idx="159">
                  <c:v>328.71428571428572</c:v>
                </c:pt>
                <c:pt idx="160">
                  <c:v>327.85714285714283</c:v>
                </c:pt>
                <c:pt idx="161">
                  <c:v>325.85714285714283</c:v>
                </c:pt>
                <c:pt idx="162">
                  <c:v>336.28571428571428</c:v>
                </c:pt>
                <c:pt idx="163">
                  <c:v>335.71428571428572</c:v>
                </c:pt>
                <c:pt idx="164">
                  <c:v>340</c:v>
                </c:pt>
                <c:pt idx="165">
                  <c:v>343.71428571428572</c:v>
                </c:pt>
                <c:pt idx="166">
                  <c:v>345.28571428571428</c:v>
                </c:pt>
                <c:pt idx="167">
                  <c:v>357.71428571428572</c:v>
                </c:pt>
                <c:pt idx="168">
                  <c:v>371.28571428571428</c:v>
                </c:pt>
                <c:pt idx="169">
                  <c:v>391.57142857142856</c:v>
                </c:pt>
                <c:pt idx="170">
                  <c:v>410</c:v>
                </c:pt>
                <c:pt idx="171">
                  <c:v>427.85714285714283</c:v>
                </c:pt>
                <c:pt idx="172">
                  <c:v>435.85714285714283</c:v>
                </c:pt>
                <c:pt idx="173">
                  <c:v>465.42857142857144</c:v>
                </c:pt>
                <c:pt idx="174">
                  <c:v>484.14285714285717</c:v>
                </c:pt>
                <c:pt idx="175">
                  <c:v>515.28571428571433</c:v>
                </c:pt>
                <c:pt idx="176">
                  <c:v>532.57142857142856</c:v>
                </c:pt>
                <c:pt idx="177">
                  <c:v>548.14285714285711</c:v>
                </c:pt>
                <c:pt idx="178">
                  <c:v>572.57142857142856</c:v>
                </c:pt>
                <c:pt idx="179">
                  <c:v>583.14285714285711</c:v>
                </c:pt>
                <c:pt idx="180">
                  <c:v>621</c:v>
                </c:pt>
                <c:pt idx="181">
                  <c:v>663.42857142857144</c:v>
                </c:pt>
                <c:pt idx="182">
                  <c:v>692.57142857142856</c:v>
                </c:pt>
                <c:pt idx="183">
                  <c:v>725.71428571428567</c:v>
                </c:pt>
                <c:pt idx="184">
                  <c:v>701.57142857142856</c:v>
                </c:pt>
                <c:pt idx="185">
                  <c:v>666.57142857142856</c:v>
                </c:pt>
                <c:pt idx="186">
                  <c:v>673.14285714285711</c:v>
                </c:pt>
                <c:pt idx="187">
                  <c:v>673.28571428571433</c:v>
                </c:pt>
                <c:pt idx="188">
                  <c:v>694.71428571428567</c:v>
                </c:pt>
                <c:pt idx="189">
                  <c:v>707.85714285714289</c:v>
                </c:pt>
                <c:pt idx="190">
                  <c:v>704.28571428571433</c:v>
                </c:pt>
                <c:pt idx="191">
                  <c:v>760.42857142857144</c:v>
                </c:pt>
                <c:pt idx="192">
                  <c:v>803.85714285714289</c:v>
                </c:pt>
                <c:pt idx="193">
                  <c:v>808.57142857142856</c:v>
                </c:pt>
                <c:pt idx="194">
                  <c:v>824.28571428571433</c:v>
                </c:pt>
                <c:pt idx="195">
                  <c:v>810</c:v>
                </c:pt>
                <c:pt idx="196">
                  <c:v>814</c:v>
                </c:pt>
                <c:pt idx="197">
                  <c:v>814.14285714285711</c:v>
                </c:pt>
                <c:pt idx="198">
                  <c:v>821.85714285714289</c:v>
                </c:pt>
                <c:pt idx="199">
                  <c:v>820.57142857142856</c:v>
                </c:pt>
                <c:pt idx="200">
                  <c:v>820.71428571428567</c:v>
                </c:pt>
                <c:pt idx="201">
                  <c:v>806.42857142857144</c:v>
                </c:pt>
                <c:pt idx="202">
                  <c:v>825.14285714285711</c:v>
                </c:pt>
                <c:pt idx="203">
                  <c:v>829.42857142857144</c:v>
                </c:pt>
                <c:pt idx="204">
                  <c:v>834</c:v>
                </c:pt>
                <c:pt idx="205">
                  <c:v>821.14285714285711</c:v>
                </c:pt>
                <c:pt idx="206">
                  <c:v>813</c:v>
                </c:pt>
                <c:pt idx="207">
                  <c:v>809.42857142857144</c:v>
                </c:pt>
                <c:pt idx="208">
                  <c:v>809.42857142857144</c:v>
                </c:pt>
                <c:pt idx="209">
                  <c:v>791.42857142857144</c:v>
                </c:pt>
                <c:pt idx="210">
                  <c:v>772.85714285714289</c:v>
                </c:pt>
                <c:pt idx="211">
                  <c:v>751.85714285714289</c:v>
                </c:pt>
                <c:pt idx="212">
                  <c:v>737.57142857142856</c:v>
                </c:pt>
                <c:pt idx="213">
                  <c:v>728.85714285714289</c:v>
                </c:pt>
                <c:pt idx="214">
                  <c:v>717.42857142857144</c:v>
                </c:pt>
                <c:pt idx="215">
                  <c:v>698.42857142857144</c:v>
                </c:pt>
                <c:pt idx="216">
                  <c:v>683.42857142857144</c:v>
                </c:pt>
                <c:pt idx="217">
                  <c:v>661</c:v>
                </c:pt>
                <c:pt idx="218">
                  <c:v>657.14285714285711</c:v>
                </c:pt>
                <c:pt idx="219">
                  <c:v>652.57142857142856</c:v>
                </c:pt>
                <c:pt idx="220">
                  <c:v>642.42857142857144</c:v>
                </c:pt>
                <c:pt idx="221">
                  <c:v>638.85714285714289</c:v>
                </c:pt>
                <c:pt idx="222">
                  <c:v>630.71428571428567</c:v>
                </c:pt>
                <c:pt idx="223">
                  <c:v>611.85714285714289</c:v>
                </c:pt>
                <c:pt idx="224">
                  <c:v>595.71428571428567</c:v>
                </c:pt>
                <c:pt idx="225">
                  <c:v>581.71428571428567</c:v>
                </c:pt>
                <c:pt idx="226">
                  <c:v>580</c:v>
                </c:pt>
                <c:pt idx="227">
                  <c:v>581</c:v>
                </c:pt>
                <c:pt idx="228">
                  <c:v>573.57142857142856</c:v>
                </c:pt>
                <c:pt idx="229">
                  <c:v>554.28571428571433</c:v>
                </c:pt>
                <c:pt idx="230">
                  <c:v>537.28571428571433</c:v>
                </c:pt>
                <c:pt idx="231">
                  <c:v>537</c:v>
                </c:pt>
                <c:pt idx="232">
                  <c:v>519.42857142857144</c:v>
                </c:pt>
                <c:pt idx="233">
                  <c:v>501.57142857142856</c:v>
                </c:pt>
                <c:pt idx="234">
                  <c:v>489.42857142857144</c:v>
                </c:pt>
                <c:pt idx="235">
                  <c:v>496.85714285714283</c:v>
                </c:pt>
                <c:pt idx="236">
                  <c:v>491.14285714285717</c:v>
                </c:pt>
                <c:pt idx="237">
                  <c:v>489.42857142857144</c:v>
                </c:pt>
                <c:pt idx="238">
                  <c:v>484.71428571428572</c:v>
                </c:pt>
                <c:pt idx="239">
                  <c:v>489.57142857142856</c:v>
                </c:pt>
                <c:pt idx="240">
                  <c:v>483.85714285714283</c:v>
                </c:pt>
                <c:pt idx="241">
                  <c:v>491.85714285714283</c:v>
                </c:pt>
                <c:pt idx="242">
                  <c:v>484.42857142857144</c:v>
                </c:pt>
                <c:pt idx="243">
                  <c:v>480.14285714285717</c:v>
                </c:pt>
                <c:pt idx="244">
                  <c:v>473.14285714285717</c:v>
                </c:pt>
                <c:pt idx="245">
                  <c:v>463.28571428571428</c:v>
                </c:pt>
                <c:pt idx="246">
                  <c:v>460.42857142857144</c:v>
                </c:pt>
                <c:pt idx="247">
                  <c:v>461</c:v>
                </c:pt>
                <c:pt idx="248">
                  <c:v>458.28571428571428</c:v>
                </c:pt>
                <c:pt idx="249">
                  <c:v>458.28571428571428</c:v>
                </c:pt>
                <c:pt idx="250">
                  <c:v>402.71428571428572</c:v>
                </c:pt>
                <c:pt idx="251">
                  <c:v>404.42857142857144</c:v>
                </c:pt>
                <c:pt idx="252">
                  <c:v>405.71428571428572</c:v>
                </c:pt>
                <c:pt idx="253">
                  <c:v>399.14285714285717</c:v>
                </c:pt>
                <c:pt idx="254">
                  <c:v>395.71428571428572</c:v>
                </c:pt>
                <c:pt idx="255">
                  <c:v>386</c:v>
                </c:pt>
                <c:pt idx="256">
                  <c:v>382.57142857142856</c:v>
                </c:pt>
                <c:pt idx="257">
                  <c:v>424.57142857142856</c:v>
                </c:pt>
                <c:pt idx="258">
                  <c:v>412.85714285714283</c:v>
                </c:pt>
                <c:pt idx="259">
                  <c:v>403.28571428571428</c:v>
                </c:pt>
                <c:pt idx="260">
                  <c:v>403.57142857142856</c:v>
                </c:pt>
                <c:pt idx="261">
                  <c:v>412.14285714285717</c:v>
                </c:pt>
                <c:pt idx="262">
                  <c:v>424.71428571428572</c:v>
                </c:pt>
                <c:pt idx="263">
                  <c:v>433.85714285714283</c:v>
                </c:pt>
                <c:pt idx="264">
                  <c:v>457.28571428571428</c:v>
                </c:pt>
                <c:pt idx="265">
                  <c:v>473.14285714285717</c:v>
                </c:pt>
                <c:pt idx="266">
                  <c:v>490.14285714285717</c:v>
                </c:pt>
                <c:pt idx="267">
                  <c:v>505.85714285714283</c:v>
                </c:pt>
                <c:pt idx="268">
                  <c:v>502.85714285714283</c:v>
                </c:pt>
                <c:pt idx="269">
                  <c:v>503.42857142857144</c:v>
                </c:pt>
                <c:pt idx="270">
                  <c:v>502.85714285714283</c:v>
                </c:pt>
                <c:pt idx="271">
                  <c:v>518.71428571428567</c:v>
                </c:pt>
                <c:pt idx="272">
                  <c:v>523.42857142857144</c:v>
                </c:pt>
                <c:pt idx="273">
                  <c:v>527.71428571428567</c:v>
                </c:pt>
                <c:pt idx="274">
                  <c:v>527.42857142857144</c:v>
                </c:pt>
                <c:pt idx="275">
                  <c:v>542.57142857142856</c:v>
                </c:pt>
                <c:pt idx="276">
                  <c:v>553.14285714285711</c:v>
                </c:pt>
                <c:pt idx="277">
                  <c:v>561</c:v>
                </c:pt>
                <c:pt idx="278">
                  <c:v>579.28571428571433</c:v>
                </c:pt>
                <c:pt idx="279">
                  <c:v>592.57142857142856</c:v>
                </c:pt>
                <c:pt idx="280">
                  <c:v>608.85714285714289</c:v>
                </c:pt>
                <c:pt idx="281">
                  <c:v>629.42857142857144</c:v>
                </c:pt>
                <c:pt idx="282">
                  <c:v>640.14285714285711</c:v>
                </c:pt>
                <c:pt idx="283">
                  <c:v>637.28571428571433</c:v>
                </c:pt>
                <c:pt idx="284">
                  <c:v>637.14285714285711</c:v>
                </c:pt>
                <c:pt idx="285">
                  <c:v>630.85714285714289</c:v>
                </c:pt>
                <c:pt idx="286">
                  <c:v>639</c:v>
                </c:pt>
                <c:pt idx="287">
                  <c:v>644.71428571428567</c:v>
                </c:pt>
                <c:pt idx="288">
                  <c:v>650.14285714285711</c:v>
                </c:pt>
                <c:pt idx="289">
                  <c:v>644.85714285714289</c:v>
                </c:pt>
                <c:pt idx="290">
                  <c:v>648.14285714285711</c:v>
                </c:pt>
                <c:pt idx="291">
                  <c:v>654.71428571428567</c:v>
                </c:pt>
                <c:pt idx="292">
                  <c:v>661.85714285714289</c:v>
                </c:pt>
                <c:pt idx="293">
                  <c:v>682</c:v>
                </c:pt>
                <c:pt idx="294">
                  <c:v>683.85714285714289</c:v>
                </c:pt>
                <c:pt idx="295">
                  <c:v>696.28571428571433</c:v>
                </c:pt>
                <c:pt idx="296">
                  <c:v>720.71428571428567</c:v>
                </c:pt>
                <c:pt idx="297">
                  <c:v>747</c:v>
                </c:pt>
                <c:pt idx="298">
                  <c:v>754.42857142857144</c:v>
                </c:pt>
                <c:pt idx="299">
                  <c:v>787.28571428571433</c:v>
                </c:pt>
                <c:pt idx="300">
                  <c:v>811</c:v>
                </c:pt>
                <c:pt idx="301">
                  <c:v>858.57142857142856</c:v>
                </c:pt>
                <c:pt idx="302">
                  <c:v>915.57142857142856</c:v>
                </c:pt>
                <c:pt idx="303">
                  <c:v>961.28571428571433</c:v>
                </c:pt>
                <c:pt idx="304">
                  <c:v>989.42857142857144</c:v>
                </c:pt>
                <c:pt idx="305">
                  <c:v>1018</c:v>
                </c:pt>
                <c:pt idx="306">
                  <c:v>1099.7142857142858</c:v>
                </c:pt>
                <c:pt idx="307">
                  <c:v>1175.5714285714287</c:v>
                </c:pt>
                <c:pt idx="308">
                  <c:v>1285.5714285714287</c:v>
                </c:pt>
                <c:pt idx="309">
                  <c:v>1411.1428571428571</c:v>
                </c:pt>
                <c:pt idx="310">
                  <c:v>1524.1428571428571</c:v>
                </c:pt>
                <c:pt idx="311">
                  <c:v>1613.4285714285713</c:v>
                </c:pt>
                <c:pt idx="312">
                  <c:v>1645.8571428571429</c:v>
                </c:pt>
                <c:pt idx="313">
                  <c:v>1793.1428571428571</c:v>
                </c:pt>
                <c:pt idx="314">
                  <c:v>1907.8571428571429</c:v>
                </c:pt>
                <c:pt idx="315">
                  <c:v>1952.1428571428571</c:v>
                </c:pt>
                <c:pt idx="316">
                  <c:v>2070.5714285714284</c:v>
                </c:pt>
                <c:pt idx="317">
                  <c:v>2173.4285714285716</c:v>
                </c:pt>
                <c:pt idx="318">
                  <c:v>2243.7142857142858</c:v>
                </c:pt>
                <c:pt idx="319">
                  <c:v>2302.5714285714284</c:v>
                </c:pt>
                <c:pt idx="320">
                  <c:v>2412.7142857142858</c:v>
                </c:pt>
                <c:pt idx="321">
                  <c:v>2532.4285714285716</c:v>
                </c:pt>
                <c:pt idx="322">
                  <c:v>2663.8571428571427</c:v>
                </c:pt>
                <c:pt idx="323">
                  <c:v>2688.8571428571427</c:v>
                </c:pt>
                <c:pt idx="324">
                  <c:v>2770.2857142857142</c:v>
                </c:pt>
                <c:pt idx="325">
                  <c:v>2773.7142857142858</c:v>
                </c:pt>
                <c:pt idx="326">
                  <c:v>2807.4285714285716</c:v>
                </c:pt>
                <c:pt idx="327">
                  <c:v>2841</c:v>
                </c:pt>
                <c:pt idx="328">
                  <c:v>2838</c:v>
                </c:pt>
                <c:pt idx="329">
                  <c:v>2818.5714285714284</c:v>
                </c:pt>
                <c:pt idx="330">
                  <c:v>2447.5714285714284</c:v>
                </c:pt>
                <c:pt idx="331">
                  <c:v>2365.7142857142858</c:v>
                </c:pt>
                <c:pt idx="332">
                  <c:v>2405.5714285714284</c:v>
                </c:pt>
                <c:pt idx="333">
                  <c:v>2394.2857142857142</c:v>
                </c:pt>
                <c:pt idx="334">
                  <c:v>2563.7142857142858</c:v>
                </c:pt>
                <c:pt idx="335">
                  <c:v>2606.4285714285716</c:v>
                </c:pt>
                <c:pt idx="336">
                  <c:v>2654.7142857142858</c:v>
                </c:pt>
                <c:pt idx="337">
                  <c:v>3039.2857142857142</c:v>
                </c:pt>
                <c:pt idx="338">
                  <c:v>3116.2857142857142</c:v>
                </c:pt>
                <c:pt idx="339">
                  <c:v>3069.2857142857142</c:v>
                </c:pt>
                <c:pt idx="340">
                  <c:v>3044</c:v>
                </c:pt>
                <c:pt idx="341">
                  <c:v>2892</c:v>
                </c:pt>
                <c:pt idx="342">
                  <c:v>2839.5714285714284</c:v>
                </c:pt>
                <c:pt idx="343">
                  <c:v>2766.8571428571427</c:v>
                </c:pt>
                <c:pt idx="344">
                  <c:v>2703.5714285714284</c:v>
                </c:pt>
                <c:pt idx="345">
                  <c:v>2647.7142857142858</c:v>
                </c:pt>
                <c:pt idx="346">
                  <c:v>2636.4285714285716</c:v>
                </c:pt>
                <c:pt idx="347">
                  <c:v>2619.4285714285716</c:v>
                </c:pt>
                <c:pt idx="348">
                  <c:v>2601.1428571428573</c:v>
                </c:pt>
                <c:pt idx="349">
                  <c:v>2581.8571428571427</c:v>
                </c:pt>
                <c:pt idx="350">
                  <c:v>2570</c:v>
                </c:pt>
                <c:pt idx="351">
                  <c:v>2594</c:v>
                </c:pt>
                <c:pt idx="352">
                  <c:v>2537.2857142857142</c:v>
                </c:pt>
                <c:pt idx="353">
                  <c:v>2527.4285714285716</c:v>
                </c:pt>
                <c:pt idx="354">
                  <c:v>2565.5714285714284</c:v>
                </c:pt>
                <c:pt idx="355">
                  <c:v>2476</c:v>
                </c:pt>
                <c:pt idx="356">
                  <c:v>2427.2857142857142</c:v>
                </c:pt>
                <c:pt idx="357">
                  <c:v>2383.5714285714284</c:v>
                </c:pt>
                <c:pt idx="358">
                  <c:v>2156.4285714285716</c:v>
                </c:pt>
                <c:pt idx="359">
                  <c:v>1858.1428571428571</c:v>
                </c:pt>
                <c:pt idx="360">
                  <c:v>1904.1428571428571</c:v>
                </c:pt>
                <c:pt idx="361">
                  <c:v>1886.2857142857142</c:v>
                </c:pt>
                <c:pt idx="362">
                  <c:v>1969</c:v>
                </c:pt>
                <c:pt idx="363">
                  <c:v>2045.5714285714287</c:v>
                </c:pt>
                <c:pt idx="364">
                  <c:v>2163.2857142857142</c:v>
                </c:pt>
                <c:pt idx="365">
                  <c:v>2328.4285714285716</c:v>
                </c:pt>
                <c:pt idx="366">
                  <c:v>2407.8571428571427</c:v>
                </c:pt>
                <c:pt idx="367">
                  <c:v>2490.5714285714284</c:v>
                </c:pt>
                <c:pt idx="368">
                  <c:v>2533.4285714285716</c:v>
                </c:pt>
                <c:pt idx="369">
                  <c:v>2601.7142857142858</c:v>
                </c:pt>
                <c:pt idx="370">
                  <c:v>2664.2857142857142</c:v>
                </c:pt>
                <c:pt idx="371">
                  <c:v>2661.2857142857142</c:v>
                </c:pt>
                <c:pt idx="372">
                  <c:v>2699</c:v>
                </c:pt>
                <c:pt idx="373">
                  <c:v>2948.5714285714284</c:v>
                </c:pt>
                <c:pt idx="374">
                  <c:v>2821.1428571428573</c:v>
                </c:pt>
                <c:pt idx="375">
                  <c:v>2764.2857142857142</c:v>
                </c:pt>
                <c:pt idx="376">
                  <c:v>2594.1428571428573</c:v>
                </c:pt>
                <c:pt idx="377">
                  <c:v>2415.5714285714284</c:v>
                </c:pt>
                <c:pt idx="378">
                  <c:v>2249</c:v>
                </c:pt>
                <c:pt idx="379">
                  <c:v>2156.7142857142858</c:v>
                </c:pt>
                <c:pt idx="380">
                  <c:v>2056.7142857142858</c:v>
                </c:pt>
                <c:pt idx="381">
                  <c:v>1978.1428571428571</c:v>
                </c:pt>
                <c:pt idx="382">
                  <c:v>1943.4285714285713</c:v>
                </c:pt>
                <c:pt idx="383">
                  <c:v>1781.5714285714287</c:v>
                </c:pt>
                <c:pt idx="384">
                  <c:v>1737.2857142857142</c:v>
                </c:pt>
                <c:pt idx="385">
                  <c:v>1692.7142857142858</c:v>
                </c:pt>
                <c:pt idx="386">
                  <c:v>1643.5714285714287</c:v>
                </c:pt>
                <c:pt idx="387">
                  <c:v>1586.1428571428571</c:v>
                </c:pt>
                <c:pt idx="388">
                  <c:v>1570.8571428571429</c:v>
                </c:pt>
                <c:pt idx="389">
                  <c:v>1548.2857142857142</c:v>
                </c:pt>
                <c:pt idx="390">
                  <c:v>1569.1428571428571</c:v>
                </c:pt>
                <c:pt idx="391">
                  <c:v>1510.5714285714287</c:v>
                </c:pt>
                <c:pt idx="392">
                  <c:v>1468.7142857142858</c:v>
                </c:pt>
                <c:pt idx="393">
                  <c:v>1425.7142857142858</c:v>
                </c:pt>
                <c:pt idx="394">
                  <c:v>1398.8571428571429</c:v>
                </c:pt>
                <c:pt idx="395">
                  <c:v>1389.1428571428571</c:v>
                </c:pt>
                <c:pt idx="396">
                  <c:v>1388.5714285714287</c:v>
                </c:pt>
                <c:pt idx="397">
                  <c:v>1347</c:v>
                </c:pt>
                <c:pt idx="398">
                  <c:v>1325.5714285714287</c:v>
                </c:pt>
                <c:pt idx="399">
                  <c:v>1308.5714285714287</c:v>
                </c:pt>
                <c:pt idx="400">
                  <c:v>1272.5714285714287</c:v>
                </c:pt>
                <c:pt idx="401">
                  <c:v>1242</c:v>
                </c:pt>
                <c:pt idx="402">
                  <c:v>1202.7142857142858</c:v>
                </c:pt>
                <c:pt idx="403">
                  <c:v>1173.8571428571429</c:v>
                </c:pt>
                <c:pt idx="404">
                  <c:v>1104.5714285714287</c:v>
                </c:pt>
                <c:pt idx="405">
                  <c:v>1042</c:v>
                </c:pt>
                <c:pt idx="406">
                  <c:v>986.71428571428567</c:v>
                </c:pt>
                <c:pt idx="407">
                  <c:v>944.85714285714289</c:v>
                </c:pt>
                <c:pt idx="408">
                  <c:v>906</c:v>
                </c:pt>
                <c:pt idx="409">
                  <c:v>841.85714285714289</c:v>
                </c:pt>
                <c:pt idx="410">
                  <c:v>814.57142857142856</c:v>
                </c:pt>
                <c:pt idx="411">
                  <c:v>745.14285714285711</c:v>
                </c:pt>
                <c:pt idx="412">
                  <c:v>764</c:v>
                </c:pt>
                <c:pt idx="413">
                  <c:v>765.28571428571433</c:v>
                </c:pt>
                <c:pt idx="414">
                  <c:v>752.28571428571433</c:v>
                </c:pt>
                <c:pt idx="415">
                  <c:v>742</c:v>
                </c:pt>
                <c:pt idx="416">
                  <c:v>783.42857142857144</c:v>
                </c:pt>
                <c:pt idx="417">
                  <c:v>803.28571428571433</c:v>
                </c:pt>
                <c:pt idx="418">
                  <c:v>827.85714285714289</c:v>
                </c:pt>
                <c:pt idx="419">
                  <c:v>780.28571428571433</c:v>
                </c:pt>
                <c:pt idx="420">
                  <c:v>763.42857142857144</c:v>
                </c:pt>
                <c:pt idx="421">
                  <c:v>761.28571428571433</c:v>
                </c:pt>
                <c:pt idx="422">
                  <c:v>753.71428571428567</c:v>
                </c:pt>
                <c:pt idx="423">
                  <c:v>741</c:v>
                </c:pt>
                <c:pt idx="424">
                  <c:v>736.28571428571433</c:v>
                </c:pt>
                <c:pt idx="425">
                  <c:v>741.71428571428567</c:v>
                </c:pt>
                <c:pt idx="426">
                  <c:v>738.42857142857144</c:v>
                </c:pt>
                <c:pt idx="427">
                  <c:v>727.14285714285711</c:v>
                </c:pt>
                <c:pt idx="428">
                  <c:v>715.71428571428567</c:v>
                </c:pt>
                <c:pt idx="429">
                  <c:v>706.14285714285711</c:v>
                </c:pt>
                <c:pt idx="430">
                  <c:v>700.57142857142856</c:v>
                </c:pt>
                <c:pt idx="431">
                  <c:v>695.71428571428567</c:v>
                </c:pt>
                <c:pt idx="432">
                  <c:v>681.71428571428567</c:v>
                </c:pt>
                <c:pt idx="433">
                  <c:v>680.85714285714289</c:v>
                </c:pt>
                <c:pt idx="434">
                  <c:v>676.71428571428567</c:v>
                </c:pt>
                <c:pt idx="435">
                  <c:v>679.71428571428567</c:v>
                </c:pt>
                <c:pt idx="436">
                  <c:v>688</c:v>
                </c:pt>
                <c:pt idx="437">
                  <c:v>699.57142857142856</c:v>
                </c:pt>
                <c:pt idx="438">
                  <c:v>696</c:v>
                </c:pt>
                <c:pt idx="439">
                  <c:v>715.71428571428567</c:v>
                </c:pt>
                <c:pt idx="440">
                  <c:v>713.28571428571433</c:v>
                </c:pt>
                <c:pt idx="441">
                  <c:v>723</c:v>
                </c:pt>
                <c:pt idx="442">
                  <c:v>736.28571428571433</c:v>
                </c:pt>
                <c:pt idx="443">
                  <c:v>749</c:v>
                </c:pt>
                <c:pt idx="444">
                  <c:v>766</c:v>
                </c:pt>
                <c:pt idx="445">
                  <c:v>781.42857142857144</c:v>
                </c:pt>
                <c:pt idx="446">
                  <c:v>804.42857142857144</c:v>
                </c:pt>
                <c:pt idx="447">
                  <c:v>837.28571428571433</c:v>
                </c:pt>
                <c:pt idx="448">
                  <c:v>886.14285714285711</c:v>
                </c:pt>
                <c:pt idx="449">
                  <c:v>921</c:v>
                </c:pt>
                <c:pt idx="450">
                  <c:v>954.85714285714289</c:v>
                </c:pt>
                <c:pt idx="451">
                  <c:v>969</c:v>
                </c:pt>
                <c:pt idx="452">
                  <c:v>982.71428571428567</c:v>
                </c:pt>
                <c:pt idx="453">
                  <c:v>1017</c:v>
                </c:pt>
                <c:pt idx="454">
                  <c:v>1056.2857142857142</c:v>
                </c:pt>
                <c:pt idx="455">
                  <c:v>1063.5714285714287</c:v>
                </c:pt>
                <c:pt idx="456">
                  <c:v>1071.5714285714287</c:v>
                </c:pt>
                <c:pt idx="457">
                  <c:v>1083.1428571428571</c:v>
                </c:pt>
                <c:pt idx="458">
                  <c:v>1087</c:v>
                </c:pt>
                <c:pt idx="459">
                  <c:v>1081.2857142857142</c:v>
                </c:pt>
                <c:pt idx="460">
                  <c:v>1079.4285714285713</c:v>
                </c:pt>
                <c:pt idx="461">
                  <c:v>1077.2857142857142</c:v>
                </c:pt>
                <c:pt idx="462">
                  <c:v>1105.1428571428571</c:v>
                </c:pt>
                <c:pt idx="463">
                  <c:v>1137.1428571428571</c:v>
                </c:pt>
                <c:pt idx="464">
                  <c:v>1163.7142857142858</c:v>
                </c:pt>
                <c:pt idx="465">
                  <c:v>1191</c:v>
                </c:pt>
                <c:pt idx="466">
                  <c:v>1226.7142857142858</c:v>
                </c:pt>
                <c:pt idx="467">
                  <c:v>1298.8571428571429</c:v>
                </c:pt>
                <c:pt idx="468">
                  <c:v>1351.2857142857142</c:v>
                </c:pt>
                <c:pt idx="469">
                  <c:v>1392.8571428571429</c:v>
                </c:pt>
                <c:pt idx="470">
                  <c:v>1421.5714285714287</c:v>
                </c:pt>
                <c:pt idx="471">
                  <c:v>1436.2857142857142</c:v>
                </c:pt>
                <c:pt idx="472">
                  <c:v>1455.4285714285713</c:v>
                </c:pt>
                <c:pt idx="473">
                  <c:v>1466.4285714285713</c:v>
                </c:pt>
                <c:pt idx="474">
                  <c:v>1477.1428571428571</c:v>
                </c:pt>
                <c:pt idx="475">
                  <c:v>1492.7142857142858</c:v>
                </c:pt>
                <c:pt idx="476">
                  <c:v>1498</c:v>
                </c:pt>
                <c:pt idx="477">
                  <c:v>1507.8571428571429</c:v>
                </c:pt>
                <c:pt idx="478">
                  <c:v>1519</c:v>
                </c:pt>
                <c:pt idx="479">
                  <c:v>1506.1428571428571</c:v>
                </c:pt>
                <c:pt idx="480">
                  <c:v>1477.5714285714287</c:v>
                </c:pt>
                <c:pt idx="481">
                  <c:v>1471.1428571428571</c:v>
                </c:pt>
                <c:pt idx="482">
                  <c:v>1456.5714285714287</c:v>
                </c:pt>
                <c:pt idx="483">
                  <c:v>1443.7142857142858</c:v>
                </c:pt>
                <c:pt idx="484">
                  <c:v>1435.1428571428571</c:v>
                </c:pt>
                <c:pt idx="485">
                  <c:v>1440.8571428571429</c:v>
                </c:pt>
                <c:pt idx="486">
                  <c:v>1434.7142857142858</c:v>
                </c:pt>
                <c:pt idx="487">
                  <c:v>1441.4285714285713</c:v>
                </c:pt>
                <c:pt idx="488">
                  <c:v>1413</c:v>
                </c:pt>
                <c:pt idx="489">
                  <c:v>1385.1428571428571</c:v>
                </c:pt>
                <c:pt idx="490">
                  <c:v>1347</c:v>
                </c:pt>
                <c:pt idx="491">
                  <c:v>1316</c:v>
                </c:pt>
                <c:pt idx="492">
                  <c:v>1266.4285714285713</c:v>
                </c:pt>
                <c:pt idx="493">
                  <c:v>1240.7142857142858</c:v>
                </c:pt>
                <c:pt idx="494">
                  <c:v>1219.2857142857142</c:v>
                </c:pt>
                <c:pt idx="495">
                  <c:v>1183.7142857142858</c:v>
                </c:pt>
                <c:pt idx="496">
                  <c:v>1148.7142857142858</c:v>
                </c:pt>
                <c:pt idx="497">
                  <c:v>1124.4285714285713</c:v>
                </c:pt>
                <c:pt idx="498">
                  <c:v>1073.5714285714287</c:v>
                </c:pt>
                <c:pt idx="499">
                  <c:v>1041.7142857142858</c:v>
                </c:pt>
                <c:pt idx="500">
                  <c:v>1022.1428571428571</c:v>
                </c:pt>
                <c:pt idx="501">
                  <c:v>1011.7142857142857</c:v>
                </c:pt>
                <c:pt idx="502">
                  <c:v>972.14285714285711</c:v>
                </c:pt>
                <c:pt idx="503">
                  <c:v>928.57142857142856</c:v>
                </c:pt>
                <c:pt idx="504">
                  <c:v>901</c:v>
                </c:pt>
                <c:pt idx="505">
                  <c:v>875.42857142857144</c:v>
                </c:pt>
                <c:pt idx="506">
                  <c:v>844.42857142857144</c:v>
                </c:pt>
                <c:pt idx="507">
                  <c:v>828.28571428571433</c:v>
                </c:pt>
                <c:pt idx="508">
                  <c:v>822.14285714285711</c:v>
                </c:pt>
                <c:pt idx="509">
                  <c:v>792.57142857142856</c:v>
                </c:pt>
                <c:pt idx="510">
                  <c:v>770.42857142857144</c:v>
                </c:pt>
                <c:pt idx="511">
                  <c:v>743</c:v>
                </c:pt>
                <c:pt idx="512">
                  <c:v>719.14285714285711</c:v>
                </c:pt>
                <c:pt idx="513">
                  <c:v>702.71428571428567</c:v>
                </c:pt>
                <c:pt idx="514">
                  <c:v>682.85714285714289</c:v>
                </c:pt>
                <c:pt idx="515">
                  <c:v>670.14285714285711</c:v>
                </c:pt>
                <c:pt idx="516">
                  <c:v>575.71428571428567</c:v>
                </c:pt>
                <c:pt idx="517">
                  <c:v>590.71428571428567</c:v>
                </c:pt>
                <c:pt idx="518">
                  <c:v>577.57142857142856</c:v>
                </c:pt>
                <c:pt idx="519">
                  <c:v>568.71428571428567</c:v>
                </c:pt>
                <c:pt idx="520">
                  <c:v>553</c:v>
                </c:pt>
                <c:pt idx="521">
                  <c:v>551.14285714285711</c:v>
                </c:pt>
                <c:pt idx="522">
                  <c:v>552.28571428571433</c:v>
                </c:pt>
                <c:pt idx="523">
                  <c:v>597.42857142857144</c:v>
                </c:pt>
                <c:pt idx="524">
                  <c:v>545.14285714285711</c:v>
                </c:pt>
                <c:pt idx="525">
                  <c:v>515</c:v>
                </c:pt>
                <c:pt idx="526">
                  <c:v>498.85714285714283</c:v>
                </c:pt>
                <c:pt idx="527">
                  <c:v>491</c:v>
                </c:pt>
                <c:pt idx="528">
                  <c:v>472.71428571428572</c:v>
                </c:pt>
                <c:pt idx="529">
                  <c:v>462.42857142857144</c:v>
                </c:pt>
                <c:pt idx="530">
                  <c:v>450.57142857142856</c:v>
                </c:pt>
                <c:pt idx="531">
                  <c:v>436.57142857142856</c:v>
                </c:pt>
                <c:pt idx="532">
                  <c:v>427.85714285714283</c:v>
                </c:pt>
                <c:pt idx="533">
                  <c:v>415.42857142857144</c:v>
                </c:pt>
                <c:pt idx="534">
                  <c:v>403.57142857142856</c:v>
                </c:pt>
                <c:pt idx="535">
                  <c:v>409</c:v>
                </c:pt>
                <c:pt idx="536">
                  <c:v>408.42857142857144</c:v>
                </c:pt>
                <c:pt idx="537">
                  <c:v>403.85714285714283</c:v>
                </c:pt>
                <c:pt idx="538">
                  <c:v>399.71428571428572</c:v>
                </c:pt>
                <c:pt idx="539">
                  <c:v>396</c:v>
                </c:pt>
                <c:pt idx="540">
                  <c:v>397.42857142857144</c:v>
                </c:pt>
                <c:pt idx="541">
                  <c:v>393.14285714285717</c:v>
                </c:pt>
                <c:pt idx="542">
                  <c:v>382.42857142857144</c:v>
                </c:pt>
                <c:pt idx="543">
                  <c:v>373.14285714285717</c:v>
                </c:pt>
                <c:pt idx="544">
                  <c:v>356</c:v>
                </c:pt>
                <c:pt idx="545">
                  <c:v>350</c:v>
                </c:pt>
                <c:pt idx="546">
                  <c:v>354.14285714285717</c:v>
                </c:pt>
                <c:pt idx="547">
                  <c:v>351.42857142857144</c:v>
                </c:pt>
                <c:pt idx="548">
                  <c:v>364.71428571428572</c:v>
                </c:pt>
                <c:pt idx="549">
                  <c:v>377.14285714285717</c:v>
                </c:pt>
                <c:pt idx="550">
                  <c:v>366.57142857142856</c:v>
                </c:pt>
                <c:pt idx="551">
                  <c:v>364</c:v>
                </c:pt>
                <c:pt idx="552">
                  <c:v>406.42857142857144</c:v>
                </c:pt>
                <c:pt idx="553">
                  <c:v>420.71428571428572</c:v>
                </c:pt>
                <c:pt idx="554">
                  <c:v>440.28571428571428</c:v>
                </c:pt>
                <c:pt idx="555">
                  <c:v>461.42857142857144</c:v>
                </c:pt>
                <c:pt idx="556">
                  <c:v>478.28571428571428</c:v>
                </c:pt>
                <c:pt idx="557">
                  <c:v>516.71428571428567</c:v>
                </c:pt>
                <c:pt idx="558">
                  <c:v>569</c:v>
                </c:pt>
                <c:pt idx="559">
                  <c:v>569.42857142857144</c:v>
                </c:pt>
                <c:pt idx="560">
                  <c:v>595.57142857142856</c:v>
                </c:pt>
                <c:pt idx="561">
                  <c:v>622.28571428571433</c:v>
                </c:pt>
                <c:pt idx="562">
                  <c:v>645.71428571428567</c:v>
                </c:pt>
                <c:pt idx="563">
                  <c:v>662.42857142857144</c:v>
                </c:pt>
                <c:pt idx="564">
                  <c:v>675.85714285714289</c:v>
                </c:pt>
                <c:pt idx="565">
                  <c:v>733.14285714285711</c:v>
                </c:pt>
                <c:pt idx="566">
                  <c:v>801.57142857142856</c:v>
                </c:pt>
                <c:pt idx="567">
                  <c:v>851.28571428571433</c:v>
                </c:pt>
                <c:pt idx="568">
                  <c:v>903.28571428571433</c:v>
                </c:pt>
                <c:pt idx="569">
                  <c:v>958.14285714285711</c:v>
                </c:pt>
                <c:pt idx="570">
                  <c:v>1016</c:v>
                </c:pt>
                <c:pt idx="571">
                  <c:v>1058.7142857142858</c:v>
                </c:pt>
                <c:pt idx="572">
                  <c:v>1150.2857142857142</c:v>
                </c:pt>
                <c:pt idx="573">
                  <c:v>1240.4285714285713</c:v>
                </c:pt>
                <c:pt idx="574">
                  <c:v>1340.8571428571429</c:v>
                </c:pt>
                <c:pt idx="575">
                  <c:v>1456.2857142857142</c:v>
                </c:pt>
                <c:pt idx="576">
                  <c:v>1564.2857142857142</c:v>
                </c:pt>
                <c:pt idx="577">
                  <c:v>1648.2857142857142</c:v>
                </c:pt>
                <c:pt idx="578">
                  <c:v>1698.7142857142858</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numCache>
            </c:numRef>
          </c:yVal>
          <c:smooth val="0"/>
          <c:extLst xmlns:c16r2="http://schemas.microsoft.com/office/drawing/2015/06/chart">
            <c:ext xmlns:c16="http://schemas.microsoft.com/office/drawing/2014/chart" uri="{C3380CC4-5D6E-409C-BE32-E72D297353CC}">
              <c16:uniqueId val="{00000000-E327-4FAD-97AD-9E5BAAD31586}"/>
            </c:ext>
          </c:extLst>
        </c:ser>
        <c:ser>
          <c:idx val="5"/>
          <c:order val="10"/>
          <c:tx>
            <c:strRef>
              <c:f>'Plot Data'!$Z$2</c:f>
              <c:strCache>
                <c:ptCount val="1"/>
                <c:pt idx="0">
                  <c:v>Actual Total Cases</c:v>
                </c:pt>
              </c:strCache>
            </c:strRef>
          </c:tx>
          <c:spPr>
            <a:ln w="19050" cap="rnd">
              <a:solidFill>
                <a:srgbClr val="FF0000"/>
              </a:solidFill>
              <a:round/>
            </a:ln>
            <a:effectLst/>
          </c:spPr>
          <c:marker>
            <c:symbol val="none"/>
          </c:marker>
          <c:xVal>
            <c:numRef>
              <c:f>'Plot Data'!$B$35:$B$846</c:f>
              <c:numCache>
                <c:formatCode>m/d/yy;@</c:formatCode>
                <c:ptCount val="812"/>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pt idx="238">
                  <c:v>44069</c:v>
                </c:pt>
                <c:pt idx="239">
                  <c:v>44070</c:v>
                </c:pt>
                <c:pt idx="240">
                  <c:v>44071</c:v>
                </c:pt>
                <c:pt idx="241">
                  <c:v>44072</c:v>
                </c:pt>
                <c:pt idx="242">
                  <c:v>44073</c:v>
                </c:pt>
                <c:pt idx="243">
                  <c:v>44074</c:v>
                </c:pt>
                <c:pt idx="244">
                  <c:v>44075</c:v>
                </c:pt>
                <c:pt idx="245">
                  <c:v>44076</c:v>
                </c:pt>
                <c:pt idx="246">
                  <c:v>44077</c:v>
                </c:pt>
                <c:pt idx="247">
                  <c:v>44078</c:v>
                </c:pt>
                <c:pt idx="248">
                  <c:v>44079</c:v>
                </c:pt>
                <c:pt idx="249">
                  <c:v>44080</c:v>
                </c:pt>
                <c:pt idx="250">
                  <c:v>44081</c:v>
                </c:pt>
                <c:pt idx="251">
                  <c:v>44082</c:v>
                </c:pt>
                <c:pt idx="252">
                  <c:v>44083</c:v>
                </c:pt>
                <c:pt idx="253">
                  <c:v>44084</c:v>
                </c:pt>
                <c:pt idx="254">
                  <c:v>44085</c:v>
                </c:pt>
                <c:pt idx="255">
                  <c:v>44086</c:v>
                </c:pt>
                <c:pt idx="256">
                  <c:v>44087</c:v>
                </c:pt>
                <c:pt idx="257">
                  <c:v>44088</c:v>
                </c:pt>
                <c:pt idx="258">
                  <c:v>44089</c:v>
                </c:pt>
                <c:pt idx="259">
                  <c:v>44090</c:v>
                </c:pt>
                <c:pt idx="260">
                  <c:v>44091</c:v>
                </c:pt>
                <c:pt idx="261">
                  <c:v>44092</c:v>
                </c:pt>
                <c:pt idx="262">
                  <c:v>44093</c:v>
                </c:pt>
                <c:pt idx="263">
                  <c:v>44094</c:v>
                </c:pt>
                <c:pt idx="264">
                  <c:v>44095</c:v>
                </c:pt>
                <c:pt idx="265">
                  <c:v>44096</c:v>
                </c:pt>
                <c:pt idx="266">
                  <c:v>44097</c:v>
                </c:pt>
                <c:pt idx="267">
                  <c:v>44098</c:v>
                </c:pt>
                <c:pt idx="268">
                  <c:v>44099</c:v>
                </c:pt>
                <c:pt idx="269">
                  <c:v>44100</c:v>
                </c:pt>
                <c:pt idx="270">
                  <c:v>44101</c:v>
                </c:pt>
                <c:pt idx="271">
                  <c:v>44102</c:v>
                </c:pt>
                <c:pt idx="272">
                  <c:v>44103</c:v>
                </c:pt>
                <c:pt idx="273">
                  <c:v>44104</c:v>
                </c:pt>
                <c:pt idx="274">
                  <c:v>44105</c:v>
                </c:pt>
                <c:pt idx="275">
                  <c:v>44106</c:v>
                </c:pt>
                <c:pt idx="276">
                  <c:v>44107</c:v>
                </c:pt>
                <c:pt idx="277">
                  <c:v>44108</c:v>
                </c:pt>
                <c:pt idx="278">
                  <c:v>44109</c:v>
                </c:pt>
                <c:pt idx="279">
                  <c:v>44110</c:v>
                </c:pt>
                <c:pt idx="280">
                  <c:v>44111</c:v>
                </c:pt>
                <c:pt idx="281">
                  <c:v>44112</c:v>
                </c:pt>
                <c:pt idx="282">
                  <c:v>44113</c:v>
                </c:pt>
                <c:pt idx="283">
                  <c:v>44114</c:v>
                </c:pt>
                <c:pt idx="284">
                  <c:v>44115</c:v>
                </c:pt>
                <c:pt idx="285">
                  <c:v>44116</c:v>
                </c:pt>
                <c:pt idx="286">
                  <c:v>44117</c:v>
                </c:pt>
                <c:pt idx="287">
                  <c:v>44118</c:v>
                </c:pt>
                <c:pt idx="288">
                  <c:v>44119</c:v>
                </c:pt>
                <c:pt idx="289">
                  <c:v>44120</c:v>
                </c:pt>
                <c:pt idx="290">
                  <c:v>44121</c:v>
                </c:pt>
                <c:pt idx="291">
                  <c:v>44122</c:v>
                </c:pt>
                <c:pt idx="292">
                  <c:v>44123</c:v>
                </c:pt>
                <c:pt idx="293">
                  <c:v>44124</c:v>
                </c:pt>
                <c:pt idx="294">
                  <c:v>44125</c:v>
                </c:pt>
                <c:pt idx="295">
                  <c:v>44126</c:v>
                </c:pt>
                <c:pt idx="296">
                  <c:v>44127</c:v>
                </c:pt>
                <c:pt idx="297">
                  <c:v>44128</c:v>
                </c:pt>
                <c:pt idx="298">
                  <c:v>44129</c:v>
                </c:pt>
                <c:pt idx="299">
                  <c:v>44130</c:v>
                </c:pt>
                <c:pt idx="300">
                  <c:v>44131</c:v>
                </c:pt>
                <c:pt idx="301">
                  <c:v>44132</c:v>
                </c:pt>
                <c:pt idx="302">
                  <c:v>44133</c:v>
                </c:pt>
                <c:pt idx="303">
                  <c:v>44134</c:v>
                </c:pt>
                <c:pt idx="304">
                  <c:v>44135</c:v>
                </c:pt>
                <c:pt idx="305">
                  <c:v>44136</c:v>
                </c:pt>
                <c:pt idx="306">
                  <c:v>44137</c:v>
                </c:pt>
                <c:pt idx="307">
                  <c:v>44138</c:v>
                </c:pt>
                <c:pt idx="308">
                  <c:v>44139</c:v>
                </c:pt>
                <c:pt idx="309">
                  <c:v>44140</c:v>
                </c:pt>
                <c:pt idx="310">
                  <c:v>44141</c:v>
                </c:pt>
                <c:pt idx="311">
                  <c:v>44142</c:v>
                </c:pt>
                <c:pt idx="312">
                  <c:v>44143</c:v>
                </c:pt>
                <c:pt idx="313">
                  <c:v>44144</c:v>
                </c:pt>
                <c:pt idx="314">
                  <c:v>44145</c:v>
                </c:pt>
                <c:pt idx="315">
                  <c:v>44146</c:v>
                </c:pt>
                <c:pt idx="316">
                  <c:v>44147</c:v>
                </c:pt>
                <c:pt idx="317">
                  <c:v>44148</c:v>
                </c:pt>
                <c:pt idx="318">
                  <c:v>44149</c:v>
                </c:pt>
                <c:pt idx="319">
                  <c:v>44150</c:v>
                </c:pt>
                <c:pt idx="320">
                  <c:v>44151</c:v>
                </c:pt>
                <c:pt idx="321">
                  <c:v>44152</c:v>
                </c:pt>
                <c:pt idx="322">
                  <c:v>44153</c:v>
                </c:pt>
                <c:pt idx="323">
                  <c:v>44154</c:v>
                </c:pt>
                <c:pt idx="324">
                  <c:v>44155</c:v>
                </c:pt>
                <c:pt idx="325">
                  <c:v>44156</c:v>
                </c:pt>
                <c:pt idx="326">
                  <c:v>44157</c:v>
                </c:pt>
                <c:pt idx="327">
                  <c:v>44158</c:v>
                </c:pt>
                <c:pt idx="328">
                  <c:v>44159</c:v>
                </c:pt>
                <c:pt idx="329">
                  <c:v>44160</c:v>
                </c:pt>
                <c:pt idx="330">
                  <c:v>44161</c:v>
                </c:pt>
                <c:pt idx="331">
                  <c:v>44162</c:v>
                </c:pt>
                <c:pt idx="332">
                  <c:v>44163</c:v>
                </c:pt>
                <c:pt idx="333">
                  <c:v>44164</c:v>
                </c:pt>
                <c:pt idx="334">
                  <c:v>44165</c:v>
                </c:pt>
                <c:pt idx="335">
                  <c:v>44166</c:v>
                </c:pt>
                <c:pt idx="336">
                  <c:v>44167</c:v>
                </c:pt>
                <c:pt idx="337">
                  <c:v>44168</c:v>
                </c:pt>
                <c:pt idx="338">
                  <c:v>44169</c:v>
                </c:pt>
                <c:pt idx="339">
                  <c:v>44170</c:v>
                </c:pt>
                <c:pt idx="340">
                  <c:v>44171</c:v>
                </c:pt>
                <c:pt idx="341">
                  <c:v>44172</c:v>
                </c:pt>
                <c:pt idx="342">
                  <c:v>44173</c:v>
                </c:pt>
                <c:pt idx="343">
                  <c:v>44174</c:v>
                </c:pt>
                <c:pt idx="344">
                  <c:v>44175</c:v>
                </c:pt>
                <c:pt idx="345">
                  <c:v>44176</c:v>
                </c:pt>
                <c:pt idx="346">
                  <c:v>44177</c:v>
                </c:pt>
                <c:pt idx="347">
                  <c:v>44178</c:v>
                </c:pt>
                <c:pt idx="348">
                  <c:v>44179</c:v>
                </c:pt>
                <c:pt idx="349">
                  <c:v>44180</c:v>
                </c:pt>
                <c:pt idx="350">
                  <c:v>44181</c:v>
                </c:pt>
                <c:pt idx="351">
                  <c:v>44182</c:v>
                </c:pt>
                <c:pt idx="352">
                  <c:v>44183</c:v>
                </c:pt>
                <c:pt idx="353">
                  <c:v>44184</c:v>
                </c:pt>
                <c:pt idx="354">
                  <c:v>44185</c:v>
                </c:pt>
                <c:pt idx="355">
                  <c:v>44186</c:v>
                </c:pt>
                <c:pt idx="356">
                  <c:v>44187</c:v>
                </c:pt>
                <c:pt idx="357">
                  <c:v>44188</c:v>
                </c:pt>
                <c:pt idx="358">
                  <c:v>44189</c:v>
                </c:pt>
                <c:pt idx="359">
                  <c:v>44190</c:v>
                </c:pt>
                <c:pt idx="360">
                  <c:v>44191</c:v>
                </c:pt>
                <c:pt idx="361">
                  <c:v>44192</c:v>
                </c:pt>
                <c:pt idx="362">
                  <c:v>44193</c:v>
                </c:pt>
                <c:pt idx="363">
                  <c:v>44194</c:v>
                </c:pt>
                <c:pt idx="364">
                  <c:v>44195</c:v>
                </c:pt>
                <c:pt idx="365">
                  <c:v>44196</c:v>
                </c:pt>
                <c:pt idx="366">
                  <c:v>44197</c:v>
                </c:pt>
                <c:pt idx="367">
                  <c:v>44198</c:v>
                </c:pt>
                <c:pt idx="368">
                  <c:v>44199</c:v>
                </c:pt>
                <c:pt idx="369">
                  <c:v>44200</c:v>
                </c:pt>
                <c:pt idx="370">
                  <c:v>44201</c:v>
                </c:pt>
                <c:pt idx="371">
                  <c:v>44202</c:v>
                </c:pt>
                <c:pt idx="372">
                  <c:v>44203</c:v>
                </c:pt>
                <c:pt idx="373">
                  <c:v>44204</c:v>
                </c:pt>
                <c:pt idx="374">
                  <c:v>44205</c:v>
                </c:pt>
                <c:pt idx="375">
                  <c:v>44206</c:v>
                </c:pt>
                <c:pt idx="376">
                  <c:v>44207</c:v>
                </c:pt>
                <c:pt idx="377">
                  <c:v>44208</c:v>
                </c:pt>
                <c:pt idx="378">
                  <c:v>44209</c:v>
                </c:pt>
                <c:pt idx="379">
                  <c:v>44210</c:v>
                </c:pt>
                <c:pt idx="380">
                  <c:v>44211</c:v>
                </c:pt>
                <c:pt idx="381">
                  <c:v>44212</c:v>
                </c:pt>
                <c:pt idx="382">
                  <c:v>44213</c:v>
                </c:pt>
                <c:pt idx="383">
                  <c:v>44214</c:v>
                </c:pt>
                <c:pt idx="384">
                  <c:v>44215</c:v>
                </c:pt>
                <c:pt idx="385">
                  <c:v>44216</c:v>
                </c:pt>
                <c:pt idx="386">
                  <c:v>44217</c:v>
                </c:pt>
                <c:pt idx="387">
                  <c:v>44218</c:v>
                </c:pt>
                <c:pt idx="388">
                  <c:v>44219</c:v>
                </c:pt>
                <c:pt idx="389">
                  <c:v>44220</c:v>
                </c:pt>
                <c:pt idx="390">
                  <c:v>44221</c:v>
                </c:pt>
                <c:pt idx="391">
                  <c:v>44222</c:v>
                </c:pt>
                <c:pt idx="392">
                  <c:v>44223</c:v>
                </c:pt>
                <c:pt idx="393">
                  <c:v>44224</c:v>
                </c:pt>
                <c:pt idx="394">
                  <c:v>44225</c:v>
                </c:pt>
                <c:pt idx="395">
                  <c:v>44226</c:v>
                </c:pt>
                <c:pt idx="396">
                  <c:v>44227</c:v>
                </c:pt>
                <c:pt idx="397">
                  <c:v>44228</c:v>
                </c:pt>
                <c:pt idx="398">
                  <c:v>44229</c:v>
                </c:pt>
                <c:pt idx="399">
                  <c:v>44230</c:v>
                </c:pt>
                <c:pt idx="400">
                  <c:v>44231</c:v>
                </c:pt>
                <c:pt idx="401">
                  <c:v>44232</c:v>
                </c:pt>
                <c:pt idx="402">
                  <c:v>44233</c:v>
                </c:pt>
                <c:pt idx="403">
                  <c:v>44234</c:v>
                </c:pt>
                <c:pt idx="404">
                  <c:v>44235</c:v>
                </c:pt>
                <c:pt idx="405">
                  <c:v>44236</c:v>
                </c:pt>
                <c:pt idx="406">
                  <c:v>44237</c:v>
                </c:pt>
                <c:pt idx="407">
                  <c:v>44238</c:v>
                </c:pt>
                <c:pt idx="408">
                  <c:v>44239</c:v>
                </c:pt>
                <c:pt idx="409">
                  <c:v>44240</c:v>
                </c:pt>
                <c:pt idx="410">
                  <c:v>44241</c:v>
                </c:pt>
                <c:pt idx="411">
                  <c:v>44242</c:v>
                </c:pt>
                <c:pt idx="412">
                  <c:v>44243</c:v>
                </c:pt>
                <c:pt idx="413">
                  <c:v>44244</c:v>
                </c:pt>
                <c:pt idx="414">
                  <c:v>44245</c:v>
                </c:pt>
                <c:pt idx="415">
                  <c:v>44246</c:v>
                </c:pt>
                <c:pt idx="416">
                  <c:v>44247</c:v>
                </c:pt>
                <c:pt idx="417">
                  <c:v>44248</c:v>
                </c:pt>
                <c:pt idx="418">
                  <c:v>44249</c:v>
                </c:pt>
                <c:pt idx="419">
                  <c:v>44250</c:v>
                </c:pt>
                <c:pt idx="420">
                  <c:v>44251</c:v>
                </c:pt>
                <c:pt idx="421">
                  <c:v>44252</c:v>
                </c:pt>
                <c:pt idx="422">
                  <c:v>44253</c:v>
                </c:pt>
                <c:pt idx="423">
                  <c:v>44254</c:v>
                </c:pt>
                <c:pt idx="424">
                  <c:v>44255</c:v>
                </c:pt>
                <c:pt idx="425">
                  <c:v>44256</c:v>
                </c:pt>
                <c:pt idx="426">
                  <c:v>44257</c:v>
                </c:pt>
                <c:pt idx="427">
                  <c:v>44258</c:v>
                </c:pt>
                <c:pt idx="428">
                  <c:v>44259</c:v>
                </c:pt>
                <c:pt idx="429">
                  <c:v>44260</c:v>
                </c:pt>
                <c:pt idx="430">
                  <c:v>44261</c:v>
                </c:pt>
                <c:pt idx="431">
                  <c:v>44262</c:v>
                </c:pt>
                <c:pt idx="432">
                  <c:v>44263</c:v>
                </c:pt>
                <c:pt idx="433">
                  <c:v>44264</c:v>
                </c:pt>
                <c:pt idx="434">
                  <c:v>44265</c:v>
                </c:pt>
                <c:pt idx="435">
                  <c:v>44266</c:v>
                </c:pt>
                <c:pt idx="436">
                  <c:v>44267</c:v>
                </c:pt>
                <c:pt idx="437">
                  <c:v>44268</c:v>
                </c:pt>
                <c:pt idx="438">
                  <c:v>44269</c:v>
                </c:pt>
                <c:pt idx="439">
                  <c:v>44270</c:v>
                </c:pt>
                <c:pt idx="440">
                  <c:v>44271</c:v>
                </c:pt>
                <c:pt idx="441">
                  <c:v>44272</c:v>
                </c:pt>
                <c:pt idx="442">
                  <c:v>44273</c:v>
                </c:pt>
                <c:pt idx="443">
                  <c:v>44274</c:v>
                </c:pt>
                <c:pt idx="444">
                  <c:v>44275</c:v>
                </c:pt>
                <c:pt idx="445">
                  <c:v>44276</c:v>
                </c:pt>
                <c:pt idx="446">
                  <c:v>44277</c:v>
                </c:pt>
                <c:pt idx="447">
                  <c:v>44278</c:v>
                </c:pt>
                <c:pt idx="448">
                  <c:v>44279</c:v>
                </c:pt>
                <c:pt idx="449">
                  <c:v>44280</c:v>
                </c:pt>
                <c:pt idx="450">
                  <c:v>44281</c:v>
                </c:pt>
                <c:pt idx="451">
                  <c:v>44282</c:v>
                </c:pt>
                <c:pt idx="452">
                  <c:v>44283</c:v>
                </c:pt>
                <c:pt idx="453">
                  <c:v>44284</c:v>
                </c:pt>
                <c:pt idx="454">
                  <c:v>44285</c:v>
                </c:pt>
                <c:pt idx="455">
                  <c:v>44286</c:v>
                </c:pt>
                <c:pt idx="456">
                  <c:v>44287</c:v>
                </c:pt>
                <c:pt idx="457">
                  <c:v>44288</c:v>
                </c:pt>
                <c:pt idx="458">
                  <c:v>44289</c:v>
                </c:pt>
                <c:pt idx="459">
                  <c:v>44290</c:v>
                </c:pt>
                <c:pt idx="460">
                  <c:v>44291</c:v>
                </c:pt>
                <c:pt idx="461">
                  <c:v>44292</c:v>
                </c:pt>
                <c:pt idx="462">
                  <c:v>44293</c:v>
                </c:pt>
                <c:pt idx="463">
                  <c:v>44294</c:v>
                </c:pt>
                <c:pt idx="464">
                  <c:v>44295</c:v>
                </c:pt>
                <c:pt idx="465">
                  <c:v>44296</c:v>
                </c:pt>
                <c:pt idx="466">
                  <c:v>44297</c:v>
                </c:pt>
                <c:pt idx="467">
                  <c:v>44298</c:v>
                </c:pt>
                <c:pt idx="468">
                  <c:v>44299</c:v>
                </c:pt>
                <c:pt idx="469">
                  <c:v>44300</c:v>
                </c:pt>
                <c:pt idx="470">
                  <c:v>44301</c:v>
                </c:pt>
                <c:pt idx="471">
                  <c:v>44302</c:v>
                </c:pt>
                <c:pt idx="472">
                  <c:v>44303</c:v>
                </c:pt>
                <c:pt idx="473">
                  <c:v>44304</c:v>
                </c:pt>
                <c:pt idx="474">
                  <c:v>44305</c:v>
                </c:pt>
                <c:pt idx="475">
                  <c:v>44306</c:v>
                </c:pt>
                <c:pt idx="476">
                  <c:v>44307</c:v>
                </c:pt>
                <c:pt idx="477">
                  <c:v>44308</c:v>
                </c:pt>
                <c:pt idx="478">
                  <c:v>44309</c:v>
                </c:pt>
                <c:pt idx="479">
                  <c:v>44310</c:v>
                </c:pt>
                <c:pt idx="480">
                  <c:v>44311</c:v>
                </c:pt>
                <c:pt idx="481">
                  <c:v>44312</c:v>
                </c:pt>
                <c:pt idx="482">
                  <c:v>44313</c:v>
                </c:pt>
                <c:pt idx="483">
                  <c:v>44314</c:v>
                </c:pt>
                <c:pt idx="484">
                  <c:v>44315</c:v>
                </c:pt>
                <c:pt idx="485">
                  <c:v>44316</c:v>
                </c:pt>
                <c:pt idx="486">
                  <c:v>44317</c:v>
                </c:pt>
                <c:pt idx="487">
                  <c:v>44318</c:v>
                </c:pt>
                <c:pt idx="488">
                  <c:v>44319</c:v>
                </c:pt>
                <c:pt idx="489">
                  <c:v>44320</c:v>
                </c:pt>
                <c:pt idx="490">
                  <c:v>44321</c:v>
                </c:pt>
                <c:pt idx="491">
                  <c:v>44322</c:v>
                </c:pt>
                <c:pt idx="492">
                  <c:v>44323</c:v>
                </c:pt>
                <c:pt idx="493">
                  <c:v>44324</c:v>
                </c:pt>
                <c:pt idx="494">
                  <c:v>44325</c:v>
                </c:pt>
                <c:pt idx="495">
                  <c:v>44326</c:v>
                </c:pt>
                <c:pt idx="496">
                  <c:v>44327</c:v>
                </c:pt>
                <c:pt idx="497">
                  <c:v>44328</c:v>
                </c:pt>
                <c:pt idx="498">
                  <c:v>44329</c:v>
                </c:pt>
                <c:pt idx="499">
                  <c:v>44330</c:v>
                </c:pt>
                <c:pt idx="500">
                  <c:v>44331</c:v>
                </c:pt>
                <c:pt idx="501">
                  <c:v>44332</c:v>
                </c:pt>
                <c:pt idx="502">
                  <c:v>44333</c:v>
                </c:pt>
                <c:pt idx="503">
                  <c:v>44334</c:v>
                </c:pt>
                <c:pt idx="504">
                  <c:v>44335</c:v>
                </c:pt>
                <c:pt idx="505">
                  <c:v>44336</c:v>
                </c:pt>
                <c:pt idx="506">
                  <c:v>44337</c:v>
                </c:pt>
                <c:pt idx="507">
                  <c:v>44338</c:v>
                </c:pt>
                <c:pt idx="508">
                  <c:v>44339</c:v>
                </c:pt>
                <c:pt idx="509">
                  <c:v>44340</c:v>
                </c:pt>
                <c:pt idx="510">
                  <c:v>44341</c:v>
                </c:pt>
                <c:pt idx="511">
                  <c:v>44342</c:v>
                </c:pt>
                <c:pt idx="512">
                  <c:v>44343</c:v>
                </c:pt>
                <c:pt idx="513">
                  <c:v>44344</c:v>
                </c:pt>
                <c:pt idx="514">
                  <c:v>44345</c:v>
                </c:pt>
                <c:pt idx="515">
                  <c:v>44346</c:v>
                </c:pt>
                <c:pt idx="516">
                  <c:v>44347</c:v>
                </c:pt>
                <c:pt idx="517">
                  <c:v>44348</c:v>
                </c:pt>
                <c:pt idx="518">
                  <c:v>44349</c:v>
                </c:pt>
                <c:pt idx="519">
                  <c:v>44350</c:v>
                </c:pt>
                <c:pt idx="520">
                  <c:v>44351</c:v>
                </c:pt>
                <c:pt idx="521">
                  <c:v>44352</c:v>
                </c:pt>
                <c:pt idx="522">
                  <c:v>44353</c:v>
                </c:pt>
                <c:pt idx="523">
                  <c:v>44354</c:v>
                </c:pt>
                <c:pt idx="524">
                  <c:v>44355</c:v>
                </c:pt>
                <c:pt idx="525">
                  <c:v>44356</c:v>
                </c:pt>
                <c:pt idx="526">
                  <c:v>44357</c:v>
                </c:pt>
                <c:pt idx="527">
                  <c:v>44358</c:v>
                </c:pt>
                <c:pt idx="528">
                  <c:v>44359</c:v>
                </c:pt>
                <c:pt idx="529">
                  <c:v>44360</c:v>
                </c:pt>
                <c:pt idx="530">
                  <c:v>44361</c:v>
                </c:pt>
                <c:pt idx="531">
                  <c:v>44362</c:v>
                </c:pt>
                <c:pt idx="532">
                  <c:v>44363</c:v>
                </c:pt>
                <c:pt idx="533">
                  <c:v>44364</c:v>
                </c:pt>
                <c:pt idx="534">
                  <c:v>44365</c:v>
                </c:pt>
                <c:pt idx="535">
                  <c:v>44366</c:v>
                </c:pt>
                <c:pt idx="536">
                  <c:v>44367</c:v>
                </c:pt>
                <c:pt idx="537">
                  <c:v>44368</c:v>
                </c:pt>
                <c:pt idx="538">
                  <c:v>44369</c:v>
                </c:pt>
                <c:pt idx="539">
                  <c:v>44370</c:v>
                </c:pt>
                <c:pt idx="540">
                  <c:v>44371</c:v>
                </c:pt>
                <c:pt idx="541">
                  <c:v>44372</c:v>
                </c:pt>
                <c:pt idx="542">
                  <c:v>44373</c:v>
                </c:pt>
                <c:pt idx="543">
                  <c:v>44374</c:v>
                </c:pt>
                <c:pt idx="544">
                  <c:v>44375</c:v>
                </c:pt>
                <c:pt idx="545">
                  <c:v>44376</c:v>
                </c:pt>
                <c:pt idx="546">
                  <c:v>44377</c:v>
                </c:pt>
                <c:pt idx="547">
                  <c:v>44378</c:v>
                </c:pt>
                <c:pt idx="548">
                  <c:v>44379</c:v>
                </c:pt>
                <c:pt idx="549">
                  <c:v>44380</c:v>
                </c:pt>
                <c:pt idx="550">
                  <c:v>44381</c:v>
                </c:pt>
                <c:pt idx="551">
                  <c:v>44382</c:v>
                </c:pt>
                <c:pt idx="552">
                  <c:v>44383</c:v>
                </c:pt>
                <c:pt idx="553">
                  <c:v>44384</c:v>
                </c:pt>
                <c:pt idx="554">
                  <c:v>44385</c:v>
                </c:pt>
                <c:pt idx="555">
                  <c:v>44386</c:v>
                </c:pt>
                <c:pt idx="556">
                  <c:v>44387</c:v>
                </c:pt>
                <c:pt idx="557">
                  <c:v>44388</c:v>
                </c:pt>
                <c:pt idx="558">
                  <c:v>44389</c:v>
                </c:pt>
                <c:pt idx="559">
                  <c:v>44390</c:v>
                </c:pt>
                <c:pt idx="560">
                  <c:v>44391</c:v>
                </c:pt>
                <c:pt idx="561">
                  <c:v>44392</c:v>
                </c:pt>
                <c:pt idx="562">
                  <c:v>44393</c:v>
                </c:pt>
                <c:pt idx="563">
                  <c:v>44394</c:v>
                </c:pt>
                <c:pt idx="564">
                  <c:v>44395</c:v>
                </c:pt>
                <c:pt idx="565">
                  <c:v>44396</c:v>
                </c:pt>
                <c:pt idx="566">
                  <c:v>44397</c:v>
                </c:pt>
                <c:pt idx="567">
                  <c:v>44398</c:v>
                </c:pt>
                <c:pt idx="568">
                  <c:v>44399</c:v>
                </c:pt>
                <c:pt idx="569">
                  <c:v>44400</c:v>
                </c:pt>
                <c:pt idx="570">
                  <c:v>44401</c:v>
                </c:pt>
                <c:pt idx="571">
                  <c:v>44402</c:v>
                </c:pt>
                <c:pt idx="572">
                  <c:v>44403</c:v>
                </c:pt>
                <c:pt idx="573">
                  <c:v>44404</c:v>
                </c:pt>
                <c:pt idx="574">
                  <c:v>44405</c:v>
                </c:pt>
                <c:pt idx="575">
                  <c:v>44406</c:v>
                </c:pt>
                <c:pt idx="576">
                  <c:v>44407</c:v>
                </c:pt>
                <c:pt idx="577">
                  <c:v>44408</c:v>
                </c:pt>
                <c:pt idx="578">
                  <c:v>44409</c:v>
                </c:pt>
                <c:pt idx="579">
                  <c:v>44410</c:v>
                </c:pt>
                <c:pt idx="580">
                  <c:v>44411</c:v>
                </c:pt>
                <c:pt idx="581">
                  <c:v>44412</c:v>
                </c:pt>
                <c:pt idx="582">
                  <c:v>44413</c:v>
                </c:pt>
                <c:pt idx="583">
                  <c:v>44414</c:v>
                </c:pt>
                <c:pt idx="584">
                  <c:v>44415</c:v>
                </c:pt>
                <c:pt idx="585">
                  <c:v>44416</c:v>
                </c:pt>
                <c:pt idx="586">
                  <c:v>44417</c:v>
                </c:pt>
                <c:pt idx="587">
                  <c:v>44418</c:v>
                </c:pt>
                <c:pt idx="588">
                  <c:v>44419</c:v>
                </c:pt>
                <c:pt idx="589">
                  <c:v>44420</c:v>
                </c:pt>
                <c:pt idx="590">
                  <c:v>44421</c:v>
                </c:pt>
                <c:pt idx="591">
                  <c:v>44422</c:v>
                </c:pt>
                <c:pt idx="592">
                  <c:v>44423</c:v>
                </c:pt>
                <c:pt idx="593">
                  <c:v>44424</c:v>
                </c:pt>
                <c:pt idx="594">
                  <c:v>44425</c:v>
                </c:pt>
                <c:pt idx="595">
                  <c:v>44426</c:v>
                </c:pt>
                <c:pt idx="596">
                  <c:v>44427</c:v>
                </c:pt>
                <c:pt idx="597">
                  <c:v>44428</c:v>
                </c:pt>
                <c:pt idx="598">
                  <c:v>44429</c:v>
                </c:pt>
                <c:pt idx="599">
                  <c:v>44430</c:v>
                </c:pt>
                <c:pt idx="600">
                  <c:v>44431</c:v>
                </c:pt>
                <c:pt idx="601">
                  <c:v>44432</c:v>
                </c:pt>
                <c:pt idx="602">
                  <c:v>44433</c:v>
                </c:pt>
                <c:pt idx="603">
                  <c:v>44434</c:v>
                </c:pt>
                <c:pt idx="604">
                  <c:v>44435</c:v>
                </c:pt>
                <c:pt idx="605">
                  <c:v>44436</c:v>
                </c:pt>
                <c:pt idx="606">
                  <c:v>44437</c:v>
                </c:pt>
                <c:pt idx="607">
                  <c:v>44438</c:v>
                </c:pt>
                <c:pt idx="608">
                  <c:v>44439</c:v>
                </c:pt>
                <c:pt idx="609">
                  <c:v>44440</c:v>
                </c:pt>
                <c:pt idx="610">
                  <c:v>44441</c:v>
                </c:pt>
                <c:pt idx="611">
                  <c:v>44442</c:v>
                </c:pt>
                <c:pt idx="612">
                  <c:v>44443</c:v>
                </c:pt>
                <c:pt idx="613">
                  <c:v>44444</c:v>
                </c:pt>
                <c:pt idx="614">
                  <c:v>44445</c:v>
                </c:pt>
                <c:pt idx="615">
                  <c:v>44446</c:v>
                </c:pt>
                <c:pt idx="616">
                  <c:v>44447</c:v>
                </c:pt>
                <c:pt idx="617">
                  <c:v>44448</c:v>
                </c:pt>
                <c:pt idx="618">
                  <c:v>44449</c:v>
                </c:pt>
                <c:pt idx="619">
                  <c:v>44450</c:v>
                </c:pt>
                <c:pt idx="620">
                  <c:v>44451</c:v>
                </c:pt>
                <c:pt idx="621">
                  <c:v>44452</c:v>
                </c:pt>
                <c:pt idx="622">
                  <c:v>44453</c:v>
                </c:pt>
                <c:pt idx="623">
                  <c:v>44454</c:v>
                </c:pt>
                <c:pt idx="624">
                  <c:v>44455</c:v>
                </c:pt>
                <c:pt idx="625">
                  <c:v>44456</c:v>
                </c:pt>
                <c:pt idx="626">
                  <c:v>44457</c:v>
                </c:pt>
                <c:pt idx="627">
                  <c:v>44458</c:v>
                </c:pt>
                <c:pt idx="628">
                  <c:v>44459</c:v>
                </c:pt>
                <c:pt idx="629">
                  <c:v>44460</c:v>
                </c:pt>
                <c:pt idx="630">
                  <c:v>44461</c:v>
                </c:pt>
                <c:pt idx="631">
                  <c:v>44462</c:v>
                </c:pt>
                <c:pt idx="632">
                  <c:v>44463</c:v>
                </c:pt>
                <c:pt idx="633">
                  <c:v>44464</c:v>
                </c:pt>
                <c:pt idx="634">
                  <c:v>44465</c:v>
                </c:pt>
                <c:pt idx="635">
                  <c:v>44466</c:v>
                </c:pt>
                <c:pt idx="636">
                  <c:v>44467</c:v>
                </c:pt>
                <c:pt idx="637">
                  <c:v>44468</c:v>
                </c:pt>
                <c:pt idx="638">
                  <c:v>44469</c:v>
                </c:pt>
                <c:pt idx="639">
                  <c:v>44470</c:v>
                </c:pt>
                <c:pt idx="640">
                  <c:v>44471</c:v>
                </c:pt>
                <c:pt idx="641">
                  <c:v>44472</c:v>
                </c:pt>
                <c:pt idx="642">
                  <c:v>44473</c:v>
                </c:pt>
                <c:pt idx="643">
                  <c:v>44474</c:v>
                </c:pt>
                <c:pt idx="644">
                  <c:v>44475</c:v>
                </c:pt>
                <c:pt idx="645">
                  <c:v>44476</c:v>
                </c:pt>
                <c:pt idx="646">
                  <c:v>44477</c:v>
                </c:pt>
                <c:pt idx="647">
                  <c:v>44478</c:v>
                </c:pt>
                <c:pt idx="648">
                  <c:v>44479</c:v>
                </c:pt>
                <c:pt idx="649">
                  <c:v>44480</c:v>
                </c:pt>
                <c:pt idx="650">
                  <c:v>44481</c:v>
                </c:pt>
                <c:pt idx="651">
                  <c:v>44482</c:v>
                </c:pt>
                <c:pt idx="652">
                  <c:v>44483</c:v>
                </c:pt>
                <c:pt idx="653">
                  <c:v>44484</c:v>
                </c:pt>
                <c:pt idx="654">
                  <c:v>44485</c:v>
                </c:pt>
                <c:pt idx="655">
                  <c:v>44486</c:v>
                </c:pt>
                <c:pt idx="656">
                  <c:v>44487</c:v>
                </c:pt>
                <c:pt idx="657">
                  <c:v>44488</c:v>
                </c:pt>
                <c:pt idx="658">
                  <c:v>44489</c:v>
                </c:pt>
                <c:pt idx="659">
                  <c:v>44490</c:v>
                </c:pt>
                <c:pt idx="660">
                  <c:v>44491</c:v>
                </c:pt>
                <c:pt idx="661">
                  <c:v>44492</c:v>
                </c:pt>
                <c:pt idx="662">
                  <c:v>44493</c:v>
                </c:pt>
                <c:pt idx="663">
                  <c:v>44494</c:v>
                </c:pt>
                <c:pt idx="664">
                  <c:v>44495</c:v>
                </c:pt>
                <c:pt idx="665">
                  <c:v>44496</c:v>
                </c:pt>
                <c:pt idx="666">
                  <c:v>44497</c:v>
                </c:pt>
                <c:pt idx="667">
                  <c:v>44498</c:v>
                </c:pt>
                <c:pt idx="668">
                  <c:v>44499</c:v>
                </c:pt>
                <c:pt idx="669">
                  <c:v>44500</c:v>
                </c:pt>
                <c:pt idx="670">
                  <c:v>44501</c:v>
                </c:pt>
                <c:pt idx="671">
                  <c:v>44502</c:v>
                </c:pt>
                <c:pt idx="672">
                  <c:v>44503</c:v>
                </c:pt>
                <c:pt idx="673">
                  <c:v>44504</c:v>
                </c:pt>
                <c:pt idx="674">
                  <c:v>44505</c:v>
                </c:pt>
                <c:pt idx="675">
                  <c:v>44506</c:v>
                </c:pt>
                <c:pt idx="676">
                  <c:v>44507</c:v>
                </c:pt>
                <c:pt idx="677">
                  <c:v>44508</c:v>
                </c:pt>
                <c:pt idx="678">
                  <c:v>44509</c:v>
                </c:pt>
                <c:pt idx="679">
                  <c:v>44510</c:v>
                </c:pt>
                <c:pt idx="680">
                  <c:v>44511</c:v>
                </c:pt>
                <c:pt idx="681">
                  <c:v>44512</c:v>
                </c:pt>
                <c:pt idx="682">
                  <c:v>44513</c:v>
                </c:pt>
                <c:pt idx="683">
                  <c:v>44514</c:v>
                </c:pt>
                <c:pt idx="684">
                  <c:v>44515</c:v>
                </c:pt>
                <c:pt idx="685">
                  <c:v>44516</c:v>
                </c:pt>
                <c:pt idx="686">
                  <c:v>44517</c:v>
                </c:pt>
                <c:pt idx="687">
                  <c:v>44518</c:v>
                </c:pt>
                <c:pt idx="688">
                  <c:v>44519</c:v>
                </c:pt>
                <c:pt idx="689">
                  <c:v>44520</c:v>
                </c:pt>
                <c:pt idx="690">
                  <c:v>44521</c:v>
                </c:pt>
                <c:pt idx="691">
                  <c:v>44522</c:v>
                </c:pt>
                <c:pt idx="692">
                  <c:v>44523</c:v>
                </c:pt>
                <c:pt idx="693">
                  <c:v>44524</c:v>
                </c:pt>
                <c:pt idx="694">
                  <c:v>44525</c:v>
                </c:pt>
                <c:pt idx="695">
                  <c:v>44526</c:v>
                </c:pt>
                <c:pt idx="696">
                  <c:v>44527</c:v>
                </c:pt>
                <c:pt idx="697">
                  <c:v>44528</c:v>
                </c:pt>
                <c:pt idx="698">
                  <c:v>44529</c:v>
                </c:pt>
                <c:pt idx="699">
                  <c:v>44530</c:v>
                </c:pt>
                <c:pt idx="700">
                  <c:v>44531</c:v>
                </c:pt>
                <c:pt idx="701">
                  <c:v>44532</c:v>
                </c:pt>
                <c:pt idx="702">
                  <c:v>44533</c:v>
                </c:pt>
                <c:pt idx="703">
                  <c:v>44534</c:v>
                </c:pt>
                <c:pt idx="704">
                  <c:v>44535</c:v>
                </c:pt>
                <c:pt idx="705">
                  <c:v>44536</c:v>
                </c:pt>
                <c:pt idx="706">
                  <c:v>44537</c:v>
                </c:pt>
                <c:pt idx="707">
                  <c:v>44538</c:v>
                </c:pt>
                <c:pt idx="708">
                  <c:v>44539</c:v>
                </c:pt>
                <c:pt idx="709">
                  <c:v>44540</c:v>
                </c:pt>
                <c:pt idx="710">
                  <c:v>44541</c:v>
                </c:pt>
                <c:pt idx="711">
                  <c:v>44542</c:v>
                </c:pt>
                <c:pt idx="712">
                  <c:v>44543</c:v>
                </c:pt>
                <c:pt idx="713">
                  <c:v>44544</c:v>
                </c:pt>
                <c:pt idx="714">
                  <c:v>44545</c:v>
                </c:pt>
                <c:pt idx="715">
                  <c:v>44546</c:v>
                </c:pt>
                <c:pt idx="716">
                  <c:v>44547</c:v>
                </c:pt>
                <c:pt idx="717">
                  <c:v>44548</c:v>
                </c:pt>
                <c:pt idx="718">
                  <c:v>44549</c:v>
                </c:pt>
                <c:pt idx="719">
                  <c:v>44550</c:v>
                </c:pt>
                <c:pt idx="720">
                  <c:v>44551</c:v>
                </c:pt>
                <c:pt idx="721">
                  <c:v>44552</c:v>
                </c:pt>
                <c:pt idx="722">
                  <c:v>44553</c:v>
                </c:pt>
                <c:pt idx="723">
                  <c:v>44554</c:v>
                </c:pt>
                <c:pt idx="724">
                  <c:v>44555</c:v>
                </c:pt>
                <c:pt idx="725">
                  <c:v>44556</c:v>
                </c:pt>
                <c:pt idx="726">
                  <c:v>44557</c:v>
                </c:pt>
                <c:pt idx="727">
                  <c:v>44558</c:v>
                </c:pt>
                <c:pt idx="728">
                  <c:v>44559</c:v>
                </c:pt>
                <c:pt idx="729">
                  <c:v>44560</c:v>
                </c:pt>
                <c:pt idx="730">
                  <c:v>44561</c:v>
                </c:pt>
                <c:pt idx="731">
                  <c:v>44562</c:v>
                </c:pt>
                <c:pt idx="732">
                  <c:v>44563</c:v>
                </c:pt>
                <c:pt idx="733">
                  <c:v>44564</c:v>
                </c:pt>
                <c:pt idx="734">
                  <c:v>44565</c:v>
                </c:pt>
                <c:pt idx="735">
                  <c:v>44566</c:v>
                </c:pt>
                <c:pt idx="736">
                  <c:v>44567</c:v>
                </c:pt>
                <c:pt idx="737">
                  <c:v>44568</c:v>
                </c:pt>
                <c:pt idx="738">
                  <c:v>44569</c:v>
                </c:pt>
                <c:pt idx="739">
                  <c:v>44570</c:v>
                </c:pt>
                <c:pt idx="740">
                  <c:v>44571</c:v>
                </c:pt>
                <c:pt idx="741">
                  <c:v>44572</c:v>
                </c:pt>
                <c:pt idx="742">
                  <c:v>44573</c:v>
                </c:pt>
                <c:pt idx="743">
                  <c:v>44574</c:v>
                </c:pt>
                <c:pt idx="744">
                  <c:v>44575</c:v>
                </c:pt>
                <c:pt idx="745">
                  <c:v>44576</c:v>
                </c:pt>
                <c:pt idx="746">
                  <c:v>44577</c:v>
                </c:pt>
                <c:pt idx="747">
                  <c:v>44578</c:v>
                </c:pt>
                <c:pt idx="748">
                  <c:v>44579</c:v>
                </c:pt>
                <c:pt idx="749">
                  <c:v>44580</c:v>
                </c:pt>
                <c:pt idx="750">
                  <c:v>44581</c:v>
                </c:pt>
                <c:pt idx="751">
                  <c:v>44582</c:v>
                </c:pt>
                <c:pt idx="752">
                  <c:v>44583</c:v>
                </c:pt>
                <c:pt idx="753">
                  <c:v>44584</c:v>
                </c:pt>
                <c:pt idx="754">
                  <c:v>44585</c:v>
                </c:pt>
                <c:pt idx="755">
                  <c:v>44586</c:v>
                </c:pt>
                <c:pt idx="756">
                  <c:v>44587</c:v>
                </c:pt>
                <c:pt idx="757">
                  <c:v>44588</c:v>
                </c:pt>
                <c:pt idx="758">
                  <c:v>44589</c:v>
                </c:pt>
                <c:pt idx="759">
                  <c:v>44590</c:v>
                </c:pt>
                <c:pt idx="760">
                  <c:v>44591</c:v>
                </c:pt>
                <c:pt idx="761">
                  <c:v>44592</c:v>
                </c:pt>
                <c:pt idx="762">
                  <c:v>44593</c:v>
                </c:pt>
                <c:pt idx="763">
                  <c:v>44594</c:v>
                </c:pt>
                <c:pt idx="764">
                  <c:v>44595</c:v>
                </c:pt>
                <c:pt idx="765">
                  <c:v>44596</c:v>
                </c:pt>
                <c:pt idx="766">
                  <c:v>44597</c:v>
                </c:pt>
                <c:pt idx="767">
                  <c:v>44598</c:v>
                </c:pt>
                <c:pt idx="768">
                  <c:v>44599</c:v>
                </c:pt>
                <c:pt idx="769">
                  <c:v>44600</c:v>
                </c:pt>
                <c:pt idx="770">
                  <c:v>44601</c:v>
                </c:pt>
                <c:pt idx="771">
                  <c:v>44602</c:v>
                </c:pt>
                <c:pt idx="772">
                  <c:v>44603</c:v>
                </c:pt>
                <c:pt idx="773">
                  <c:v>44604</c:v>
                </c:pt>
                <c:pt idx="774">
                  <c:v>44605</c:v>
                </c:pt>
                <c:pt idx="775">
                  <c:v>44606</c:v>
                </c:pt>
                <c:pt idx="776">
                  <c:v>44607</c:v>
                </c:pt>
                <c:pt idx="777">
                  <c:v>44608</c:v>
                </c:pt>
                <c:pt idx="778">
                  <c:v>44609</c:v>
                </c:pt>
                <c:pt idx="779">
                  <c:v>44610</c:v>
                </c:pt>
                <c:pt idx="780">
                  <c:v>44611</c:v>
                </c:pt>
                <c:pt idx="781">
                  <c:v>44612</c:v>
                </c:pt>
                <c:pt idx="782">
                  <c:v>44613</c:v>
                </c:pt>
                <c:pt idx="783">
                  <c:v>44614</c:v>
                </c:pt>
                <c:pt idx="784">
                  <c:v>44615</c:v>
                </c:pt>
                <c:pt idx="785">
                  <c:v>44616</c:v>
                </c:pt>
                <c:pt idx="786">
                  <c:v>44617</c:v>
                </c:pt>
                <c:pt idx="787">
                  <c:v>44618</c:v>
                </c:pt>
                <c:pt idx="788">
                  <c:v>44619</c:v>
                </c:pt>
                <c:pt idx="789">
                  <c:v>44620</c:v>
                </c:pt>
                <c:pt idx="790">
                  <c:v>44621</c:v>
                </c:pt>
                <c:pt idx="791">
                  <c:v>44622</c:v>
                </c:pt>
                <c:pt idx="792">
                  <c:v>44623</c:v>
                </c:pt>
                <c:pt idx="793">
                  <c:v>44624</c:v>
                </c:pt>
                <c:pt idx="794">
                  <c:v>44625</c:v>
                </c:pt>
                <c:pt idx="795">
                  <c:v>44626</c:v>
                </c:pt>
                <c:pt idx="796">
                  <c:v>44627</c:v>
                </c:pt>
                <c:pt idx="797">
                  <c:v>44628</c:v>
                </c:pt>
                <c:pt idx="798">
                  <c:v>44629</c:v>
                </c:pt>
                <c:pt idx="799">
                  <c:v>44630</c:v>
                </c:pt>
                <c:pt idx="800">
                  <c:v>44631</c:v>
                </c:pt>
                <c:pt idx="801">
                  <c:v>44632</c:v>
                </c:pt>
                <c:pt idx="802">
                  <c:v>44633</c:v>
                </c:pt>
                <c:pt idx="803">
                  <c:v>44634</c:v>
                </c:pt>
                <c:pt idx="804">
                  <c:v>44635</c:v>
                </c:pt>
                <c:pt idx="805">
                  <c:v>44636</c:v>
                </c:pt>
                <c:pt idx="806">
                  <c:v>44637</c:v>
                </c:pt>
                <c:pt idx="807">
                  <c:v>44638</c:v>
                </c:pt>
                <c:pt idx="808">
                  <c:v>44639</c:v>
                </c:pt>
                <c:pt idx="809">
                  <c:v>44640</c:v>
                </c:pt>
                <c:pt idx="810">
                  <c:v>44641</c:v>
                </c:pt>
                <c:pt idx="811">
                  <c:v>44642</c:v>
                </c:pt>
              </c:numCache>
            </c:numRef>
          </c:xVal>
          <c:yVal>
            <c:numRef>
              <c:f>'Plot Data'!$Z$35:$Z$846</c:f>
              <c:numCache>
                <c:formatCode>#,##0</c:formatCode>
                <c:ptCount val="81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2</c:v>
                </c:pt>
                <c:pt idx="17">
                  <c:v>3</c:v>
                </c:pt>
                <c:pt idx="18">
                  <c:v>5</c:v>
                </c:pt>
                <c:pt idx="19">
                  <c:v>5</c:v>
                </c:pt>
                <c:pt idx="20">
                  <c:v>6</c:v>
                </c:pt>
                <c:pt idx="21">
                  <c:v>6</c:v>
                </c:pt>
                <c:pt idx="22">
                  <c:v>6</c:v>
                </c:pt>
                <c:pt idx="23">
                  <c:v>7</c:v>
                </c:pt>
                <c:pt idx="24">
                  <c:v>7</c:v>
                </c:pt>
                <c:pt idx="25">
                  <c:v>8</c:v>
                </c:pt>
                <c:pt idx="26">
                  <c:v>8</c:v>
                </c:pt>
                <c:pt idx="27">
                  <c:v>8</c:v>
                </c:pt>
                <c:pt idx="28">
                  <c:v>8</c:v>
                </c:pt>
                <c:pt idx="29">
                  <c:v>9</c:v>
                </c:pt>
                <c:pt idx="30">
                  <c:v>9</c:v>
                </c:pt>
                <c:pt idx="31">
                  <c:v>10</c:v>
                </c:pt>
                <c:pt idx="32">
                  <c:v>11</c:v>
                </c:pt>
                <c:pt idx="33">
                  <c:v>11</c:v>
                </c:pt>
                <c:pt idx="34">
                  <c:v>11</c:v>
                </c:pt>
                <c:pt idx="35">
                  <c:v>11</c:v>
                </c:pt>
                <c:pt idx="36">
                  <c:v>12</c:v>
                </c:pt>
                <c:pt idx="37">
                  <c:v>12</c:v>
                </c:pt>
                <c:pt idx="38">
                  <c:v>12</c:v>
                </c:pt>
                <c:pt idx="39">
                  <c:v>12</c:v>
                </c:pt>
                <c:pt idx="40">
                  <c:v>12</c:v>
                </c:pt>
                <c:pt idx="41">
                  <c:v>12</c:v>
                </c:pt>
                <c:pt idx="42">
                  <c:v>13</c:v>
                </c:pt>
                <c:pt idx="43">
                  <c:v>13</c:v>
                </c:pt>
                <c:pt idx="44">
                  <c:v>13</c:v>
                </c:pt>
                <c:pt idx="45">
                  <c:v>13</c:v>
                </c:pt>
                <c:pt idx="46">
                  <c:v>13</c:v>
                </c:pt>
                <c:pt idx="47">
                  <c:v>13</c:v>
                </c:pt>
                <c:pt idx="48">
                  <c:v>14</c:v>
                </c:pt>
                <c:pt idx="49">
                  <c:v>14</c:v>
                </c:pt>
                <c:pt idx="50">
                  <c:v>14</c:v>
                </c:pt>
                <c:pt idx="51">
                  <c:v>15</c:v>
                </c:pt>
                <c:pt idx="52">
                  <c:v>16</c:v>
                </c:pt>
                <c:pt idx="53">
                  <c:v>17</c:v>
                </c:pt>
                <c:pt idx="54">
                  <c:v>19</c:v>
                </c:pt>
                <c:pt idx="55">
                  <c:v>20</c:v>
                </c:pt>
                <c:pt idx="56">
                  <c:v>30</c:v>
                </c:pt>
                <c:pt idx="57">
                  <c:v>33</c:v>
                </c:pt>
                <c:pt idx="58">
                  <c:v>43</c:v>
                </c:pt>
                <c:pt idx="59">
                  <c:v>61</c:v>
                </c:pt>
                <c:pt idx="60">
                  <c:v>77</c:v>
                </c:pt>
                <c:pt idx="61">
                  <c:v>108</c:v>
                </c:pt>
                <c:pt idx="62">
                  <c:v>132</c:v>
                </c:pt>
                <c:pt idx="63">
                  <c:v>170</c:v>
                </c:pt>
                <c:pt idx="64">
                  <c:v>221</c:v>
                </c:pt>
                <c:pt idx="65">
                  <c:v>260</c:v>
                </c:pt>
                <c:pt idx="66">
                  <c:v>298</c:v>
                </c:pt>
                <c:pt idx="67">
                  <c:v>360</c:v>
                </c:pt>
                <c:pt idx="68">
                  <c:v>422</c:v>
                </c:pt>
                <c:pt idx="69">
                  <c:v>532</c:v>
                </c:pt>
                <c:pt idx="70">
                  <c:v>667</c:v>
                </c:pt>
                <c:pt idx="71">
                  <c:v>846</c:v>
                </c:pt>
                <c:pt idx="72">
                  <c:v>1062</c:v>
                </c:pt>
                <c:pt idx="73">
                  <c:v>1219</c:v>
                </c:pt>
                <c:pt idx="74">
                  <c:v>1327</c:v>
                </c:pt>
                <c:pt idx="75">
                  <c:v>1627</c:v>
                </c:pt>
                <c:pt idx="76">
                  <c:v>1896</c:v>
                </c:pt>
                <c:pt idx="77">
                  <c:v>2185</c:v>
                </c:pt>
                <c:pt idx="78">
                  <c:v>2519</c:v>
                </c:pt>
                <c:pt idx="79">
                  <c:v>2822</c:v>
                </c:pt>
                <c:pt idx="80">
                  <c:v>3019</c:v>
                </c:pt>
                <c:pt idx="81">
                  <c:v>3210</c:v>
                </c:pt>
                <c:pt idx="82">
                  <c:v>3673</c:v>
                </c:pt>
                <c:pt idx="83">
                  <c:v>4111</c:v>
                </c:pt>
                <c:pt idx="84">
                  <c:v>4551</c:v>
                </c:pt>
                <c:pt idx="85">
                  <c:v>4986</c:v>
                </c:pt>
                <c:pt idx="86">
                  <c:v>5449</c:v>
                </c:pt>
                <c:pt idx="87">
                  <c:v>5737</c:v>
                </c:pt>
                <c:pt idx="88">
                  <c:v>5979</c:v>
                </c:pt>
                <c:pt idx="89">
                  <c:v>6544</c:v>
                </c:pt>
                <c:pt idx="90">
                  <c:v>7008</c:v>
                </c:pt>
                <c:pt idx="91">
                  <c:v>7459</c:v>
                </c:pt>
                <c:pt idx="92">
                  <c:v>7856</c:v>
                </c:pt>
                <c:pt idx="93">
                  <c:v>8272</c:v>
                </c:pt>
                <c:pt idx="94">
                  <c:v>8479</c:v>
                </c:pt>
                <c:pt idx="95">
                  <c:v>8650</c:v>
                </c:pt>
                <c:pt idx="96">
                  <c:v>9046</c:v>
                </c:pt>
                <c:pt idx="97">
                  <c:v>9460</c:v>
                </c:pt>
                <c:pt idx="98">
                  <c:v>9806</c:v>
                </c:pt>
                <c:pt idx="99">
                  <c:v>10170</c:v>
                </c:pt>
                <c:pt idx="100">
                  <c:v>10479</c:v>
                </c:pt>
                <c:pt idx="101">
                  <c:v>10634</c:v>
                </c:pt>
                <c:pt idx="102">
                  <c:v>10723</c:v>
                </c:pt>
                <c:pt idx="103">
                  <c:v>11097</c:v>
                </c:pt>
                <c:pt idx="104">
                  <c:v>11402</c:v>
                </c:pt>
                <c:pt idx="105">
                  <c:v>11732</c:v>
                </c:pt>
                <c:pt idx="106">
                  <c:v>12042</c:v>
                </c:pt>
                <c:pt idx="107">
                  <c:v>12392</c:v>
                </c:pt>
                <c:pt idx="108">
                  <c:v>12566</c:v>
                </c:pt>
                <c:pt idx="109">
                  <c:v>12663</c:v>
                </c:pt>
                <c:pt idx="110">
                  <c:v>12998</c:v>
                </c:pt>
                <c:pt idx="111">
                  <c:v>13269</c:v>
                </c:pt>
                <c:pt idx="112">
                  <c:v>13554</c:v>
                </c:pt>
                <c:pt idx="113">
                  <c:v>13829</c:v>
                </c:pt>
                <c:pt idx="114">
                  <c:v>14179</c:v>
                </c:pt>
                <c:pt idx="115">
                  <c:v>14345</c:v>
                </c:pt>
                <c:pt idx="116">
                  <c:v>14458</c:v>
                </c:pt>
                <c:pt idx="117">
                  <c:v>14828</c:v>
                </c:pt>
                <c:pt idx="118">
                  <c:v>15123</c:v>
                </c:pt>
                <c:pt idx="119">
                  <c:v>15452</c:v>
                </c:pt>
                <c:pt idx="120">
                  <c:v>15701</c:v>
                </c:pt>
                <c:pt idx="121">
                  <c:v>16018</c:v>
                </c:pt>
                <c:pt idx="122">
                  <c:v>16130</c:v>
                </c:pt>
                <c:pt idx="123">
                  <c:v>16215</c:v>
                </c:pt>
                <c:pt idx="124">
                  <c:v>16604</c:v>
                </c:pt>
                <c:pt idx="125">
                  <c:v>16863</c:v>
                </c:pt>
                <c:pt idx="126">
                  <c:v>17154</c:v>
                </c:pt>
                <c:pt idx="127">
                  <c:v>17421</c:v>
                </c:pt>
                <c:pt idx="128">
                  <c:v>17675</c:v>
                </c:pt>
                <c:pt idx="129">
                  <c:v>17802</c:v>
                </c:pt>
                <c:pt idx="130">
                  <c:v>17863</c:v>
                </c:pt>
                <c:pt idx="131">
                  <c:v>18159</c:v>
                </c:pt>
                <c:pt idx="132">
                  <c:v>18410</c:v>
                </c:pt>
                <c:pt idx="133">
                  <c:v>18718</c:v>
                </c:pt>
                <c:pt idx="134">
                  <c:v>18990</c:v>
                </c:pt>
                <c:pt idx="135">
                  <c:v>19271</c:v>
                </c:pt>
                <c:pt idx="136">
                  <c:v>19389</c:v>
                </c:pt>
                <c:pt idx="137">
                  <c:v>19453</c:v>
                </c:pt>
                <c:pt idx="138">
                  <c:v>19773</c:v>
                </c:pt>
                <c:pt idx="139">
                  <c:v>20073</c:v>
                </c:pt>
                <c:pt idx="140">
                  <c:v>20345</c:v>
                </c:pt>
                <c:pt idx="141">
                  <c:v>20644</c:v>
                </c:pt>
                <c:pt idx="142">
                  <c:v>20958</c:v>
                </c:pt>
                <c:pt idx="143">
                  <c:v>21108</c:v>
                </c:pt>
                <c:pt idx="144">
                  <c:v>21212</c:v>
                </c:pt>
                <c:pt idx="145">
                  <c:v>21361</c:v>
                </c:pt>
                <c:pt idx="146">
                  <c:v>21760</c:v>
                </c:pt>
                <c:pt idx="147">
                  <c:v>22111</c:v>
                </c:pt>
                <c:pt idx="148">
                  <c:v>22414</c:v>
                </c:pt>
                <c:pt idx="149">
                  <c:v>22759</c:v>
                </c:pt>
                <c:pt idx="150">
                  <c:v>22908</c:v>
                </c:pt>
                <c:pt idx="151">
                  <c:v>23008</c:v>
                </c:pt>
                <c:pt idx="152">
                  <c:v>23423</c:v>
                </c:pt>
                <c:pt idx="153">
                  <c:v>23837</c:v>
                </c:pt>
                <c:pt idx="154">
                  <c:v>24219</c:v>
                </c:pt>
                <c:pt idx="155">
                  <c:v>24548</c:v>
                </c:pt>
                <c:pt idx="156">
                  <c:v>24942</c:v>
                </c:pt>
                <c:pt idx="157">
                  <c:v>25105</c:v>
                </c:pt>
                <c:pt idx="158">
                  <c:v>25215</c:v>
                </c:pt>
                <c:pt idx="159">
                  <c:v>25724</c:v>
                </c:pt>
                <c:pt idx="160">
                  <c:v>26132</c:v>
                </c:pt>
                <c:pt idx="161">
                  <c:v>26500</c:v>
                </c:pt>
                <c:pt idx="162">
                  <c:v>26902</c:v>
                </c:pt>
                <c:pt idx="163">
                  <c:v>27292</c:v>
                </c:pt>
                <c:pt idx="164">
                  <c:v>27485</c:v>
                </c:pt>
                <c:pt idx="165">
                  <c:v>27621</c:v>
                </c:pt>
                <c:pt idx="166">
                  <c:v>28141</c:v>
                </c:pt>
                <c:pt idx="167">
                  <c:v>28636</c:v>
                </c:pt>
                <c:pt idx="168">
                  <c:v>29099</c:v>
                </c:pt>
                <c:pt idx="169">
                  <c:v>29643</c:v>
                </c:pt>
                <c:pt idx="170">
                  <c:v>30162</c:v>
                </c:pt>
                <c:pt idx="171">
                  <c:v>30480</c:v>
                </c:pt>
                <c:pt idx="172">
                  <c:v>30672</c:v>
                </c:pt>
                <c:pt idx="173">
                  <c:v>31399</c:v>
                </c:pt>
                <c:pt idx="174">
                  <c:v>32025</c:v>
                </c:pt>
                <c:pt idx="175">
                  <c:v>32706</c:v>
                </c:pt>
                <c:pt idx="176">
                  <c:v>33371</c:v>
                </c:pt>
                <c:pt idx="177">
                  <c:v>33999</c:v>
                </c:pt>
                <c:pt idx="178">
                  <c:v>34488</c:v>
                </c:pt>
                <c:pt idx="179">
                  <c:v>34754</c:v>
                </c:pt>
                <c:pt idx="180">
                  <c:v>35746</c:v>
                </c:pt>
                <c:pt idx="181">
                  <c:v>36669</c:v>
                </c:pt>
                <c:pt idx="182">
                  <c:v>37554</c:v>
                </c:pt>
                <c:pt idx="183">
                  <c:v>38451</c:v>
                </c:pt>
                <c:pt idx="184">
                  <c:v>38910</c:v>
                </c:pt>
                <c:pt idx="185">
                  <c:v>39154</c:v>
                </c:pt>
                <c:pt idx="186">
                  <c:v>39466</c:v>
                </c:pt>
                <c:pt idx="187">
                  <c:v>40459</c:v>
                </c:pt>
                <c:pt idx="188">
                  <c:v>41532</c:v>
                </c:pt>
                <c:pt idx="189">
                  <c:v>42509</c:v>
                </c:pt>
                <c:pt idx="190">
                  <c:v>43381</c:v>
                </c:pt>
                <c:pt idx="191">
                  <c:v>44233</c:v>
                </c:pt>
                <c:pt idx="192">
                  <c:v>44781</c:v>
                </c:pt>
                <c:pt idx="193">
                  <c:v>45126</c:v>
                </c:pt>
                <c:pt idx="194">
                  <c:v>46229</c:v>
                </c:pt>
                <c:pt idx="195">
                  <c:v>47202</c:v>
                </c:pt>
                <c:pt idx="196">
                  <c:v>48207</c:v>
                </c:pt>
                <c:pt idx="197">
                  <c:v>49080</c:v>
                </c:pt>
                <c:pt idx="198">
                  <c:v>49986</c:v>
                </c:pt>
                <c:pt idx="199">
                  <c:v>50525</c:v>
                </c:pt>
                <c:pt idx="200">
                  <c:v>50871</c:v>
                </c:pt>
                <c:pt idx="201">
                  <c:v>51874</c:v>
                </c:pt>
                <c:pt idx="202">
                  <c:v>52978</c:v>
                </c:pt>
                <c:pt idx="203">
                  <c:v>54013</c:v>
                </c:pt>
                <c:pt idx="204">
                  <c:v>54918</c:v>
                </c:pt>
                <c:pt idx="205">
                  <c:v>55734</c:v>
                </c:pt>
                <c:pt idx="206">
                  <c:v>56216</c:v>
                </c:pt>
                <c:pt idx="207">
                  <c:v>56537</c:v>
                </c:pt>
                <c:pt idx="208">
                  <c:v>57540</c:v>
                </c:pt>
                <c:pt idx="209">
                  <c:v>58518</c:v>
                </c:pt>
                <c:pt idx="210">
                  <c:v>59423</c:v>
                </c:pt>
                <c:pt idx="211">
                  <c:v>60181</c:v>
                </c:pt>
                <c:pt idx="212">
                  <c:v>60897</c:v>
                </c:pt>
                <c:pt idx="213">
                  <c:v>61318</c:v>
                </c:pt>
                <c:pt idx="214">
                  <c:v>61559</c:v>
                </c:pt>
                <c:pt idx="215">
                  <c:v>62429</c:v>
                </c:pt>
                <c:pt idx="216">
                  <c:v>63302</c:v>
                </c:pt>
                <c:pt idx="217">
                  <c:v>64050</c:v>
                </c:pt>
                <c:pt idx="218">
                  <c:v>64781</c:v>
                </c:pt>
                <c:pt idx="219">
                  <c:v>65465</c:v>
                </c:pt>
                <c:pt idx="220">
                  <c:v>65815</c:v>
                </c:pt>
                <c:pt idx="221">
                  <c:v>66031</c:v>
                </c:pt>
                <c:pt idx="222">
                  <c:v>66844</c:v>
                </c:pt>
                <c:pt idx="223">
                  <c:v>67585</c:v>
                </c:pt>
                <c:pt idx="224">
                  <c:v>68220</c:v>
                </c:pt>
                <c:pt idx="225">
                  <c:v>68853</c:v>
                </c:pt>
                <c:pt idx="226">
                  <c:v>69525</c:v>
                </c:pt>
                <c:pt idx="227">
                  <c:v>69882</c:v>
                </c:pt>
                <c:pt idx="228">
                  <c:v>70046</c:v>
                </c:pt>
                <c:pt idx="229">
                  <c:v>70724</c:v>
                </c:pt>
                <c:pt idx="230">
                  <c:v>71346</c:v>
                </c:pt>
                <c:pt idx="231">
                  <c:v>71979</c:v>
                </c:pt>
                <c:pt idx="232">
                  <c:v>72489</c:v>
                </c:pt>
                <c:pt idx="233">
                  <c:v>73036</c:v>
                </c:pt>
                <c:pt idx="234">
                  <c:v>73308</c:v>
                </c:pt>
                <c:pt idx="235">
                  <c:v>73524</c:v>
                </c:pt>
                <c:pt idx="236">
                  <c:v>74162</c:v>
                </c:pt>
                <c:pt idx="237">
                  <c:v>74772</c:v>
                </c:pt>
                <c:pt idx="238">
                  <c:v>75372</c:v>
                </c:pt>
                <c:pt idx="239">
                  <c:v>75916</c:v>
                </c:pt>
                <c:pt idx="240">
                  <c:v>76423</c:v>
                </c:pt>
                <c:pt idx="241">
                  <c:v>76751</c:v>
                </c:pt>
                <c:pt idx="242">
                  <c:v>76915</c:v>
                </c:pt>
                <c:pt idx="243">
                  <c:v>77523</c:v>
                </c:pt>
                <c:pt idx="244">
                  <c:v>78084</c:v>
                </c:pt>
                <c:pt idx="245">
                  <c:v>78615</c:v>
                </c:pt>
                <c:pt idx="246">
                  <c:v>79139</c:v>
                </c:pt>
                <c:pt idx="247">
                  <c:v>79650</c:v>
                </c:pt>
                <c:pt idx="248">
                  <c:v>79959</c:v>
                </c:pt>
                <c:pt idx="249">
                  <c:v>80123</c:v>
                </c:pt>
                <c:pt idx="250">
                  <c:v>80342</c:v>
                </c:pt>
                <c:pt idx="251">
                  <c:v>80915</c:v>
                </c:pt>
                <c:pt idx="252">
                  <c:v>81455</c:v>
                </c:pt>
                <c:pt idx="253">
                  <c:v>81933</c:v>
                </c:pt>
                <c:pt idx="254">
                  <c:v>82420</c:v>
                </c:pt>
                <c:pt idx="255">
                  <c:v>82661</c:v>
                </c:pt>
                <c:pt idx="256">
                  <c:v>82801</c:v>
                </c:pt>
                <c:pt idx="257">
                  <c:v>83314</c:v>
                </c:pt>
                <c:pt idx="258">
                  <c:v>83805</c:v>
                </c:pt>
                <c:pt idx="259">
                  <c:v>84278</c:v>
                </c:pt>
                <c:pt idx="260">
                  <c:v>84758</c:v>
                </c:pt>
                <c:pt idx="261">
                  <c:v>85305</c:v>
                </c:pt>
                <c:pt idx="262">
                  <c:v>85634</c:v>
                </c:pt>
                <c:pt idx="263">
                  <c:v>85838</c:v>
                </c:pt>
                <c:pt idx="264">
                  <c:v>86515</c:v>
                </c:pt>
                <c:pt idx="265">
                  <c:v>87117</c:v>
                </c:pt>
                <c:pt idx="266">
                  <c:v>87709</c:v>
                </c:pt>
                <c:pt idx="267">
                  <c:v>88299</c:v>
                </c:pt>
                <c:pt idx="268">
                  <c:v>88825</c:v>
                </c:pt>
                <c:pt idx="269">
                  <c:v>89158</c:v>
                </c:pt>
                <c:pt idx="270">
                  <c:v>89358</c:v>
                </c:pt>
                <c:pt idx="271">
                  <c:v>90146</c:v>
                </c:pt>
                <c:pt idx="272">
                  <c:v>90781</c:v>
                </c:pt>
                <c:pt idx="273">
                  <c:v>91403</c:v>
                </c:pt>
                <c:pt idx="274">
                  <c:v>91991</c:v>
                </c:pt>
                <c:pt idx="275">
                  <c:v>92623</c:v>
                </c:pt>
                <c:pt idx="276">
                  <c:v>93030</c:v>
                </c:pt>
                <c:pt idx="277">
                  <c:v>93285</c:v>
                </c:pt>
                <c:pt idx="278">
                  <c:v>94201</c:v>
                </c:pt>
                <c:pt idx="279">
                  <c:v>94929</c:v>
                </c:pt>
                <c:pt idx="280">
                  <c:v>95665</c:v>
                </c:pt>
                <c:pt idx="281">
                  <c:v>96397</c:v>
                </c:pt>
                <c:pt idx="282">
                  <c:v>97104</c:v>
                </c:pt>
                <c:pt idx="283">
                  <c:v>97491</c:v>
                </c:pt>
                <c:pt idx="284">
                  <c:v>97745</c:v>
                </c:pt>
                <c:pt idx="285">
                  <c:v>98617</c:v>
                </c:pt>
                <c:pt idx="286">
                  <c:v>99402</c:v>
                </c:pt>
                <c:pt idx="287">
                  <c:v>100178</c:v>
                </c:pt>
                <c:pt idx="288">
                  <c:v>100948</c:v>
                </c:pt>
                <c:pt idx="289">
                  <c:v>101618</c:v>
                </c:pt>
                <c:pt idx="290">
                  <c:v>102028</c:v>
                </c:pt>
                <c:pt idx="291">
                  <c:v>102328</c:v>
                </c:pt>
                <c:pt idx="292">
                  <c:v>103250</c:v>
                </c:pt>
                <c:pt idx="293">
                  <c:v>104176</c:v>
                </c:pt>
                <c:pt idx="294">
                  <c:v>104965</c:v>
                </c:pt>
                <c:pt idx="295">
                  <c:v>105822</c:v>
                </c:pt>
                <c:pt idx="296">
                  <c:v>106663</c:v>
                </c:pt>
                <c:pt idx="297">
                  <c:v>107257</c:v>
                </c:pt>
                <c:pt idx="298">
                  <c:v>107609</c:v>
                </c:pt>
                <c:pt idx="299">
                  <c:v>108761</c:v>
                </c:pt>
                <c:pt idx="300">
                  <c:v>109853</c:v>
                </c:pt>
                <c:pt idx="301">
                  <c:v>110975</c:v>
                </c:pt>
                <c:pt idx="302">
                  <c:v>112231</c:v>
                </c:pt>
                <c:pt idx="303">
                  <c:v>113392</c:v>
                </c:pt>
                <c:pt idx="304">
                  <c:v>114183</c:v>
                </c:pt>
                <c:pt idx="305">
                  <c:v>114735</c:v>
                </c:pt>
                <c:pt idx="306">
                  <c:v>116459</c:v>
                </c:pt>
                <c:pt idx="307">
                  <c:v>118082</c:v>
                </c:pt>
                <c:pt idx="308">
                  <c:v>119974</c:v>
                </c:pt>
                <c:pt idx="309">
                  <c:v>122109</c:v>
                </c:pt>
                <c:pt idx="310">
                  <c:v>124061</c:v>
                </c:pt>
                <c:pt idx="311">
                  <c:v>125477</c:v>
                </c:pt>
                <c:pt idx="312">
                  <c:v>126256</c:v>
                </c:pt>
                <c:pt idx="313">
                  <c:v>129011</c:v>
                </c:pt>
                <c:pt idx="314">
                  <c:v>131437</c:v>
                </c:pt>
                <c:pt idx="315">
                  <c:v>133639</c:v>
                </c:pt>
                <c:pt idx="316">
                  <c:v>136603</c:v>
                </c:pt>
                <c:pt idx="317">
                  <c:v>139275</c:v>
                </c:pt>
                <c:pt idx="318">
                  <c:v>141183</c:v>
                </c:pt>
                <c:pt idx="319">
                  <c:v>142374</c:v>
                </c:pt>
                <c:pt idx="320">
                  <c:v>145900</c:v>
                </c:pt>
                <c:pt idx="321">
                  <c:v>149164</c:v>
                </c:pt>
                <c:pt idx="322">
                  <c:v>152286</c:v>
                </c:pt>
                <c:pt idx="323">
                  <c:v>155425</c:v>
                </c:pt>
                <c:pt idx="324">
                  <c:v>158667</c:v>
                </c:pt>
                <c:pt idx="325">
                  <c:v>160599</c:v>
                </c:pt>
                <c:pt idx="326">
                  <c:v>162026</c:v>
                </c:pt>
                <c:pt idx="327">
                  <c:v>165787</c:v>
                </c:pt>
                <c:pt idx="328">
                  <c:v>169030</c:v>
                </c:pt>
                <c:pt idx="329">
                  <c:v>172016</c:v>
                </c:pt>
                <c:pt idx="330">
                  <c:v>172558</c:v>
                </c:pt>
                <c:pt idx="331">
                  <c:v>175227</c:v>
                </c:pt>
                <c:pt idx="332">
                  <c:v>177438</c:v>
                </c:pt>
                <c:pt idx="333">
                  <c:v>178786</c:v>
                </c:pt>
                <c:pt idx="334">
                  <c:v>183733</c:v>
                </c:pt>
                <c:pt idx="335">
                  <c:v>187275</c:v>
                </c:pt>
                <c:pt idx="336">
                  <c:v>190599</c:v>
                </c:pt>
                <c:pt idx="337">
                  <c:v>193833</c:v>
                </c:pt>
                <c:pt idx="338">
                  <c:v>197041</c:v>
                </c:pt>
                <c:pt idx="339">
                  <c:v>198923</c:v>
                </c:pt>
                <c:pt idx="340">
                  <c:v>200094</c:v>
                </c:pt>
                <c:pt idx="341">
                  <c:v>203977</c:v>
                </c:pt>
                <c:pt idx="342">
                  <c:v>207152</c:v>
                </c:pt>
                <c:pt idx="343">
                  <c:v>209967</c:v>
                </c:pt>
                <c:pt idx="344">
                  <c:v>212758</c:v>
                </c:pt>
                <c:pt idx="345">
                  <c:v>215575</c:v>
                </c:pt>
                <c:pt idx="346">
                  <c:v>217378</c:v>
                </c:pt>
                <c:pt idx="347">
                  <c:v>218430</c:v>
                </c:pt>
                <c:pt idx="348">
                  <c:v>222185</c:v>
                </c:pt>
                <c:pt idx="349">
                  <c:v>225225</c:v>
                </c:pt>
                <c:pt idx="350">
                  <c:v>227957</c:v>
                </c:pt>
                <c:pt idx="351">
                  <c:v>230916</c:v>
                </c:pt>
                <c:pt idx="352">
                  <c:v>233336</c:v>
                </c:pt>
                <c:pt idx="353">
                  <c:v>235070</c:v>
                </c:pt>
                <c:pt idx="354">
                  <c:v>236389</c:v>
                </c:pt>
                <c:pt idx="355">
                  <c:v>239517</c:v>
                </c:pt>
                <c:pt idx="356">
                  <c:v>242216</c:v>
                </c:pt>
                <c:pt idx="357">
                  <c:v>244642</c:v>
                </c:pt>
                <c:pt idx="358">
                  <c:v>246011</c:v>
                </c:pt>
                <c:pt idx="359">
                  <c:v>246343</c:v>
                </c:pt>
                <c:pt idx="360">
                  <c:v>248399</c:v>
                </c:pt>
                <c:pt idx="361">
                  <c:v>249593</c:v>
                </c:pt>
                <c:pt idx="362">
                  <c:v>253300</c:v>
                </c:pt>
                <c:pt idx="363">
                  <c:v>256535</c:v>
                </c:pt>
                <c:pt idx="364">
                  <c:v>259785</c:v>
                </c:pt>
                <c:pt idx="365">
                  <c:v>262310</c:v>
                </c:pt>
                <c:pt idx="366">
                  <c:v>263198</c:v>
                </c:pt>
                <c:pt idx="367">
                  <c:v>265833</c:v>
                </c:pt>
                <c:pt idx="368">
                  <c:v>267327</c:v>
                </c:pt>
                <c:pt idx="369">
                  <c:v>271512</c:v>
                </c:pt>
                <c:pt idx="370">
                  <c:v>275185</c:v>
                </c:pt>
                <c:pt idx="371">
                  <c:v>278414</c:v>
                </c:pt>
                <c:pt idx="372">
                  <c:v>281203</c:v>
                </c:pt>
                <c:pt idx="373">
                  <c:v>283838</c:v>
                </c:pt>
                <c:pt idx="374">
                  <c:v>285581</c:v>
                </c:pt>
                <c:pt idx="375">
                  <c:v>286677</c:v>
                </c:pt>
                <c:pt idx="376">
                  <c:v>289671</c:v>
                </c:pt>
                <c:pt idx="377">
                  <c:v>292094</c:v>
                </c:pt>
                <c:pt idx="378">
                  <c:v>294157</c:v>
                </c:pt>
                <c:pt idx="379">
                  <c:v>296300</c:v>
                </c:pt>
                <c:pt idx="380">
                  <c:v>298235</c:v>
                </c:pt>
                <c:pt idx="381">
                  <c:v>299428</c:v>
                </c:pt>
                <c:pt idx="382">
                  <c:v>300281</c:v>
                </c:pt>
                <c:pt idx="383">
                  <c:v>302142</c:v>
                </c:pt>
                <c:pt idx="384">
                  <c:v>304255</c:v>
                </c:pt>
                <c:pt idx="385">
                  <c:v>306006</c:v>
                </c:pt>
                <c:pt idx="386">
                  <c:v>307805</c:v>
                </c:pt>
                <c:pt idx="387">
                  <c:v>309338</c:v>
                </c:pt>
                <c:pt idx="388">
                  <c:v>310424</c:v>
                </c:pt>
                <c:pt idx="389">
                  <c:v>311119</c:v>
                </c:pt>
                <c:pt idx="390">
                  <c:v>313126</c:v>
                </c:pt>
                <c:pt idx="391">
                  <c:v>314829</c:v>
                </c:pt>
                <c:pt idx="392">
                  <c:v>316287</c:v>
                </c:pt>
                <c:pt idx="393">
                  <c:v>317785</c:v>
                </c:pt>
                <c:pt idx="394">
                  <c:v>319130</c:v>
                </c:pt>
                <c:pt idx="395">
                  <c:v>320148</c:v>
                </c:pt>
                <c:pt idx="396">
                  <c:v>320839</c:v>
                </c:pt>
                <c:pt idx="397">
                  <c:v>322555</c:v>
                </c:pt>
                <c:pt idx="398">
                  <c:v>324108</c:v>
                </c:pt>
                <c:pt idx="399">
                  <c:v>325447</c:v>
                </c:pt>
                <c:pt idx="400">
                  <c:v>326693</c:v>
                </c:pt>
                <c:pt idx="401">
                  <c:v>327824</c:v>
                </c:pt>
                <c:pt idx="402">
                  <c:v>328567</c:v>
                </c:pt>
                <c:pt idx="403">
                  <c:v>329056</c:v>
                </c:pt>
                <c:pt idx="404">
                  <c:v>330287</c:v>
                </c:pt>
                <c:pt idx="405">
                  <c:v>331402</c:v>
                </c:pt>
                <c:pt idx="406">
                  <c:v>332354</c:v>
                </c:pt>
                <c:pt idx="407">
                  <c:v>333307</c:v>
                </c:pt>
                <c:pt idx="408">
                  <c:v>334166</c:v>
                </c:pt>
                <c:pt idx="409">
                  <c:v>334460</c:v>
                </c:pt>
                <c:pt idx="410">
                  <c:v>334758</c:v>
                </c:pt>
                <c:pt idx="411">
                  <c:v>335503</c:v>
                </c:pt>
                <c:pt idx="412">
                  <c:v>336750</c:v>
                </c:pt>
                <c:pt idx="413">
                  <c:v>337711</c:v>
                </c:pt>
                <c:pt idx="414">
                  <c:v>338573</c:v>
                </c:pt>
                <c:pt idx="415">
                  <c:v>339360</c:v>
                </c:pt>
                <c:pt idx="416">
                  <c:v>339944</c:v>
                </c:pt>
                <c:pt idx="417">
                  <c:v>340381</c:v>
                </c:pt>
                <c:pt idx="418">
                  <c:v>341298</c:v>
                </c:pt>
                <c:pt idx="419">
                  <c:v>342212</c:v>
                </c:pt>
                <c:pt idx="420">
                  <c:v>343055</c:v>
                </c:pt>
                <c:pt idx="421">
                  <c:v>343902</c:v>
                </c:pt>
                <c:pt idx="422">
                  <c:v>344636</c:v>
                </c:pt>
                <c:pt idx="423">
                  <c:v>345131</c:v>
                </c:pt>
                <c:pt idx="424">
                  <c:v>345535</c:v>
                </c:pt>
                <c:pt idx="425">
                  <c:v>346490</c:v>
                </c:pt>
                <c:pt idx="426">
                  <c:v>347381</c:v>
                </c:pt>
                <c:pt idx="427">
                  <c:v>348145</c:v>
                </c:pt>
                <c:pt idx="428">
                  <c:v>348912</c:v>
                </c:pt>
                <c:pt idx="429">
                  <c:v>349579</c:v>
                </c:pt>
                <c:pt idx="430">
                  <c:v>350035</c:v>
                </c:pt>
                <c:pt idx="431">
                  <c:v>350405</c:v>
                </c:pt>
                <c:pt idx="432">
                  <c:v>351262</c:v>
                </c:pt>
                <c:pt idx="433">
                  <c:v>352147</c:v>
                </c:pt>
                <c:pt idx="434">
                  <c:v>352882</c:v>
                </c:pt>
                <c:pt idx="435">
                  <c:v>353670</c:v>
                </c:pt>
                <c:pt idx="436">
                  <c:v>354395</c:v>
                </c:pt>
                <c:pt idx="437">
                  <c:v>354932</c:v>
                </c:pt>
                <c:pt idx="438">
                  <c:v>355277</c:v>
                </c:pt>
                <c:pt idx="439">
                  <c:v>356272</c:v>
                </c:pt>
                <c:pt idx="440">
                  <c:v>357140</c:v>
                </c:pt>
                <c:pt idx="441">
                  <c:v>357943</c:v>
                </c:pt>
                <c:pt idx="442">
                  <c:v>358824</c:v>
                </c:pt>
                <c:pt idx="443">
                  <c:v>359638</c:v>
                </c:pt>
                <c:pt idx="444">
                  <c:v>360294</c:v>
                </c:pt>
                <c:pt idx="445">
                  <c:v>360747</c:v>
                </c:pt>
                <c:pt idx="446">
                  <c:v>361903</c:v>
                </c:pt>
                <c:pt idx="447">
                  <c:v>363001</c:v>
                </c:pt>
                <c:pt idx="448">
                  <c:v>364146</c:v>
                </c:pt>
                <c:pt idx="449">
                  <c:v>365271</c:v>
                </c:pt>
                <c:pt idx="450">
                  <c:v>366322</c:v>
                </c:pt>
                <c:pt idx="451">
                  <c:v>367077</c:v>
                </c:pt>
                <c:pt idx="452">
                  <c:v>367626</c:v>
                </c:pt>
                <c:pt idx="453">
                  <c:v>369022</c:v>
                </c:pt>
                <c:pt idx="454">
                  <c:v>370395</c:v>
                </c:pt>
                <c:pt idx="455">
                  <c:v>371591</c:v>
                </c:pt>
                <c:pt idx="456">
                  <c:v>372772</c:v>
                </c:pt>
                <c:pt idx="457">
                  <c:v>373904</c:v>
                </c:pt>
                <c:pt idx="458">
                  <c:v>374686</c:v>
                </c:pt>
                <c:pt idx="459">
                  <c:v>375195</c:v>
                </c:pt>
                <c:pt idx="460">
                  <c:v>376578</c:v>
                </c:pt>
                <c:pt idx="461">
                  <c:v>377936</c:v>
                </c:pt>
                <c:pt idx="462">
                  <c:v>379327</c:v>
                </c:pt>
                <c:pt idx="463">
                  <c:v>380732</c:v>
                </c:pt>
                <c:pt idx="464">
                  <c:v>382050</c:v>
                </c:pt>
                <c:pt idx="465">
                  <c:v>383023</c:v>
                </c:pt>
                <c:pt idx="466">
                  <c:v>383782</c:v>
                </c:pt>
                <c:pt idx="467">
                  <c:v>385670</c:v>
                </c:pt>
                <c:pt idx="468">
                  <c:v>387395</c:v>
                </c:pt>
                <c:pt idx="469">
                  <c:v>389077</c:v>
                </c:pt>
                <c:pt idx="470">
                  <c:v>390683</c:v>
                </c:pt>
                <c:pt idx="471">
                  <c:v>392104</c:v>
                </c:pt>
                <c:pt idx="472">
                  <c:v>393211</c:v>
                </c:pt>
                <c:pt idx="473">
                  <c:v>394047</c:v>
                </c:pt>
                <c:pt idx="474">
                  <c:v>396010</c:v>
                </c:pt>
                <c:pt idx="475">
                  <c:v>397844</c:v>
                </c:pt>
                <c:pt idx="476">
                  <c:v>399563</c:v>
                </c:pt>
                <c:pt idx="477">
                  <c:v>401238</c:v>
                </c:pt>
                <c:pt idx="478">
                  <c:v>402737</c:v>
                </c:pt>
                <c:pt idx="479">
                  <c:v>403754</c:v>
                </c:pt>
                <c:pt idx="480">
                  <c:v>404390</c:v>
                </c:pt>
                <c:pt idx="481">
                  <c:v>406308</c:v>
                </c:pt>
                <c:pt idx="482">
                  <c:v>408040</c:v>
                </c:pt>
                <c:pt idx="483">
                  <c:v>409669</c:v>
                </c:pt>
                <c:pt idx="484">
                  <c:v>411284</c:v>
                </c:pt>
                <c:pt idx="485">
                  <c:v>412823</c:v>
                </c:pt>
                <c:pt idx="486">
                  <c:v>413797</c:v>
                </c:pt>
                <c:pt idx="487">
                  <c:v>414480</c:v>
                </c:pt>
                <c:pt idx="488">
                  <c:v>416199</c:v>
                </c:pt>
                <c:pt idx="489">
                  <c:v>417736</c:v>
                </c:pt>
                <c:pt idx="490">
                  <c:v>419098</c:v>
                </c:pt>
                <c:pt idx="491">
                  <c:v>420496</c:v>
                </c:pt>
                <c:pt idx="492">
                  <c:v>421688</c:v>
                </c:pt>
                <c:pt idx="493">
                  <c:v>422482</c:v>
                </c:pt>
                <c:pt idx="494">
                  <c:v>423015</c:v>
                </c:pt>
                <c:pt idx="495">
                  <c:v>424485</c:v>
                </c:pt>
                <c:pt idx="496">
                  <c:v>425777</c:v>
                </c:pt>
                <c:pt idx="497">
                  <c:v>426969</c:v>
                </c:pt>
                <c:pt idx="498">
                  <c:v>428011</c:v>
                </c:pt>
                <c:pt idx="499">
                  <c:v>428980</c:v>
                </c:pt>
                <c:pt idx="500">
                  <c:v>429637</c:v>
                </c:pt>
                <c:pt idx="501">
                  <c:v>430097</c:v>
                </c:pt>
                <c:pt idx="502">
                  <c:v>431290</c:v>
                </c:pt>
                <c:pt idx="503">
                  <c:v>432277</c:v>
                </c:pt>
                <c:pt idx="504">
                  <c:v>433276</c:v>
                </c:pt>
                <c:pt idx="505">
                  <c:v>434139</c:v>
                </c:pt>
                <c:pt idx="506">
                  <c:v>434891</c:v>
                </c:pt>
                <c:pt idx="507">
                  <c:v>435435</c:v>
                </c:pt>
                <c:pt idx="508">
                  <c:v>435852</c:v>
                </c:pt>
                <c:pt idx="509">
                  <c:v>436838</c:v>
                </c:pt>
                <c:pt idx="510">
                  <c:v>437670</c:v>
                </c:pt>
                <c:pt idx="511">
                  <c:v>438477</c:v>
                </c:pt>
                <c:pt idx="512">
                  <c:v>439173</c:v>
                </c:pt>
                <c:pt idx="513">
                  <c:v>439810</c:v>
                </c:pt>
                <c:pt idx="514">
                  <c:v>440215</c:v>
                </c:pt>
                <c:pt idx="515">
                  <c:v>440543</c:v>
                </c:pt>
                <c:pt idx="516">
                  <c:v>440868</c:v>
                </c:pt>
                <c:pt idx="517">
                  <c:v>441805</c:v>
                </c:pt>
                <c:pt idx="518">
                  <c:v>442520</c:v>
                </c:pt>
                <c:pt idx="519">
                  <c:v>443154</c:v>
                </c:pt>
                <c:pt idx="520">
                  <c:v>443681</c:v>
                </c:pt>
                <c:pt idx="521">
                  <c:v>444073</c:v>
                </c:pt>
                <c:pt idx="522">
                  <c:v>444409</c:v>
                </c:pt>
                <c:pt idx="523">
                  <c:v>445050</c:v>
                </c:pt>
                <c:pt idx="524">
                  <c:v>445621</c:v>
                </c:pt>
                <c:pt idx="525">
                  <c:v>446125</c:v>
                </c:pt>
                <c:pt idx="526">
                  <c:v>446646</c:v>
                </c:pt>
                <c:pt idx="527">
                  <c:v>447118</c:v>
                </c:pt>
                <c:pt idx="528">
                  <c:v>447382</c:v>
                </c:pt>
                <c:pt idx="529">
                  <c:v>447646</c:v>
                </c:pt>
                <c:pt idx="530">
                  <c:v>448204</c:v>
                </c:pt>
                <c:pt idx="531">
                  <c:v>448677</c:v>
                </c:pt>
                <c:pt idx="532">
                  <c:v>449120</c:v>
                </c:pt>
                <c:pt idx="533">
                  <c:v>449554</c:v>
                </c:pt>
                <c:pt idx="534">
                  <c:v>449943</c:v>
                </c:pt>
                <c:pt idx="535">
                  <c:v>450245</c:v>
                </c:pt>
                <c:pt idx="536">
                  <c:v>450505</c:v>
                </c:pt>
                <c:pt idx="537">
                  <c:v>451031</c:v>
                </c:pt>
                <c:pt idx="538">
                  <c:v>451475</c:v>
                </c:pt>
                <c:pt idx="539">
                  <c:v>451892</c:v>
                </c:pt>
                <c:pt idx="540">
                  <c:v>452336</c:v>
                </c:pt>
                <c:pt idx="541">
                  <c:v>452695</c:v>
                </c:pt>
                <c:pt idx="542">
                  <c:v>452922</c:v>
                </c:pt>
                <c:pt idx="543">
                  <c:v>453117</c:v>
                </c:pt>
                <c:pt idx="544">
                  <c:v>453523</c:v>
                </c:pt>
                <c:pt idx="545">
                  <c:v>453925</c:v>
                </c:pt>
                <c:pt idx="546">
                  <c:v>454371</c:v>
                </c:pt>
                <c:pt idx="547">
                  <c:v>454796</c:v>
                </c:pt>
                <c:pt idx="548">
                  <c:v>455248</c:v>
                </c:pt>
                <c:pt idx="549">
                  <c:v>455562</c:v>
                </c:pt>
                <c:pt idx="550">
                  <c:v>455683</c:v>
                </c:pt>
                <c:pt idx="551">
                  <c:v>456071</c:v>
                </c:pt>
                <c:pt idx="552">
                  <c:v>456770</c:v>
                </c:pt>
                <c:pt idx="553">
                  <c:v>457316</c:v>
                </c:pt>
                <c:pt idx="554">
                  <c:v>457878</c:v>
                </c:pt>
                <c:pt idx="555">
                  <c:v>458478</c:v>
                </c:pt>
                <c:pt idx="556">
                  <c:v>458910</c:v>
                </c:pt>
                <c:pt idx="557">
                  <c:v>459300</c:v>
                </c:pt>
                <c:pt idx="558">
                  <c:v>460054</c:v>
                </c:pt>
                <c:pt idx="559">
                  <c:v>460756</c:v>
                </c:pt>
                <c:pt idx="560">
                  <c:v>461485</c:v>
                </c:pt>
                <c:pt idx="561">
                  <c:v>462234</c:v>
                </c:pt>
                <c:pt idx="562">
                  <c:v>462998</c:v>
                </c:pt>
                <c:pt idx="563">
                  <c:v>463547</c:v>
                </c:pt>
                <c:pt idx="564">
                  <c:v>464031</c:v>
                </c:pt>
                <c:pt idx="565">
                  <c:v>465186</c:v>
                </c:pt>
                <c:pt idx="566">
                  <c:v>466367</c:v>
                </c:pt>
                <c:pt idx="567">
                  <c:v>467444</c:v>
                </c:pt>
                <c:pt idx="568">
                  <c:v>468557</c:v>
                </c:pt>
                <c:pt idx="569">
                  <c:v>469705</c:v>
                </c:pt>
                <c:pt idx="570">
                  <c:v>470659</c:v>
                </c:pt>
                <c:pt idx="571">
                  <c:v>471442</c:v>
                </c:pt>
                <c:pt idx="572">
                  <c:v>473238</c:v>
                </c:pt>
                <c:pt idx="573">
                  <c:v>475050</c:v>
                </c:pt>
                <c:pt idx="574">
                  <c:v>476830</c:v>
                </c:pt>
                <c:pt idx="575">
                  <c:v>478751</c:v>
                </c:pt>
                <c:pt idx="576">
                  <c:v>480655</c:v>
                </c:pt>
                <c:pt idx="577">
                  <c:v>482197</c:v>
                </c:pt>
                <c:pt idx="578">
                  <c:v>483333</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numCache>
            </c:numRef>
          </c:yVal>
          <c:smooth val="0"/>
          <c:extLst xmlns:c16r2="http://schemas.microsoft.com/office/drawing/2015/06/chart">
            <c:ext xmlns:c16="http://schemas.microsoft.com/office/drawing/2014/chart" uri="{C3380CC4-5D6E-409C-BE32-E72D297353CC}">
              <c16:uniqueId val="{00000000-8ECB-4865-9326-7C2F5F6C3FC0}"/>
            </c:ext>
          </c:extLst>
        </c:ser>
        <c:ser>
          <c:idx val="12"/>
          <c:order val="12"/>
          <c:tx>
            <c:v>Deaths daily</c:v>
          </c:tx>
          <c:spPr>
            <a:ln w="19050" cap="rnd">
              <a:solidFill>
                <a:schemeClr val="accent1">
                  <a:lumMod val="80000"/>
                  <a:lumOff val="20000"/>
                </a:schemeClr>
              </a:solidFill>
              <a:round/>
            </a:ln>
            <a:effectLst/>
          </c:spPr>
          <c:marker>
            <c:symbol val="none"/>
          </c:marker>
          <c:xVal>
            <c:numRef>
              <c:f>'Plot Data'!$S$35:$S$846</c:f>
              <c:numCache>
                <c:formatCode>m/d/yy;@</c:formatCode>
                <c:ptCount val="812"/>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pt idx="238">
                  <c:v>44069</c:v>
                </c:pt>
                <c:pt idx="239">
                  <c:v>44070</c:v>
                </c:pt>
                <c:pt idx="240">
                  <c:v>44071</c:v>
                </c:pt>
                <c:pt idx="241">
                  <c:v>44072</c:v>
                </c:pt>
                <c:pt idx="242">
                  <c:v>44073</c:v>
                </c:pt>
                <c:pt idx="243">
                  <c:v>44074</c:v>
                </c:pt>
                <c:pt idx="244">
                  <c:v>44075</c:v>
                </c:pt>
                <c:pt idx="245">
                  <c:v>44076</c:v>
                </c:pt>
                <c:pt idx="246">
                  <c:v>44077</c:v>
                </c:pt>
                <c:pt idx="247">
                  <c:v>44078</c:v>
                </c:pt>
                <c:pt idx="248">
                  <c:v>44079</c:v>
                </c:pt>
                <c:pt idx="249">
                  <c:v>44080</c:v>
                </c:pt>
                <c:pt idx="250">
                  <c:v>44081</c:v>
                </c:pt>
                <c:pt idx="251">
                  <c:v>44082</c:v>
                </c:pt>
                <c:pt idx="252">
                  <c:v>44083</c:v>
                </c:pt>
                <c:pt idx="253">
                  <c:v>44084</c:v>
                </c:pt>
                <c:pt idx="254">
                  <c:v>44085</c:v>
                </c:pt>
                <c:pt idx="255">
                  <c:v>44086</c:v>
                </c:pt>
                <c:pt idx="256">
                  <c:v>44087</c:v>
                </c:pt>
                <c:pt idx="257">
                  <c:v>44088</c:v>
                </c:pt>
                <c:pt idx="258">
                  <c:v>44089</c:v>
                </c:pt>
                <c:pt idx="259">
                  <c:v>44090</c:v>
                </c:pt>
                <c:pt idx="260">
                  <c:v>44091</c:v>
                </c:pt>
                <c:pt idx="261">
                  <c:v>44092</c:v>
                </c:pt>
                <c:pt idx="262">
                  <c:v>44093</c:v>
                </c:pt>
                <c:pt idx="263">
                  <c:v>44094</c:v>
                </c:pt>
                <c:pt idx="264">
                  <c:v>44095</c:v>
                </c:pt>
                <c:pt idx="265">
                  <c:v>44096</c:v>
                </c:pt>
                <c:pt idx="266">
                  <c:v>44097</c:v>
                </c:pt>
                <c:pt idx="267">
                  <c:v>44098</c:v>
                </c:pt>
                <c:pt idx="268">
                  <c:v>44099</c:v>
                </c:pt>
                <c:pt idx="269">
                  <c:v>44100</c:v>
                </c:pt>
                <c:pt idx="270">
                  <c:v>44101</c:v>
                </c:pt>
                <c:pt idx="271">
                  <c:v>44102</c:v>
                </c:pt>
                <c:pt idx="272">
                  <c:v>44103</c:v>
                </c:pt>
                <c:pt idx="273">
                  <c:v>44104</c:v>
                </c:pt>
                <c:pt idx="274">
                  <c:v>44105</c:v>
                </c:pt>
                <c:pt idx="275">
                  <c:v>44106</c:v>
                </c:pt>
                <c:pt idx="276">
                  <c:v>44107</c:v>
                </c:pt>
                <c:pt idx="277">
                  <c:v>44108</c:v>
                </c:pt>
                <c:pt idx="278">
                  <c:v>44109</c:v>
                </c:pt>
                <c:pt idx="279">
                  <c:v>44110</c:v>
                </c:pt>
                <c:pt idx="280">
                  <c:v>44111</c:v>
                </c:pt>
                <c:pt idx="281">
                  <c:v>44112</c:v>
                </c:pt>
                <c:pt idx="282">
                  <c:v>44113</c:v>
                </c:pt>
                <c:pt idx="283">
                  <c:v>44114</c:v>
                </c:pt>
                <c:pt idx="284">
                  <c:v>44115</c:v>
                </c:pt>
                <c:pt idx="285">
                  <c:v>44116</c:v>
                </c:pt>
                <c:pt idx="286">
                  <c:v>44117</c:v>
                </c:pt>
                <c:pt idx="287">
                  <c:v>44118</c:v>
                </c:pt>
                <c:pt idx="288">
                  <c:v>44119</c:v>
                </c:pt>
                <c:pt idx="289">
                  <c:v>44120</c:v>
                </c:pt>
                <c:pt idx="290">
                  <c:v>44121</c:v>
                </c:pt>
                <c:pt idx="291">
                  <c:v>44122</c:v>
                </c:pt>
                <c:pt idx="292">
                  <c:v>44123</c:v>
                </c:pt>
                <c:pt idx="293">
                  <c:v>44124</c:v>
                </c:pt>
                <c:pt idx="294">
                  <c:v>44125</c:v>
                </c:pt>
                <c:pt idx="295">
                  <c:v>44126</c:v>
                </c:pt>
                <c:pt idx="296">
                  <c:v>44127</c:v>
                </c:pt>
                <c:pt idx="297">
                  <c:v>44128</c:v>
                </c:pt>
                <c:pt idx="298">
                  <c:v>44129</c:v>
                </c:pt>
                <c:pt idx="299">
                  <c:v>44130</c:v>
                </c:pt>
                <c:pt idx="300">
                  <c:v>44131</c:v>
                </c:pt>
                <c:pt idx="301">
                  <c:v>44132</c:v>
                </c:pt>
                <c:pt idx="302">
                  <c:v>44133</c:v>
                </c:pt>
                <c:pt idx="303">
                  <c:v>44134</c:v>
                </c:pt>
                <c:pt idx="304">
                  <c:v>44135</c:v>
                </c:pt>
                <c:pt idx="305">
                  <c:v>44136</c:v>
                </c:pt>
                <c:pt idx="306">
                  <c:v>44137</c:v>
                </c:pt>
                <c:pt idx="307">
                  <c:v>44138</c:v>
                </c:pt>
                <c:pt idx="308">
                  <c:v>44139</c:v>
                </c:pt>
                <c:pt idx="309">
                  <c:v>44140</c:v>
                </c:pt>
                <c:pt idx="310">
                  <c:v>44141</c:v>
                </c:pt>
                <c:pt idx="311">
                  <c:v>44142</c:v>
                </c:pt>
                <c:pt idx="312">
                  <c:v>44143</c:v>
                </c:pt>
                <c:pt idx="313">
                  <c:v>44144</c:v>
                </c:pt>
                <c:pt idx="314">
                  <c:v>44145</c:v>
                </c:pt>
                <c:pt idx="315">
                  <c:v>44146</c:v>
                </c:pt>
                <c:pt idx="316">
                  <c:v>44147</c:v>
                </c:pt>
                <c:pt idx="317">
                  <c:v>44148</c:v>
                </c:pt>
                <c:pt idx="318">
                  <c:v>44149</c:v>
                </c:pt>
                <c:pt idx="319">
                  <c:v>44150</c:v>
                </c:pt>
                <c:pt idx="320">
                  <c:v>44151</c:v>
                </c:pt>
                <c:pt idx="321">
                  <c:v>44152</c:v>
                </c:pt>
                <c:pt idx="322">
                  <c:v>44153</c:v>
                </c:pt>
                <c:pt idx="323">
                  <c:v>44154</c:v>
                </c:pt>
                <c:pt idx="324">
                  <c:v>44155</c:v>
                </c:pt>
                <c:pt idx="325">
                  <c:v>44156</c:v>
                </c:pt>
                <c:pt idx="326">
                  <c:v>44157</c:v>
                </c:pt>
                <c:pt idx="327">
                  <c:v>44158</c:v>
                </c:pt>
                <c:pt idx="328">
                  <c:v>44159</c:v>
                </c:pt>
                <c:pt idx="329">
                  <c:v>44160</c:v>
                </c:pt>
                <c:pt idx="330">
                  <c:v>44161</c:v>
                </c:pt>
                <c:pt idx="331">
                  <c:v>44162</c:v>
                </c:pt>
                <c:pt idx="332">
                  <c:v>44163</c:v>
                </c:pt>
                <c:pt idx="333">
                  <c:v>44164</c:v>
                </c:pt>
                <c:pt idx="334">
                  <c:v>44165</c:v>
                </c:pt>
                <c:pt idx="335">
                  <c:v>44166</c:v>
                </c:pt>
                <c:pt idx="336">
                  <c:v>44167</c:v>
                </c:pt>
                <c:pt idx="337">
                  <c:v>44168</c:v>
                </c:pt>
                <c:pt idx="338">
                  <c:v>44169</c:v>
                </c:pt>
                <c:pt idx="339">
                  <c:v>44170</c:v>
                </c:pt>
                <c:pt idx="340">
                  <c:v>44171</c:v>
                </c:pt>
                <c:pt idx="341">
                  <c:v>44172</c:v>
                </c:pt>
                <c:pt idx="342">
                  <c:v>44173</c:v>
                </c:pt>
                <c:pt idx="343">
                  <c:v>44174</c:v>
                </c:pt>
                <c:pt idx="344">
                  <c:v>44175</c:v>
                </c:pt>
                <c:pt idx="345">
                  <c:v>44176</c:v>
                </c:pt>
                <c:pt idx="346">
                  <c:v>44177</c:v>
                </c:pt>
                <c:pt idx="347">
                  <c:v>44178</c:v>
                </c:pt>
                <c:pt idx="348">
                  <c:v>44179</c:v>
                </c:pt>
                <c:pt idx="349">
                  <c:v>44180</c:v>
                </c:pt>
                <c:pt idx="350">
                  <c:v>44181</c:v>
                </c:pt>
                <c:pt idx="351">
                  <c:v>44182</c:v>
                </c:pt>
                <c:pt idx="352">
                  <c:v>44183</c:v>
                </c:pt>
                <c:pt idx="353">
                  <c:v>44184</c:v>
                </c:pt>
                <c:pt idx="354">
                  <c:v>44185</c:v>
                </c:pt>
                <c:pt idx="355">
                  <c:v>44186</c:v>
                </c:pt>
                <c:pt idx="356">
                  <c:v>44187</c:v>
                </c:pt>
                <c:pt idx="357">
                  <c:v>44188</c:v>
                </c:pt>
                <c:pt idx="358">
                  <c:v>44189</c:v>
                </c:pt>
                <c:pt idx="359">
                  <c:v>44190</c:v>
                </c:pt>
                <c:pt idx="360">
                  <c:v>44191</c:v>
                </c:pt>
                <c:pt idx="361">
                  <c:v>44192</c:v>
                </c:pt>
                <c:pt idx="362">
                  <c:v>44193</c:v>
                </c:pt>
                <c:pt idx="363">
                  <c:v>44194</c:v>
                </c:pt>
                <c:pt idx="364">
                  <c:v>44195</c:v>
                </c:pt>
                <c:pt idx="365">
                  <c:v>44196</c:v>
                </c:pt>
                <c:pt idx="366">
                  <c:v>44197</c:v>
                </c:pt>
                <c:pt idx="367">
                  <c:v>44198</c:v>
                </c:pt>
                <c:pt idx="368">
                  <c:v>44199</c:v>
                </c:pt>
                <c:pt idx="369">
                  <c:v>44200</c:v>
                </c:pt>
                <c:pt idx="370">
                  <c:v>44201</c:v>
                </c:pt>
                <c:pt idx="371">
                  <c:v>44202</c:v>
                </c:pt>
                <c:pt idx="372">
                  <c:v>44203</c:v>
                </c:pt>
                <c:pt idx="373">
                  <c:v>44204</c:v>
                </c:pt>
                <c:pt idx="374">
                  <c:v>44205</c:v>
                </c:pt>
                <c:pt idx="375">
                  <c:v>44206</c:v>
                </c:pt>
                <c:pt idx="376">
                  <c:v>44207</c:v>
                </c:pt>
                <c:pt idx="377">
                  <c:v>44208</c:v>
                </c:pt>
                <c:pt idx="378">
                  <c:v>44209</c:v>
                </c:pt>
                <c:pt idx="379">
                  <c:v>44210</c:v>
                </c:pt>
                <c:pt idx="380">
                  <c:v>44211</c:v>
                </c:pt>
                <c:pt idx="381">
                  <c:v>44212</c:v>
                </c:pt>
                <c:pt idx="382">
                  <c:v>44213</c:v>
                </c:pt>
                <c:pt idx="383">
                  <c:v>44214</c:v>
                </c:pt>
                <c:pt idx="384">
                  <c:v>44215</c:v>
                </c:pt>
                <c:pt idx="385">
                  <c:v>44216</c:v>
                </c:pt>
                <c:pt idx="386">
                  <c:v>44217</c:v>
                </c:pt>
                <c:pt idx="387">
                  <c:v>44218</c:v>
                </c:pt>
                <c:pt idx="388">
                  <c:v>44219</c:v>
                </c:pt>
                <c:pt idx="389">
                  <c:v>44220</c:v>
                </c:pt>
                <c:pt idx="390">
                  <c:v>44221</c:v>
                </c:pt>
                <c:pt idx="391">
                  <c:v>44222</c:v>
                </c:pt>
                <c:pt idx="392">
                  <c:v>44223</c:v>
                </c:pt>
                <c:pt idx="393">
                  <c:v>44224</c:v>
                </c:pt>
                <c:pt idx="394">
                  <c:v>44225</c:v>
                </c:pt>
                <c:pt idx="395">
                  <c:v>44226</c:v>
                </c:pt>
                <c:pt idx="396">
                  <c:v>44227</c:v>
                </c:pt>
                <c:pt idx="397">
                  <c:v>44228</c:v>
                </c:pt>
                <c:pt idx="398">
                  <c:v>44229</c:v>
                </c:pt>
                <c:pt idx="399">
                  <c:v>44230</c:v>
                </c:pt>
                <c:pt idx="400">
                  <c:v>44231</c:v>
                </c:pt>
                <c:pt idx="401">
                  <c:v>44232</c:v>
                </c:pt>
                <c:pt idx="402">
                  <c:v>44233</c:v>
                </c:pt>
                <c:pt idx="403">
                  <c:v>44234</c:v>
                </c:pt>
                <c:pt idx="404">
                  <c:v>44235</c:v>
                </c:pt>
                <c:pt idx="405">
                  <c:v>44236</c:v>
                </c:pt>
                <c:pt idx="406">
                  <c:v>44237</c:v>
                </c:pt>
                <c:pt idx="407">
                  <c:v>44238</c:v>
                </c:pt>
                <c:pt idx="408">
                  <c:v>44239</c:v>
                </c:pt>
                <c:pt idx="409">
                  <c:v>44240</c:v>
                </c:pt>
                <c:pt idx="410">
                  <c:v>44241</c:v>
                </c:pt>
                <c:pt idx="411">
                  <c:v>44242</c:v>
                </c:pt>
                <c:pt idx="412">
                  <c:v>44243</c:v>
                </c:pt>
                <c:pt idx="413">
                  <c:v>44244</c:v>
                </c:pt>
                <c:pt idx="414">
                  <c:v>44245</c:v>
                </c:pt>
                <c:pt idx="415">
                  <c:v>44246</c:v>
                </c:pt>
                <c:pt idx="416">
                  <c:v>44247</c:v>
                </c:pt>
                <c:pt idx="417">
                  <c:v>44248</c:v>
                </c:pt>
                <c:pt idx="418">
                  <c:v>44249</c:v>
                </c:pt>
                <c:pt idx="419">
                  <c:v>44250</c:v>
                </c:pt>
                <c:pt idx="420">
                  <c:v>44251</c:v>
                </c:pt>
                <c:pt idx="421">
                  <c:v>44252</c:v>
                </c:pt>
                <c:pt idx="422">
                  <c:v>44253</c:v>
                </c:pt>
                <c:pt idx="423">
                  <c:v>44254</c:v>
                </c:pt>
                <c:pt idx="424">
                  <c:v>44255</c:v>
                </c:pt>
                <c:pt idx="425">
                  <c:v>44256</c:v>
                </c:pt>
                <c:pt idx="426">
                  <c:v>44257</c:v>
                </c:pt>
                <c:pt idx="427">
                  <c:v>44258</c:v>
                </c:pt>
                <c:pt idx="428">
                  <c:v>44259</c:v>
                </c:pt>
                <c:pt idx="429">
                  <c:v>44260</c:v>
                </c:pt>
                <c:pt idx="430">
                  <c:v>44261</c:v>
                </c:pt>
                <c:pt idx="431">
                  <c:v>44262</c:v>
                </c:pt>
                <c:pt idx="432">
                  <c:v>44263</c:v>
                </c:pt>
                <c:pt idx="433">
                  <c:v>44264</c:v>
                </c:pt>
                <c:pt idx="434">
                  <c:v>44265</c:v>
                </c:pt>
                <c:pt idx="435">
                  <c:v>44266</c:v>
                </c:pt>
                <c:pt idx="436">
                  <c:v>44267</c:v>
                </c:pt>
                <c:pt idx="437">
                  <c:v>44268</c:v>
                </c:pt>
                <c:pt idx="438">
                  <c:v>44269</c:v>
                </c:pt>
                <c:pt idx="439">
                  <c:v>44270</c:v>
                </c:pt>
                <c:pt idx="440">
                  <c:v>44271</c:v>
                </c:pt>
                <c:pt idx="441">
                  <c:v>44272</c:v>
                </c:pt>
                <c:pt idx="442">
                  <c:v>44273</c:v>
                </c:pt>
                <c:pt idx="443">
                  <c:v>44274</c:v>
                </c:pt>
                <c:pt idx="444">
                  <c:v>44275</c:v>
                </c:pt>
                <c:pt idx="445">
                  <c:v>44276</c:v>
                </c:pt>
                <c:pt idx="446">
                  <c:v>44277</c:v>
                </c:pt>
                <c:pt idx="447">
                  <c:v>44278</c:v>
                </c:pt>
                <c:pt idx="448">
                  <c:v>44279</c:v>
                </c:pt>
                <c:pt idx="449">
                  <c:v>44280</c:v>
                </c:pt>
                <c:pt idx="450">
                  <c:v>44281</c:v>
                </c:pt>
                <c:pt idx="451">
                  <c:v>44282</c:v>
                </c:pt>
                <c:pt idx="452">
                  <c:v>44283</c:v>
                </c:pt>
                <c:pt idx="453">
                  <c:v>44284</c:v>
                </c:pt>
                <c:pt idx="454">
                  <c:v>44285</c:v>
                </c:pt>
                <c:pt idx="455">
                  <c:v>44286</c:v>
                </c:pt>
                <c:pt idx="456">
                  <c:v>44287</c:v>
                </c:pt>
                <c:pt idx="457">
                  <c:v>44288</c:v>
                </c:pt>
                <c:pt idx="458">
                  <c:v>44289</c:v>
                </c:pt>
                <c:pt idx="459">
                  <c:v>44290</c:v>
                </c:pt>
                <c:pt idx="460">
                  <c:v>44291</c:v>
                </c:pt>
                <c:pt idx="461">
                  <c:v>44292</c:v>
                </c:pt>
                <c:pt idx="462">
                  <c:v>44293</c:v>
                </c:pt>
                <c:pt idx="463">
                  <c:v>44294</c:v>
                </c:pt>
                <c:pt idx="464">
                  <c:v>44295</c:v>
                </c:pt>
                <c:pt idx="465">
                  <c:v>44296</c:v>
                </c:pt>
                <c:pt idx="466">
                  <c:v>44297</c:v>
                </c:pt>
                <c:pt idx="467">
                  <c:v>44298</c:v>
                </c:pt>
                <c:pt idx="468">
                  <c:v>44299</c:v>
                </c:pt>
                <c:pt idx="469">
                  <c:v>44300</c:v>
                </c:pt>
                <c:pt idx="470">
                  <c:v>44301</c:v>
                </c:pt>
                <c:pt idx="471">
                  <c:v>44302</c:v>
                </c:pt>
                <c:pt idx="472">
                  <c:v>44303</c:v>
                </c:pt>
                <c:pt idx="473">
                  <c:v>44304</c:v>
                </c:pt>
                <c:pt idx="474">
                  <c:v>44305</c:v>
                </c:pt>
                <c:pt idx="475">
                  <c:v>44306</c:v>
                </c:pt>
                <c:pt idx="476">
                  <c:v>44307</c:v>
                </c:pt>
                <c:pt idx="477">
                  <c:v>44308</c:v>
                </c:pt>
                <c:pt idx="478">
                  <c:v>44309</c:v>
                </c:pt>
                <c:pt idx="479">
                  <c:v>44310</c:v>
                </c:pt>
                <c:pt idx="480">
                  <c:v>44311</c:v>
                </c:pt>
                <c:pt idx="481">
                  <c:v>44312</c:v>
                </c:pt>
                <c:pt idx="482">
                  <c:v>44313</c:v>
                </c:pt>
                <c:pt idx="483">
                  <c:v>44314</c:v>
                </c:pt>
                <c:pt idx="484">
                  <c:v>44315</c:v>
                </c:pt>
                <c:pt idx="485">
                  <c:v>44316</c:v>
                </c:pt>
                <c:pt idx="486">
                  <c:v>44317</c:v>
                </c:pt>
                <c:pt idx="487">
                  <c:v>44318</c:v>
                </c:pt>
                <c:pt idx="488">
                  <c:v>44319</c:v>
                </c:pt>
                <c:pt idx="489">
                  <c:v>44320</c:v>
                </c:pt>
                <c:pt idx="490">
                  <c:v>44321</c:v>
                </c:pt>
                <c:pt idx="491">
                  <c:v>44322</c:v>
                </c:pt>
                <c:pt idx="492">
                  <c:v>44323</c:v>
                </c:pt>
                <c:pt idx="493">
                  <c:v>44324</c:v>
                </c:pt>
                <c:pt idx="494">
                  <c:v>44325</c:v>
                </c:pt>
                <c:pt idx="495">
                  <c:v>44326</c:v>
                </c:pt>
                <c:pt idx="496">
                  <c:v>44327</c:v>
                </c:pt>
                <c:pt idx="497">
                  <c:v>44328</c:v>
                </c:pt>
                <c:pt idx="498">
                  <c:v>44329</c:v>
                </c:pt>
                <c:pt idx="499">
                  <c:v>44330</c:v>
                </c:pt>
                <c:pt idx="500">
                  <c:v>44331</c:v>
                </c:pt>
                <c:pt idx="501">
                  <c:v>44332</c:v>
                </c:pt>
                <c:pt idx="502">
                  <c:v>44333</c:v>
                </c:pt>
                <c:pt idx="503">
                  <c:v>44334</c:v>
                </c:pt>
                <c:pt idx="504">
                  <c:v>44335</c:v>
                </c:pt>
                <c:pt idx="505">
                  <c:v>44336</c:v>
                </c:pt>
                <c:pt idx="506">
                  <c:v>44337</c:v>
                </c:pt>
                <c:pt idx="507">
                  <c:v>44338</c:v>
                </c:pt>
                <c:pt idx="508">
                  <c:v>44339</c:v>
                </c:pt>
                <c:pt idx="509">
                  <c:v>44340</c:v>
                </c:pt>
                <c:pt idx="510">
                  <c:v>44341</c:v>
                </c:pt>
                <c:pt idx="511">
                  <c:v>44342</c:v>
                </c:pt>
                <c:pt idx="512">
                  <c:v>44343</c:v>
                </c:pt>
                <c:pt idx="513">
                  <c:v>44344</c:v>
                </c:pt>
                <c:pt idx="514">
                  <c:v>44345</c:v>
                </c:pt>
                <c:pt idx="515">
                  <c:v>44346</c:v>
                </c:pt>
                <c:pt idx="516">
                  <c:v>44347</c:v>
                </c:pt>
                <c:pt idx="517">
                  <c:v>44348</c:v>
                </c:pt>
                <c:pt idx="518">
                  <c:v>44349</c:v>
                </c:pt>
                <c:pt idx="519">
                  <c:v>44350</c:v>
                </c:pt>
                <c:pt idx="520">
                  <c:v>44351</c:v>
                </c:pt>
                <c:pt idx="521">
                  <c:v>44352</c:v>
                </c:pt>
                <c:pt idx="522">
                  <c:v>44353</c:v>
                </c:pt>
                <c:pt idx="523">
                  <c:v>44354</c:v>
                </c:pt>
                <c:pt idx="524">
                  <c:v>44355</c:v>
                </c:pt>
                <c:pt idx="525">
                  <c:v>44356</c:v>
                </c:pt>
                <c:pt idx="526">
                  <c:v>44357</c:v>
                </c:pt>
                <c:pt idx="527">
                  <c:v>44358</c:v>
                </c:pt>
                <c:pt idx="528">
                  <c:v>44359</c:v>
                </c:pt>
                <c:pt idx="529">
                  <c:v>44360</c:v>
                </c:pt>
                <c:pt idx="530">
                  <c:v>44361</c:v>
                </c:pt>
                <c:pt idx="531">
                  <c:v>44362</c:v>
                </c:pt>
                <c:pt idx="532">
                  <c:v>44363</c:v>
                </c:pt>
                <c:pt idx="533">
                  <c:v>44364</c:v>
                </c:pt>
                <c:pt idx="534">
                  <c:v>44365</c:v>
                </c:pt>
                <c:pt idx="535">
                  <c:v>44366</c:v>
                </c:pt>
                <c:pt idx="536">
                  <c:v>44367</c:v>
                </c:pt>
                <c:pt idx="537">
                  <c:v>44368</c:v>
                </c:pt>
                <c:pt idx="538">
                  <c:v>44369</c:v>
                </c:pt>
                <c:pt idx="539">
                  <c:v>44370</c:v>
                </c:pt>
                <c:pt idx="540">
                  <c:v>44371</c:v>
                </c:pt>
                <c:pt idx="541">
                  <c:v>44372</c:v>
                </c:pt>
                <c:pt idx="542">
                  <c:v>44373</c:v>
                </c:pt>
                <c:pt idx="543">
                  <c:v>44374</c:v>
                </c:pt>
                <c:pt idx="544">
                  <c:v>44375</c:v>
                </c:pt>
                <c:pt idx="545">
                  <c:v>44376</c:v>
                </c:pt>
                <c:pt idx="546">
                  <c:v>44377</c:v>
                </c:pt>
                <c:pt idx="547">
                  <c:v>44378</c:v>
                </c:pt>
                <c:pt idx="548">
                  <c:v>44379</c:v>
                </c:pt>
                <c:pt idx="549">
                  <c:v>44380</c:v>
                </c:pt>
                <c:pt idx="550">
                  <c:v>44381</c:v>
                </c:pt>
                <c:pt idx="551">
                  <c:v>44382</c:v>
                </c:pt>
                <c:pt idx="552">
                  <c:v>44383</c:v>
                </c:pt>
                <c:pt idx="553">
                  <c:v>44384</c:v>
                </c:pt>
                <c:pt idx="554">
                  <c:v>44385</c:v>
                </c:pt>
                <c:pt idx="555">
                  <c:v>44386</c:v>
                </c:pt>
                <c:pt idx="556">
                  <c:v>44387</c:v>
                </c:pt>
                <c:pt idx="557">
                  <c:v>44388</c:v>
                </c:pt>
                <c:pt idx="558">
                  <c:v>44389</c:v>
                </c:pt>
                <c:pt idx="559">
                  <c:v>44390</c:v>
                </c:pt>
                <c:pt idx="560">
                  <c:v>44391</c:v>
                </c:pt>
                <c:pt idx="561">
                  <c:v>44392</c:v>
                </c:pt>
                <c:pt idx="562">
                  <c:v>44393</c:v>
                </c:pt>
                <c:pt idx="563">
                  <c:v>44394</c:v>
                </c:pt>
                <c:pt idx="564">
                  <c:v>44395</c:v>
                </c:pt>
                <c:pt idx="565">
                  <c:v>44396</c:v>
                </c:pt>
                <c:pt idx="566">
                  <c:v>44397</c:v>
                </c:pt>
                <c:pt idx="567">
                  <c:v>44398</c:v>
                </c:pt>
                <c:pt idx="568">
                  <c:v>44399</c:v>
                </c:pt>
                <c:pt idx="569">
                  <c:v>44400</c:v>
                </c:pt>
                <c:pt idx="570">
                  <c:v>44401</c:v>
                </c:pt>
                <c:pt idx="571">
                  <c:v>44402</c:v>
                </c:pt>
                <c:pt idx="572">
                  <c:v>44403</c:v>
                </c:pt>
                <c:pt idx="573">
                  <c:v>44404</c:v>
                </c:pt>
                <c:pt idx="574">
                  <c:v>44405</c:v>
                </c:pt>
                <c:pt idx="575">
                  <c:v>44406</c:v>
                </c:pt>
                <c:pt idx="576">
                  <c:v>44407</c:v>
                </c:pt>
                <c:pt idx="577">
                  <c:v>44408</c:v>
                </c:pt>
                <c:pt idx="578">
                  <c:v>44409</c:v>
                </c:pt>
                <c:pt idx="579">
                  <c:v>44410</c:v>
                </c:pt>
                <c:pt idx="580">
                  <c:v>44411</c:v>
                </c:pt>
                <c:pt idx="581">
                  <c:v>44412</c:v>
                </c:pt>
                <c:pt idx="582">
                  <c:v>44413</c:v>
                </c:pt>
                <c:pt idx="583">
                  <c:v>44414</c:v>
                </c:pt>
                <c:pt idx="584">
                  <c:v>44415</c:v>
                </c:pt>
                <c:pt idx="585">
                  <c:v>44416</c:v>
                </c:pt>
                <c:pt idx="586">
                  <c:v>44417</c:v>
                </c:pt>
                <c:pt idx="587">
                  <c:v>44418</c:v>
                </c:pt>
                <c:pt idx="588">
                  <c:v>44419</c:v>
                </c:pt>
                <c:pt idx="589">
                  <c:v>44420</c:v>
                </c:pt>
                <c:pt idx="590">
                  <c:v>44421</c:v>
                </c:pt>
                <c:pt idx="591">
                  <c:v>44422</c:v>
                </c:pt>
                <c:pt idx="592">
                  <c:v>44423</c:v>
                </c:pt>
                <c:pt idx="593">
                  <c:v>44424</c:v>
                </c:pt>
                <c:pt idx="594">
                  <c:v>44425</c:v>
                </c:pt>
                <c:pt idx="595">
                  <c:v>44426</c:v>
                </c:pt>
                <c:pt idx="596">
                  <c:v>44427</c:v>
                </c:pt>
                <c:pt idx="597">
                  <c:v>44428</c:v>
                </c:pt>
                <c:pt idx="598">
                  <c:v>44429</c:v>
                </c:pt>
                <c:pt idx="599">
                  <c:v>44430</c:v>
                </c:pt>
                <c:pt idx="600">
                  <c:v>44431</c:v>
                </c:pt>
                <c:pt idx="601">
                  <c:v>44432</c:v>
                </c:pt>
                <c:pt idx="602">
                  <c:v>44433</c:v>
                </c:pt>
                <c:pt idx="603">
                  <c:v>44434</c:v>
                </c:pt>
                <c:pt idx="604">
                  <c:v>44435</c:v>
                </c:pt>
                <c:pt idx="605">
                  <c:v>44436</c:v>
                </c:pt>
                <c:pt idx="606">
                  <c:v>44437</c:v>
                </c:pt>
                <c:pt idx="607">
                  <c:v>44438</c:v>
                </c:pt>
                <c:pt idx="608">
                  <c:v>44439</c:v>
                </c:pt>
                <c:pt idx="609">
                  <c:v>44440</c:v>
                </c:pt>
                <c:pt idx="610">
                  <c:v>44441</c:v>
                </c:pt>
                <c:pt idx="611">
                  <c:v>44442</c:v>
                </c:pt>
                <c:pt idx="612">
                  <c:v>44443</c:v>
                </c:pt>
                <c:pt idx="613">
                  <c:v>44444</c:v>
                </c:pt>
                <c:pt idx="614">
                  <c:v>44445</c:v>
                </c:pt>
                <c:pt idx="615">
                  <c:v>44446</c:v>
                </c:pt>
                <c:pt idx="616">
                  <c:v>44447</c:v>
                </c:pt>
                <c:pt idx="617">
                  <c:v>44448</c:v>
                </c:pt>
                <c:pt idx="618">
                  <c:v>44449</c:v>
                </c:pt>
                <c:pt idx="619">
                  <c:v>44450</c:v>
                </c:pt>
                <c:pt idx="620">
                  <c:v>44451</c:v>
                </c:pt>
                <c:pt idx="621">
                  <c:v>44452</c:v>
                </c:pt>
                <c:pt idx="622">
                  <c:v>44453</c:v>
                </c:pt>
                <c:pt idx="623">
                  <c:v>44454</c:v>
                </c:pt>
                <c:pt idx="624">
                  <c:v>44455</c:v>
                </c:pt>
                <c:pt idx="625">
                  <c:v>44456</c:v>
                </c:pt>
                <c:pt idx="626">
                  <c:v>44457</c:v>
                </c:pt>
                <c:pt idx="627">
                  <c:v>44458</c:v>
                </c:pt>
                <c:pt idx="628">
                  <c:v>44459</c:v>
                </c:pt>
                <c:pt idx="629">
                  <c:v>44460</c:v>
                </c:pt>
                <c:pt idx="630">
                  <c:v>44461</c:v>
                </c:pt>
                <c:pt idx="631">
                  <c:v>44462</c:v>
                </c:pt>
                <c:pt idx="632">
                  <c:v>44463</c:v>
                </c:pt>
                <c:pt idx="633">
                  <c:v>44464</c:v>
                </c:pt>
                <c:pt idx="634">
                  <c:v>44465</c:v>
                </c:pt>
                <c:pt idx="635">
                  <c:v>44466</c:v>
                </c:pt>
                <c:pt idx="636">
                  <c:v>44467</c:v>
                </c:pt>
                <c:pt idx="637">
                  <c:v>44468</c:v>
                </c:pt>
                <c:pt idx="638">
                  <c:v>44469</c:v>
                </c:pt>
                <c:pt idx="639">
                  <c:v>44470</c:v>
                </c:pt>
                <c:pt idx="640">
                  <c:v>44471</c:v>
                </c:pt>
                <c:pt idx="641">
                  <c:v>44472</c:v>
                </c:pt>
                <c:pt idx="642">
                  <c:v>44473</c:v>
                </c:pt>
                <c:pt idx="643">
                  <c:v>44474</c:v>
                </c:pt>
                <c:pt idx="644">
                  <c:v>44475</c:v>
                </c:pt>
                <c:pt idx="645">
                  <c:v>44476</c:v>
                </c:pt>
                <c:pt idx="646">
                  <c:v>44477</c:v>
                </c:pt>
                <c:pt idx="647">
                  <c:v>44478</c:v>
                </c:pt>
                <c:pt idx="648">
                  <c:v>44479</c:v>
                </c:pt>
                <c:pt idx="649">
                  <c:v>44480</c:v>
                </c:pt>
                <c:pt idx="650">
                  <c:v>44481</c:v>
                </c:pt>
                <c:pt idx="651">
                  <c:v>44482</c:v>
                </c:pt>
                <c:pt idx="652">
                  <c:v>44483</c:v>
                </c:pt>
                <c:pt idx="653">
                  <c:v>44484</c:v>
                </c:pt>
                <c:pt idx="654">
                  <c:v>44485</c:v>
                </c:pt>
                <c:pt idx="655">
                  <c:v>44486</c:v>
                </c:pt>
                <c:pt idx="656">
                  <c:v>44487</c:v>
                </c:pt>
                <c:pt idx="657">
                  <c:v>44488</c:v>
                </c:pt>
                <c:pt idx="658">
                  <c:v>44489</c:v>
                </c:pt>
                <c:pt idx="659">
                  <c:v>44490</c:v>
                </c:pt>
                <c:pt idx="660">
                  <c:v>44491</c:v>
                </c:pt>
                <c:pt idx="661">
                  <c:v>44492</c:v>
                </c:pt>
                <c:pt idx="662">
                  <c:v>44493</c:v>
                </c:pt>
                <c:pt idx="663">
                  <c:v>44494</c:v>
                </c:pt>
                <c:pt idx="664">
                  <c:v>44495</c:v>
                </c:pt>
                <c:pt idx="665">
                  <c:v>44496</c:v>
                </c:pt>
                <c:pt idx="666">
                  <c:v>44497</c:v>
                </c:pt>
                <c:pt idx="667">
                  <c:v>44498</c:v>
                </c:pt>
                <c:pt idx="668">
                  <c:v>44499</c:v>
                </c:pt>
                <c:pt idx="669">
                  <c:v>44500</c:v>
                </c:pt>
                <c:pt idx="670">
                  <c:v>44501</c:v>
                </c:pt>
                <c:pt idx="671">
                  <c:v>44502</c:v>
                </c:pt>
                <c:pt idx="672">
                  <c:v>44503</c:v>
                </c:pt>
                <c:pt idx="673">
                  <c:v>44504</c:v>
                </c:pt>
                <c:pt idx="674">
                  <c:v>44505</c:v>
                </c:pt>
                <c:pt idx="675">
                  <c:v>44506</c:v>
                </c:pt>
                <c:pt idx="676">
                  <c:v>44507</c:v>
                </c:pt>
                <c:pt idx="677">
                  <c:v>44508</c:v>
                </c:pt>
                <c:pt idx="678">
                  <c:v>44509</c:v>
                </c:pt>
                <c:pt idx="679">
                  <c:v>44510</c:v>
                </c:pt>
                <c:pt idx="680">
                  <c:v>44511</c:v>
                </c:pt>
                <c:pt idx="681">
                  <c:v>44512</c:v>
                </c:pt>
                <c:pt idx="682">
                  <c:v>44513</c:v>
                </c:pt>
                <c:pt idx="683">
                  <c:v>44514</c:v>
                </c:pt>
                <c:pt idx="684">
                  <c:v>44515</c:v>
                </c:pt>
                <c:pt idx="685">
                  <c:v>44516</c:v>
                </c:pt>
                <c:pt idx="686">
                  <c:v>44517</c:v>
                </c:pt>
                <c:pt idx="687">
                  <c:v>44518</c:v>
                </c:pt>
                <c:pt idx="688">
                  <c:v>44519</c:v>
                </c:pt>
                <c:pt idx="689">
                  <c:v>44520</c:v>
                </c:pt>
                <c:pt idx="690">
                  <c:v>44521</c:v>
                </c:pt>
                <c:pt idx="691">
                  <c:v>44522</c:v>
                </c:pt>
                <c:pt idx="692">
                  <c:v>44523</c:v>
                </c:pt>
                <c:pt idx="693">
                  <c:v>44524</c:v>
                </c:pt>
                <c:pt idx="694">
                  <c:v>44525</c:v>
                </c:pt>
                <c:pt idx="695">
                  <c:v>44526</c:v>
                </c:pt>
                <c:pt idx="696">
                  <c:v>44527</c:v>
                </c:pt>
                <c:pt idx="697">
                  <c:v>44528</c:v>
                </c:pt>
                <c:pt idx="698">
                  <c:v>44529</c:v>
                </c:pt>
                <c:pt idx="699">
                  <c:v>44530</c:v>
                </c:pt>
                <c:pt idx="700">
                  <c:v>44531</c:v>
                </c:pt>
                <c:pt idx="701">
                  <c:v>44532</c:v>
                </c:pt>
                <c:pt idx="702">
                  <c:v>44533</c:v>
                </c:pt>
                <c:pt idx="703">
                  <c:v>44534</c:v>
                </c:pt>
                <c:pt idx="704">
                  <c:v>44535</c:v>
                </c:pt>
                <c:pt idx="705">
                  <c:v>44536</c:v>
                </c:pt>
                <c:pt idx="706">
                  <c:v>44537</c:v>
                </c:pt>
                <c:pt idx="707">
                  <c:v>44538</c:v>
                </c:pt>
                <c:pt idx="708">
                  <c:v>44539</c:v>
                </c:pt>
                <c:pt idx="709">
                  <c:v>44540</c:v>
                </c:pt>
                <c:pt idx="710">
                  <c:v>44541</c:v>
                </c:pt>
                <c:pt idx="711">
                  <c:v>44542</c:v>
                </c:pt>
                <c:pt idx="712">
                  <c:v>44543</c:v>
                </c:pt>
                <c:pt idx="713">
                  <c:v>44544</c:v>
                </c:pt>
                <c:pt idx="714">
                  <c:v>44545</c:v>
                </c:pt>
                <c:pt idx="715">
                  <c:v>44546</c:v>
                </c:pt>
                <c:pt idx="716">
                  <c:v>44547</c:v>
                </c:pt>
                <c:pt idx="717">
                  <c:v>44548</c:v>
                </c:pt>
                <c:pt idx="718">
                  <c:v>44549</c:v>
                </c:pt>
                <c:pt idx="719">
                  <c:v>44550</c:v>
                </c:pt>
                <c:pt idx="720">
                  <c:v>44551</c:v>
                </c:pt>
                <c:pt idx="721">
                  <c:v>44552</c:v>
                </c:pt>
                <c:pt idx="722">
                  <c:v>44553</c:v>
                </c:pt>
                <c:pt idx="723">
                  <c:v>44554</c:v>
                </c:pt>
                <c:pt idx="724">
                  <c:v>44555</c:v>
                </c:pt>
                <c:pt idx="725">
                  <c:v>44556</c:v>
                </c:pt>
                <c:pt idx="726">
                  <c:v>44557</c:v>
                </c:pt>
                <c:pt idx="727">
                  <c:v>44558</c:v>
                </c:pt>
                <c:pt idx="728">
                  <c:v>44559</c:v>
                </c:pt>
                <c:pt idx="729">
                  <c:v>44560</c:v>
                </c:pt>
                <c:pt idx="730">
                  <c:v>44561</c:v>
                </c:pt>
                <c:pt idx="731">
                  <c:v>44562</c:v>
                </c:pt>
                <c:pt idx="732">
                  <c:v>44563</c:v>
                </c:pt>
                <c:pt idx="733">
                  <c:v>44564</c:v>
                </c:pt>
                <c:pt idx="734">
                  <c:v>44565</c:v>
                </c:pt>
                <c:pt idx="735">
                  <c:v>44566</c:v>
                </c:pt>
                <c:pt idx="736">
                  <c:v>44567</c:v>
                </c:pt>
                <c:pt idx="737">
                  <c:v>44568</c:v>
                </c:pt>
                <c:pt idx="738">
                  <c:v>44569</c:v>
                </c:pt>
                <c:pt idx="739">
                  <c:v>44570</c:v>
                </c:pt>
                <c:pt idx="740">
                  <c:v>44571</c:v>
                </c:pt>
                <c:pt idx="741">
                  <c:v>44572</c:v>
                </c:pt>
                <c:pt idx="742">
                  <c:v>44573</c:v>
                </c:pt>
                <c:pt idx="743">
                  <c:v>44574</c:v>
                </c:pt>
                <c:pt idx="744">
                  <c:v>44575</c:v>
                </c:pt>
                <c:pt idx="745">
                  <c:v>44576</c:v>
                </c:pt>
                <c:pt idx="746">
                  <c:v>44577</c:v>
                </c:pt>
                <c:pt idx="747">
                  <c:v>44578</c:v>
                </c:pt>
                <c:pt idx="748">
                  <c:v>44579</c:v>
                </c:pt>
                <c:pt idx="749">
                  <c:v>44580</c:v>
                </c:pt>
                <c:pt idx="750">
                  <c:v>44581</c:v>
                </c:pt>
                <c:pt idx="751">
                  <c:v>44582</c:v>
                </c:pt>
                <c:pt idx="752">
                  <c:v>44583</c:v>
                </c:pt>
                <c:pt idx="753">
                  <c:v>44584</c:v>
                </c:pt>
                <c:pt idx="754">
                  <c:v>44585</c:v>
                </c:pt>
                <c:pt idx="755">
                  <c:v>44586</c:v>
                </c:pt>
                <c:pt idx="756">
                  <c:v>44587</c:v>
                </c:pt>
                <c:pt idx="757">
                  <c:v>44588</c:v>
                </c:pt>
                <c:pt idx="758">
                  <c:v>44589</c:v>
                </c:pt>
                <c:pt idx="759">
                  <c:v>44590</c:v>
                </c:pt>
                <c:pt idx="760">
                  <c:v>44591</c:v>
                </c:pt>
                <c:pt idx="761">
                  <c:v>44592</c:v>
                </c:pt>
                <c:pt idx="762">
                  <c:v>44593</c:v>
                </c:pt>
                <c:pt idx="763">
                  <c:v>44594</c:v>
                </c:pt>
                <c:pt idx="764">
                  <c:v>44595</c:v>
                </c:pt>
                <c:pt idx="765">
                  <c:v>44596</c:v>
                </c:pt>
                <c:pt idx="766">
                  <c:v>44597</c:v>
                </c:pt>
                <c:pt idx="767">
                  <c:v>44598</c:v>
                </c:pt>
                <c:pt idx="768">
                  <c:v>44599</c:v>
                </c:pt>
                <c:pt idx="769">
                  <c:v>44600</c:v>
                </c:pt>
                <c:pt idx="770">
                  <c:v>44601</c:v>
                </c:pt>
                <c:pt idx="771">
                  <c:v>44602</c:v>
                </c:pt>
                <c:pt idx="772">
                  <c:v>44603</c:v>
                </c:pt>
                <c:pt idx="773">
                  <c:v>44604</c:v>
                </c:pt>
                <c:pt idx="774">
                  <c:v>44605</c:v>
                </c:pt>
                <c:pt idx="775">
                  <c:v>44606</c:v>
                </c:pt>
                <c:pt idx="776">
                  <c:v>44607</c:v>
                </c:pt>
                <c:pt idx="777">
                  <c:v>44608</c:v>
                </c:pt>
                <c:pt idx="778">
                  <c:v>44609</c:v>
                </c:pt>
                <c:pt idx="779">
                  <c:v>44610</c:v>
                </c:pt>
                <c:pt idx="780">
                  <c:v>44611</c:v>
                </c:pt>
                <c:pt idx="781">
                  <c:v>44612</c:v>
                </c:pt>
                <c:pt idx="782">
                  <c:v>44613</c:v>
                </c:pt>
                <c:pt idx="783">
                  <c:v>44614</c:v>
                </c:pt>
                <c:pt idx="784">
                  <c:v>44615</c:v>
                </c:pt>
                <c:pt idx="785">
                  <c:v>44616</c:v>
                </c:pt>
                <c:pt idx="786">
                  <c:v>44617</c:v>
                </c:pt>
                <c:pt idx="787">
                  <c:v>44618</c:v>
                </c:pt>
                <c:pt idx="788">
                  <c:v>44619</c:v>
                </c:pt>
                <c:pt idx="789">
                  <c:v>44620</c:v>
                </c:pt>
                <c:pt idx="790">
                  <c:v>44621</c:v>
                </c:pt>
                <c:pt idx="791">
                  <c:v>44622</c:v>
                </c:pt>
                <c:pt idx="792">
                  <c:v>44623</c:v>
                </c:pt>
                <c:pt idx="793">
                  <c:v>44624</c:v>
                </c:pt>
                <c:pt idx="794">
                  <c:v>44625</c:v>
                </c:pt>
                <c:pt idx="795">
                  <c:v>44626</c:v>
                </c:pt>
                <c:pt idx="796">
                  <c:v>44627</c:v>
                </c:pt>
                <c:pt idx="797">
                  <c:v>44628</c:v>
                </c:pt>
                <c:pt idx="798">
                  <c:v>44629</c:v>
                </c:pt>
                <c:pt idx="799">
                  <c:v>44630</c:v>
                </c:pt>
                <c:pt idx="800">
                  <c:v>44631</c:v>
                </c:pt>
                <c:pt idx="801">
                  <c:v>44632</c:v>
                </c:pt>
                <c:pt idx="802">
                  <c:v>44633</c:v>
                </c:pt>
                <c:pt idx="803">
                  <c:v>44634</c:v>
                </c:pt>
                <c:pt idx="804">
                  <c:v>44635</c:v>
                </c:pt>
                <c:pt idx="805">
                  <c:v>44636</c:v>
                </c:pt>
                <c:pt idx="806">
                  <c:v>44637</c:v>
                </c:pt>
                <c:pt idx="807">
                  <c:v>44638</c:v>
                </c:pt>
                <c:pt idx="808">
                  <c:v>44639</c:v>
                </c:pt>
                <c:pt idx="809">
                  <c:v>44640</c:v>
                </c:pt>
                <c:pt idx="810">
                  <c:v>44641</c:v>
                </c:pt>
                <c:pt idx="811">
                  <c:v>44642</c:v>
                </c:pt>
              </c:numCache>
            </c:numRef>
          </c:xVal>
          <c:yVal>
            <c:numRef>
              <c:f>'Plot Data'!$H$35:$H$846</c:f>
              <c:numCache>
                <c:formatCode>#,##0</c:formatCode>
                <c:ptCount val="81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1.1317536351089554</c:v>
                </c:pt>
                <c:pt idx="52">
                  <c:v>1.2888138995468508</c:v>
                </c:pt>
                <c:pt idx="53">
                  <c:v>1.4676713193061357</c:v>
                </c:pt>
                <c:pt idx="54">
                  <c:v>1.6713528021560704</c:v>
                </c:pt>
                <c:pt idx="55">
                  <c:v>1.9032988532000423</c:v>
                </c:pt>
                <c:pt idx="56">
                  <c:v>2.1674219888319213</c:v>
                </c:pt>
                <c:pt idx="57">
                  <c:v>2.4681767153511052</c:v>
                </c:pt>
                <c:pt idx="58">
                  <c:v>2.8106452519519718</c:v>
                </c:pt>
                <c:pt idx="59">
                  <c:v>3.2006114096448739</c:v>
                </c:pt>
                <c:pt idx="60">
                  <c:v>3.6446571219975303</c:v>
                </c:pt>
                <c:pt idx="61">
                  <c:v>4.1502725947238295</c:v>
                </c:pt>
                <c:pt idx="62">
                  <c:v>4.7259819876451719</c:v>
                </c:pt>
                <c:pt idx="63">
                  <c:v>5.3814866110553412</c:v>
                </c:pt>
                <c:pt idx="64">
                  <c:v>6.1278275174163994</c:v>
                </c:pt>
                <c:pt idx="65">
                  <c:v>6.9775693108828758</c:v>
                </c:pt>
                <c:pt idx="66">
                  <c:v>7.6047350174758526</c:v>
                </c:pt>
                <c:pt idx="67">
                  <c:v>8.3187069080742084</c:v>
                </c:pt>
                <c:pt idx="68">
                  <c:v>9.131459427857509</c:v>
                </c:pt>
                <c:pt idx="69">
                  <c:v>10.056607064245563</c:v>
                </c:pt>
                <c:pt idx="70">
                  <c:v>10.609823862613656</c:v>
                </c:pt>
                <c:pt idx="71">
                  <c:v>11.150050896118472</c:v>
                </c:pt>
                <c:pt idx="72">
                  <c:v>11.659465984321258</c:v>
                </c:pt>
                <c:pt idx="73">
                  <c:v>12.455214844797661</c:v>
                </c:pt>
                <c:pt idx="74">
                  <c:v>13.21447624262775</c:v>
                </c:pt>
                <c:pt idx="75">
                  <c:v>13.906009878502548</c:v>
                </c:pt>
                <c:pt idx="76">
                  <c:v>14.489600963456407</c:v>
                </c:pt>
                <c:pt idx="77">
                  <c:v>15.417263719739278</c:v>
                </c:pt>
                <c:pt idx="78">
                  <c:v>16.370246808305541</c:v>
                </c:pt>
                <c:pt idx="79">
                  <c:v>17.349735253406987</c:v>
                </c:pt>
                <c:pt idx="80">
                  <c:v>18.359527505239459</c:v>
                </c:pt>
                <c:pt idx="81">
                  <c:v>19.407377897920686</c:v>
                </c:pt>
                <c:pt idx="82">
                  <c:v>20.506741735429767</c:v>
                </c:pt>
                <c:pt idx="83">
                  <c:v>21.679095076555321</c:v>
                </c:pt>
                <c:pt idx="84">
                  <c:v>22.953484754214156</c:v>
                </c:pt>
                <c:pt idx="85">
                  <c:v>24.28884325841971</c:v>
                </c:pt>
                <c:pt idx="86">
                  <c:v>25.691411299168344</c:v>
                </c:pt>
                <c:pt idx="87">
                  <c:v>27.168296896412521</c:v>
                </c:pt>
                <c:pt idx="88">
                  <c:v>28.727134050948774</c:v>
                </c:pt>
                <c:pt idx="89">
                  <c:v>28.906604542399368</c:v>
                </c:pt>
                <c:pt idx="90">
                  <c:v>28.912480487710607</c:v>
                </c:pt>
                <c:pt idx="91">
                  <c:v>28.709693211781858</c:v>
                </c:pt>
                <c:pt idx="92">
                  <c:v>28.254202489074796</c:v>
                </c:pt>
                <c:pt idx="93">
                  <c:v>27.503339217198725</c:v>
                </c:pt>
                <c:pt idx="94">
                  <c:v>26.407977153158811</c:v>
                </c:pt>
                <c:pt idx="95">
                  <c:v>24.911591579246956</c:v>
                </c:pt>
                <c:pt idx="96">
                  <c:v>24.425209907649577</c:v>
                </c:pt>
                <c:pt idx="97">
                  <c:v>23.855557806023075</c:v>
                </c:pt>
                <c:pt idx="98">
                  <c:v>23.21430238236956</c:v>
                </c:pt>
                <c:pt idx="99">
                  <c:v>22.518949539367231</c:v>
                </c:pt>
                <c:pt idx="100">
                  <c:v>21.79482256249316</c:v>
                </c:pt>
                <c:pt idx="101">
                  <c:v>21.075837070214124</c:v>
                </c:pt>
                <c:pt idx="102">
                  <c:v>20.406397320142933</c:v>
                </c:pt>
                <c:pt idx="103">
                  <c:v>19.836502167571261</c:v>
                </c:pt>
                <c:pt idx="104">
                  <c:v>19.256436277815492</c:v>
                </c:pt>
                <c:pt idx="105">
                  <c:v>18.675350315547721</c:v>
                </c:pt>
                <c:pt idx="106">
                  <c:v>18.102035271139421</c:v>
                </c:pt>
                <c:pt idx="107">
                  <c:v>17.544147000645712</c:v>
                </c:pt>
                <c:pt idx="108">
                  <c:v>17.007065002520303</c:v>
                </c:pt>
                <c:pt idx="109">
                  <c:v>16.492515181367335</c:v>
                </c:pt>
                <c:pt idx="110">
                  <c:v>15.996813952246498</c:v>
                </c:pt>
                <c:pt idx="111">
                  <c:v>15.510599355578734</c:v>
                </c:pt>
                <c:pt idx="112">
                  <c:v>15.036331156033514</c:v>
                </c:pt>
                <c:pt idx="113">
                  <c:v>14.575634221783989</c:v>
                </c:pt>
                <c:pt idx="114">
                  <c:v>14.129245098081842</c:v>
                </c:pt>
                <c:pt idx="115">
                  <c:v>13.697049047573305</c:v>
                </c:pt>
                <c:pt idx="116">
                  <c:v>13.278268185581769</c:v>
                </c:pt>
                <c:pt idx="117">
                  <c:v>12.871848542906621</c:v>
                </c:pt>
                <c:pt idx="118">
                  <c:v>12.47679377835045</c:v>
                </c:pt>
                <c:pt idx="119">
                  <c:v>12.093338427872791</c:v>
                </c:pt>
                <c:pt idx="120">
                  <c:v>11.72143877694592</c:v>
                </c:pt>
                <c:pt idx="121">
                  <c:v>11.360842082096529</c:v>
                </c:pt>
                <c:pt idx="122">
                  <c:v>11.01117029812443</c:v>
                </c:pt>
                <c:pt idx="123">
                  <c:v>10.67200871549481</c:v>
                </c:pt>
                <c:pt idx="124">
                  <c:v>10.342980651118685</c:v>
                </c:pt>
                <c:pt idx="125">
                  <c:v>10.023784102541706</c:v>
                </c:pt>
                <c:pt idx="126">
                  <c:v>9.7142223454078316</c:v>
                </c:pt>
                <c:pt idx="127">
                  <c:v>9.4140441538124833</c:v>
                </c:pt>
                <c:pt idx="128">
                  <c:v>9.1229716849547255</c:v>
                </c:pt>
                <c:pt idx="129">
                  <c:v>8.8407232456157292</c:v>
                </c:pt>
                <c:pt idx="130">
                  <c:v>8.5670286032357446</c:v>
                </c:pt>
                <c:pt idx="131">
                  <c:v>8.3016354345376637</c:v>
                </c:pt>
                <c:pt idx="132">
                  <c:v>8.0443077539181171</c:v>
                </c:pt>
                <c:pt idx="133">
                  <c:v>7.7948196266598062</c:v>
                </c:pt>
                <c:pt idx="134">
                  <c:v>7.5529414236797106</c:v>
                </c:pt>
                <c:pt idx="135">
                  <c:v>7.3184462377779642</c:v>
                </c:pt>
                <c:pt idx="136">
                  <c:v>7.0911136364229606</c:v>
                </c:pt>
                <c:pt idx="137">
                  <c:v>6.8707310529429311</c:v>
                </c:pt>
                <c:pt idx="138">
                  <c:v>6.6570934317056913</c:v>
                </c:pt>
                <c:pt idx="139">
                  <c:v>6.4500019753975595</c:v>
                </c:pt>
                <c:pt idx="140">
                  <c:v>6.2492628848443541</c:v>
                </c:pt>
                <c:pt idx="141">
                  <c:v>6.0546865161542041</c:v>
                </c:pt>
                <c:pt idx="142">
                  <c:v>5.8660883850392178</c:v>
                </c:pt>
                <c:pt idx="143">
                  <c:v>5.6832894897688675</c:v>
                </c:pt>
                <c:pt idx="144">
                  <c:v>5.506116197346695</c:v>
                </c:pt>
                <c:pt idx="145">
                  <c:v>5.3343999307192984</c:v>
                </c:pt>
                <c:pt idx="146">
                  <c:v>5.3112221377311926</c:v>
                </c:pt>
                <c:pt idx="147">
                  <c:v>5.3105784633954887</c:v>
                </c:pt>
                <c:pt idx="148">
                  <c:v>5.3351074042650781</c:v>
                </c:pt>
                <c:pt idx="149">
                  <c:v>5.3878738926156462</c:v>
                </c:pt>
                <c:pt idx="150">
                  <c:v>5.4724336494966792</c:v>
                </c:pt>
                <c:pt idx="151">
                  <c:v>5.5929072904962469</c:v>
                </c:pt>
                <c:pt idx="152">
                  <c:v>5.7540657197127008</c:v>
                </c:pt>
                <c:pt idx="153">
                  <c:v>5.8173390059525252</c:v>
                </c:pt>
                <c:pt idx="154">
                  <c:v>5.8937244397246298</c:v>
                </c:pt>
                <c:pt idx="155">
                  <c:v>5.9817673531933906</c:v>
                </c:pt>
                <c:pt idx="156">
                  <c:v>6.0793863302147395</c:v>
                </c:pt>
                <c:pt idx="157">
                  <c:v>6.1837122682499546</c:v>
                </c:pt>
                <c:pt idx="158">
                  <c:v>6.2908930693203535</c:v>
                </c:pt>
                <c:pt idx="159">
                  <c:v>6.3958572406703365</c:v>
                </c:pt>
                <c:pt idx="160">
                  <c:v>6.4928776609020975</c:v>
                </c:pt>
                <c:pt idx="161">
                  <c:v>6.5950131303577892</c:v>
                </c:pt>
                <c:pt idx="162">
                  <c:v>6.7010510606403715</c:v>
                </c:pt>
                <c:pt idx="163">
                  <c:v>6.8098195752953803</c:v>
                </c:pt>
                <c:pt idx="164">
                  <c:v>6.9202902222517491</c:v>
                </c:pt>
                <c:pt idx="165">
                  <c:v>7.0317210583842291</c:v>
                </c:pt>
                <c:pt idx="166">
                  <c:v>7.1438515231824828</c:v>
                </c:pt>
                <c:pt idx="167">
                  <c:v>7.2571582812646023</c:v>
                </c:pt>
                <c:pt idx="168">
                  <c:v>7.3729221989616622</c:v>
                </c:pt>
                <c:pt idx="169">
                  <c:v>7.490739969196186</c:v>
                </c:pt>
                <c:pt idx="170">
                  <c:v>7.610330835765386</c:v>
                </c:pt>
                <c:pt idx="171">
                  <c:v>7.7315483484873244</c:v>
                </c:pt>
                <c:pt idx="172">
                  <c:v>7.8543780013139566</c:v>
                </c:pt>
                <c:pt idx="173">
                  <c:v>7.9789123865681564</c:v>
                </c:pt>
                <c:pt idx="174">
                  <c:v>8.105292501610327</c:v>
                </c:pt>
                <c:pt idx="175">
                  <c:v>8.2336330805353874</c:v>
                </c:pt>
                <c:pt idx="176">
                  <c:v>8.3638573450301212</c:v>
                </c:pt>
                <c:pt idx="177">
                  <c:v>8.4959378300466142</c:v>
                </c:pt>
                <c:pt idx="178">
                  <c:v>8.6298852825587868</c:v>
                </c:pt>
                <c:pt idx="179">
                  <c:v>8.7657341995854949</c:v>
                </c:pt>
                <c:pt idx="180">
                  <c:v>8.9035267018875537</c:v>
                </c:pt>
                <c:pt idx="181">
                  <c:v>9.0432979904320359</c:v>
                </c:pt>
                <c:pt idx="182">
                  <c:v>9.1850685036062192</c:v>
                </c:pt>
                <c:pt idx="183">
                  <c:v>9.3288426239092335</c:v>
                </c:pt>
                <c:pt idx="184">
                  <c:v>9.4746370282262298</c:v>
                </c:pt>
                <c:pt idx="185">
                  <c:v>9.6224751051596034</c:v>
                </c:pt>
                <c:pt idx="186">
                  <c:v>9.7723822120221282</c:v>
                </c:pt>
                <c:pt idx="187">
                  <c:v>9.9243823919065814</c:v>
                </c:pt>
                <c:pt idx="188">
                  <c:v>10.078496995521684</c:v>
                </c:pt>
                <c:pt idx="189">
                  <c:v>10.234745212741311</c:v>
                </c:pt>
                <c:pt idx="190">
                  <c:v>10.393145825209265</c:v>
                </c:pt>
                <c:pt idx="191">
                  <c:v>10.553719779718774</c:v>
                </c:pt>
                <c:pt idx="192">
                  <c:v>10.716488652207611</c:v>
                </c:pt>
                <c:pt idx="193">
                  <c:v>10.881473720462768</c:v>
                </c:pt>
                <c:pt idx="194">
                  <c:v>11.048695609485094</c:v>
                </c:pt>
                <c:pt idx="195">
                  <c:v>11.218174376452193</c:v>
                </c:pt>
                <c:pt idx="196">
                  <c:v>11.38992981944898</c:v>
                </c:pt>
                <c:pt idx="197">
                  <c:v>11.563981760956624</c:v>
                </c:pt>
                <c:pt idx="198">
                  <c:v>11.740350138377185</c:v>
                </c:pt>
                <c:pt idx="199">
                  <c:v>11.919054689692498</c:v>
                </c:pt>
                <c:pt idx="200">
                  <c:v>12.10011482375746</c:v>
                </c:pt>
                <c:pt idx="201">
                  <c:v>12.283549611598184</c:v>
                </c:pt>
                <c:pt idx="202">
                  <c:v>12.46937783114309</c:v>
                </c:pt>
                <c:pt idx="203">
                  <c:v>12.43185494778332</c:v>
                </c:pt>
                <c:pt idx="204">
                  <c:v>12.36319436932763</c:v>
                </c:pt>
                <c:pt idx="205">
                  <c:v>12.258891832357579</c:v>
                </c:pt>
                <c:pt idx="206">
                  <c:v>12.113839702294204</c:v>
                </c:pt>
                <c:pt idx="207">
                  <c:v>11.922246617515286</c:v>
                </c:pt>
                <c:pt idx="208">
                  <c:v>11.677546435677025</c:v>
                </c:pt>
                <c:pt idx="209">
                  <c:v>11.372295030596726</c:v>
                </c:pt>
                <c:pt idx="210">
                  <c:v>11.224975409347312</c:v>
                </c:pt>
                <c:pt idx="211">
                  <c:v>11.06313067662599</c:v>
                </c:pt>
                <c:pt idx="212">
                  <c:v>10.889005415078534</c:v>
                </c:pt>
                <c:pt idx="213">
                  <c:v>10.705747739729206</c:v>
                </c:pt>
                <c:pt idx="214">
                  <c:v>10.517610558772178</c:v>
                </c:pt>
                <c:pt idx="215">
                  <c:v>10.330190421288535</c:v>
                </c:pt>
                <c:pt idx="216">
                  <c:v>10.150710400262142</c:v>
                </c:pt>
                <c:pt idx="217">
                  <c:v>9.9871895213416337</c:v>
                </c:pt>
                <c:pt idx="218">
                  <c:v>9.8215567663108096</c:v>
                </c:pt>
                <c:pt idx="219">
                  <c:v>9.6554566336366019</c:v>
                </c:pt>
                <c:pt idx="220">
                  <c:v>9.4904483848603967</c:v>
                </c:pt>
                <c:pt idx="221">
                  <c:v>9.3278731336102805</c:v>
                </c:pt>
                <c:pt idx="222">
                  <c:v>9.1686762135915867</c:v>
                </c:pt>
                <c:pt idx="223">
                  <c:v>9.0131738285531355</c:v>
                </c:pt>
                <c:pt idx="224">
                  <c:v>8.8607566357109455</c:v>
                </c:pt>
                <c:pt idx="225">
                  <c:v>8.7098466596838282</c:v>
                </c:pt>
                <c:pt idx="226">
                  <c:v>8.5609239896077405</c:v>
                </c:pt>
                <c:pt idx="227">
                  <c:v>8.4143147293247171</c:v>
                </c:pt>
                <c:pt idx="228">
                  <c:v>8.2701826992348035</c:v>
                </c:pt>
                <c:pt idx="229">
                  <c:v>8.1285379996761549</c:v>
                </c:pt>
                <c:pt idx="230">
                  <c:v>7.9892706973664316</c:v>
                </c:pt>
                <c:pt idx="231">
                  <c:v>7.8522204421115021</c:v>
                </c:pt>
                <c:pt idx="232">
                  <c:v>7.7172450163936253</c:v>
                </c:pt>
                <c:pt idx="233">
                  <c:v>7.5844199937021459</c:v>
                </c:pt>
                <c:pt idx="234">
                  <c:v>7.4537673521570342</c:v>
                </c:pt>
                <c:pt idx="235">
                  <c:v>7.3252687182323042</c:v>
                </c:pt>
                <c:pt idx="236">
                  <c:v>7.1988813459296841</c:v>
                </c:pt>
                <c:pt idx="237">
                  <c:v>7.0745548980492332</c:v>
                </c:pt>
                <c:pt idx="238">
                  <c:v>6.9522457243239968</c:v>
                </c:pt>
                <c:pt idx="239">
                  <c:v>6.8319239449893496</c:v>
                </c:pt>
                <c:pt idx="240">
                  <c:v>6.7135774253352531</c:v>
                </c:pt>
                <c:pt idx="241">
                  <c:v>6.5971822935168474</c:v>
                </c:pt>
                <c:pt idx="242">
                  <c:v>6.4827084685662806</c:v>
                </c:pt>
                <c:pt idx="243">
                  <c:v>6.3701241733676524</c:v>
                </c:pt>
                <c:pt idx="244">
                  <c:v>6.2593989530698435</c:v>
                </c:pt>
                <c:pt idx="245">
                  <c:v>6.1505049225530195</c:v>
                </c:pt>
                <c:pt idx="246">
                  <c:v>6.0434163786367856</c:v>
                </c:pt>
                <c:pt idx="247">
                  <c:v>5.9381084427437987</c:v>
                </c:pt>
                <c:pt idx="248">
                  <c:v>5.8345545176266569</c:v>
                </c:pt>
                <c:pt idx="249">
                  <c:v>5.7327276255066737</c:v>
                </c:pt>
                <c:pt idx="250">
                  <c:v>5.6326011950551607</c:v>
                </c:pt>
                <c:pt idx="251">
                  <c:v>5.5341493580075882</c:v>
                </c:pt>
                <c:pt idx="252">
                  <c:v>5.4373468852756686</c:v>
                </c:pt>
                <c:pt idx="253">
                  <c:v>5.3421689420195957</c:v>
                </c:pt>
                <c:pt idx="254">
                  <c:v>5.2485908521043063</c:v>
                </c:pt>
                <c:pt idx="255">
                  <c:v>5.1565879752692387</c:v>
                </c:pt>
                <c:pt idx="256">
                  <c:v>5.1779162087004158</c:v>
                </c:pt>
                <c:pt idx="257">
                  <c:v>5.2161330997122866</c:v>
                </c:pt>
                <c:pt idx="258">
                  <c:v>5.2736276703865643</c:v>
                </c:pt>
                <c:pt idx="259">
                  <c:v>5.3531623007358702</c:v>
                </c:pt>
                <c:pt idx="260">
                  <c:v>5.4579304079764892</c:v>
                </c:pt>
                <c:pt idx="261">
                  <c:v>5.5916230693263582</c:v>
                </c:pt>
                <c:pt idx="262">
                  <c:v>5.7585059656103761</c:v>
                </c:pt>
                <c:pt idx="263">
                  <c:v>5.851058870003401</c:v>
                </c:pt>
                <c:pt idx="264">
                  <c:v>5.9545672641016347</c:v>
                </c:pt>
                <c:pt idx="265">
                  <c:v>6.0680973505144333</c:v>
                </c:pt>
                <c:pt idx="266">
                  <c:v>6.1901986133074001</c:v>
                </c:pt>
                <c:pt idx="267">
                  <c:v>6.3187657387351077</c:v>
                </c:pt>
                <c:pt idx="268">
                  <c:v>6.4508702188612528</c:v>
                </c:pt>
                <c:pt idx="269">
                  <c:v>6.5825555688918156</c:v>
                </c:pt>
                <c:pt idx="270">
                  <c:v>6.7092620354737198</c:v>
                </c:pt>
                <c:pt idx="271">
                  <c:v>6.8412127193194339</c:v>
                </c:pt>
                <c:pt idx="272">
                  <c:v>6.9775281562536167</c:v>
                </c:pt>
                <c:pt idx="273">
                  <c:v>7.1173404198588548</c:v>
                </c:pt>
                <c:pt idx="274">
                  <c:v>7.2598757085018928</c:v>
                </c:pt>
                <c:pt idx="275">
                  <c:v>7.404571240508111</c:v>
                </c:pt>
                <c:pt idx="276">
                  <c:v>7.551236478332612</c:v>
                </c:pt>
                <c:pt idx="277">
                  <c:v>7.7002671656572215</c:v>
                </c:pt>
                <c:pt idx="278">
                  <c:v>7.8527132720402859</c:v>
                </c:pt>
                <c:pt idx="279">
                  <c:v>8.0082925390333912</c:v>
                </c:pt>
                <c:pt idx="280">
                  <c:v>8.1668145003738708</c:v>
                </c:pt>
                <c:pt idx="281">
                  <c:v>8.328192304404638</c:v>
                </c:pt>
                <c:pt idx="282">
                  <c:v>8.4924433675915427</c:v>
                </c:pt>
                <c:pt idx="283">
                  <c:v>8.6596717680246389</c:v>
                </c:pt>
                <c:pt idx="284">
                  <c:v>8.8300226547019385</c:v>
                </c:pt>
                <c:pt idx="285">
                  <c:v>9.0036214427729124</c:v>
                </c:pt>
                <c:pt idx="286">
                  <c:v>9.1804402328992705</c:v>
                </c:pt>
                <c:pt idx="287">
                  <c:v>9.3604900489074545</c:v>
                </c:pt>
                <c:pt idx="288">
                  <c:v>9.5438126921964272</c:v>
                </c:pt>
                <c:pt idx="289">
                  <c:v>9.7304696078052597</c:v>
                </c:pt>
                <c:pt idx="290">
                  <c:v>9.9205290772924855</c:v>
                </c:pt>
                <c:pt idx="291">
                  <c:v>10.114054369213136</c:v>
                </c:pt>
                <c:pt idx="292">
                  <c:v>10.311097108844804</c:v>
                </c:pt>
                <c:pt idx="293">
                  <c:v>10.511696164406723</c:v>
                </c:pt>
                <c:pt idx="294">
                  <c:v>10.715900592592984</c:v>
                </c:pt>
                <c:pt idx="295">
                  <c:v>10.923765239067247</c:v>
                </c:pt>
                <c:pt idx="296">
                  <c:v>11.135346919516776</c:v>
                </c:pt>
                <c:pt idx="297">
                  <c:v>11.350701717183515</c:v>
                </c:pt>
                <c:pt idx="298">
                  <c:v>11.5698838020121</c:v>
                </c:pt>
                <c:pt idx="299">
                  <c:v>11.619302874642147</c:v>
                </c:pt>
                <c:pt idx="300">
                  <c:v>11.689297670953172</c:v>
                </c:pt>
                <c:pt idx="301">
                  <c:v>11.783572344329059</c:v>
                </c:pt>
                <c:pt idx="302">
                  <c:v>11.906453933513992</c:v>
                </c:pt>
                <c:pt idx="303">
                  <c:v>12.062994976126317</c:v>
                </c:pt>
                <c:pt idx="304">
                  <c:v>12.259093692388499</c:v>
                </c:pt>
                <c:pt idx="305">
                  <c:v>12.501634441749891</c:v>
                </c:pt>
                <c:pt idx="306">
                  <c:v>12.971535307780025</c:v>
                </c:pt>
                <c:pt idx="307">
                  <c:v>13.468453630945728</c:v>
                </c:pt>
                <c:pt idx="308">
                  <c:v>13.992590683039907</c:v>
                </c:pt>
                <c:pt idx="309">
                  <c:v>14.543543346769573</c:v>
                </c:pt>
                <c:pt idx="310">
                  <c:v>15.120099024454507</c:v>
                </c:pt>
                <c:pt idx="311">
                  <c:v>15.719979394768027</c:v>
                </c:pt>
                <c:pt idx="312">
                  <c:v>16.33952167320188</c:v>
                </c:pt>
                <c:pt idx="313">
                  <c:v>16.974047787923219</c:v>
                </c:pt>
                <c:pt idx="314">
                  <c:v>17.635532476898202</c:v>
                </c:pt>
                <c:pt idx="315">
                  <c:v>18.323932737175905</c:v>
                </c:pt>
                <c:pt idx="316">
                  <c:v>19.039166561208862</c:v>
                </c:pt>
                <c:pt idx="317">
                  <c:v>19.781208309283233</c:v>
                </c:pt>
                <c:pt idx="318">
                  <c:v>20.550234305990216</c:v>
                </c:pt>
                <c:pt idx="319">
                  <c:v>21.346835504419555</c:v>
                </c:pt>
                <c:pt idx="320">
                  <c:v>22.172313797119518</c:v>
                </c:pt>
                <c:pt idx="321">
                  <c:v>23.028814786116527</c:v>
                </c:pt>
                <c:pt idx="322">
                  <c:v>23.91695609561943</c:v>
                </c:pt>
                <c:pt idx="323">
                  <c:v>24.837460487080211</c:v>
                </c:pt>
                <c:pt idx="324">
                  <c:v>25.791178677972312</c:v>
                </c:pt>
                <c:pt idx="325">
                  <c:v>26.779099686408113</c:v>
                </c:pt>
                <c:pt idx="326">
                  <c:v>27.802338189785718</c:v>
                </c:pt>
                <c:pt idx="327">
                  <c:v>28.862083873222804</c:v>
                </c:pt>
                <c:pt idx="328">
                  <c:v>29.959533962390651</c:v>
                </c:pt>
                <c:pt idx="329">
                  <c:v>31.095699246235522</c:v>
                </c:pt>
                <c:pt idx="330">
                  <c:v>32.271648115625148</c:v>
                </c:pt>
                <c:pt idx="331">
                  <c:v>33.4884981333621</c:v>
                </c:pt>
                <c:pt idx="332">
                  <c:v>34.747402529746132</c:v>
                </c:pt>
                <c:pt idx="333">
                  <c:v>36.049532943676695</c:v>
                </c:pt>
                <c:pt idx="334">
                  <c:v>37.396061719871604</c:v>
                </c:pt>
                <c:pt idx="335">
                  <c:v>37.796936082315952</c:v>
                </c:pt>
                <c:pt idx="336">
                  <c:v>38.071048935074032</c:v>
                </c:pt>
                <c:pt idx="337">
                  <c:v>38.194564706304</c:v>
                </c:pt>
                <c:pt idx="338">
                  <c:v>38.140219593965021</c:v>
                </c:pt>
                <c:pt idx="339">
                  <c:v>37.8768482747288</c:v>
                </c:pt>
                <c:pt idx="340">
                  <c:v>37.36884841150394</c:v>
                </c:pt>
                <c:pt idx="341">
                  <c:v>36.57557487064274</c:v>
                </c:pt>
                <c:pt idx="342">
                  <c:v>36.447126061656817</c:v>
                </c:pt>
                <c:pt idx="343">
                  <c:v>36.246022843324226</c:v>
                </c:pt>
                <c:pt idx="344">
                  <c:v>35.979982906702062</c:v>
                </c:pt>
                <c:pt idx="345">
                  <c:v>35.661089748646191</c:v>
                </c:pt>
                <c:pt idx="346">
                  <c:v>35.306861012208365</c:v>
                </c:pt>
                <c:pt idx="347">
                  <c:v>34.941527403202727</c:v>
                </c:pt>
                <c:pt idx="348">
                  <c:v>34.597559575055065</c:v>
                </c:pt>
                <c:pt idx="349">
                  <c:v>34.312200200751896</c:v>
                </c:pt>
                <c:pt idx="350">
                  <c:v>34.005615529154838</c:v>
                </c:pt>
                <c:pt idx="351">
                  <c:v>33.684877934046391</c:v>
                </c:pt>
                <c:pt idx="352">
                  <c:v>33.356933343146011</c:v>
                </c:pt>
                <c:pt idx="353">
                  <c:v>33.027977089596661</c:v>
                </c:pt>
                <c:pt idx="354">
                  <c:v>32.702597298205355</c:v>
                </c:pt>
                <c:pt idx="355">
                  <c:v>32.382625244797246</c:v>
                </c:pt>
                <c:pt idx="356">
                  <c:v>32.06564674442091</c:v>
                </c:pt>
                <c:pt idx="357">
                  <c:v>31.744636074803825</c:v>
                </c:pt>
                <c:pt idx="358">
                  <c:v>31.421950769419123</c:v>
                </c:pt>
                <c:pt idx="359">
                  <c:v>31.099301949413334</c:v>
                </c:pt>
                <c:pt idx="360">
                  <c:v>30.777688469663385</c:v>
                </c:pt>
                <c:pt idx="361">
                  <c:v>30.457409199919702</c:v>
                </c:pt>
                <c:pt idx="362">
                  <c:v>30.13819617840662</c:v>
                </c:pt>
                <c:pt idx="363">
                  <c:v>29.819525348707298</c:v>
                </c:pt>
                <c:pt idx="364">
                  <c:v>29.500945684277081</c:v>
                </c:pt>
                <c:pt idx="365">
                  <c:v>29.183023091293894</c:v>
                </c:pt>
                <c:pt idx="366">
                  <c:v>28.866078648390612</c:v>
                </c:pt>
                <c:pt idx="367">
                  <c:v>28.550243527787512</c:v>
                </c:pt>
                <c:pt idx="368">
                  <c:v>28.23552966036355</c:v>
                </c:pt>
                <c:pt idx="369">
                  <c:v>27.921907292537721</c:v>
                </c:pt>
                <c:pt idx="370">
                  <c:v>27.609373468875155</c:v>
                </c:pt>
                <c:pt idx="371">
                  <c:v>27.297987881785048</c:v>
                </c:pt>
                <c:pt idx="372">
                  <c:v>26.98789242910269</c:v>
                </c:pt>
                <c:pt idx="373">
                  <c:v>26.679170566315015</c:v>
                </c:pt>
                <c:pt idx="374">
                  <c:v>26.371872634446586</c:v>
                </c:pt>
                <c:pt idx="375">
                  <c:v>26.066037141465781</c:v>
                </c:pt>
                <c:pt idx="376">
                  <c:v>25.761705405367529</c:v>
                </c:pt>
                <c:pt idx="377">
                  <c:v>25.458927879508078</c:v>
                </c:pt>
                <c:pt idx="378">
                  <c:v>25.157762484721648</c:v>
                </c:pt>
                <c:pt idx="379">
                  <c:v>24.858267995061137</c:v>
                </c:pt>
                <c:pt idx="380">
                  <c:v>24.56049159291836</c:v>
                </c:pt>
                <c:pt idx="381">
                  <c:v>24.264475290626901</c:v>
                </c:pt>
                <c:pt idx="382">
                  <c:v>23.970259797328904</c:v>
                </c:pt>
                <c:pt idx="383">
                  <c:v>23.677886037068415</c:v>
                </c:pt>
                <c:pt idx="384">
                  <c:v>23.387392528036539</c:v>
                </c:pt>
                <c:pt idx="385">
                  <c:v>23.098637314864259</c:v>
                </c:pt>
                <c:pt idx="386">
                  <c:v>22.811494401089867</c:v>
                </c:pt>
                <c:pt idx="387">
                  <c:v>22.525362229230268</c:v>
                </c:pt>
                <c:pt idx="388">
                  <c:v>22.240410814210399</c:v>
                </c:pt>
                <c:pt idx="389">
                  <c:v>21.95677559959157</c:v>
                </c:pt>
                <c:pt idx="390">
                  <c:v>21.674058781990684</c:v>
                </c:pt>
                <c:pt idx="391">
                  <c:v>20.680490794706593</c:v>
                </c:pt>
                <c:pt idx="392">
                  <c:v>19.697347234999402</c:v>
                </c:pt>
                <c:pt idx="393">
                  <c:v>18.724806554659672</c:v>
                </c:pt>
                <c:pt idx="394">
                  <c:v>17.763765520427892</c:v>
                </c:pt>
                <c:pt idx="395">
                  <c:v>16.813538862854589</c:v>
                </c:pt>
                <c:pt idx="396">
                  <c:v>15.675242312825503</c:v>
                </c:pt>
                <c:pt idx="397">
                  <c:v>14.526098820386583</c:v>
                </c:pt>
                <c:pt idx="398">
                  <c:v>14.074900572678546</c:v>
                </c:pt>
                <c:pt idx="399">
                  <c:v>13.597467742806527</c:v>
                </c:pt>
                <c:pt idx="400">
                  <c:v>13.090653407592852</c:v>
                </c:pt>
                <c:pt idx="401">
                  <c:v>12.550881685231486</c:v>
                </c:pt>
                <c:pt idx="402">
                  <c:v>11.973945209530289</c:v>
                </c:pt>
                <c:pt idx="403">
                  <c:v>11.555047594901614</c:v>
                </c:pt>
                <c:pt idx="404">
                  <c:v>11.135256400967462</c:v>
                </c:pt>
                <c:pt idx="405">
                  <c:v>10.717137774642911</c:v>
                </c:pt>
                <c:pt idx="406">
                  <c:v>10.303549082377426</c:v>
                </c:pt>
                <c:pt idx="407">
                  <c:v>9.8979159922924485</c:v>
                </c:pt>
                <c:pt idx="408">
                  <c:v>9.5041882241022382</c:v>
                </c:pt>
                <c:pt idx="409">
                  <c:v>9.1286856943404153</c:v>
                </c:pt>
                <c:pt idx="410">
                  <c:v>8.7771906447125208</c:v>
                </c:pt>
                <c:pt idx="411">
                  <c:v>8.4340516734738618</c:v>
                </c:pt>
                <c:pt idx="412">
                  <c:v>8.1003880668104102</c:v>
                </c:pt>
                <c:pt idx="413">
                  <c:v>7.7772673301852979</c:v>
                </c:pt>
                <c:pt idx="414">
                  <c:v>7.4653669272975094</c:v>
                </c:pt>
                <c:pt idx="415">
                  <c:v>7.1651803820810267</c:v>
                </c:pt>
                <c:pt idx="416">
                  <c:v>6.8763830068493395</c:v>
                </c:pt>
                <c:pt idx="417">
                  <c:v>6.5982716709151124</c:v>
                </c:pt>
                <c:pt idx="418">
                  <c:v>6.4762692406249176</c:v>
                </c:pt>
                <c:pt idx="419">
                  <c:v>6.3793216724018622</c:v>
                </c:pt>
                <c:pt idx="420">
                  <c:v>6.309875818047268</c:v>
                </c:pt>
                <c:pt idx="421">
                  <c:v>6.2705912042838463</c:v>
                </c:pt>
                <c:pt idx="422">
                  <c:v>6.2643461033951882</c:v>
                </c:pt>
                <c:pt idx="423">
                  <c:v>6.2943145905389555</c:v>
                </c:pt>
                <c:pt idx="424">
                  <c:v>6.3638578149711975</c:v>
                </c:pt>
                <c:pt idx="425">
                  <c:v>6.3298822297267963</c:v>
                </c:pt>
                <c:pt idx="426">
                  <c:v>6.3084140675993172</c:v>
                </c:pt>
                <c:pt idx="427">
                  <c:v>6.291616131283523</c:v>
                </c:pt>
                <c:pt idx="428">
                  <c:v>6.2808836182791437</c:v>
                </c:pt>
                <c:pt idx="429">
                  <c:v>6.2727290739449018</c:v>
                </c:pt>
                <c:pt idx="430">
                  <c:v>6.262932504571836</c:v>
                </c:pt>
                <c:pt idx="431">
                  <c:v>6.0525368786142542</c:v>
                </c:pt>
                <c:pt idx="432">
                  <c:v>5.8302907897245211</c:v>
                </c:pt>
                <c:pt idx="433">
                  <c:v>5.608734517219351</c:v>
                </c:pt>
                <c:pt idx="434">
                  <c:v>5.3919964315513687</c:v>
                </c:pt>
                <c:pt idx="435">
                  <c:v>5.1750585007006782</c:v>
                </c:pt>
                <c:pt idx="436">
                  <c:v>4.95701386244491</c:v>
                </c:pt>
                <c:pt idx="437">
                  <c:v>4.7373281583706035</c:v>
                </c:pt>
                <c:pt idx="438">
                  <c:v>4.7100727521165027</c:v>
                </c:pt>
                <c:pt idx="439">
                  <c:v>4.6809606824812624</c:v>
                </c:pt>
                <c:pt idx="440">
                  <c:v>4.7418421514320084</c:v>
                </c:pt>
                <c:pt idx="441">
                  <c:v>4.8154275311313279</c:v>
                </c:pt>
                <c:pt idx="442">
                  <c:v>4.9031775986820447</c:v>
                </c:pt>
                <c:pt idx="443">
                  <c:v>5.0074844540718653</c:v>
                </c:pt>
                <c:pt idx="444">
                  <c:v>5.1318751546464876</c:v>
                </c:pt>
                <c:pt idx="445">
                  <c:v>5.2794606516459419</c:v>
                </c:pt>
                <c:pt idx="446">
                  <c:v>5.4537779816407363</c:v>
                </c:pt>
                <c:pt idx="447">
                  <c:v>5.5678043747917139</c:v>
                </c:pt>
                <c:pt idx="448">
                  <c:v>5.6899044341349247</c:v>
                </c:pt>
                <c:pt idx="449">
                  <c:v>5.8194172406056168</c:v>
                </c:pt>
                <c:pt idx="450">
                  <c:v>5.9554406229511061</c:v>
                </c:pt>
                <c:pt idx="451">
                  <c:v>6.0954715624519462</c:v>
                </c:pt>
                <c:pt idx="452">
                  <c:v>6.237244908686729</c:v>
                </c:pt>
                <c:pt idx="453">
                  <c:v>6.3780073270653315</c:v>
                </c:pt>
                <c:pt idx="454">
                  <c:v>6.5132429188572916</c:v>
                </c:pt>
                <c:pt idx="455">
                  <c:v>6.6506613386727622</c:v>
                </c:pt>
                <c:pt idx="456">
                  <c:v>6.7888906062939247</c:v>
                </c:pt>
                <c:pt idx="457">
                  <c:v>6.9264005099173245</c:v>
                </c:pt>
                <c:pt idx="458">
                  <c:v>7.061998213402668</c:v>
                </c:pt>
                <c:pt idx="459">
                  <c:v>7.1958657709070133</c:v>
                </c:pt>
                <c:pt idx="460">
                  <c:v>7.3272795874324528</c:v>
                </c:pt>
                <c:pt idx="461">
                  <c:v>7.4559433095815359</c:v>
                </c:pt>
                <c:pt idx="462">
                  <c:v>7.582445188848526</c:v>
                </c:pt>
                <c:pt idx="463">
                  <c:v>7.7062995670799603</c:v>
                </c:pt>
                <c:pt idx="464">
                  <c:v>7.8272931473559639</c:v>
                </c:pt>
                <c:pt idx="465">
                  <c:v>7.9453193756591123</c:v>
                </c:pt>
                <c:pt idx="466">
                  <c:v>8.0602637696681221</c:v>
                </c:pt>
                <c:pt idx="467">
                  <c:v>8.1717962460664104</c:v>
                </c:pt>
                <c:pt idx="468">
                  <c:v>8.2798191991775774</c:v>
                </c:pt>
                <c:pt idx="469">
                  <c:v>8.3842564868498037</c:v>
                </c:pt>
                <c:pt idx="470">
                  <c:v>8.48507215123092</c:v>
                </c:pt>
                <c:pt idx="471">
                  <c:v>8.581734300726696</c:v>
                </c:pt>
                <c:pt idx="472">
                  <c:v>8.6738195012486745</c:v>
                </c:pt>
                <c:pt idx="473">
                  <c:v>8.7616743251520735</c:v>
                </c:pt>
                <c:pt idx="474">
                  <c:v>8.8449084998193417</c:v>
                </c:pt>
                <c:pt idx="475">
                  <c:v>8.9235062942365655</c:v>
                </c:pt>
                <c:pt idx="476">
                  <c:v>8.9968700863271032</c:v>
                </c:pt>
                <c:pt idx="477">
                  <c:v>9.0646100484104206</c:v>
                </c:pt>
                <c:pt idx="478">
                  <c:v>9.1268042214459069</c:v>
                </c:pt>
                <c:pt idx="479">
                  <c:v>9.1831305068066538</c:v>
                </c:pt>
                <c:pt idx="480">
                  <c:v>9.2337794474969996</c:v>
                </c:pt>
                <c:pt idx="481">
                  <c:v>9.2784890268000844</c:v>
                </c:pt>
                <c:pt idx="482">
                  <c:v>9.3164889342401036</c:v>
                </c:pt>
                <c:pt idx="483">
                  <c:v>9.3474745745228827</c:v>
                </c:pt>
                <c:pt idx="484">
                  <c:v>9.3713572334720858</c:v>
                </c:pt>
                <c:pt idx="485">
                  <c:v>9.3806841135114407</c:v>
                </c:pt>
                <c:pt idx="486">
                  <c:v>9.38672327619744</c:v>
                </c:pt>
                <c:pt idx="487">
                  <c:v>9.3872578525270001</c:v>
                </c:pt>
                <c:pt idx="488">
                  <c:v>9.3831177802608838</c:v>
                </c:pt>
                <c:pt idx="489">
                  <c:v>9.3677463287675504</c:v>
                </c:pt>
                <c:pt idx="490">
                  <c:v>9.3435785731075409</c:v>
                </c:pt>
                <c:pt idx="491">
                  <c:v>9.3109463975271343</c:v>
                </c:pt>
                <c:pt idx="492">
                  <c:v>9.2766054013166332</c:v>
                </c:pt>
                <c:pt idx="493">
                  <c:v>9.2306015763429716</c:v>
                </c:pt>
                <c:pt idx="494">
                  <c:v>9.1759913021682475</c:v>
                </c:pt>
                <c:pt idx="495">
                  <c:v>9.1100046888085284</c:v>
                </c:pt>
                <c:pt idx="496">
                  <c:v>9.038563398269357</c:v>
                </c:pt>
                <c:pt idx="497">
                  <c:v>8.9594986762596296</c:v>
                </c:pt>
                <c:pt idx="498">
                  <c:v>8.8732556032214891</c:v>
                </c:pt>
                <c:pt idx="499">
                  <c:v>8.7802086002487023</c:v>
                </c:pt>
                <c:pt idx="500">
                  <c:v>8.6794632644982155</c:v>
                </c:pt>
                <c:pt idx="501">
                  <c:v>8.5709623892827427</c:v>
                </c:pt>
                <c:pt idx="502">
                  <c:v>8.4558066056623442</c:v>
                </c:pt>
                <c:pt idx="503">
                  <c:v>8.3351590486121747</c:v>
                </c:pt>
                <c:pt idx="504">
                  <c:v>8.2096266110630882</c:v>
                </c:pt>
                <c:pt idx="505">
                  <c:v>8.0786134704369807</c:v>
                </c:pt>
                <c:pt idx="506">
                  <c:v>7.9420443242540513</c:v>
                </c:pt>
                <c:pt idx="507">
                  <c:v>7.800543615459901</c:v>
                </c:pt>
                <c:pt idx="508">
                  <c:v>7.6538924057174098</c:v>
                </c:pt>
                <c:pt idx="509">
                  <c:v>7.5029288632617215</c:v>
                </c:pt>
                <c:pt idx="510">
                  <c:v>7.3478509186421173</c:v>
                </c:pt>
                <c:pt idx="511">
                  <c:v>7.1883657725983152</c:v>
                </c:pt>
                <c:pt idx="512">
                  <c:v>7.025465014898665</c:v>
                </c:pt>
                <c:pt idx="513">
                  <c:v>6.8600396432594994</c:v>
                </c:pt>
                <c:pt idx="514">
                  <c:v>6.6918140533181418</c:v>
                </c:pt>
                <c:pt idx="515">
                  <c:v>6.5209856054707416</c:v>
                </c:pt>
                <c:pt idx="516">
                  <c:v>6.348023952866372</c:v>
                </c:pt>
                <c:pt idx="517">
                  <c:v>6.1733279911647641</c:v>
                </c:pt>
                <c:pt idx="518">
                  <c:v>5.9977301955666134</c:v>
                </c:pt>
                <c:pt idx="519">
                  <c:v>5.8218562740572191</c:v>
                </c:pt>
                <c:pt idx="520">
                  <c:v>5.6458116153288369</c:v>
                </c:pt>
                <c:pt idx="521">
                  <c:v>5.470822280091852</c:v>
                </c:pt>
                <c:pt idx="522">
                  <c:v>5.29633331014624</c:v>
                </c:pt>
                <c:pt idx="523">
                  <c:v>5.2338933006502497</c:v>
                </c:pt>
                <c:pt idx="524">
                  <c:v>5.1852480574986783</c:v>
                </c:pt>
                <c:pt idx="525">
                  <c:v>5.1526272934511974</c:v>
                </c:pt>
                <c:pt idx="526">
                  <c:v>5.1378038694265342</c:v>
                </c:pt>
                <c:pt idx="527">
                  <c:v>5.1405688318465241</c:v>
                </c:pt>
                <c:pt idx="528">
                  <c:v>5.168474100270422</c:v>
                </c:pt>
                <c:pt idx="529">
                  <c:v>5.2231591516501794</c:v>
                </c:pt>
                <c:pt idx="530">
                  <c:v>5.1974376206775821</c:v>
                </c:pt>
                <c:pt idx="531">
                  <c:v>5.1743745101947365</c:v>
                </c:pt>
                <c:pt idx="532">
                  <c:v>5.1553571099646955</c:v>
                </c:pt>
                <c:pt idx="533">
                  <c:v>5.1382459642940637</c:v>
                </c:pt>
                <c:pt idx="534">
                  <c:v>5.1232983198959641</c:v>
                </c:pt>
                <c:pt idx="535">
                  <c:v>5.1024266620697745</c:v>
                </c:pt>
                <c:pt idx="536">
                  <c:v>5.0732011854357291</c:v>
                </c:pt>
                <c:pt idx="537">
                  <c:v>5.0302848917473444</c:v>
                </c:pt>
                <c:pt idx="538">
                  <c:v>4.9875626213189594</c:v>
                </c:pt>
                <c:pt idx="539">
                  <c:v>4.9417548006709433</c:v>
                </c:pt>
                <c:pt idx="540">
                  <c:v>4.8924724441488125</c:v>
                </c:pt>
                <c:pt idx="541">
                  <c:v>4.8393156609807715</c:v>
                </c:pt>
                <c:pt idx="542">
                  <c:v>4.7817423861329837</c:v>
                </c:pt>
                <c:pt idx="543">
                  <c:v>4.7198922266118517</c:v>
                </c:pt>
                <c:pt idx="544">
                  <c:v>4.6543379440319246</c:v>
                </c:pt>
                <c:pt idx="545">
                  <c:v>4.5868400414683492</c:v>
                </c:pt>
                <c:pt idx="546">
                  <c:v>4.5172485633762074</c:v>
                </c:pt>
                <c:pt idx="547">
                  <c:v>4.4457311041370691</c:v>
                </c:pt>
                <c:pt idx="548">
                  <c:v>4.3724560196087623</c:v>
                </c:pt>
                <c:pt idx="549">
                  <c:v>4.2983621944936852</c:v>
                </c:pt>
                <c:pt idx="550">
                  <c:v>4.2226115108427882</c:v>
                </c:pt>
                <c:pt idx="551">
                  <c:v>4.1465707930634119</c:v>
                </c:pt>
                <c:pt idx="552">
                  <c:v>4.2554833851584464</c:v>
                </c:pt>
                <c:pt idx="553">
                  <c:v>4.3932760812743128</c:v>
                </c:pt>
                <c:pt idx="554">
                  <c:v>4.5648105426548033</c:v>
                </c:pt>
                <c:pt idx="555">
                  <c:v>4.7758689405978396</c:v>
                </c:pt>
                <c:pt idx="556">
                  <c:v>5.0327319044152841</c:v>
                </c:pt>
                <c:pt idx="557">
                  <c:v>5.3441725284588495</c:v>
                </c:pt>
                <c:pt idx="558">
                  <c:v>5.7188393971858078</c:v>
                </c:pt>
                <c:pt idx="559">
                  <c:v>5.981441247258382</c:v>
                </c:pt>
                <c:pt idx="560">
                  <c:v>6.2693007613927749</c:v>
                </c:pt>
                <c:pt idx="561">
                  <c:v>6.5819041956396438</c:v>
                </c:pt>
                <c:pt idx="562">
                  <c:v>6.9176562064380311</c:v>
                </c:pt>
                <c:pt idx="563">
                  <c:v>7.273945034266684</c:v>
                </c:pt>
                <c:pt idx="564">
                  <c:v>7.6461279994650146</c:v>
                </c:pt>
                <c:pt idx="565">
                  <c:v>8.0270223996215329</c:v>
                </c:pt>
                <c:pt idx="566">
                  <c:v>8.4083571504910903</c:v>
                </c:pt>
                <c:pt idx="567">
                  <c:v>8.8090435358622674</c:v>
                </c:pt>
                <c:pt idx="568">
                  <c:v>9.2281196293666401</c:v>
                </c:pt>
                <c:pt idx="569">
                  <c:v>9.6642945380945093</c:v>
                </c:pt>
                <c:pt idx="570">
                  <c:v>10.116936721143636</c:v>
                </c:pt>
                <c:pt idx="571">
                  <c:v>10.584947394913927</c:v>
                </c:pt>
                <c:pt idx="572">
                  <c:v>11.068522610633538</c:v>
                </c:pt>
                <c:pt idx="573">
                  <c:v>11.568509872299988</c:v>
                </c:pt>
                <c:pt idx="574">
                  <c:v>12.087463470461444</c:v>
                </c:pt>
                <c:pt idx="575">
                  <c:v>12.625131048994263</c:v>
                </c:pt>
                <c:pt idx="576">
                  <c:v>13.181368460010162</c:v>
                </c:pt>
                <c:pt idx="577">
                  <c:v>13.756261496063805</c:v>
                </c:pt>
                <c:pt idx="578">
                  <c:v>14.35010981079748</c:v>
                </c:pt>
                <c:pt idx="579">
                  <c:v>14.963426981438326</c:v>
                </c:pt>
                <c:pt idx="580">
                  <c:v>15.596726485256502</c:v>
                </c:pt>
                <c:pt idx="581">
                  <c:v>16.250159871574006</c:v>
                </c:pt>
                <c:pt idx="582">
                  <c:v>16.923670113545604</c:v>
                </c:pt>
                <c:pt idx="583">
                  <c:v>17.617544751065775</c:v>
                </c:pt>
                <c:pt idx="584">
                  <c:v>18.332230728696363</c:v>
                </c:pt>
                <c:pt idx="585">
                  <c:v>19.068317863717052</c:v>
                </c:pt>
                <c:pt idx="586">
                  <c:v>19.825470969497474</c:v>
                </c:pt>
                <c:pt idx="587">
                  <c:v>20.603201951423085</c:v>
                </c:pt>
                <c:pt idx="588">
                  <c:v>21.401782965362923</c:v>
                </c:pt>
                <c:pt idx="589">
                  <c:v>22.221119944792008</c:v>
                </c:pt>
                <c:pt idx="590">
                  <c:v>23.06062580453376</c:v>
                </c:pt>
                <c:pt idx="591">
                  <c:v>23.920135270107362</c:v>
                </c:pt>
                <c:pt idx="592">
                  <c:v>24.799169236816461</c:v>
                </c:pt>
                <c:pt idx="593">
                  <c:v>25.696953715565932</c:v>
                </c:pt>
                <c:pt idx="594">
                  <c:v>26.613633034193818</c:v>
                </c:pt>
                <c:pt idx="595">
                  <c:v>27.548664241835727</c:v>
                </c:pt>
                <c:pt idx="596">
                  <c:v>28.501284291648258</c:v>
                </c:pt>
                <c:pt idx="597">
                  <c:v>29.47061122384353</c:v>
                </c:pt>
                <c:pt idx="598">
                  <c:v>30.45609219837544</c:v>
                </c:pt>
                <c:pt idx="599">
                  <c:v>31.456739318111563</c:v>
                </c:pt>
                <c:pt idx="600">
                  <c:v>32.471117338418871</c:v>
                </c:pt>
                <c:pt idx="601">
                  <c:v>33.497975675201687</c:v>
                </c:pt>
                <c:pt idx="602">
                  <c:v>34.535414071424512</c:v>
                </c:pt>
                <c:pt idx="603">
                  <c:v>35.582072743129565</c:v>
                </c:pt>
                <c:pt idx="604">
                  <c:v>36.636359176137113</c:v>
                </c:pt>
                <c:pt idx="605">
                  <c:v>37.696795168955113</c:v>
                </c:pt>
                <c:pt idx="606">
                  <c:v>38.761777131600994</c:v>
                </c:pt>
                <c:pt idx="607">
                  <c:v>39.828577744893018</c:v>
                </c:pt>
                <c:pt idx="608">
                  <c:v>40.894807413948911</c:v>
                </c:pt>
                <c:pt idx="609">
                  <c:v>41.958478228455014</c:v>
                </c:pt>
                <c:pt idx="610">
                  <c:v>43.01708359725243</c:v>
                </c:pt>
                <c:pt idx="611">
                  <c:v>44.067605411207033</c:v>
                </c:pt>
                <c:pt idx="612">
                  <c:v>45.108097226139115</c:v>
                </c:pt>
                <c:pt idx="613">
                  <c:v>46.135957983808503</c:v>
                </c:pt>
                <c:pt idx="614">
                  <c:v>47.14524566794158</c:v>
                </c:pt>
                <c:pt idx="615">
                  <c:v>48.133199238301913</c:v>
                </c:pt>
                <c:pt idx="616">
                  <c:v>49.096346549653653</c:v>
                </c:pt>
                <c:pt idx="617">
                  <c:v>50.030979160052475</c:v>
                </c:pt>
                <c:pt idx="618">
                  <c:v>50.934576587578441</c:v>
                </c:pt>
                <c:pt idx="619">
                  <c:v>51.800606937065822</c:v>
                </c:pt>
                <c:pt idx="620">
                  <c:v>52.623128145752553</c:v>
                </c:pt>
                <c:pt idx="621">
                  <c:v>53.403329446557755</c:v>
                </c:pt>
                <c:pt idx="622">
                  <c:v>54.137907550196097</c:v>
                </c:pt>
                <c:pt idx="623">
                  <c:v>54.823566477996792</c:v>
                </c:pt>
                <c:pt idx="624">
                  <c:v>55.457128755169315</c:v>
                </c:pt>
                <c:pt idx="625">
                  <c:v>56.035581997885075</c:v>
                </c:pt>
                <c:pt idx="626">
                  <c:v>56.555953089522781</c:v>
                </c:pt>
                <c:pt idx="627">
                  <c:v>57.01589752031331</c:v>
                </c:pt>
                <c:pt idx="628">
                  <c:v>57.413654661419969</c:v>
                </c:pt>
                <c:pt idx="629">
                  <c:v>57.747118286041896</c:v>
                </c:pt>
                <c:pt idx="630">
                  <c:v>58.014440989752721</c:v>
                </c:pt>
                <c:pt idx="631">
                  <c:v>58.214065505640974</c:v>
                </c:pt>
                <c:pt idx="632">
                  <c:v>58.344743208285635</c:v>
                </c:pt>
                <c:pt idx="633">
                  <c:v>58.391522733339507</c:v>
                </c:pt>
                <c:pt idx="634">
                  <c:v>58.406500067984133</c:v>
                </c:pt>
                <c:pt idx="635">
                  <c:v>58.327601990286247</c:v>
                </c:pt>
                <c:pt idx="636">
                  <c:v>58.17816331243791</c:v>
                </c:pt>
                <c:pt idx="637">
                  <c:v>57.958524809103565</c:v>
                </c:pt>
                <c:pt idx="638">
                  <c:v>57.669361000758464</c:v>
                </c:pt>
                <c:pt idx="639">
                  <c:v>57.311674677254942</c:v>
                </c:pt>
                <c:pt idx="640">
                  <c:v>56.900887058075178</c:v>
                </c:pt>
                <c:pt idx="641">
                  <c:v>56.387614713859875</c:v>
                </c:pt>
                <c:pt idx="642">
                  <c:v>55.830834635606934</c:v>
                </c:pt>
                <c:pt idx="643">
                  <c:v>55.212046054333769</c:v>
                </c:pt>
                <c:pt idx="644">
                  <c:v>54.533614113761097</c:v>
                </c:pt>
                <c:pt idx="645">
                  <c:v>53.798136260829779</c:v>
                </c:pt>
                <c:pt idx="646">
                  <c:v>53.008418403528985</c:v>
                </c:pt>
                <c:pt idx="647">
                  <c:v>52.167374967138002</c:v>
                </c:pt>
                <c:pt idx="648">
                  <c:v>51.276475270071387</c:v>
                </c:pt>
                <c:pt idx="649">
                  <c:v>50.343528412601827</c:v>
                </c:pt>
                <c:pt idx="650">
                  <c:v>49.369607809244243</c:v>
                </c:pt>
                <c:pt idx="651">
                  <c:v>48.358292509313678</c:v>
                </c:pt>
                <c:pt idx="652">
                  <c:v>47.313232271551897</c:v>
                </c:pt>
                <c:pt idx="653">
                  <c:v>46.23812287905249</c:v>
                </c:pt>
                <c:pt idx="654">
                  <c:v>45.136682925210799</c:v>
                </c:pt>
                <c:pt idx="655">
                  <c:v>44.012652669191084</c:v>
                </c:pt>
                <c:pt idx="656">
                  <c:v>42.869931680132403</c:v>
                </c:pt>
                <c:pt idx="657">
                  <c:v>41.711856428539249</c:v>
                </c:pt>
                <c:pt idx="658">
                  <c:v>40.541956152441081</c:v>
                </c:pt>
                <c:pt idx="659">
                  <c:v>39.363665576476969</c:v>
                </c:pt>
                <c:pt idx="660">
                  <c:v>38.180307393000739</c:v>
                </c:pt>
                <c:pt idx="661">
                  <c:v>36.995076419145335</c:v>
                </c:pt>
                <c:pt idx="662">
                  <c:v>35.811021924070054</c:v>
                </c:pt>
                <c:pt idx="663">
                  <c:v>34.631046459556401</c:v>
                </c:pt>
                <c:pt idx="664">
                  <c:v>33.45785067842111</c:v>
                </c:pt>
                <c:pt idx="665">
                  <c:v>32.294000616942085</c:v>
                </c:pt>
                <c:pt idx="666">
                  <c:v>31.14188829169429</c:v>
                </c:pt>
                <c:pt idx="667">
                  <c:v>30.003727992810258</c:v>
                </c:pt>
                <c:pt idx="668">
                  <c:v>28.881554313343909</c:v>
                </c:pt>
                <c:pt idx="669">
                  <c:v>27.777221799131699</c:v>
                </c:pt>
                <c:pt idx="670">
                  <c:v>26.692407201559295</c:v>
                </c:pt>
                <c:pt idx="671">
                  <c:v>25.628609858482118</c:v>
                </c:pt>
                <c:pt idx="672">
                  <c:v>24.587161483245186</c:v>
                </c:pt>
                <c:pt idx="673">
                  <c:v>23.569226781959255</c:v>
                </c:pt>
                <c:pt idx="674">
                  <c:v>22.575809100490783</c:v>
                </c:pt>
                <c:pt idx="675">
                  <c:v>21.607756850659435</c:v>
                </c:pt>
                <c:pt idx="676">
                  <c:v>20.665770579966711</c:v>
                </c:pt>
                <c:pt idx="677">
                  <c:v>19.750410589824241</c:v>
                </c:pt>
                <c:pt idx="678">
                  <c:v>18.862104582097736</c:v>
                </c:pt>
                <c:pt idx="679">
                  <c:v>18.001156278485205</c:v>
                </c:pt>
                <c:pt idx="680">
                  <c:v>17.167753139462416</c:v>
                </c:pt>
                <c:pt idx="681">
                  <c:v>16.361974695509293</c:v>
                </c:pt>
                <c:pt idx="682">
                  <c:v>15.58380085933069</c:v>
                </c:pt>
                <c:pt idx="683">
                  <c:v>14.833120142551966</c:v>
                </c:pt>
                <c:pt idx="684">
                  <c:v>14.109737709483202</c:v>
                </c:pt>
                <c:pt idx="685">
                  <c:v>13.413383205217801</c:v>
                </c:pt>
                <c:pt idx="686">
                  <c:v>12.743718367329036</c:v>
                </c:pt>
                <c:pt idx="687">
                  <c:v>12.100344263798823</c:v>
                </c:pt>
                <c:pt idx="688">
                  <c:v>11.482808276940236</c:v>
                </c:pt>
                <c:pt idx="689">
                  <c:v>10.890610743285704</c:v>
                </c:pt>
                <c:pt idx="690">
                  <c:v>10.323211233095208</c:v>
                </c:pt>
                <c:pt idx="691">
                  <c:v>9.7800344600608309</c:v>
                </c:pt>
                <c:pt idx="692">
                  <c:v>9.2604758119071313</c:v>
                </c:pt>
                <c:pt idx="693">
                  <c:v>8.7639065131617304</c:v>
                </c:pt>
                <c:pt idx="694">
                  <c:v>8.2896784058307933</c:v>
                </c:pt>
                <c:pt idx="695">
                  <c:v>7.8371283716008167</c:v>
                </c:pt>
                <c:pt idx="696">
                  <c:v>7.4055823951875936</c:v>
                </c:pt>
                <c:pt idx="697">
                  <c:v>6.9943592799341525</c:v>
                </c:pt>
                <c:pt idx="698">
                  <c:v>6.6027740285977154</c:v>
                </c:pt>
                <c:pt idx="699">
                  <c:v>6.2301409035163875</c:v>
                </c:pt>
                <c:pt idx="700">
                  <c:v>5.8757761822346639</c:v>
                </c:pt>
                <c:pt idx="701">
                  <c:v>5.5390006230778193</c:v>
                </c:pt>
                <c:pt idx="702">
                  <c:v>5.2191416587143715</c:v>
                </c:pt>
                <c:pt idx="703">
                  <c:v>4.9155353332470053</c:v>
                </c:pt>
                <c:pt idx="704">
                  <c:v>4.6275279995419885</c:v>
                </c:pt>
                <c:pt idx="705">
                  <c:v>4.3544777933324701</c:v>
                </c:pt>
                <c:pt idx="706">
                  <c:v>4.0957559003080473</c:v>
                </c:pt>
                <c:pt idx="707">
                  <c:v>3.8507476319856715</c:v>
                </c:pt>
                <c:pt idx="708">
                  <c:v>3.6188533255145949</c:v>
                </c:pt>
                <c:pt idx="709">
                  <c:v>3.3994890821852874</c:v>
                </c:pt>
                <c:pt idx="710">
                  <c:v>3.1920873585422669</c:v>
                </c:pt>
                <c:pt idx="711">
                  <c:v>2.9960974234353279</c:v>
                </c:pt>
                <c:pt idx="712">
                  <c:v>2.810985693628806</c:v>
                </c:pt>
                <c:pt idx="713">
                  <c:v>2.6362359598614211</c:v>
                </c:pt>
                <c:pt idx="714">
                  <c:v>2.4713495145102309</c:v>
                </c:pt>
                <c:pt idx="715">
                  <c:v>2.3158451912838376</c:v>
                </c:pt>
                <c:pt idx="716">
                  <c:v>2.1692593266730649</c:v>
                </c:pt>
                <c:pt idx="717">
                  <c:v>2.0311456521701206</c:v>
                </c:pt>
                <c:pt idx="718">
                  <c:v>1.9010751256121563</c:v>
                </c:pt>
                <c:pt idx="719">
                  <c:v>1.7786357093523943</c:v>
                </c:pt>
                <c:pt idx="720">
                  <c:v>1.663432102340656</c:v>
                </c:pt>
                <c:pt idx="721">
                  <c:v>1.5550854326083936</c:v>
                </c:pt>
                <c:pt idx="722">
                  <c:v>1.4532329160883819</c:v>
                </c:pt>
                <c:pt idx="723">
                  <c:v>1.3575274871769321</c:v>
                </c:pt>
                <c:pt idx="724">
                  <c:v>1.2676374059478153</c:v>
                </c:pt>
                <c:pt idx="725">
                  <c:v>1.1832458464624713</c:v>
                </c:pt>
                <c:pt idx="726">
                  <c:v>1.1040504701889273</c:v>
                </c:pt>
                <c:pt idx="727">
                  <c:v>1.0297629881385677</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numCache>
            </c:numRef>
          </c:yVal>
          <c:smooth val="0"/>
          <c:extLst xmlns:c16r2="http://schemas.microsoft.com/office/drawing/2015/06/chart">
            <c:ext xmlns:c16="http://schemas.microsoft.com/office/drawing/2014/chart" uri="{C3380CC4-5D6E-409C-BE32-E72D297353CC}">
              <c16:uniqueId val="{00000000-51C8-4675-9A5D-4093C99BB2C8}"/>
            </c:ext>
          </c:extLst>
        </c:ser>
        <c:ser>
          <c:idx val="13"/>
          <c:order val="13"/>
          <c:tx>
            <c:v>Actual deaths daily</c:v>
          </c:tx>
          <c:spPr>
            <a:ln w="19050" cap="rnd">
              <a:solidFill>
                <a:schemeClr val="bg1">
                  <a:lumMod val="50000"/>
                </a:schemeClr>
              </a:solidFill>
              <a:round/>
            </a:ln>
            <a:effectLst/>
          </c:spPr>
          <c:marker>
            <c:symbol val="none"/>
          </c:marker>
          <c:xVal>
            <c:numRef>
              <c:f>'Plot Data'!$S$35:$S$846</c:f>
              <c:numCache>
                <c:formatCode>m/d/yy;@</c:formatCode>
                <c:ptCount val="812"/>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pt idx="238">
                  <c:v>44069</c:v>
                </c:pt>
                <c:pt idx="239">
                  <c:v>44070</c:v>
                </c:pt>
                <c:pt idx="240">
                  <c:v>44071</c:v>
                </c:pt>
                <c:pt idx="241">
                  <c:v>44072</c:v>
                </c:pt>
                <c:pt idx="242">
                  <c:v>44073</c:v>
                </c:pt>
                <c:pt idx="243">
                  <c:v>44074</c:v>
                </c:pt>
                <c:pt idx="244">
                  <c:v>44075</c:v>
                </c:pt>
                <c:pt idx="245">
                  <c:v>44076</c:v>
                </c:pt>
                <c:pt idx="246">
                  <c:v>44077</c:v>
                </c:pt>
                <c:pt idx="247">
                  <c:v>44078</c:v>
                </c:pt>
                <c:pt idx="248">
                  <c:v>44079</c:v>
                </c:pt>
                <c:pt idx="249">
                  <c:v>44080</c:v>
                </c:pt>
                <c:pt idx="250">
                  <c:v>44081</c:v>
                </c:pt>
                <c:pt idx="251">
                  <c:v>44082</c:v>
                </c:pt>
                <c:pt idx="252">
                  <c:v>44083</c:v>
                </c:pt>
                <c:pt idx="253">
                  <c:v>44084</c:v>
                </c:pt>
                <c:pt idx="254">
                  <c:v>44085</c:v>
                </c:pt>
                <c:pt idx="255">
                  <c:v>44086</c:v>
                </c:pt>
                <c:pt idx="256">
                  <c:v>44087</c:v>
                </c:pt>
                <c:pt idx="257">
                  <c:v>44088</c:v>
                </c:pt>
                <c:pt idx="258">
                  <c:v>44089</c:v>
                </c:pt>
                <c:pt idx="259">
                  <c:v>44090</c:v>
                </c:pt>
                <c:pt idx="260">
                  <c:v>44091</c:v>
                </c:pt>
                <c:pt idx="261">
                  <c:v>44092</c:v>
                </c:pt>
                <c:pt idx="262">
                  <c:v>44093</c:v>
                </c:pt>
                <c:pt idx="263">
                  <c:v>44094</c:v>
                </c:pt>
                <c:pt idx="264">
                  <c:v>44095</c:v>
                </c:pt>
                <c:pt idx="265">
                  <c:v>44096</c:v>
                </c:pt>
                <c:pt idx="266">
                  <c:v>44097</c:v>
                </c:pt>
                <c:pt idx="267">
                  <c:v>44098</c:v>
                </c:pt>
                <c:pt idx="268">
                  <c:v>44099</c:v>
                </c:pt>
                <c:pt idx="269">
                  <c:v>44100</c:v>
                </c:pt>
                <c:pt idx="270">
                  <c:v>44101</c:v>
                </c:pt>
                <c:pt idx="271">
                  <c:v>44102</c:v>
                </c:pt>
                <c:pt idx="272">
                  <c:v>44103</c:v>
                </c:pt>
                <c:pt idx="273">
                  <c:v>44104</c:v>
                </c:pt>
                <c:pt idx="274">
                  <c:v>44105</c:v>
                </c:pt>
                <c:pt idx="275">
                  <c:v>44106</c:v>
                </c:pt>
                <c:pt idx="276">
                  <c:v>44107</c:v>
                </c:pt>
                <c:pt idx="277">
                  <c:v>44108</c:v>
                </c:pt>
                <c:pt idx="278">
                  <c:v>44109</c:v>
                </c:pt>
                <c:pt idx="279">
                  <c:v>44110</c:v>
                </c:pt>
                <c:pt idx="280">
                  <c:v>44111</c:v>
                </c:pt>
                <c:pt idx="281">
                  <c:v>44112</c:v>
                </c:pt>
                <c:pt idx="282">
                  <c:v>44113</c:v>
                </c:pt>
                <c:pt idx="283">
                  <c:v>44114</c:v>
                </c:pt>
                <c:pt idx="284">
                  <c:v>44115</c:v>
                </c:pt>
                <c:pt idx="285">
                  <c:v>44116</c:v>
                </c:pt>
                <c:pt idx="286">
                  <c:v>44117</c:v>
                </c:pt>
                <c:pt idx="287">
                  <c:v>44118</c:v>
                </c:pt>
                <c:pt idx="288">
                  <c:v>44119</c:v>
                </c:pt>
                <c:pt idx="289">
                  <c:v>44120</c:v>
                </c:pt>
                <c:pt idx="290">
                  <c:v>44121</c:v>
                </c:pt>
                <c:pt idx="291">
                  <c:v>44122</c:v>
                </c:pt>
                <c:pt idx="292">
                  <c:v>44123</c:v>
                </c:pt>
                <c:pt idx="293">
                  <c:v>44124</c:v>
                </c:pt>
                <c:pt idx="294">
                  <c:v>44125</c:v>
                </c:pt>
                <c:pt idx="295">
                  <c:v>44126</c:v>
                </c:pt>
                <c:pt idx="296">
                  <c:v>44127</c:v>
                </c:pt>
                <c:pt idx="297">
                  <c:v>44128</c:v>
                </c:pt>
                <c:pt idx="298">
                  <c:v>44129</c:v>
                </c:pt>
                <c:pt idx="299">
                  <c:v>44130</c:v>
                </c:pt>
                <c:pt idx="300">
                  <c:v>44131</c:v>
                </c:pt>
                <c:pt idx="301">
                  <c:v>44132</c:v>
                </c:pt>
                <c:pt idx="302">
                  <c:v>44133</c:v>
                </c:pt>
                <c:pt idx="303">
                  <c:v>44134</c:v>
                </c:pt>
                <c:pt idx="304">
                  <c:v>44135</c:v>
                </c:pt>
                <c:pt idx="305">
                  <c:v>44136</c:v>
                </c:pt>
                <c:pt idx="306">
                  <c:v>44137</c:v>
                </c:pt>
                <c:pt idx="307">
                  <c:v>44138</c:v>
                </c:pt>
                <c:pt idx="308">
                  <c:v>44139</c:v>
                </c:pt>
                <c:pt idx="309">
                  <c:v>44140</c:v>
                </c:pt>
                <c:pt idx="310">
                  <c:v>44141</c:v>
                </c:pt>
                <c:pt idx="311">
                  <c:v>44142</c:v>
                </c:pt>
                <c:pt idx="312">
                  <c:v>44143</c:v>
                </c:pt>
                <c:pt idx="313">
                  <c:v>44144</c:v>
                </c:pt>
                <c:pt idx="314">
                  <c:v>44145</c:v>
                </c:pt>
                <c:pt idx="315">
                  <c:v>44146</c:v>
                </c:pt>
                <c:pt idx="316">
                  <c:v>44147</c:v>
                </c:pt>
                <c:pt idx="317">
                  <c:v>44148</c:v>
                </c:pt>
                <c:pt idx="318">
                  <c:v>44149</c:v>
                </c:pt>
                <c:pt idx="319">
                  <c:v>44150</c:v>
                </c:pt>
                <c:pt idx="320">
                  <c:v>44151</c:v>
                </c:pt>
                <c:pt idx="321">
                  <c:v>44152</c:v>
                </c:pt>
                <c:pt idx="322">
                  <c:v>44153</c:v>
                </c:pt>
                <c:pt idx="323">
                  <c:v>44154</c:v>
                </c:pt>
                <c:pt idx="324">
                  <c:v>44155</c:v>
                </c:pt>
                <c:pt idx="325">
                  <c:v>44156</c:v>
                </c:pt>
                <c:pt idx="326">
                  <c:v>44157</c:v>
                </c:pt>
                <c:pt idx="327">
                  <c:v>44158</c:v>
                </c:pt>
                <c:pt idx="328">
                  <c:v>44159</c:v>
                </c:pt>
                <c:pt idx="329">
                  <c:v>44160</c:v>
                </c:pt>
                <c:pt idx="330">
                  <c:v>44161</c:v>
                </c:pt>
                <c:pt idx="331">
                  <c:v>44162</c:v>
                </c:pt>
                <c:pt idx="332">
                  <c:v>44163</c:v>
                </c:pt>
                <c:pt idx="333">
                  <c:v>44164</c:v>
                </c:pt>
                <c:pt idx="334">
                  <c:v>44165</c:v>
                </c:pt>
                <c:pt idx="335">
                  <c:v>44166</c:v>
                </c:pt>
                <c:pt idx="336">
                  <c:v>44167</c:v>
                </c:pt>
                <c:pt idx="337">
                  <c:v>44168</c:v>
                </c:pt>
                <c:pt idx="338">
                  <c:v>44169</c:v>
                </c:pt>
                <c:pt idx="339">
                  <c:v>44170</c:v>
                </c:pt>
                <c:pt idx="340">
                  <c:v>44171</c:v>
                </c:pt>
                <c:pt idx="341">
                  <c:v>44172</c:v>
                </c:pt>
                <c:pt idx="342">
                  <c:v>44173</c:v>
                </c:pt>
                <c:pt idx="343">
                  <c:v>44174</c:v>
                </c:pt>
                <c:pt idx="344">
                  <c:v>44175</c:v>
                </c:pt>
                <c:pt idx="345">
                  <c:v>44176</c:v>
                </c:pt>
                <c:pt idx="346">
                  <c:v>44177</c:v>
                </c:pt>
                <c:pt idx="347">
                  <c:v>44178</c:v>
                </c:pt>
                <c:pt idx="348">
                  <c:v>44179</c:v>
                </c:pt>
                <c:pt idx="349">
                  <c:v>44180</c:v>
                </c:pt>
                <c:pt idx="350">
                  <c:v>44181</c:v>
                </c:pt>
                <c:pt idx="351">
                  <c:v>44182</c:v>
                </c:pt>
                <c:pt idx="352">
                  <c:v>44183</c:v>
                </c:pt>
                <c:pt idx="353">
                  <c:v>44184</c:v>
                </c:pt>
                <c:pt idx="354">
                  <c:v>44185</c:v>
                </c:pt>
                <c:pt idx="355">
                  <c:v>44186</c:v>
                </c:pt>
                <c:pt idx="356">
                  <c:v>44187</c:v>
                </c:pt>
                <c:pt idx="357">
                  <c:v>44188</c:v>
                </c:pt>
                <c:pt idx="358">
                  <c:v>44189</c:v>
                </c:pt>
                <c:pt idx="359">
                  <c:v>44190</c:v>
                </c:pt>
                <c:pt idx="360">
                  <c:v>44191</c:v>
                </c:pt>
                <c:pt idx="361">
                  <c:v>44192</c:v>
                </c:pt>
                <c:pt idx="362">
                  <c:v>44193</c:v>
                </c:pt>
                <c:pt idx="363">
                  <c:v>44194</c:v>
                </c:pt>
                <c:pt idx="364">
                  <c:v>44195</c:v>
                </c:pt>
                <c:pt idx="365">
                  <c:v>44196</c:v>
                </c:pt>
                <c:pt idx="366">
                  <c:v>44197</c:v>
                </c:pt>
                <c:pt idx="367">
                  <c:v>44198</c:v>
                </c:pt>
                <c:pt idx="368">
                  <c:v>44199</c:v>
                </c:pt>
                <c:pt idx="369">
                  <c:v>44200</c:v>
                </c:pt>
                <c:pt idx="370">
                  <c:v>44201</c:v>
                </c:pt>
                <c:pt idx="371">
                  <c:v>44202</c:v>
                </c:pt>
                <c:pt idx="372">
                  <c:v>44203</c:v>
                </c:pt>
                <c:pt idx="373">
                  <c:v>44204</c:v>
                </c:pt>
                <c:pt idx="374">
                  <c:v>44205</c:v>
                </c:pt>
                <c:pt idx="375">
                  <c:v>44206</c:v>
                </c:pt>
                <c:pt idx="376">
                  <c:v>44207</c:v>
                </c:pt>
                <c:pt idx="377">
                  <c:v>44208</c:v>
                </c:pt>
                <c:pt idx="378">
                  <c:v>44209</c:v>
                </c:pt>
                <c:pt idx="379">
                  <c:v>44210</c:v>
                </c:pt>
                <c:pt idx="380">
                  <c:v>44211</c:v>
                </c:pt>
                <c:pt idx="381">
                  <c:v>44212</c:v>
                </c:pt>
                <c:pt idx="382">
                  <c:v>44213</c:v>
                </c:pt>
                <c:pt idx="383">
                  <c:v>44214</c:v>
                </c:pt>
                <c:pt idx="384">
                  <c:v>44215</c:v>
                </c:pt>
                <c:pt idx="385">
                  <c:v>44216</c:v>
                </c:pt>
                <c:pt idx="386">
                  <c:v>44217</c:v>
                </c:pt>
                <c:pt idx="387">
                  <c:v>44218</c:v>
                </c:pt>
                <c:pt idx="388">
                  <c:v>44219</c:v>
                </c:pt>
                <c:pt idx="389">
                  <c:v>44220</c:v>
                </c:pt>
                <c:pt idx="390">
                  <c:v>44221</c:v>
                </c:pt>
                <c:pt idx="391">
                  <c:v>44222</c:v>
                </c:pt>
                <c:pt idx="392">
                  <c:v>44223</c:v>
                </c:pt>
                <c:pt idx="393">
                  <c:v>44224</c:v>
                </c:pt>
                <c:pt idx="394">
                  <c:v>44225</c:v>
                </c:pt>
                <c:pt idx="395">
                  <c:v>44226</c:v>
                </c:pt>
                <c:pt idx="396">
                  <c:v>44227</c:v>
                </c:pt>
                <c:pt idx="397">
                  <c:v>44228</c:v>
                </c:pt>
                <c:pt idx="398">
                  <c:v>44229</c:v>
                </c:pt>
                <c:pt idx="399">
                  <c:v>44230</c:v>
                </c:pt>
                <c:pt idx="400">
                  <c:v>44231</c:v>
                </c:pt>
                <c:pt idx="401">
                  <c:v>44232</c:v>
                </c:pt>
                <c:pt idx="402">
                  <c:v>44233</c:v>
                </c:pt>
                <c:pt idx="403">
                  <c:v>44234</c:v>
                </c:pt>
                <c:pt idx="404">
                  <c:v>44235</c:v>
                </c:pt>
                <c:pt idx="405">
                  <c:v>44236</c:v>
                </c:pt>
                <c:pt idx="406">
                  <c:v>44237</c:v>
                </c:pt>
                <c:pt idx="407">
                  <c:v>44238</c:v>
                </c:pt>
                <c:pt idx="408">
                  <c:v>44239</c:v>
                </c:pt>
                <c:pt idx="409">
                  <c:v>44240</c:v>
                </c:pt>
                <c:pt idx="410">
                  <c:v>44241</c:v>
                </c:pt>
                <c:pt idx="411">
                  <c:v>44242</c:v>
                </c:pt>
                <c:pt idx="412">
                  <c:v>44243</c:v>
                </c:pt>
                <c:pt idx="413">
                  <c:v>44244</c:v>
                </c:pt>
                <c:pt idx="414">
                  <c:v>44245</c:v>
                </c:pt>
                <c:pt idx="415">
                  <c:v>44246</c:v>
                </c:pt>
                <c:pt idx="416">
                  <c:v>44247</c:v>
                </c:pt>
                <c:pt idx="417">
                  <c:v>44248</c:v>
                </c:pt>
                <c:pt idx="418">
                  <c:v>44249</c:v>
                </c:pt>
                <c:pt idx="419">
                  <c:v>44250</c:v>
                </c:pt>
                <c:pt idx="420">
                  <c:v>44251</c:v>
                </c:pt>
                <c:pt idx="421">
                  <c:v>44252</c:v>
                </c:pt>
                <c:pt idx="422">
                  <c:v>44253</c:v>
                </c:pt>
                <c:pt idx="423">
                  <c:v>44254</c:v>
                </c:pt>
                <c:pt idx="424">
                  <c:v>44255</c:v>
                </c:pt>
                <c:pt idx="425">
                  <c:v>44256</c:v>
                </c:pt>
                <c:pt idx="426">
                  <c:v>44257</c:v>
                </c:pt>
                <c:pt idx="427">
                  <c:v>44258</c:v>
                </c:pt>
                <c:pt idx="428">
                  <c:v>44259</c:v>
                </c:pt>
                <c:pt idx="429">
                  <c:v>44260</c:v>
                </c:pt>
                <c:pt idx="430">
                  <c:v>44261</c:v>
                </c:pt>
                <c:pt idx="431">
                  <c:v>44262</c:v>
                </c:pt>
                <c:pt idx="432">
                  <c:v>44263</c:v>
                </c:pt>
                <c:pt idx="433">
                  <c:v>44264</c:v>
                </c:pt>
                <c:pt idx="434">
                  <c:v>44265</c:v>
                </c:pt>
                <c:pt idx="435">
                  <c:v>44266</c:v>
                </c:pt>
                <c:pt idx="436">
                  <c:v>44267</c:v>
                </c:pt>
                <c:pt idx="437">
                  <c:v>44268</c:v>
                </c:pt>
                <c:pt idx="438">
                  <c:v>44269</c:v>
                </c:pt>
                <c:pt idx="439">
                  <c:v>44270</c:v>
                </c:pt>
                <c:pt idx="440">
                  <c:v>44271</c:v>
                </c:pt>
                <c:pt idx="441">
                  <c:v>44272</c:v>
                </c:pt>
                <c:pt idx="442">
                  <c:v>44273</c:v>
                </c:pt>
                <c:pt idx="443">
                  <c:v>44274</c:v>
                </c:pt>
                <c:pt idx="444">
                  <c:v>44275</c:v>
                </c:pt>
                <c:pt idx="445">
                  <c:v>44276</c:v>
                </c:pt>
                <c:pt idx="446">
                  <c:v>44277</c:v>
                </c:pt>
                <c:pt idx="447">
                  <c:v>44278</c:v>
                </c:pt>
                <c:pt idx="448">
                  <c:v>44279</c:v>
                </c:pt>
                <c:pt idx="449">
                  <c:v>44280</c:v>
                </c:pt>
                <c:pt idx="450">
                  <c:v>44281</c:v>
                </c:pt>
                <c:pt idx="451">
                  <c:v>44282</c:v>
                </c:pt>
                <c:pt idx="452">
                  <c:v>44283</c:v>
                </c:pt>
                <c:pt idx="453">
                  <c:v>44284</c:v>
                </c:pt>
                <c:pt idx="454">
                  <c:v>44285</c:v>
                </c:pt>
                <c:pt idx="455">
                  <c:v>44286</c:v>
                </c:pt>
                <c:pt idx="456">
                  <c:v>44287</c:v>
                </c:pt>
                <c:pt idx="457">
                  <c:v>44288</c:v>
                </c:pt>
                <c:pt idx="458">
                  <c:v>44289</c:v>
                </c:pt>
                <c:pt idx="459">
                  <c:v>44290</c:v>
                </c:pt>
                <c:pt idx="460">
                  <c:v>44291</c:v>
                </c:pt>
                <c:pt idx="461">
                  <c:v>44292</c:v>
                </c:pt>
                <c:pt idx="462">
                  <c:v>44293</c:v>
                </c:pt>
                <c:pt idx="463">
                  <c:v>44294</c:v>
                </c:pt>
                <c:pt idx="464">
                  <c:v>44295</c:v>
                </c:pt>
                <c:pt idx="465">
                  <c:v>44296</c:v>
                </c:pt>
                <c:pt idx="466">
                  <c:v>44297</c:v>
                </c:pt>
                <c:pt idx="467">
                  <c:v>44298</c:v>
                </c:pt>
                <c:pt idx="468">
                  <c:v>44299</c:v>
                </c:pt>
                <c:pt idx="469">
                  <c:v>44300</c:v>
                </c:pt>
                <c:pt idx="470">
                  <c:v>44301</c:v>
                </c:pt>
                <c:pt idx="471">
                  <c:v>44302</c:v>
                </c:pt>
                <c:pt idx="472">
                  <c:v>44303</c:v>
                </c:pt>
                <c:pt idx="473">
                  <c:v>44304</c:v>
                </c:pt>
                <c:pt idx="474">
                  <c:v>44305</c:v>
                </c:pt>
                <c:pt idx="475">
                  <c:v>44306</c:v>
                </c:pt>
                <c:pt idx="476">
                  <c:v>44307</c:v>
                </c:pt>
                <c:pt idx="477">
                  <c:v>44308</c:v>
                </c:pt>
                <c:pt idx="478">
                  <c:v>44309</c:v>
                </c:pt>
                <c:pt idx="479">
                  <c:v>44310</c:v>
                </c:pt>
                <c:pt idx="480">
                  <c:v>44311</c:v>
                </c:pt>
                <c:pt idx="481">
                  <c:v>44312</c:v>
                </c:pt>
                <c:pt idx="482">
                  <c:v>44313</c:v>
                </c:pt>
                <c:pt idx="483">
                  <c:v>44314</c:v>
                </c:pt>
                <c:pt idx="484">
                  <c:v>44315</c:v>
                </c:pt>
                <c:pt idx="485">
                  <c:v>44316</c:v>
                </c:pt>
                <c:pt idx="486">
                  <c:v>44317</c:v>
                </c:pt>
                <c:pt idx="487">
                  <c:v>44318</c:v>
                </c:pt>
                <c:pt idx="488">
                  <c:v>44319</c:v>
                </c:pt>
                <c:pt idx="489">
                  <c:v>44320</c:v>
                </c:pt>
                <c:pt idx="490">
                  <c:v>44321</c:v>
                </c:pt>
                <c:pt idx="491">
                  <c:v>44322</c:v>
                </c:pt>
                <c:pt idx="492">
                  <c:v>44323</c:v>
                </c:pt>
                <c:pt idx="493">
                  <c:v>44324</c:v>
                </c:pt>
                <c:pt idx="494">
                  <c:v>44325</c:v>
                </c:pt>
                <c:pt idx="495">
                  <c:v>44326</c:v>
                </c:pt>
                <c:pt idx="496">
                  <c:v>44327</c:v>
                </c:pt>
                <c:pt idx="497">
                  <c:v>44328</c:v>
                </c:pt>
                <c:pt idx="498">
                  <c:v>44329</c:v>
                </c:pt>
                <c:pt idx="499">
                  <c:v>44330</c:v>
                </c:pt>
                <c:pt idx="500">
                  <c:v>44331</c:v>
                </c:pt>
                <c:pt idx="501">
                  <c:v>44332</c:v>
                </c:pt>
                <c:pt idx="502">
                  <c:v>44333</c:v>
                </c:pt>
                <c:pt idx="503">
                  <c:v>44334</c:v>
                </c:pt>
                <c:pt idx="504">
                  <c:v>44335</c:v>
                </c:pt>
                <c:pt idx="505">
                  <c:v>44336</c:v>
                </c:pt>
                <c:pt idx="506">
                  <c:v>44337</c:v>
                </c:pt>
                <c:pt idx="507">
                  <c:v>44338</c:v>
                </c:pt>
                <c:pt idx="508">
                  <c:v>44339</c:v>
                </c:pt>
                <c:pt idx="509">
                  <c:v>44340</c:v>
                </c:pt>
                <c:pt idx="510">
                  <c:v>44341</c:v>
                </c:pt>
                <c:pt idx="511">
                  <c:v>44342</c:v>
                </c:pt>
                <c:pt idx="512">
                  <c:v>44343</c:v>
                </c:pt>
                <c:pt idx="513">
                  <c:v>44344</c:v>
                </c:pt>
                <c:pt idx="514">
                  <c:v>44345</c:v>
                </c:pt>
                <c:pt idx="515">
                  <c:v>44346</c:v>
                </c:pt>
                <c:pt idx="516">
                  <c:v>44347</c:v>
                </c:pt>
                <c:pt idx="517">
                  <c:v>44348</c:v>
                </c:pt>
                <c:pt idx="518">
                  <c:v>44349</c:v>
                </c:pt>
                <c:pt idx="519">
                  <c:v>44350</c:v>
                </c:pt>
                <c:pt idx="520">
                  <c:v>44351</c:v>
                </c:pt>
                <c:pt idx="521">
                  <c:v>44352</c:v>
                </c:pt>
                <c:pt idx="522">
                  <c:v>44353</c:v>
                </c:pt>
                <c:pt idx="523">
                  <c:v>44354</c:v>
                </c:pt>
                <c:pt idx="524">
                  <c:v>44355</c:v>
                </c:pt>
                <c:pt idx="525">
                  <c:v>44356</c:v>
                </c:pt>
                <c:pt idx="526">
                  <c:v>44357</c:v>
                </c:pt>
                <c:pt idx="527">
                  <c:v>44358</c:v>
                </c:pt>
                <c:pt idx="528">
                  <c:v>44359</c:v>
                </c:pt>
                <c:pt idx="529">
                  <c:v>44360</c:v>
                </c:pt>
                <c:pt idx="530">
                  <c:v>44361</c:v>
                </c:pt>
                <c:pt idx="531">
                  <c:v>44362</c:v>
                </c:pt>
                <c:pt idx="532">
                  <c:v>44363</c:v>
                </c:pt>
                <c:pt idx="533">
                  <c:v>44364</c:v>
                </c:pt>
                <c:pt idx="534">
                  <c:v>44365</c:v>
                </c:pt>
                <c:pt idx="535">
                  <c:v>44366</c:v>
                </c:pt>
                <c:pt idx="536">
                  <c:v>44367</c:v>
                </c:pt>
                <c:pt idx="537">
                  <c:v>44368</c:v>
                </c:pt>
                <c:pt idx="538">
                  <c:v>44369</c:v>
                </c:pt>
                <c:pt idx="539">
                  <c:v>44370</c:v>
                </c:pt>
                <c:pt idx="540">
                  <c:v>44371</c:v>
                </c:pt>
                <c:pt idx="541">
                  <c:v>44372</c:v>
                </c:pt>
                <c:pt idx="542">
                  <c:v>44373</c:v>
                </c:pt>
                <c:pt idx="543">
                  <c:v>44374</c:v>
                </c:pt>
                <c:pt idx="544">
                  <c:v>44375</c:v>
                </c:pt>
                <c:pt idx="545">
                  <c:v>44376</c:v>
                </c:pt>
                <c:pt idx="546">
                  <c:v>44377</c:v>
                </c:pt>
                <c:pt idx="547">
                  <c:v>44378</c:v>
                </c:pt>
                <c:pt idx="548">
                  <c:v>44379</c:v>
                </c:pt>
                <c:pt idx="549">
                  <c:v>44380</c:v>
                </c:pt>
                <c:pt idx="550">
                  <c:v>44381</c:v>
                </c:pt>
                <c:pt idx="551">
                  <c:v>44382</c:v>
                </c:pt>
                <c:pt idx="552">
                  <c:v>44383</c:v>
                </c:pt>
                <c:pt idx="553">
                  <c:v>44384</c:v>
                </c:pt>
                <c:pt idx="554">
                  <c:v>44385</c:v>
                </c:pt>
                <c:pt idx="555">
                  <c:v>44386</c:v>
                </c:pt>
                <c:pt idx="556">
                  <c:v>44387</c:v>
                </c:pt>
                <c:pt idx="557">
                  <c:v>44388</c:v>
                </c:pt>
                <c:pt idx="558">
                  <c:v>44389</c:v>
                </c:pt>
                <c:pt idx="559">
                  <c:v>44390</c:v>
                </c:pt>
                <c:pt idx="560">
                  <c:v>44391</c:v>
                </c:pt>
                <c:pt idx="561">
                  <c:v>44392</c:v>
                </c:pt>
                <c:pt idx="562">
                  <c:v>44393</c:v>
                </c:pt>
                <c:pt idx="563">
                  <c:v>44394</c:v>
                </c:pt>
                <c:pt idx="564">
                  <c:v>44395</c:v>
                </c:pt>
                <c:pt idx="565">
                  <c:v>44396</c:v>
                </c:pt>
                <c:pt idx="566">
                  <c:v>44397</c:v>
                </c:pt>
                <c:pt idx="567">
                  <c:v>44398</c:v>
                </c:pt>
                <c:pt idx="568">
                  <c:v>44399</c:v>
                </c:pt>
                <c:pt idx="569">
                  <c:v>44400</c:v>
                </c:pt>
                <c:pt idx="570">
                  <c:v>44401</c:v>
                </c:pt>
                <c:pt idx="571">
                  <c:v>44402</c:v>
                </c:pt>
                <c:pt idx="572">
                  <c:v>44403</c:v>
                </c:pt>
                <c:pt idx="573">
                  <c:v>44404</c:v>
                </c:pt>
                <c:pt idx="574">
                  <c:v>44405</c:v>
                </c:pt>
                <c:pt idx="575">
                  <c:v>44406</c:v>
                </c:pt>
                <c:pt idx="576">
                  <c:v>44407</c:v>
                </c:pt>
                <c:pt idx="577">
                  <c:v>44408</c:v>
                </c:pt>
                <c:pt idx="578">
                  <c:v>44409</c:v>
                </c:pt>
                <c:pt idx="579">
                  <c:v>44410</c:v>
                </c:pt>
                <c:pt idx="580">
                  <c:v>44411</c:v>
                </c:pt>
                <c:pt idx="581">
                  <c:v>44412</c:v>
                </c:pt>
                <c:pt idx="582">
                  <c:v>44413</c:v>
                </c:pt>
                <c:pt idx="583">
                  <c:v>44414</c:v>
                </c:pt>
                <c:pt idx="584">
                  <c:v>44415</c:v>
                </c:pt>
                <c:pt idx="585">
                  <c:v>44416</c:v>
                </c:pt>
                <c:pt idx="586">
                  <c:v>44417</c:v>
                </c:pt>
                <c:pt idx="587">
                  <c:v>44418</c:v>
                </c:pt>
                <c:pt idx="588">
                  <c:v>44419</c:v>
                </c:pt>
                <c:pt idx="589">
                  <c:v>44420</c:v>
                </c:pt>
                <c:pt idx="590">
                  <c:v>44421</c:v>
                </c:pt>
                <c:pt idx="591">
                  <c:v>44422</c:v>
                </c:pt>
                <c:pt idx="592">
                  <c:v>44423</c:v>
                </c:pt>
                <c:pt idx="593">
                  <c:v>44424</c:v>
                </c:pt>
                <c:pt idx="594">
                  <c:v>44425</c:v>
                </c:pt>
                <c:pt idx="595">
                  <c:v>44426</c:v>
                </c:pt>
                <c:pt idx="596">
                  <c:v>44427</c:v>
                </c:pt>
                <c:pt idx="597">
                  <c:v>44428</c:v>
                </c:pt>
                <c:pt idx="598">
                  <c:v>44429</c:v>
                </c:pt>
                <c:pt idx="599">
                  <c:v>44430</c:v>
                </c:pt>
                <c:pt idx="600">
                  <c:v>44431</c:v>
                </c:pt>
                <c:pt idx="601">
                  <c:v>44432</c:v>
                </c:pt>
                <c:pt idx="602">
                  <c:v>44433</c:v>
                </c:pt>
                <c:pt idx="603">
                  <c:v>44434</c:v>
                </c:pt>
                <c:pt idx="604">
                  <c:v>44435</c:v>
                </c:pt>
                <c:pt idx="605">
                  <c:v>44436</c:v>
                </c:pt>
                <c:pt idx="606">
                  <c:v>44437</c:v>
                </c:pt>
                <c:pt idx="607">
                  <c:v>44438</c:v>
                </c:pt>
                <c:pt idx="608">
                  <c:v>44439</c:v>
                </c:pt>
                <c:pt idx="609">
                  <c:v>44440</c:v>
                </c:pt>
                <c:pt idx="610">
                  <c:v>44441</c:v>
                </c:pt>
                <c:pt idx="611">
                  <c:v>44442</c:v>
                </c:pt>
                <c:pt idx="612">
                  <c:v>44443</c:v>
                </c:pt>
                <c:pt idx="613">
                  <c:v>44444</c:v>
                </c:pt>
                <c:pt idx="614">
                  <c:v>44445</c:v>
                </c:pt>
                <c:pt idx="615">
                  <c:v>44446</c:v>
                </c:pt>
                <c:pt idx="616">
                  <c:v>44447</c:v>
                </c:pt>
                <c:pt idx="617">
                  <c:v>44448</c:v>
                </c:pt>
                <c:pt idx="618">
                  <c:v>44449</c:v>
                </c:pt>
                <c:pt idx="619">
                  <c:v>44450</c:v>
                </c:pt>
                <c:pt idx="620">
                  <c:v>44451</c:v>
                </c:pt>
                <c:pt idx="621">
                  <c:v>44452</c:v>
                </c:pt>
                <c:pt idx="622">
                  <c:v>44453</c:v>
                </c:pt>
                <c:pt idx="623">
                  <c:v>44454</c:v>
                </c:pt>
                <c:pt idx="624">
                  <c:v>44455</c:v>
                </c:pt>
                <c:pt idx="625">
                  <c:v>44456</c:v>
                </c:pt>
                <c:pt idx="626">
                  <c:v>44457</c:v>
                </c:pt>
                <c:pt idx="627">
                  <c:v>44458</c:v>
                </c:pt>
                <c:pt idx="628">
                  <c:v>44459</c:v>
                </c:pt>
                <c:pt idx="629">
                  <c:v>44460</c:v>
                </c:pt>
                <c:pt idx="630">
                  <c:v>44461</c:v>
                </c:pt>
                <c:pt idx="631">
                  <c:v>44462</c:v>
                </c:pt>
                <c:pt idx="632">
                  <c:v>44463</c:v>
                </c:pt>
                <c:pt idx="633">
                  <c:v>44464</c:v>
                </c:pt>
                <c:pt idx="634">
                  <c:v>44465</c:v>
                </c:pt>
                <c:pt idx="635">
                  <c:v>44466</c:v>
                </c:pt>
                <c:pt idx="636">
                  <c:v>44467</c:v>
                </c:pt>
                <c:pt idx="637">
                  <c:v>44468</c:v>
                </c:pt>
                <c:pt idx="638">
                  <c:v>44469</c:v>
                </c:pt>
                <c:pt idx="639">
                  <c:v>44470</c:v>
                </c:pt>
                <c:pt idx="640">
                  <c:v>44471</c:v>
                </c:pt>
                <c:pt idx="641">
                  <c:v>44472</c:v>
                </c:pt>
                <c:pt idx="642">
                  <c:v>44473</c:v>
                </c:pt>
                <c:pt idx="643">
                  <c:v>44474</c:v>
                </c:pt>
                <c:pt idx="644">
                  <c:v>44475</c:v>
                </c:pt>
                <c:pt idx="645">
                  <c:v>44476</c:v>
                </c:pt>
                <c:pt idx="646">
                  <c:v>44477</c:v>
                </c:pt>
                <c:pt idx="647">
                  <c:v>44478</c:v>
                </c:pt>
                <c:pt idx="648">
                  <c:v>44479</c:v>
                </c:pt>
                <c:pt idx="649">
                  <c:v>44480</c:v>
                </c:pt>
                <c:pt idx="650">
                  <c:v>44481</c:v>
                </c:pt>
                <c:pt idx="651">
                  <c:v>44482</c:v>
                </c:pt>
                <c:pt idx="652">
                  <c:v>44483</c:v>
                </c:pt>
                <c:pt idx="653">
                  <c:v>44484</c:v>
                </c:pt>
                <c:pt idx="654">
                  <c:v>44485</c:v>
                </c:pt>
                <c:pt idx="655">
                  <c:v>44486</c:v>
                </c:pt>
                <c:pt idx="656">
                  <c:v>44487</c:v>
                </c:pt>
                <c:pt idx="657">
                  <c:v>44488</c:v>
                </c:pt>
                <c:pt idx="658">
                  <c:v>44489</c:v>
                </c:pt>
                <c:pt idx="659">
                  <c:v>44490</c:v>
                </c:pt>
                <c:pt idx="660">
                  <c:v>44491</c:v>
                </c:pt>
                <c:pt idx="661">
                  <c:v>44492</c:v>
                </c:pt>
                <c:pt idx="662">
                  <c:v>44493</c:v>
                </c:pt>
                <c:pt idx="663">
                  <c:v>44494</c:v>
                </c:pt>
                <c:pt idx="664">
                  <c:v>44495</c:v>
                </c:pt>
                <c:pt idx="665">
                  <c:v>44496</c:v>
                </c:pt>
                <c:pt idx="666">
                  <c:v>44497</c:v>
                </c:pt>
                <c:pt idx="667">
                  <c:v>44498</c:v>
                </c:pt>
                <c:pt idx="668">
                  <c:v>44499</c:v>
                </c:pt>
                <c:pt idx="669">
                  <c:v>44500</c:v>
                </c:pt>
                <c:pt idx="670">
                  <c:v>44501</c:v>
                </c:pt>
                <c:pt idx="671">
                  <c:v>44502</c:v>
                </c:pt>
                <c:pt idx="672">
                  <c:v>44503</c:v>
                </c:pt>
                <c:pt idx="673">
                  <c:v>44504</c:v>
                </c:pt>
                <c:pt idx="674">
                  <c:v>44505</c:v>
                </c:pt>
                <c:pt idx="675">
                  <c:v>44506</c:v>
                </c:pt>
                <c:pt idx="676">
                  <c:v>44507</c:v>
                </c:pt>
                <c:pt idx="677">
                  <c:v>44508</c:v>
                </c:pt>
                <c:pt idx="678">
                  <c:v>44509</c:v>
                </c:pt>
                <c:pt idx="679">
                  <c:v>44510</c:v>
                </c:pt>
                <c:pt idx="680">
                  <c:v>44511</c:v>
                </c:pt>
                <c:pt idx="681">
                  <c:v>44512</c:v>
                </c:pt>
                <c:pt idx="682">
                  <c:v>44513</c:v>
                </c:pt>
                <c:pt idx="683">
                  <c:v>44514</c:v>
                </c:pt>
                <c:pt idx="684">
                  <c:v>44515</c:v>
                </c:pt>
                <c:pt idx="685">
                  <c:v>44516</c:v>
                </c:pt>
                <c:pt idx="686">
                  <c:v>44517</c:v>
                </c:pt>
                <c:pt idx="687">
                  <c:v>44518</c:v>
                </c:pt>
                <c:pt idx="688">
                  <c:v>44519</c:v>
                </c:pt>
                <c:pt idx="689">
                  <c:v>44520</c:v>
                </c:pt>
                <c:pt idx="690">
                  <c:v>44521</c:v>
                </c:pt>
                <c:pt idx="691">
                  <c:v>44522</c:v>
                </c:pt>
                <c:pt idx="692">
                  <c:v>44523</c:v>
                </c:pt>
                <c:pt idx="693">
                  <c:v>44524</c:v>
                </c:pt>
                <c:pt idx="694">
                  <c:v>44525</c:v>
                </c:pt>
                <c:pt idx="695">
                  <c:v>44526</c:v>
                </c:pt>
                <c:pt idx="696">
                  <c:v>44527</c:v>
                </c:pt>
                <c:pt idx="697">
                  <c:v>44528</c:v>
                </c:pt>
                <c:pt idx="698">
                  <c:v>44529</c:v>
                </c:pt>
                <c:pt idx="699">
                  <c:v>44530</c:v>
                </c:pt>
                <c:pt idx="700">
                  <c:v>44531</c:v>
                </c:pt>
                <c:pt idx="701">
                  <c:v>44532</c:v>
                </c:pt>
                <c:pt idx="702">
                  <c:v>44533</c:v>
                </c:pt>
                <c:pt idx="703">
                  <c:v>44534</c:v>
                </c:pt>
                <c:pt idx="704">
                  <c:v>44535</c:v>
                </c:pt>
                <c:pt idx="705">
                  <c:v>44536</c:v>
                </c:pt>
                <c:pt idx="706">
                  <c:v>44537</c:v>
                </c:pt>
                <c:pt idx="707">
                  <c:v>44538</c:v>
                </c:pt>
                <c:pt idx="708">
                  <c:v>44539</c:v>
                </c:pt>
                <c:pt idx="709">
                  <c:v>44540</c:v>
                </c:pt>
                <c:pt idx="710">
                  <c:v>44541</c:v>
                </c:pt>
                <c:pt idx="711">
                  <c:v>44542</c:v>
                </c:pt>
                <c:pt idx="712">
                  <c:v>44543</c:v>
                </c:pt>
                <c:pt idx="713">
                  <c:v>44544</c:v>
                </c:pt>
                <c:pt idx="714">
                  <c:v>44545</c:v>
                </c:pt>
                <c:pt idx="715">
                  <c:v>44546</c:v>
                </c:pt>
                <c:pt idx="716">
                  <c:v>44547</c:v>
                </c:pt>
                <c:pt idx="717">
                  <c:v>44548</c:v>
                </c:pt>
                <c:pt idx="718">
                  <c:v>44549</c:v>
                </c:pt>
                <c:pt idx="719">
                  <c:v>44550</c:v>
                </c:pt>
                <c:pt idx="720">
                  <c:v>44551</c:v>
                </c:pt>
                <c:pt idx="721">
                  <c:v>44552</c:v>
                </c:pt>
                <c:pt idx="722">
                  <c:v>44553</c:v>
                </c:pt>
                <c:pt idx="723">
                  <c:v>44554</c:v>
                </c:pt>
                <c:pt idx="724">
                  <c:v>44555</c:v>
                </c:pt>
                <c:pt idx="725">
                  <c:v>44556</c:v>
                </c:pt>
                <c:pt idx="726">
                  <c:v>44557</c:v>
                </c:pt>
                <c:pt idx="727">
                  <c:v>44558</c:v>
                </c:pt>
                <c:pt idx="728">
                  <c:v>44559</c:v>
                </c:pt>
                <c:pt idx="729">
                  <c:v>44560</c:v>
                </c:pt>
                <c:pt idx="730">
                  <c:v>44561</c:v>
                </c:pt>
                <c:pt idx="731">
                  <c:v>44562</c:v>
                </c:pt>
                <c:pt idx="732">
                  <c:v>44563</c:v>
                </c:pt>
                <c:pt idx="733">
                  <c:v>44564</c:v>
                </c:pt>
                <c:pt idx="734">
                  <c:v>44565</c:v>
                </c:pt>
                <c:pt idx="735">
                  <c:v>44566</c:v>
                </c:pt>
                <c:pt idx="736">
                  <c:v>44567</c:v>
                </c:pt>
                <c:pt idx="737">
                  <c:v>44568</c:v>
                </c:pt>
                <c:pt idx="738">
                  <c:v>44569</c:v>
                </c:pt>
                <c:pt idx="739">
                  <c:v>44570</c:v>
                </c:pt>
                <c:pt idx="740">
                  <c:v>44571</c:v>
                </c:pt>
                <c:pt idx="741">
                  <c:v>44572</c:v>
                </c:pt>
                <c:pt idx="742">
                  <c:v>44573</c:v>
                </c:pt>
                <c:pt idx="743">
                  <c:v>44574</c:v>
                </c:pt>
                <c:pt idx="744">
                  <c:v>44575</c:v>
                </c:pt>
                <c:pt idx="745">
                  <c:v>44576</c:v>
                </c:pt>
                <c:pt idx="746">
                  <c:v>44577</c:v>
                </c:pt>
                <c:pt idx="747">
                  <c:v>44578</c:v>
                </c:pt>
                <c:pt idx="748">
                  <c:v>44579</c:v>
                </c:pt>
                <c:pt idx="749">
                  <c:v>44580</c:v>
                </c:pt>
                <c:pt idx="750">
                  <c:v>44581</c:v>
                </c:pt>
                <c:pt idx="751">
                  <c:v>44582</c:v>
                </c:pt>
                <c:pt idx="752">
                  <c:v>44583</c:v>
                </c:pt>
                <c:pt idx="753">
                  <c:v>44584</c:v>
                </c:pt>
                <c:pt idx="754">
                  <c:v>44585</c:v>
                </c:pt>
                <c:pt idx="755">
                  <c:v>44586</c:v>
                </c:pt>
                <c:pt idx="756">
                  <c:v>44587</c:v>
                </c:pt>
                <c:pt idx="757">
                  <c:v>44588</c:v>
                </c:pt>
                <c:pt idx="758">
                  <c:v>44589</c:v>
                </c:pt>
                <c:pt idx="759">
                  <c:v>44590</c:v>
                </c:pt>
                <c:pt idx="760">
                  <c:v>44591</c:v>
                </c:pt>
                <c:pt idx="761">
                  <c:v>44592</c:v>
                </c:pt>
                <c:pt idx="762">
                  <c:v>44593</c:v>
                </c:pt>
                <c:pt idx="763">
                  <c:v>44594</c:v>
                </c:pt>
                <c:pt idx="764">
                  <c:v>44595</c:v>
                </c:pt>
                <c:pt idx="765">
                  <c:v>44596</c:v>
                </c:pt>
                <c:pt idx="766">
                  <c:v>44597</c:v>
                </c:pt>
                <c:pt idx="767">
                  <c:v>44598</c:v>
                </c:pt>
                <c:pt idx="768">
                  <c:v>44599</c:v>
                </c:pt>
                <c:pt idx="769">
                  <c:v>44600</c:v>
                </c:pt>
                <c:pt idx="770">
                  <c:v>44601</c:v>
                </c:pt>
                <c:pt idx="771">
                  <c:v>44602</c:v>
                </c:pt>
                <c:pt idx="772">
                  <c:v>44603</c:v>
                </c:pt>
                <c:pt idx="773">
                  <c:v>44604</c:v>
                </c:pt>
                <c:pt idx="774">
                  <c:v>44605</c:v>
                </c:pt>
                <c:pt idx="775">
                  <c:v>44606</c:v>
                </c:pt>
                <c:pt idx="776">
                  <c:v>44607</c:v>
                </c:pt>
                <c:pt idx="777">
                  <c:v>44608</c:v>
                </c:pt>
                <c:pt idx="778">
                  <c:v>44609</c:v>
                </c:pt>
                <c:pt idx="779">
                  <c:v>44610</c:v>
                </c:pt>
                <c:pt idx="780">
                  <c:v>44611</c:v>
                </c:pt>
                <c:pt idx="781">
                  <c:v>44612</c:v>
                </c:pt>
                <c:pt idx="782">
                  <c:v>44613</c:v>
                </c:pt>
                <c:pt idx="783">
                  <c:v>44614</c:v>
                </c:pt>
                <c:pt idx="784">
                  <c:v>44615</c:v>
                </c:pt>
                <c:pt idx="785">
                  <c:v>44616</c:v>
                </c:pt>
                <c:pt idx="786">
                  <c:v>44617</c:v>
                </c:pt>
                <c:pt idx="787">
                  <c:v>44618</c:v>
                </c:pt>
                <c:pt idx="788">
                  <c:v>44619</c:v>
                </c:pt>
                <c:pt idx="789">
                  <c:v>44620</c:v>
                </c:pt>
                <c:pt idx="790">
                  <c:v>44621</c:v>
                </c:pt>
                <c:pt idx="791">
                  <c:v>44622</c:v>
                </c:pt>
                <c:pt idx="792">
                  <c:v>44623</c:v>
                </c:pt>
                <c:pt idx="793">
                  <c:v>44624</c:v>
                </c:pt>
                <c:pt idx="794">
                  <c:v>44625</c:v>
                </c:pt>
                <c:pt idx="795">
                  <c:v>44626</c:v>
                </c:pt>
                <c:pt idx="796">
                  <c:v>44627</c:v>
                </c:pt>
                <c:pt idx="797">
                  <c:v>44628</c:v>
                </c:pt>
                <c:pt idx="798">
                  <c:v>44629</c:v>
                </c:pt>
                <c:pt idx="799">
                  <c:v>44630</c:v>
                </c:pt>
                <c:pt idx="800">
                  <c:v>44631</c:v>
                </c:pt>
                <c:pt idx="801">
                  <c:v>44632</c:v>
                </c:pt>
                <c:pt idx="802">
                  <c:v>44633</c:v>
                </c:pt>
                <c:pt idx="803">
                  <c:v>44634</c:v>
                </c:pt>
                <c:pt idx="804">
                  <c:v>44635</c:v>
                </c:pt>
                <c:pt idx="805">
                  <c:v>44636</c:v>
                </c:pt>
                <c:pt idx="806">
                  <c:v>44637</c:v>
                </c:pt>
                <c:pt idx="807">
                  <c:v>44638</c:v>
                </c:pt>
                <c:pt idx="808">
                  <c:v>44639</c:v>
                </c:pt>
                <c:pt idx="809">
                  <c:v>44640</c:v>
                </c:pt>
                <c:pt idx="810">
                  <c:v>44641</c:v>
                </c:pt>
                <c:pt idx="811">
                  <c:v>44642</c:v>
                </c:pt>
              </c:numCache>
            </c:numRef>
          </c:xVal>
          <c:yVal>
            <c:numRef>
              <c:f>'Plot Data'!$AH$35:$AH$846</c:f>
              <c:numCache>
                <c:formatCode>#,##0</c:formatCode>
                <c:ptCount val="81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1.1428571428571428</c:v>
                </c:pt>
                <c:pt idx="59">
                  <c:v>2</c:v>
                </c:pt>
                <c:pt idx="60">
                  <c:v>2.2857142857142856</c:v>
                </c:pt>
                <c:pt idx="61">
                  <c:v>3.4285714285714284</c:v>
                </c:pt>
                <c:pt idx="62">
                  <c:v>4.2857142857142856</c:v>
                </c:pt>
                <c:pt idx="63">
                  <c:v>5</c:v>
                </c:pt>
                <c:pt idx="64">
                  <c:v>6.4285714285714288</c:v>
                </c:pt>
                <c:pt idx="65">
                  <c:v>6.4285714285714288</c:v>
                </c:pt>
                <c:pt idx="66">
                  <c:v>6.4285714285714288</c:v>
                </c:pt>
                <c:pt idx="67">
                  <c:v>7.7142857142857144</c:v>
                </c:pt>
                <c:pt idx="68">
                  <c:v>7.5714285714285712</c:v>
                </c:pt>
                <c:pt idx="69">
                  <c:v>8.1428571428571423</c:v>
                </c:pt>
                <c:pt idx="70">
                  <c:v>10</c:v>
                </c:pt>
                <c:pt idx="71">
                  <c:v>10.285714285714286</c:v>
                </c:pt>
                <c:pt idx="72">
                  <c:v>11.285714285714286</c:v>
                </c:pt>
                <c:pt idx="73">
                  <c:v>12.142857142857142</c:v>
                </c:pt>
                <c:pt idx="74">
                  <c:v>11.714285714285714</c:v>
                </c:pt>
                <c:pt idx="75">
                  <c:v>14</c:v>
                </c:pt>
                <c:pt idx="76">
                  <c:v>15.142857142857142</c:v>
                </c:pt>
                <c:pt idx="77">
                  <c:v>15.571428571428571</c:v>
                </c:pt>
                <c:pt idx="78">
                  <c:v>16.571428571428573</c:v>
                </c:pt>
                <c:pt idx="79">
                  <c:v>17.714285714285715</c:v>
                </c:pt>
                <c:pt idx="80">
                  <c:v>18.571428571428573</c:v>
                </c:pt>
                <c:pt idx="81">
                  <c:v>19.714285714285715</c:v>
                </c:pt>
                <c:pt idx="82">
                  <c:v>19.857142857142858</c:v>
                </c:pt>
                <c:pt idx="83">
                  <c:v>21.857142857142858</c:v>
                </c:pt>
                <c:pt idx="84">
                  <c:v>23.857142857142858</c:v>
                </c:pt>
                <c:pt idx="85">
                  <c:v>25</c:v>
                </c:pt>
                <c:pt idx="86">
                  <c:v>26.571428571428573</c:v>
                </c:pt>
                <c:pt idx="87">
                  <c:v>27.571428571428573</c:v>
                </c:pt>
                <c:pt idx="88">
                  <c:v>29.142857142857142</c:v>
                </c:pt>
                <c:pt idx="89">
                  <c:v>32.142857142857146</c:v>
                </c:pt>
                <c:pt idx="90">
                  <c:v>31.714285714285715</c:v>
                </c:pt>
                <c:pt idx="91">
                  <c:v>30</c:v>
                </c:pt>
                <c:pt idx="92">
                  <c:v>28.142857142857142</c:v>
                </c:pt>
                <c:pt idx="93">
                  <c:v>27.571428571428573</c:v>
                </c:pt>
                <c:pt idx="94">
                  <c:v>25.571428571428573</c:v>
                </c:pt>
                <c:pt idx="95">
                  <c:v>23.428571428571427</c:v>
                </c:pt>
                <c:pt idx="96">
                  <c:v>19.714285714285715</c:v>
                </c:pt>
                <c:pt idx="97">
                  <c:v>18.571428571428573</c:v>
                </c:pt>
                <c:pt idx="98">
                  <c:v>18.857142857142858</c:v>
                </c:pt>
                <c:pt idx="99">
                  <c:v>20.428571428571427</c:v>
                </c:pt>
                <c:pt idx="100">
                  <c:v>18</c:v>
                </c:pt>
                <c:pt idx="101">
                  <c:v>18.714285714285715</c:v>
                </c:pt>
                <c:pt idx="102">
                  <c:v>18</c:v>
                </c:pt>
                <c:pt idx="103">
                  <c:v>18.428571428571427</c:v>
                </c:pt>
                <c:pt idx="104">
                  <c:v>18.571428571428573</c:v>
                </c:pt>
                <c:pt idx="105">
                  <c:v>17.857142857142858</c:v>
                </c:pt>
                <c:pt idx="106">
                  <c:v>18.285714285714285</c:v>
                </c:pt>
                <c:pt idx="107">
                  <c:v>19.428571428571427</c:v>
                </c:pt>
                <c:pt idx="108">
                  <c:v>18.142857142857142</c:v>
                </c:pt>
                <c:pt idx="109">
                  <c:v>18.142857142857142</c:v>
                </c:pt>
                <c:pt idx="110">
                  <c:v>17.285714285714285</c:v>
                </c:pt>
                <c:pt idx="111">
                  <c:v>16.571428571428573</c:v>
                </c:pt>
                <c:pt idx="112">
                  <c:v>15.571428571428571</c:v>
                </c:pt>
                <c:pt idx="113">
                  <c:v>13.428571428571429</c:v>
                </c:pt>
                <c:pt idx="114">
                  <c:v>12.285714285714286</c:v>
                </c:pt>
                <c:pt idx="115">
                  <c:v>12.714285714285714</c:v>
                </c:pt>
                <c:pt idx="116">
                  <c:v>13.142857142857142</c:v>
                </c:pt>
                <c:pt idx="117">
                  <c:v>12.857142857142858</c:v>
                </c:pt>
                <c:pt idx="118">
                  <c:v>12</c:v>
                </c:pt>
                <c:pt idx="119">
                  <c:v>12.857142857142858</c:v>
                </c:pt>
                <c:pt idx="120">
                  <c:v>12.142857142857142</c:v>
                </c:pt>
                <c:pt idx="121">
                  <c:v>12.714285714285714</c:v>
                </c:pt>
                <c:pt idx="122">
                  <c:v>12.428571428571429</c:v>
                </c:pt>
                <c:pt idx="123">
                  <c:v>11.714285714285714</c:v>
                </c:pt>
                <c:pt idx="124">
                  <c:v>11.428571428571429</c:v>
                </c:pt>
                <c:pt idx="125">
                  <c:v>11.571428571428571</c:v>
                </c:pt>
                <c:pt idx="126">
                  <c:v>11</c:v>
                </c:pt>
                <c:pt idx="127">
                  <c:v>11.285714285714286</c:v>
                </c:pt>
                <c:pt idx="128">
                  <c:v>9.2857142857142865</c:v>
                </c:pt>
                <c:pt idx="129">
                  <c:v>9</c:v>
                </c:pt>
                <c:pt idx="130">
                  <c:v>9</c:v>
                </c:pt>
                <c:pt idx="131">
                  <c:v>8.8571428571428577</c:v>
                </c:pt>
                <c:pt idx="132">
                  <c:v>7.8571428571428568</c:v>
                </c:pt>
                <c:pt idx="133">
                  <c:v>7</c:v>
                </c:pt>
                <c:pt idx="134">
                  <c:v>6.4285714285714288</c:v>
                </c:pt>
                <c:pt idx="135">
                  <c:v>6.7142857142857144</c:v>
                </c:pt>
                <c:pt idx="136">
                  <c:v>6.4285714285714288</c:v>
                </c:pt>
                <c:pt idx="137">
                  <c:v>5.8571428571428568</c:v>
                </c:pt>
                <c:pt idx="138">
                  <c:v>5.1428571428571432</c:v>
                </c:pt>
                <c:pt idx="139">
                  <c:v>5.4285714285714288</c:v>
                </c:pt>
                <c:pt idx="140">
                  <c:v>4.7142857142857144</c:v>
                </c:pt>
                <c:pt idx="141">
                  <c:v>5.4285714285714288</c:v>
                </c:pt>
                <c:pt idx="142">
                  <c:v>5.2857142857142856</c:v>
                </c:pt>
                <c:pt idx="143">
                  <c:v>5</c:v>
                </c:pt>
                <c:pt idx="144">
                  <c:v>4.8571428571428568</c:v>
                </c:pt>
                <c:pt idx="145">
                  <c:v>5</c:v>
                </c:pt>
                <c:pt idx="146">
                  <c:v>5.7142857142857144</c:v>
                </c:pt>
                <c:pt idx="147">
                  <c:v>6</c:v>
                </c:pt>
                <c:pt idx="148">
                  <c:v>4.8571428571428568</c:v>
                </c:pt>
                <c:pt idx="149">
                  <c:v>5.1428571428571432</c:v>
                </c:pt>
                <c:pt idx="150">
                  <c:v>5.5714285714285712</c:v>
                </c:pt>
                <c:pt idx="151">
                  <c:v>5.8571428571428568</c:v>
                </c:pt>
                <c:pt idx="152">
                  <c:v>6.2857142857142856</c:v>
                </c:pt>
                <c:pt idx="153">
                  <c:v>5</c:v>
                </c:pt>
                <c:pt idx="154">
                  <c:v>5</c:v>
                </c:pt>
                <c:pt idx="155">
                  <c:v>5.1428571428571432</c:v>
                </c:pt>
                <c:pt idx="156">
                  <c:v>5.1428571428571432</c:v>
                </c:pt>
                <c:pt idx="157">
                  <c:v>5.1428571428571432</c:v>
                </c:pt>
                <c:pt idx="158">
                  <c:v>5.2857142857142856</c:v>
                </c:pt>
                <c:pt idx="159">
                  <c:v>4.8571428571428568</c:v>
                </c:pt>
                <c:pt idx="160">
                  <c:v>5.4285714285714288</c:v>
                </c:pt>
                <c:pt idx="161">
                  <c:v>5.4285714285714288</c:v>
                </c:pt>
                <c:pt idx="162">
                  <c:v>6.8571428571428568</c:v>
                </c:pt>
                <c:pt idx="163">
                  <c:v>6.5714285714285712</c:v>
                </c:pt>
                <c:pt idx="164">
                  <c:v>6.8571428571428568</c:v>
                </c:pt>
                <c:pt idx="165">
                  <c:v>7</c:v>
                </c:pt>
                <c:pt idx="166">
                  <c:v>7.7142857142857144</c:v>
                </c:pt>
                <c:pt idx="167">
                  <c:v>8.2857142857142865</c:v>
                </c:pt>
                <c:pt idx="168">
                  <c:v>8.1428571428571423</c:v>
                </c:pt>
                <c:pt idx="169">
                  <c:v>7.5714285714285712</c:v>
                </c:pt>
                <c:pt idx="170">
                  <c:v>7.8571428571428568</c:v>
                </c:pt>
                <c:pt idx="171">
                  <c:v>7.5714285714285712</c:v>
                </c:pt>
                <c:pt idx="172">
                  <c:v>7.7142857142857144</c:v>
                </c:pt>
                <c:pt idx="173">
                  <c:v>8</c:v>
                </c:pt>
                <c:pt idx="174">
                  <c:v>6.7142857142857144</c:v>
                </c:pt>
                <c:pt idx="175">
                  <c:v>7.4285714285714288</c:v>
                </c:pt>
                <c:pt idx="176">
                  <c:v>6.8571428571428568</c:v>
                </c:pt>
                <c:pt idx="177">
                  <c:v>7.1428571428571432</c:v>
                </c:pt>
                <c:pt idx="178">
                  <c:v>7.4285714285714288</c:v>
                </c:pt>
                <c:pt idx="179">
                  <c:v>7.4285714285714288</c:v>
                </c:pt>
                <c:pt idx="180">
                  <c:v>7.1428571428571432</c:v>
                </c:pt>
                <c:pt idx="181">
                  <c:v>9.4285714285714288</c:v>
                </c:pt>
                <c:pt idx="182">
                  <c:v>9.1428571428571423</c:v>
                </c:pt>
                <c:pt idx="183">
                  <c:v>9.8571428571428577</c:v>
                </c:pt>
                <c:pt idx="184">
                  <c:v>9</c:v>
                </c:pt>
                <c:pt idx="185">
                  <c:v>8.5714285714285712</c:v>
                </c:pt>
                <c:pt idx="186">
                  <c:v>9.1428571428571423</c:v>
                </c:pt>
                <c:pt idx="187">
                  <c:v>8.8571428571428577</c:v>
                </c:pt>
                <c:pt idx="188">
                  <c:v>8.1428571428571423</c:v>
                </c:pt>
                <c:pt idx="189">
                  <c:v>8.1428571428571423</c:v>
                </c:pt>
                <c:pt idx="190">
                  <c:v>8.7142857142857135</c:v>
                </c:pt>
                <c:pt idx="191">
                  <c:v>9.1428571428571423</c:v>
                </c:pt>
                <c:pt idx="192">
                  <c:v>9.5714285714285712</c:v>
                </c:pt>
                <c:pt idx="193">
                  <c:v>9.8571428571428577</c:v>
                </c:pt>
                <c:pt idx="194">
                  <c:v>11.428571428571429</c:v>
                </c:pt>
                <c:pt idx="195">
                  <c:v>11.142857142857142</c:v>
                </c:pt>
                <c:pt idx="196">
                  <c:v>11.428571428571429</c:v>
                </c:pt>
                <c:pt idx="197">
                  <c:v>10.857142857142858</c:v>
                </c:pt>
                <c:pt idx="198">
                  <c:v>13.714285714285714</c:v>
                </c:pt>
                <c:pt idx="199">
                  <c:v>14.285714285714286</c:v>
                </c:pt>
                <c:pt idx="200">
                  <c:v>14.857142857142858</c:v>
                </c:pt>
                <c:pt idx="201">
                  <c:v>13.714285714285714</c:v>
                </c:pt>
                <c:pt idx="202">
                  <c:v>14.857142857142858</c:v>
                </c:pt>
                <c:pt idx="203">
                  <c:v>16.285714285714285</c:v>
                </c:pt>
                <c:pt idx="204">
                  <c:v>16.428571428571427</c:v>
                </c:pt>
                <c:pt idx="205">
                  <c:v>13.285714285714286</c:v>
                </c:pt>
                <c:pt idx="206">
                  <c:v>12.428571428571429</c:v>
                </c:pt>
                <c:pt idx="207">
                  <c:v>11</c:v>
                </c:pt>
                <c:pt idx="208">
                  <c:v>12.428571428571429</c:v>
                </c:pt>
                <c:pt idx="209">
                  <c:v>12.428571428571429</c:v>
                </c:pt>
                <c:pt idx="210">
                  <c:v>11.571428571428571</c:v>
                </c:pt>
                <c:pt idx="211">
                  <c:v>12</c:v>
                </c:pt>
                <c:pt idx="212">
                  <c:v>13.714285714285714</c:v>
                </c:pt>
                <c:pt idx="213">
                  <c:v>14.142857142857142</c:v>
                </c:pt>
                <c:pt idx="214">
                  <c:v>13.857142857142858</c:v>
                </c:pt>
                <c:pt idx="215">
                  <c:v>12.285714285714286</c:v>
                </c:pt>
                <c:pt idx="216">
                  <c:v>11.857142857142858</c:v>
                </c:pt>
                <c:pt idx="217">
                  <c:v>11.571428571428571</c:v>
                </c:pt>
                <c:pt idx="218">
                  <c:v>10.714285714285714</c:v>
                </c:pt>
                <c:pt idx="219">
                  <c:v>9.7142857142857135</c:v>
                </c:pt>
                <c:pt idx="220">
                  <c:v>9.7142857142857135</c:v>
                </c:pt>
                <c:pt idx="221">
                  <c:v>10.142857142857142</c:v>
                </c:pt>
                <c:pt idx="222">
                  <c:v>8.8571428571428577</c:v>
                </c:pt>
                <c:pt idx="223">
                  <c:v>8.2857142857142865</c:v>
                </c:pt>
                <c:pt idx="224">
                  <c:v>7.8571428571428568</c:v>
                </c:pt>
                <c:pt idx="225">
                  <c:v>6.7142857142857144</c:v>
                </c:pt>
                <c:pt idx="226">
                  <c:v>6.5714285714285712</c:v>
                </c:pt>
                <c:pt idx="227">
                  <c:v>5.7142857142857144</c:v>
                </c:pt>
                <c:pt idx="228">
                  <c:v>5.7142857142857144</c:v>
                </c:pt>
                <c:pt idx="229">
                  <c:v>7</c:v>
                </c:pt>
                <c:pt idx="230">
                  <c:v>7.1428571428571432</c:v>
                </c:pt>
                <c:pt idx="231">
                  <c:v>7.2857142857142856</c:v>
                </c:pt>
                <c:pt idx="232">
                  <c:v>7.4285714285714288</c:v>
                </c:pt>
                <c:pt idx="233">
                  <c:v>7.1428571428571432</c:v>
                </c:pt>
                <c:pt idx="234">
                  <c:v>7.5714285714285712</c:v>
                </c:pt>
                <c:pt idx="235">
                  <c:v>6.8571428571428568</c:v>
                </c:pt>
                <c:pt idx="236">
                  <c:v>6</c:v>
                </c:pt>
                <c:pt idx="237">
                  <c:v>4.8571428571428568</c:v>
                </c:pt>
                <c:pt idx="238">
                  <c:v>4.7142857142857144</c:v>
                </c:pt>
                <c:pt idx="239">
                  <c:v>5.7142857142857144</c:v>
                </c:pt>
                <c:pt idx="240">
                  <c:v>5.7142857142857144</c:v>
                </c:pt>
                <c:pt idx="241">
                  <c:v>5.2857142857142856</c:v>
                </c:pt>
                <c:pt idx="242">
                  <c:v>5.1428571428571432</c:v>
                </c:pt>
                <c:pt idx="243">
                  <c:v>5.2857142857142856</c:v>
                </c:pt>
                <c:pt idx="244">
                  <c:v>5.8571428571428568</c:v>
                </c:pt>
                <c:pt idx="245">
                  <c:v>5.7142857142857144</c:v>
                </c:pt>
                <c:pt idx="246">
                  <c:v>4.8571428571428568</c:v>
                </c:pt>
                <c:pt idx="247">
                  <c:v>4.7142857142857144</c:v>
                </c:pt>
                <c:pt idx="248">
                  <c:v>4.8571428571428568</c:v>
                </c:pt>
                <c:pt idx="249">
                  <c:v>5.1428571428571432</c:v>
                </c:pt>
                <c:pt idx="250">
                  <c:v>5.1428571428571432</c:v>
                </c:pt>
                <c:pt idx="251">
                  <c:v>4.4285714285714288</c:v>
                </c:pt>
                <c:pt idx="252">
                  <c:v>4.1428571428571432</c:v>
                </c:pt>
                <c:pt idx="253">
                  <c:v>4.8571428571428568</c:v>
                </c:pt>
                <c:pt idx="254">
                  <c:v>5.1428571428571432</c:v>
                </c:pt>
                <c:pt idx="255">
                  <c:v>5</c:v>
                </c:pt>
                <c:pt idx="256">
                  <c:v>5.4285714285714288</c:v>
                </c:pt>
                <c:pt idx="257">
                  <c:v>6.4285714285714288</c:v>
                </c:pt>
                <c:pt idx="258">
                  <c:v>7.4285714285714288</c:v>
                </c:pt>
                <c:pt idx="259">
                  <c:v>7.5714285714285712</c:v>
                </c:pt>
                <c:pt idx="260">
                  <c:v>7.7142857142857144</c:v>
                </c:pt>
                <c:pt idx="261">
                  <c:v>8.5714285714285712</c:v>
                </c:pt>
                <c:pt idx="262">
                  <c:v>8.7142857142857135</c:v>
                </c:pt>
                <c:pt idx="263">
                  <c:v>8.5714285714285712</c:v>
                </c:pt>
                <c:pt idx="264">
                  <c:v>7.8571428571428568</c:v>
                </c:pt>
                <c:pt idx="265">
                  <c:v>7.5714285714285712</c:v>
                </c:pt>
                <c:pt idx="266">
                  <c:v>7.7142857142857144</c:v>
                </c:pt>
                <c:pt idx="267">
                  <c:v>7.1428571428571432</c:v>
                </c:pt>
                <c:pt idx="268">
                  <c:v>6.4285714285714288</c:v>
                </c:pt>
                <c:pt idx="269">
                  <c:v>7</c:v>
                </c:pt>
                <c:pt idx="270">
                  <c:v>6.5714285714285712</c:v>
                </c:pt>
                <c:pt idx="271">
                  <c:v>6.7142857142857144</c:v>
                </c:pt>
                <c:pt idx="272">
                  <c:v>6.8571428571428568</c:v>
                </c:pt>
                <c:pt idx="273">
                  <c:v>6.1428571428571432</c:v>
                </c:pt>
                <c:pt idx="274">
                  <c:v>6.2857142857142856</c:v>
                </c:pt>
                <c:pt idx="275">
                  <c:v>6.2857142857142856</c:v>
                </c:pt>
                <c:pt idx="276">
                  <c:v>6.1428571428571432</c:v>
                </c:pt>
                <c:pt idx="277">
                  <c:v>6.1428571428571432</c:v>
                </c:pt>
                <c:pt idx="278">
                  <c:v>6.1428571428571432</c:v>
                </c:pt>
                <c:pt idx="279">
                  <c:v>6</c:v>
                </c:pt>
                <c:pt idx="280">
                  <c:v>7.2857142857142856</c:v>
                </c:pt>
                <c:pt idx="281">
                  <c:v>8</c:v>
                </c:pt>
                <c:pt idx="282">
                  <c:v>8.2857142857142865</c:v>
                </c:pt>
                <c:pt idx="283">
                  <c:v>8.5714285714285712</c:v>
                </c:pt>
                <c:pt idx="284">
                  <c:v>9.2857142857142865</c:v>
                </c:pt>
                <c:pt idx="285">
                  <c:v>11.571428571428571</c:v>
                </c:pt>
                <c:pt idx="286">
                  <c:v>12</c:v>
                </c:pt>
                <c:pt idx="287">
                  <c:v>11.285714285714286</c:v>
                </c:pt>
                <c:pt idx="288">
                  <c:v>10.714285714285714</c:v>
                </c:pt>
                <c:pt idx="289">
                  <c:v>10</c:v>
                </c:pt>
                <c:pt idx="290">
                  <c:v>9.8571428571428577</c:v>
                </c:pt>
                <c:pt idx="291">
                  <c:v>10.571428571428571</c:v>
                </c:pt>
                <c:pt idx="292">
                  <c:v>8.7142857142857135</c:v>
                </c:pt>
                <c:pt idx="293">
                  <c:v>9.1428571428571423</c:v>
                </c:pt>
                <c:pt idx="294">
                  <c:v>9</c:v>
                </c:pt>
                <c:pt idx="295">
                  <c:v>10</c:v>
                </c:pt>
                <c:pt idx="296">
                  <c:v>11.714285714285714</c:v>
                </c:pt>
                <c:pt idx="297">
                  <c:v>12.285714285714286</c:v>
                </c:pt>
                <c:pt idx="298">
                  <c:v>12.142857142857142</c:v>
                </c:pt>
                <c:pt idx="299">
                  <c:v>12.714285714285714</c:v>
                </c:pt>
                <c:pt idx="300">
                  <c:v>13.142857142857142</c:v>
                </c:pt>
                <c:pt idx="301">
                  <c:v>13</c:v>
                </c:pt>
                <c:pt idx="302">
                  <c:v>13.428571428571429</c:v>
                </c:pt>
                <c:pt idx="303">
                  <c:v>12.714285714285714</c:v>
                </c:pt>
                <c:pt idx="304">
                  <c:v>12.428571428571429</c:v>
                </c:pt>
                <c:pt idx="305">
                  <c:v>12.285714285714286</c:v>
                </c:pt>
                <c:pt idx="306">
                  <c:v>11.428571428571429</c:v>
                </c:pt>
                <c:pt idx="307">
                  <c:v>11.285714285714286</c:v>
                </c:pt>
                <c:pt idx="308">
                  <c:v>14.857142857142858</c:v>
                </c:pt>
                <c:pt idx="309">
                  <c:v>15.285714285714286</c:v>
                </c:pt>
                <c:pt idx="310">
                  <c:v>15.857142857142858</c:v>
                </c:pt>
                <c:pt idx="311">
                  <c:v>16.571428571428573</c:v>
                </c:pt>
                <c:pt idx="312">
                  <c:v>17.428571428571427</c:v>
                </c:pt>
                <c:pt idx="313">
                  <c:v>20.571428571428573</c:v>
                </c:pt>
                <c:pt idx="314">
                  <c:v>22</c:v>
                </c:pt>
                <c:pt idx="315">
                  <c:v>21</c:v>
                </c:pt>
                <c:pt idx="316">
                  <c:v>22</c:v>
                </c:pt>
                <c:pt idx="317">
                  <c:v>23.428571428571427</c:v>
                </c:pt>
                <c:pt idx="318">
                  <c:v>24.714285714285715</c:v>
                </c:pt>
                <c:pt idx="319">
                  <c:v>24.714285714285715</c:v>
                </c:pt>
                <c:pt idx="320">
                  <c:v>26.714285714285715</c:v>
                </c:pt>
                <c:pt idx="321">
                  <c:v>27.571428571428573</c:v>
                </c:pt>
                <c:pt idx="322">
                  <c:v>28</c:v>
                </c:pt>
                <c:pt idx="323">
                  <c:v>27.714285714285715</c:v>
                </c:pt>
                <c:pt idx="324">
                  <c:v>28.428571428571427</c:v>
                </c:pt>
                <c:pt idx="325">
                  <c:v>28.285714285714285</c:v>
                </c:pt>
                <c:pt idx="326">
                  <c:v>28.285714285714285</c:v>
                </c:pt>
                <c:pt idx="327">
                  <c:v>28.571428571428573</c:v>
                </c:pt>
                <c:pt idx="328">
                  <c:v>30</c:v>
                </c:pt>
                <c:pt idx="329">
                  <c:v>30.714285714285715</c:v>
                </c:pt>
                <c:pt idx="330">
                  <c:v>30</c:v>
                </c:pt>
                <c:pt idx="331">
                  <c:v>29.285714285714285</c:v>
                </c:pt>
                <c:pt idx="332">
                  <c:v>29.714285714285715</c:v>
                </c:pt>
                <c:pt idx="333">
                  <c:v>30.571428571428573</c:v>
                </c:pt>
                <c:pt idx="334">
                  <c:v>32.142857142857146</c:v>
                </c:pt>
                <c:pt idx="335">
                  <c:v>32.285714285714285</c:v>
                </c:pt>
                <c:pt idx="336">
                  <c:v>33.714285714285715</c:v>
                </c:pt>
                <c:pt idx="337">
                  <c:v>36.714285714285715</c:v>
                </c:pt>
                <c:pt idx="338">
                  <c:v>37.714285714285715</c:v>
                </c:pt>
                <c:pt idx="339">
                  <c:v>38.285714285714285</c:v>
                </c:pt>
                <c:pt idx="340">
                  <c:v>39</c:v>
                </c:pt>
                <c:pt idx="341">
                  <c:v>40.285714285714285</c:v>
                </c:pt>
                <c:pt idx="342">
                  <c:v>41.142857142857146</c:v>
                </c:pt>
                <c:pt idx="343">
                  <c:v>40.142857142857146</c:v>
                </c:pt>
                <c:pt idx="344">
                  <c:v>39.285714285714285</c:v>
                </c:pt>
                <c:pt idx="345">
                  <c:v>38.714285714285715</c:v>
                </c:pt>
                <c:pt idx="346">
                  <c:v>37</c:v>
                </c:pt>
                <c:pt idx="347">
                  <c:v>35.428571428571431</c:v>
                </c:pt>
                <c:pt idx="348">
                  <c:v>32.285714285714285</c:v>
                </c:pt>
                <c:pt idx="349">
                  <c:v>29.571428571428573</c:v>
                </c:pt>
                <c:pt idx="350">
                  <c:v>29</c:v>
                </c:pt>
                <c:pt idx="351">
                  <c:v>28.857142857142858</c:v>
                </c:pt>
                <c:pt idx="352">
                  <c:v>28.571428571428573</c:v>
                </c:pt>
                <c:pt idx="353">
                  <c:v>28.857142857142858</c:v>
                </c:pt>
                <c:pt idx="354">
                  <c:v>28.714285714285715</c:v>
                </c:pt>
                <c:pt idx="355">
                  <c:v>30.714285714285715</c:v>
                </c:pt>
                <c:pt idx="356">
                  <c:v>34.285714285714285</c:v>
                </c:pt>
                <c:pt idx="357">
                  <c:v>36.142857142857146</c:v>
                </c:pt>
                <c:pt idx="358">
                  <c:v>33.571428571428569</c:v>
                </c:pt>
                <c:pt idx="359">
                  <c:v>31.428571428571427</c:v>
                </c:pt>
                <c:pt idx="360">
                  <c:v>33</c:v>
                </c:pt>
                <c:pt idx="361">
                  <c:v>33.857142857142854</c:v>
                </c:pt>
                <c:pt idx="362">
                  <c:v>33</c:v>
                </c:pt>
                <c:pt idx="363">
                  <c:v>33</c:v>
                </c:pt>
                <c:pt idx="364">
                  <c:v>32.428571428571431</c:v>
                </c:pt>
                <c:pt idx="365">
                  <c:v>35</c:v>
                </c:pt>
                <c:pt idx="366">
                  <c:v>36.428571428571431</c:v>
                </c:pt>
                <c:pt idx="367">
                  <c:v>34.571428571428569</c:v>
                </c:pt>
                <c:pt idx="368">
                  <c:v>34.857142857142854</c:v>
                </c:pt>
                <c:pt idx="369">
                  <c:v>33.714285714285715</c:v>
                </c:pt>
                <c:pt idx="370">
                  <c:v>32.857142857142854</c:v>
                </c:pt>
                <c:pt idx="371">
                  <c:v>32</c:v>
                </c:pt>
                <c:pt idx="372">
                  <c:v>31.428571428571427</c:v>
                </c:pt>
                <c:pt idx="373">
                  <c:v>31.142857142857142</c:v>
                </c:pt>
                <c:pt idx="374">
                  <c:v>30.142857142857142</c:v>
                </c:pt>
                <c:pt idx="375">
                  <c:v>28.857142857142858</c:v>
                </c:pt>
                <c:pt idx="376">
                  <c:v>27</c:v>
                </c:pt>
                <c:pt idx="377">
                  <c:v>23</c:v>
                </c:pt>
                <c:pt idx="378">
                  <c:v>21.857142857142858</c:v>
                </c:pt>
                <c:pt idx="379">
                  <c:v>20.142857142857142</c:v>
                </c:pt>
                <c:pt idx="380">
                  <c:v>21</c:v>
                </c:pt>
                <c:pt idx="381">
                  <c:v>21.571428571428573</c:v>
                </c:pt>
                <c:pt idx="382">
                  <c:v>22.714285714285715</c:v>
                </c:pt>
                <c:pt idx="383">
                  <c:v>22.428571428571427</c:v>
                </c:pt>
                <c:pt idx="384">
                  <c:v>21.857142857142858</c:v>
                </c:pt>
                <c:pt idx="385">
                  <c:v>21.285714285714285</c:v>
                </c:pt>
                <c:pt idx="386">
                  <c:v>21.285714285714285</c:v>
                </c:pt>
                <c:pt idx="387">
                  <c:v>20</c:v>
                </c:pt>
                <c:pt idx="388">
                  <c:v>19.714285714285715</c:v>
                </c:pt>
                <c:pt idx="389">
                  <c:v>17.857142857142858</c:v>
                </c:pt>
                <c:pt idx="390">
                  <c:v>16.571428571428573</c:v>
                </c:pt>
                <c:pt idx="391">
                  <c:v>16.571428571428573</c:v>
                </c:pt>
                <c:pt idx="392">
                  <c:v>16.142857142857142</c:v>
                </c:pt>
                <c:pt idx="393">
                  <c:v>15.714285714285714</c:v>
                </c:pt>
                <c:pt idx="394">
                  <c:v>15.285714285714286</c:v>
                </c:pt>
                <c:pt idx="395">
                  <c:v>14.428571428571429</c:v>
                </c:pt>
                <c:pt idx="396">
                  <c:v>14.571428571428571</c:v>
                </c:pt>
                <c:pt idx="397">
                  <c:v>14.428571428571429</c:v>
                </c:pt>
                <c:pt idx="398">
                  <c:v>15.285714285714286</c:v>
                </c:pt>
                <c:pt idx="399">
                  <c:v>15.857142857142858</c:v>
                </c:pt>
                <c:pt idx="400">
                  <c:v>15.428571428571429</c:v>
                </c:pt>
                <c:pt idx="401">
                  <c:v>14.571428571428571</c:v>
                </c:pt>
                <c:pt idx="402">
                  <c:v>14.285714285714286</c:v>
                </c:pt>
                <c:pt idx="403">
                  <c:v>14.428571428571429</c:v>
                </c:pt>
                <c:pt idx="404">
                  <c:v>13.857142857142858</c:v>
                </c:pt>
                <c:pt idx="405">
                  <c:v>12</c:v>
                </c:pt>
                <c:pt idx="406">
                  <c:v>10</c:v>
                </c:pt>
                <c:pt idx="407">
                  <c:v>9.1428571428571423</c:v>
                </c:pt>
                <c:pt idx="408">
                  <c:v>9</c:v>
                </c:pt>
                <c:pt idx="409">
                  <c:v>9.2857142857142865</c:v>
                </c:pt>
                <c:pt idx="410">
                  <c:v>8.2857142857142865</c:v>
                </c:pt>
                <c:pt idx="411">
                  <c:v>6.4285714285714288</c:v>
                </c:pt>
                <c:pt idx="412">
                  <c:v>6</c:v>
                </c:pt>
                <c:pt idx="413">
                  <c:v>5.4285714285714288</c:v>
                </c:pt>
                <c:pt idx="414">
                  <c:v>5.2857142857142856</c:v>
                </c:pt>
                <c:pt idx="415">
                  <c:v>5.5714285714285712</c:v>
                </c:pt>
                <c:pt idx="416">
                  <c:v>5.5714285714285712</c:v>
                </c:pt>
                <c:pt idx="417">
                  <c:v>6</c:v>
                </c:pt>
                <c:pt idx="418">
                  <c:v>6.1428571428571432</c:v>
                </c:pt>
                <c:pt idx="419">
                  <c:v>5.7142857142857144</c:v>
                </c:pt>
                <c:pt idx="420">
                  <c:v>6.5714285714285712</c:v>
                </c:pt>
                <c:pt idx="421">
                  <c:v>6.8571428571428568</c:v>
                </c:pt>
                <c:pt idx="422">
                  <c:v>6.2857142857142856</c:v>
                </c:pt>
                <c:pt idx="423">
                  <c:v>6.2857142857142856</c:v>
                </c:pt>
                <c:pt idx="424">
                  <c:v>5.8571428571428568</c:v>
                </c:pt>
                <c:pt idx="425">
                  <c:v>6.1428571428571432</c:v>
                </c:pt>
                <c:pt idx="426">
                  <c:v>6.1428571428571432</c:v>
                </c:pt>
                <c:pt idx="427">
                  <c:v>5.7142857142857144</c:v>
                </c:pt>
                <c:pt idx="428">
                  <c:v>5.1428571428571432</c:v>
                </c:pt>
                <c:pt idx="429">
                  <c:v>5.8571428571428568</c:v>
                </c:pt>
                <c:pt idx="430">
                  <c:v>5.4285714285714288</c:v>
                </c:pt>
                <c:pt idx="431">
                  <c:v>5.5714285714285712</c:v>
                </c:pt>
                <c:pt idx="432">
                  <c:v>5.2857142857142856</c:v>
                </c:pt>
                <c:pt idx="433">
                  <c:v>5.5714285714285712</c:v>
                </c:pt>
                <c:pt idx="434">
                  <c:v>5.1428571428571432</c:v>
                </c:pt>
                <c:pt idx="435">
                  <c:v>5.7142857142857144</c:v>
                </c:pt>
                <c:pt idx="436">
                  <c:v>4.8571428571428568</c:v>
                </c:pt>
                <c:pt idx="437">
                  <c:v>4.8571428571428568</c:v>
                </c:pt>
                <c:pt idx="438">
                  <c:v>4.8571428571428568</c:v>
                </c:pt>
                <c:pt idx="439">
                  <c:v>4.7142857142857144</c:v>
                </c:pt>
                <c:pt idx="440">
                  <c:v>4.4285714285714288</c:v>
                </c:pt>
                <c:pt idx="441">
                  <c:v>5.2857142857142856</c:v>
                </c:pt>
                <c:pt idx="442">
                  <c:v>4.5714285714285712</c:v>
                </c:pt>
                <c:pt idx="443">
                  <c:v>5.1428571428571432</c:v>
                </c:pt>
                <c:pt idx="444">
                  <c:v>5.1428571428571432</c:v>
                </c:pt>
                <c:pt idx="445">
                  <c:v>5.1428571428571432</c:v>
                </c:pt>
                <c:pt idx="446">
                  <c:v>5.2857142857142856</c:v>
                </c:pt>
                <c:pt idx="447">
                  <c:v>5.5714285714285712</c:v>
                </c:pt>
                <c:pt idx="448">
                  <c:v>4.8571428571428568</c:v>
                </c:pt>
                <c:pt idx="449">
                  <c:v>6.1428571428571432</c:v>
                </c:pt>
                <c:pt idx="450">
                  <c:v>6.1428571428571432</c:v>
                </c:pt>
                <c:pt idx="451">
                  <c:v>7</c:v>
                </c:pt>
                <c:pt idx="452">
                  <c:v>7.1428571428571432</c:v>
                </c:pt>
                <c:pt idx="453">
                  <c:v>7.4285714285714288</c:v>
                </c:pt>
                <c:pt idx="454">
                  <c:v>8</c:v>
                </c:pt>
                <c:pt idx="455">
                  <c:v>8</c:v>
                </c:pt>
                <c:pt idx="456">
                  <c:v>7.1428571428571432</c:v>
                </c:pt>
                <c:pt idx="457">
                  <c:v>6.5714285714285712</c:v>
                </c:pt>
                <c:pt idx="458">
                  <c:v>6</c:v>
                </c:pt>
                <c:pt idx="459">
                  <c:v>5.5714285714285712</c:v>
                </c:pt>
                <c:pt idx="460">
                  <c:v>6.2857142857142856</c:v>
                </c:pt>
                <c:pt idx="461">
                  <c:v>6</c:v>
                </c:pt>
                <c:pt idx="462">
                  <c:v>5.8571428571428568</c:v>
                </c:pt>
                <c:pt idx="463">
                  <c:v>6.1428571428571432</c:v>
                </c:pt>
                <c:pt idx="464">
                  <c:v>7.2857142857142856</c:v>
                </c:pt>
                <c:pt idx="465">
                  <c:v>7.2857142857142856</c:v>
                </c:pt>
                <c:pt idx="466">
                  <c:v>8.2857142857142865</c:v>
                </c:pt>
                <c:pt idx="467">
                  <c:v>8</c:v>
                </c:pt>
                <c:pt idx="468">
                  <c:v>8.1428571428571423</c:v>
                </c:pt>
                <c:pt idx="469">
                  <c:v>9.4285714285714288</c:v>
                </c:pt>
                <c:pt idx="470">
                  <c:v>9.5714285714285712</c:v>
                </c:pt>
                <c:pt idx="471">
                  <c:v>9.2857142857142865</c:v>
                </c:pt>
                <c:pt idx="472">
                  <c:v>9.2857142857142865</c:v>
                </c:pt>
                <c:pt idx="473">
                  <c:v>9.2857142857142865</c:v>
                </c:pt>
                <c:pt idx="474">
                  <c:v>10.571428571428571</c:v>
                </c:pt>
                <c:pt idx="475">
                  <c:v>10.428571428571429</c:v>
                </c:pt>
                <c:pt idx="476">
                  <c:v>10.142857142857142</c:v>
                </c:pt>
                <c:pt idx="477">
                  <c:v>10.142857142857142</c:v>
                </c:pt>
                <c:pt idx="478">
                  <c:v>10.285714285714286</c:v>
                </c:pt>
                <c:pt idx="479">
                  <c:v>10.714285714285714</c:v>
                </c:pt>
                <c:pt idx="480">
                  <c:v>10.714285714285714</c:v>
                </c:pt>
                <c:pt idx="481">
                  <c:v>9.1428571428571423</c:v>
                </c:pt>
                <c:pt idx="482">
                  <c:v>8.7142857142857135</c:v>
                </c:pt>
                <c:pt idx="483">
                  <c:v>8.2857142857142865</c:v>
                </c:pt>
                <c:pt idx="484">
                  <c:v>9</c:v>
                </c:pt>
                <c:pt idx="485">
                  <c:v>9.4285714285714288</c:v>
                </c:pt>
                <c:pt idx="486">
                  <c:v>9.5714285714285712</c:v>
                </c:pt>
                <c:pt idx="487">
                  <c:v>10.142857142857142</c:v>
                </c:pt>
                <c:pt idx="488">
                  <c:v>10.285714285714286</c:v>
                </c:pt>
                <c:pt idx="489">
                  <c:v>10</c:v>
                </c:pt>
                <c:pt idx="490">
                  <c:v>10.285714285714286</c:v>
                </c:pt>
                <c:pt idx="491">
                  <c:v>9.8571428571428577</c:v>
                </c:pt>
                <c:pt idx="492">
                  <c:v>8.8571428571428577</c:v>
                </c:pt>
                <c:pt idx="493">
                  <c:v>8.1428571428571423</c:v>
                </c:pt>
                <c:pt idx="494">
                  <c:v>7.2857142857142856</c:v>
                </c:pt>
                <c:pt idx="495">
                  <c:v>7.2857142857142856</c:v>
                </c:pt>
                <c:pt idx="496">
                  <c:v>8.2857142857142865</c:v>
                </c:pt>
                <c:pt idx="497">
                  <c:v>8.1428571428571423</c:v>
                </c:pt>
                <c:pt idx="498">
                  <c:v>7.7142857142857144</c:v>
                </c:pt>
                <c:pt idx="499">
                  <c:v>7.8571428571428568</c:v>
                </c:pt>
                <c:pt idx="500">
                  <c:v>8.1428571428571423</c:v>
                </c:pt>
                <c:pt idx="501">
                  <c:v>8</c:v>
                </c:pt>
                <c:pt idx="502">
                  <c:v>8.2857142857142865</c:v>
                </c:pt>
                <c:pt idx="503">
                  <c:v>9.4285714285714288</c:v>
                </c:pt>
                <c:pt idx="504">
                  <c:v>9.1428571428571423</c:v>
                </c:pt>
                <c:pt idx="505">
                  <c:v>9.2857142857142865</c:v>
                </c:pt>
                <c:pt idx="506">
                  <c:v>9.7142857142857135</c:v>
                </c:pt>
                <c:pt idx="507">
                  <c:v>10.142857142857142</c:v>
                </c:pt>
                <c:pt idx="508">
                  <c:v>10.142857142857142</c:v>
                </c:pt>
                <c:pt idx="509">
                  <c:v>9.7142857142857135</c:v>
                </c:pt>
                <c:pt idx="510">
                  <c:v>7.8571428571428568</c:v>
                </c:pt>
                <c:pt idx="511">
                  <c:v>7.5714285714285712</c:v>
                </c:pt>
                <c:pt idx="512">
                  <c:v>7.2857142857142856</c:v>
                </c:pt>
                <c:pt idx="513">
                  <c:v>6.2857142857142856</c:v>
                </c:pt>
                <c:pt idx="514">
                  <c:v>5.7142857142857144</c:v>
                </c:pt>
                <c:pt idx="515">
                  <c:v>5.2857142857142856</c:v>
                </c:pt>
                <c:pt idx="516">
                  <c:v>4.5714285714285712</c:v>
                </c:pt>
                <c:pt idx="517">
                  <c:v>5</c:v>
                </c:pt>
                <c:pt idx="518">
                  <c:v>5</c:v>
                </c:pt>
                <c:pt idx="519">
                  <c:v>5.1428571428571432</c:v>
                </c:pt>
                <c:pt idx="520">
                  <c:v>5.8571428571428568</c:v>
                </c:pt>
                <c:pt idx="521">
                  <c:v>5.8571428571428568</c:v>
                </c:pt>
                <c:pt idx="522">
                  <c:v>6</c:v>
                </c:pt>
                <c:pt idx="523">
                  <c:v>6.1428571428571432</c:v>
                </c:pt>
                <c:pt idx="524">
                  <c:v>5.8571428571428568</c:v>
                </c:pt>
                <c:pt idx="525">
                  <c:v>5.5714285714285712</c:v>
                </c:pt>
                <c:pt idx="526">
                  <c:v>5.7142857142857144</c:v>
                </c:pt>
                <c:pt idx="527">
                  <c:v>5.8571428571428568</c:v>
                </c:pt>
                <c:pt idx="528">
                  <c:v>5.4285714285714288</c:v>
                </c:pt>
                <c:pt idx="529">
                  <c:v>5.8571428571428568</c:v>
                </c:pt>
                <c:pt idx="530">
                  <c:v>6.2857142857142856</c:v>
                </c:pt>
                <c:pt idx="531">
                  <c:v>6.1428571428571432</c:v>
                </c:pt>
                <c:pt idx="532">
                  <c:v>5.8571428571428568</c:v>
                </c:pt>
                <c:pt idx="533">
                  <c:v>5.5714285714285712</c:v>
                </c:pt>
                <c:pt idx="534">
                  <c:v>4.8571428571428568</c:v>
                </c:pt>
                <c:pt idx="535">
                  <c:v>4.7142857142857144</c:v>
                </c:pt>
                <c:pt idx="536">
                  <c:v>4.4285714285714288</c:v>
                </c:pt>
                <c:pt idx="537">
                  <c:v>4.5714285714285712</c:v>
                </c:pt>
                <c:pt idx="538">
                  <c:v>4.4285714285714288</c:v>
                </c:pt>
                <c:pt idx="539">
                  <c:v>5.1428571428571432</c:v>
                </c:pt>
                <c:pt idx="540">
                  <c:v>4.8571428571428568</c:v>
                </c:pt>
                <c:pt idx="541">
                  <c:v>4.4285714285714288</c:v>
                </c:pt>
                <c:pt idx="542">
                  <c:v>4.7142857142857144</c:v>
                </c:pt>
                <c:pt idx="543">
                  <c:v>4.4285714285714288</c:v>
                </c:pt>
                <c:pt idx="544">
                  <c:v>4.5714285714285712</c:v>
                </c:pt>
                <c:pt idx="545">
                  <c:v>5</c:v>
                </c:pt>
                <c:pt idx="546">
                  <c:v>4.5714285714285712</c:v>
                </c:pt>
                <c:pt idx="547">
                  <c:v>4.8571428571428568</c:v>
                </c:pt>
                <c:pt idx="548">
                  <c:v>5</c:v>
                </c:pt>
                <c:pt idx="549">
                  <c:v>5</c:v>
                </c:pt>
                <c:pt idx="550">
                  <c:v>4.8571428571428568</c:v>
                </c:pt>
                <c:pt idx="551">
                  <c:v>3.8571428571428572</c:v>
                </c:pt>
                <c:pt idx="552">
                  <c:v>3.8571428571428572</c:v>
                </c:pt>
                <c:pt idx="553">
                  <c:v>4.5714285714285712</c:v>
                </c:pt>
                <c:pt idx="554">
                  <c:v>4.8571428571428568</c:v>
                </c:pt>
                <c:pt idx="555">
                  <c:v>5.5714285714285712</c:v>
                </c:pt>
                <c:pt idx="556">
                  <c:v>6</c:v>
                </c:pt>
                <c:pt idx="557">
                  <c:v>6.1428571428571432</c:v>
                </c:pt>
                <c:pt idx="558">
                  <c:v>6.8571428571428568</c:v>
                </c:pt>
                <c:pt idx="559">
                  <c:v>7.4285714285714288</c:v>
                </c:pt>
                <c:pt idx="560">
                  <c:v>7</c:v>
                </c:pt>
                <c:pt idx="561">
                  <c:v>7.4285714285714288</c:v>
                </c:pt>
                <c:pt idx="562">
                  <c:v>7.4285714285714288</c:v>
                </c:pt>
                <c:pt idx="563">
                  <c:v>7.7142857142857144</c:v>
                </c:pt>
                <c:pt idx="564">
                  <c:v>8.4285714285714288</c:v>
                </c:pt>
                <c:pt idx="565">
                  <c:v>7.8571428571428568</c:v>
                </c:pt>
                <c:pt idx="566">
                  <c:v>7.8571428571428568</c:v>
                </c:pt>
                <c:pt idx="567">
                  <c:v>8.2857142857142865</c:v>
                </c:pt>
                <c:pt idx="568">
                  <c:v>7.8571428571428568</c:v>
                </c:pt>
                <c:pt idx="569">
                  <c:v>7.7142857142857144</c:v>
                </c:pt>
                <c:pt idx="570">
                  <c:v>7.7142857142857144</c:v>
                </c:pt>
                <c:pt idx="571">
                  <c:v>8.1428571428571423</c:v>
                </c:pt>
                <c:pt idx="572">
                  <c:v>8.2857142857142865</c:v>
                </c:pt>
                <c:pt idx="573">
                  <c:v>8.8571428571428577</c:v>
                </c:pt>
                <c:pt idx="574">
                  <c:v>9.8571428571428577</c:v>
                </c:pt>
                <c:pt idx="575">
                  <c:v>10.571428571428571</c:v>
                </c:pt>
                <c:pt idx="576">
                  <c:v>12.571428571428571</c:v>
                </c:pt>
                <c:pt idx="577">
                  <c:v>13.857142857142858</c:v>
                </c:pt>
                <c:pt idx="578">
                  <c:v>14.714285714285714</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numCache>
            </c:numRef>
          </c:yVal>
          <c:smooth val="0"/>
          <c:extLst xmlns:c16r2="http://schemas.microsoft.com/office/drawing/2015/06/chart">
            <c:ext xmlns:c16="http://schemas.microsoft.com/office/drawing/2014/chart" uri="{C3380CC4-5D6E-409C-BE32-E72D297353CC}">
              <c16:uniqueId val="{00000001-51C8-4675-9A5D-4093C99BB2C8}"/>
            </c:ext>
          </c:extLst>
        </c:ser>
        <c:ser>
          <c:idx val="14"/>
          <c:order val="14"/>
          <c:tx>
            <c:v>Death Count Error</c:v>
          </c:tx>
          <c:spPr>
            <a:ln w="19050" cap="rnd">
              <a:solidFill>
                <a:schemeClr val="accent3">
                  <a:lumMod val="80000"/>
                  <a:lumOff val="20000"/>
                </a:schemeClr>
              </a:solidFill>
              <a:round/>
            </a:ln>
            <a:effectLst/>
          </c:spPr>
          <c:marker>
            <c:symbol val="none"/>
          </c:marker>
          <c:xVal>
            <c:numRef>
              <c:f>'Plot Data'!$S$35:$S$846</c:f>
              <c:numCache>
                <c:formatCode>m/d/yy;@</c:formatCode>
                <c:ptCount val="812"/>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pt idx="238">
                  <c:v>44069</c:v>
                </c:pt>
                <c:pt idx="239">
                  <c:v>44070</c:v>
                </c:pt>
                <c:pt idx="240">
                  <c:v>44071</c:v>
                </c:pt>
                <c:pt idx="241">
                  <c:v>44072</c:v>
                </c:pt>
                <c:pt idx="242">
                  <c:v>44073</c:v>
                </c:pt>
                <c:pt idx="243">
                  <c:v>44074</c:v>
                </c:pt>
                <c:pt idx="244">
                  <c:v>44075</c:v>
                </c:pt>
                <c:pt idx="245">
                  <c:v>44076</c:v>
                </c:pt>
                <c:pt idx="246">
                  <c:v>44077</c:v>
                </c:pt>
                <c:pt idx="247">
                  <c:v>44078</c:v>
                </c:pt>
                <c:pt idx="248">
                  <c:v>44079</c:v>
                </c:pt>
                <c:pt idx="249">
                  <c:v>44080</c:v>
                </c:pt>
                <c:pt idx="250">
                  <c:v>44081</c:v>
                </c:pt>
                <c:pt idx="251">
                  <c:v>44082</c:v>
                </c:pt>
                <c:pt idx="252">
                  <c:v>44083</c:v>
                </c:pt>
                <c:pt idx="253">
                  <c:v>44084</c:v>
                </c:pt>
                <c:pt idx="254">
                  <c:v>44085</c:v>
                </c:pt>
                <c:pt idx="255">
                  <c:v>44086</c:v>
                </c:pt>
                <c:pt idx="256">
                  <c:v>44087</c:v>
                </c:pt>
                <c:pt idx="257">
                  <c:v>44088</c:v>
                </c:pt>
                <c:pt idx="258">
                  <c:v>44089</c:v>
                </c:pt>
                <c:pt idx="259">
                  <c:v>44090</c:v>
                </c:pt>
                <c:pt idx="260">
                  <c:v>44091</c:v>
                </c:pt>
                <c:pt idx="261">
                  <c:v>44092</c:v>
                </c:pt>
                <c:pt idx="262">
                  <c:v>44093</c:v>
                </c:pt>
                <c:pt idx="263">
                  <c:v>44094</c:v>
                </c:pt>
                <c:pt idx="264">
                  <c:v>44095</c:v>
                </c:pt>
                <c:pt idx="265">
                  <c:v>44096</c:v>
                </c:pt>
                <c:pt idx="266">
                  <c:v>44097</c:v>
                </c:pt>
                <c:pt idx="267">
                  <c:v>44098</c:v>
                </c:pt>
                <c:pt idx="268">
                  <c:v>44099</c:v>
                </c:pt>
                <c:pt idx="269">
                  <c:v>44100</c:v>
                </c:pt>
                <c:pt idx="270">
                  <c:v>44101</c:v>
                </c:pt>
                <c:pt idx="271">
                  <c:v>44102</c:v>
                </c:pt>
                <c:pt idx="272">
                  <c:v>44103</c:v>
                </c:pt>
                <c:pt idx="273">
                  <c:v>44104</c:v>
                </c:pt>
                <c:pt idx="274">
                  <c:v>44105</c:v>
                </c:pt>
                <c:pt idx="275">
                  <c:v>44106</c:v>
                </c:pt>
                <c:pt idx="276">
                  <c:v>44107</c:v>
                </c:pt>
                <c:pt idx="277">
                  <c:v>44108</c:v>
                </c:pt>
                <c:pt idx="278">
                  <c:v>44109</c:v>
                </c:pt>
                <c:pt idx="279">
                  <c:v>44110</c:v>
                </c:pt>
                <c:pt idx="280">
                  <c:v>44111</c:v>
                </c:pt>
                <c:pt idx="281">
                  <c:v>44112</c:v>
                </c:pt>
                <c:pt idx="282">
                  <c:v>44113</c:v>
                </c:pt>
                <c:pt idx="283">
                  <c:v>44114</c:v>
                </c:pt>
                <c:pt idx="284">
                  <c:v>44115</c:v>
                </c:pt>
                <c:pt idx="285">
                  <c:v>44116</c:v>
                </c:pt>
                <c:pt idx="286">
                  <c:v>44117</c:v>
                </c:pt>
                <c:pt idx="287">
                  <c:v>44118</c:v>
                </c:pt>
                <c:pt idx="288">
                  <c:v>44119</c:v>
                </c:pt>
                <c:pt idx="289">
                  <c:v>44120</c:v>
                </c:pt>
                <c:pt idx="290">
                  <c:v>44121</c:v>
                </c:pt>
                <c:pt idx="291">
                  <c:v>44122</c:v>
                </c:pt>
                <c:pt idx="292">
                  <c:v>44123</c:v>
                </c:pt>
                <c:pt idx="293">
                  <c:v>44124</c:v>
                </c:pt>
                <c:pt idx="294">
                  <c:v>44125</c:v>
                </c:pt>
                <c:pt idx="295">
                  <c:v>44126</c:v>
                </c:pt>
                <c:pt idx="296">
                  <c:v>44127</c:v>
                </c:pt>
                <c:pt idx="297">
                  <c:v>44128</c:v>
                </c:pt>
                <c:pt idx="298">
                  <c:v>44129</c:v>
                </c:pt>
                <c:pt idx="299">
                  <c:v>44130</c:v>
                </c:pt>
                <c:pt idx="300">
                  <c:v>44131</c:v>
                </c:pt>
                <c:pt idx="301">
                  <c:v>44132</c:v>
                </c:pt>
                <c:pt idx="302">
                  <c:v>44133</c:v>
                </c:pt>
                <c:pt idx="303">
                  <c:v>44134</c:v>
                </c:pt>
                <c:pt idx="304">
                  <c:v>44135</c:v>
                </c:pt>
                <c:pt idx="305">
                  <c:v>44136</c:v>
                </c:pt>
                <c:pt idx="306">
                  <c:v>44137</c:v>
                </c:pt>
                <c:pt idx="307">
                  <c:v>44138</c:v>
                </c:pt>
                <c:pt idx="308">
                  <c:v>44139</c:v>
                </c:pt>
                <c:pt idx="309">
                  <c:v>44140</c:v>
                </c:pt>
                <c:pt idx="310">
                  <c:v>44141</c:v>
                </c:pt>
                <c:pt idx="311">
                  <c:v>44142</c:v>
                </c:pt>
                <c:pt idx="312">
                  <c:v>44143</c:v>
                </c:pt>
                <c:pt idx="313">
                  <c:v>44144</c:v>
                </c:pt>
                <c:pt idx="314">
                  <c:v>44145</c:v>
                </c:pt>
                <c:pt idx="315">
                  <c:v>44146</c:v>
                </c:pt>
                <c:pt idx="316">
                  <c:v>44147</c:v>
                </c:pt>
                <c:pt idx="317">
                  <c:v>44148</c:v>
                </c:pt>
                <c:pt idx="318">
                  <c:v>44149</c:v>
                </c:pt>
                <c:pt idx="319">
                  <c:v>44150</c:v>
                </c:pt>
                <c:pt idx="320">
                  <c:v>44151</c:v>
                </c:pt>
                <c:pt idx="321">
                  <c:v>44152</c:v>
                </c:pt>
                <c:pt idx="322">
                  <c:v>44153</c:v>
                </c:pt>
                <c:pt idx="323">
                  <c:v>44154</c:v>
                </c:pt>
                <c:pt idx="324">
                  <c:v>44155</c:v>
                </c:pt>
                <c:pt idx="325">
                  <c:v>44156</c:v>
                </c:pt>
                <c:pt idx="326">
                  <c:v>44157</c:v>
                </c:pt>
                <c:pt idx="327">
                  <c:v>44158</c:v>
                </c:pt>
                <c:pt idx="328">
                  <c:v>44159</c:v>
                </c:pt>
                <c:pt idx="329">
                  <c:v>44160</c:v>
                </c:pt>
                <c:pt idx="330">
                  <c:v>44161</c:v>
                </c:pt>
                <c:pt idx="331">
                  <c:v>44162</c:v>
                </c:pt>
                <c:pt idx="332">
                  <c:v>44163</c:v>
                </c:pt>
                <c:pt idx="333">
                  <c:v>44164</c:v>
                </c:pt>
                <c:pt idx="334">
                  <c:v>44165</c:v>
                </c:pt>
                <c:pt idx="335">
                  <c:v>44166</c:v>
                </c:pt>
                <c:pt idx="336">
                  <c:v>44167</c:v>
                </c:pt>
                <c:pt idx="337">
                  <c:v>44168</c:v>
                </c:pt>
                <c:pt idx="338">
                  <c:v>44169</c:v>
                </c:pt>
                <c:pt idx="339">
                  <c:v>44170</c:v>
                </c:pt>
                <c:pt idx="340">
                  <c:v>44171</c:v>
                </c:pt>
                <c:pt idx="341">
                  <c:v>44172</c:v>
                </c:pt>
                <c:pt idx="342">
                  <c:v>44173</c:v>
                </c:pt>
                <c:pt idx="343">
                  <c:v>44174</c:v>
                </c:pt>
                <c:pt idx="344">
                  <c:v>44175</c:v>
                </c:pt>
                <c:pt idx="345">
                  <c:v>44176</c:v>
                </c:pt>
                <c:pt idx="346">
                  <c:v>44177</c:v>
                </c:pt>
                <c:pt idx="347">
                  <c:v>44178</c:v>
                </c:pt>
                <c:pt idx="348">
                  <c:v>44179</c:v>
                </c:pt>
                <c:pt idx="349">
                  <c:v>44180</c:v>
                </c:pt>
                <c:pt idx="350">
                  <c:v>44181</c:v>
                </c:pt>
                <c:pt idx="351">
                  <c:v>44182</c:v>
                </c:pt>
                <c:pt idx="352">
                  <c:v>44183</c:v>
                </c:pt>
                <c:pt idx="353">
                  <c:v>44184</c:v>
                </c:pt>
                <c:pt idx="354">
                  <c:v>44185</c:v>
                </c:pt>
                <c:pt idx="355">
                  <c:v>44186</c:v>
                </c:pt>
                <c:pt idx="356">
                  <c:v>44187</c:v>
                </c:pt>
                <c:pt idx="357">
                  <c:v>44188</c:v>
                </c:pt>
                <c:pt idx="358">
                  <c:v>44189</c:v>
                </c:pt>
                <c:pt idx="359">
                  <c:v>44190</c:v>
                </c:pt>
                <c:pt idx="360">
                  <c:v>44191</c:v>
                </c:pt>
                <c:pt idx="361">
                  <c:v>44192</c:v>
                </c:pt>
                <c:pt idx="362">
                  <c:v>44193</c:v>
                </c:pt>
                <c:pt idx="363">
                  <c:v>44194</c:v>
                </c:pt>
                <c:pt idx="364">
                  <c:v>44195</c:v>
                </c:pt>
                <c:pt idx="365">
                  <c:v>44196</c:v>
                </c:pt>
                <c:pt idx="366">
                  <c:v>44197</c:v>
                </c:pt>
                <c:pt idx="367">
                  <c:v>44198</c:v>
                </c:pt>
                <c:pt idx="368">
                  <c:v>44199</c:v>
                </c:pt>
                <c:pt idx="369">
                  <c:v>44200</c:v>
                </c:pt>
                <c:pt idx="370">
                  <c:v>44201</c:v>
                </c:pt>
                <c:pt idx="371">
                  <c:v>44202</c:v>
                </c:pt>
                <c:pt idx="372">
                  <c:v>44203</c:v>
                </c:pt>
                <c:pt idx="373">
                  <c:v>44204</c:v>
                </c:pt>
                <c:pt idx="374">
                  <c:v>44205</c:v>
                </c:pt>
                <c:pt idx="375">
                  <c:v>44206</c:v>
                </c:pt>
                <c:pt idx="376">
                  <c:v>44207</c:v>
                </c:pt>
                <c:pt idx="377">
                  <c:v>44208</c:v>
                </c:pt>
                <c:pt idx="378">
                  <c:v>44209</c:v>
                </c:pt>
                <c:pt idx="379">
                  <c:v>44210</c:v>
                </c:pt>
                <c:pt idx="380">
                  <c:v>44211</c:v>
                </c:pt>
                <c:pt idx="381">
                  <c:v>44212</c:v>
                </c:pt>
                <c:pt idx="382">
                  <c:v>44213</c:v>
                </c:pt>
                <c:pt idx="383">
                  <c:v>44214</c:v>
                </c:pt>
                <c:pt idx="384">
                  <c:v>44215</c:v>
                </c:pt>
                <c:pt idx="385">
                  <c:v>44216</c:v>
                </c:pt>
                <c:pt idx="386">
                  <c:v>44217</c:v>
                </c:pt>
                <c:pt idx="387">
                  <c:v>44218</c:v>
                </c:pt>
                <c:pt idx="388">
                  <c:v>44219</c:v>
                </c:pt>
                <c:pt idx="389">
                  <c:v>44220</c:v>
                </c:pt>
                <c:pt idx="390">
                  <c:v>44221</c:v>
                </c:pt>
                <c:pt idx="391">
                  <c:v>44222</c:v>
                </c:pt>
                <c:pt idx="392">
                  <c:v>44223</c:v>
                </c:pt>
                <c:pt idx="393">
                  <c:v>44224</c:v>
                </c:pt>
                <c:pt idx="394">
                  <c:v>44225</c:v>
                </c:pt>
                <c:pt idx="395">
                  <c:v>44226</c:v>
                </c:pt>
                <c:pt idx="396">
                  <c:v>44227</c:v>
                </c:pt>
                <c:pt idx="397">
                  <c:v>44228</c:v>
                </c:pt>
                <c:pt idx="398">
                  <c:v>44229</c:v>
                </c:pt>
                <c:pt idx="399">
                  <c:v>44230</c:v>
                </c:pt>
                <c:pt idx="400">
                  <c:v>44231</c:v>
                </c:pt>
                <c:pt idx="401">
                  <c:v>44232</c:v>
                </c:pt>
                <c:pt idx="402">
                  <c:v>44233</c:v>
                </c:pt>
                <c:pt idx="403">
                  <c:v>44234</c:v>
                </c:pt>
                <c:pt idx="404">
                  <c:v>44235</c:v>
                </c:pt>
                <c:pt idx="405">
                  <c:v>44236</c:v>
                </c:pt>
                <c:pt idx="406">
                  <c:v>44237</c:v>
                </c:pt>
                <c:pt idx="407">
                  <c:v>44238</c:v>
                </c:pt>
                <c:pt idx="408">
                  <c:v>44239</c:v>
                </c:pt>
                <c:pt idx="409">
                  <c:v>44240</c:v>
                </c:pt>
                <c:pt idx="410">
                  <c:v>44241</c:v>
                </c:pt>
                <c:pt idx="411">
                  <c:v>44242</c:v>
                </c:pt>
                <c:pt idx="412">
                  <c:v>44243</c:v>
                </c:pt>
                <c:pt idx="413">
                  <c:v>44244</c:v>
                </c:pt>
                <c:pt idx="414">
                  <c:v>44245</c:v>
                </c:pt>
                <c:pt idx="415">
                  <c:v>44246</c:v>
                </c:pt>
                <c:pt idx="416">
                  <c:v>44247</c:v>
                </c:pt>
                <c:pt idx="417">
                  <c:v>44248</c:v>
                </c:pt>
                <c:pt idx="418">
                  <c:v>44249</c:v>
                </c:pt>
                <c:pt idx="419">
                  <c:v>44250</c:v>
                </c:pt>
                <c:pt idx="420">
                  <c:v>44251</c:v>
                </c:pt>
                <c:pt idx="421">
                  <c:v>44252</c:v>
                </c:pt>
                <c:pt idx="422">
                  <c:v>44253</c:v>
                </c:pt>
                <c:pt idx="423">
                  <c:v>44254</c:v>
                </c:pt>
                <c:pt idx="424">
                  <c:v>44255</c:v>
                </c:pt>
                <c:pt idx="425">
                  <c:v>44256</c:v>
                </c:pt>
                <c:pt idx="426">
                  <c:v>44257</c:v>
                </c:pt>
                <c:pt idx="427">
                  <c:v>44258</c:v>
                </c:pt>
                <c:pt idx="428">
                  <c:v>44259</c:v>
                </c:pt>
                <c:pt idx="429">
                  <c:v>44260</c:v>
                </c:pt>
                <c:pt idx="430">
                  <c:v>44261</c:v>
                </c:pt>
                <c:pt idx="431">
                  <c:v>44262</c:v>
                </c:pt>
                <c:pt idx="432">
                  <c:v>44263</c:v>
                </c:pt>
                <c:pt idx="433">
                  <c:v>44264</c:v>
                </c:pt>
                <c:pt idx="434">
                  <c:v>44265</c:v>
                </c:pt>
                <c:pt idx="435">
                  <c:v>44266</c:v>
                </c:pt>
                <c:pt idx="436">
                  <c:v>44267</c:v>
                </c:pt>
                <c:pt idx="437">
                  <c:v>44268</c:v>
                </c:pt>
                <c:pt idx="438">
                  <c:v>44269</c:v>
                </c:pt>
                <c:pt idx="439">
                  <c:v>44270</c:v>
                </c:pt>
                <c:pt idx="440">
                  <c:v>44271</c:v>
                </c:pt>
                <c:pt idx="441">
                  <c:v>44272</c:v>
                </c:pt>
                <c:pt idx="442">
                  <c:v>44273</c:v>
                </c:pt>
                <c:pt idx="443">
                  <c:v>44274</c:v>
                </c:pt>
                <c:pt idx="444">
                  <c:v>44275</c:v>
                </c:pt>
                <c:pt idx="445">
                  <c:v>44276</c:v>
                </c:pt>
                <c:pt idx="446">
                  <c:v>44277</c:v>
                </c:pt>
                <c:pt idx="447">
                  <c:v>44278</c:v>
                </c:pt>
                <c:pt idx="448">
                  <c:v>44279</c:v>
                </c:pt>
                <c:pt idx="449">
                  <c:v>44280</c:v>
                </c:pt>
                <c:pt idx="450">
                  <c:v>44281</c:v>
                </c:pt>
                <c:pt idx="451">
                  <c:v>44282</c:v>
                </c:pt>
                <c:pt idx="452">
                  <c:v>44283</c:v>
                </c:pt>
                <c:pt idx="453">
                  <c:v>44284</c:v>
                </c:pt>
                <c:pt idx="454">
                  <c:v>44285</c:v>
                </c:pt>
                <c:pt idx="455">
                  <c:v>44286</c:v>
                </c:pt>
                <c:pt idx="456">
                  <c:v>44287</c:v>
                </c:pt>
                <c:pt idx="457">
                  <c:v>44288</c:v>
                </c:pt>
                <c:pt idx="458">
                  <c:v>44289</c:v>
                </c:pt>
                <c:pt idx="459">
                  <c:v>44290</c:v>
                </c:pt>
                <c:pt idx="460">
                  <c:v>44291</c:v>
                </c:pt>
                <c:pt idx="461">
                  <c:v>44292</c:v>
                </c:pt>
                <c:pt idx="462">
                  <c:v>44293</c:v>
                </c:pt>
                <c:pt idx="463">
                  <c:v>44294</c:v>
                </c:pt>
                <c:pt idx="464">
                  <c:v>44295</c:v>
                </c:pt>
                <c:pt idx="465">
                  <c:v>44296</c:v>
                </c:pt>
                <c:pt idx="466">
                  <c:v>44297</c:v>
                </c:pt>
                <c:pt idx="467">
                  <c:v>44298</c:v>
                </c:pt>
                <c:pt idx="468">
                  <c:v>44299</c:v>
                </c:pt>
                <c:pt idx="469">
                  <c:v>44300</c:v>
                </c:pt>
                <c:pt idx="470">
                  <c:v>44301</c:v>
                </c:pt>
                <c:pt idx="471">
                  <c:v>44302</c:v>
                </c:pt>
                <c:pt idx="472">
                  <c:v>44303</c:v>
                </c:pt>
                <c:pt idx="473">
                  <c:v>44304</c:v>
                </c:pt>
                <c:pt idx="474">
                  <c:v>44305</c:v>
                </c:pt>
                <c:pt idx="475">
                  <c:v>44306</c:v>
                </c:pt>
                <c:pt idx="476">
                  <c:v>44307</c:v>
                </c:pt>
                <c:pt idx="477">
                  <c:v>44308</c:v>
                </c:pt>
                <c:pt idx="478">
                  <c:v>44309</c:v>
                </c:pt>
                <c:pt idx="479">
                  <c:v>44310</c:v>
                </c:pt>
                <c:pt idx="480">
                  <c:v>44311</c:v>
                </c:pt>
                <c:pt idx="481">
                  <c:v>44312</c:v>
                </c:pt>
                <c:pt idx="482">
                  <c:v>44313</c:v>
                </c:pt>
                <c:pt idx="483">
                  <c:v>44314</c:v>
                </c:pt>
                <c:pt idx="484">
                  <c:v>44315</c:v>
                </c:pt>
                <c:pt idx="485">
                  <c:v>44316</c:v>
                </c:pt>
                <c:pt idx="486">
                  <c:v>44317</c:v>
                </c:pt>
                <c:pt idx="487">
                  <c:v>44318</c:v>
                </c:pt>
                <c:pt idx="488">
                  <c:v>44319</c:v>
                </c:pt>
                <c:pt idx="489">
                  <c:v>44320</c:v>
                </c:pt>
                <c:pt idx="490">
                  <c:v>44321</c:v>
                </c:pt>
                <c:pt idx="491">
                  <c:v>44322</c:v>
                </c:pt>
                <c:pt idx="492">
                  <c:v>44323</c:v>
                </c:pt>
                <c:pt idx="493">
                  <c:v>44324</c:v>
                </c:pt>
                <c:pt idx="494">
                  <c:v>44325</c:v>
                </c:pt>
                <c:pt idx="495">
                  <c:v>44326</c:v>
                </c:pt>
                <c:pt idx="496">
                  <c:v>44327</c:v>
                </c:pt>
                <c:pt idx="497">
                  <c:v>44328</c:v>
                </c:pt>
                <c:pt idx="498">
                  <c:v>44329</c:v>
                </c:pt>
                <c:pt idx="499">
                  <c:v>44330</c:v>
                </c:pt>
                <c:pt idx="500">
                  <c:v>44331</c:v>
                </c:pt>
                <c:pt idx="501">
                  <c:v>44332</c:v>
                </c:pt>
                <c:pt idx="502">
                  <c:v>44333</c:v>
                </c:pt>
                <c:pt idx="503">
                  <c:v>44334</c:v>
                </c:pt>
                <c:pt idx="504">
                  <c:v>44335</c:v>
                </c:pt>
                <c:pt idx="505">
                  <c:v>44336</c:v>
                </c:pt>
                <c:pt idx="506">
                  <c:v>44337</c:v>
                </c:pt>
                <c:pt idx="507">
                  <c:v>44338</c:v>
                </c:pt>
                <c:pt idx="508">
                  <c:v>44339</c:v>
                </c:pt>
                <c:pt idx="509">
                  <c:v>44340</c:v>
                </c:pt>
                <c:pt idx="510">
                  <c:v>44341</c:v>
                </c:pt>
                <c:pt idx="511">
                  <c:v>44342</c:v>
                </c:pt>
                <c:pt idx="512">
                  <c:v>44343</c:v>
                </c:pt>
                <c:pt idx="513">
                  <c:v>44344</c:v>
                </c:pt>
                <c:pt idx="514">
                  <c:v>44345</c:v>
                </c:pt>
                <c:pt idx="515">
                  <c:v>44346</c:v>
                </c:pt>
                <c:pt idx="516">
                  <c:v>44347</c:v>
                </c:pt>
                <c:pt idx="517">
                  <c:v>44348</c:v>
                </c:pt>
                <c:pt idx="518">
                  <c:v>44349</c:v>
                </c:pt>
                <c:pt idx="519">
                  <c:v>44350</c:v>
                </c:pt>
                <c:pt idx="520">
                  <c:v>44351</c:v>
                </c:pt>
                <c:pt idx="521">
                  <c:v>44352</c:v>
                </c:pt>
                <c:pt idx="522">
                  <c:v>44353</c:v>
                </c:pt>
                <c:pt idx="523">
                  <c:v>44354</c:v>
                </c:pt>
                <c:pt idx="524">
                  <c:v>44355</c:v>
                </c:pt>
                <c:pt idx="525">
                  <c:v>44356</c:v>
                </c:pt>
                <c:pt idx="526">
                  <c:v>44357</c:v>
                </c:pt>
                <c:pt idx="527">
                  <c:v>44358</c:v>
                </c:pt>
                <c:pt idx="528">
                  <c:v>44359</c:v>
                </c:pt>
                <c:pt idx="529">
                  <c:v>44360</c:v>
                </c:pt>
                <c:pt idx="530">
                  <c:v>44361</c:v>
                </c:pt>
                <c:pt idx="531">
                  <c:v>44362</c:v>
                </c:pt>
                <c:pt idx="532">
                  <c:v>44363</c:v>
                </c:pt>
                <c:pt idx="533">
                  <c:v>44364</c:v>
                </c:pt>
                <c:pt idx="534">
                  <c:v>44365</c:v>
                </c:pt>
                <c:pt idx="535">
                  <c:v>44366</c:v>
                </c:pt>
                <c:pt idx="536">
                  <c:v>44367</c:v>
                </c:pt>
                <c:pt idx="537">
                  <c:v>44368</c:v>
                </c:pt>
                <c:pt idx="538">
                  <c:v>44369</c:v>
                </c:pt>
                <c:pt idx="539">
                  <c:v>44370</c:v>
                </c:pt>
                <c:pt idx="540">
                  <c:v>44371</c:v>
                </c:pt>
                <c:pt idx="541">
                  <c:v>44372</c:v>
                </c:pt>
                <c:pt idx="542">
                  <c:v>44373</c:v>
                </c:pt>
                <c:pt idx="543">
                  <c:v>44374</c:v>
                </c:pt>
                <c:pt idx="544">
                  <c:v>44375</c:v>
                </c:pt>
                <c:pt idx="545">
                  <c:v>44376</c:v>
                </c:pt>
                <c:pt idx="546">
                  <c:v>44377</c:v>
                </c:pt>
                <c:pt idx="547">
                  <c:v>44378</c:v>
                </c:pt>
                <c:pt idx="548">
                  <c:v>44379</c:v>
                </c:pt>
                <c:pt idx="549">
                  <c:v>44380</c:v>
                </c:pt>
                <c:pt idx="550">
                  <c:v>44381</c:v>
                </c:pt>
                <c:pt idx="551">
                  <c:v>44382</c:v>
                </c:pt>
                <c:pt idx="552">
                  <c:v>44383</c:v>
                </c:pt>
                <c:pt idx="553">
                  <c:v>44384</c:v>
                </c:pt>
                <c:pt idx="554">
                  <c:v>44385</c:v>
                </c:pt>
                <c:pt idx="555">
                  <c:v>44386</c:v>
                </c:pt>
                <c:pt idx="556">
                  <c:v>44387</c:v>
                </c:pt>
                <c:pt idx="557">
                  <c:v>44388</c:v>
                </c:pt>
                <c:pt idx="558">
                  <c:v>44389</c:v>
                </c:pt>
                <c:pt idx="559">
                  <c:v>44390</c:v>
                </c:pt>
                <c:pt idx="560">
                  <c:v>44391</c:v>
                </c:pt>
                <c:pt idx="561">
                  <c:v>44392</c:v>
                </c:pt>
                <c:pt idx="562">
                  <c:v>44393</c:v>
                </c:pt>
                <c:pt idx="563">
                  <c:v>44394</c:v>
                </c:pt>
                <c:pt idx="564">
                  <c:v>44395</c:v>
                </c:pt>
                <c:pt idx="565">
                  <c:v>44396</c:v>
                </c:pt>
                <c:pt idx="566">
                  <c:v>44397</c:v>
                </c:pt>
                <c:pt idx="567">
                  <c:v>44398</c:v>
                </c:pt>
                <c:pt idx="568">
                  <c:v>44399</c:v>
                </c:pt>
                <c:pt idx="569">
                  <c:v>44400</c:v>
                </c:pt>
                <c:pt idx="570">
                  <c:v>44401</c:v>
                </c:pt>
                <c:pt idx="571">
                  <c:v>44402</c:v>
                </c:pt>
                <c:pt idx="572">
                  <c:v>44403</c:v>
                </c:pt>
                <c:pt idx="573">
                  <c:v>44404</c:v>
                </c:pt>
                <c:pt idx="574">
                  <c:v>44405</c:v>
                </c:pt>
                <c:pt idx="575">
                  <c:v>44406</c:v>
                </c:pt>
                <c:pt idx="576">
                  <c:v>44407</c:v>
                </c:pt>
                <c:pt idx="577">
                  <c:v>44408</c:v>
                </c:pt>
                <c:pt idx="578">
                  <c:v>44409</c:v>
                </c:pt>
                <c:pt idx="579">
                  <c:v>44410</c:v>
                </c:pt>
                <c:pt idx="580">
                  <c:v>44411</c:v>
                </c:pt>
                <c:pt idx="581">
                  <c:v>44412</c:v>
                </c:pt>
                <c:pt idx="582">
                  <c:v>44413</c:v>
                </c:pt>
                <c:pt idx="583">
                  <c:v>44414</c:v>
                </c:pt>
                <c:pt idx="584">
                  <c:v>44415</c:v>
                </c:pt>
                <c:pt idx="585">
                  <c:v>44416</c:v>
                </c:pt>
                <c:pt idx="586">
                  <c:v>44417</c:v>
                </c:pt>
                <c:pt idx="587">
                  <c:v>44418</c:v>
                </c:pt>
                <c:pt idx="588">
                  <c:v>44419</c:v>
                </c:pt>
                <c:pt idx="589">
                  <c:v>44420</c:v>
                </c:pt>
                <c:pt idx="590">
                  <c:v>44421</c:v>
                </c:pt>
                <c:pt idx="591">
                  <c:v>44422</c:v>
                </c:pt>
                <c:pt idx="592">
                  <c:v>44423</c:v>
                </c:pt>
                <c:pt idx="593">
                  <c:v>44424</c:v>
                </c:pt>
                <c:pt idx="594">
                  <c:v>44425</c:v>
                </c:pt>
                <c:pt idx="595">
                  <c:v>44426</c:v>
                </c:pt>
                <c:pt idx="596">
                  <c:v>44427</c:v>
                </c:pt>
                <c:pt idx="597">
                  <c:v>44428</c:v>
                </c:pt>
                <c:pt idx="598">
                  <c:v>44429</c:v>
                </c:pt>
                <c:pt idx="599">
                  <c:v>44430</c:v>
                </c:pt>
                <c:pt idx="600">
                  <c:v>44431</c:v>
                </c:pt>
                <c:pt idx="601">
                  <c:v>44432</c:v>
                </c:pt>
                <c:pt idx="602">
                  <c:v>44433</c:v>
                </c:pt>
                <c:pt idx="603">
                  <c:v>44434</c:v>
                </c:pt>
                <c:pt idx="604">
                  <c:v>44435</c:v>
                </c:pt>
                <c:pt idx="605">
                  <c:v>44436</c:v>
                </c:pt>
                <c:pt idx="606">
                  <c:v>44437</c:v>
                </c:pt>
                <c:pt idx="607">
                  <c:v>44438</c:v>
                </c:pt>
                <c:pt idx="608">
                  <c:v>44439</c:v>
                </c:pt>
                <c:pt idx="609">
                  <c:v>44440</c:v>
                </c:pt>
                <c:pt idx="610">
                  <c:v>44441</c:v>
                </c:pt>
                <c:pt idx="611">
                  <c:v>44442</c:v>
                </c:pt>
                <c:pt idx="612">
                  <c:v>44443</c:v>
                </c:pt>
                <c:pt idx="613">
                  <c:v>44444</c:v>
                </c:pt>
                <c:pt idx="614">
                  <c:v>44445</c:v>
                </c:pt>
                <c:pt idx="615">
                  <c:v>44446</c:v>
                </c:pt>
                <c:pt idx="616">
                  <c:v>44447</c:v>
                </c:pt>
                <c:pt idx="617">
                  <c:v>44448</c:v>
                </c:pt>
                <c:pt idx="618">
                  <c:v>44449</c:v>
                </c:pt>
                <c:pt idx="619">
                  <c:v>44450</c:v>
                </c:pt>
                <c:pt idx="620">
                  <c:v>44451</c:v>
                </c:pt>
                <c:pt idx="621">
                  <c:v>44452</c:v>
                </c:pt>
                <c:pt idx="622">
                  <c:v>44453</c:v>
                </c:pt>
                <c:pt idx="623">
                  <c:v>44454</c:v>
                </c:pt>
                <c:pt idx="624">
                  <c:v>44455</c:v>
                </c:pt>
                <c:pt idx="625">
                  <c:v>44456</c:v>
                </c:pt>
                <c:pt idx="626">
                  <c:v>44457</c:v>
                </c:pt>
                <c:pt idx="627">
                  <c:v>44458</c:v>
                </c:pt>
                <c:pt idx="628">
                  <c:v>44459</c:v>
                </c:pt>
                <c:pt idx="629">
                  <c:v>44460</c:v>
                </c:pt>
                <c:pt idx="630">
                  <c:v>44461</c:v>
                </c:pt>
                <c:pt idx="631">
                  <c:v>44462</c:v>
                </c:pt>
                <c:pt idx="632">
                  <c:v>44463</c:v>
                </c:pt>
                <c:pt idx="633">
                  <c:v>44464</c:v>
                </c:pt>
                <c:pt idx="634">
                  <c:v>44465</c:v>
                </c:pt>
                <c:pt idx="635">
                  <c:v>44466</c:v>
                </c:pt>
                <c:pt idx="636">
                  <c:v>44467</c:v>
                </c:pt>
                <c:pt idx="637">
                  <c:v>44468</c:v>
                </c:pt>
                <c:pt idx="638">
                  <c:v>44469</c:v>
                </c:pt>
                <c:pt idx="639">
                  <c:v>44470</c:v>
                </c:pt>
                <c:pt idx="640">
                  <c:v>44471</c:v>
                </c:pt>
                <c:pt idx="641">
                  <c:v>44472</c:v>
                </c:pt>
                <c:pt idx="642">
                  <c:v>44473</c:v>
                </c:pt>
                <c:pt idx="643">
                  <c:v>44474</c:v>
                </c:pt>
                <c:pt idx="644">
                  <c:v>44475</c:v>
                </c:pt>
                <c:pt idx="645">
                  <c:v>44476</c:v>
                </c:pt>
                <c:pt idx="646">
                  <c:v>44477</c:v>
                </c:pt>
                <c:pt idx="647">
                  <c:v>44478</c:v>
                </c:pt>
                <c:pt idx="648">
                  <c:v>44479</c:v>
                </c:pt>
                <c:pt idx="649">
                  <c:v>44480</c:v>
                </c:pt>
                <c:pt idx="650">
                  <c:v>44481</c:v>
                </c:pt>
                <c:pt idx="651">
                  <c:v>44482</c:v>
                </c:pt>
                <c:pt idx="652">
                  <c:v>44483</c:v>
                </c:pt>
                <c:pt idx="653">
                  <c:v>44484</c:v>
                </c:pt>
                <c:pt idx="654">
                  <c:v>44485</c:v>
                </c:pt>
                <c:pt idx="655">
                  <c:v>44486</c:v>
                </c:pt>
                <c:pt idx="656">
                  <c:v>44487</c:v>
                </c:pt>
                <c:pt idx="657">
                  <c:v>44488</c:v>
                </c:pt>
                <c:pt idx="658">
                  <c:v>44489</c:v>
                </c:pt>
                <c:pt idx="659">
                  <c:v>44490</c:v>
                </c:pt>
                <c:pt idx="660">
                  <c:v>44491</c:v>
                </c:pt>
                <c:pt idx="661">
                  <c:v>44492</c:v>
                </c:pt>
                <c:pt idx="662">
                  <c:v>44493</c:v>
                </c:pt>
                <c:pt idx="663">
                  <c:v>44494</c:v>
                </c:pt>
                <c:pt idx="664">
                  <c:v>44495</c:v>
                </c:pt>
                <c:pt idx="665">
                  <c:v>44496</c:v>
                </c:pt>
                <c:pt idx="666">
                  <c:v>44497</c:v>
                </c:pt>
                <c:pt idx="667">
                  <c:v>44498</c:v>
                </c:pt>
                <c:pt idx="668">
                  <c:v>44499</c:v>
                </c:pt>
                <c:pt idx="669">
                  <c:v>44500</c:v>
                </c:pt>
                <c:pt idx="670">
                  <c:v>44501</c:v>
                </c:pt>
                <c:pt idx="671">
                  <c:v>44502</c:v>
                </c:pt>
                <c:pt idx="672">
                  <c:v>44503</c:v>
                </c:pt>
                <c:pt idx="673">
                  <c:v>44504</c:v>
                </c:pt>
                <c:pt idx="674">
                  <c:v>44505</c:v>
                </c:pt>
                <c:pt idx="675">
                  <c:v>44506</c:v>
                </c:pt>
                <c:pt idx="676">
                  <c:v>44507</c:v>
                </c:pt>
                <c:pt idx="677">
                  <c:v>44508</c:v>
                </c:pt>
                <c:pt idx="678">
                  <c:v>44509</c:v>
                </c:pt>
                <c:pt idx="679">
                  <c:v>44510</c:v>
                </c:pt>
                <c:pt idx="680">
                  <c:v>44511</c:v>
                </c:pt>
                <c:pt idx="681">
                  <c:v>44512</c:v>
                </c:pt>
                <c:pt idx="682">
                  <c:v>44513</c:v>
                </c:pt>
                <c:pt idx="683">
                  <c:v>44514</c:v>
                </c:pt>
                <c:pt idx="684">
                  <c:v>44515</c:v>
                </c:pt>
                <c:pt idx="685">
                  <c:v>44516</c:v>
                </c:pt>
                <c:pt idx="686">
                  <c:v>44517</c:v>
                </c:pt>
                <c:pt idx="687">
                  <c:v>44518</c:v>
                </c:pt>
                <c:pt idx="688">
                  <c:v>44519</c:v>
                </c:pt>
                <c:pt idx="689">
                  <c:v>44520</c:v>
                </c:pt>
                <c:pt idx="690">
                  <c:v>44521</c:v>
                </c:pt>
                <c:pt idx="691">
                  <c:v>44522</c:v>
                </c:pt>
                <c:pt idx="692">
                  <c:v>44523</c:v>
                </c:pt>
                <c:pt idx="693">
                  <c:v>44524</c:v>
                </c:pt>
                <c:pt idx="694">
                  <c:v>44525</c:v>
                </c:pt>
                <c:pt idx="695">
                  <c:v>44526</c:v>
                </c:pt>
                <c:pt idx="696">
                  <c:v>44527</c:v>
                </c:pt>
                <c:pt idx="697">
                  <c:v>44528</c:v>
                </c:pt>
                <c:pt idx="698">
                  <c:v>44529</c:v>
                </c:pt>
                <c:pt idx="699">
                  <c:v>44530</c:v>
                </c:pt>
                <c:pt idx="700">
                  <c:v>44531</c:v>
                </c:pt>
                <c:pt idx="701">
                  <c:v>44532</c:v>
                </c:pt>
                <c:pt idx="702">
                  <c:v>44533</c:v>
                </c:pt>
                <c:pt idx="703">
                  <c:v>44534</c:v>
                </c:pt>
                <c:pt idx="704">
                  <c:v>44535</c:v>
                </c:pt>
                <c:pt idx="705">
                  <c:v>44536</c:v>
                </c:pt>
                <c:pt idx="706">
                  <c:v>44537</c:v>
                </c:pt>
                <c:pt idx="707">
                  <c:v>44538</c:v>
                </c:pt>
                <c:pt idx="708">
                  <c:v>44539</c:v>
                </c:pt>
                <c:pt idx="709">
                  <c:v>44540</c:v>
                </c:pt>
                <c:pt idx="710">
                  <c:v>44541</c:v>
                </c:pt>
                <c:pt idx="711">
                  <c:v>44542</c:v>
                </c:pt>
                <c:pt idx="712">
                  <c:v>44543</c:v>
                </c:pt>
                <c:pt idx="713">
                  <c:v>44544</c:v>
                </c:pt>
                <c:pt idx="714">
                  <c:v>44545</c:v>
                </c:pt>
                <c:pt idx="715">
                  <c:v>44546</c:v>
                </c:pt>
                <c:pt idx="716">
                  <c:v>44547</c:v>
                </c:pt>
                <c:pt idx="717">
                  <c:v>44548</c:v>
                </c:pt>
                <c:pt idx="718">
                  <c:v>44549</c:v>
                </c:pt>
                <c:pt idx="719">
                  <c:v>44550</c:v>
                </c:pt>
                <c:pt idx="720">
                  <c:v>44551</c:v>
                </c:pt>
                <c:pt idx="721">
                  <c:v>44552</c:v>
                </c:pt>
                <c:pt idx="722">
                  <c:v>44553</c:v>
                </c:pt>
                <c:pt idx="723">
                  <c:v>44554</c:v>
                </c:pt>
                <c:pt idx="724">
                  <c:v>44555</c:v>
                </c:pt>
                <c:pt idx="725">
                  <c:v>44556</c:v>
                </c:pt>
                <c:pt idx="726">
                  <c:v>44557</c:v>
                </c:pt>
                <c:pt idx="727">
                  <c:v>44558</c:v>
                </c:pt>
                <c:pt idx="728">
                  <c:v>44559</c:v>
                </c:pt>
                <c:pt idx="729">
                  <c:v>44560</c:v>
                </c:pt>
                <c:pt idx="730">
                  <c:v>44561</c:v>
                </c:pt>
                <c:pt idx="731">
                  <c:v>44562</c:v>
                </c:pt>
                <c:pt idx="732">
                  <c:v>44563</c:v>
                </c:pt>
                <c:pt idx="733">
                  <c:v>44564</c:v>
                </c:pt>
                <c:pt idx="734">
                  <c:v>44565</c:v>
                </c:pt>
                <c:pt idx="735">
                  <c:v>44566</c:v>
                </c:pt>
                <c:pt idx="736">
                  <c:v>44567</c:v>
                </c:pt>
                <c:pt idx="737">
                  <c:v>44568</c:v>
                </c:pt>
                <c:pt idx="738">
                  <c:v>44569</c:v>
                </c:pt>
                <c:pt idx="739">
                  <c:v>44570</c:v>
                </c:pt>
                <c:pt idx="740">
                  <c:v>44571</c:v>
                </c:pt>
                <c:pt idx="741">
                  <c:v>44572</c:v>
                </c:pt>
                <c:pt idx="742">
                  <c:v>44573</c:v>
                </c:pt>
                <c:pt idx="743">
                  <c:v>44574</c:v>
                </c:pt>
                <c:pt idx="744">
                  <c:v>44575</c:v>
                </c:pt>
                <c:pt idx="745">
                  <c:v>44576</c:v>
                </c:pt>
                <c:pt idx="746">
                  <c:v>44577</c:v>
                </c:pt>
                <c:pt idx="747">
                  <c:v>44578</c:v>
                </c:pt>
                <c:pt idx="748">
                  <c:v>44579</c:v>
                </c:pt>
                <c:pt idx="749">
                  <c:v>44580</c:v>
                </c:pt>
                <c:pt idx="750">
                  <c:v>44581</c:v>
                </c:pt>
                <c:pt idx="751">
                  <c:v>44582</c:v>
                </c:pt>
                <c:pt idx="752">
                  <c:v>44583</c:v>
                </c:pt>
                <c:pt idx="753">
                  <c:v>44584</c:v>
                </c:pt>
                <c:pt idx="754">
                  <c:v>44585</c:v>
                </c:pt>
                <c:pt idx="755">
                  <c:v>44586</c:v>
                </c:pt>
                <c:pt idx="756">
                  <c:v>44587</c:v>
                </c:pt>
                <c:pt idx="757">
                  <c:v>44588</c:v>
                </c:pt>
                <c:pt idx="758">
                  <c:v>44589</c:v>
                </c:pt>
                <c:pt idx="759">
                  <c:v>44590</c:v>
                </c:pt>
                <c:pt idx="760">
                  <c:v>44591</c:v>
                </c:pt>
                <c:pt idx="761">
                  <c:v>44592</c:v>
                </c:pt>
                <c:pt idx="762">
                  <c:v>44593</c:v>
                </c:pt>
                <c:pt idx="763">
                  <c:v>44594</c:v>
                </c:pt>
                <c:pt idx="764">
                  <c:v>44595</c:v>
                </c:pt>
                <c:pt idx="765">
                  <c:v>44596</c:v>
                </c:pt>
                <c:pt idx="766">
                  <c:v>44597</c:v>
                </c:pt>
                <c:pt idx="767">
                  <c:v>44598</c:v>
                </c:pt>
                <c:pt idx="768">
                  <c:v>44599</c:v>
                </c:pt>
                <c:pt idx="769">
                  <c:v>44600</c:v>
                </c:pt>
                <c:pt idx="770">
                  <c:v>44601</c:v>
                </c:pt>
                <c:pt idx="771">
                  <c:v>44602</c:v>
                </c:pt>
                <c:pt idx="772">
                  <c:v>44603</c:v>
                </c:pt>
                <c:pt idx="773">
                  <c:v>44604</c:v>
                </c:pt>
                <c:pt idx="774">
                  <c:v>44605</c:v>
                </c:pt>
                <c:pt idx="775">
                  <c:v>44606</c:v>
                </c:pt>
                <c:pt idx="776">
                  <c:v>44607</c:v>
                </c:pt>
                <c:pt idx="777">
                  <c:v>44608</c:v>
                </c:pt>
                <c:pt idx="778">
                  <c:v>44609</c:v>
                </c:pt>
                <c:pt idx="779">
                  <c:v>44610</c:v>
                </c:pt>
                <c:pt idx="780">
                  <c:v>44611</c:v>
                </c:pt>
                <c:pt idx="781">
                  <c:v>44612</c:v>
                </c:pt>
                <c:pt idx="782">
                  <c:v>44613</c:v>
                </c:pt>
                <c:pt idx="783">
                  <c:v>44614</c:v>
                </c:pt>
                <c:pt idx="784">
                  <c:v>44615</c:v>
                </c:pt>
                <c:pt idx="785">
                  <c:v>44616</c:v>
                </c:pt>
                <c:pt idx="786">
                  <c:v>44617</c:v>
                </c:pt>
                <c:pt idx="787">
                  <c:v>44618</c:v>
                </c:pt>
                <c:pt idx="788">
                  <c:v>44619</c:v>
                </c:pt>
                <c:pt idx="789">
                  <c:v>44620</c:v>
                </c:pt>
                <c:pt idx="790">
                  <c:v>44621</c:v>
                </c:pt>
                <c:pt idx="791">
                  <c:v>44622</c:v>
                </c:pt>
                <c:pt idx="792">
                  <c:v>44623</c:v>
                </c:pt>
                <c:pt idx="793">
                  <c:v>44624</c:v>
                </c:pt>
                <c:pt idx="794">
                  <c:v>44625</c:v>
                </c:pt>
                <c:pt idx="795">
                  <c:v>44626</c:v>
                </c:pt>
                <c:pt idx="796">
                  <c:v>44627</c:v>
                </c:pt>
                <c:pt idx="797">
                  <c:v>44628</c:v>
                </c:pt>
                <c:pt idx="798">
                  <c:v>44629</c:v>
                </c:pt>
                <c:pt idx="799">
                  <c:v>44630</c:v>
                </c:pt>
                <c:pt idx="800">
                  <c:v>44631</c:v>
                </c:pt>
                <c:pt idx="801">
                  <c:v>44632</c:v>
                </c:pt>
                <c:pt idx="802">
                  <c:v>44633</c:v>
                </c:pt>
                <c:pt idx="803">
                  <c:v>44634</c:v>
                </c:pt>
                <c:pt idx="804">
                  <c:v>44635</c:v>
                </c:pt>
                <c:pt idx="805">
                  <c:v>44636</c:v>
                </c:pt>
                <c:pt idx="806">
                  <c:v>44637</c:v>
                </c:pt>
                <c:pt idx="807">
                  <c:v>44638</c:v>
                </c:pt>
                <c:pt idx="808">
                  <c:v>44639</c:v>
                </c:pt>
                <c:pt idx="809">
                  <c:v>44640</c:v>
                </c:pt>
                <c:pt idx="810">
                  <c:v>44641</c:v>
                </c:pt>
                <c:pt idx="811">
                  <c:v>44642</c:v>
                </c:pt>
              </c:numCache>
            </c:numRef>
          </c:xVal>
          <c:yVal>
            <c:numRef>
              <c:f>'Plot Data'!$AL$35:$AL$846</c:f>
              <c:numCache>
                <c:formatCode>#,##0</c:formatCode>
                <c:ptCount val="812"/>
                <c:pt idx="0">
                  <c:v>250</c:v>
                </c:pt>
                <c:pt idx="1">
                  <c:v>250</c:v>
                </c:pt>
                <c:pt idx="2">
                  <c:v>250</c:v>
                </c:pt>
                <c:pt idx="3">
                  <c:v>250</c:v>
                </c:pt>
                <c:pt idx="4">
                  <c:v>250</c:v>
                </c:pt>
                <c:pt idx="5">
                  <c:v>250</c:v>
                </c:pt>
                <c:pt idx="6">
                  <c:v>250</c:v>
                </c:pt>
                <c:pt idx="7">
                  <c:v>250</c:v>
                </c:pt>
                <c:pt idx="8">
                  <c:v>250</c:v>
                </c:pt>
                <c:pt idx="9">
                  <c:v>250</c:v>
                </c:pt>
                <c:pt idx="10">
                  <c:v>250</c:v>
                </c:pt>
                <c:pt idx="11">
                  <c:v>250</c:v>
                </c:pt>
                <c:pt idx="12">
                  <c:v>250</c:v>
                </c:pt>
                <c:pt idx="13">
                  <c:v>250</c:v>
                </c:pt>
                <c:pt idx="14">
                  <c:v>250</c:v>
                </c:pt>
                <c:pt idx="15">
                  <c:v>250</c:v>
                </c:pt>
                <c:pt idx="16">
                  <c:v>250</c:v>
                </c:pt>
                <c:pt idx="17">
                  <c:v>250</c:v>
                </c:pt>
                <c:pt idx="18">
                  <c:v>250</c:v>
                </c:pt>
                <c:pt idx="19">
                  <c:v>250</c:v>
                </c:pt>
                <c:pt idx="20">
                  <c:v>250</c:v>
                </c:pt>
                <c:pt idx="21">
                  <c:v>250</c:v>
                </c:pt>
                <c:pt idx="22">
                  <c:v>250</c:v>
                </c:pt>
                <c:pt idx="23">
                  <c:v>250</c:v>
                </c:pt>
                <c:pt idx="24">
                  <c:v>250</c:v>
                </c:pt>
                <c:pt idx="25">
                  <c:v>250</c:v>
                </c:pt>
                <c:pt idx="26">
                  <c:v>250</c:v>
                </c:pt>
                <c:pt idx="27">
                  <c:v>250</c:v>
                </c:pt>
                <c:pt idx="28">
                  <c:v>250</c:v>
                </c:pt>
                <c:pt idx="29">
                  <c:v>250</c:v>
                </c:pt>
                <c:pt idx="30">
                  <c:v>250</c:v>
                </c:pt>
                <c:pt idx="31">
                  <c:v>250</c:v>
                </c:pt>
                <c:pt idx="32">
                  <c:v>250</c:v>
                </c:pt>
                <c:pt idx="33">
                  <c:v>250</c:v>
                </c:pt>
                <c:pt idx="34">
                  <c:v>250</c:v>
                </c:pt>
                <c:pt idx="35">
                  <c:v>250</c:v>
                </c:pt>
                <c:pt idx="36">
                  <c:v>250</c:v>
                </c:pt>
                <c:pt idx="37">
                  <c:v>250</c:v>
                </c:pt>
                <c:pt idx="38">
                  <c:v>250</c:v>
                </c:pt>
                <c:pt idx="39">
                  <c:v>250</c:v>
                </c:pt>
                <c:pt idx="40">
                  <c:v>250</c:v>
                </c:pt>
                <c:pt idx="41">
                  <c:v>250</c:v>
                </c:pt>
                <c:pt idx="42">
                  <c:v>250</c:v>
                </c:pt>
                <c:pt idx="43">
                  <c:v>250</c:v>
                </c:pt>
                <c:pt idx="44">
                  <c:v>250</c:v>
                </c:pt>
                <c:pt idx="45">
                  <c:v>250</c:v>
                </c:pt>
                <c:pt idx="46">
                  <c:v>250</c:v>
                </c:pt>
                <c:pt idx="47">
                  <c:v>250</c:v>
                </c:pt>
                <c:pt idx="48">
                  <c:v>250</c:v>
                </c:pt>
                <c:pt idx="49">
                  <c:v>250</c:v>
                </c:pt>
                <c:pt idx="50">
                  <c:v>250</c:v>
                </c:pt>
                <c:pt idx="51">
                  <c:v>250</c:v>
                </c:pt>
                <c:pt idx="52">
                  <c:v>250</c:v>
                </c:pt>
                <c:pt idx="53">
                  <c:v>250</c:v>
                </c:pt>
                <c:pt idx="54">
                  <c:v>250</c:v>
                </c:pt>
                <c:pt idx="55">
                  <c:v>250</c:v>
                </c:pt>
                <c:pt idx="56">
                  <c:v>250</c:v>
                </c:pt>
                <c:pt idx="57">
                  <c:v>250</c:v>
                </c:pt>
                <c:pt idx="58">
                  <c:v>273.77554184049291</c:v>
                </c:pt>
                <c:pt idx="59">
                  <c:v>272.34585949107333</c:v>
                </c:pt>
                <c:pt idx="60">
                  <c:v>275.5501337026987</c:v>
                </c:pt>
                <c:pt idx="61">
                  <c:v>273.47623323313474</c:v>
                </c:pt>
                <c:pt idx="62">
                  <c:v>274.22418308502984</c:v>
                </c:pt>
                <c:pt idx="63">
                  <c:v>276.9078384978306</c:v>
                </c:pt>
                <c:pt idx="64">
                  <c:v>275.65678952535313</c:v>
                </c:pt>
                <c:pt idx="65">
                  <c:v>277.61852701667306</c:v>
                </c:pt>
                <c:pt idx="66">
                  <c:v>280.57900461340427</c:v>
                </c:pt>
                <c:pt idx="67">
                  <c:v>279.78108205921819</c:v>
                </c:pt>
                <c:pt idx="68">
                  <c:v>284.39644922813727</c:v>
                </c:pt>
                <c:pt idx="69">
                  <c:v>287.62043253474877</c:v>
                </c:pt>
                <c:pt idx="70">
                  <c:v>281.1766055361262</c:v>
                </c:pt>
                <c:pt idx="71">
                  <c:v>281.70714579818241</c:v>
                </c:pt>
                <c:pt idx="72">
                  <c:v>280.23478890692184</c:v>
                </c:pt>
                <c:pt idx="73">
                  <c:v>282.7655085269879</c:v>
                </c:pt>
                <c:pt idx="74">
                  <c:v>290.2824157576124</c:v>
                </c:pt>
                <c:pt idx="75">
                  <c:v>283.73851837765511</c:v>
                </c:pt>
                <c:pt idx="76">
                  <c:v>283.04763927894362</c:v>
                </c:pt>
                <c:pt idx="77">
                  <c:v>280.09745157430115</c:v>
                </c:pt>
                <c:pt idx="78">
                  <c:v>280.29887345632119</c:v>
                </c:pt>
                <c:pt idx="79">
                  <c:v>277.68293568077075</c:v>
                </c:pt>
                <c:pt idx="80">
                  <c:v>281.2822010636641</c:v>
                </c:pt>
                <c:pt idx="81">
                  <c:v>288.13406104305722</c:v>
                </c:pt>
                <c:pt idx="82">
                  <c:v>288.28571052566349</c:v>
                </c:pt>
                <c:pt idx="83">
                  <c:v>281.80130481483087</c:v>
                </c:pt>
                <c:pt idx="84">
                  <c:v>273.77184485380025</c:v>
                </c:pt>
                <c:pt idx="85">
                  <c:v>275.32077626525916</c:v>
                </c:pt>
                <c:pt idx="86">
                  <c:v>271.52281477494915</c:v>
                </c:pt>
                <c:pt idx="87">
                  <c:v>278.46027933855174</c:v>
                </c:pt>
                <c:pt idx="88">
                  <c:v>285.22399939969864</c:v>
                </c:pt>
                <c:pt idx="89">
                  <c:v>265.63194232245905</c:v>
                </c:pt>
                <c:pt idx="90">
                  <c:v>262.18866822880511</c:v>
                </c:pt>
                <c:pt idx="91">
                  <c:v>264.73969733627325</c:v>
                </c:pt>
                <c:pt idx="92">
                  <c:v>276.10019368878272</c:v>
                </c:pt>
                <c:pt idx="93">
                  <c:v>271.04618929534024</c:v>
                </c:pt>
                <c:pt idx="94">
                  <c:v>284.31611941066342</c:v>
                </c:pt>
                <c:pt idx="95">
                  <c:v>295.60514045442733</c:v>
                </c:pt>
                <c:pt idx="96">
                  <c:v>298.60841167600609</c:v>
                </c:pt>
                <c:pt idx="97">
                  <c:v>299.17757287096663</c:v>
                </c:pt>
                <c:pt idx="98">
                  <c:v>295.23981401286017</c:v>
                </c:pt>
                <c:pt idx="99">
                  <c:v>290.73284046435333</c:v>
                </c:pt>
                <c:pt idx="100">
                  <c:v>297.60994723279236</c:v>
                </c:pt>
                <c:pt idx="101">
                  <c:v>300.84697890216228</c:v>
                </c:pt>
                <c:pt idx="102">
                  <c:v>312.44992169542786</c:v>
                </c:pt>
                <c:pt idx="103">
                  <c:v>308.46392684900491</c:v>
                </c:pt>
                <c:pt idx="104">
                  <c:v>303.97262681567508</c:v>
                </c:pt>
                <c:pt idx="105">
                  <c:v>300.96726622169422</c:v>
                </c:pt>
                <c:pt idx="106">
                  <c:v>289.44708736232928</c:v>
                </c:pt>
                <c:pt idx="107">
                  <c:v>284.41897623731234</c:v>
                </c:pt>
                <c:pt idx="108">
                  <c:v>292.89643391980439</c:v>
                </c:pt>
                <c:pt idx="109">
                  <c:v>300.8975279649992</c:v>
                </c:pt>
                <c:pt idx="110">
                  <c:v>299.44162451473039</c:v>
                </c:pt>
                <c:pt idx="111">
                  <c:v>296.54682230472622</c:v>
                </c:pt>
                <c:pt idx="112">
                  <c:v>297.22158431392882</c:v>
                </c:pt>
                <c:pt idx="113">
                  <c:v>297.47652691481721</c:v>
                </c:pt>
                <c:pt idx="114">
                  <c:v>297.32369192388524</c:v>
                </c:pt>
                <c:pt idx="115">
                  <c:v>299.77577725281753</c:v>
                </c:pt>
                <c:pt idx="116">
                  <c:v>301.84540526407159</c:v>
                </c:pt>
                <c:pt idx="117">
                  <c:v>299.54456431507674</c:v>
                </c:pt>
                <c:pt idx="118">
                  <c:v>299.88437875317936</c:v>
                </c:pt>
                <c:pt idx="119">
                  <c:v>291.87495330903835</c:v>
                </c:pt>
                <c:pt idx="120">
                  <c:v>294.52659835343866</c:v>
                </c:pt>
                <c:pt idx="121">
                  <c:v>287.84958649856094</c:v>
                </c:pt>
                <c:pt idx="122">
                  <c:v>289.85396933968855</c:v>
                </c:pt>
                <c:pt idx="123">
                  <c:v>294.54946627253526</c:v>
                </c:pt>
                <c:pt idx="124">
                  <c:v>291.94542887290754</c:v>
                </c:pt>
                <c:pt idx="125">
                  <c:v>289.0508674709713</c:v>
                </c:pt>
                <c:pt idx="126">
                  <c:v>282.87450972689317</c:v>
                </c:pt>
                <c:pt idx="127">
                  <c:v>281.42490743012604</c:v>
                </c:pt>
                <c:pt idx="128">
                  <c:v>286.71038829324402</c:v>
                </c:pt>
                <c:pt idx="129">
                  <c:v>288.73903205899865</c:v>
                </c:pt>
                <c:pt idx="130">
                  <c:v>291.51866649518547</c:v>
                </c:pt>
                <c:pt idx="131">
                  <c:v>288.05687691467119</c:v>
                </c:pt>
                <c:pt idx="132">
                  <c:v>290.36102174839812</c:v>
                </c:pt>
                <c:pt idx="133">
                  <c:v>288.43824711351181</c:v>
                </c:pt>
                <c:pt idx="134">
                  <c:v>289.29549739588401</c:v>
                </c:pt>
                <c:pt idx="135">
                  <c:v>290.93951195768977</c:v>
                </c:pt>
                <c:pt idx="136">
                  <c:v>293.37682751395937</c:v>
                </c:pt>
                <c:pt idx="137">
                  <c:v>298.61378386578599</c:v>
                </c:pt>
                <c:pt idx="138">
                  <c:v>298.65653093661103</c:v>
                </c:pt>
                <c:pt idx="139">
                  <c:v>297.51103557618103</c:v>
                </c:pt>
                <c:pt idx="140">
                  <c:v>299.18308730742228</c:v>
                </c:pt>
                <c:pt idx="141">
                  <c:v>293.67830300896344</c:v>
                </c:pt>
                <c:pt idx="142">
                  <c:v>295.0021306529643</c:v>
                </c:pt>
                <c:pt idx="143">
                  <c:v>298.15985394234144</c:v>
                </c:pt>
                <c:pt idx="144">
                  <c:v>250</c:v>
                </c:pt>
                <c:pt idx="145">
                  <c:v>300.99733045164612</c:v>
                </c:pt>
                <c:pt idx="146">
                  <c:v>294.68959054029938</c:v>
                </c:pt>
                <c:pt idx="147">
                  <c:v>294.35713655119071</c:v>
                </c:pt>
                <c:pt idx="148">
                  <c:v>297.02405483881898</c:v>
                </c:pt>
                <c:pt idx="149">
                  <c:v>296.71724790127382</c:v>
                </c:pt>
                <c:pt idx="150">
                  <c:v>297.4668894888182</c:v>
                </c:pt>
                <c:pt idx="151">
                  <c:v>301.30694828068658</c:v>
                </c:pt>
                <c:pt idx="152">
                  <c:v>297.27579048963503</c:v>
                </c:pt>
                <c:pt idx="153">
                  <c:v>300.41096358196705</c:v>
                </c:pt>
                <c:pt idx="154">
                  <c:v>300.61320762926312</c:v>
                </c:pt>
                <c:pt idx="155">
                  <c:v>302.89642631117272</c:v>
                </c:pt>
                <c:pt idx="156">
                  <c:v>303.272952212777</c:v>
                </c:pt>
                <c:pt idx="157">
                  <c:v>304.75287536656788</c:v>
                </c:pt>
                <c:pt idx="158">
                  <c:v>308.34319976592906</c:v>
                </c:pt>
                <c:pt idx="159">
                  <c:v>308.04679117432738</c:v>
                </c:pt>
                <c:pt idx="160">
                  <c:v>307.86110720828174</c:v>
                </c:pt>
                <c:pt idx="161">
                  <c:v>308.77829954176764</c:v>
                </c:pt>
                <c:pt idx="162">
                  <c:v>301.80378373565532</c:v>
                </c:pt>
                <c:pt idx="163">
                  <c:v>304.94168923984466</c:v>
                </c:pt>
                <c:pt idx="164">
                  <c:v>305.19490692233012</c:v>
                </c:pt>
                <c:pt idx="165">
                  <c:v>308.56524717461866</c:v>
                </c:pt>
                <c:pt idx="166">
                  <c:v>304.05375183660476</c:v>
                </c:pt>
                <c:pt idx="167">
                  <c:v>300.66121517713395</c:v>
                </c:pt>
                <c:pt idx="168">
                  <c:v>303.38875493449927</c:v>
                </c:pt>
                <c:pt idx="169">
                  <c:v>301.23896352002862</c:v>
                </c:pt>
                <c:pt idx="170">
                  <c:v>303.21400509020236</c:v>
                </c:pt>
                <c:pt idx="171">
                  <c:v>306.31574536174139</c:v>
                </c:pt>
                <c:pt idx="172">
                  <c:v>309.54589318381636</c:v>
                </c:pt>
                <c:pt idx="173">
                  <c:v>303.90613854258186</c:v>
                </c:pt>
                <c:pt idx="174">
                  <c:v>310.39826268840625</c:v>
                </c:pt>
                <c:pt idx="175">
                  <c:v>309.02418649824699</c:v>
                </c:pt>
                <c:pt idx="176">
                  <c:v>311.78596493523946</c:v>
                </c:pt>
                <c:pt idx="177">
                  <c:v>312.68556990052866</c:v>
                </c:pt>
                <c:pt idx="178">
                  <c:v>314.7249423396529</c:v>
                </c:pt>
                <c:pt idx="179">
                  <c:v>318.90603258091483</c:v>
                </c:pt>
                <c:pt idx="180">
                  <c:v>316.23082545579473</c:v>
                </c:pt>
                <c:pt idx="181">
                  <c:v>307.7013486214305</c:v>
                </c:pt>
                <c:pt idx="182">
                  <c:v>309.31966602349053</c:v>
                </c:pt>
                <c:pt idx="183">
                  <c:v>308.08786330260409</c:v>
                </c:pt>
                <c:pt idx="184">
                  <c:v>316.00802909811227</c:v>
                </c:pt>
                <c:pt idx="185">
                  <c:v>322.08226807577012</c:v>
                </c:pt>
                <c:pt idx="186">
                  <c:v>323.31270806506973</c:v>
                </c:pt>
                <c:pt idx="187">
                  <c:v>323.7015021991408</c:v>
                </c:pt>
                <c:pt idx="188">
                  <c:v>321.25082759008228</c:v>
                </c:pt>
                <c:pt idx="189">
                  <c:v>323.9628825126797</c:v>
                </c:pt>
                <c:pt idx="190">
                  <c:v>319.83988407906895</c:v>
                </c:pt>
                <c:pt idx="191">
                  <c:v>325.88406755614369</c:v>
                </c:pt>
                <c:pt idx="192">
                  <c:v>330.09768864122339</c:v>
                </c:pt>
                <c:pt idx="193">
                  <c:v>330.48302410830911</c:v>
                </c:pt>
                <c:pt idx="194">
                  <c:v>321.04237146553646</c:v>
                </c:pt>
                <c:pt idx="195">
                  <c:v>321.77804822524763</c:v>
                </c:pt>
                <c:pt idx="196">
                  <c:v>323.69239124882256</c:v>
                </c:pt>
                <c:pt idx="197">
                  <c:v>324.78775640576532</c:v>
                </c:pt>
                <c:pt idx="198">
                  <c:v>312.06651852478399</c:v>
                </c:pt>
                <c:pt idx="199">
                  <c:v>313.53107146907087</c:v>
                </c:pt>
                <c:pt idx="200">
                  <c:v>311.18382787461132</c:v>
                </c:pt>
                <c:pt idx="201">
                  <c:v>311.02721874672375</c:v>
                </c:pt>
                <c:pt idx="202">
                  <c:v>305.06369304324926</c:v>
                </c:pt>
                <c:pt idx="203">
                  <c:v>296.7153758833058</c:v>
                </c:pt>
                <c:pt idx="204">
                  <c:v>296.33011699105873</c:v>
                </c:pt>
                <c:pt idx="205">
                  <c:v>304.87876135128704</c:v>
                </c:pt>
                <c:pt idx="206">
                  <c:v>311.3279493851303</c:v>
                </c:pt>
                <c:pt idx="207">
                  <c:v>317.63955419721833</c:v>
                </c:pt>
                <c:pt idx="208">
                  <c:v>305.77004379646291</c:v>
                </c:pt>
                <c:pt idx="209">
                  <c:v>297.66975825742634</c:v>
                </c:pt>
                <c:pt idx="210">
                  <c:v>294.29020374873699</c:v>
                </c:pt>
                <c:pt idx="211">
                  <c:v>289.77203172744066</c:v>
                </c:pt>
                <c:pt idx="212">
                  <c:v>285.10179925683678</c:v>
                </c:pt>
                <c:pt idx="213">
                  <c:v>287.26818356323474</c:v>
                </c:pt>
                <c:pt idx="214">
                  <c:v>294.26282810862358</c:v>
                </c:pt>
                <c:pt idx="215">
                  <c:v>292.08137674548266</c:v>
                </c:pt>
                <c:pt idx="216">
                  <c:v>285.72473105926133</c:v>
                </c:pt>
                <c:pt idx="217">
                  <c:v>283.20053039812842</c:v>
                </c:pt>
                <c:pt idx="218">
                  <c:v>283.52292909161633</c:v>
                </c:pt>
                <c:pt idx="219">
                  <c:v>284.689995692293</c:v>
                </c:pt>
                <c:pt idx="220">
                  <c:v>285.70132225725752</c:v>
                </c:pt>
                <c:pt idx="221">
                  <c:v>288.55794004389554</c:v>
                </c:pt>
                <c:pt idx="222">
                  <c:v>294.26211024062377</c:v>
                </c:pt>
                <c:pt idx="223">
                  <c:v>290.81694785913328</c:v>
                </c:pt>
                <c:pt idx="224">
                  <c:v>290.22582684810504</c:v>
                </c:pt>
                <c:pt idx="225">
                  <c:v>297.49185570940313</c:v>
                </c:pt>
                <c:pt idx="226">
                  <c:v>298.61646361954718</c:v>
                </c:pt>
                <c:pt idx="227">
                  <c:v>304.60152536253054</c:v>
                </c:pt>
                <c:pt idx="228">
                  <c:v>306.44921893853916</c:v>
                </c:pt>
                <c:pt idx="229">
                  <c:v>302.16187623835685</c:v>
                </c:pt>
                <c:pt idx="230">
                  <c:v>296.7418427406983</c:v>
                </c:pt>
                <c:pt idx="231">
                  <c:v>294.19136994288556</c:v>
                </c:pt>
                <c:pt idx="232">
                  <c:v>299.5125708241585</c:v>
                </c:pt>
                <c:pt idx="233">
                  <c:v>301.70740357546219</c:v>
                </c:pt>
                <c:pt idx="234">
                  <c:v>303.77789682762977</c:v>
                </c:pt>
                <c:pt idx="235">
                  <c:v>309.72609996616529</c:v>
                </c:pt>
                <c:pt idx="236">
                  <c:v>310.55404565986464</c:v>
                </c:pt>
                <c:pt idx="237">
                  <c:v>312.26372702704293</c:v>
                </c:pt>
                <c:pt idx="238">
                  <c:v>309.85709001315354</c:v>
                </c:pt>
                <c:pt idx="239">
                  <c:v>307.33603843908395</c:v>
                </c:pt>
                <c:pt idx="240">
                  <c:v>308.70244555280897</c:v>
                </c:pt>
                <c:pt idx="241">
                  <c:v>312.95817288224771</c:v>
                </c:pt>
                <c:pt idx="242">
                  <c:v>250</c:v>
                </c:pt>
                <c:pt idx="243">
                  <c:v>318.14491487343821</c:v>
                </c:pt>
                <c:pt idx="244">
                  <c:v>315.07951969853184</c:v>
                </c:pt>
                <c:pt idx="245">
                  <c:v>312.91062447102468</c:v>
                </c:pt>
                <c:pt idx="246">
                  <c:v>315.63995308954145</c:v>
                </c:pt>
                <c:pt idx="247">
                  <c:v>317.26920465201556</c:v>
                </c:pt>
                <c:pt idx="248">
                  <c:v>319.80005450563431</c:v>
                </c:pt>
                <c:pt idx="249">
                  <c:v>323.23415262467597</c:v>
                </c:pt>
                <c:pt idx="250">
                  <c:v>321.57312323882434</c:v>
                </c:pt>
                <c:pt idx="251">
                  <c:v>322.81856520458496</c:v>
                </c:pt>
                <c:pt idx="252">
                  <c:v>321.97205266795436</c:v>
                </c:pt>
                <c:pt idx="253">
                  <c:v>319.03513568367862</c:v>
                </c:pt>
                <c:pt idx="254">
                  <c:v>318.0093406167457</c:v>
                </c:pt>
                <c:pt idx="255">
                  <c:v>320.89617033251898</c:v>
                </c:pt>
                <c:pt idx="256">
                  <c:v>321.47956608557888</c:v>
                </c:pt>
                <c:pt idx="257">
                  <c:v>313.08605493681034</c:v>
                </c:pt>
                <c:pt idx="258">
                  <c:v>307.7339588972909</c:v>
                </c:pt>
                <c:pt idx="259">
                  <c:v>306.44418877310545</c:v>
                </c:pt>
                <c:pt idx="260">
                  <c:v>303.24064853951404</c:v>
                </c:pt>
                <c:pt idx="261">
                  <c:v>297.15070210203021</c:v>
                </c:pt>
                <c:pt idx="262">
                  <c:v>300.20571209179161</c:v>
                </c:pt>
                <c:pt idx="263">
                  <c:v>302.43697817560269</c:v>
                </c:pt>
                <c:pt idx="264">
                  <c:v>299.76802578552179</c:v>
                </c:pt>
                <c:pt idx="265">
                  <c:v>297.21064035089194</c:v>
                </c:pt>
                <c:pt idx="266">
                  <c:v>295.77557906625725</c:v>
                </c:pt>
                <c:pt idx="267">
                  <c:v>297.47200871065979</c:v>
                </c:pt>
                <c:pt idx="268">
                  <c:v>297.30679363405898</c:v>
                </c:pt>
                <c:pt idx="269">
                  <c:v>297.28360107403432</c:v>
                </c:pt>
                <c:pt idx="270">
                  <c:v>303.40181242391873</c:v>
                </c:pt>
                <c:pt idx="271">
                  <c:v>300.65651482075782</c:v>
                </c:pt>
                <c:pt idx="272">
                  <c:v>298.05333744466725</c:v>
                </c:pt>
                <c:pt idx="273">
                  <c:v>302.59696200526923</c:v>
                </c:pt>
                <c:pt idx="274">
                  <c:v>304.29113867017304</c:v>
                </c:pt>
                <c:pt idx="275">
                  <c:v>305.13879231761575</c:v>
                </c:pt>
                <c:pt idx="276">
                  <c:v>307.14225642236261</c:v>
                </c:pt>
                <c:pt idx="277">
                  <c:v>314.30368258351928</c:v>
                </c:pt>
                <c:pt idx="278">
                  <c:v>312.62550772503982</c:v>
                </c:pt>
                <c:pt idx="279">
                  <c:v>312.11138521790099</c:v>
                </c:pt>
                <c:pt idx="280">
                  <c:v>308.76466350788633</c:v>
                </c:pt>
                <c:pt idx="281">
                  <c:v>306.58848480100551</c:v>
                </c:pt>
                <c:pt idx="282">
                  <c:v>306.58589589075655</c:v>
                </c:pt>
                <c:pt idx="283">
                  <c:v>307.75995879853508</c:v>
                </c:pt>
                <c:pt idx="284">
                  <c:v>311.11384116643285</c:v>
                </c:pt>
                <c:pt idx="285">
                  <c:v>294.65085782445021</c:v>
                </c:pt>
                <c:pt idx="286">
                  <c:v>292.37446684819588</c:v>
                </c:pt>
                <c:pt idx="287">
                  <c:v>295.28809385023851</c:v>
                </c:pt>
                <c:pt idx="288">
                  <c:v>298.3951736463805</c:v>
                </c:pt>
                <c:pt idx="289">
                  <c:v>304.69918314539336</c:v>
                </c:pt>
                <c:pt idx="290">
                  <c:v>308.20366233958248</c:v>
                </c:pt>
                <c:pt idx="291">
                  <c:v>307.9122217509248</c:v>
                </c:pt>
                <c:pt idx="292">
                  <c:v>305.82853758636384</c:v>
                </c:pt>
                <c:pt idx="293">
                  <c:v>301.95633999904294</c:v>
                </c:pt>
                <c:pt idx="294">
                  <c:v>307.2993979983894</c:v>
                </c:pt>
                <c:pt idx="295">
                  <c:v>304.86153031985123</c:v>
                </c:pt>
                <c:pt idx="296">
                  <c:v>300.64661158201079</c:v>
                </c:pt>
                <c:pt idx="297">
                  <c:v>301.65857435986709</c:v>
                </c:pt>
                <c:pt idx="298">
                  <c:v>303.9014083650095</c:v>
                </c:pt>
                <c:pt idx="299">
                  <c:v>298.16365770885886</c:v>
                </c:pt>
                <c:pt idx="300">
                  <c:v>291.78142369571515</c:v>
                </c:pt>
                <c:pt idx="301">
                  <c:v>298.78440440869281</c:v>
                </c:pt>
                <c:pt idx="302">
                  <c:v>294.20670785444918</c:v>
                </c:pt>
                <c:pt idx="303">
                  <c:v>296.08757641489501</c:v>
                </c:pt>
                <c:pt idx="304">
                  <c:v>300.47223020658657</c:v>
                </c:pt>
                <c:pt idx="305">
                  <c:v>305.41284945725874</c:v>
                </c:pt>
                <c:pt idx="306">
                  <c:v>308.96440486331903</c:v>
                </c:pt>
                <c:pt idx="307">
                  <c:v>307.06059911233524</c:v>
                </c:pt>
                <c:pt idx="308">
                  <c:v>292.73253918997216</c:v>
                </c:pt>
                <c:pt idx="309">
                  <c:v>289.01151128183619</c:v>
                </c:pt>
                <c:pt idx="310">
                  <c:v>290.92826958607657</c:v>
                </c:pt>
                <c:pt idx="311">
                  <c:v>294.51208596996275</c:v>
                </c:pt>
                <c:pt idx="312">
                  <c:v>297.78950116967189</c:v>
                </c:pt>
                <c:pt idx="313">
                  <c:v>283.78273937878157</c:v>
                </c:pt>
                <c:pt idx="314">
                  <c:v>276.50932645062267</c:v>
                </c:pt>
                <c:pt idx="315">
                  <c:v>274.00006835020349</c:v>
                </c:pt>
                <c:pt idx="316">
                  <c:v>268.28567721029822</c:v>
                </c:pt>
                <c:pt idx="317">
                  <c:v>265.39672775105919</c:v>
                </c:pt>
                <c:pt idx="318">
                  <c:v>265.36372611189427</c:v>
                </c:pt>
                <c:pt idx="319">
                  <c:v>274.21734970060879</c:v>
                </c:pt>
                <c:pt idx="320">
                  <c:v>251.98893595861819</c:v>
                </c:pt>
                <c:pt idx="321">
                  <c:v>244.71102995343836</c:v>
                </c:pt>
                <c:pt idx="322">
                  <c:v>245.41876101953949</c:v>
                </c:pt>
                <c:pt idx="323">
                  <c:v>248.14790061985968</c:v>
                </c:pt>
                <c:pt idx="324">
                  <c:v>246.93497849686537</c:v>
                </c:pt>
                <c:pt idx="325">
                  <c:v>254.81742391675107</c:v>
                </c:pt>
                <c:pt idx="326">
                  <c:v>270.83371702910881</c:v>
                </c:pt>
                <c:pt idx="327">
                  <c:v>254.02352307117781</c:v>
                </c:pt>
                <c:pt idx="328">
                  <c:v>244.42776769017291</c:v>
                </c:pt>
                <c:pt idx="329">
                  <c:v>248.08865574318816</c:v>
                </c:pt>
                <c:pt idx="330">
                  <c:v>264.0494374292357</c:v>
                </c:pt>
                <c:pt idx="331">
                  <c:v>276.35446543040007</c:v>
                </c:pt>
                <c:pt idx="332">
                  <c:v>290.049241624974</c:v>
                </c:pt>
                <c:pt idx="333">
                  <c:v>309.18044763484568</c:v>
                </c:pt>
                <c:pt idx="334">
                  <c:v>290.79595511027901</c:v>
                </c:pt>
                <c:pt idx="335">
                  <c:v>283.00632026638459</c:v>
                </c:pt>
                <c:pt idx="336">
                  <c:v>278.58599828870638</c:v>
                </c:pt>
                <c:pt idx="337">
                  <c:v>274.4113903733637</c:v>
                </c:pt>
                <c:pt idx="338">
                  <c:v>279.33600258815522</c:v>
                </c:pt>
                <c:pt idx="339">
                  <c:v>287.18717954807562</c:v>
                </c:pt>
                <c:pt idx="340">
                  <c:v>297.76238651537324</c:v>
                </c:pt>
                <c:pt idx="341">
                  <c:v>264.82497920477817</c:v>
                </c:pt>
                <c:pt idx="342">
                  <c:v>250.1362026979823</c:v>
                </c:pt>
                <c:pt idx="343">
                  <c:v>251.30815819197596</c:v>
                </c:pt>
                <c:pt idx="344">
                  <c:v>251.27127072027815</c:v>
                </c:pt>
                <c:pt idx="345">
                  <c:v>257.96363082867856</c:v>
                </c:pt>
                <c:pt idx="346">
                  <c:v>275.3352066335342</c:v>
                </c:pt>
                <c:pt idx="347">
                  <c:v>294.35307833779234</c:v>
                </c:pt>
                <c:pt idx="348">
                  <c:v>281.00789623016362</c:v>
                </c:pt>
                <c:pt idx="349">
                  <c:v>283.32160410324559</c:v>
                </c:pt>
                <c:pt idx="350">
                  <c:v>286.34746689605981</c:v>
                </c:pt>
                <c:pt idx="351">
                  <c:v>285.06541625860291</c:v>
                </c:pt>
                <c:pt idx="352">
                  <c:v>291.46216423070064</c:v>
                </c:pt>
                <c:pt idx="353">
                  <c:v>304.53104626071081</c:v>
                </c:pt>
                <c:pt idx="354">
                  <c:v>322.2712594252298</c:v>
                </c:pt>
                <c:pt idx="355">
                  <c:v>292.68627294374437</c:v>
                </c:pt>
                <c:pt idx="356">
                  <c:v>267.78113131419195</c:v>
                </c:pt>
                <c:pt idx="357">
                  <c:v>255.55991941968659</c:v>
                </c:pt>
                <c:pt idx="358">
                  <c:v>270.01907164453678</c:v>
                </c:pt>
                <c:pt idx="359">
                  <c:v>289.15727787659398</c:v>
                </c:pt>
                <c:pt idx="360">
                  <c:v>288.9748655483545</c:v>
                </c:pt>
                <c:pt idx="361">
                  <c:v>298.47312382466771</c:v>
                </c:pt>
                <c:pt idx="362">
                  <c:v>272.65364619259071</c:v>
                </c:pt>
                <c:pt idx="363">
                  <c:v>245.51780875514305</c:v>
                </c:pt>
                <c:pt idx="364">
                  <c:v>235.06653920962617</c:v>
                </c:pt>
                <c:pt idx="365">
                  <c:v>229.30023328359403</c:v>
                </c:pt>
                <c:pt idx="366">
                  <c:v>236.21982841532827</c:v>
                </c:pt>
                <c:pt idx="367">
                  <c:v>246.82657024286709</c:v>
                </c:pt>
                <c:pt idx="368">
                  <c:v>252.12183144721257</c:v>
                </c:pt>
                <c:pt idx="369">
                  <c:v>232.10699724035476</c:v>
                </c:pt>
                <c:pt idx="370">
                  <c:v>208.78342303726913</c:v>
                </c:pt>
                <c:pt idx="371">
                  <c:v>202.1524543821215</c:v>
                </c:pt>
                <c:pt idx="372">
                  <c:v>198.21548028731286</c:v>
                </c:pt>
                <c:pt idx="373">
                  <c:v>204.97402237953338</c:v>
                </c:pt>
                <c:pt idx="374">
                  <c:v>220.42967868399319</c:v>
                </c:pt>
                <c:pt idx="375">
                  <c:v>232.58409143747303</c:v>
                </c:pt>
                <c:pt idx="376">
                  <c:v>223.43893507792745</c:v>
                </c:pt>
                <c:pt idx="377">
                  <c:v>225.99591819382567</c:v>
                </c:pt>
                <c:pt idx="378">
                  <c:v>225.25679177517304</c:v>
                </c:pt>
                <c:pt idx="379">
                  <c:v>231.22335625274081</c:v>
                </c:pt>
                <c:pt idx="380">
                  <c:v>229.8974635299619</c:v>
                </c:pt>
                <c:pt idx="381">
                  <c:v>239.28100571838149</c:v>
                </c:pt>
                <c:pt idx="382">
                  <c:v>241.37591001877536</c:v>
                </c:pt>
                <c:pt idx="383">
                  <c:v>232.18413733740636</c:v>
                </c:pt>
                <c:pt idx="384">
                  <c:v>236.70766589008144</c:v>
                </c:pt>
                <c:pt idx="385">
                  <c:v>237.94725297922287</c:v>
                </c:pt>
                <c:pt idx="386">
                  <c:v>241.90381706036987</c:v>
                </c:pt>
                <c:pt idx="387">
                  <c:v>247.57499913457377</c:v>
                </c:pt>
                <c:pt idx="388">
                  <c:v>256.96388141785428</c:v>
                </c:pt>
                <c:pt idx="389">
                  <c:v>270.07333921591635</c:v>
                </c:pt>
                <c:pt idx="390">
                  <c:v>267.90254881134115</c:v>
                </c:pt>
                <c:pt idx="391">
                  <c:v>265.47110145302759</c:v>
                </c:pt>
                <c:pt idx="392">
                  <c:v>262.82868362421868</c:v>
                </c:pt>
                <c:pt idx="393">
                  <c:v>262.97746294298759</c:v>
                </c:pt>
                <c:pt idx="394">
                  <c:v>264.92135777756903</c:v>
                </c:pt>
                <c:pt idx="395">
                  <c:v>273.65865345783641</c:v>
                </c:pt>
                <c:pt idx="396">
                  <c:v>277.80003540569487</c:v>
                </c:pt>
                <c:pt idx="397">
                  <c:v>268.58524055404723</c:v>
                </c:pt>
                <c:pt idx="398">
                  <c:v>256.99540546177741</c:v>
                </c:pt>
                <c:pt idx="399">
                  <c:v>247.01095782386437</c:v>
                </c:pt>
                <c:pt idx="400">
                  <c:v>246.61203679613755</c:v>
                </c:pt>
                <c:pt idx="401">
                  <c:v>250.77752957418943</c:v>
                </c:pt>
                <c:pt idx="402">
                  <c:v>257.47626992454843</c:v>
                </c:pt>
                <c:pt idx="403">
                  <c:v>257.68536857000618</c:v>
                </c:pt>
                <c:pt idx="404">
                  <c:v>249.53203536081946</c:v>
                </c:pt>
                <c:pt idx="405">
                  <c:v>248.01536988427779</c:v>
                </c:pt>
                <c:pt idx="406">
                  <c:v>249.13580140050635</c:v>
                </c:pt>
                <c:pt idx="407">
                  <c:v>251.89744874218468</c:v>
                </c:pt>
                <c:pt idx="408">
                  <c:v>254.3068471429051</c:v>
                </c:pt>
                <c:pt idx="409">
                  <c:v>256.37706978493134</c:v>
                </c:pt>
                <c:pt idx="410">
                  <c:v>261.12570308299382</c:v>
                </c:pt>
                <c:pt idx="411">
                  <c:v>263.5703970751365</c:v>
                </c:pt>
                <c:pt idx="412">
                  <c:v>262.71808635195066</c:v>
                </c:pt>
                <c:pt idx="413">
                  <c:v>265.57667271180344</c:v>
                </c:pt>
                <c:pt idx="414">
                  <c:v>267.15501723326724</c:v>
                </c:pt>
                <c:pt idx="415">
                  <c:v>265.46310981747229</c:v>
                </c:pt>
                <c:pt idx="416">
                  <c:v>265.51175083287671</c:v>
                </c:pt>
                <c:pt idx="417">
                  <c:v>265.31360477939961</c:v>
                </c:pt>
                <c:pt idx="418">
                  <c:v>265.90428175951092</c:v>
                </c:pt>
                <c:pt idx="419">
                  <c:v>267.37333805876369</c:v>
                </c:pt>
                <c:pt idx="420">
                  <c:v>263.74580343813432</c:v>
                </c:pt>
                <c:pt idx="421">
                  <c:v>263.04915566325417</c:v>
                </c:pt>
                <c:pt idx="422">
                  <c:v>265.3135325412386</c:v>
                </c:pt>
                <c:pt idx="423">
                  <c:v>265.57195296664941</c:v>
                </c:pt>
                <c:pt idx="424">
                  <c:v>268.86060948419799</c:v>
                </c:pt>
                <c:pt idx="425">
                  <c:v>267.21345736759849</c:v>
                </c:pt>
                <c:pt idx="426">
                  <c:v>268.53223653195892</c:v>
                </c:pt>
                <c:pt idx="427">
                  <c:v>267.78711635711898</c:v>
                </c:pt>
                <c:pt idx="428">
                  <c:v>271.01534099120818</c:v>
                </c:pt>
                <c:pt idx="429">
                  <c:v>268.22263605885291</c:v>
                </c:pt>
                <c:pt idx="430">
                  <c:v>271.41248049865226</c:v>
                </c:pt>
                <c:pt idx="431">
                  <c:v>272.22836763449777</c:v>
                </c:pt>
                <c:pt idx="432">
                  <c:v>271.02549289567014</c:v>
                </c:pt>
                <c:pt idx="433">
                  <c:v>268.79337815249437</c:v>
                </c:pt>
                <c:pt idx="434">
                  <c:v>269.53109137797856</c:v>
                </c:pt>
                <c:pt idx="435">
                  <c:v>267.24075049611292</c:v>
                </c:pt>
                <c:pt idx="436">
                  <c:v>268.92173309596728</c:v>
                </c:pt>
                <c:pt idx="437">
                  <c:v>270.57377760724648</c:v>
                </c:pt>
                <c:pt idx="438">
                  <c:v>271.19887689931329</c:v>
                </c:pt>
                <c:pt idx="439">
                  <c:v>270.79221767303898</c:v>
                </c:pt>
                <c:pt idx="440">
                  <c:v>270.98627321251843</c:v>
                </c:pt>
                <c:pt idx="441">
                  <c:v>266.23908409589785</c:v>
                </c:pt>
                <c:pt idx="442">
                  <c:v>269.56299368688724</c:v>
                </c:pt>
                <c:pt idx="443">
                  <c:v>267.97412427447034</c:v>
                </c:pt>
                <c:pt idx="444">
                  <c:v>270.4969036897719</c:v>
                </c:pt>
                <c:pt idx="445">
                  <c:v>272.15510146083489</c:v>
                </c:pt>
                <c:pt idx="446">
                  <c:v>271.96866354452413</c:v>
                </c:pt>
                <c:pt idx="447">
                  <c:v>270.96090383606042</c:v>
                </c:pt>
                <c:pt idx="448">
                  <c:v>272.06841513484233</c:v>
                </c:pt>
                <c:pt idx="449">
                  <c:v>267.29891437112656</c:v>
                </c:pt>
                <c:pt idx="450">
                  <c:v>266.66220863512808</c:v>
                </c:pt>
                <c:pt idx="451">
                  <c:v>264.16520462693552</c:v>
                </c:pt>
                <c:pt idx="452">
                  <c:v>265.81581582164199</c:v>
                </c:pt>
                <c:pt idx="453">
                  <c:v>264.61471483398145</c:v>
                </c:pt>
                <c:pt idx="454">
                  <c:v>260.55360426806146</c:v>
                </c:pt>
                <c:pt idx="455">
                  <c:v>262.62304450555166</c:v>
                </c:pt>
                <c:pt idx="456">
                  <c:v>264.82114861518403</c:v>
                </c:pt>
                <c:pt idx="457">
                  <c:v>269.14701220454936</c:v>
                </c:pt>
                <c:pt idx="458">
                  <c:v>271.5991921207542</c:v>
                </c:pt>
                <c:pt idx="459">
                  <c:v>277.18687621799108</c:v>
                </c:pt>
                <c:pt idx="460">
                  <c:v>271.90567194600862</c:v>
                </c:pt>
                <c:pt idx="461">
                  <c:v>270.74520743513222</c:v>
                </c:pt>
                <c:pt idx="462">
                  <c:v>274.70016082749135</c:v>
                </c:pt>
                <c:pt idx="463">
                  <c:v>275.76524558474375</c:v>
                </c:pt>
                <c:pt idx="464">
                  <c:v>272.9380642360411</c:v>
                </c:pt>
                <c:pt idx="465">
                  <c:v>276.21642775036798</c:v>
                </c:pt>
                <c:pt idx="466">
                  <c:v>275.60872260566794</c:v>
                </c:pt>
                <c:pt idx="467">
                  <c:v>273.1082456684735</c:v>
                </c:pt>
                <c:pt idx="468">
                  <c:v>271.70394182937525</c:v>
                </c:pt>
                <c:pt idx="469">
                  <c:v>267.38995623543997</c:v>
                </c:pt>
                <c:pt idx="470">
                  <c:v>268.16075064336019</c:v>
                </c:pt>
                <c:pt idx="471">
                  <c:v>268.01020434112797</c:v>
                </c:pt>
                <c:pt idx="472">
                  <c:v>271.93316425910871</c:v>
                </c:pt>
                <c:pt idx="473">
                  <c:v>271.94044288173245</c:v>
                </c:pt>
                <c:pt idx="474">
                  <c:v>261.02260516720889</c:v>
                </c:pt>
                <c:pt idx="475">
                  <c:v>261.16848588903122</c:v>
                </c:pt>
                <c:pt idx="476">
                  <c:v>259.36804683972969</c:v>
                </c:pt>
                <c:pt idx="477">
                  <c:v>260.61302098223314</c:v>
                </c:pt>
                <c:pt idx="478">
                  <c:v>259.89783389124932</c:v>
                </c:pt>
                <c:pt idx="479">
                  <c:v>261.21507780675529</c:v>
                </c:pt>
                <c:pt idx="480">
                  <c:v>261.57689901421145</c:v>
                </c:pt>
                <c:pt idx="481">
                  <c:v>261.97202835480948</c:v>
                </c:pt>
                <c:pt idx="482">
                  <c:v>265.38390842871195</c:v>
                </c:pt>
                <c:pt idx="483">
                  <c:v>266.80036886138987</c:v>
                </c:pt>
                <c:pt idx="484">
                  <c:v>263.21252161653774</c:v>
                </c:pt>
                <c:pt idx="485">
                  <c:v>259.56262268582941</c:v>
                </c:pt>
                <c:pt idx="486">
                  <c:v>259.92214074013737</c:v>
                </c:pt>
                <c:pt idx="487">
                  <c:v>256.28770398190045</c:v>
                </c:pt>
                <c:pt idx="488">
                  <c:v>255.65385281663566</c:v>
                </c:pt>
                <c:pt idx="489">
                  <c:v>260.9581327300848</c:v>
                </c:pt>
                <c:pt idx="490">
                  <c:v>260.20541887314266</c:v>
                </c:pt>
                <c:pt idx="491">
                  <c:v>259.38914639922768</c:v>
                </c:pt>
                <c:pt idx="492">
                  <c:v>262.49886049504585</c:v>
                </c:pt>
                <c:pt idx="493">
                  <c:v>267.53635177453816</c:v>
                </c:pt>
                <c:pt idx="494">
                  <c:v>269.51964309707819</c:v>
                </c:pt>
                <c:pt idx="495">
                  <c:v>268.42388563829536</c:v>
                </c:pt>
                <c:pt idx="496">
                  <c:v>266.22807651797029</c:v>
                </c:pt>
                <c:pt idx="497">
                  <c:v>265.92190960696007</c:v>
                </c:pt>
                <c:pt idx="498">
                  <c:v>267.5019356217781</c:v>
                </c:pt>
                <c:pt idx="499">
                  <c:v>268.96032069678677</c:v>
                </c:pt>
                <c:pt idx="500">
                  <c:v>271.29259462602568</c:v>
                </c:pt>
                <c:pt idx="501">
                  <c:v>273.51637982205739</c:v>
                </c:pt>
                <c:pt idx="502">
                  <c:v>269.61453187793177</c:v>
                </c:pt>
                <c:pt idx="503">
                  <c:v>258.57418985825552</c:v>
                </c:pt>
                <c:pt idx="504">
                  <c:v>259.38929588440169</c:v>
                </c:pt>
                <c:pt idx="505">
                  <c:v>259.05222991483697</c:v>
                </c:pt>
                <c:pt idx="506">
                  <c:v>256.55463096656513</c:v>
                </c:pt>
                <c:pt idx="507">
                  <c:v>254.89639993424498</c:v>
                </c:pt>
                <c:pt idx="508">
                  <c:v>256.09362666207926</c:v>
                </c:pt>
                <c:pt idx="509">
                  <c:v>254.13503392076382</c:v>
                </c:pt>
                <c:pt idx="510">
                  <c:v>255.00914628875034</c:v>
                </c:pt>
                <c:pt idx="511">
                  <c:v>256.7078562925899</c:v>
                </c:pt>
                <c:pt idx="512">
                  <c:v>257.23048501912763</c:v>
                </c:pt>
                <c:pt idx="513">
                  <c:v>260.57490846938163</c:v>
                </c:pt>
                <c:pt idx="514">
                  <c:v>261.73909830747198</c:v>
                </c:pt>
                <c:pt idx="515">
                  <c:v>264.74052590037445</c:v>
                </c:pt>
                <c:pt idx="516">
                  <c:v>266.57120159082842</c:v>
                </c:pt>
                <c:pt idx="517">
                  <c:v>263.22244222690369</c:v>
                </c:pt>
                <c:pt idx="518">
                  <c:v>263.69196766155619</c:v>
                </c:pt>
                <c:pt idx="519">
                  <c:v>261.98347893752816</c:v>
                </c:pt>
                <c:pt idx="520">
                  <c:v>259.09558977668348</c:v>
                </c:pt>
                <c:pt idx="521">
                  <c:v>259.03485426811494</c:v>
                </c:pt>
                <c:pt idx="522">
                  <c:v>259.81485907139813</c:v>
                </c:pt>
                <c:pt idx="523">
                  <c:v>260.20845469538017</c:v>
                </c:pt>
                <c:pt idx="524">
                  <c:v>258.51917862939445</c:v>
                </c:pt>
                <c:pt idx="525">
                  <c:v>260.76035871571457</c:v>
                </c:pt>
                <c:pt idx="526">
                  <c:v>257.9481060235139</c:v>
                </c:pt>
                <c:pt idx="527">
                  <c:v>254.07957159960915</c:v>
                </c:pt>
                <c:pt idx="528">
                  <c:v>257.21417297000789</c:v>
                </c:pt>
                <c:pt idx="529">
                  <c:v>255.37697313294939</c:v>
                </c:pt>
                <c:pt idx="530">
                  <c:v>252.59051804012324</c:v>
                </c:pt>
                <c:pt idx="531">
                  <c:v>251.7398002007576</c:v>
                </c:pt>
                <c:pt idx="532">
                  <c:v>255.84785848546744</c:v>
                </c:pt>
                <c:pt idx="533">
                  <c:v>254.91582777357235</c:v>
                </c:pt>
                <c:pt idx="534">
                  <c:v>255.9426598388809</c:v>
                </c:pt>
                <c:pt idx="535">
                  <c:v>259.93115960449632</c:v>
                </c:pt>
                <c:pt idx="536">
                  <c:v>259.88938143099949</c:v>
                </c:pt>
                <c:pt idx="537">
                  <c:v>255.80251228235466</c:v>
                </c:pt>
                <c:pt idx="538">
                  <c:v>255.65273854999032</c:v>
                </c:pt>
                <c:pt idx="539">
                  <c:v>254.44014209016404</c:v>
                </c:pt>
                <c:pt idx="540">
                  <c:v>255.16313488261403</c:v>
                </c:pt>
                <c:pt idx="541">
                  <c:v>258.8178694657463</c:v>
                </c:pt>
                <c:pt idx="542">
                  <c:v>260.4033563074272</c:v>
                </c:pt>
                <c:pt idx="543">
                  <c:v>261.92862701728245</c:v>
                </c:pt>
                <c:pt idx="544">
                  <c:v>256.38287789057813</c:v>
                </c:pt>
                <c:pt idx="545">
                  <c:v>252.76061884026876</c:v>
                </c:pt>
                <c:pt idx="546">
                  <c:v>254.0608820337975</c:v>
                </c:pt>
                <c:pt idx="547">
                  <c:v>252.28325261157352</c:v>
                </c:pt>
                <c:pt idx="548">
                  <c:v>254.42506160300763</c:v>
                </c:pt>
                <c:pt idx="549">
                  <c:v>255.491891668883</c:v>
                </c:pt>
                <c:pt idx="550">
                  <c:v>257.48690759318197</c:v>
                </c:pt>
                <c:pt idx="551">
                  <c:v>258.40887344202201</c:v>
                </c:pt>
                <c:pt idx="552">
                  <c:v>255.54900253637788</c:v>
                </c:pt>
                <c:pt idx="553">
                  <c:v>252.81381460271768</c:v>
                </c:pt>
                <c:pt idx="554">
                  <c:v>250.23692641015714</c:v>
                </c:pt>
                <c:pt idx="555">
                  <c:v>248.85614418719251</c:v>
                </c:pt>
                <c:pt idx="556">
                  <c:v>248.72101499978999</c:v>
                </c:pt>
                <c:pt idx="557">
                  <c:v>251.89611529239392</c:v>
                </c:pt>
                <c:pt idx="558">
                  <c:v>250.44074922232267</c:v>
                </c:pt>
                <c:pt idx="559">
                  <c:v>245.41909126718656</c:v>
                </c:pt>
                <c:pt idx="560">
                  <c:v>247.69891993246711</c:v>
                </c:pt>
                <c:pt idx="561">
                  <c:v>244.31025577963464</c:v>
                </c:pt>
                <c:pt idx="562">
                  <c:v>245.27973763225873</c:v>
                </c:pt>
                <c:pt idx="563">
                  <c:v>245.63863023965678</c:v>
                </c:pt>
                <c:pt idx="564">
                  <c:v>246.41901128864902</c:v>
                </c:pt>
                <c:pt idx="565">
                  <c:v>251.6299060196734</c:v>
                </c:pt>
                <c:pt idx="566">
                  <c:v>249.2775913206242</c:v>
                </c:pt>
                <c:pt idx="567">
                  <c:v>251.36222468350297</c:v>
                </c:pt>
                <c:pt idx="568">
                  <c:v>253.90709318520112</c:v>
                </c:pt>
                <c:pt idx="569">
                  <c:v>258.9297993989203</c:v>
                </c:pt>
                <c:pt idx="570">
                  <c:v>262.45718728766224</c:v>
                </c:pt>
                <c:pt idx="571">
                  <c:v>263.51364305304651</c:v>
                </c:pt>
                <c:pt idx="572">
                  <c:v>271.10956429410817</c:v>
                </c:pt>
                <c:pt idx="573">
                  <c:v>268.25716042672411</c:v>
                </c:pt>
                <c:pt idx="574">
                  <c:v>266.97446897673308</c:v>
                </c:pt>
                <c:pt idx="575">
                  <c:v>268.28301052816096</c:v>
                </c:pt>
                <c:pt idx="576">
                  <c:v>263.19937861899143</c:v>
                </c:pt>
                <c:pt idx="577">
                  <c:v>261.75101776010888</c:v>
                </c:pt>
                <c:pt idx="578">
                  <c:v>260.96441172862887</c:v>
                </c:pt>
                <c:pt idx="579">
                  <c:v>250</c:v>
                </c:pt>
                <c:pt idx="580">
                  <c:v>250</c:v>
                </c:pt>
                <c:pt idx="581">
                  <c:v>250</c:v>
                </c:pt>
                <c:pt idx="582">
                  <c:v>250</c:v>
                </c:pt>
                <c:pt idx="583">
                  <c:v>250</c:v>
                </c:pt>
                <c:pt idx="584">
                  <c:v>250</c:v>
                </c:pt>
                <c:pt idx="585">
                  <c:v>250</c:v>
                </c:pt>
                <c:pt idx="586">
                  <c:v>250</c:v>
                </c:pt>
                <c:pt idx="587">
                  <c:v>250</c:v>
                </c:pt>
                <c:pt idx="588">
                  <c:v>250</c:v>
                </c:pt>
                <c:pt idx="589">
                  <c:v>250</c:v>
                </c:pt>
                <c:pt idx="590">
                  <c:v>250</c:v>
                </c:pt>
                <c:pt idx="591">
                  <c:v>250</c:v>
                </c:pt>
                <c:pt idx="592">
                  <c:v>250</c:v>
                </c:pt>
                <c:pt idx="593">
                  <c:v>250</c:v>
                </c:pt>
                <c:pt idx="594">
                  <c:v>250</c:v>
                </c:pt>
                <c:pt idx="595">
                  <c:v>250</c:v>
                </c:pt>
                <c:pt idx="596">
                  <c:v>250</c:v>
                </c:pt>
                <c:pt idx="597">
                  <c:v>250</c:v>
                </c:pt>
                <c:pt idx="598">
                  <c:v>250</c:v>
                </c:pt>
                <c:pt idx="599">
                  <c:v>250</c:v>
                </c:pt>
                <c:pt idx="600">
                  <c:v>250</c:v>
                </c:pt>
                <c:pt idx="601">
                  <c:v>250</c:v>
                </c:pt>
                <c:pt idx="602">
                  <c:v>250</c:v>
                </c:pt>
                <c:pt idx="603">
                  <c:v>250</c:v>
                </c:pt>
                <c:pt idx="604">
                  <c:v>250</c:v>
                </c:pt>
                <c:pt idx="605">
                  <c:v>250</c:v>
                </c:pt>
                <c:pt idx="606">
                  <c:v>250</c:v>
                </c:pt>
                <c:pt idx="607">
                  <c:v>250</c:v>
                </c:pt>
                <c:pt idx="608">
                  <c:v>250</c:v>
                </c:pt>
                <c:pt idx="609">
                  <c:v>250</c:v>
                </c:pt>
                <c:pt idx="610">
                  <c:v>250</c:v>
                </c:pt>
                <c:pt idx="611">
                  <c:v>250</c:v>
                </c:pt>
                <c:pt idx="612">
                  <c:v>250</c:v>
                </c:pt>
                <c:pt idx="613">
                  <c:v>250</c:v>
                </c:pt>
                <c:pt idx="614">
                  <c:v>250</c:v>
                </c:pt>
                <c:pt idx="615">
                  <c:v>250</c:v>
                </c:pt>
                <c:pt idx="616">
                  <c:v>250</c:v>
                </c:pt>
                <c:pt idx="617">
                  <c:v>250</c:v>
                </c:pt>
                <c:pt idx="618">
                  <c:v>250</c:v>
                </c:pt>
                <c:pt idx="619">
                  <c:v>250</c:v>
                </c:pt>
                <c:pt idx="620">
                  <c:v>250</c:v>
                </c:pt>
                <c:pt idx="621">
                  <c:v>250</c:v>
                </c:pt>
                <c:pt idx="622">
                  <c:v>250</c:v>
                </c:pt>
                <c:pt idx="623">
                  <c:v>250</c:v>
                </c:pt>
                <c:pt idx="624">
                  <c:v>250</c:v>
                </c:pt>
                <c:pt idx="625">
                  <c:v>250</c:v>
                </c:pt>
                <c:pt idx="626">
                  <c:v>250</c:v>
                </c:pt>
                <c:pt idx="627">
                  <c:v>250</c:v>
                </c:pt>
                <c:pt idx="628">
                  <c:v>250</c:v>
                </c:pt>
                <c:pt idx="629">
                  <c:v>250</c:v>
                </c:pt>
                <c:pt idx="630">
                  <c:v>250</c:v>
                </c:pt>
                <c:pt idx="631">
                  <c:v>250</c:v>
                </c:pt>
                <c:pt idx="632">
                  <c:v>250</c:v>
                </c:pt>
                <c:pt idx="633">
                  <c:v>250</c:v>
                </c:pt>
                <c:pt idx="634">
                  <c:v>250</c:v>
                </c:pt>
                <c:pt idx="635">
                  <c:v>250</c:v>
                </c:pt>
                <c:pt idx="636">
                  <c:v>250</c:v>
                </c:pt>
                <c:pt idx="637">
                  <c:v>250</c:v>
                </c:pt>
                <c:pt idx="638">
                  <c:v>250</c:v>
                </c:pt>
                <c:pt idx="639">
                  <c:v>250</c:v>
                </c:pt>
                <c:pt idx="640">
                  <c:v>250</c:v>
                </c:pt>
                <c:pt idx="641">
                  <c:v>250</c:v>
                </c:pt>
                <c:pt idx="642">
                  <c:v>250</c:v>
                </c:pt>
                <c:pt idx="643">
                  <c:v>250</c:v>
                </c:pt>
                <c:pt idx="644">
                  <c:v>250</c:v>
                </c:pt>
                <c:pt idx="645">
                  <c:v>250</c:v>
                </c:pt>
                <c:pt idx="646">
                  <c:v>250</c:v>
                </c:pt>
                <c:pt idx="647">
                  <c:v>250</c:v>
                </c:pt>
                <c:pt idx="648">
                  <c:v>250</c:v>
                </c:pt>
                <c:pt idx="649">
                  <c:v>250</c:v>
                </c:pt>
                <c:pt idx="650">
                  <c:v>250</c:v>
                </c:pt>
                <c:pt idx="651">
                  <c:v>250</c:v>
                </c:pt>
                <c:pt idx="652">
                  <c:v>250</c:v>
                </c:pt>
                <c:pt idx="653">
                  <c:v>250</c:v>
                </c:pt>
                <c:pt idx="654">
                  <c:v>250</c:v>
                </c:pt>
                <c:pt idx="655">
                  <c:v>250</c:v>
                </c:pt>
                <c:pt idx="656">
                  <c:v>250</c:v>
                </c:pt>
                <c:pt idx="657">
                  <c:v>250</c:v>
                </c:pt>
                <c:pt idx="658">
                  <c:v>250</c:v>
                </c:pt>
                <c:pt idx="659">
                  <c:v>250</c:v>
                </c:pt>
                <c:pt idx="660">
                  <c:v>250</c:v>
                </c:pt>
                <c:pt idx="661">
                  <c:v>250</c:v>
                </c:pt>
                <c:pt idx="662">
                  <c:v>250</c:v>
                </c:pt>
                <c:pt idx="663">
                  <c:v>250</c:v>
                </c:pt>
                <c:pt idx="664">
                  <c:v>250</c:v>
                </c:pt>
                <c:pt idx="665">
                  <c:v>250</c:v>
                </c:pt>
                <c:pt idx="666">
                  <c:v>250</c:v>
                </c:pt>
                <c:pt idx="667">
                  <c:v>250</c:v>
                </c:pt>
                <c:pt idx="668">
                  <c:v>250</c:v>
                </c:pt>
                <c:pt idx="669">
                  <c:v>250</c:v>
                </c:pt>
                <c:pt idx="670">
                  <c:v>250</c:v>
                </c:pt>
                <c:pt idx="671">
                  <c:v>250</c:v>
                </c:pt>
                <c:pt idx="672">
                  <c:v>250</c:v>
                </c:pt>
                <c:pt idx="673">
                  <c:v>250</c:v>
                </c:pt>
                <c:pt idx="674">
                  <c:v>250</c:v>
                </c:pt>
                <c:pt idx="675">
                  <c:v>250</c:v>
                </c:pt>
                <c:pt idx="676">
                  <c:v>250</c:v>
                </c:pt>
                <c:pt idx="677">
                  <c:v>250</c:v>
                </c:pt>
                <c:pt idx="678">
                  <c:v>250</c:v>
                </c:pt>
                <c:pt idx="679">
                  <c:v>250</c:v>
                </c:pt>
                <c:pt idx="680">
                  <c:v>250</c:v>
                </c:pt>
                <c:pt idx="681">
                  <c:v>250</c:v>
                </c:pt>
                <c:pt idx="682">
                  <c:v>250</c:v>
                </c:pt>
                <c:pt idx="683">
                  <c:v>250</c:v>
                </c:pt>
                <c:pt idx="684">
                  <c:v>250</c:v>
                </c:pt>
                <c:pt idx="685">
                  <c:v>250</c:v>
                </c:pt>
                <c:pt idx="686">
                  <c:v>250</c:v>
                </c:pt>
                <c:pt idx="687">
                  <c:v>250</c:v>
                </c:pt>
                <c:pt idx="688">
                  <c:v>250</c:v>
                </c:pt>
                <c:pt idx="689">
                  <c:v>250</c:v>
                </c:pt>
                <c:pt idx="690">
                  <c:v>250</c:v>
                </c:pt>
                <c:pt idx="691">
                  <c:v>250</c:v>
                </c:pt>
                <c:pt idx="692">
                  <c:v>250</c:v>
                </c:pt>
                <c:pt idx="693">
                  <c:v>250</c:v>
                </c:pt>
                <c:pt idx="694">
                  <c:v>250</c:v>
                </c:pt>
                <c:pt idx="695">
                  <c:v>250</c:v>
                </c:pt>
                <c:pt idx="696">
                  <c:v>250</c:v>
                </c:pt>
                <c:pt idx="697">
                  <c:v>250</c:v>
                </c:pt>
                <c:pt idx="698">
                  <c:v>250</c:v>
                </c:pt>
                <c:pt idx="699">
                  <c:v>250</c:v>
                </c:pt>
                <c:pt idx="700">
                  <c:v>250</c:v>
                </c:pt>
                <c:pt idx="701">
                  <c:v>250</c:v>
                </c:pt>
                <c:pt idx="702">
                  <c:v>250</c:v>
                </c:pt>
                <c:pt idx="703">
                  <c:v>250</c:v>
                </c:pt>
                <c:pt idx="704">
                  <c:v>250</c:v>
                </c:pt>
                <c:pt idx="705">
                  <c:v>250</c:v>
                </c:pt>
                <c:pt idx="706">
                  <c:v>250</c:v>
                </c:pt>
                <c:pt idx="707">
                  <c:v>250</c:v>
                </c:pt>
                <c:pt idx="708">
                  <c:v>250</c:v>
                </c:pt>
                <c:pt idx="709">
                  <c:v>250</c:v>
                </c:pt>
                <c:pt idx="710">
                  <c:v>250</c:v>
                </c:pt>
                <c:pt idx="711">
                  <c:v>250</c:v>
                </c:pt>
                <c:pt idx="712">
                  <c:v>250</c:v>
                </c:pt>
                <c:pt idx="713">
                  <c:v>250</c:v>
                </c:pt>
                <c:pt idx="714">
                  <c:v>250</c:v>
                </c:pt>
                <c:pt idx="715">
                  <c:v>250</c:v>
                </c:pt>
                <c:pt idx="716">
                  <c:v>250</c:v>
                </c:pt>
                <c:pt idx="717">
                  <c:v>250</c:v>
                </c:pt>
                <c:pt idx="718">
                  <c:v>250</c:v>
                </c:pt>
                <c:pt idx="719">
                  <c:v>250</c:v>
                </c:pt>
                <c:pt idx="720">
                  <c:v>250</c:v>
                </c:pt>
                <c:pt idx="721">
                  <c:v>250</c:v>
                </c:pt>
                <c:pt idx="722">
                  <c:v>250</c:v>
                </c:pt>
                <c:pt idx="723">
                  <c:v>250</c:v>
                </c:pt>
                <c:pt idx="724">
                  <c:v>250</c:v>
                </c:pt>
                <c:pt idx="725">
                  <c:v>250</c:v>
                </c:pt>
                <c:pt idx="726">
                  <c:v>250</c:v>
                </c:pt>
                <c:pt idx="727">
                  <c:v>250</c:v>
                </c:pt>
                <c:pt idx="728">
                  <c:v>250</c:v>
                </c:pt>
                <c:pt idx="729">
                  <c:v>250</c:v>
                </c:pt>
                <c:pt idx="730">
                  <c:v>250</c:v>
                </c:pt>
                <c:pt idx="731">
                  <c:v>250</c:v>
                </c:pt>
                <c:pt idx="732">
                  <c:v>250</c:v>
                </c:pt>
                <c:pt idx="733">
                  <c:v>250</c:v>
                </c:pt>
                <c:pt idx="734">
                  <c:v>250</c:v>
                </c:pt>
                <c:pt idx="735">
                  <c:v>250</c:v>
                </c:pt>
                <c:pt idx="736">
                  <c:v>250</c:v>
                </c:pt>
                <c:pt idx="737">
                  <c:v>250</c:v>
                </c:pt>
                <c:pt idx="738">
                  <c:v>250</c:v>
                </c:pt>
                <c:pt idx="739">
                  <c:v>250</c:v>
                </c:pt>
                <c:pt idx="740">
                  <c:v>250</c:v>
                </c:pt>
                <c:pt idx="741">
                  <c:v>250</c:v>
                </c:pt>
                <c:pt idx="742">
                  <c:v>250</c:v>
                </c:pt>
                <c:pt idx="743">
                  <c:v>250</c:v>
                </c:pt>
                <c:pt idx="744">
                  <c:v>250</c:v>
                </c:pt>
                <c:pt idx="745">
                  <c:v>250</c:v>
                </c:pt>
                <c:pt idx="746">
                  <c:v>250</c:v>
                </c:pt>
                <c:pt idx="747">
                  <c:v>250</c:v>
                </c:pt>
                <c:pt idx="748">
                  <c:v>250</c:v>
                </c:pt>
                <c:pt idx="749">
                  <c:v>250</c:v>
                </c:pt>
                <c:pt idx="750">
                  <c:v>250</c:v>
                </c:pt>
                <c:pt idx="751">
                  <c:v>250</c:v>
                </c:pt>
                <c:pt idx="752">
                  <c:v>250</c:v>
                </c:pt>
                <c:pt idx="753">
                  <c:v>250</c:v>
                </c:pt>
                <c:pt idx="754">
                  <c:v>250</c:v>
                </c:pt>
                <c:pt idx="755">
                  <c:v>250</c:v>
                </c:pt>
                <c:pt idx="756">
                  <c:v>250</c:v>
                </c:pt>
                <c:pt idx="757">
                  <c:v>250</c:v>
                </c:pt>
                <c:pt idx="758">
                  <c:v>250</c:v>
                </c:pt>
                <c:pt idx="759">
                  <c:v>250</c:v>
                </c:pt>
                <c:pt idx="760">
                  <c:v>250</c:v>
                </c:pt>
                <c:pt idx="761">
                  <c:v>250</c:v>
                </c:pt>
                <c:pt idx="762">
                  <c:v>250</c:v>
                </c:pt>
                <c:pt idx="763">
                  <c:v>250</c:v>
                </c:pt>
                <c:pt idx="764">
                  <c:v>250</c:v>
                </c:pt>
                <c:pt idx="765">
                  <c:v>250</c:v>
                </c:pt>
                <c:pt idx="766">
                  <c:v>250</c:v>
                </c:pt>
                <c:pt idx="767">
                  <c:v>250</c:v>
                </c:pt>
                <c:pt idx="768">
                  <c:v>250</c:v>
                </c:pt>
                <c:pt idx="769">
                  <c:v>250</c:v>
                </c:pt>
                <c:pt idx="770">
                  <c:v>250</c:v>
                </c:pt>
                <c:pt idx="771">
                  <c:v>250</c:v>
                </c:pt>
                <c:pt idx="772">
                  <c:v>250</c:v>
                </c:pt>
                <c:pt idx="773">
                  <c:v>250</c:v>
                </c:pt>
                <c:pt idx="774">
                  <c:v>250</c:v>
                </c:pt>
                <c:pt idx="775">
                  <c:v>250</c:v>
                </c:pt>
                <c:pt idx="776">
                  <c:v>250</c:v>
                </c:pt>
                <c:pt idx="777">
                  <c:v>250</c:v>
                </c:pt>
                <c:pt idx="778">
                  <c:v>250</c:v>
                </c:pt>
                <c:pt idx="779">
                  <c:v>250</c:v>
                </c:pt>
                <c:pt idx="780">
                  <c:v>250</c:v>
                </c:pt>
                <c:pt idx="781">
                  <c:v>250</c:v>
                </c:pt>
                <c:pt idx="782">
                  <c:v>250</c:v>
                </c:pt>
                <c:pt idx="783">
                  <c:v>250</c:v>
                </c:pt>
                <c:pt idx="784">
                  <c:v>250</c:v>
                </c:pt>
                <c:pt idx="785">
                  <c:v>250</c:v>
                </c:pt>
                <c:pt idx="786">
                  <c:v>250</c:v>
                </c:pt>
                <c:pt idx="787">
                  <c:v>250</c:v>
                </c:pt>
                <c:pt idx="788">
                  <c:v>250</c:v>
                </c:pt>
                <c:pt idx="789">
                  <c:v>250</c:v>
                </c:pt>
                <c:pt idx="790">
                  <c:v>250</c:v>
                </c:pt>
                <c:pt idx="791">
                  <c:v>250</c:v>
                </c:pt>
                <c:pt idx="792">
                  <c:v>250</c:v>
                </c:pt>
                <c:pt idx="793">
                  <c:v>250</c:v>
                </c:pt>
                <c:pt idx="794">
                  <c:v>250</c:v>
                </c:pt>
                <c:pt idx="795">
                  <c:v>250</c:v>
                </c:pt>
                <c:pt idx="796">
                  <c:v>250</c:v>
                </c:pt>
                <c:pt idx="797">
                  <c:v>250</c:v>
                </c:pt>
                <c:pt idx="798">
                  <c:v>250</c:v>
                </c:pt>
                <c:pt idx="799">
                  <c:v>250</c:v>
                </c:pt>
                <c:pt idx="800">
                  <c:v>250</c:v>
                </c:pt>
                <c:pt idx="801">
                  <c:v>250</c:v>
                </c:pt>
                <c:pt idx="802">
                  <c:v>250</c:v>
                </c:pt>
                <c:pt idx="803">
                  <c:v>250</c:v>
                </c:pt>
                <c:pt idx="804">
                  <c:v>250</c:v>
                </c:pt>
                <c:pt idx="805">
                  <c:v>250</c:v>
                </c:pt>
                <c:pt idx="806">
                  <c:v>250</c:v>
                </c:pt>
                <c:pt idx="807">
                  <c:v>250</c:v>
                </c:pt>
                <c:pt idx="808">
                  <c:v>250</c:v>
                </c:pt>
                <c:pt idx="809">
                  <c:v>250</c:v>
                </c:pt>
                <c:pt idx="810">
                  <c:v>250</c:v>
                </c:pt>
                <c:pt idx="811">
                  <c:v>250</c:v>
                </c:pt>
              </c:numCache>
            </c:numRef>
          </c:yVal>
          <c:smooth val="0"/>
          <c:extLst xmlns:c16r2="http://schemas.microsoft.com/office/drawing/2015/06/chart">
            <c:ext xmlns:c16="http://schemas.microsoft.com/office/drawing/2014/chart" uri="{C3380CC4-5D6E-409C-BE32-E72D297353CC}">
              <c16:uniqueId val="{00000000-F9E8-406A-9639-C9F46E393477}"/>
            </c:ext>
          </c:extLst>
        </c:ser>
        <c:ser>
          <c:idx val="15"/>
          <c:order val="15"/>
          <c:tx>
            <c:v>Case Count Error</c:v>
          </c:tx>
          <c:spPr>
            <a:ln w="19050" cap="rnd">
              <a:solidFill>
                <a:schemeClr val="accent1">
                  <a:lumMod val="60000"/>
                  <a:lumOff val="40000"/>
                </a:schemeClr>
              </a:solidFill>
              <a:round/>
            </a:ln>
            <a:effectLst/>
          </c:spPr>
          <c:marker>
            <c:symbol val="none"/>
          </c:marker>
          <c:xVal>
            <c:numRef>
              <c:f>'Plot Data'!$S$35:$S$846</c:f>
              <c:numCache>
                <c:formatCode>m/d/yy;@</c:formatCode>
                <c:ptCount val="812"/>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pt idx="238">
                  <c:v>44069</c:v>
                </c:pt>
                <c:pt idx="239">
                  <c:v>44070</c:v>
                </c:pt>
                <c:pt idx="240">
                  <c:v>44071</c:v>
                </c:pt>
                <c:pt idx="241">
                  <c:v>44072</c:v>
                </c:pt>
                <c:pt idx="242">
                  <c:v>44073</c:v>
                </c:pt>
                <c:pt idx="243">
                  <c:v>44074</c:v>
                </c:pt>
                <c:pt idx="244">
                  <c:v>44075</c:v>
                </c:pt>
                <c:pt idx="245">
                  <c:v>44076</c:v>
                </c:pt>
                <c:pt idx="246">
                  <c:v>44077</c:v>
                </c:pt>
                <c:pt idx="247">
                  <c:v>44078</c:v>
                </c:pt>
                <c:pt idx="248">
                  <c:v>44079</c:v>
                </c:pt>
                <c:pt idx="249">
                  <c:v>44080</c:v>
                </c:pt>
                <c:pt idx="250">
                  <c:v>44081</c:v>
                </c:pt>
                <c:pt idx="251">
                  <c:v>44082</c:v>
                </c:pt>
                <c:pt idx="252">
                  <c:v>44083</c:v>
                </c:pt>
                <c:pt idx="253">
                  <c:v>44084</c:v>
                </c:pt>
                <c:pt idx="254">
                  <c:v>44085</c:v>
                </c:pt>
                <c:pt idx="255">
                  <c:v>44086</c:v>
                </c:pt>
                <c:pt idx="256">
                  <c:v>44087</c:v>
                </c:pt>
                <c:pt idx="257">
                  <c:v>44088</c:v>
                </c:pt>
                <c:pt idx="258">
                  <c:v>44089</c:v>
                </c:pt>
                <c:pt idx="259">
                  <c:v>44090</c:v>
                </c:pt>
                <c:pt idx="260">
                  <c:v>44091</c:v>
                </c:pt>
                <c:pt idx="261">
                  <c:v>44092</c:v>
                </c:pt>
                <c:pt idx="262">
                  <c:v>44093</c:v>
                </c:pt>
                <c:pt idx="263">
                  <c:v>44094</c:v>
                </c:pt>
                <c:pt idx="264">
                  <c:v>44095</c:v>
                </c:pt>
                <c:pt idx="265">
                  <c:v>44096</c:v>
                </c:pt>
                <c:pt idx="266">
                  <c:v>44097</c:v>
                </c:pt>
                <c:pt idx="267">
                  <c:v>44098</c:v>
                </c:pt>
                <c:pt idx="268">
                  <c:v>44099</c:v>
                </c:pt>
                <c:pt idx="269">
                  <c:v>44100</c:v>
                </c:pt>
                <c:pt idx="270">
                  <c:v>44101</c:v>
                </c:pt>
                <c:pt idx="271">
                  <c:v>44102</c:v>
                </c:pt>
                <c:pt idx="272">
                  <c:v>44103</c:v>
                </c:pt>
                <c:pt idx="273">
                  <c:v>44104</c:v>
                </c:pt>
                <c:pt idx="274">
                  <c:v>44105</c:v>
                </c:pt>
                <c:pt idx="275">
                  <c:v>44106</c:v>
                </c:pt>
                <c:pt idx="276">
                  <c:v>44107</c:v>
                </c:pt>
                <c:pt idx="277">
                  <c:v>44108</c:v>
                </c:pt>
                <c:pt idx="278">
                  <c:v>44109</c:v>
                </c:pt>
                <c:pt idx="279">
                  <c:v>44110</c:v>
                </c:pt>
                <c:pt idx="280">
                  <c:v>44111</c:v>
                </c:pt>
                <c:pt idx="281">
                  <c:v>44112</c:v>
                </c:pt>
                <c:pt idx="282">
                  <c:v>44113</c:v>
                </c:pt>
                <c:pt idx="283">
                  <c:v>44114</c:v>
                </c:pt>
                <c:pt idx="284">
                  <c:v>44115</c:v>
                </c:pt>
                <c:pt idx="285">
                  <c:v>44116</c:v>
                </c:pt>
                <c:pt idx="286">
                  <c:v>44117</c:v>
                </c:pt>
                <c:pt idx="287">
                  <c:v>44118</c:v>
                </c:pt>
                <c:pt idx="288">
                  <c:v>44119</c:v>
                </c:pt>
                <c:pt idx="289">
                  <c:v>44120</c:v>
                </c:pt>
                <c:pt idx="290">
                  <c:v>44121</c:v>
                </c:pt>
                <c:pt idx="291">
                  <c:v>44122</c:v>
                </c:pt>
                <c:pt idx="292">
                  <c:v>44123</c:v>
                </c:pt>
                <c:pt idx="293">
                  <c:v>44124</c:v>
                </c:pt>
                <c:pt idx="294">
                  <c:v>44125</c:v>
                </c:pt>
                <c:pt idx="295">
                  <c:v>44126</c:v>
                </c:pt>
                <c:pt idx="296">
                  <c:v>44127</c:v>
                </c:pt>
                <c:pt idx="297">
                  <c:v>44128</c:v>
                </c:pt>
                <c:pt idx="298">
                  <c:v>44129</c:v>
                </c:pt>
                <c:pt idx="299">
                  <c:v>44130</c:v>
                </c:pt>
                <c:pt idx="300">
                  <c:v>44131</c:v>
                </c:pt>
                <c:pt idx="301">
                  <c:v>44132</c:v>
                </c:pt>
                <c:pt idx="302">
                  <c:v>44133</c:v>
                </c:pt>
                <c:pt idx="303">
                  <c:v>44134</c:v>
                </c:pt>
                <c:pt idx="304">
                  <c:v>44135</c:v>
                </c:pt>
                <c:pt idx="305">
                  <c:v>44136</c:v>
                </c:pt>
                <c:pt idx="306">
                  <c:v>44137</c:v>
                </c:pt>
                <c:pt idx="307">
                  <c:v>44138</c:v>
                </c:pt>
                <c:pt idx="308">
                  <c:v>44139</c:v>
                </c:pt>
                <c:pt idx="309">
                  <c:v>44140</c:v>
                </c:pt>
                <c:pt idx="310">
                  <c:v>44141</c:v>
                </c:pt>
                <c:pt idx="311">
                  <c:v>44142</c:v>
                </c:pt>
                <c:pt idx="312">
                  <c:v>44143</c:v>
                </c:pt>
                <c:pt idx="313">
                  <c:v>44144</c:v>
                </c:pt>
                <c:pt idx="314">
                  <c:v>44145</c:v>
                </c:pt>
                <c:pt idx="315">
                  <c:v>44146</c:v>
                </c:pt>
                <c:pt idx="316">
                  <c:v>44147</c:v>
                </c:pt>
                <c:pt idx="317">
                  <c:v>44148</c:v>
                </c:pt>
                <c:pt idx="318">
                  <c:v>44149</c:v>
                </c:pt>
                <c:pt idx="319">
                  <c:v>44150</c:v>
                </c:pt>
                <c:pt idx="320">
                  <c:v>44151</c:v>
                </c:pt>
                <c:pt idx="321">
                  <c:v>44152</c:v>
                </c:pt>
                <c:pt idx="322">
                  <c:v>44153</c:v>
                </c:pt>
                <c:pt idx="323">
                  <c:v>44154</c:v>
                </c:pt>
                <c:pt idx="324">
                  <c:v>44155</c:v>
                </c:pt>
                <c:pt idx="325">
                  <c:v>44156</c:v>
                </c:pt>
                <c:pt idx="326">
                  <c:v>44157</c:v>
                </c:pt>
                <c:pt idx="327">
                  <c:v>44158</c:v>
                </c:pt>
                <c:pt idx="328">
                  <c:v>44159</c:v>
                </c:pt>
                <c:pt idx="329">
                  <c:v>44160</c:v>
                </c:pt>
                <c:pt idx="330">
                  <c:v>44161</c:v>
                </c:pt>
                <c:pt idx="331">
                  <c:v>44162</c:v>
                </c:pt>
                <c:pt idx="332">
                  <c:v>44163</c:v>
                </c:pt>
                <c:pt idx="333">
                  <c:v>44164</c:v>
                </c:pt>
                <c:pt idx="334">
                  <c:v>44165</c:v>
                </c:pt>
                <c:pt idx="335">
                  <c:v>44166</c:v>
                </c:pt>
                <c:pt idx="336">
                  <c:v>44167</c:v>
                </c:pt>
                <c:pt idx="337">
                  <c:v>44168</c:v>
                </c:pt>
                <c:pt idx="338">
                  <c:v>44169</c:v>
                </c:pt>
                <c:pt idx="339">
                  <c:v>44170</c:v>
                </c:pt>
                <c:pt idx="340">
                  <c:v>44171</c:v>
                </c:pt>
                <c:pt idx="341">
                  <c:v>44172</c:v>
                </c:pt>
                <c:pt idx="342">
                  <c:v>44173</c:v>
                </c:pt>
                <c:pt idx="343">
                  <c:v>44174</c:v>
                </c:pt>
                <c:pt idx="344">
                  <c:v>44175</c:v>
                </c:pt>
                <c:pt idx="345">
                  <c:v>44176</c:v>
                </c:pt>
                <c:pt idx="346">
                  <c:v>44177</c:v>
                </c:pt>
                <c:pt idx="347">
                  <c:v>44178</c:v>
                </c:pt>
                <c:pt idx="348">
                  <c:v>44179</c:v>
                </c:pt>
                <c:pt idx="349">
                  <c:v>44180</c:v>
                </c:pt>
                <c:pt idx="350">
                  <c:v>44181</c:v>
                </c:pt>
                <c:pt idx="351">
                  <c:v>44182</c:v>
                </c:pt>
                <c:pt idx="352">
                  <c:v>44183</c:v>
                </c:pt>
                <c:pt idx="353">
                  <c:v>44184</c:v>
                </c:pt>
                <c:pt idx="354">
                  <c:v>44185</c:v>
                </c:pt>
                <c:pt idx="355">
                  <c:v>44186</c:v>
                </c:pt>
                <c:pt idx="356">
                  <c:v>44187</c:v>
                </c:pt>
                <c:pt idx="357">
                  <c:v>44188</c:v>
                </c:pt>
                <c:pt idx="358">
                  <c:v>44189</c:v>
                </c:pt>
                <c:pt idx="359">
                  <c:v>44190</c:v>
                </c:pt>
                <c:pt idx="360">
                  <c:v>44191</c:v>
                </c:pt>
                <c:pt idx="361">
                  <c:v>44192</c:v>
                </c:pt>
                <c:pt idx="362">
                  <c:v>44193</c:v>
                </c:pt>
                <c:pt idx="363">
                  <c:v>44194</c:v>
                </c:pt>
                <c:pt idx="364">
                  <c:v>44195</c:v>
                </c:pt>
                <c:pt idx="365">
                  <c:v>44196</c:v>
                </c:pt>
                <c:pt idx="366">
                  <c:v>44197</c:v>
                </c:pt>
                <c:pt idx="367">
                  <c:v>44198</c:v>
                </c:pt>
                <c:pt idx="368">
                  <c:v>44199</c:v>
                </c:pt>
                <c:pt idx="369">
                  <c:v>44200</c:v>
                </c:pt>
                <c:pt idx="370">
                  <c:v>44201</c:v>
                </c:pt>
                <c:pt idx="371">
                  <c:v>44202</c:v>
                </c:pt>
                <c:pt idx="372">
                  <c:v>44203</c:v>
                </c:pt>
                <c:pt idx="373">
                  <c:v>44204</c:v>
                </c:pt>
                <c:pt idx="374">
                  <c:v>44205</c:v>
                </c:pt>
                <c:pt idx="375">
                  <c:v>44206</c:v>
                </c:pt>
                <c:pt idx="376">
                  <c:v>44207</c:v>
                </c:pt>
                <c:pt idx="377">
                  <c:v>44208</c:v>
                </c:pt>
                <c:pt idx="378">
                  <c:v>44209</c:v>
                </c:pt>
                <c:pt idx="379">
                  <c:v>44210</c:v>
                </c:pt>
                <c:pt idx="380">
                  <c:v>44211</c:v>
                </c:pt>
                <c:pt idx="381">
                  <c:v>44212</c:v>
                </c:pt>
                <c:pt idx="382">
                  <c:v>44213</c:v>
                </c:pt>
                <c:pt idx="383">
                  <c:v>44214</c:v>
                </c:pt>
                <c:pt idx="384">
                  <c:v>44215</c:v>
                </c:pt>
                <c:pt idx="385">
                  <c:v>44216</c:v>
                </c:pt>
                <c:pt idx="386">
                  <c:v>44217</c:v>
                </c:pt>
                <c:pt idx="387">
                  <c:v>44218</c:v>
                </c:pt>
                <c:pt idx="388">
                  <c:v>44219</c:v>
                </c:pt>
                <c:pt idx="389">
                  <c:v>44220</c:v>
                </c:pt>
                <c:pt idx="390">
                  <c:v>44221</c:v>
                </c:pt>
                <c:pt idx="391">
                  <c:v>44222</c:v>
                </c:pt>
                <c:pt idx="392">
                  <c:v>44223</c:v>
                </c:pt>
                <c:pt idx="393">
                  <c:v>44224</c:v>
                </c:pt>
                <c:pt idx="394">
                  <c:v>44225</c:v>
                </c:pt>
                <c:pt idx="395">
                  <c:v>44226</c:v>
                </c:pt>
                <c:pt idx="396">
                  <c:v>44227</c:v>
                </c:pt>
                <c:pt idx="397">
                  <c:v>44228</c:v>
                </c:pt>
                <c:pt idx="398">
                  <c:v>44229</c:v>
                </c:pt>
                <c:pt idx="399">
                  <c:v>44230</c:v>
                </c:pt>
                <c:pt idx="400">
                  <c:v>44231</c:v>
                </c:pt>
                <c:pt idx="401">
                  <c:v>44232</c:v>
                </c:pt>
                <c:pt idx="402">
                  <c:v>44233</c:v>
                </c:pt>
                <c:pt idx="403">
                  <c:v>44234</c:v>
                </c:pt>
                <c:pt idx="404">
                  <c:v>44235</c:v>
                </c:pt>
                <c:pt idx="405">
                  <c:v>44236</c:v>
                </c:pt>
                <c:pt idx="406">
                  <c:v>44237</c:v>
                </c:pt>
                <c:pt idx="407">
                  <c:v>44238</c:v>
                </c:pt>
                <c:pt idx="408">
                  <c:v>44239</c:v>
                </c:pt>
                <c:pt idx="409">
                  <c:v>44240</c:v>
                </c:pt>
                <c:pt idx="410">
                  <c:v>44241</c:v>
                </c:pt>
                <c:pt idx="411">
                  <c:v>44242</c:v>
                </c:pt>
                <c:pt idx="412">
                  <c:v>44243</c:v>
                </c:pt>
                <c:pt idx="413">
                  <c:v>44244</c:v>
                </c:pt>
                <c:pt idx="414">
                  <c:v>44245</c:v>
                </c:pt>
                <c:pt idx="415">
                  <c:v>44246</c:v>
                </c:pt>
                <c:pt idx="416">
                  <c:v>44247</c:v>
                </c:pt>
                <c:pt idx="417">
                  <c:v>44248</c:v>
                </c:pt>
                <c:pt idx="418">
                  <c:v>44249</c:v>
                </c:pt>
                <c:pt idx="419">
                  <c:v>44250</c:v>
                </c:pt>
                <c:pt idx="420">
                  <c:v>44251</c:v>
                </c:pt>
                <c:pt idx="421">
                  <c:v>44252</c:v>
                </c:pt>
                <c:pt idx="422">
                  <c:v>44253</c:v>
                </c:pt>
                <c:pt idx="423">
                  <c:v>44254</c:v>
                </c:pt>
                <c:pt idx="424">
                  <c:v>44255</c:v>
                </c:pt>
                <c:pt idx="425">
                  <c:v>44256</c:v>
                </c:pt>
                <c:pt idx="426">
                  <c:v>44257</c:v>
                </c:pt>
                <c:pt idx="427">
                  <c:v>44258</c:v>
                </c:pt>
                <c:pt idx="428">
                  <c:v>44259</c:v>
                </c:pt>
                <c:pt idx="429">
                  <c:v>44260</c:v>
                </c:pt>
                <c:pt idx="430">
                  <c:v>44261</c:v>
                </c:pt>
                <c:pt idx="431">
                  <c:v>44262</c:v>
                </c:pt>
                <c:pt idx="432">
                  <c:v>44263</c:v>
                </c:pt>
                <c:pt idx="433">
                  <c:v>44264</c:v>
                </c:pt>
                <c:pt idx="434">
                  <c:v>44265</c:v>
                </c:pt>
                <c:pt idx="435">
                  <c:v>44266</c:v>
                </c:pt>
                <c:pt idx="436">
                  <c:v>44267</c:v>
                </c:pt>
                <c:pt idx="437">
                  <c:v>44268</c:v>
                </c:pt>
                <c:pt idx="438">
                  <c:v>44269</c:v>
                </c:pt>
                <c:pt idx="439">
                  <c:v>44270</c:v>
                </c:pt>
                <c:pt idx="440">
                  <c:v>44271</c:v>
                </c:pt>
                <c:pt idx="441">
                  <c:v>44272</c:v>
                </c:pt>
                <c:pt idx="442">
                  <c:v>44273</c:v>
                </c:pt>
                <c:pt idx="443">
                  <c:v>44274</c:v>
                </c:pt>
                <c:pt idx="444">
                  <c:v>44275</c:v>
                </c:pt>
                <c:pt idx="445">
                  <c:v>44276</c:v>
                </c:pt>
                <c:pt idx="446">
                  <c:v>44277</c:v>
                </c:pt>
                <c:pt idx="447">
                  <c:v>44278</c:v>
                </c:pt>
                <c:pt idx="448">
                  <c:v>44279</c:v>
                </c:pt>
                <c:pt idx="449">
                  <c:v>44280</c:v>
                </c:pt>
                <c:pt idx="450">
                  <c:v>44281</c:v>
                </c:pt>
                <c:pt idx="451">
                  <c:v>44282</c:v>
                </c:pt>
                <c:pt idx="452">
                  <c:v>44283</c:v>
                </c:pt>
                <c:pt idx="453">
                  <c:v>44284</c:v>
                </c:pt>
                <c:pt idx="454">
                  <c:v>44285</c:v>
                </c:pt>
                <c:pt idx="455">
                  <c:v>44286</c:v>
                </c:pt>
                <c:pt idx="456">
                  <c:v>44287</c:v>
                </c:pt>
                <c:pt idx="457">
                  <c:v>44288</c:v>
                </c:pt>
                <c:pt idx="458">
                  <c:v>44289</c:v>
                </c:pt>
                <c:pt idx="459">
                  <c:v>44290</c:v>
                </c:pt>
                <c:pt idx="460">
                  <c:v>44291</c:v>
                </c:pt>
                <c:pt idx="461">
                  <c:v>44292</c:v>
                </c:pt>
                <c:pt idx="462">
                  <c:v>44293</c:v>
                </c:pt>
                <c:pt idx="463">
                  <c:v>44294</c:v>
                </c:pt>
                <c:pt idx="464">
                  <c:v>44295</c:v>
                </c:pt>
                <c:pt idx="465">
                  <c:v>44296</c:v>
                </c:pt>
                <c:pt idx="466">
                  <c:v>44297</c:v>
                </c:pt>
                <c:pt idx="467">
                  <c:v>44298</c:v>
                </c:pt>
                <c:pt idx="468">
                  <c:v>44299</c:v>
                </c:pt>
                <c:pt idx="469">
                  <c:v>44300</c:v>
                </c:pt>
                <c:pt idx="470">
                  <c:v>44301</c:v>
                </c:pt>
                <c:pt idx="471">
                  <c:v>44302</c:v>
                </c:pt>
                <c:pt idx="472">
                  <c:v>44303</c:v>
                </c:pt>
                <c:pt idx="473">
                  <c:v>44304</c:v>
                </c:pt>
                <c:pt idx="474">
                  <c:v>44305</c:v>
                </c:pt>
                <c:pt idx="475">
                  <c:v>44306</c:v>
                </c:pt>
                <c:pt idx="476">
                  <c:v>44307</c:v>
                </c:pt>
                <c:pt idx="477">
                  <c:v>44308</c:v>
                </c:pt>
                <c:pt idx="478">
                  <c:v>44309</c:v>
                </c:pt>
                <c:pt idx="479">
                  <c:v>44310</c:v>
                </c:pt>
                <c:pt idx="480">
                  <c:v>44311</c:v>
                </c:pt>
                <c:pt idx="481">
                  <c:v>44312</c:v>
                </c:pt>
                <c:pt idx="482">
                  <c:v>44313</c:v>
                </c:pt>
                <c:pt idx="483">
                  <c:v>44314</c:v>
                </c:pt>
                <c:pt idx="484">
                  <c:v>44315</c:v>
                </c:pt>
                <c:pt idx="485">
                  <c:v>44316</c:v>
                </c:pt>
                <c:pt idx="486">
                  <c:v>44317</c:v>
                </c:pt>
                <c:pt idx="487">
                  <c:v>44318</c:v>
                </c:pt>
                <c:pt idx="488">
                  <c:v>44319</c:v>
                </c:pt>
                <c:pt idx="489">
                  <c:v>44320</c:v>
                </c:pt>
                <c:pt idx="490">
                  <c:v>44321</c:v>
                </c:pt>
                <c:pt idx="491">
                  <c:v>44322</c:v>
                </c:pt>
                <c:pt idx="492">
                  <c:v>44323</c:v>
                </c:pt>
                <c:pt idx="493">
                  <c:v>44324</c:v>
                </c:pt>
                <c:pt idx="494">
                  <c:v>44325</c:v>
                </c:pt>
                <c:pt idx="495">
                  <c:v>44326</c:v>
                </c:pt>
                <c:pt idx="496">
                  <c:v>44327</c:v>
                </c:pt>
                <c:pt idx="497">
                  <c:v>44328</c:v>
                </c:pt>
                <c:pt idx="498">
                  <c:v>44329</c:v>
                </c:pt>
                <c:pt idx="499">
                  <c:v>44330</c:v>
                </c:pt>
                <c:pt idx="500">
                  <c:v>44331</c:v>
                </c:pt>
                <c:pt idx="501">
                  <c:v>44332</c:v>
                </c:pt>
                <c:pt idx="502">
                  <c:v>44333</c:v>
                </c:pt>
                <c:pt idx="503">
                  <c:v>44334</c:v>
                </c:pt>
                <c:pt idx="504">
                  <c:v>44335</c:v>
                </c:pt>
                <c:pt idx="505">
                  <c:v>44336</c:v>
                </c:pt>
                <c:pt idx="506">
                  <c:v>44337</c:v>
                </c:pt>
                <c:pt idx="507">
                  <c:v>44338</c:v>
                </c:pt>
                <c:pt idx="508">
                  <c:v>44339</c:v>
                </c:pt>
                <c:pt idx="509">
                  <c:v>44340</c:v>
                </c:pt>
                <c:pt idx="510">
                  <c:v>44341</c:v>
                </c:pt>
                <c:pt idx="511">
                  <c:v>44342</c:v>
                </c:pt>
                <c:pt idx="512">
                  <c:v>44343</c:v>
                </c:pt>
                <c:pt idx="513">
                  <c:v>44344</c:v>
                </c:pt>
                <c:pt idx="514">
                  <c:v>44345</c:v>
                </c:pt>
                <c:pt idx="515">
                  <c:v>44346</c:v>
                </c:pt>
                <c:pt idx="516">
                  <c:v>44347</c:v>
                </c:pt>
                <c:pt idx="517">
                  <c:v>44348</c:v>
                </c:pt>
                <c:pt idx="518">
                  <c:v>44349</c:v>
                </c:pt>
                <c:pt idx="519">
                  <c:v>44350</c:v>
                </c:pt>
                <c:pt idx="520">
                  <c:v>44351</c:v>
                </c:pt>
                <c:pt idx="521">
                  <c:v>44352</c:v>
                </c:pt>
                <c:pt idx="522">
                  <c:v>44353</c:v>
                </c:pt>
                <c:pt idx="523">
                  <c:v>44354</c:v>
                </c:pt>
                <c:pt idx="524">
                  <c:v>44355</c:v>
                </c:pt>
                <c:pt idx="525">
                  <c:v>44356</c:v>
                </c:pt>
                <c:pt idx="526">
                  <c:v>44357</c:v>
                </c:pt>
                <c:pt idx="527">
                  <c:v>44358</c:v>
                </c:pt>
                <c:pt idx="528">
                  <c:v>44359</c:v>
                </c:pt>
                <c:pt idx="529">
                  <c:v>44360</c:v>
                </c:pt>
                <c:pt idx="530">
                  <c:v>44361</c:v>
                </c:pt>
                <c:pt idx="531">
                  <c:v>44362</c:v>
                </c:pt>
                <c:pt idx="532">
                  <c:v>44363</c:v>
                </c:pt>
                <c:pt idx="533">
                  <c:v>44364</c:v>
                </c:pt>
                <c:pt idx="534">
                  <c:v>44365</c:v>
                </c:pt>
                <c:pt idx="535">
                  <c:v>44366</c:v>
                </c:pt>
                <c:pt idx="536">
                  <c:v>44367</c:v>
                </c:pt>
                <c:pt idx="537">
                  <c:v>44368</c:v>
                </c:pt>
                <c:pt idx="538">
                  <c:v>44369</c:v>
                </c:pt>
                <c:pt idx="539">
                  <c:v>44370</c:v>
                </c:pt>
                <c:pt idx="540">
                  <c:v>44371</c:v>
                </c:pt>
                <c:pt idx="541">
                  <c:v>44372</c:v>
                </c:pt>
                <c:pt idx="542">
                  <c:v>44373</c:v>
                </c:pt>
                <c:pt idx="543">
                  <c:v>44374</c:v>
                </c:pt>
                <c:pt idx="544">
                  <c:v>44375</c:v>
                </c:pt>
                <c:pt idx="545">
                  <c:v>44376</c:v>
                </c:pt>
                <c:pt idx="546">
                  <c:v>44377</c:v>
                </c:pt>
                <c:pt idx="547">
                  <c:v>44378</c:v>
                </c:pt>
                <c:pt idx="548">
                  <c:v>44379</c:v>
                </c:pt>
                <c:pt idx="549">
                  <c:v>44380</c:v>
                </c:pt>
                <c:pt idx="550">
                  <c:v>44381</c:v>
                </c:pt>
                <c:pt idx="551">
                  <c:v>44382</c:v>
                </c:pt>
                <c:pt idx="552">
                  <c:v>44383</c:v>
                </c:pt>
                <c:pt idx="553">
                  <c:v>44384</c:v>
                </c:pt>
                <c:pt idx="554">
                  <c:v>44385</c:v>
                </c:pt>
                <c:pt idx="555">
                  <c:v>44386</c:v>
                </c:pt>
                <c:pt idx="556">
                  <c:v>44387</c:v>
                </c:pt>
                <c:pt idx="557">
                  <c:v>44388</c:v>
                </c:pt>
                <c:pt idx="558">
                  <c:v>44389</c:v>
                </c:pt>
                <c:pt idx="559">
                  <c:v>44390</c:v>
                </c:pt>
                <c:pt idx="560">
                  <c:v>44391</c:v>
                </c:pt>
                <c:pt idx="561">
                  <c:v>44392</c:v>
                </c:pt>
                <c:pt idx="562">
                  <c:v>44393</c:v>
                </c:pt>
                <c:pt idx="563">
                  <c:v>44394</c:v>
                </c:pt>
                <c:pt idx="564">
                  <c:v>44395</c:v>
                </c:pt>
                <c:pt idx="565">
                  <c:v>44396</c:v>
                </c:pt>
                <c:pt idx="566">
                  <c:v>44397</c:v>
                </c:pt>
                <c:pt idx="567">
                  <c:v>44398</c:v>
                </c:pt>
                <c:pt idx="568">
                  <c:v>44399</c:v>
                </c:pt>
                <c:pt idx="569">
                  <c:v>44400</c:v>
                </c:pt>
                <c:pt idx="570">
                  <c:v>44401</c:v>
                </c:pt>
                <c:pt idx="571">
                  <c:v>44402</c:v>
                </c:pt>
                <c:pt idx="572">
                  <c:v>44403</c:v>
                </c:pt>
                <c:pt idx="573">
                  <c:v>44404</c:v>
                </c:pt>
                <c:pt idx="574">
                  <c:v>44405</c:v>
                </c:pt>
                <c:pt idx="575">
                  <c:v>44406</c:v>
                </c:pt>
                <c:pt idx="576">
                  <c:v>44407</c:v>
                </c:pt>
                <c:pt idx="577">
                  <c:v>44408</c:v>
                </c:pt>
                <c:pt idx="578">
                  <c:v>44409</c:v>
                </c:pt>
                <c:pt idx="579">
                  <c:v>44410</c:v>
                </c:pt>
                <c:pt idx="580">
                  <c:v>44411</c:v>
                </c:pt>
                <c:pt idx="581">
                  <c:v>44412</c:v>
                </c:pt>
                <c:pt idx="582">
                  <c:v>44413</c:v>
                </c:pt>
                <c:pt idx="583">
                  <c:v>44414</c:v>
                </c:pt>
                <c:pt idx="584">
                  <c:v>44415</c:v>
                </c:pt>
                <c:pt idx="585">
                  <c:v>44416</c:v>
                </c:pt>
                <c:pt idx="586">
                  <c:v>44417</c:v>
                </c:pt>
                <c:pt idx="587">
                  <c:v>44418</c:v>
                </c:pt>
                <c:pt idx="588">
                  <c:v>44419</c:v>
                </c:pt>
                <c:pt idx="589">
                  <c:v>44420</c:v>
                </c:pt>
                <c:pt idx="590">
                  <c:v>44421</c:v>
                </c:pt>
                <c:pt idx="591">
                  <c:v>44422</c:v>
                </c:pt>
                <c:pt idx="592">
                  <c:v>44423</c:v>
                </c:pt>
                <c:pt idx="593">
                  <c:v>44424</c:v>
                </c:pt>
                <c:pt idx="594">
                  <c:v>44425</c:v>
                </c:pt>
                <c:pt idx="595">
                  <c:v>44426</c:v>
                </c:pt>
                <c:pt idx="596">
                  <c:v>44427</c:v>
                </c:pt>
                <c:pt idx="597">
                  <c:v>44428</c:v>
                </c:pt>
                <c:pt idx="598">
                  <c:v>44429</c:v>
                </c:pt>
                <c:pt idx="599">
                  <c:v>44430</c:v>
                </c:pt>
                <c:pt idx="600">
                  <c:v>44431</c:v>
                </c:pt>
                <c:pt idx="601">
                  <c:v>44432</c:v>
                </c:pt>
                <c:pt idx="602">
                  <c:v>44433</c:v>
                </c:pt>
                <c:pt idx="603">
                  <c:v>44434</c:v>
                </c:pt>
                <c:pt idx="604">
                  <c:v>44435</c:v>
                </c:pt>
                <c:pt idx="605">
                  <c:v>44436</c:v>
                </c:pt>
                <c:pt idx="606">
                  <c:v>44437</c:v>
                </c:pt>
                <c:pt idx="607">
                  <c:v>44438</c:v>
                </c:pt>
                <c:pt idx="608">
                  <c:v>44439</c:v>
                </c:pt>
                <c:pt idx="609">
                  <c:v>44440</c:v>
                </c:pt>
                <c:pt idx="610">
                  <c:v>44441</c:v>
                </c:pt>
                <c:pt idx="611">
                  <c:v>44442</c:v>
                </c:pt>
                <c:pt idx="612">
                  <c:v>44443</c:v>
                </c:pt>
                <c:pt idx="613">
                  <c:v>44444</c:v>
                </c:pt>
                <c:pt idx="614">
                  <c:v>44445</c:v>
                </c:pt>
                <c:pt idx="615">
                  <c:v>44446</c:v>
                </c:pt>
                <c:pt idx="616">
                  <c:v>44447</c:v>
                </c:pt>
                <c:pt idx="617">
                  <c:v>44448</c:v>
                </c:pt>
                <c:pt idx="618">
                  <c:v>44449</c:v>
                </c:pt>
                <c:pt idx="619">
                  <c:v>44450</c:v>
                </c:pt>
                <c:pt idx="620">
                  <c:v>44451</c:v>
                </c:pt>
                <c:pt idx="621">
                  <c:v>44452</c:v>
                </c:pt>
                <c:pt idx="622">
                  <c:v>44453</c:v>
                </c:pt>
                <c:pt idx="623">
                  <c:v>44454</c:v>
                </c:pt>
                <c:pt idx="624">
                  <c:v>44455</c:v>
                </c:pt>
                <c:pt idx="625">
                  <c:v>44456</c:v>
                </c:pt>
                <c:pt idx="626">
                  <c:v>44457</c:v>
                </c:pt>
                <c:pt idx="627">
                  <c:v>44458</c:v>
                </c:pt>
                <c:pt idx="628">
                  <c:v>44459</c:v>
                </c:pt>
                <c:pt idx="629">
                  <c:v>44460</c:v>
                </c:pt>
                <c:pt idx="630">
                  <c:v>44461</c:v>
                </c:pt>
                <c:pt idx="631">
                  <c:v>44462</c:v>
                </c:pt>
                <c:pt idx="632">
                  <c:v>44463</c:v>
                </c:pt>
                <c:pt idx="633">
                  <c:v>44464</c:v>
                </c:pt>
                <c:pt idx="634">
                  <c:v>44465</c:v>
                </c:pt>
                <c:pt idx="635">
                  <c:v>44466</c:v>
                </c:pt>
                <c:pt idx="636">
                  <c:v>44467</c:v>
                </c:pt>
                <c:pt idx="637">
                  <c:v>44468</c:v>
                </c:pt>
                <c:pt idx="638">
                  <c:v>44469</c:v>
                </c:pt>
                <c:pt idx="639">
                  <c:v>44470</c:v>
                </c:pt>
                <c:pt idx="640">
                  <c:v>44471</c:v>
                </c:pt>
                <c:pt idx="641">
                  <c:v>44472</c:v>
                </c:pt>
                <c:pt idx="642">
                  <c:v>44473</c:v>
                </c:pt>
                <c:pt idx="643">
                  <c:v>44474</c:v>
                </c:pt>
                <c:pt idx="644">
                  <c:v>44475</c:v>
                </c:pt>
                <c:pt idx="645">
                  <c:v>44476</c:v>
                </c:pt>
                <c:pt idx="646">
                  <c:v>44477</c:v>
                </c:pt>
                <c:pt idx="647">
                  <c:v>44478</c:v>
                </c:pt>
                <c:pt idx="648">
                  <c:v>44479</c:v>
                </c:pt>
                <c:pt idx="649">
                  <c:v>44480</c:v>
                </c:pt>
                <c:pt idx="650">
                  <c:v>44481</c:v>
                </c:pt>
                <c:pt idx="651">
                  <c:v>44482</c:v>
                </c:pt>
                <c:pt idx="652">
                  <c:v>44483</c:v>
                </c:pt>
                <c:pt idx="653">
                  <c:v>44484</c:v>
                </c:pt>
                <c:pt idx="654">
                  <c:v>44485</c:v>
                </c:pt>
                <c:pt idx="655">
                  <c:v>44486</c:v>
                </c:pt>
                <c:pt idx="656">
                  <c:v>44487</c:v>
                </c:pt>
                <c:pt idx="657">
                  <c:v>44488</c:v>
                </c:pt>
                <c:pt idx="658">
                  <c:v>44489</c:v>
                </c:pt>
                <c:pt idx="659">
                  <c:v>44490</c:v>
                </c:pt>
                <c:pt idx="660">
                  <c:v>44491</c:v>
                </c:pt>
                <c:pt idx="661">
                  <c:v>44492</c:v>
                </c:pt>
                <c:pt idx="662">
                  <c:v>44493</c:v>
                </c:pt>
                <c:pt idx="663">
                  <c:v>44494</c:v>
                </c:pt>
                <c:pt idx="664">
                  <c:v>44495</c:v>
                </c:pt>
                <c:pt idx="665">
                  <c:v>44496</c:v>
                </c:pt>
                <c:pt idx="666">
                  <c:v>44497</c:v>
                </c:pt>
                <c:pt idx="667">
                  <c:v>44498</c:v>
                </c:pt>
                <c:pt idx="668">
                  <c:v>44499</c:v>
                </c:pt>
                <c:pt idx="669">
                  <c:v>44500</c:v>
                </c:pt>
                <c:pt idx="670">
                  <c:v>44501</c:v>
                </c:pt>
                <c:pt idx="671">
                  <c:v>44502</c:v>
                </c:pt>
                <c:pt idx="672">
                  <c:v>44503</c:v>
                </c:pt>
                <c:pt idx="673">
                  <c:v>44504</c:v>
                </c:pt>
                <c:pt idx="674">
                  <c:v>44505</c:v>
                </c:pt>
                <c:pt idx="675">
                  <c:v>44506</c:v>
                </c:pt>
                <c:pt idx="676">
                  <c:v>44507</c:v>
                </c:pt>
                <c:pt idx="677">
                  <c:v>44508</c:v>
                </c:pt>
                <c:pt idx="678">
                  <c:v>44509</c:v>
                </c:pt>
                <c:pt idx="679">
                  <c:v>44510</c:v>
                </c:pt>
                <c:pt idx="680">
                  <c:v>44511</c:v>
                </c:pt>
                <c:pt idx="681">
                  <c:v>44512</c:v>
                </c:pt>
                <c:pt idx="682">
                  <c:v>44513</c:v>
                </c:pt>
                <c:pt idx="683">
                  <c:v>44514</c:v>
                </c:pt>
                <c:pt idx="684">
                  <c:v>44515</c:v>
                </c:pt>
                <c:pt idx="685">
                  <c:v>44516</c:v>
                </c:pt>
                <c:pt idx="686">
                  <c:v>44517</c:v>
                </c:pt>
                <c:pt idx="687">
                  <c:v>44518</c:v>
                </c:pt>
                <c:pt idx="688">
                  <c:v>44519</c:v>
                </c:pt>
                <c:pt idx="689">
                  <c:v>44520</c:v>
                </c:pt>
                <c:pt idx="690">
                  <c:v>44521</c:v>
                </c:pt>
                <c:pt idx="691">
                  <c:v>44522</c:v>
                </c:pt>
                <c:pt idx="692">
                  <c:v>44523</c:v>
                </c:pt>
                <c:pt idx="693">
                  <c:v>44524</c:v>
                </c:pt>
                <c:pt idx="694">
                  <c:v>44525</c:v>
                </c:pt>
                <c:pt idx="695">
                  <c:v>44526</c:v>
                </c:pt>
                <c:pt idx="696">
                  <c:v>44527</c:v>
                </c:pt>
                <c:pt idx="697">
                  <c:v>44528</c:v>
                </c:pt>
                <c:pt idx="698">
                  <c:v>44529</c:v>
                </c:pt>
                <c:pt idx="699">
                  <c:v>44530</c:v>
                </c:pt>
                <c:pt idx="700">
                  <c:v>44531</c:v>
                </c:pt>
                <c:pt idx="701">
                  <c:v>44532</c:v>
                </c:pt>
                <c:pt idx="702">
                  <c:v>44533</c:v>
                </c:pt>
                <c:pt idx="703">
                  <c:v>44534</c:v>
                </c:pt>
                <c:pt idx="704">
                  <c:v>44535</c:v>
                </c:pt>
                <c:pt idx="705">
                  <c:v>44536</c:v>
                </c:pt>
                <c:pt idx="706">
                  <c:v>44537</c:v>
                </c:pt>
                <c:pt idx="707">
                  <c:v>44538</c:v>
                </c:pt>
                <c:pt idx="708">
                  <c:v>44539</c:v>
                </c:pt>
                <c:pt idx="709">
                  <c:v>44540</c:v>
                </c:pt>
                <c:pt idx="710">
                  <c:v>44541</c:v>
                </c:pt>
                <c:pt idx="711">
                  <c:v>44542</c:v>
                </c:pt>
                <c:pt idx="712">
                  <c:v>44543</c:v>
                </c:pt>
                <c:pt idx="713">
                  <c:v>44544</c:v>
                </c:pt>
                <c:pt idx="714">
                  <c:v>44545</c:v>
                </c:pt>
                <c:pt idx="715">
                  <c:v>44546</c:v>
                </c:pt>
                <c:pt idx="716">
                  <c:v>44547</c:v>
                </c:pt>
                <c:pt idx="717">
                  <c:v>44548</c:v>
                </c:pt>
                <c:pt idx="718">
                  <c:v>44549</c:v>
                </c:pt>
                <c:pt idx="719">
                  <c:v>44550</c:v>
                </c:pt>
                <c:pt idx="720">
                  <c:v>44551</c:v>
                </c:pt>
                <c:pt idx="721">
                  <c:v>44552</c:v>
                </c:pt>
                <c:pt idx="722">
                  <c:v>44553</c:v>
                </c:pt>
                <c:pt idx="723">
                  <c:v>44554</c:v>
                </c:pt>
                <c:pt idx="724">
                  <c:v>44555</c:v>
                </c:pt>
                <c:pt idx="725">
                  <c:v>44556</c:v>
                </c:pt>
                <c:pt idx="726">
                  <c:v>44557</c:v>
                </c:pt>
                <c:pt idx="727">
                  <c:v>44558</c:v>
                </c:pt>
                <c:pt idx="728">
                  <c:v>44559</c:v>
                </c:pt>
                <c:pt idx="729">
                  <c:v>44560</c:v>
                </c:pt>
                <c:pt idx="730">
                  <c:v>44561</c:v>
                </c:pt>
                <c:pt idx="731">
                  <c:v>44562</c:v>
                </c:pt>
                <c:pt idx="732">
                  <c:v>44563</c:v>
                </c:pt>
                <c:pt idx="733">
                  <c:v>44564</c:v>
                </c:pt>
                <c:pt idx="734">
                  <c:v>44565</c:v>
                </c:pt>
                <c:pt idx="735">
                  <c:v>44566</c:v>
                </c:pt>
                <c:pt idx="736">
                  <c:v>44567</c:v>
                </c:pt>
                <c:pt idx="737">
                  <c:v>44568</c:v>
                </c:pt>
                <c:pt idx="738">
                  <c:v>44569</c:v>
                </c:pt>
                <c:pt idx="739">
                  <c:v>44570</c:v>
                </c:pt>
                <c:pt idx="740">
                  <c:v>44571</c:v>
                </c:pt>
                <c:pt idx="741">
                  <c:v>44572</c:v>
                </c:pt>
                <c:pt idx="742">
                  <c:v>44573</c:v>
                </c:pt>
                <c:pt idx="743">
                  <c:v>44574</c:v>
                </c:pt>
                <c:pt idx="744">
                  <c:v>44575</c:v>
                </c:pt>
                <c:pt idx="745">
                  <c:v>44576</c:v>
                </c:pt>
                <c:pt idx="746">
                  <c:v>44577</c:v>
                </c:pt>
                <c:pt idx="747">
                  <c:v>44578</c:v>
                </c:pt>
                <c:pt idx="748">
                  <c:v>44579</c:v>
                </c:pt>
                <c:pt idx="749">
                  <c:v>44580</c:v>
                </c:pt>
                <c:pt idx="750">
                  <c:v>44581</c:v>
                </c:pt>
                <c:pt idx="751">
                  <c:v>44582</c:v>
                </c:pt>
                <c:pt idx="752">
                  <c:v>44583</c:v>
                </c:pt>
                <c:pt idx="753">
                  <c:v>44584</c:v>
                </c:pt>
                <c:pt idx="754">
                  <c:v>44585</c:v>
                </c:pt>
                <c:pt idx="755">
                  <c:v>44586</c:v>
                </c:pt>
                <c:pt idx="756">
                  <c:v>44587</c:v>
                </c:pt>
                <c:pt idx="757">
                  <c:v>44588</c:v>
                </c:pt>
                <c:pt idx="758">
                  <c:v>44589</c:v>
                </c:pt>
                <c:pt idx="759">
                  <c:v>44590</c:v>
                </c:pt>
                <c:pt idx="760">
                  <c:v>44591</c:v>
                </c:pt>
                <c:pt idx="761">
                  <c:v>44592</c:v>
                </c:pt>
                <c:pt idx="762">
                  <c:v>44593</c:v>
                </c:pt>
                <c:pt idx="763">
                  <c:v>44594</c:v>
                </c:pt>
                <c:pt idx="764">
                  <c:v>44595</c:v>
                </c:pt>
                <c:pt idx="765">
                  <c:v>44596</c:v>
                </c:pt>
                <c:pt idx="766">
                  <c:v>44597</c:v>
                </c:pt>
                <c:pt idx="767">
                  <c:v>44598</c:v>
                </c:pt>
                <c:pt idx="768">
                  <c:v>44599</c:v>
                </c:pt>
                <c:pt idx="769">
                  <c:v>44600</c:v>
                </c:pt>
                <c:pt idx="770">
                  <c:v>44601</c:v>
                </c:pt>
                <c:pt idx="771">
                  <c:v>44602</c:v>
                </c:pt>
                <c:pt idx="772">
                  <c:v>44603</c:v>
                </c:pt>
                <c:pt idx="773">
                  <c:v>44604</c:v>
                </c:pt>
                <c:pt idx="774">
                  <c:v>44605</c:v>
                </c:pt>
                <c:pt idx="775">
                  <c:v>44606</c:v>
                </c:pt>
                <c:pt idx="776">
                  <c:v>44607</c:v>
                </c:pt>
                <c:pt idx="777">
                  <c:v>44608</c:v>
                </c:pt>
                <c:pt idx="778">
                  <c:v>44609</c:v>
                </c:pt>
                <c:pt idx="779">
                  <c:v>44610</c:v>
                </c:pt>
                <c:pt idx="780">
                  <c:v>44611</c:v>
                </c:pt>
                <c:pt idx="781">
                  <c:v>44612</c:v>
                </c:pt>
                <c:pt idx="782">
                  <c:v>44613</c:v>
                </c:pt>
                <c:pt idx="783">
                  <c:v>44614</c:v>
                </c:pt>
                <c:pt idx="784">
                  <c:v>44615</c:v>
                </c:pt>
                <c:pt idx="785">
                  <c:v>44616</c:v>
                </c:pt>
                <c:pt idx="786">
                  <c:v>44617</c:v>
                </c:pt>
                <c:pt idx="787">
                  <c:v>44618</c:v>
                </c:pt>
                <c:pt idx="788">
                  <c:v>44619</c:v>
                </c:pt>
                <c:pt idx="789">
                  <c:v>44620</c:v>
                </c:pt>
                <c:pt idx="790">
                  <c:v>44621</c:v>
                </c:pt>
                <c:pt idx="791">
                  <c:v>44622</c:v>
                </c:pt>
                <c:pt idx="792">
                  <c:v>44623</c:v>
                </c:pt>
                <c:pt idx="793">
                  <c:v>44624</c:v>
                </c:pt>
                <c:pt idx="794">
                  <c:v>44625</c:v>
                </c:pt>
                <c:pt idx="795">
                  <c:v>44626</c:v>
                </c:pt>
                <c:pt idx="796">
                  <c:v>44627</c:v>
                </c:pt>
                <c:pt idx="797">
                  <c:v>44628</c:v>
                </c:pt>
                <c:pt idx="798">
                  <c:v>44629</c:v>
                </c:pt>
                <c:pt idx="799">
                  <c:v>44630</c:v>
                </c:pt>
                <c:pt idx="800">
                  <c:v>44631</c:v>
                </c:pt>
                <c:pt idx="801">
                  <c:v>44632</c:v>
                </c:pt>
                <c:pt idx="802">
                  <c:v>44633</c:v>
                </c:pt>
                <c:pt idx="803">
                  <c:v>44634</c:v>
                </c:pt>
                <c:pt idx="804">
                  <c:v>44635</c:v>
                </c:pt>
                <c:pt idx="805">
                  <c:v>44636</c:v>
                </c:pt>
                <c:pt idx="806">
                  <c:v>44637</c:v>
                </c:pt>
                <c:pt idx="807">
                  <c:v>44638</c:v>
                </c:pt>
                <c:pt idx="808">
                  <c:v>44639</c:v>
                </c:pt>
                <c:pt idx="809">
                  <c:v>44640</c:v>
                </c:pt>
                <c:pt idx="810">
                  <c:v>44641</c:v>
                </c:pt>
                <c:pt idx="811">
                  <c:v>44642</c:v>
                </c:pt>
              </c:numCache>
            </c:numRef>
          </c:xVal>
          <c:yVal>
            <c:numRef>
              <c:f>'Plot Data'!$AJ$35:$AJ$846</c:f>
              <c:numCache>
                <c:formatCode>#,##0</c:formatCode>
                <c:ptCount val="812"/>
                <c:pt idx="0">
                  <c:v>10000</c:v>
                </c:pt>
                <c:pt idx="1">
                  <c:v>10000</c:v>
                </c:pt>
                <c:pt idx="2">
                  <c:v>10000</c:v>
                </c:pt>
                <c:pt idx="3">
                  <c:v>10000</c:v>
                </c:pt>
                <c:pt idx="4">
                  <c:v>10000</c:v>
                </c:pt>
                <c:pt idx="5">
                  <c:v>10000</c:v>
                </c:pt>
                <c:pt idx="6">
                  <c:v>10000</c:v>
                </c:pt>
                <c:pt idx="7">
                  <c:v>10000</c:v>
                </c:pt>
                <c:pt idx="8">
                  <c:v>10000</c:v>
                </c:pt>
                <c:pt idx="9">
                  <c:v>10000</c:v>
                </c:pt>
                <c:pt idx="10">
                  <c:v>10000</c:v>
                </c:pt>
                <c:pt idx="11">
                  <c:v>10000</c:v>
                </c:pt>
                <c:pt idx="12">
                  <c:v>10000</c:v>
                </c:pt>
                <c:pt idx="13">
                  <c:v>10000</c:v>
                </c:pt>
                <c:pt idx="14">
                  <c:v>10000</c:v>
                </c:pt>
                <c:pt idx="15">
                  <c:v>10000</c:v>
                </c:pt>
                <c:pt idx="16">
                  <c:v>9999</c:v>
                </c:pt>
                <c:pt idx="17">
                  <c:v>9998</c:v>
                </c:pt>
                <c:pt idx="18">
                  <c:v>9996</c:v>
                </c:pt>
                <c:pt idx="19">
                  <c:v>10000</c:v>
                </c:pt>
                <c:pt idx="20">
                  <c:v>9995</c:v>
                </c:pt>
                <c:pt idx="21">
                  <c:v>10000</c:v>
                </c:pt>
                <c:pt idx="22">
                  <c:v>10000</c:v>
                </c:pt>
                <c:pt idx="23">
                  <c:v>9994</c:v>
                </c:pt>
                <c:pt idx="24">
                  <c:v>10000</c:v>
                </c:pt>
                <c:pt idx="25">
                  <c:v>9993</c:v>
                </c:pt>
                <c:pt idx="26">
                  <c:v>10000</c:v>
                </c:pt>
                <c:pt idx="27">
                  <c:v>10000</c:v>
                </c:pt>
                <c:pt idx="28">
                  <c:v>10000</c:v>
                </c:pt>
                <c:pt idx="29">
                  <c:v>9992</c:v>
                </c:pt>
                <c:pt idx="30">
                  <c:v>10000</c:v>
                </c:pt>
                <c:pt idx="31">
                  <c:v>9991</c:v>
                </c:pt>
                <c:pt idx="32">
                  <c:v>9990</c:v>
                </c:pt>
                <c:pt idx="33">
                  <c:v>10000</c:v>
                </c:pt>
                <c:pt idx="34">
                  <c:v>10000</c:v>
                </c:pt>
                <c:pt idx="35">
                  <c:v>10000</c:v>
                </c:pt>
                <c:pt idx="36">
                  <c:v>9989</c:v>
                </c:pt>
                <c:pt idx="37">
                  <c:v>10000</c:v>
                </c:pt>
                <c:pt idx="38">
                  <c:v>10000</c:v>
                </c:pt>
                <c:pt idx="39">
                  <c:v>10000</c:v>
                </c:pt>
                <c:pt idx="40">
                  <c:v>10000</c:v>
                </c:pt>
                <c:pt idx="41">
                  <c:v>10000</c:v>
                </c:pt>
                <c:pt idx="42">
                  <c:v>9988</c:v>
                </c:pt>
                <c:pt idx="43">
                  <c:v>10000</c:v>
                </c:pt>
                <c:pt idx="44">
                  <c:v>10000</c:v>
                </c:pt>
                <c:pt idx="45">
                  <c:v>10000</c:v>
                </c:pt>
                <c:pt idx="46">
                  <c:v>10000</c:v>
                </c:pt>
                <c:pt idx="47">
                  <c:v>10000</c:v>
                </c:pt>
                <c:pt idx="48">
                  <c:v>9987</c:v>
                </c:pt>
                <c:pt idx="49">
                  <c:v>10000</c:v>
                </c:pt>
                <c:pt idx="50">
                  <c:v>10000</c:v>
                </c:pt>
                <c:pt idx="51">
                  <c:v>9986</c:v>
                </c:pt>
                <c:pt idx="52">
                  <c:v>9985</c:v>
                </c:pt>
                <c:pt idx="53">
                  <c:v>9984</c:v>
                </c:pt>
                <c:pt idx="54">
                  <c:v>9982</c:v>
                </c:pt>
                <c:pt idx="55">
                  <c:v>9981</c:v>
                </c:pt>
                <c:pt idx="56">
                  <c:v>9971</c:v>
                </c:pt>
                <c:pt idx="57">
                  <c:v>9968</c:v>
                </c:pt>
                <c:pt idx="58">
                  <c:v>9958</c:v>
                </c:pt>
                <c:pt idx="59">
                  <c:v>9953.2226388730469</c:v>
                </c:pt>
                <c:pt idx="60">
                  <c:v>9953.417718517594</c:v>
                </c:pt>
                <c:pt idx="61">
                  <c:v>9961.6755883548176</c:v>
                </c:pt>
                <c:pt idx="62">
                  <c:v>9981.6663369989637</c:v>
                </c:pt>
                <c:pt idx="63">
                  <c:v>9993.7565524034853</c:v>
                </c:pt>
                <c:pt idx="64">
                  <c:v>9999.790839496487</c:v>
                </c:pt>
                <c:pt idx="65">
                  <c:v>10025.730422483215</c:v>
                </c:pt>
                <c:pt idx="66">
                  <c:v>10061.669155348785</c:v>
                </c:pt>
                <c:pt idx="67">
                  <c:v>10083.851703464208</c:v>
                </c:pt>
                <c:pt idx="68">
                  <c:v>10107.065470164289</c:v>
                </c:pt>
                <c:pt idx="69">
                  <c:v>10092.180560346998</c:v>
                </c:pt>
                <c:pt idx="70">
                  <c:v>10063.225368816147</c:v>
                </c:pt>
                <c:pt idx="71">
                  <c:v>9985.1262274661512</c:v>
                </c:pt>
                <c:pt idx="72">
                  <c:v>9877.8085990740965</c:v>
                </c:pt>
                <c:pt idx="73">
                  <c:v>9837.2413858462623</c:v>
                </c:pt>
                <c:pt idx="74">
                  <c:v>9853.192122920882</c:v>
                </c:pt>
                <c:pt idx="75">
                  <c:v>9684.2366160394649</c:v>
                </c:pt>
                <c:pt idx="76">
                  <c:v>9554.3924270301159</c:v>
                </c:pt>
                <c:pt idx="77">
                  <c:v>9660.0356368913745</c:v>
                </c:pt>
                <c:pt idx="78">
                  <c:v>9742.7754549935362</c:v>
                </c:pt>
                <c:pt idx="79">
                  <c:v>9881.1980330377828</c:v>
                </c:pt>
                <c:pt idx="80">
                  <c:v>10138.787406904117</c:v>
                </c:pt>
                <c:pt idx="81">
                  <c:v>10428.324918007718</c:v>
                </c:pt>
                <c:pt idx="82">
                  <c:v>10473.353784333756</c:v>
                </c:pt>
                <c:pt idx="83">
                  <c:v>10572.952246584855</c:v>
                </c:pt>
                <c:pt idx="84">
                  <c:v>10701.531338609475</c:v>
                </c:pt>
                <c:pt idx="85">
                  <c:v>10738.366179485674</c:v>
                </c:pt>
                <c:pt idx="86">
                  <c:v>10774.33719636802</c:v>
                </c:pt>
                <c:pt idx="87">
                  <c:v>10899.345840232876</c:v>
                </c:pt>
                <c:pt idx="88">
                  <c:v>11085.949083045878</c:v>
                </c:pt>
                <c:pt idx="89">
                  <c:v>10957.718576164109</c:v>
                </c:pt>
                <c:pt idx="90">
                  <c:v>10890.71179731235</c:v>
                </c:pt>
                <c:pt idx="91">
                  <c:v>10832.758260051967</c:v>
                </c:pt>
                <c:pt idx="92">
                  <c:v>10821.248195036056</c:v>
                </c:pt>
                <c:pt idx="93">
                  <c:v>10778.952944656379</c:v>
                </c:pt>
                <c:pt idx="94">
                  <c:v>10929.467540997186</c:v>
                </c:pt>
                <c:pt idx="95">
                  <c:v>11108.099907739215</c:v>
                </c:pt>
                <c:pt idx="96">
                  <c:v>11051.665270985372</c:v>
                </c:pt>
                <c:pt idx="97">
                  <c:v>10965.096003038485</c:v>
                </c:pt>
                <c:pt idx="98">
                  <c:v>10937.709614957881</c:v>
                </c:pt>
                <c:pt idx="99">
                  <c:v>10882.908927813067</c:v>
                </c:pt>
                <c:pt idx="100">
                  <c:v>10873.479903443513</c:v>
                </c:pt>
                <c:pt idx="101">
                  <c:v>11008.715024262654</c:v>
                </c:pt>
                <c:pt idx="102">
                  <c:v>11201.43704002171</c:v>
                </c:pt>
                <c:pt idx="103">
                  <c:v>11100.575398397652</c:v>
                </c:pt>
                <c:pt idx="104">
                  <c:v>11060.325125466416</c:v>
                </c:pt>
                <c:pt idx="105">
                  <c:v>10987.139801391981</c:v>
                </c:pt>
                <c:pt idx="106">
                  <c:v>10926.130363279775</c:v>
                </c:pt>
                <c:pt idx="107">
                  <c:v>10923.831524686695</c:v>
                </c:pt>
                <c:pt idx="108">
                  <c:v>11086.913695207035</c:v>
                </c:pt>
                <c:pt idx="109">
                  <c:v>11316.767616125531</c:v>
                </c:pt>
                <c:pt idx="110">
                  <c:v>11293.312124227754</c:v>
                </c:pt>
                <c:pt idx="111">
                  <c:v>11324.306820602325</c:v>
                </c:pt>
                <c:pt idx="112">
                  <c:v>11332.046345769118</c:v>
                </c:pt>
                <c:pt idx="113">
                  <c:v>11340.797292765081</c:v>
                </c:pt>
                <c:pt idx="114">
                  <c:v>11265.833818199224</c:v>
                </c:pt>
                <c:pt idx="115">
                  <c:v>11366.424440432411</c:v>
                </c:pt>
                <c:pt idx="116">
                  <c:v>11511.824652821748</c:v>
                </c:pt>
                <c:pt idx="117">
                  <c:v>11392.271049633498</c:v>
                </c:pt>
                <c:pt idx="118">
                  <c:v>11340.001341186235</c:v>
                </c:pt>
                <c:pt idx="119">
                  <c:v>11246.248962258054</c:v>
                </c:pt>
                <c:pt idx="120">
                  <c:v>11225.239085619389</c:v>
                </c:pt>
                <c:pt idx="121">
                  <c:v>11129.191682554356</c:v>
                </c:pt>
                <c:pt idx="122">
                  <c:v>11326.468851369973</c:v>
                </c:pt>
                <c:pt idx="123">
                  <c:v>11541.185560630136</c:v>
                </c:pt>
                <c:pt idx="124">
                  <c:v>11442.629632114171</c:v>
                </c:pt>
                <c:pt idx="125">
                  <c:v>11460.324924318586</c:v>
                </c:pt>
                <c:pt idx="126">
                  <c:v>11437.449524946769</c:v>
                </c:pt>
                <c:pt idx="127">
                  <c:v>11430.264347794819</c:v>
                </c:pt>
                <c:pt idx="128">
                  <c:v>11428.022520903545</c:v>
                </c:pt>
                <c:pt idx="129">
                  <c:v>11544.969480754506</c:v>
                </c:pt>
                <c:pt idx="130">
                  <c:v>11720.343326730275</c:v>
                </c:pt>
                <c:pt idx="131">
                  <c:v>11653.375219584406</c:v>
                </c:pt>
                <c:pt idx="132">
                  <c:v>11624.289716208779</c:v>
                </c:pt>
                <c:pt idx="133">
                  <c:v>11531.304733051285</c:v>
                </c:pt>
                <c:pt idx="134">
                  <c:v>11467.631666610738</c:v>
                </c:pt>
                <c:pt idx="135">
                  <c:v>11495.845982406929</c:v>
                </c:pt>
                <c:pt idx="136">
                  <c:v>11677.432889353389</c:v>
                </c:pt>
                <c:pt idx="137">
                  <c:v>11903.688124576904</c:v>
                </c:pt>
                <c:pt idx="138">
                  <c:v>11859.530107233491</c:v>
                </c:pt>
                <c:pt idx="139">
                  <c:v>11826.772903197161</c:v>
                </c:pt>
                <c:pt idx="140">
                  <c:v>11813.681391033981</c:v>
                </c:pt>
                <c:pt idx="141">
                  <c:v>11765.512469801455</c:v>
                </c:pt>
                <c:pt idx="142">
                  <c:v>11694.515297040394</c:v>
                </c:pt>
                <c:pt idx="143">
                  <c:v>11779.9315200485</c:v>
                </c:pt>
                <c:pt idx="144">
                  <c:v>11949.688930717042</c:v>
                </c:pt>
                <c:pt idx="145">
                  <c:v>12072.871831556033</c:v>
                </c:pt>
                <c:pt idx="146">
                  <c:v>11945.591668776757</c:v>
                </c:pt>
                <c:pt idx="147">
                  <c:v>11869.880178198793</c:v>
                </c:pt>
                <c:pt idx="148">
                  <c:v>11844.67220145899</c:v>
                </c:pt>
                <c:pt idx="149">
                  <c:v>11781.582754294493</c:v>
                </c:pt>
                <c:pt idx="150">
                  <c:v>11920.435088800248</c:v>
                </c:pt>
                <c:pt idx="151">
                  <c:v>12116.024256922461</c:v>
                </c:pt>
                <c:pt idx="152">
                  <c:v>11999.921617738622</c:v>
                </c:pt>
                <c:pt idx="153">
                  <c:v>11888.867599268284</c:v>
                </c:pt>
                <c:pt idx="154">
                  <c:v>11814.528755294723</c:v>
                </c:pt>
                <c:pt idx="155">
                  <c:v>11798.088464713102</c:v>
                </c:pt>
                <c:pt idx="156">
                  <c:v>11721.904615950072</c:v>
                </c:pt>
                <c:pt idx="157">
                  <c:v>11882.142144666366</c:v>
                </c:pt>
                <c:pt idx="158">
                  <c:v>12100.713294236866</c:v>
                </c:pt>
                <c:pt idx="159">
                  <c:v>11925.279924216728</c:v>
                </c:pt>
                <c:pt idx="160">
                  <c:v>11856.096800265375</c:v>
                </c:pt>
                <c:pt idx="161">
                  <c:v>11832.345019791344</c:v>
                </c:pt>
                <c:pt idx="162">
                  <c:v>11780.134462453556</c:v>
                </c:pt>
                <c:pt idx="163">
                  <c:v>11745.56270841424</c:v>
                </c:pt>
                <c:pt idx="164">
                  <c:v>11913.688733655654</c:v>
                </c:pt>
                <c:pt idx="165">
                  <c:v>12144.556783225937</c:v>
                </c:pt>
                <c:pt idx="166">
                  <c:v>11997.22283363124</c:v>
                </c:pt>
                <c:pt idx="167">
                  <c:v>11880.807921397602</c:v>
                </c:pt>
                <c:pt idx="168">
                  <c:v>11802.412878201932</c:v>
                </c:pt>
                <c:pt idx="169">
                  <c:v>11649.125836735613</c:v>
                </c:pt>
                <c:pt idx="170">
                  <c:v>11527.031887979741</c:v>
                </c:pt>
                <c:pt idx="171">
                  <c:v>11612.214070726499</c:v>
                </c:pt>
                <c:pt idx="172">
                  <c:v>12027.54999747363</c:v>
                </c:pt>
                <c:pt idx="173">
                  <c:v>11917.457061351983</c:v>
                </c:pt>
                <c:pt idx="174">
                  <c:v>11918.081474974351</c:v>
                </c:pt>
                <c:pt idx="175">
                  <c:v>11863.674423098892</c:v>
                </c:pt>
                <c:pt idx="176">
                  <c:v>11835.10865495327</c:v>
                </c:pt>
                <c:pt idx="177">
                  <c:v>11853.52180118618</c:v>
                </c:pt>
                <c:pt idx="178">
                  <c:v>12021.053733779889</c:v>
                </c:pt>
                <c:pt idx="179">
                  <c:v>12421.847223568082</c:v>
                </c:pt>
                <c:pt idx="180">
                  <c:v>12107.047555442608</c:v>
                </c:pt>
                <c:pt idx="181">
                  <c:v>11871.801564130736</c:v>
                </c:pt>
                <c:pt idx="182">
                  <c:v>11685.256360241699</c:v>
                </c:pt>
                <c:pt idx="183">
                  <c:v>11497.560216772363</c:v>
                </c:pt>
                <c:pt idx="184">
                  <c:v>11758.863036943454</c:v>
                </c:pt>
                <c:pt idx="185">
                  <c:v>12246.316471262086</c:v>
                </c:pt>
                <c:pt idx="186">
                  <c:v>12677.073847412241</c:v>
                </c:pt>
                <c:pt idx="187">
                  <c:v>12438.289987887685</c:v>
                </c:pt>
                <c:pt idx="188">
                  <c:v>12131.121053334755</c:v>
                </c:pt>
                <c:pt idx="189">
                  <c:v>11931.72449340218</c:v>
                </c:pt>
                <c:pt idx="190">
                  <c:v>11849.259198882261</c:v>
                </c:pt>
                <c:pt idx="191">
                  <c:v>11798.885542444848</c:v>
                </c:pt>
                <c:pt idx="192">
                  <c:v>12064.76535394336</c:v>
                </c:pt>
                <c:pt idx="193">
                  <c:v>12546.061873838538</c:v>
                </c:pt>
                <c:pt idx="194">
                  <c:v>12281.939709130122</c:v>
                </c:pt>
                <c:pt idx="195">
                  <c:v>12160.56480932625</c:v>
                </c:pt>
                <c:pt idx="196">
                  <c:v>12020.104461892122</c:v>
                </c:pt>
                <c:pt idx="197">
                  <c:v>12024.727296372359</c:v>
                </c:pt>
                <c:pt idx="198">
                  <c:v>12009.603265818296</c:v>
                </c:pt>
                <c:pt idx="199">
                  <c:v>12374.903618926226</c:v>
                </c:pt>
                <c:pt idx="200">
                  <c:v>12946.800871457453</c:v>
                </c:pt>
                <c:pt idx="201">
                  <c:v>12766.645269809567</c:v>
                </c:pt>
                <c:pt idx="202">
                  <c:v>12483.254708515975</c:v>
                </c:pt>
                <c:pt idx="203">
                  <c:v>12264.625519017201</c:v>
                </c:pt>
                <c:pt idx="204">
                  <c:v>12166.903978607515</c:v>
                </c:pt>
                <c:pt idx="205">
                  <c:v>12148.648498095507</c:v>
                </c:pt>
                <c:pt idx="206">
                  <c:v>12451.814193006903</c:v>
                </c:pt>
                <c:pt idx="207">
                  <c:v>12899.927392196441</c:v>
                </c:pt>
                <c:pt idx="208">
                  <c:v>12646.586998382234</c:v>
                </c:pt>
                <c:pt idx="209">
                  <c:v>12408.407844874018</c:v>
                </c:pt>
                <c:pt idx="210">
                  <c:v>12232.383779189448</c:v>
                </c:pt>
                <c:pt idx="211">
                  <c:v>12191.656534248854</c:v>
                </c:pt>
                <c:pt idx="212">
                  <c:v>12180.878563466438</c:v>
                </c:pt>
                <c:pt idx="213">
                  <c:v>12452.728118254752</c:v>
                </c:pt>
                <c:pt idx="214">
                  <c:v>12892.248936712669</c:v>
                </c:pt>
                <c:pt idx="215">
                  <c:v>12690.953530449966</c:v>
                </c:pt>
                <c:pt idx="216">
                  <c:v>12475.809519286573</c:v>
                </c:pt>
                <c:pt idx="217">
                  <c:v>12374.68536308207</c:v>
                </c:pt>
                <c:pt idx="218">
                  <c:v>12279.565348256525</c:v>
                </c:pt>
                <c:pt idx="219">
                  <c:v>12220.543421573966</c:v>
                </c:pt>
                <c:pt idx="220">
                  <c:v>12484.772160752298</c:v>
                </c:pt>
                <c:pt idx="221">
                  <c:v>12872.465406891628</c:v>
                </c:pt>
                <c:pt idx="222">
                  <c:v>12652.857163558656</c:v>
                </c:pt>
                <c:pt idx="223">
                  <c:v>12495.165148250337</c:v>
                </c:pt>
                <c:pt idx="224">
                  <c:v>12433.492822254804</c:v>
                </c:pt>
                <c:pt idx="225">
                  <c:v>12363.974751272763</c:v>
                </c:pt>
                <c:pt idx="226">
                  <c:v>12245.765950611152</c:v>
                </c:pt>
                <c:pt idx="227">
                  <c:v>12433.029311668201</c:v>
                </c:pt>
                <c:pt idx="228">
                  <c:v>12803.92938351426</c:v>
                </c:pt>
                <c:pt idx="229">
                  <c:v>12651.624734876634</c:v>
                </c:pt>
                <c:pt idx="230">
                  <c:v>12546.264645363975</c:v>
                </c:pt>
                <c:pt idx="231">
                  <c:v>12420.987757761337</c:v>
                </c:pt>
                <c:pt idx="232">
                  <c:v>12409.93741312428</c:v>
                </c:pt>
                <c:pt idx="233">
                  <c:v>12353.258157256379</c:v>
                </c:pt>
                <c:pt idx="234">
                  <c:v>12563.093134039809</c:v>
                </c:pt>
                <c:pt idx="235">
                  <c:v>12820.582878011046</c:v>
                </c:pt>
                <c:pt idx="236">
                  <c:v>12647.864708975278</c:v>
                </c:pt>
                <c:pt idx="237">
                  <c:v>12495.073018922805</c:v>
                </c:pt>
                <c:pt idx="238">
                  <c:v>12344.340030488165</c:v>
                </c:pt>
                <c:pt idx="239">
                  <c:v>12241.79708282194</c:v>
                </c:pt>
                <c:pt idx="240">
                  <c:v>12168.573883050223</c:v>
                </c:pt>
                <c:pt idx="241">
                  <c:v>12266.79812005171</c:v>
                </c:pt>
                <c:pt idx="242">
                  <c:v>12521.595377604594</c:v>
                </c:pt>
                <c:pt idx="243">
                  <c:v>12325.089193008884</c:v>
                </c:pt>
                <c:pt idx="244">
                  <c:v>12168.401208262396</c:v>
                </c:pt>
                <c:pt idx="245">
                  <c:v>12034.651308483546</c:v>
                </c:pt>
                <c:pt idx="246">
                  <c:v>11900.957696009704</c:v>
                </c:pt>
                <c:pt idx="247">
                  <c:v>11773.436782474979</c:v>
                </c:pt>
                <c:pt idx="248">
                  <c:v>11841.203166537831</c:v>
                </c:pt>
                <c:pt idx="249">
                  <c:v>12047.369661158111</c:v>
                </c:pt>
                <c:pt idx="250">
                  <c:v>12192.047336600721</c:v>
                </c:pt>
                <c:pt idx="251">
                  <c:v>11976.345562476054</c:v>
                </c:pt>
                <c:pt idx="252">
                  <c:v>11787.372035988723</c:v>
                </c:pt>
                <c:pt idx="253">
                  <c:v>11654.232796104145</c:v>
                </c:pt>
                <c:pt idx="254">
                  <c:v>11559.91314449221</c:v>
                </c:pt>
                <c:pt idx="255">
                  <c:v>11713.039696164749</c:v>
                </c:pt>
                <c:pt idx="256">
                  <c:v>11969.876553742375</c:v>
                </c:pt>
                <c:pt idx="257">
                  <c:v>11859.133834512264</c:v>
                </c:pt>
                <c:pt idx="258">
                  <c:v>11776.366387704926</c:v>
                </c:pt>
                <c:pt idx="259">
                  <c:v>11719.488198933133</c:v>
                </c:pt>
                <c:pt idx="260">
                  <c:v>11665.69280359651</c:v>
                </c:pt>
                <c:pt idx="261">
                  <c:v>11557.174251014629</c:v>
                </c:pt>
                <c:pt idx="262">
                  <c:v>11673.710780811612</c:v>
                </c:pt>
                <c:pt idx="263">
                  <c:v>11923.164762005326</c:v>
                </c:pt>
                <c:pt idx="264">
                  <c:v>11708.327656566296</c:v>
                </c:pt>
                <c:pt idx="265">
                  <c:v>11577.706787700736</c:v>
                </c:pt>
                <c:pt idx="266">
                  <c:v>11466.79393513946</c:v>
                </c:pt>
                <c:pt idx="267">
                  <c:v>11367.859057025955</c:v>
                </c:pt>
                <c:pt idx="268">
                  <c:v>11342.874408138043</c:v>
                </c:pt>
                <c:pt idx="269">
                  <c:v>11520.512806986138</c:v>
                </c:pt>
                <c:pt idx="270">
                  <c:v>11841.167825041644</c:v>
                </c:pt>
                <c:pt idx="271">
                  <c:v>11584.160846085433</c:v>
                </c:pt>
                <c:pt idx="272">
                  <c:v>11490.742149425598</c:v>
                </c:pt>
                <c:pt idx="273">
                  <c:v>11421.122265095823</c:v>
                </c:pt>
                <c:pt idx="274">
                  <c:v>11396.469463495567</c:v>
                </c:pt>
                <c:pt idx="275">
                  <c:v>11338.93798159431</c:v>
                </c:pt>
                <c:pt idx="276">
                  <c:v>11517.70036686954</c:v>
                </c:pt>
                <c:pt idx="277">
                  <c:v>11860.01197404135</c:v>
                </c:pt>
                <c:pt idx="278">
                  <c:v>11553.106865764741</c:v>
                </c:pt>
                <c:pt idx="279">
                  <c:v>11446.205365165792</c:v>
                </c:pt>
                <c:pt idx="280">
                  <c:v>11343.523196144684</c:v>
                </c:pt>
                <c:pt idx="281">
                  <c:v>11257.276637150164</c:v>
                </c:pt>
                <c:pt idx="282">
                  <c:v>11208.688905591742</c:v>
                </c:pt>
                <c:pt idx="283">
                  <c:v>11492.993199757591</c:v>
                </c:pt>
                <c:pt idx="284">
                  <c:v>11923.432606610411</c:v>
                </c:pt>
                <c:pt idx="285">
                  <c:v>11749.248148815517</c:v>
                </c:pt>
                <c:pt idx="286">
                  <c:v>11675.681721261586</c:v>
                </c:pt>
                <c:pt idx="287">
                  <c:v>11624.978349485245</c:v>
                </c:pt>
                <c:pt idx="288">
                  <c:v>11594.387350404882</c:v>
                </c:pt>
                <c:pt idx="289">
                  <c:v>11678.162912577143</c:v>
                </c:pt>
                <c:pt idx="290">
                  <c:v>12036.563815876652</c:v>
                </c:pt>
                <c:pt idx="291">
                  <c:v>12519.852657165655</c:v>
                </c:pt>
                <c:pt idx="292">
                  <c:v>12396.294823255492</c:v>
                </c:pt>
                <c:pt idx="293">
                  <c:v>12284.159231555328</c:v>
                </c:pt>
                <c:pt idx="294">
                  <c:v>12324.71873503596</c:v>
                </c:pt>
                <c:pt idx="295">
                  <c:v>12313.250240548048</c:v>
                </c:pt>
                <c:pt idx="296">
                  <c:v>12334.034669979956</c:v>
                </c:pt>
                <c:pt idx="297">
                  <c:v>12687.41185534923</c:v>
                </c:pt>
                <c:pt idx="298">
                  <c:v>13312.459836181341</c:v>
                </c:pt>
                <c:pt idx="299">
                  <c:v>13169.632918821313</c:v>
                </c:pt>
                <c:pt idx="300">
                  <c:v>13123.37380762324</c:v>
                </c:pt>
                <c:pt idx="301">
                  <c:v>13085.601065428462</c:v>
                </c:pt>
                <c:pt idx="302">
                  <c:v>12956.099522368793</c:v>
                </c:pt>
                <c:pt idx="303">
                  <c:v>12968.236243046253</c:v>
                </c:pt>
                <c:pt idx="304">
                  <c:v>13401.618251905442</c:v>
                </c:pt>
                <c:pt idx="305">
                  <c:v>14247.957663715046</c:v>
                </c:pt>
                <c:pt idx="306">
                  <c:v>13975.71584144092</c:v>
                </c:pt>
                <c:pt idx="307">
                  <c:v>13860.843593610014</c:v>
                </c:pt>
                <c:pt idx="308">
                  <c:v>13529.603733766737</c:v>
                </c:pt>
                <c:pt idx="309">
                  <c:v>13016.87785969222</c:v>
                </c:pt>
                <c:pt idx="310">
                  <c:v>12751.126168895862</c:v>
                </c:pt>
                <c:pt idx="311">
                  <c:v>13087.415639881961</c:v>
                </c:pt>
                <c:pt idx="312">
                  <c:v>14128.38388335827</c:v>
                </c:pt>
                <c:pt idx="313">
                  <c:v>13263.87165483486</c:v>
                </c:pt>
                <c:pt idx="314">
                  <c:v>12801.704639402742</c:v>
                </c:pt>
                <c:pt idx="315">
                  <c:v>12639.68891139896</c:v>
                </c:pt>
                <c:pt idx="316">
                  <c:v>11794.644431928784</c:v>
                </c:pt>
                <c:pt idx="317">
                  <c:v>11323.406589781778</c:v>
                </c:pt>
                <c:pt idx="318">
                  <c:v>11700.870568601968</c:v>
                </c:pt>
                <c:pt idx="319">
                  <c:v>12883.041232314165</c:v>
                </c:pt>
                <c:pt idx="320">
                  <c:v>11821.158637700195</c:v>
                </c:pt>
                <c:pt idx="321">
                  <c:v>11115.522216908081</c:v>
                </c:pt>
                <c:pt idx="322">
                  <c:v>10649.502166324964</c:v>
                </c:pt>
                <c:pt idx="323">
                  <c:v>10267.554372778366</c:v>
                </c:pt>
                <c:pt idx="324">
                  <c:v>9323.2986288290995</c:v>
                </c:pt>
                <c:pt idx="325">
                  <c:v>9775.9922165507742</c:v>
                </c:pt>
                <c:pt idx="326">
                  <c:v>10823.66825765933</c:v>
                </c:pt>
                <c:pt idx="327">
                  <c:v>9658.6511296661338</c:v>
                </c:pt>
                <c:pt idx="328">
                  <c:v>9109.0166002685437</c:v>
                </c:pt>
                <c:pt idx="329">
                  <c:v>8917.0895327629114</c:v>
                </c:pt>
                <c:pt idx="330">
                  <c:v>11273.281469466514</c:v>
                </c:pt>
                <c:pt idx="331">
                  <c:v>11610.092286393075</c:v>
                </c:pt>
                <c:pt idx="332">
                  <c:v>12516.11107976074</c:v>
                </c:pt>
                <c:pt idx="333">
                  <c:v>13895.397700070404</c:v>
                </c:pt>
                <c:pt idx="334">
                  <c:v>11706.025692020776</c:v>
                </c:pt>
                <c:pt idx="335">
                  <c:v>10943.122104178707</c:v>
                </c:pt>
                <c:pt idx="336">
                  <c:v>10392.331150481361</c:v>
                </c:pt>
                <c:pt idx="337">
                  <c:v>9927.0947548933327</c:v>
                </c:pt>
                <c:pt idx="338">
                  <c:v>9468.3834848414117</c:v>
                </c:pt>
                <c:pt idx="339">
                  <c:v>10298.631710046116</c:v>
                </c:pt>
                <c:pt idx="340">
                  <c:v>11785.056877939554</c:v>
                </c:pt>
                <c:pt idx="341">
                  <c:v>10548.684445908293</c:v>
                </c:pt>
                <c:pt idx="342">
                  <c:v>10003.880733274302</c:v>
                </c:pt>
                <c:pt idx="343">
                  <c:v>9797.5644344748289</c:v>
                </c:pt>
                <c:pt idx="344">
                  <c:v>9591.5807487528073</c:v>
                </c:pt>
                <c:pt idx="345">
                  <c:v>9333.3668424644566</c:v>
                </c:pt>
                <c:pt idx="346">
                  <c:v>10062.09265308152</c:v>
                </c:pt>
                <c:pt idx="347">
                  <c:v>11516.23280337805</c:v>
                </c:pt>
                <c:pt idx="348">
                  <c:v>10245.581301532453</c:v>
                </c:pt>
                <c:pt idx="349">
                  <c:v>9666.6559652140713</c:v>
                </c:pt>
                <c:pt idx="350">
                  <c:v>9371.5435943922785</c:v>
                </c:pt>
                <c:pt idx="351">
                  <c:v>8824.8886215271195</c:v>
                </c:pt>
                <c:pt idx="352">
                  <c:v>8792.5840016437578</c:v>
                </c:pt>
                <c:pt idx="353">
                  <c:v>9421.8498283771623</c:v>
                </c:pt>
                <c:pt idx="354">
                  <c:v>10442.036817815824</c:v>
                </c:pt>
                <c:pt idx="355">
                  <c:v>9629.4401058869844</c:v>
                </c:pt>
                <c:pt idx="356">
                  <c:v>9221.8087853149336</c:v>
                </c:pt>
                <c:pt idx="357">
                  <c:v>9063.0598043019709</c:v>
                </c:pt>
                <c:pt idx="358">
                  <c:v>9937.2268788675719</c:v>
                </c:pt>
                <c:pt idx="359">
                  <c:v>11824.395122538466</c:v>
                </c:pt>
                <c:pt idx="360">
                  <c:v>11963.677249252971</c:v>
                </c:pt>
                <c:pt idx="361">
                  <c:v>12941.174133006483</c:v>
                </c:pt>
                <c:pt idx="362">
                  <c:v>11901.024194386962</c:v>
                </c:pt>
                <c:pt idx="363">
                  <c:v>11303.464315942692</c:v>
                </c:pt>
                <c:pt idx="364">
                  <c:v>10661.583055342926</c:v>
                </c:pt>
                <c:pt idx="365">
                  <c:v>10689.542510050233</c:v>
                </c:pt>
                <c:pt idx="366">
                  <c:v>12325.70821661799</c:v>
                </c:pt>
                <c:pt idx="367">
                  <c:v>12186.207523769874</c:v>
                </c:pt>
                <c:pt idx="368">
                  <c:v>13159.165538379631</c:v>
                </c:pt>
                <c:pt idx="369">
                  <c:v>11412.706662463723</c:v>
                </c:pt>
                <c:pt idx="370">
                  <c:v>10149.959268682811</c:v>
                </c:pt>
                <c:pt idx="371">
                  <c:v>9303.0637403951841</c:v>
                </c:pt>
                <c:pt idx="372">
                  <c:v>8868.167391323077</c:v>
                </c:pt>
                <c:pt idx="373">
                  <c:v>8559.4216202836251</c:v>
                </c:pt>
                <c:pt idx="374">
                  <c:v>9114.9809544040472</c:v>
                </c:pt>
                <c:pt idx="375">
                  <c:v>10290.003141159075</c:v>
                </c:pt>
                <c:pt idx="376">
                  <c:v>9539.6498496959684</c:v>
                </c:pt>
                <c:pt idx="377">
                  <c:v>9333.087292566488</c:v>
                </c:pt>
                <c:pt idx="378">
                  <c:v>9459.4864133985247</c:v>
                </c:pt>
                <c:pt idx="379">
                  <c:v>9479.0218753477675</c:v>
                </c:pt>
                <c:pt idx="380">
                  <c:v>9259.9642554939492</c:v>
                </c:pt>
                <c:pt idx="381">
                  <c:v>9761.6142836326035</c:v>
                </c:pt>
                <c:pt idx="382">
                  <c:v>10582.118696839956</c:v>
                </c:pt>
                <c:pt idx="383">
                  <c:v>10394.530859202729</c:v>
                </c:pt>
                <c:pt idx="384">
                  <c:v>9933.6645555737196</c:v>
                </c:pt>
                <c:pt idx="385">
                  <c:v>9813.3530180677772</c:v>
                </c:pt>
                <c:pt idx="386">
                  <c:v>9623.8222437345539</c:v>
                </c:pt>
                <c:pt idx="387">
                  <c:v>9679.2835722751915</c:v>
                </c:pt>
                <c:pt idx="388">
                  <c:v>10160.671378182946</c:v>
                </c:pt>
                <c:pt idx="389">
                  <c:v>11012.104267623043</c:v>
                </c:pt>
                <c:pt idx="390">
                  <c:v>10530.606599204184</c:v>
                </c:pt>
                <c:pt idx="391">
                  <c:v>10332.384467370634</c:v>
                </c:pt>
                <c:pt idx="392">
                  <c:v>10358.817739943857</c:v>
                </c:pt>
                <c:pt idx="393">
                  <c:v>10324.742388197395</c:v>
                </c:pt>
                <c:pt idx="394">
                  <c:v>10289.791149011871</c:v>
                </c:pt>
                <c:pt idx="395">
                  <c:v>10546.991306724318</c:v>
                </c:pt>
                <c:pt idx="396">
                  <c:v>11094.526484043221</c:v>
                </c:pt>
                <c:pt idx="397">
                  <c:v>10574.07193303667</c:v>
                </c:pt>
                <c:pt idx="398">
                  <c:v>10175.688170849637</c:v>
                </c:pt>
                <c:pt idx="399">
                  <c:v>9948.2880052473629</c:v>
                </c:pt>
                <c:pt idx="400">
                  <c:v>9767.816846440488</c:v>
                </c:pt>
                <c:pt idx="401">
                  <c:v>9654.0137691157288</c:v>
                </c:pt>
                <c:pt idx="402">
                  <c:v>9892.0233579235501</c:v>
                </c:pt>
                <c:pt idx="403">
                  <c:v>10347.65944129671</c:v>
                </c:pt>
                <c:pt idx="404">
                  <c:v>10024.889982520079</c:v>
                </c:pt>
                <c:pt idx="405">
                  <c:v>9782.5174610518152</c:v>
                </c:pt>
                <c:pt idx="406">
                  <c:v>9668.1663779960363</c:v>
                </c:pt>
                <c:pt idx="407">
                  <c:v>9519.0931324824342</c:v>
                </c:pt>
                <c:pt idx="408">
                  <c:v>9431.9992005898384</c:v>
                </c:pt>
                <c:pt idx="409">
                  <c:v>9879.5998987178318</c:v>
                </c:pt>
                <c:pt idx="410">
                  <c:v>10442.274718704168</c:v>
                </c:pt>
                <c:pt idx="411">
                  <c:v>10523.153232088778</c:v>
                </c:pt>
                <c:pt idx="412">
                  <c:v>10068.326892970596</c:v>
                </c:pt>
                <c:pt idx="413">
                  <c:v>9859.5511156436987</c:v>
                </c:pt>
                <c:pt idx="414">
                  <c:v>9718.8469327802304</c:v>
                </c:pt>
                <c:pt idx="415">
                  <c:v>9623.7126979004825</c:v>
                </c:pt>
                <c:pt idx="416">
                  <c:v>9823.1292491593631</c:v>
                </c:pt>
                <c:pt idx="417">
                  <c:v>10154.780089505424</c:v>
                </c:pt>
                <c:pt idx="418">
                  <c:v>9994.6160503404099</c:v>
                </c:pt>
                <c:pt idx="419">
                  <c:v>9831.0834525115206</c:v>
                </c:pt>
                <c:pt idx="420">
                  <c:v>9733.7358334664605</c:v>
                </c:pt>
                <c:pt idx="421">
                  <c:v>9631.4838643738185</c:v>
                </c:pt>
                <c:pt idx="422">
                  <c:v>9645.6141864297679</c:v>
                </c:pt>
                <c:pt idx="423">
                  <c:v>9906.1578732674243</c:v>
                </c:pt>
                <c:pt idx="424">
                  <c:v>10253.709467783628</c:v>
                </c:pt>
                <c:pt idx="425">
                  <c:v>10042.86292944022</c:v>
                </c:pt>
                <c:pt idx="426">
                  <c:v>9893.0417181299999</c:v>
                </c:pt>
                <c:pt idx="427">
                  <c:v>9867.7023450259585</c:v>
                </c:pt>
                <c:pt idx="428">
                  <c:v>9837.1867160168476</c:v>
                </c:pt>
                <c:pt idx="429">
                  <c:v>9904.7879087479087</c:v>
                </c:pt>
                <c:pt idx="430">
                  <c:v>10180.534423151636</c:v>
                </c:pt>
                <c:pt idx="431">
                  <c:v>10537.86474098399</c:v>
                </c:pt>
                <c:pt idx="432">
                  <c:v>10403.643229381356</c:v>
                </c:pt>
                <c:pt idx="433">
                  <c:v>10237.168839076476</c:v>
                </c:pt>
                <c:pt idx="434">
                  <c:v>10216.319351663289</c:v>
                </c:pt>
                <c:pt idx="435">
                  <c:v>10138.053017669008</c:v>
                </c:pt>
                <c:pt idx="436">
                  <c:v>10118.674121526128</c:v>
                </c:pt>
                <c:pt idx="437">
                  <c:v>10282.460178945097</c:v>
                </c:pt>
                <c:pt idx="438">
                  <c:v>10728.119285554858</c:v>
                </c:pt>
                <c:pt idx="439">
                  <c:v>10532.502010746568</c:v>
                </c:pt>
                <c:pt idx="440">
                  <c:v>10474.443364975858</c:v>
                </c:pt>
                <c:pt idx="441">
                  <c:v>10496.109022148885</c:v>
                </c:pt>
                <c:pt idx="442">
                  <c:v>10456.65608268138</c:v>
                </c:pt>
                <c:pt idx="443">
                  <c:v>10504.678062651423</c:v>
                </c:pt>
                <c:pt idx="444">
                  <c:v>10734.206387579674</c:v>
                </c:pt>
                <c:pt idx="445">
                  <c:v>11193.799810129043</c:v>
                </c:pt>
                <c:pt idx="446">
                  <c:v>10968.029331774218</c:v>
                </c:pt>
                <c:pt idx="447">
                  <c:v>10819.105748311151</c:v>
                </c:pt>
                <c:pt idx="448">
                  <c:v>10643.562170189456</c:v>
                </c:pt>
                <c:pt idx="449">
                  <c:v>10509.257242302818</c:v>
                </c:pt>
                <c:pt idx="450">
                  <c:v>10471.397326779785</c:v>
                </c:pt>
                <c:pt idx="451">
                  <c:v>10752.110301461187</c:v>
                </c:pt>
                <c:pt idx="452">
                  <c:v>11260.172810746881</c:v>
                </c:pt>
                <c:pt idx="453">
                  <c:v>10941.193246540963</c:v>
                </c:pt>
                <c:pt idx="454">
                  <c:v>10664.890915607219</c:v>
                </c:pt>
                <c:pt idx="455">
                  <c:v>10585.107413575752</c:v>
                </c:pt>
                <c:pt idx="456">
                  <c:v>10539.600497070292</c:v>
                </c:pt>
                <c:pt idx="457">
                  <c:v>10563.740763011388</c:v>
                </c:pt>
                <c:pt idx="458">
                  <c:v>10957.867950685089</c:v>
                </c:pt>
                <c:pt idx="459">
                  <c:v>11643.424942670448</c:v>
                </c:pt>
                <c:pt idx="460">
                  <c:v>11472.640268154559</c:v>
                </c:pt>
                <c:pt idx="461">
                  <c:v>11343.71013792319</c:v>
                </c:pt>
                <c:pt idx="462">
                  <c:v>11198.246823984839</c:v>
                </c:pt>
                <c:pt idx="463">
                  <c:v>11054.907795524457</c:v>
                </c:pt>
                <c:pt idx="464">
                  <c:v>11015.934234209941</c:v>
                </c:pt>
                <c:pt idx="465">
                  <c:v>11338.315749623463</c:v>
                </c:pt>
                <c:pt idx="466">
                  <c:v>11889.390848064853</c:v>
                </c:pt>
                <c:pt idx="467">
                  <c:v>11325.306026931328</c:v>
                </c:pt>
                <c:pt idx="468">
                  <c:v>10937.213407265546</c:v>
                </c:pt>
                <c:pt idx="469">
                  <c:v>10604.165837530745</c:v>
                </c:pt>
                <c:pt idx="470">
                  <c:v>10358.375465142599</c:v>
                </c:pt>
                <c:pt idx="471">
                  <c:v>10310.446053660009</c:v>
                </c:pt>
                <c:pt idx="472">
                  <c:v>10587.947816391767</c:v>
                </c:pt>
                <c:pt idx="473">
                  <c:v>11146.194562201621</c:v>
                </c:pt>
                <c:pt idx="474">
                  <c:v>10585.713076132932</c:v>
                </c:pt>
                <c:pt idx="475">
                  <c:v>10161.239294570114</c:v>
                </c:pt>
                <c:pt idx="476">
                  <c:v>9857.9075639704242</c:v>
                </c:pt>
                <c:pt idx="477">
                  <c:v>9603.5808216429432</c:v>
                </c:pt>
                <c:pt idx="478">
                  <c:v>9532.055002641282</c:v>
                </c:pt>
                <c:pt idx="479">
                  <c:v>9947.6271858019172</c:v>
                </c:pt>
                <c:pt idx="480">
                  <c:v>10746.797492839454</c:v>
                </c:pt>
                <c:pt idx="481">
                  <c:v>10264.777124050888</c:v>
                </c:pt>
                <c:pt idx="482">
                  <c:v>9968.2039460726082</c:v>
                </c:pt>
                <c:pt idx="483">
                  <c:v>9765.3853125507012</c:v>
                </c:pt>
                <c:pt idx="484">
                  <c:v>9577.9894962401013</c:v>
                </c:pt>
                <c:pt idx="485">
                  <c:v>9467.4869790465455</c:v>
                </c:pt>
                <c:pt idx="486">
                  <c:v>9921.9003152091173</c:v>
                </c:pt>
                <c:pt idx="487">
                  <c:v>10658.075254809286</c:v>
                </c:pt>
                <c:pt idx="488">
                  <c:v>10349.732483157131</c:v>
                </c:pt>
                <c:pt idx="489">
                  <c:v>10213.873837682477</c:v>
                </c:pt>
                <c:pt idx="490">
                  <c:v>9905.4021518427762</c:v>
                </c:pt>
                <c:pt idx="491">
                  <c:v>9552.6244219252258</c:v>
                </c:pt>
                <c:pt idx="492">
                  <c:v>9399.5558165917755</c:v>
                </c:pt>
                <c:pt idx="493">
                  <c:v>9652.1818606585148</c:v>
                </c:pt>
                <c:pt idx="494">
                  <c:v>10154.18668888614</c:v>
                </c:pt>
                <c:pt idx="495">
                  <c:v>9706.4907409274601</c:v>
                </c:pt>
                <c:pt idx="496">
                  <c:v>9423.5901799689746</c:v>
                </c:pt>
                <c:pt idx="497">
                  <c:v>9226.504248901736</c:v>
                </c:pt>
                <c:pt idx="498">
                  <c:v>9164.6810500471038</c:v>
                </c:pt>
                <c:pt idx="499">
                  <c:v>9163.0928332575713</c:v>
                </c:pt>
                <c:pt idx="500">
                  <c:v>9458.7692014459753</c:v>
                </c:pt>
                <c:pt idx="501">
                  <c:v>9935.2385455662152</c:v>
                </c:pt>
                <c:pt idx="502">
                  <c:v>9661.8987468566629</c:v>
                </c:pt>
                <c:pt idx="503">
                  <c:v>9576.8109802918625</c:v>
                </c:pt>
                <c:pt idx="504">
                  <c:v>9460.9725973190507</c:v>
                </c:pt>
                <c:pt idx="505">
                  <c:v>9462.344457383093</c:v>
                </c:pt>
                <c:pt idx="506">
                  <c:v>9557.7066555356141</c:v>
                </c:pt>
                <c:pt idx="507">
                  <c:v>9842.7482998310588</c:v>
                </c:pt>
                <c:pt idx="508">
                  <c:v>10235.174269916315</c:v>
                </c:pt>
                <c:pt idx="509">
                  <c:v>10038.144137298455</c:v>
                </c:pt>
                <c:pt idx="510">
                  <c:v>9974.5292578965891</c:v>
                </c:pt>
                <c:pt idx="511">
                  <c:v>9915.0370375722996</c:v>
                </c:pt>
                <c:pt idx="512">
                  <c:v>9945.4012193232775</c:v>
                </c:pt>
                <c:pt idx="513">
                  <c:v>10015.589798286033</c:v>
                </c:pt>
                <c:pt idx="514">
                  <c:v>10297.691574158962</c:v>
                </c:pt>
                <c:pt idx="515">
                  <c:v>10635.71754773811</c:v>
                </c:pt>
                <c:pt idx="516">
                  <c:v>10955.491108743066</c:v>
                </c:pt>
                <c:pt idx="517">
                  <c:v>10479.577203804394</c:v>
                </c:pt>
                <c:pt idx="518">
                  <c:v>10210.115101234929</c:v>
                </c:pt>
                <c:pt idx="519">
                  <c:v>10006.632048691798</c:v>
                </c:pt>
                <c:pt idx="520">
                  <c:v>9904.4007173261489</c:v>
                </c:pt>
                <c:pt idx="521">
                  <c:v>9986.4112967656692</c:v>
                </c:pt>
                <c:pt idx="522">
                  <c:v>10116.558477965358</c:v>
                </c:pt>
                <c:pt idx="523">
                  <c:v>9935.0194376836298</c:v>
                </c:pt>
                <c:pt idx="524">
                  <c:v>9822.8721129327314</c:v>
                </c:pt>
                <c:pt idx="525">
                  <c:v>9772.5968203088269</c:v>
                </c:pt>
                <c:pt idx="526">
                  <c:v>9705.1508614881313</c:v>
                </c:pt>
                <c:pt idx="527">
                  <c:v>9688.6898326492519</c:v>
                </c:pt>
                <c:pt idx="528">
                  <c:v>9884.0461260138545</c:v>
                </c:pt>
                <c:pt idx="529">
                  <c:v>10074.148875832441</c:v>
                </c:pt>
                <c:pt idx="530">
                  <c:v>9967.042684811342</c:v>
                </c:pt>
                <c:pt idx="531">
                  <c:v>9941.9594155717641</c:v>
                </c:pt>
                <c:pt idx="532">
                  <c:v>9943.1053214060958</c:v>
                </c:pt>
                <c:pt idx="533">
                  <c:v>9949.8523275163025</c:v>
                </c:pt>
                <c:pt idx="534">
                  <c:v>9998.8682883869624</c:v>
                </c:pt>
                <c:pt idx="535">
                  <c:v>10130.931324797508</c:v>
                </c:pt>
                <c:pt idx="536">
                  <c:v>10299.597068391915</c:v>
                </c:pt>
                <c:pt idx="537">
                  <c:v>10196.921800876968</c:v>
                </c:pt>
                <c:pt idx="538">
                  <c:v>10170.684066009359</c:v>
                </c:pt>
                <c:pt idx="539">
                  <c:v>10165.458552426193</c:v>
                </c:pt>
                <c:pt idx="540">
                  <c:v>10127.164571477973</c:v>
                </c:pt>
                <c:pt idx="541">
                  <c:v>10168.533405881142</c:v>
                </c:pt>
                <c:pt idx="542">
                  <c:v>10335.654921124689</c:v>
                </c:pt>
                <c:pt idx="543">
                  <c:v>10528.072559099353</c:v>
                </c:pt>
                <c:pt idx="544">
                  <c:v>10502.762487039261</c:v>
                </c:pt>
                <c:pt idx="545">
                  <c:v>10474.624180846324</c:v>
                </c:pt>
                <c:pt idx="546">
                  <c:v>10395.404862910858</c:v>
                </c:pt>
                <c:pt idx="547">
                  <c:v>10330.556641814648</c:v>
                </c:pt>
                <c:pt idx="548">
                  <c:v>10232.336639158835</c:v>
                </c:pt>
                <c:pt idx="549">
                  <c:v>10265.627020549437</c:v>
                </c:pt>
                <c:pt idx="550">
                  <c:v>10591.407849209674</c:v>
                </c:pt>
                <c:pt idx="551">
                  <c:v>10659.97714239225</c:v>
                </c:pt>
                <c:pt idx="552">
                  <c:v>10430.085593354481</c:v>
                </c:pt>
                <c:pt idx="553">
                  <c:v>10376.781179743179</c:v>
                </c:pt>
                <c:pt idx="554">
                  <c:v>10328.400192467147</c:v>
                </c:pt>
                <c:pt idx="555">
                  <c:v>10268.448084008647</c:v>
                </c:pt>
                <c:pt idx="556">
                  <c:v>10408.023490220483</c:v>
                </c:pt>
                <c:pt idx="557">
                  <c:v>10626.696914286877</c:v>
                </c:pt>
                <c:pt idx="558">
                  <c:v>10508.016806572094</c:v>
                </c:pt>
                <c:pt idx="559">
                  <c:v>10470.81134129304</c:v>
                </c:pt>
                <c:pt idx="560">
                  <c:v>10438.661187938298</c:v>
                </c:pt>
                <c:pt idx="561">
                  <c:v>10420.317988536786</c:v>
                </c:pt>
                <c:pt idx="562">
                  <c:v>10423.598500334134</c:v>
                </c:pt>
                <c:pt idx="563">
                  <c:v>10679.407187100966</c:v>
                </c:pt>
                <c:pt idx="564">
                  <c:v>11038.451473993715</c:v>
                </c:pt>
                <c:pt idx="565">
                  <c:v>10764.941684582736</c:v>
                </c:pt>
                <c:pt idx="566">
                  <c:v>10505.84409332322</c:v>
                </c:pt>
                <c:pt idx="567">
                  <c:v>10392.641640916234</c:v>
                </c:pt>
                <c:pt idx="568">
                  <c:v>10287.537878122996</c:v>
                </c:pt>
                <c:pt idx="569">
                  <c:v>10193.677029139304</c:v>
                </c:pt>
                <c:pt idx="570">
                  <c:v>10676.911786918587</c:v>
                </c:pt>
                <c:pt idx="571">
                  <c:v>11394.229240651708</c:v>
                </c:pt>
                <c:pt idx="572">
                  <c:v>11163.74046208075</c:v>
                </c:pt>
                <c:pt idx="573">
                  <c:v>10968.054548526183</c:v>
                </c:pt>
                <c:pt idx="574">
                  <c:v>10873.109645399323</c:v>
                </c:pt>
                <c:pt idx="575">
                  <c:v>10708.976413751661</c:v>
                </c:pt>
                <c:pt idx="576">
                  <c:v>10636.63785575662</c:v>
                </c:pt>
                <c:pt idx="577">
                  <c:v>11002.695211854007</c:v>
                </c:pt>
                <c:pt idx="578">
                  <c:v>11852.998930678237</c:v>
                </c:pt>
                <c:pt idx="579">
                  <c:v>10000</c:v>
                </c:pt>
                <c:pt idx="580">
                  <c:v>10000</c:v>
                </c:pt>
                <c:pt idx="581">
                  <c:v>10000</c:v>
                </c:pt>
                <c:pt idx="582">
                  <c:v>10000</c:v>
                </c:pt>
                <c:pt idx="583">
                  <c:v>10000</c:v>
                </c:pt>
                <c:pt idx="584">
                  <c:v>10000</c:v>
                </c:pt>
                <c:pt idx="585">
                  <c:v>10000</c:v>
                </c:pt>
                <c:pt idx="586">
                  <c:v>10000</c:v>
                </c:pt>
                <c:pt idx="587">
                  <c:v>10000</c:v>
                </c:pt>
                <c:pt idx="588">
                  <c:v>10000</c:v>
                </c:pt>
                <c:pt idx="589">
                  <c:v>10000</c:v>
                </c:pt>
                <c:pt idx="590">
                  <c:v>10000</c:v>
                </c:pt>
                <c:pt idx="591">
                  <c:v>10000</c:v>
                </c:pt>
                <c:pt idx="592">
                  <c:v>10000</c:v>
                </c:pt>
                <c:pt idx="593">
                  <c:v>10000</c:v>
                </c:pt>
                <c:pt idx="594">
                  <c:v>10000</c:v>
                </c:pt>
                <c:pt idx="595">
                  <c:v>10000</c:v>
                </c:pt>
                <c:pt idx="596">
                  <c:v>10000</c:v>
                </c:pt>
                <c:pt idx="597">
                  <c:v>10000</c:v>
                </c:pt>
                <c:pt idx="598">
                  <c:v>10000</c:v>
                </c:pt>
                <c:pt idx="599">
                  <c:v>10000</c:v>
                </c:pt>
                <c:pt idx="600">
                  <c:v>10000</c:v>
                </c:pt>
                <c:pt idx="601">
                  <c:v>10000</c:v>
                </c:pt>
                <c:pt idx="602">
                  <c:v>10000</c:v>
                </c:pt>
                <c:pt idx="603">
                  <c:v>10000</c:v>
                </c:pt>
                <c:pt idx="604">
                  <c:v>10000</c:v>
                </c:pt>
                <c:pt idx="605">
                  <c:v>10000</c:v>
                </c:pt>
                <c:pt idx="606">
                  <c:v>10000</c:v>
                </c:pt>
                <c:pt idx="607">
                  <c:v>10000</c:v>
                </c:pt>
                <c:pt idx="608">
                  <c:v>10000</c:v>
                </c:pt>
                <c:pt idx="609">
                  <c:v>10000</c:v>
                </c:pt>
                <c:pt idx="610">
                  <c:v>10000</c:v>
                </c:pt>
                <c:pt idx="611">
                  <c:v>10000</c:v>
                </c:pt>
                <c:pt idx="612">
                  <c:v>10000</c:v>
                </c:pt>
                <c:pt idx="613">
                  <c:v>10000</c:v>
                </c:pt>
                <c:pt idx="614">
                  <c:v>10000</c:v>
                </c:pt>
                <c:pt idx="615">
                  <c:v>10000</c:v>
                </c:pt>
                <c:pt idx="616">
                  <c:v>10000</c:v>
                </c:pt>
                <c:pt idx="617">
                  <c:v>10000</c:v>
                </c:pt>
                <c:pt idx="618">
                  <c:v>10000</c:v>
                </c:pt>
                <c:pt idx="619">
                  <c:v>10000</c:v>
                </c:pt>
                <c:pt idx="620">
                  <c:v>10000</c:v>
                </c:pt>
                <c:pt idx="621">
                  <c:v>10000</c:v>
                </c:pt>
                <c:pt idx="622">
                  <c:v>10000</c:v>
                </c:pt>
                <c:pt idx="623">
                  <c:v>10000</c:v>
                </c:pt>
                <c:pt idx="624">
                  <c:v>10000</c:v>
                </c:pt>
                <c:pt idx="625">
                  <c:v>10000</c:v>
                </c:pt>
                <c:pt idx="626">
                  <c:v>10000</c:v>
                </c:pt>
                <c:pt idx="627">
                  <c:v>10000</c:v>
                </c:pt>
                <c:pt idx="628">
                  <c:v>10000</c:v>
                </c:pt>
                <c:pt idx="629">
                  <c:v>10000</c:v>
                </c:pt>
                <c:pt idx="630">
                  <c:v>10000</c:v>
                </c:pt>
                <c:pt idx="631">
                  <c:v>10000</c:v>
                </c:pt>
                <c:pt idx="632">
                  <c:v>10000</c:v>
                </c:pt>
                <c:pt idx="633">
                  <c:v>10000</c:v>
                </c:pt>
                <c:pt idx="634">
                  <c:v>10000</c:v>
                </c:pt>
                <c:pt idx="635">
                  <c:v>10000</c:v>
                </c:pt>
                <c:pt idx="636">
                  <c:v>10000</c:v>
                </c:pt>
                <c:pt idx="637">
                  <c:v>10000</c:v>
                </c:pt>
                <c:pt idx="638">
                  <c:v>10000</c:v>
                </c:pt>
                <c:pt idx="639">
                  <c:v>10000</c:v>
                </c:pt>
                <c:pt idx="640">
                  <c:v>10000</c:v>
                </c:pt>
                <c:pt idx="641">
                  <c:v>10000</c:v>
                </c:pt>
                <c:pt idx="642">
                  <c:v>10000</c:v>
                </c:pt>
                <c:pt idx="643">
                  <c:v>10000</c:v>
                </c:pt>
                <c:pt idx="644">
                  <c:v>10000</c:v>
                </c:pt>
                <c:pt idx="645">
                  <c:v>10000</c:v>
                </c:pt>
                <c:pt idx="646">
                  <c:v>10000</c:v>
                </c:pt>
                <c:pt idx="647">
                  <c:v>10000</c:v>
                </c:pt>
                <c:pt idx="648">
                  <c:v>10000</c:v>
                </c:pt>
                <c:pt idx="649">
                  <c:v>10000</c:v>
                </c:pt>
                <c:pt idx="650">
                  <c:v>10000</c:v>
                </c:pt>
                <c:pt idx="651">
                  <c:v>10000</c:v>
                </c:pt>
                <c:pt idx="652">
                  <c:v>10000</c:v>
                </c:pt>
                <c:pt idx="653">
                  <c:v>10000</c:v>
                </c:pt>
                <c:pt idx="654">
                  <c:v>10000</c:v>
                </c:pt>
                <c:pt idx="655">
                  <c:v>10000</c:v>
                </c:pt>
                <c:pt idx="656">
                  <c:v>10000</c:v>
                </c:pt>
                <c:pt idx="657">
                  <c:v>10000</c:v>
                </c:pt>
                <c:pt idx="658">
                  <c:v>10000</c:v>
                </c:pt>
                <c:pt idx="659">
                  <c:v>10000</c:v>
                </c:pt>
                <c:pt idx="660">
                  <c:v>10000</c:v>
                </c:pt>
                <c:pt idx="661">
                  <c:v>10000</c:v>
                </c:pt>
                <c:pt idx="662">
                  <c:v>10000</c:v>
                </c:pt>
                <c:pt idx="663">
                  <c:v>10000</c:v>
                </c:pt>
                <c:pt idx="664">
                  <c:v>10000</c:v>
                </c:pt>
                <c:pt idx="665">
                  <c:v>10000</c:v>
                </c:pt>
                <c:pt idx="666">
                  <c:v>10000</c:v>
                </c:pt>
                <c:pt idx="667">
                  <c:v>10000</c:v>
                </c:pt>
                <c:pt idx="668">
                  <c:v>10000</c:v>
                </c:pt>
                <c:pt idx="669">
                  <c:v>10000</c:v>
                </c:pt>
                <c:pt idx="670">
                  <c:v>10000</c:v>
                </c:pt>
                <c:pt idx="671">
                  <c:v>10000</c:v>
                </c:pt>
                <c:pt idx="672">
                  <c:v>10000</c:v>
                </c:pt>
                <c:pt idx="673">
                  <c:v>10000</c:v>
                </c:pt>
                <c:pt idx="674">
                  <c:v>10000</c:v>
                </c:pt>
                <c:pt idx="675">
                  <c:v>10000</c:v>
                </c:pt>
                <c:pt idx="676">
                  <c:v>10000</c:v>
                </c:pt>
                <c:pt idx="677">
                  <c:v>10000</c:v>
                </c:pt>
                <c:pt idx="678">
                  <c:v>10000</c:v>
                </c:pt>
                <c:pt idx="679">
                  <c:v>10000</c:v>
                </c:pt>
                <c:pt idx="680">
                  <c:v>10000</c:v>
                </c:pt>
                <c:pt idx="681">
                  <c:v>10000</c:v>
                </c:pt>
                <c:pt idx="682">
                  <c:v>10000</c:v>
                </c:pt>
                <c:pt idx="683">
                  <c:v>10000</c:v>
                </c:pt>
                <c:pt idx="684">
                  <c:v>10000</c:v>
                </c:pt>
                <c:pt idx="685">
                  <c:v>10000</c:v>
                </c:pt>
                <c:pt idx="686">
                  <c:v>10000</c:v>
                </c:pt>
                <c:pt idx="687">
                  <c:v>10000</c:v>
                </c:pt>
                <c:pt idx="688">
                  <c:v>10000</c:v>
                </c:pt>
                <c:pt idx="689">
                  <c:v>10000</c:v>
                </c:pt>
                <c:pt idx="690">
                  <c:v>10000</c:v>
                </c:pt>
                <c:pt idx="691">
                  <c:v>10000</c:v>
                </c:pt>
                <c:pt idx="692">
                  <c:v>10000</c:v>
                </c:pt>
                <c:pt idx="693">
                  <c:v>10000</c:v>
                </c:pt>
                <c:pt idx="694">
                  <c:v>10000</c:v>
                </c:pt>
                <c:pt idx="695">
                  <c:v>10000</c:v>
                </c:pt>
                <c:pt idx="696">
                  <c:v>10000</c:v>
                </c:pt>
                <c:pt idx="697">
                  <c:v>10000</c:v>
                </c:pt>
                <c:pt idx="698">
                  <c:v>10000</c:v>
                </c:pt>
                <c:pt idx="699">
                  <c:v>10000</c:v>
                </c:pt>
                <c:pt idx="700">
                  <c:v>10000</c:v>
                </c:pt>
                <c:pt idx="701">
                  <c:v>10000</c:v>
                </c:pt>
                <c:pt idx="702">
                  <c:v>10000</c:v>
                </c:pt>
                <c:pt idx="703">
                  <c:v>10000</c:v>
                </c:pt>
                <c:pt idx="704">
                  <c:v>10000</c:v>
                </c:pt>
                <c:pt idx="705">
                  <c:v>10000</c:v>
                </c:pt>
                <c:pt idx="706">
                  <c:v>10000</c:v>
                </c:pt>
                <c:pt idx="707">
                  <c:v>10000</c:v>
                </c:pt>
                <c:pt idx="708">
                  <c:v>10000</c:v>
                </c:pt>
                <c:pt idx="709">
                  <c:v>10000</c:v>
                </c:pt>
                <c:pt idx="710">
                  <c:v>10000</c:v>
                </c:pt>
                <c:pt idx="711">
                  <c:v>10000</c:v>
                </c:pt>
                <c:pt idx="712">
                  <c:v>10000</c:v>
                </c:pt>
                <c:pt idx="713">
                  <c:v>10000</c:v>
                </c:pt>
                <c:pt idx="714">
                  <c:v>10000</c:v>
                </c:pt>
                <c:pt idx="715">
                  <c:v>10000</c:v>
                </c:pt>
                <c:pt idx="716">
                  <c:v>10000</c:v>
                </c:pt>
                <c:pt idx="717">
                  <c:v>10000</c:v>
                </c:pt>
                <c:pt idx="718">
                  <c:v>10000</c:v>
                </c:pt>
                <c:pt idx="719">
                  <c:v>10000</c:v>
                </c:pt>
                <c:pt idx="720">
                  <c:v>10000</c:v>
                </c:pt>
                <c:pt idx="721">
                  <c:v>10000</c:v>
                </c:pt>
                <c:pt idx="722">
                  <c:v>10000</c:v>
                </c:pt>
                <c:pt idx="723">
                  <c:v>10000</c:v>
                </c:pt>
                <c:pt idx="724">
                  <c:v>10000</c:v>
                </c:pt>
                <c:pt idx="725">
                  <c:v>10000</c:v>
                </c:pt>
                <c:pt idx="726">
                  <c:v>10000</c:v>
                </c:pt>
                <c:pt idx="727">
                  <c:v>10000</c:v>
                </c:pt>
                <c:pt idx="728">
                  <c:v>10000</c:v>
                </c:pt>
                <c:pt idx="729">
                  <c:v>10000</c:v>
                </c:pt>
                <c:pt idx="730">
                  <c:v>10000</c:v>
                </c:pt>
                <c:pt idx="731">
                  <c:v>10000</c:v>
                </c:pt>
                <c:pt idx="732">
                  <c:v>10000</c:v>
                </c:pt>
                <c:pt idx="733">
                  <c:v>10000</c:v>
                </c:pt>
                <c:pt idx="734">
                  <c:v>10000</c:v>
                </c:pt>
                <c:pt idx="735">
                  <c:v>10000</c:v>
                </c:pt>
                <c:pt idx="736">
                  <c:v>10000</c:v>
                </c:pt>
                <c:pt idx="737">
                  <c:v>10000</c:v>
                </c:pt>
                <c:pt idx="738">
                  <c:v>10000</c:v>
                </c:pt>
                <c:pt idx="739">
                  <c:v>10000</c:v>
                </c:pt>
                <c:pt idx="740">
                  <c:v>10000</c:v>
                </c:pt>
                <c:pt idx="741">
                  <c:v>10000</c:v>
                </c:pt>
                <c:pt idx="742">
                  <c:v>10000</c:v>
                </c:pt>
                <c:pt idx="743">
                  <c:v>10000</c:v>
                </c:pt>
                <c:pt idx="744">
                  <c:v>10000</c:v>
                </c:pt>
                <c:pt idx="745">
                  <c:v>10000</c:v>
                </c:pt>
                <c:pt idx="746">
                  <c:v>10000</c:v>
                </c:pt>
                <c:pt idx="747">
                  <c:v>10000</c:v>
                </c:pt>
                <c:pt idx="748">
                  <c:v>10000</c:v>
                </c:pt>
                <c:pt idx="749">
                  <c:v>10000</c:v>
                </c:pt>
                <c:pt idx="750">
                  <c:v>10000</c:v>
                </c:pt>
                <c:pt idx="751">
                  <c:v>10000</c:v>
                </c:pt>
                <c:pt idx="752">
                  <c:v>10000</c:v>
                </c:pt>
                <c:pt idx="753">
                  <c:v>10000</c:v>
                </c:pt>
                <c:pt idx="754">
                  <c:v>10000</c:v>
                </c:pt>
                <c:pt idx="755">
                  <c:v>10000</c:v>
                </c:pt>
                <c:pt idx="756">
                  <c:v>10000</c:v>
                </c:pt>
                <c:pt idx="757">
                  <c:v>10000</c:v>
                </c:pt>
                <c:pt idx="758">
                  <c:v>10000</c:v>
                </c:pt>
                <c:pt idx="759">
                  <c:v>10000</c:v>
                </c:pt>
                <c:pt idx="760">
                  <c:v>10000</c:v>
                </c:pt>
                <c:pt idx="761">
                  <c:v>10000</c:v>
                </c:pt>
                <c:pt idx="762">
                  <c:v>10000</c:v>
                </c:pt>
                <c:pt idx="763">
                  <c:v>10000</c:v>
                </c:pt>
                <c:pt idx="764">
                  <c:v>10000</c:v>
                </c:pt>
                <c:pt idx="765">
                  <c:v>10000</c:v>
                </c:pt>
                <c:pt idx="766">
                  <c:v>10000</c:v>
                </c:pt>
                <c:pt idx="767">
                  <c:v>10000</c:v>
                </c:pt>
                <c:pt idx="768">
                  <c:v>10000</c:v>
                </c:pt>
                <c:pt idx="769">
                  <c:v>10000</c:v>
                </c:pt>
                <c:pt idx="770">
                  <c:v>10000</c:v>
                </c:pt>
                <c:pt idx="771">
                  <c:v>10000</c:v>
                </c:pt>
                <c:pt idx="772">
                  <c:v>10000</c:v>
                </c:pt>
                <c:pt idx="773">
                  <c:v>10000</c:v>
                </c:pt>
                <c:pt idx="774">
                  <c:v>10000</c:v>
                </c:pt>
                <c:pt idx="775">
                  <c:v>10000</c:v>
                </c:pt>
                <c:pt idx="776">
                  <c:v>10000</c:v>
                </c:pt>
                <c:pt idx="777">
                  <c:v>10000</c:v>
                </c:pt>
                <c:pt idx="778">
                  <c:v>10000</c:v>
                </c:pt>
                <c:pt idx="779">
                  <c:v>10000</c:v>
                </c:pt>
                <c:pt idx="780">
                  <c:v>10000</c:v>
                </c:pt>
                <c:pt idx="781">
                  <c:v>10000</c:v>
                </c:pt>
                <c:pt idx="782">
                  <c:v>10000</c:v>
                </c:pt>
                <c:pt idx="783">
                  <c:v>10000</c:v>
                </c:pt>
                <c:pt idx="784">
                  <c:v>10000</c:v>
                </c:pt>
                <c:pt idx="785">
                  <c:v>10000</c:v>
                </c:pt>
                <c:pt idx="786">
                  <c:v>10000</c:v>
                </c:pt>
                <c:pt idx="787">
                  <c:v>10000</c:v>
                </c:pt>
                <c:pt idx="788">
                  <c:v>10000</c:v>
                </c:pt>
                <c:pt idx="789">
                  <c:v>10000</c:v>
                </c:pt>
                <c:pt idx="790">
                  <c:v>10000</c:v>
                </c:pt>
                <c:pt idx="791">
                  <c:v>10000</c:v>
                </c:pt>
                <c:pt idx="792">
                  <c:v>10000</c:v>
                </c:pt>
                <c:pt idx="793">
                  <c:v>10000</c:v>
                </c:pt>
                <c:pt idx="794">
                  <c:v>10000</c:v>
                </c:pt>
                <c:pt idx="795">
                  <c:v>10000</c:v>
                </c:pt>
                <c:pt idx="796">
                  <c:v>10000</c:v>
                </c:pt>
                <c:pt idx="797">
                  <c:v>10000</c:v>
                </c:pt>
                <c:pt idx="798">
                  <c:v>10000</c:v>
                </c:pt>
                <c:pt idx="799">
                  <c:v>10000</c:v>
                </c:pt>
                <c:pt idx="800">
                  <c:v>10000</c:v>
                </c:pt>
                <c:pt idx="801">
                  <c:v>10000</c:v>
                </c:pt>
                <c:pt idx="802">
                  <c:v>10000</c:v>
                </c:pt>
                <c:pt idx="803">
                  <c:v>10000</c:v>
                </c:pt>
                <c:pt idx="804">
                  <c:v>10000</c:v>
                </c:pt>
                <c:pt idx="805">
                  <c:v>10000</c:v>
                </c:pt>
                <c:pt idx="806">
                  <c:v>10000</c:v>
                </c:pt>
                <c:pt idx="807">
                  <c:v>10000</c:v>
                </c:pt>
                <c:pt idx="808">
                  <c:v>10000</c:v>
                </c:pt>
                <c:pt idx="809">
                  <c:v>10000</c:v>
                </c:pt>
                <c:pt idx="810">
                  <c:v>10000</c:v>
                </c:pt>
                <c:pt idx="811">
                  <c:v>10000</c:v>
                </c:pt>
              </c:numCache>
            </c:numRef>
          </c:yVal>
          <c:smooth val="0"/>
          <c:extLst xmlns:c16r2="http://schemas.microsoft.com/office/drawing/2015/06/chart">
            <c:ext xmlns:c16="http://schemas.microsoft.com/office/drawing/2014/chart" uri="{C3380CC4-5D6E-409C-BE32-E72D297353CC}">
              <c16:uniqueId val="{00000000-5AEA-48F1-9E29-E7A958DDE1BC}"/>
            </c:ext>
          </c:extLst>
        </c:ser>
        <c:dLbls>
          <c:showLegendKey val="0"/>
          <c:showVal val="0"/>
          <c:showCatName val="0"/>
          <c:showSerName val="0"/>
          <c:showPercent val="0"/>
          <c:showBubbleSize val="0"/>
        </c:dLbls>
        <c:axId val="410150968"/>
        <c:axId val="478984208"/>
      </c:scatterChart>
      <c:scatterChart>
        <c:scatterStyle val="lineMarker"/>
        <c:varyColors val="0"/>
        <c:ser>
          <c:idx val="3"/>
          <c:order val="0"/>
          <c:tx>
            <c:strRef>
              <c:f>'Plot Data'!$M$2</c:f>
              <c:strCache>
                <c:ptCount val="1"/>
                <c:pt idx="0">
                  <c:v>R value</c:v>
                </c:pt>
              </c:strCache>
            </c:strRef>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'Plot Data'!$S$35:$S$846</c:f>
              <c:numCache>
                <c:formatCode>m/d/yy;@</c:formatCode>
                <c:ptCount val="812"/>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pt idx="238">
                  <c:v>44069</c:v>
                </c:pt>
                <c:pt idx="239">
                  <c:v>44070</c:v>
                </c:pt>
                <c:pt idx="240">
                  <c:v>44071</c:v>
                </c:pt>
                <c:pt idx="241">
                  <c:v>44072</c:v>
                </c:pt>
                <c:pt idx="242">
                  <c:v>44073</c:v>
                </c:pt>
                <c:pt idx="243">
                  <c:v>44074</c:v>
                </c:pt>
                <c:pt idx="244">
                  <c:v>44075</c:v>
                </c:pt>
                <c:pt idx="245">
                  <c:v>44076</c:v>
                </c:pt>
                <c:pt idx="246">
                  <c:v>44077</c:v>
                </c:pt>
                <c:pt idx="247">
                  <c:v>44078</c:v>
                </c:pt>
                <c:pt idx="248">
                  <c:v>44079</c:v>
                </c:pt>
                <c:pt idx="249">
                  <c:v>44080</c:v>
                </c:pt>
                <c:pt idx="250">
                  <c:v>44081</c:v>
                </c:pt>
                <c:pt idx="251">
                  <c:v>44082</c:v>
                </c:pt>
                <c:pt idx="252">
                  <c:v>44083</c:v>
                </c:pt>
                <c:pt idx="253">
                  <c:v>44084</c:v>
                </c:pt>
                <c:pt idx="254">
                  <c:v>44085</c:v>
                </c:pt>
                <c:pt idx="255">
                  <c:v>44086</c:v>
                </c:pt>
                <c:pt idx="256">
                  <c:v>44087</c:v>
                </c:pt>
                <c:pt idx="257">
                  <c:v>44088</c:v>
                </c:pt>
                <c:pt idx="258">
                  <c:v>44089</c:v>
                </c:pt>
                <c:pt idx="259">
                  <c:v>44090</c:v>
                </c:pt>
                <c:pt idx="260">
                  <c:v>44091</c:v>
                </c:pt>
                <c:pt idx="261">
                  <c:v>44092</c:v>
                </c:pt>
                <c:pt idx="262">
                  <c:v>44093</c:v>
                </c:pt>
                <c:pt idx="263">
                  <c:v>44094</c:v>
                </c:pt>
                <c:pt idx="264">
                  <c:v>44095</c:v>
                </c:pt>
                <c:pt idx="265">
                  <c:v>44096</c:v>
                </c:pt>
                <c:pt idx="266">
                  <c:v>44097</c:v>
                </c:pt>
                <c:pt idx="267">
                  <c:v>44098</c:v>
                </c:pt>
                <c:pt idx="268">
                  <c:v>44099</c:v>
                </c:pt>
                <c:pt idx="269">
                  <c:v>44100</c:v>
                </c:pt>
                <c:pt idx="270">
                  <c:v>44101</c:v>
                </c:pt>
                <c:pt idx="271">
                  <c:v>44102</c:v>
                </c:pt>
                <c:pt idx="272">
                  <c:v>44103</c:v>
                </c:pt>
                <c:pt idx="273">
                  <c:v>44104</c:v>
                </c:pt>
                <c:pt idx="274">
                  <c:v>44105</c:v>
                </c:pt>
                <c:pt idx="275">
                  <c:v>44106</c:v>
                </c:pt>
                <c:pt idx="276">
                  <c:v>44107</c:v>
                </c:pt>
                <c:pt idx="277">
                  <c:v>44108</c:v>
                </c:pt>
                <c:pt idx="278">
                  <c:v>44109</c:v>
                </c:pt>
                <c:pt idx="279">
                  <c:v>44110</c:v>
                </c:pt>
                <c:pt idx="280">
                  <c:v>44111</c:v>
                </c:pt>
                <c:pt idx="281">
                  <c:v>44112</c:v>
                </c:pt>
                <c:pt idx="282">
                  <c:v>44113</c:v>
                </c:pt>
                <c:pt idx="283">
                  <c:v>44114</c:v>
                </c:pt>
                <c:pt idx="284">
                  <c:v>44115</c:v>
                </c:pt>
                <c:pt idx="285">
                  <c:v>44116</c:v>
                </c:pt>
                <c:pt idx="286">
                  <c:v>44117</c:v>
                </c:pt>
                <c:pt idx="287">
                  <c:v>44118</c:v>
                </c:pt>
                <c:pt idx="288">
                  <c:v>44119</c:v>
                </c:pt>
                <c:pt idx="289">
                  <c:v>44120</c:v>
                </c:pt>
                <c:pt idx="290">
                  <c:v>44121</c:v>
                </c:pt>
                <c:pt idx="291">
                  <c:v>44122</c:v>
                </c:pt>
                <c:pt idx="292">
                  <c:v>44123</c:v>
                </c:pt>
                <c:pt idx="293">
                  <c:v>44124</c:v>
                </c:pt>
                <c:pt idx="294">
                  <c:v>44125</c:v>
                </c:pt>
                <c:pt idx="295">
                  <c:v>44126</c:v>
                </c:pt>
                <c:pt idx="296">
                  <c:v>44127</c:v>
                </c:pt>
                <c:pt idx="297">
                  <c:v>44128</c:v>
                </c:pt>
                <c:pt idx="298">
                  <c:v>44129</c:v>
                </c:pt>
                <c:pt idx="299">
                  <c:v>44130</c:v>
                </c:pt>
                <c:pt idx="300">
                  <c:v>44131</c:v>
                </c:pt>
                <c:pt idx="301">
                  <c:v>44132</c:v>
                </c:pt>
                <c:pt idx="302">
                  <c:v>44133</c:v>
                </c:pt>
                <c:pt idx="303">
                  <c:v>44134</c:v>
                </c:pt>
                <c:pt idx="304">
                  <c:v>44135</c:v>
                </c:pt>
                <c:pt idx="305">
                  <c:v>44136</c:v>
                </c:pt>
                <c:pt idx="306">
                  <c:v>44137</c:v>
                </c:pt>
                <c:pt idx="307">
                  <c:v>44138</c:v>
                </c:pt>
                <c:pt idx="308">
                  <c:v>44139</c:v>
                </c:pt>
                <c:pt idx="309">
                  <c:v>44140</c:v>
                </c:pt>
                <c:pt idx="310">
                  <c:v>44141</c:v>
                </c:pt>
                <c:pt idx="311">
                  <c:v>44142</c:v>
                </c:pt>
                <c:pt idx="312">
                  <c:v>44143</c:v>
                </c:pt>
                <c:pt idx="313">
                  <c:v>44144</c:v>
                </c:pt>
                <c:pt idx="314">
                  <c:v>44145</c:v>
                </c:pt>
                <c:pt idx="315">
                  <c:v>44146</c:v>
                </c:pt>
                <c:pt idx="316">
                  <c:v>44147</c:v>
                </c:pt>
                <c:pt idx="317">
                  <c:v>44148</c:v>
                </c:pt>
                <c:pt idx="318">
                  <c:v>44149</c:v>
                </c:pt>
                <c:pt idx="319">
                  <c:v>44150</c:v>
                </c:pt>
                <c:pt idx="320">
                  <c:v>44151</c:v>
                </c:pt>
                <c:pt idx="321">
                  <c:v>44152</c:v>
                </c:pt>
                <c:pt idx="322">
                  <c:v>44153</c:v>
                </c:pt>
                <c:pt idx="323">
                  <c:v>44154</c:v>
                </c:pt>
                <c:pt idx="324">
                  <c:v>44155</c:v>
                </c:pt>
                <c:pt idx="325">
                  <c:v>44156</c:v>
                </c:pt>
                <c:pt idx="326">
                  <c:v>44157</c:v>
                </c:pt>
                <c:pt idx="327">
                  <c:v>44158</c:v>
                </c:pt>
                <c:pt idx="328">
                  <c:v>44159</c:v>
                </c:pt>
                <c:pt idx="329">
                  <c:v>44160</c:v>
                </c:pt>
                <c:pt idx="330">
                  <c:v>44161</c:v>
                </c:pt>
                <c:pt idx="331">
                  <c:v>44162</c:v>
                </c:pt>
                <c:pt idx="332">
                  <c:v>44163</c:v>
                </c:pt>
                <c:pt idx="333">
                  <c:v>44164</c:v>
                </c:pt>
                <c:pt idx="334">
                  <c:v>44165</c:v>
                </c:pt>
                <c:pt idx="335">
                  <c:v>44166</c:v>
                </c:pt>
                <c:pt idx="336">
                  <c:v>44167</c:v>
                </c:pt>
                <c:pt idx="337">
                  <c:v>44168</c:v>
                </c:pt>
                <c:pt idx="338">
                  <c:v>44169</c:v>
                </c:pt>
                <c:pt idx="339">
                  <c:v>44170</c:v>
                </c:pt>
                <c:pt idx="340">
                  <c:v>44171</c:v>
                </c:pt>
                <c:pt idx="341">
                  <c:v>44172</c:v>
                </c:pt>
                <c:pt idx="342">
                  <c:v>44173</c:v>
                </c:pt>
                <c:pt idx="343">
                  <c:v>44174</c:v>
                </c:pt>
                <c:pt idx="344">
                  <c:v>44175</c:v>
                </c:pt>
                <c:pt idx="345">
                  <c:v>44176</c:v>
                </c:pt>
                <c:pt idx="346">
                  <c:v>44177</c:v>
                </c:pt>
                <c:pt idx="347">
                  <c:v>44178</c:v>
                </c:pt>
                <c:pt idx="348">
                  <c:v>44179</c:v>
                </c:pt>
                <c:pt idx="349">
                  <c:v>44180</c:v>
                </c:pt>
                <c:pt idx="350">
                  <c:v>44181</c:v>
                </c:pt>
                <c:pt idx="351">
                  <c:v>44182</c:v>
                </c:pt>
                <c:pt idx="352">
                  <c:v>44183</c:v>
                </c:pt>
                <c:pt idx="353">
                  <c:v>44184</c:v>
                </c:pt>
                <c:pt idx="354">
                  <c:v>44185</c:v>
                </c:pt>
                <c:pt idx="355">
                  <c:v>44186</c:v>
                </c:pt>
                <c:pt idx="356">
                  <c:v>44187</c:v>
                </c:pt>
                <c:pt idx="357">
                  <c:v>44188</c:v>
                </c:pt>
                <c:pt idx="358">
                  <c:v>44189</c:v>
                </c:pt>
                <c:pt idx="359">
                  <c:v>44190</c:v>
                </c:pt>
                <c:pt idx="360">
                  <c:v>44191</c:v>
                </c:pt>
                <c:pt idx="361">
                  <c:v>44192</c:v>
                </c:pt>
                <c:pt idx="362">
                  <c:v>44193</c:v>
                </c:pt>
                <c:pt idx="363">
                  <c:v>44194</c:v>
                </c:pt>
                <c:pt idx="364">
                  <c:v>44195</c:v>
                </c:pt>
                <c:pt idx="365">
                  <c:v>44196</c:v>
                </c:pt>
                <c:pt idx="366">
                  <c:v>44197</c:v>
                </c:pt>
                <c:pt idx="367">
                  <c:v>44198</c:v>
                </c:pt>
                <c:pt idx="368">
                  <c:v>44199</c:v>
                </c:pt>
                <c:pt idx="369">
                  <c:v>44200</c:v>
                </c:pt>
                <c:pt idx="370">
                  <c:v>44201</c:v>
                </c:pt>
                <c:pt idx="371">
                  <c:v>44202</c:v>
                </c:pt>
                <c:pt idx="372">
                  <c:v>44203</c:v>
                </c:pt>
                <c:pt idx="373">
                  <c:v>44204</c:v>
                </c:pt>
                <c:pt idx="374">
                  <c:v>44205</c:v>
                </c:pt>
                <c:pt idx="375">
                  <c:v>44206</c:v>
                </c:pt>
                <c:pt idx="376">
                  <c:v>44207</c:v>
                </c:pt>
                <c:pt idx="377">
                  <c:v>44208</c:v>
                </c:pt>
                <c:pt idx="378">
                  <c:v>44209</c:v>
                </c:pt>
                <c:pt idx="379">
                  <c:v>44210</c:v>
                </c:pt>
                <c:pt idx="380">
                  <c:v>44211</c:v>
                </c:pt>
                <c:pt idx="381">
                  <c:v>44212</c:v>
                </c:pt>
                <c:pt idx="382">
                  <c:v>44213</c:v>
                </c:pt>
                <c:pt idx="383">
                  <c:v>44214</c:v>
                </c:pt>
                <c:pt idx="384">
                  <c:v>44215</c:v>
                </c:pt>
                <c:pt idx="385">
                  <c:v>44216</c:v>
                </c:pt>
                <c:pt idx="386">
                  <c:v>44217</c:v>
                </c:pt>
                <c:pt idx="387">
                  <c:v>44218</c:v>
                </c:pt>
                <c:pt idx="388">
                  <c:v>44219</c:v>
                </c:pt>
                <c:pt idx="389">
                  <c:v>44220</c:v>
                </c:pt>
                <c:pt idx="390">
                  <c:v>44221</c:v>
                </c:pt>
                <c:pt idx="391">
                  <c:v>44222</c:v>
                </c:pt>
                <c:pt idx="392">
                  <c:v>44223</c:v>
                </c:pt>
                <c:pt idx="393">
                  <c:v>44224</c:v>
                </c:pt>
                <c:pt idx="394">
                  <c:v>44225</c:v>
                </c:pt>
                <c:pt idx="395">
                  <c:v>44226</c:v>
                </c:pt>
                <c:pt idx="396">
                  <c:v>44227</c:v>
                </c:pt>
                <c:pt idx="397">
                  <c:v>44228</c:v>
                </c:pt>
                <c:pt idx="398">
                  <c:v>44229</c:v>
                </c:pt>
                <c:pt idx="399">
                  <c:v>44230</c:v>
                </c:pt>
                <c:pt idx="400">
                  <c:v>44231</c:v>
                </c:pt>
                <c:pt idx="401">
                  <c:v>44232</c:v>
                </c:pt>
                <c:pt idx="402">
                  <c:v>44233</c:v>
                </c:pt>
                <c:pt idx="403">
                  <c:v>44234</c:v>
                </c:pt>
                <c:pt idx="404">
                  <c:v>44235</c:v>
                </c:pt>
                <c:pt idx="405">
                  <c:v>44236</c:v>
                </c:pt>
                <c:pt idx="406">
                  <c:v>44237</c:v>
                </c:pt>
                <c:pt idx="407">
                  <c:v>44238</c:v>
                </c:pt>
                <c:pt idx="408">
                  <c:v>44239</c:v>
                </c:pt>
                <c:pt idx="409">
                  <c:v>44240</c:v>
                </c:pt>
                <c:pt idx="410">
                  <c:v>44241</c:v>
                </c:pt>
                <c:pt idx="411">
                  <c:v>44242</c:v>
                </c:pt>
                <c:pt idx="412">
                  <c:v>44243</c:v>
                </c:pt>
                <c:pt idx="413">
                  <c:v>44244</c:v>
                </c:pt>
                <c:pt idx="414">
                  <c:v>44245</c:v>
                </c:pt>
                <c:pt idx="415">
                  <c:v>44246</c:v>
                </c:pt>
                <c:pt idx="416">
                  <c:v>44247</c:v>
                </c:pt>
                <c:pt idx="417">
                  <c:v>44248</c:v>
                </c:pt>
                <c:pt idx="418">
                  <c:v>44249</c:v>
                </c:pt>
                <c:pt idx="419">
                  <c:v>44250</c:v>
                </c:pt>
                <c:pt idx="420">
                  <c:v>44251</c:v>
                </c:pt>
                <c:pt idx="421">
                  <c:v>44252</c:v>
                </c:pt>
                <c:pt idx="422">
                  <c:v>44253</c:v>
                </c:pt>
                <c:pt idx="423">
                  <c:v>44254</c:v>
                </c:pt>
                <c:pt idx="424">
                  <c:v>44255</c:v>
                </c:pt>
                <c:pt idx="425">
                  <c:v>44256</c:v>
                </c:pt>
                <c:pt idx="426">
                  <c:v>44257</c:v>
                </c:pt>
                <c:pt idx="427">
                  <c:v>44258</c:v>
                </c:pt>
                <c:pt idx="428">
                  <c:v>44259</c:v>
                </c:pt>
                <c:pt idx="429">
                  <c:v>44260</c:v>
                </c:pt>
                <c:pt idx="430">
                  <c:v>44261</c:v>
                </c:pt>
                <c:pt idx="431">
                  <c:v>44262</c:v>
                </c:pt>
                <c:pt idx="432">
                  <c:v>44263</c:v>
                </c:pt>
                <c:pt idx="433">
                  <c:v>44264</c:v>
                </c:pt>
                <c:pt idx="434">
                  <c:v>44265</c:v>
                </c:pt>
                <c:pt idx="435">
                  <c:v>44266</c:v>
                </c:pt>
                <c:pt idx="436">
                  <c:v>44267</c:v>
                </c:pt>
                <c:pt idx="437">
                  <c:v>44268</c:v>
                </c:pt>
                <c:pt idx="438">
                  <c:v>44269</c:v>
                </c:pt>
                <c:pt idx="439">
                  <c:v>44270</c:v>
                </c:pt>
                <c:pt idx="440">
                  <c:v>44271</c:v>
                </c:pt>
                <c:pt idx="441">
                  <c:v>44272</c:v>
                </c:pt>
                <c:pt idx="442">
                  <c:v>44273</c:v>
                </c:pt>
                <c:pt idx="443">
                  <c:v>44274</c:v>
                </c:pt>
                <c:pt idx="444">
                  <c:v>44275</c:v>
                </c:pt>
                <c:pt idx="445">
                  <c:v>44276</c:v>
                </c:pt>
                <c:pt idx="446">
                  <c:v>44277</c:v>
                </c:pt>
                <c:pt idx="447">
                  <c:v>44278</c:v>
                </c:pt>
                <c:pt idx="448">
                  <c:v>44279</c:v>
                </c:pt>
                <c:pt idx="449">
                  <c:v>44280</c:v>
                </c:pt>
                <c:pt idx="450">
                  <c:v>44281</c:v>
                </c:pt>
                <c:pt idx="451">
                  <c:v>44282</c:v>
                </c:pt>
                <c:pt idx="452">
                  <c:v>44283</c:v>
                </c:pt>
                <c:pt idx="453">
                  <c:v>44284</c:v>
                </c:pt>
                <c:pt idx="454">
                  <c:v>44285</c:v>
                </c:pt>
                <c:pt idx="455">
                  <c:v>44286</c:v>
                </c:pt>
                <c:pt idx="456">
                  <c:v>44287</c:v>
                </c:pt>
                <c:pt idx="457">
                  <c:v>44288</c:v>
                </c:pt>
                <c:pt idx="458">
                  <c:v>44289</c:v>
                </c:pt>
                <c:pt idx="459">
                  <c:v>44290</c:v>
                </c:pt>
                <c:pt idx="460">
                  <c:v>44291</c:v>
                </c:pt>
                <c:pt idx="461">
                  <c:v>44292</c:v>
                </c:pt>
                <c:pt idx="462">
                  <c:v>44293</c:v>
                </c:pt>
                <c:pt idx="463">
                  <c:v>44294</c:v>
                </c:pt>
                <c:pt idx="464">
                  <c:v>44295</c:v>
                </c:pt>
                <c:pt idx="465">
                  <c:v>44296</c:v>
                </c:pt>
                <c:pt idx="466">
                  <c:v>44297</c:v>
                </c:pt>
                <c:pt idx="467">
                  <c:v>44298</c:v>
                </c:pt>
                <c:pt idx="468">
                  <c:v>44299</c:v>
                </c:pt>
                <c:pt idx="469">
                  <c:v>44300</c:v>
                </c:pt>
                <c:pt idx="470">
                  <c:v>44301</c:v>
                </c:pt>
                <c:pt idx="471">
                  <c:v>44302</c:v>
                </c:pt>
                <c:pt idx="472">
                  <c:v>44303</c:v>
                </c:pt>
                <c:pt idx="473">
                  <c:v>44304</c:v>
                </c:pt>
                <c:pt idx="474">
                  <c:v>44305</c:v>
                </c:pt>
                <c:pt idx="475">
                  <c:v>44306</c:v>
                </c:pt>
                <c:pt idx="476">
                  <c:v>44307</c:v>
                </c:pt>
                <c:pt idx="477">
                  <c:v>44308</c:v>
                </c:pt>
                <c:pt idx="478">
                  <c:v>44309</c:v>
                </c:pt>
                <c:pt idx="479">
                  <c:v>44310</c:v>
                </c:pt>
                <c:pt idx="480">
                  <c:v>44311</c:v>
                </c:pt>
                <c:pt idx="481">
                  <c:v>44312</c:v>
                </c:pt>
                <c:pt idx="482">
                  <c:v>44313</c:v>
                </c:pt>
                <c:pt idx="483">
                  <c:v>44314</c:v>
                </c:pt>
                <c:pt idx="484">
                  <c:v>44315</c:v>
                </c:pt>
                <c:pt idx="485">
                  <c:v>44316</c:v>
                </c:pt>
                <c:pt idx="486">
                  <c:v>44317</c:v>
                </c:pt>
                <c:pt idx="487">
                  <c:v>44318</c:v>
                </c:pt>
                <c:pt idx="488">
                  <c:v>44319</c:v>
                </c:pt>
                <c:pt idx="489">
                  <c:v>44320</c:v>
                </c:pt>
                <c:pt idx="490">
                  <c:v>44321</c:v>
                </c:pt>
                <c:pt idx="491">
                  <c:v>44322</c:v>
                </c:pt>
                <c:pt idx="492">
                  <c:v>44323</c:v>
                </c:pt>
                <c:pt idx="493">
                  <c:v>44324</c:v>
                </c:pt>
                <c:pt idx="494">
                  <c:v>44325</c:v>
                </c:pt>
                <c:pt idx="495">
                  <c:v>44326</c:v>
                </c:pt>
                <c:pt idx="496">
                  <c:v>44327</c:v>
                </c:pt>
                <c:pt idx="497">
                  <c:v>44328</c:v>
                </c:pt>
                <c:pt idx="498">
                  <c:v>44329</c:v>
                </c:pt>
                <c:pt idx="499">
                  <c:v>44330</c:v>
                </c:pt>
                <c:pt idx="500">
                  <c:v>44331</c:v>
                </c:pt>
                <c:pt idx="501">
                  <c:v>44332</c:v>
                </c:pt>
                <c:pt idx="502">
                  <c:v>44333</c:v>
                </c:pt>
                <c:pt idx="503">
                  <c:v>44334</c:v>
                </c:pt>
                <c:pt idx="504">
                  <c:v>44335</c:v>
                </c:pt>
                <c:pt idx="505">
                  <c:v>44336</c:v>
                </c:pt>
                <c:pt idx="506">
                  <c:v>44337</c:v>
                </c:pt>
                <c:pt idx="507">
                  <c:v>44338</c:v>
                </c:pt>
                <c:pt idx="508">
                  <c:v>44339</c:v>
                </c:pt>
                <c:pt idx="509">
                  <c:v>44340</c:v>
                </c:pt>
                <c:pt idx="510">
                  <c:v>44341</c:v>
                </c:pt>
                <c:pt idx="511">
                  <c:v>44342</c:v>
                </c:pt>
                <c:pt idx="512">
                  <c:v>44343</c:v>
                </c:pt>
                <c:pt idx="513">
                  <c:v>44344</c:v>
                </c:pt>
                <c:pt idx="514">
                  <c:v>44345</c:v>
                </c:pt>
                <c:pt idx="515">
                  <c:v>44346</c:v>
                </c:pt>
                <c:pt idx="516">
                  <c:v>44347</c:v>
                </c:pt>
                <c:pt idx="517">
                  <c:v>44348</c:v>
                </c:pt>
                <c:pt idx="518">
                  <c:v>44349</c:v>
                </c:pt>
                <c:pt idx="519">
                  <c:v>44350</c:v>
                </c:pt>
                <c:pt idx="520">
                  <c:v>44351</c:v>
                </c:pt>
                <c:pt idx="521">
                  <c:v>44352</c:v>
                </c:pt>
                <c:pt idx="522">
                  <c:v>44353</c:v>
                </c:pt>
                <c:pt idx="523">
                  <c:v>44354</c:v>
                </c:pt>
                <c:pt idx="524">
                  <c:v>44355</c:v>
                </c:pt>
                <c:pt idx="525">
                  <c:v>44356</c:v>
                </c:pt>
                <c:pt idx="526">
                  <c:v>44357</c:v>
                </c:pt>
                <c:pt idx="527">
                  <c:v>44358</c:v>
                </c:pt>
                <c:pt idx="528">
                  <c:v>44359</c:v>
                </c:pt>
                <c:pt idx="529">
                  <c:v>44360</c:v>
                </c:pt>
                <c:pt idx="530">
                  <c:v>44361</c:v>
                </c:pt>
                <c:pt idx="531">
                  <c:v>44362</c:v>
                </c:pt>
                <c:pt idx="532">
                  <c:v>44363</c:v>
                </c:pt>
                <c:pt idx="533">
                  <c:v>44364</c:v>
                </c:pt>
                <c:pt idx="534">
                  <c:v>44365</c:v>
                </c:pt>
                <c:pt idx="535">
                  <c:v>44366</c:v>
                </c:pt>
                <c:pt idx="536">
                  <c:v>44367</c:v>
                </c:pt>
                <c:pt idx="537">
                  <c:v>44368</c:v>
                </c:pt>
                <c:pt idx="538">
                  <c:v>44369</c:v>
                </c:pt>
                <c:pt idx="539">
                  <c:v>44370</c:v>
                </c:pt>
                <c:pt idx="540">
                  <c:v>44371</c:v>
                </c:pt>
                <c:pt idx="541">
                  <c:v>44372</c:v>
                </c:pt>
                <c:pt idx="542">
                  <c:v>44373</c:v>
                </c:pt>
                <c:pt idx="543">
                  <c:v>44374</c:v>
                </c:pt>
                <c:pt idx="544">
                  <c:v>44375</c:v>
                </c:pt>
                <c:pt idx="545">
                  <c:v>44376</c:v>
                </c:pt>
                <c:pt idx="546">
                  <c:v>44377</c:v>
                </c:pt>
                <c:pt idx="547">
                  <c:v>44378</c:v>
                </c:pt>
                <c:pt idx="548">
                  <c:v>44379</c:v>
                </c:pt>
                <c:pt idx="549">
                  <c:v>44380</c:v>
                </c:pt>
                <c:pt idx="550">
                  <c:v>44381</c:v>
                </c:pt>
                <c:pt idx="551">
                  <c:v>44382</c:v>
                </c:pt>
                <c:pt idx="552">
                  <c:v>44383</c:v>
                </c:pt>
                <c:pt idx="553">
                  <c:v>44384</c:v>
                </c:pt>
                <c:pt idx="554">
                  <c:v>44385</c:v>
                </c:pt>
                <c:pt idx="555">
                  <c:v>44386</c:v>
                </c:pt>
                <c:pt idx="556">
                  <c:v>44387</c:v>
                </c:pt>
                <c:pt idx="557">
                  <c:v>44388</c:v>
                </c:pt>
                <c:pt idx="558">
                  <c:v>44389</c:v>
                </c:pt>
                <c:pt idx="559">
                  <c:v>44390</c:v>
                </c:pt>
                <c:pt idx="560">
                  <c:v>44391</c:v>
                </c:pt>
                <c:pt idx="561">
                  <c:v>44392</c:v>
                </c:pt>
                <c:pt idx="562">
                  <c:v>44393</c:v>
                </c:pt>
                <c:pt idx="563">
                  <c:v>44394</c:v>
                </c:pt>
                <c:pt idx="564">
                  <c:v>44395</c:v>
                </c:pt>
                <c:pt idx="565">
                  <c:v>44396</c:v>
                </c:pt>
                <c:pt idx="566">
                  <c:v>44397</c:v>
                </c:pt>
                <c:pt idx="567">
                  <c:v>44398</c:v>
                </c:pt>
                <c:pt idx="568">
                  <c:v>44399</c:v>
                </c:pt>
                <c:pt idx="569">
                  <c:v>44400</c:v>
                </c:pt>
                <c:pt idx="570">
                  <c:v>44401</c:v>
                </c:pt>
                <c:pt idx="571">
                  <c:v>44402</c:v>
                </c:pt>
                <c:pt idx="572">
                  <c:v>44403</c:v>
                </c:pt>
                <c:pt idx="573">
                  <c:v>44404</c:v>
                </c:pt>
                <c:pt idx="574">
                  <c:v>44405</c:v>
                </c:pt>
                <c:pt idx="575">
                  <c:v>44406</c:v>
                </c:pt>
                <c:pt idx="576">
                  <c:v>44407</c:v>
                </c:pt>
                <c:pt idx="577">
                  <c:v>44408</c:v>
                </c:pt>
                <c:pt idx="578">
                  <c:v>44409</c:v>
                </c:pt>
                <c:pt idx="579">
                  <c:v>44410</c:v>
                </c:pt>
                <c:pt idx="580">
                  <c:v>44411</c:v>
                </c:pt>
                <c:pt idx="581">
                  <c:v>44412</c:v>
                </c:pt>
                <c:pt idx="582">
                  <c:v>44413</c:v>
                </c:pt>
                <c:pt idx="583">
                  <c:v>44414</c:v>
                </c:pt>
                <c:pt idx="584">
                  <c:v>44415</c:v>
                </c:pt>
                <c:pt idx="585">
                  <c:v>44416</c:v>
                </c:pt>
                <c:pt idx="586">
                  <c:v>44417</c:v>
                </c:pt>
                <c:pt idx="587">
                  <c:v>44418</c:v>
                </c:pt>
                <c:pt idx="588">
                  <c:v>44419</c:v>
                </c:pt>
                <c:pt idx="589">
                  <c:v>44420</c:v>
                </c:pt>
                <c:pt idx="590">
                  <c:v>44421</c:v>
                </c:pt>
                <c:pt idx="591">
                  <c:v>44422</c:v>
                </c:pt>
                <c:pt idx="592">
                  <c:v>44423</c:v>
                </c:pt>
                <c:pt idx="593">
                  <c:v>44424</c:v>
                </c:pt>
                <c:pt idx="594">
                  <c:v>44425</c:v>
                </c:pt>
                <c:pt idx="595">
                  <c:v>44426</c:v>
                </c:pt>
                <c:pt idx="596">
                  <c:v>44427</c:v>
                </c:pt>
                <c:pt idx="597">
                  <c:v>44428</c:v>
                </c:pt>
                <c:pt idx="598">
                  <c:v>44429</c:v>
                </c:pt>
                <c:pt idx="599">
                  <c:v>44430</c:v>
                </c:pt>
                <c:pt idx="600">
                  <c:v>44431</c:v>
                </c:pt>
                <c:pt idx="601">
                  <c:v>44432</c:v>
                </c:pt>
                <c:pt idx="602">
                  <c:v>44433</c:v>
                </c:pt>
                <c:pt idx="603">
                  <c:v>44434</c:v>
                </c:pt>
                <c:pt idx="604">
                  <c:v>44435</c:v>
                </c:pt>
                <c:pt idx="605">
                  <c:v>44436</c:v>
                </c:pt>
                <c:pt idx="606">
                  <c:v>44437</c:v>
                </c:pt>
                <c:pt idx="607">
                  <c:v>44438</c:v>
                </c:pt>
                <c:pt idx="608">
                  <c:v>44439</c:v>
                </c:pt>
                <c:pt idx="609">
                  <c:v>44440</c:v>
                </c:pt>
                <c:pt idx="610">
                  <c:v>44441</c:v>
                </c:pt>
                <c:pt idx="611">
                  <c:v>44442</c:v>
                </c:pt>
                <c:pt idx="612">
                  <c:v>44443</c:v>
                </c:pt>
                <c:pt idx="613">
                  <c:v>44444</c:v>
                </c:pt>
                <c:pt idx="614">
                  <c:v>44445</c:v>
                </c:pt>
                <c:pt idx="615">
                  <c:v>44446</c:v>
                </c:pt>
                <c:pt idx="616">
                  <c:v>44447</c:v>
                </c:pt>
                <c:pt idx="617">
                  <c:v>44448</c:v>
                </c:pt>
                <c:pt idx="618">
                  <c:v>44449</c:v>
                </c:pt>
                <c:pt idx="619">
                  <c:v>44450</c:v>
                </c:pt>
                <c:pt idx="620">
                  <c:v>44451</c:v>
                </c:pt>
                <c:pt idx="621">
                  <c:v>44452</c:v>
                </c:pt>
                <c:pt idx="622">
                  <c:v>44453</c:v>
                </c:pt>
                <c:pt idx="623">
                  <c:v>44454</c:v>
                </c:pt>
                <c:pt idx="624">
                  <c:v>44455</c:v>
                </c:pt>
                <c:pt idx="625">
                  <c:v>44456</c:v>
                </c:pt>
                <c:pt idx="626">
                  <c:v>44457</c:v>
                </c:pt>
                <c:pt idx="627">
                  <c:v>44458</c:v>
                </c:pt>
                <c:pt idx="628">
                  <c:v>44459</c:v>
                </c:pt>
                <c:pt idx="629">
                  <c:v>44460</c:v>
                </c:pt>
                <c:pt idx="630">
                  <c:v>44461</c:v>
                </c:pt>
                <c:pt idx="631">
                  <c:v>44462</c:v>
                </c:pt>
                <c:pt idx="632">
                  <c:v>44463</c:v>
                </c:pt>
                <c:pt idx="633">
                  <c:v>44464</c:v>
                </c:pt>
                <c:pt idx="634">
                  <c:v>44465</c:v>
                </c:pt>
                <c:pt idx="635">
                  <c:v>44466</c:v>
                </c:pt>
                <c:pt idx="636">
                  <c:v>44467</c:v>
                </c:pt>
                <c:pt idx="637">
                  <c:v>44468</c:v>
                </c:pt>
                <c:pt idx="638">
                  <c:v>44469</c:v>
                </c:pt>
                <c:pt idx="639">
                  <c:v>44470</c:v>
                </c:pt>
                <c:pt idx="640">
                  <c:v>44471</c:v>
                </c:pt>
                <c:pt idx="641">
                  <c:v>44472</c:v>
                </c:pt>
                <c:pt idx="642">
                  <c:v>44473</c:v>
                </c:pt>
                <c:pt idx="643">
                  <c:v>44474</c:v>
                </c:pt>
                <c:pt idx="644">
                  <c:v>44475</c:v>
                </c:pt>
                <c:pt idx="645">
                  <c:v>44476</c:v>
                </c:pt>
                <c:pt idx="646">
                  <c:v>44477</c:v>
                </c:pt>
                <c:pt idx="647">
                  <c:v>44478</c:v>
                </c:pt>
                <c:pt idx="648">
                  <c:v>44479</c:v>
                </c:pt>
                <c:pt idx="649">
                  <c:v>44480</c:v>
                </c:pt>
                <c:pt idx="650">
                  <c:v>44481</c:v>
                </c:pt>
                <c:pt idx="651">
                  <c:v>44482</c:v>
                </c:pt>
                <c:pt idx="652">
                  <c:v>44483</c:v>
                </c:pt>
                <c:pt idx="653">
                  <c:v>44484</c:v>
                </c:pt>
                <c:pt idx="654">
                  <c:v>44485</c:v>
                </c:pt>
                <c:pt idx="655">
                  <c:v>44486</c:v>
                </c:pt>
                <c:pt idx="656">
                  <c:v>44487</c:v>
                </c:pt>
                <c:pt idx="657">
                  <c:v>44488</c:v>
                </c:pt>
                <c:pt idx="658">
                  <c:v>44489</c:v>
                </c:pt>
                <c:pt idx="659">
                  <c:v>44490</c:v>
                </c:pt>
                <c:pt idx="660">
                  <c:v>44491</c:v>
                </c:pt>
                <c:pt idx="661">
                  <c:v>44492</c:v>
                </c:pt>
                <c:pt idx="662">
                  <c:v>44493</c:v>
                </c:pt>
                <c:pt idx="663">
                  <c:v>44494</c:v>
                </c:pt>
                <c:pt idx="664">
                  <c:v>44495</c:v>
                </c:pt>
                <c:pt idx="665">
                  <c:v>44496</c:v>
                </c:pt>
                <c:pt idx="666">
                  <c:v>44497</c:v>
                </c:pt>
                <c:pt idx="667">
                  <c:v>44498</c:v>
                </c:pt>
                <c:pt idx="668">
                  <c:v>44499</c:v>
                </c:pt>
                <c:pt idx="669">
                  <c:v>44500</c:v>
                </c:pt>
                <c:pt idx="670">
                  <c:v>44501</c:v>
                </c:pt>
                <c:pt idx="671">
                  <c:v>44502</c:v>
                </c:pt>
                <c:pt idx="672">
                  <c:v>44503</c:v>
                </c:pt>
                <c:pt idx="673">
                  <c:v>44504</c:v>
                </c:pt>
                <c:pt idx="674">
                  <c:v>44505</c:v>
                </c:pt>
                <c:pt idx="675">
                  <c:v>44506</c:v>
                </c:pt>
                <c:pt idx="676">
                  <c:v>44507</c:v>
                </c:pt>
                <c:pt idx="677">
                  <c:v>44508</c:v>
                </c:pt>
                <c:pt idx="678">
                  <c:v>44509</c:v>
                </c:pt>
                <c:pt idx="679">
                  <c:v>44510</c:v>
                </c:pt>
                <c:pt idx="680">
                  <c:v>44511</c:v>
                </c:pt>
                <c:pt idx="681">
                  <c:v>44512</c:v>
                </c:pt>
                <c:pt idx="682">
                  <c:v>44513</c:v>
                </c:pt>
                <c:pt idx="683">
                  <c:v>44514</c:v>
                </c:pt>
                <c:pt idx="684">
                  <c:v>44515</c:v>
                </c:pt>
                <c:pt idx="685">
                  <c:v>44516</c:v>
                </c:pt>
                <c:pt idx="686">
                  <c:v>44517</c:v>
                </c:pt>
                <c:pt idx="687">
                  <c:v>44518</c:v>
                </c:pt>
                <c:pt idx="688">
                  <c:v>44519</c:v>
                </c:pt>
                <c:pt idx="689">
                  <c:v>44520</c:v>
                </c:pt>
                <c:pt idx="690">
                  <c:v>44521</c:v>
                </c:pt>
                <c:pt idx="691">
                  <c:v>44522</c:v>
                </c:pt>
                <c:pt idx="692">
                  <c:v>44523</c:v>
                </c:pt>
                <c:pt idx="693">
                  <c:v>44524</c:v>
                </c:pt>
                <c:pt idx="694">
                  <c:v>44525</c:v>
                </c:pt>
                <c:pt idx="695">
                  <c:v>44526</c:v>
                </c:pt>
                <c:pt idx="696">
                  <c:v>44527</c:v>
                </c:pt>
                <c:pt idx="697">
                  <c:v>44528</c:v>
                </c:pt>
                <c:pt idx="698">
                  <c:v>44529</c:v>
                </c:pt>
                <c:pt idx="699">
                  <c:v>44530</c:v>
                </c:pt>
                <c:pt idx="700">
                  <c:v>44531</c:v>
                </c:pt>
                <c:pt idx="701">
                  <c:v>44532</c:v>
                </c:pt>
                <c:pt idx="702">
                  <c:v>44533</c:v>
                </c:pt>
                <c:pt idx="703">
                  <c:v>44534</c:v>
                </c:pt>
                <c:pt idx="704">
                  <c:v>44535</c:v>
                </c:pt>
                <c:pt idx="705">
                  <c:v>44536</c:v>
                </c:pt>
                <c:pt idx="706">
                  <c:v>44537</c:v>
                </c:pt>
                <c:pt idx="707">
                  <c:v>44538</c:v>
                </c:pt>
                <c:pt idx="708">
                  <c:v>44539</c:v>
                </c:pt>
                <c:pt idx="709">
                  <c:v>44540</c:v>
                </c:pt>
                <c:pt idx="710">
                  <c:v>44541</c:v>
                </c:pt>
                <c:pt idx="711">
                  <c:v>44542</c:v>
                </c:pt>
                <c:pt idx="712">
                  <c:v>44543</c:v>
                </c:pt>
                <c:pt idx="713">
                  <c:v>44544</c:v>
                </c:pt>
                <c:pt idx="714">
                  <c:v>44545</c:v>
                </c:pt>
                <c:pt idx="715">
                  <c:v>44546</c:v>
                </c:pt>
                <c:pt idx="716">
                  <c:v>44547</c:v>
                </c:pt>
                <c:pt idx="717">
                  <c:v>44548</c:v>
                </c:pt>
                <c:pt idx="718">
                  <c:v>44549</c:v>
                </c:pt>
                <c:pt idx="719">
                  <c:v>44550</c:v>
                </c:pt>
                <c:pt idx="720">
                  <c:v>44551</c:v>
                </c:pt>
                <c:pt idx="721">
                  <c:v>44552</c:v>
                </c:pt>
                <c:pt idx="722">
                  <c:v>44553</c:v>
                </c:pt>
                <c:pt idx="723">
                  <c:v>44554</c:v>
                </c:pt>
                <c:pt idx="724">
                  <c:v>44555</c:v>
                </c:pt>
                <c:pt idx="725">
                  <c:v>44556</c:v>
                </c:pt>
                <c:pt idx="726">
                  <c:v>44557</c:v>
                </c:pt>
                <c:pt idx="727">
                  <c:v>44558</c:v>
                </c:pt>
                <c:pt idx="728">
                  <c:v>44559</c:v>
                </c:pt>
                <c:pt idx="729">
                  <c:v>44560</c:v>
                </c:pt>
                <c:pt idx="730">
                  <c:v>44561</c:v>
                </c:pt>
                <c:pt idx="731">
                  <c:v>44562</c:v>
                </c:pt>
                <c:pt idx="732">
                  <c:v>44563</c:v>
                </c:pt>
                <c:pt idx="733">
                  <c:v>44564</c:v>
                </c:pt>
                <c:pt idx="734">
                  <c:v>44565</c:v>
                </c:pt>
                <c:pt idx="735">
                  <c:v>44566</c:v>
                </c:pt>
                <c:pt idx="736">
                  <c:v>44567</c:v>
                </c:pt>
                <c:pt idx="737">
                  <c:v>44568</c:v>
                </c:pt>
                <c:pt idx="738">
                  <c:v>44569</c:v>
                </c:pt>
                <c:pt idx="739">
                  <c:v>44570</c:v>
                </c:pt>
                <c:pt idx="740">
                  <c:v>44571</c:v>
                </c:pt>
                <c:pt idx="741">
                  <c:v>44572</c:v>
                </c:pt>
                <c:pt idx="742">
                  <c:v>44573</c:v>
                </c:pt>
                <c:pt idx="743">
                  <c:v>44574</c:v>
                </c:pt>
                <c:pt idx="744">
                  <c:v>44575</c:v>
                </c:pt>
                <c:pt idx="745">
                  <c:v>44576</c:v>
                </c:pt>
                <c:pt idx="746">
                  <c:v>44577</c:v>
                </c:pt>
                <c:pt idx="747">
                  <c:v>44578</c:v>
                </c:pt>
                <c:pt idx="748">
                  <c:v>44579</c:v>
                </c:pt>
                <c:pt idx="749">
                  <c:v>44580</c:v>
                </c:pt>
                <c:pt idx="750">
                  <c:v>44581</c:v>
                </c:pt>
                <c:pt idx="751">
                  <c:v>44582</c:v>
                </c:pt>
                <c:pt idx="752">
                  <c:v>44583</c:v>
                </c:pt>
                <c:pt idx="753">
                  <c:v>44584</c:v>
                </c:pt>
                <c:pt idx="754">
                  <c:v>44585</c:v>
                </c:pt>
                <c:pt idx="755">
                  <c:v>44586</c:v>
                </c:pt>
                <c:pt idx="756">
                  <c:v>44587</c:v>
                </c:pt>
                <c:pt idx="757">
                  <c:v>44588</c:v>
                </c:pt>
                <c:pt idx="758">
                  <c:v>44589</c:v>
                </c:pt>
                <c:pt idx="759">
                  <c:v>44590</c:v>
                </c:pt>
                <c:pt idx="760">
                  <c:v>44591</c:v>
                </c:pt>
                <c:pt idx="761">
                  <c:v>44592</c:v>
                </c:pt>
                <c:pt idx="762">
                  <c:v>44593</c:v>
                </c:pt>
                <c:pt idx="763">
                  <c:v>44594</c:v>
                </c:pt>
                <c:pt idx="764">
                  <c:v>44595</c:v>
                </c:pt>
                <c:pt idx="765">
                  <c:v>44596</c:v>
                </c:pt>
                <c:pt idx="766">
                  <c:v>44597</c:v>
                </c:pt>
                <c:pt idx="767">
                  <c:v>44598</c:v>
                </c:pt>
                <c:pt idx="768">
                  <c:v>44599</c:v>
                </c:pt>
                <c:pt idx="769">
                  <c:v>44600</c:v>
                </c:pt>
                <c:pt idx="770">
                  <c:v>44601</c:v>
                </c:pt>
                <c:pt idx="771">
                  <c:v>44602</c:v>
                </c:pt>
                <c:pt idx="772">
                  <c:v>44603</c:v>
                </c:pt>
                <c:pt idx="773">
                  <c:v>44604</c:v>
                </c:pt>
                <c:pt idx="774">
                  <c:v>44605</c:v>
                </c:pt>
                <c:pt idx="775">
                  <c:v>44606</c:v>
                </c:pt>
                <c:pt idx="776">
                  <c:v>44607</c:v>
                </c:pt>
                <c:pt idx="777">
                  <c:v>44608</c:v>
                </c:pt>
                <c:pt idx="778">
                  <c:v>44609</c:v>
                </c:pt>
                <c:pt idx="779">
                  <c:v>44610</c:v>
                </c:pt>
                <c:pt idx="780">
                  <c:v>44611</c:v>
                </c:pt>
                <c:pt idx="781">
                  <c:v>44612</c:v>
                </c:pt>
                <c:pt idx="782">
                  <c:v>44613</c:v>
                </c:pt>
                <c:pt idx="783">
                  <c:v>44614</c:v>
                </c:pt>
                <c:pt idx="784">
                  <c:v>44615</c:v>
                </c:pt>
                <c:pt idx="785">
                  <c:v>44616</c:v>
                </c:pt>
                <c:pt idx="786">
                  <c:v>44617</c:v>
                </c:pt>
                <c:pt idx="787">
                  <c:v>44618</c:v>
                </c:pt>
                <c:pt idx="788">
                  <c:v>44619</c:v>
                </c:pt>
                <c:pt idx="789">
                  <c:v>44620</c:v>
                </c:pt>
                <c:pt idx="790">
                  <c:v>44621</c:v>
                </c:pt>
                <c:pt idx="791">
                  <c:v>44622</c:v>
                </c:pt>
                <c:pt idx="792">
                  <c:v>44623</c:v>
                </c:pt>
                <c:pt idx="793">
                  <c:v>44624</c:v>
                </c:pt>
                <c:pt idx="794">
                  <c:v>44625</c:v>
                </c:pt>
                <c:pt idx="795">
                  <c:v>44626</c:v>
                </c:pt>
                <c:pt idx="796">
                  <c:v>44627</c:v>
                </c:pt>
                <c:pt idx="797">
                  <c:v>44628</c:v>
                </c:pt>
                <c:pt idx="798">
                  <c:v>44629</c:v>
                </c:pt>
                <c:pt idx="799">
                  <c:v>44630</c:v>
                </c:pt>
                <c:pt idx="800">
                  <c:v>44631</c:v>
                </c:pt>
                <c:pt idx="801">
                  <c:v>44632</c:v>
                </c:pt>
                <c:pt idx="802">
                  <c:v>44633</c:v>
                </c:pt>
                <c:pt idx="803">
                  <c:v>44634</c:v>
                </c:pt>
                <c:pt idx="804">
                  <c:v>44635</c:v>
                </c:pt>
                <c:pt idx="805">
                  <c:v>44636</c:v>
                </c:pt>
                <c:pt idx="806">
                  <c:v>44637</c:v>
                </c:pt>
                <c:pt idx="807">
                  <c:v>44638</c:v>
                </c:pt>
                <c:pt idx="808">
                  <c:v>44639</c:v>
                </c:pt>
                <c:pt idx="809">
                  <c:v>44640</c:v>
                </c:pt>
                <c:pt idx="810">
                  <c:v>44641</c:v>
                </c:pt>
                <c:pt idx="811">
                  <c:v>44642</c:v>
                </c:pt>
              </c:numCache>
            </c:numRef>
          </c:xVal>
          <c:yVal>
            <c:numRef>
              <c:f>'Plot Data'!$M$35:$M$846</c:f>
              <c:numCache>
                <c:formatCode>#,##0.00</c:formatCode>
                <c:ptCount val="812"/>
                <c:pt idx="0">
                  <c:v>2.5</c:v>
                </c:pt>
                <c:pt idx="1">
                  <c:v>2.5</c:v>
                </c:pt>
                <c:pt idx="2">
                  <c:v>2.5</c:v>
                </c:pt>
                <c:pt idx="3">
                  <c:v>2.5</c:v>
                </c:pt>
                <c:pt idx="4">
                  <c:v>2.5</c:v>
                </c:pt>
                <c:pt idx="5">
                  <c:v>2.5</c:v>
                </c:pt>
                <c:pt idx="6">
                  <c:v>2.5</c:v>
                </c:pt>
                <c:pt idx="7">
                  <c:v>2.5</c:v>
                </c:pt>
                <c:pt idx="8">
                  <c:v>2.5</c:v>
                </c:pt>
                <c:pt idx="9">
                  <c:v>2.5</c:v>
                </c:pt>
                <c:pt idx="10">
                  <c:v>2.5</c:v>
                </c:pt>
                <c:pt idx="11">
                  <c:v>2.5</c:v>
                </c:pt>
                <c:pt idx="12">
                  <c:v>2.5</c:v>
                </c:pt>
                <c:pt idx="13">
                  <c:v>2.5</c:v>
                </c:pt>
                <c:pt idx="14">
                  <c:v>2.5</c:v>
                </c:pt>
                <c:pt idx="15">
                  <c:v>2.5</c:v>
                </c:pt>
                <c:pt idx="16">
                  <c:v>2.5</c:v>
                </c:pt>
                <c:pt idx="17">
                  <c:v>2.5</c:v>
                </c:pt>
                <c:pt idx="18">
                  <c:v>2.5</c:v>
                </c:pt>
                <c:pt idx="19">
                  <c:v>2.5</c:v>
                </c:pt>
                <c:pt idx="20">
                  <c:v>2.5</c:v>
                </c:pt>
                <c:pt idx="21">
                  <c:v>2.5</c:v>
                </c:pt>
                <c:pt idx="22">
                  <c:v>2.5</c:v>
                </c:pt>
                <c:pt idx="23">
                  <c:v>2.5</c:v>
                </c:pt>
                <c:pt idx="24">
                  <c:v>2.5</c:v>
                </c:pt>
                <c:pt idx="25">
                  <c:v>2.5</c:v>
                </c:pt>
                <c:pt idx="26">
                  <c:v>2.5</c:v>
                </c:pt>
                <c:pt idx="27">
                  <c:v>2.5</c:v>
                </c:pt>
                <c:pt idx="28">
                  <c:v>2.5</c:v>
                </c:pt>
                <c:pt idx="29">
                  <c:v>2.5</c:v>
                </c:pt>
                <c:pt idx="30">
                  <c:v>2.5</c:v>
                </c:pt>
                <c:pt idx="31">
                  <c:v>2.5</c:v>
                </c:pt>
                <c:pt idx="32">
                  <c:v>2.5</c:v>
                </c:pt>
                <c:pt idx="33">
                  <c:v>2.5</c:v>
                </c:pt>
                <c:pt idx="34">
                  <c:v>2.5</c:v>
                </c:pt>
                <c:pt idx="35">
                  <c:v>2.5</c:v>
                </c:pt>
                <c:pt idx="36">
                  <c:v>2.5</c:v>
                </c:pt>
                <c:pt idx="37">
                  <c:v>2.5</c:v>
                </c:pt>
                <c:pt idx="38">
                  <c:v>2.5</c:v>
                </c:pt>
                <c:pt idx="39">
                  <c:v>2.5</c:v>
                </c:pt>
                <c:pt idx="40">
                  <c:v>2.5</c:v>
                </c:pt>
                <c:pt idx="41">
                  <c:v>2.5</c:v>
                </c:pt>
                <c:pt idx="42">
                  <c:v>2.5</c:v>
                </c:pt>
                <c:pt idx="43">
                  <c:v>2.5</c:v>
                </c:pt>
                <c:pt idx="44">
                  <c:v>2.5</c:v>
                </c:pt>
                <c:pt idx="45">
                  <c:v>2.5</c:v>
                </c:pt>
                <c:pt idx="46">
                  <c:v>2.5</c:v>
                </c:pt>
                <c:pt idx="47">
                  <c:v>2.5</c:v>
                </c:pt>
                <c:pt idx="48">
                  <c:v>2.5</c:v>
                </c:pt>
                <c:pt idx="49">
                  <c:v>2.5</c:v>
                </c:pt>
                <c:pt idx="50">
                  <c:v>2.5</c:v>
                </c:pt>
                <c:pt idx="51">
                  <c:v>2.5</c:v>
                </c:pt>
                <c:pt idx="52">
                  <c:v>2.5</c:v>
                </c:pt>
                <c:pt idx="53">
                  <c:v>2.5</c:v>
                </c:pt>
                <c:pt idx="54">
                  <c:v>2.5</c:v>
                </c:pt>
                <c:pt idx="55">
                  <c:v>2.5</c:v>
                </c:pt>
                <c:pt idx="56">
                  <c:v>2.5</c:v>
                </c:pt>
                <c:pt idx="57">
                  <c:v>2.5</c:v>
                </c:pt>
                <c:pt idx="58">
                  <c:v>2.5</c:v>
                </c:pt>
                <c:pt idx="59">
                  <c:v>2.5</c:v>
                </c:pt>
                <c:pt idx="60">
                  <c:v>2.5</c:v>
                </c:pt>
                <c:pt idx="61">
                  <c:v>2.5</c:v>
                </c:pt>
                <c:pt idx="62">
                  <c:v>2.5</c:v>
                </c:pt>
                <c:pt idx="63">
                  <c:v>2.5</c:v>
                </c:pt>
                <c:pt idx="64">
                  <c:v>1.5</c:v>
                </c:pt>
                <c:pt idx="65">
                  <c:v>1.5</c:v>
                </c:pt>
                <c:pt idx="66">
                  <c:v>1.5</c:v>
                </c:pt>
                <c:pt idx="67">
                  <c:v>1.5</c:v>
                </c:pt>
                <c:pt idx="68">
                  <c:v>1.5</c:v>
                </c:pt>
                <c:pt idx="69">
                  <c:v>1.5</c:v>
                </c:pt>
                <c:pt idx="70">
                  <c:v>1.5</c:v>
                </c:pt>
                <c:pt idx="71">
                  <c:v>1.5</c:v>
                </c:pt>
                <c:pt idx="72">
                  <c:v>1.5</c:v>
                </c:pt>
                <c:pt idx="73">
                  <c:v>1.5</c:v>
                </c:pt>
                <c:pt idx="74">
                  <c:v>1.5</c:v>
                </c:pt>
                <c:pt idx="75">
                  <c:v>1.5</c:v>
                </c:pt>
                <c:pt idx="76">
                  <c:v>1.5</c:v>
                </c:pt>
                <c:pt idx="77">
                  <c:v>1.5</c:v>
                </c:pt>
                <c:pt idx="78">
                  <c:v>1.5</c:v>
                </c:pt>
                <c:pt idx="79">
                  <c:v>1.5</c:v>
                </c:pt>
                <c:pt idx="80">
                  <c:v>1.5</c:v>
                </c:pt>
                <c:pt idx="81">
                  <c:v>1.5</c:v>
                </c:pt>
                <c:pt idx="82">
                  <c:v>1.5</c:v>
                </c:pt>
                <c:pt idx="83">
                  <c:v>0.82</c:v>
                </c:pt>
                <c:pt idx="84">
                  <c:v>0.82</c:v>
                </c:pt>
                <c:pt idx="85">
                  <c:v>0.82</c:v>
                </c:pt>
                <c:pt idx="86">
                  <c:v>0.82</c:v>
                </c:pt>
                <c:pt idx="87">
                  <c:v>0.82</c:v>
                </c:pt>
                <c:pt idx="88">
                  <c:v>0.82</c:v>
                </c:pt>
                <c:pt idx="89">
                  <c:v>0.82</c:v>
                </c:pt>
                <c:pt idx="90">
                  <c:v>0.82</c:v>
                </c:pt>
                <c:pt idx="91">
                  <c:v>0.82</c:v>
                </c:pt>
                <c:pt idx="92">
                  <c:v>0.82</c:v>
                </c:pt>
                <c:pt idx="93">
                  <c:v>0.82</c:v>
                </c:pt>
                <c:pt idx="94">
                  <c:v>0.82</c:v>
                </c:pt>
                <c:pt idx="95">
                  <c:v>0.82</c:v>
                </c:pt>
                <c:pt idx="96">
                  <c:v>0.82</c:v>
                </c:pt>
                <c:pt idx="97">
                  <c:v>0.82</c:v>
                </c:pt>
                <c:pt idx="98">
                  <c:v>0.82</c:v>
                </c:pt>
                <c:pt idx="99">
                  <c:v>0.82</c:v>
                </c:pt>
                <c:pt idx="100">
                  <c:v>0.82</c:v>
                </c:pt>
                <c:pt idx="101">
                  <c:v>0.82</c:v>
                </c:pt>
                <c:pt idx="102">
                  <c:v>0.82</c:v>
                </c:pt>
                <c:pt idx="103">
                  <c:v>0.82</c:v>
                </c:pt>
                <c:pt idx="104">
                  <c:v>0.82</c:v>
                </c:pt>
                <c:pt idx="105">
                  <c:v>0.82</c:v>
                </c:pt>
                <c:pt idx="106">
                  <c:v>0.82</c:v>
                </c:pt>
                <c:pt idx="107">
                  <c:v>0.82</c:v>
                </c:pt>
                <c:pt idx="108">
                  <c:v>0.82</c:v>
                </c:pt>
                <c:pt idx="109">
                  <c:v>0.82</c:v>
                </c:pt>
                <c:pt idx="110">
                  <c:v>0.82</c:v>
                </c:pt>
                <c:pt idx="111">
                  <c:v>0.82</c:v>
                </c:pt>
                <c:pt idx="112">
                  <c:v>0.82</c:v>
                </c:pt>
                <c:pt idx="113">
                  <c:v>0.82</c:v>
                </c:pt>
                <c:pt idx="114">
                  <c:v>0.82</c:v>
                </c:pt>
                <c:pt idx="115">
                  <c:v>0.82</c:v>
                </c:pt>
                <c:pt idx="116">
                  <c:v>0.82</c:v>
                </c:pt>
                <c:pt idx="117">
                  <c:v>0.82</c:v>
                </c:pt>
                <c:pt idx="118">
                  <c:v>0.82</c:v>
                </c:pt>
                <c:pt idx="119">
                  <c:v>0.82</c:v>
                </c:pt>
                <c:pt idx="120">
                  <c:v>0.82</c:v>
                </c:pt>
                <c:pt idx="121">
                  <c:v>0.82</c:v>
                </c:pt>
                <c:pt idx="122">
                  <c:v>0.82</c:v>
                </c:pt>
                <c:pt idx="123">
                  <c:v>0.82</c:v>
                </c:pt>
                <c:pt idx="124">
                  <c:v>0.82</c:v>
                </c:pt>
                <c:pt idx="125">
                  <c:v>0.82</c:v>
                </c:pt>
                <c:pt idx="126">
                  <c:v>0.82</c:v>
                </c:pt>
                <c:pt idx="127">
                  <c:v>0.82</c:v>
                </c:pt>
                <c:pt idx="128">
                  <c:v>0.82</c:v>
                </c:pt>
                <c:pt idx="129">
                  <c:v>0.82</c:v>
                </c:pt>
                <c:pt idx="130">
                  <c:v>0.82</c:v>
                </c:pt>
                <c:pt idx="131">
                  <c:v>0.82</c:v>
                </c:pt>
                <c:pt idx="132">
                  <c:v>0.82</c:v>
                </c:pt>
                <c:pt idx="133">
                  <c:v>0.82</c:v>
                </c:pt>
                <c:pt idx="134">
                  <c:v>0.82</c:v>
                </c:pt>
                <c:pt idx="135">
                  <c:v>0.82</c:v>
                </c:pt>
                <c:pt idx="136">
                  <c:v>0.82</c:v>
                </c:pt>
                <c:pt idx="137">
                  <c:v>0.82</c:v>
                </c:pt>
                <c:pt idx="138">
                  <c:v>0.82</c:v>
                </c:pt>
                <c:pt idx="139">
                  <c:v>0.82</c:v>
                </c:pt>
                <c:pt idx="140">
                  <c:v>1.1499999999999999</c:v>
                </c:pt>
                <c:pt idx="141">
                  <c:v>1.1499999999999999</c:v>
                </c:pt>
                <c:pt idx="142">
                  <c:v>1.1499999999999999</c:v>
                </c:pt>
                <c:pt idx="143">
                  <c:v>1.1499999999999999</c:v>
                </c:pt>
                <c:pt idx="144">
                  <c:v>1.1499999999999999</c:v>
                </c:pt>
                <c:pt idx="145">
                  <c:v>1.1499999999999999</c:v>
                </c:pt>
                <c:pt idx="146">
                  <c:v>1.1499999999999999</c:v>
                </c:pt>
                <c:pt idx="147">
                  <c:v>1.1499999999999999</c:v>
                </c:pt>
                <c:pt idx="148">
                  <c:v>1.1499999999999999</c:v>
                </c:pt>
                <c:pt idx="149">
                  <c:v>1.1499999999999999</c:v>
                </c:pt>
                <c:pt idx="150">
                  <c:v>1.1499999999999999</c:v>
                </c:pt>
                <c:pt idx="151">
                  <c:v>1.1499999999999999</c:v>
                </c:pt>
                <c:pt idx="152">
                  <c:v>1.1499999999999999</c:v>
                </c:pt>
                <c:pt idx="153">
                  <c:v>1.1499999999999999</c:v>
                </c:pt>
                <c:pt idx="154">
                  <c:v>1.1499999999999999</c:v>
                </c:pt>
                <c:pt idx="155">
                  <c:v>1.1499999999999999</c:v>
                </c:pt>
                <c:pt idx="156">
                  <c:v>1.1499999999999999</c:v>
                </c:pt>
                <c:pt idx="157">
                  <c:v>1.1499999999999999</c:v>
                </c:pt>
                <c:pt idx="158">
                  <c:v>1.1499999999999999</c:v>
                </c:pt>
                <c:pt idx="159">
                  <c:v>1.1499999999999999</c:v>
                </c:pt>
                <c:pt idx="160">
                  <c:v>1.1499999999999999</c:v>
                </c:pt>
                <c:pt idx="161">
                  <c:v>1.1499999999999999</c:v>
                </c:pt>
                <c:pt idx="162">
                  <c:v>1.1499999999999999</c:v>
                </c:pt>
                <c:pt idx="163">
                  <c:v>1.1499999999999999</c:v>
                </c:pt>
                <c:pt idx="164">
                  <c:v>1.1499999999999999</c:v>
                </c:pt>
                <c:pt idx="165">
                  <c:v>1.1499999999999999</c:v>
                </c:pt>
                <c:pt idx="166">
                  <c:v>1.1499999999999999</c:v>
                </c:pt>
                <c:pt idx="167">
                  <c:v>1.1499999999999999</c:v>
                </c:pt>
                <c:pt idx="168">
                  <c:v>1.1499999999999999</c:v>
                </c:pt>
                <c:pt idx="169">
                  <c:v>1.1499999999999999</c:v>
                </c:pt>
                <c:pt idx="170">
                  <c:v>1.1499999999999999</c:v>
                </c:pt>
                <c:pt idx="171">
                  <c:v>1.1499999999999999</c:v>
                </c:pt>
                <c:pt idx="172">
                  <c:v>1.1499999999999999</c:v>
                </c:pt>
                <c:pt idx="173">
                  <c:v>1.1499999999999999</c:v>
                </c:pt>
                <c:pt idx="174">
                  <c:v>1.1499999999999999</c:v>
                </c:pt>
                <c:pt idx="175">
                  <c:v>1.1499999999999999</c:v>
                </c:pt>
                <c:pt idx="176">
                  <c:v>1.1499999999999999</c:v>
                </c:pt>
                <c:pt idx="177">
                  <c:v>1.1499999999999999</c:v>
                </c:pt>
                <c:pt idx="178">
                  <c:v>1.1499999999999999</c:v>
                </c:pt>
                <c:pt idx="179">
                  <c:v>1.1499999999999999</c:v>
                </c:pt>
                <c:pt idx="180">
                  <c:v>1.1499999999999999</c:v>
                </c:pt>
                <c:pt idx="181">
                  <c:v>1.1499999999999999</c:v>
                </c:pt>
                <c:pt idx="182">
                  <c:v>1.1499999999999999</c:v>
                </c:pt>
                <c:pt idx="183">
                  <c:v>1.1499999999999999</c:v>
                </c:pt>
                <c:pt idx="184">
                  <c:v>1.1499999999999999</c:v>
                </c:pt>
                <c:pt idx="185">
                  <c:v>1.1499999999999999</c:v>
                </c:pt>
                <c:pt idx="186">
                  <c:v>1.1499999999999999</c:v>
                </c:pt>
                <c:pt idx="187">
                  <c:v>1.1499999999999999</c:v>
                </c:pt>
                <c:pt idx="188">
                  <c:v>1.1499999999999999</c:v>
                </c:pt>
                <c:pt idx="189">
                  <c:v>1.1499999999999999</c:v>
                </c:pt>
                <c:pt idx="190">
                  <c:v>1.1499999999999999</c:v>
                </c:pt>
                <c:pt idx="191">
                  <c:v>1.1499999999999999</c:v>
                </c:pt>
                <c:pt idx="192">
                  <c:v>1.1499999999999999</c:v>
                </c:pt>
                <c:pt idx="193">
                  <c:v>1.1499999999999999</c:v>
                </c:pt>
                <c:pt idx="194">
                  <c:v>1.1499999999999999</c:v>
                </c:pt>
                <c:pt idx="195">
                  <c:v>1.1499999999999999</c:v>
                </c:pt>
                <c:pt idx="196">
                  <c:v>1.1499999999999999</c:v>
                </c:pt>
                <c:pt idx="197">
                  <c:v>0.92</c:v>
                </c:pt>
                <c:pt idx="198">
                  <c:v>0.92</c:v>
                </c:pt>
                <c:pt idx="199">
                  <c:v>0.92</c:v>
                </c:pt>
                <c:pt idx="200">
                  <c:v>0.92</c:v>
                </c:pt>
                <c:pt idx="201">
                  <c:v>0.92</c:v>
                </c:pt>
                <c:pt idx="202">
                  <c:v>0.92</c:v>
                </c:pt>
                <c:pt idx="203">
                  <c:v>0.92</c:v>
                </c:pt>
                <c:pt idx="204">
                  <c:v>0.92</c:v>
                </c:pt>
                <c:pt idx="205">
                  <c:v>0.92</c:v>
                </c:pt>
                <c:pt idx="206">
                  <c:v>0.92</c:v>
                </c:pt>
                <c:pt idx="207">
                  <c:v>0.92</c:v>
                </c:pt>
                <c:pt idx="208">
                  <c:v>0.92</c:v>
                </c:pt>
                <c:pt idx="209">
                  <c:v>0.92</c:v>
                </c:pt>
                <c:pt idx="210">
                  <c:v>0.92</c:v>
                </c:pt>
                <c:pt idx="211">
                  <c:v>0.92</c:v>
                </c:pt>
                <c:pt idx="212">
                  <c:v>0.92</c:v>
                </c:pt>
                <c:pt idx="213">
                  <c:v>0.92</c:v>
                </c:pt>
                <c:pt idx="214">
                  <c:v>0.92</c:v>
                </c:pt>
                <c:pt idx="215">
                  <c:v>0.92</c:v>
                </c:pt>
                <c:pt idx="216">
                  <c:v>0.92</c:v>
                </c:pt>
                <c:pt idx="217">
                  <c:v>0.92</c:v>
                </c:pt>
                <c:pt idx="218">
                  <c:v>0.92</c:v>
                </c:pt>
                <c:pt idx="219">
                  <c:v>0.92</c:v>
                </c:pt>
                <c:pt idx="220">
                  <c:v>0.92</c:v>
                </c:pt>
                <c:pt idx="221">
                  <c:v>0.92</c:v>
                </c:pt>
                <c:pt idx="222">
                  <c:v>0.92</c:v>
                </c:pt>
                <c:pt idx="223">
                  <c:v>0.92</c:v>
                </c:pt>
                <c:pt idx="224">
                  <c:v>0.92</c:v>
                </c:pt>
                <c:pt idx="225">
                  <c:v>0.92</c:v>
                </c:pt>
                <c:pt idx="226">
                  <c:v>0.92</c:v>
                </c:pt>
                <c:pt idx="227">
                  <c:v>0.92</c:v>
                </c:pt>
                <c:pt idx="228">
                  <c:v>0.92</c:v>
                </c:pt>
                <c:pt idx="229">
                  <c:v>0.92</c:v>
                </c:pt>
                <c:pt idx="230">
                  <c:v>0.92</c:v>
                </c:pt>
                <c:pt idx="231">
                  <c:v>0.92</c:v>
                </c:pt>
                <c:pt idx="232">
                  <c:v>0.92</c:v>
                </c:pt>
                <c:pt idx="233">
                  <c:v>0.92</c:v>
                </c:pt>
                <c:pt idx="234">
                  <c:v>0.92</c:v>
                </c:pt>
                <c:pt idx="235">
                  <c:v>0.92</c:v>
                </c:pt>
                <c:pt idx="236">
                  <c:v>0.92</c:v>
                </c:pt>
                <c:pt idx="237">
                  <c:v>0.92</c:v>
                </c:pt>
                <c:pt idx="238">
                  <c:v>0.92</c:v>
                </c:pt>
                <c:pt idx="239">
                  <c:v>0.92</c:v>
                </c:pt>
                <c:pt idx="240">
                  <c:v>0.92</c:v>
                </c:pt>
                <c:pt idx="241">
                  <c:v>0.92</c:v>
                </c:pt>
                <c:pt idx="242">
                  <c:v>0.92</c:v>
                </c:pt>
                <c:pt idx="243">
                  <c:v>0.92</c:v>
                </c:pt>
                <c:pt idx="244">
                  <c:v>0.92</c:v>
                </c:pt>
                <c:pt idx="245">
                  <c:v>0.92</c:v>
                </c:pt>
                <c:pt idx="246">
                  <c:v>0.92</c:v>
                </c:pt>
                <c:pt idx="247">
                  <c:v>0.92</c:v>
                </c:pt>
                <c:pt idx="248">
                  <c:v>0.92</c:v>
                </c:pt>
                <c:pt idx="249">
                  <c:v>0.92</c:v>
                </c:pt>
                <c:pt idx="250">
                  <c:v>1.2</c:v>
                </c:pt>
                <c:pt idx="251">
                  <c:v>1.2</c:v>
                </c:pt>
                <c:pt idx="252">
                  <c:v>1.2</c:v>
                </c:pt>
                <c:pt idx="253">
                  <c:v>1.2</c:v>
                </c:pt>
                <c:pt idx="254">
                  <c:v>1.2</c:v>
                </c:pt>
                <c:pt idx="255">
                  <c:v>1.2</c:v>
                </c:pt>
                <c:pt idx="256">
                  <c:v>1.2</c:v>
                </c:pt>
                <c:pt idx="257">
                  <c:v>1.2</c:v>
                </c:pt>
                <c:pt idx="258">
                  <c:v>1.2</c:v>
                </c:pt>
                <c:pt idx="259">
                  <c:v>1.2</c:v>
                </c:pt>
                <c:pt idx="260">
                  <c:v>1.2</c:v>
                </c:pt>
                <c:pt idx="261">
                  <c:v>1.2</c:v>
                </c:pt>
                <c:pt idx="262">
                  <c:v>1.2</c:v>
                </c:pt>
                <c:pt idx="263">
                  <c:v>1.2</c:v>
                </c:pt>
                <c:pt idx="264">
                  <c:v>1.2</c:v>
                </c:pt>
                <c:pt idx="265">
                  <c:v>1.2</c:v>
                </c:pt>
                <c:pt idx="266">
                  <c:v>1.2</c:v>
                </c:pt>
                <c:pt idx="267">
                  <c:v>1.2</c:v>
                </c:pt>
                <c:pt idx="268">
                  <c:v>1.2</c:v>
                </c:pt>
                <c:pt idx="269">
                  <c:v>1.2</c:v>
                </c:pt>
                <c:pt idx="270">
                  <c:v>1.2</c:v>
                </c:pt>
                <c:pt idx="271">
                  <c:v>1.2</c:v>
                </c:pt>
                <c:pt idx="272">
                  <c:v>1.2</c:v>
                </c:pt>
                <c:pt idx="273">
                  <c:v>1.2</c:v>
                </c:pt>
                <c:pt idx="274">
                  <c:v>1.2</c:v>
                </c:pt>
                <c:pt idx="275">
                  <c:v>1.2</c:v>
                </c:pt>
                <c:pt idx="276">
                  <c:v>1.2</c:v>
                </c:pt>
                <c:pt idx="277">
                  <c:v>1.2</c:v>
                </c:pt>
                <c:pt idx="278">
                  <c:v>1.2</c:v>
                </c:pt>
                <c:pt idx="279">
                  <c:v>1.2</c:v>
                </c:pt>
                <c:pt idx="280">
                  <c:v>1.2</c:v>
                </c:pt>
                <c:pt idx="281">
                  <c:v>1.2</c:v>
                </c:pt>
                <c:pt idx="282">
                  <c:v>1.2</c:v>
                </c:pt>
                <c:pt idx="283">
                  <c:v>1.2</c:v>
                </c:pt>
                <c:pt idx="284">
                  <c:v>1.2</c:v>
                </c:pt>
                <c:pt idx="285">
                  <c:v>1.2</c:v>
                </c:pt>
                <c:pt idx="286">
                  <c:v>1.2</c:v>
                </c:pt>
                <c:pt idx="287">
                  <c:v>1.2</c:v>
                </c:pt>
                <c:pt idx="288">
                  <c:v>1.2</c:v>
                </c:pt>
                <c:pt idx="289">
                  <c:v>1.2</c:v>
                </c:pt>
                <c:pt idx="290">
                  <c:v>1.2</c:v>
                </c:pt>
                <c:pt idx="291">
                  <c:v>1.2</c:v>
                </c:pt>
                <c:pt idx="292">
                  <c:v>1.2</c:v>
                </c:pt>
                <c:pt idx="293">
                  <c:v>1.38</c:v>
                </c:pt>
                <c:pt idx="294">
                  <c:v>1.38</c:v>
                </c:pt>
                <c:pt idx="295">
                  <c:v>1.38</c:v>
                </c:pt>
                <c:pt idx="296">
                  <c:v>1.38</c:v>
                </c:pt>
                <c:pt idx="297">
                  <c:v>1.38</c:v>
                </c:pt>
                <c:pt idx="298">
                  <c:v>1.38</c:v>
                </c:pt>
                <c:pt idx="299">
                  <c:v>1.38</c:v>
                </c:pt>
                <c:pt idx="300">
                  <c:v>1.38</c:v>
                </c:pt>
                <c:pt idx="301">
                  <c:v>1.38</c:v>
                </c:pt>
                <c:pt idx="302">
                  <c:v>1.38</c:v>
                </c:pt>
                <c:pt idx="303">
                  <c:v>1.38</c:v>
                </c:pt>
                <c:pt idx="304">
                  <c:v>1.38</c:v>
                </c:pt>
                <c:pt idx="305">
                  <c:v>1.38</c:v>
                </c:pt>
                <c:pt idx="306">
                  <c:v>1.38</c:v>
                </c:pt>
                <c:pt idx="307">
                  <c:v>1.38</c:v>
                </c:pt>
                <c:pt idx="308">
                  <c:v>1.38</c:v>
                </c:pt>
                <c:pt idx="309">
                  <c:v>1.38</c:v>
                </c:pt>
                <c:pt idx="310">
                  <c:v>1.38</c:v>
                </c:pt>
                <c:pt idx="311">
                  <c:v>1.38</c:v>
                </c:pt>
                <c:pt idx="312">
                  <c:v>1.38</c:v>
                </c:pt>
                <c:pt idx="313">
                  <c:v>1.38</c:v>
                </c:pt>
                <c:pt idx="314">
                  <c:v>1.38</c:v>
                </c:pt>
                <c:pt idx="315">
                  <c:v>1.38</c:v>
                </c:pt>
                <c:pt idx="316">
                  <c:v>1.38</c:v>
                </c:pt>
                <c:pt idx="317">
                  <c:v>1.38</c:v>
                </c:pt>
                <c:pt idx="318">
                  <c:v>1.38</c:v>
                </c:pt>
                <c:pt idx="319">
                  <c:v>1.38</c:v>
                </c:pt>
                <c:pt idx="320">
                  <c:v>1.38</c:v>
                </c:pt>
                <c:pt idx="321">
                  <c:v>1.38</c:v>
                </c:pt>
                <c:pt idx="322">
                  <c:v>1.38</c:v>
                </c:pt>
                <c:pt idx="323">
                  <c:v>1.38</c:v>
                </c:pt>
                <c:pt idx="324">
                  <c:v>1.38</c:v>
                </c:pt>
                <c:pt idx="325">
                  <c:v>1.38</c:v>
                </c:pt>
                <c:pt idx="326">
                  <c:v>1.38</c:v>
                </c:pt>
                <c:pt idx="327">
                  <c:v>1.38</c:v>
                </c:pt>
                <c:pt idx="328">
                  <c:v>1.38</c:v>
                </c:pt>
                <c:pt idx="329">
                  <c:v>1.01</c:v>
                </c:pt>
                <c:pt idx="330">
                  <c:v>1.01</c:v>
                </c:pt>
                <c:pt idx="331">
                  <c:v>1.01</c:v>
                </c:pt>
                <c:pt idx="332">
                  <c:v>1.01</c:v>
                </c:pt>
                <c:pt idx="333">
                  <c:v>1.01</c:v>
                </c:pt>
                <c:pt idx="334">
                  <c:v>1.01</c:v>
                </c:pt>
                <c:pt idx="335">
                  <c:v>1.01</c:v>
                </c:pt>
                <c:pt idx="336">
                  <c:v>1.01</c:v>
                </c:pt>
                <c:pt idx="337">
                  <c:v>1.01</c:v>
                </c:pt>
                <c:pt idx="338">
                  <c:v>1.01</c:v>
                </c:pt>
                <c:pt idx="339">
                  <c:v>1.01</c:v>
                </c:pt>
                <c:pt idx="340">
                  <c:v>1.01</c:v>
                </c:pt>
                <c:pt idx="341">
                  <c:v>1.01</c:v>
                </c:pt>
                <c:pt idx="342">
                  <c:v>1.01</c:v>
                </c:pt>
                <c:pt idx="343">
                  <c:v>1.01</c:v>
                </c:pt>
                <c:pt idx="344">
                  <c:v>1.01</c:v>
                </c:pt>
                <c:pt idx="345">
                  <c:v>1.01</c:v>
                </c:pt>
                <c:pt idx="346">
                  <c:v>1.01</c:v>
                </c:pt>
                <c:pt idx="347">
                  <c:v>1.01</c:v>
                </c:pt>
                <c:pt idx="348">
                  <c:v>1.01</c:v>
                </c:pt>
                <c:pt idx="349">
                  <c:v>1.01</c:v>
                </c:pt>
                <c:pt idx="350">
                  <c:v>1.01</c:v>
                </c:pt>
                <c:pt idx="351">
                  <c:v>1.01</c:v>
                </c:pt>
                <c:pt idx="352">
                  <c:v>1.01</c:v>
                </c:pt>
                <c:pt idx="353">
                  <c:v>1.01</c:v>
                </c:pt>
                <c:pt idx="354">
                  <c:v>1.01</c:v>
                </c:pt>
                <c:pt idx="355">
                  <c:v>1.01</c:v>
                </c:pt>
                <c:pt idx="356">
                  <c:v>1.01</c:v>
                </c:pt>
                <c:pt idx="357">
                  <c:v>1.01</c:v>
                </c:pt>
                <c:pt idx="358">
                  <c:v>1.01</c:v>
                </c:pt>
                <c:pt idx="359">
                  <c:v>1.01</c:v>
                </c:pt>
                <c:pt idx="360">
                  <c:v>1.01</c:v>
                </c:pt>
                <c:pt idx="361">
                  <c:v>1.01</c:v>
                </c:pt>
                <c:pt idx="362">
                  <c:v>1.01</c:v>
                </c:pt>
                <c:pt idx="363">
                  <c:v>1.01</c:v>
                </c:pt>
                <c:pt idx="364">
                  <c:v>1.01</c:v>
                </c:pt>
                <c:pt idx="365">
                  <c:v>1.01</c:v>
                </c:pt>
                <c:pt idx="366">
                  <c:v>1.01</c:v>
                </c:pt>
                <c:pt idx="367">
                  <c:v>1.01</c:v>
                </c:pt>
                <c:pt idx="368">
                  <c:v>1.01</c:v>
                </c:pt>
                <c:pt idx="369">
                  <c:v>1.01</c:v>
                </c:pt>
                <c:pt idx="370">
                  <c:v>1.01</c:v>
                </c:pt>
                <c:pt idx="371">
                  <c:v>1.01</c:v>
                </c:pt>
                <c:pt idx="372">
                  <c:v>1.01</c:v>
                </c:pt>
                <c:pt idx="373">
                  <c:v>1.01</c:v>
                </c:pt>
                <c:pt idx="374">
                  <c:v>1.01</c:v>
                </c:pt>
                <c:pt idx="375">
                  <c:v>1.01</c:v>
                </c:pt>
                <c:pt idx="376">
                  <c:v>1.01</c:v>
                </c:pt>
                <c:pt idx="377">
                  <c:v>1.01</c:v>
                </c:pt>
                <c:pt idx="378">
                  <c:v>1.01</c:v>
                </c:pt>
                <c:pt idx="379">
                  <c:v>1.01</c:v>
                </c:pt>
                <c:pt idx="380">
                  <c:v>1.01</c:v>
                </c:pt>
                <c:pt idx="381">
                  <c:v>1.01</c:v>
                </c:pt>
                <c:pt idx="382">
                  <c:v>1.01</c:v>
                </c:pt>
                <c:pt idx="383">
                  <c:v>1.01</c:v>
                </c:pt>
                <c:pt idx="384">
                  <c:v>1.01</c:v>
                </c:pt>
                <c:pt idx="385">
                  <c:v>1.01</c:v>
                </c:pt>
                <c:pt idx="386">
                  <c:v>1.01</c:v>
                </c:pt>
                <c:pt idx="387">
                  <c:v>1.01</c:v>
                </c:pt>
                <c:pt idx="388">
                  <c:v>1.01</c:v>
                </c:pt>
                <c:pt idx="389">
                  <c:v>1.01</c:v>
                </c:pt>
                <c:pt idx="390">
                  <c:v>0.85</c:v>
                </c:pt>
                <c:pt idx="391">
                  <c:v>0.85</c:v>
                </c:pt>
                <c:pt idx="392">
                  <c:v>0.85</c:v>
                </c:pt>
                <c:pt idx="393">
                  <c:v>0.85</c:v>
                </c:pt>
                <c:pt idx="394">
                  <c:v>0.85</c:v>
                </c:pt>
                <c:pt idx="395">
                  <c:v>0.85</c:v>
                </c:pt>
                <c:pt idx="396">
                  <c:v>0.85</c:v>
                </c:pt>
                <c:pt idx="397">
                  <c:v>0.85</c:v>
                </c:pt>
                <c:pt idx="398">
                  <c:v>0.85</c:v>
                </c:pt>
                <c:pt idx="399">
                  <c:v>0.85</c:v>
                </c:pt>
                <c:pt idx="400">
                  <c:v>0.85</c:v>
                </c:pt>
                <c:pt idx="401">
                  <c:v>0.85</c:v>
                </c:pt>
                <c:pt idx="402">
                  <c:v>0.85</c:v>
                </c:pt>
                <c:pt idx="403">
                  <c:v>0.85</c:v>
                </c:pt>
                <c:pt idx="404">
                  <c:v>0.85</c:v>
                </c:pt>
                <c:pt idx="405">
                  <c:v>0.85</c:v>
                </c:pt>
                <c:pt idx="406">
                  <c:v>0.85</c:v>
                </c:pt>
                <c:pt idx="407">
                  <c:v>0.85</c:v>
                </c:pt>
                <c:pt idx="408">
                  <c:v>0.85</c:v>
                </c:pt>
                <c:pt idx="409">
                  <c:v>0.85</c:v>
                </c:pt>
                <c:pt idx="410">
                  <c:v>0.85</c:v>
                </c:pt>
                <c:pt idx="411">
                  <c:v>0.85</c:v>
                </c:pt>
                <c:pt idx="412">
                  <c:v>1.1499999999999999</c:v>
                </c:pt>
                <c:pt idx="413">
                  <c:v>1.1499999999999999</c:v>
                </c:pt>
                <c:pt idx="414">
                  <c:v>1.1499999999999999</c:v>
                </c:pt>
                <c:pt idx="415">
                  <c:v>1.1499999999999999</c:v>
                </c:pt>
                <c:pt idx="416">
                  <c:v>1.1499999999999999</c:v>
                </c:pt>
                <c:pt idx="417">
                  <c:v>1.1499999999999999</c:v>
                </c:pt>
                <c:pt idx="418">
                  <c:v>1.1499999999999999</c:v>
                </c:pt>
                <c:pt idx="419">
                  <c:v>1.1499999999999999</c:v>
                </c:pt>
                <c:pt idx="420">
                  <c:v>1.1499999999999999</c:v>
                </c:pt>
                <c:pt idx="421">
                  <c:v>1.1499999999999999</c:v>
                </c:pt>
                <c:pt idx="422">
                  <c:v>1.1499999999999999</c:v>
                </c:pt>
                <c:pt idx="423">
                  <c:v>1.1499999999999999</c:v>
                </c:pt>
                <c:pt idx="424">
                  <c:v>1.1499999999999999</c:v>
                </c:pt>
                <c:pt idx="425">
                  <c:v>1.1499999999999999</c:v>
                </c:pt>
                <c:pt idx="426">
                  <c:v>1.1499999999999999</c:v>
                </c:pt>
                <c:pt idx="427">
                  <c:v>1.1499999999999999</c:v>
                </c:pt>
                <c:pt idx="428">
                  <c:v>1.1499999999999999</c:v>
                </c:pt>
                <c:pt idx="429">
                  <c:v>1.1499999999999999</c:v>
                </c:pt>
                <c:pt idx="430">
                  <c:v>1.1499999999999999</c:v>
                </c:pt>
                <c:pt idx="431">
                  <c:v>1.1499999999999999</c:v>
                </c:pt>
                <c:pt idx="432">
                  <c:v>1.1499999999999999</c:v>
                </c:pt>
                <c:pt idx="433">
                  <c:v>1.1499999999999999</c:v>
                </c:pt>
                <c:pt idx="434">
                  <c:v>1.45</c:v>
                </c:pt>
                <c:pt idx="435">
                  <c:v>1.45</c:v>
                </c:pt>
                <c:pt idx="436">
                  <c:v>1.45</c:v>
                </c:pt>
                <c:pt idx="437">
                  <c:v>1.45</c:v>
                </c:pt>
                <c:pt idx="438">
                  <c:v>1.45</c:v>
                </c:pt>
                <c:pt idx="439">
                  <c:v>1.45</c:v>
                </c:pt>
                <c:pt idx="440">
                  <c:v>1.45</c:v>
                </c:pt>
                <c:pt idx="441">
                  <c:v>1.45</c:v>
                </c:pt>
                <c:pt idx="442">
                  <c:v>1.45</c:v>
                </c:pt>
                <c:pt idx="443">
                  <c:v>1.45</c:v>
                </c:pt>
                <c:pt idx="444">
                  <c:v>1.45</c:v>
                </c:pt>
                <c:pt idx="445">
                  <c:v>1.45</c:v>
                </c:pt>
                <c:pt idx="446">
                  <c:v>1.45</c:v>
                </c:pt>
                <c:pt idx="447">
                  <c:v>1.45</c:v>
                </c:pt>
                <c:pt idx="448">
                  <c:v>1.45</c:v>
                </c:pt>
                <c:pt idx="449">
                  <c:v>1.45</c:v>
                </c:pt>
                <c:pt idx="450">
                  <c:v>1.45</c:v>
                </c:pt>
                <c:pt idx="451">
                  <c:v>1.45</c:v>
                </c:pt>
                <c:pt idx="452">
                  <c:v>1.45</c:v>
                </c:pt>
                <c:pt idx="453">
                  <c:v>1.45</c:v>
                </c:pt>
                <c:pt idx="454">
                  <c:v>1.45</c:v>
                </c:pt>
                <c:pt idx="455">
                  <c:v>1.45</c:v>
                </c:pt>
                <c:pt idx="456">
                  <c:v>1.45</c:v>
                </c:pt>
                <c:pt idx="457">
                  <c:v>1.45</c:v>
                </c:pt>
                <c:pt idx="458">
                  <c:v>1.45</c:v>
                </c:pt>
                <c:pt idx="459">
                  <c:v>1.45</c:v>
                </c:pt>
                <c:pt idx="460">
                  <c:v>1.45</c:v>
                </c:pt>
                <c:pt idx="461">
                  <c:v>1.45</c:v>
                </c:pt>
                <c:pt idx="462">
                  <c:v>1.45</c:v>
                </c:pt>
                <c:pt idx="463">
                  <c:v>1.45</c:v>
                </c:pt>
                <c:pt idx="464">
                  <c:v>1.45</c:v>
                </c:pt>
                <c:pt idx="465">
                  <c:v>1.45</c:v>
                </c:pt>
                <c:pt idx="466">
                  <c:v>1.45</c:v>
                </c:pt>
                <c:pt idx="467">
                  <c:v>1.45</c:v>
                </c:pt>
                <c:pt idx="468">
                  <c:v>1.45</c:v>
                </c:pt>
                <c:pt idx="469">
                  <c:v>1.45</c:v>
                </c:pt>
                <c:pt idx="470">
                  <c:v>1.45</c:v>
                </c:pt>
                <c:pt idx="471">
                  <c:v>1.45</c:v>
                </c:pt>
                <c:pt idx="472">
                  <c:v>1.45</c:v>
                </c:pt>
                <c:pt idx="473">
                  <c:v>1.45</c:v>
                </c:pt>
                <c:pt idx="474">
                  <c:v>1.45</c:v>
                </c:pt>
                <c:pt idx="475">
                  <c:v>1.45</c:v>
                </c:pt>
                <c:pt idx="476">
                  <c:v>1.45</c:v>
                </c:pt>
                <c:pt idx="477">
                  <c:v>1.45</c:v>
                </c:pt>
                <c:pt idx="478">
                  <c:v>1.45</c:v>
                </c:pt>
                <c:pt idx="479">
                  <c:v>1.45</c:v>
                </c:pt>
                <c:pt idx="480">
                  <c:v>1.45</c:v>
                </c:pt>
                <c:pt idx="481">
                  <c:v>1.45</c:v>
                </c:pt>
                <c:pt idx="482">
                  <c:v>1.45</c:v>
                </c:pt>
                <c:pt idx="483">
                  <c:v>1.45</c:v>
                </c:pt>
                <c:pt idx="484">
                  <c:v>1.45</c:v>
                </c:pt>
                <c:pt idx="485">
                  <c:v>1.45</c:v>
                </c:pt>
                <c:pt idx="486">
                  <c:v>1.45</c:v>
                </c:pt>
                <c:pt idx="487">
                  <c:v>1.45</c:v>
                </c:pt>
                <c:pt idx="488">
                  <c:v>1.45</c:v>
                </c:pt>
                <c:pt idx="489">
                  <c:v>1.45</c:v>
                </c:pt>
                <c:pt idx="490">
                  <c:v>1.45</c:v>
                </c:pt>
                <c:pt idx="491">
                  <c:v>1.45</c:v>
                </c:pt>
                <c:pt idx="492">
                  <c:v>1.45</c:v>
                </c:pt>
                <c:pt idx="493">
                  <c:v>1.45</c:v>
                </c:pt>
                <c:pt idx="494">
                  <c:v>1.45</c:v>
                </c:pt>
                <c:pt idx="495">
                  <c:v>1.45</c:v>
                </c:pt>
                <c:pt idx="496">
                  <c:v>1.45</c:v>
                </c:pt>
                <c:pt idx="497">
                  <c:v>1.45</c:v>
                </c:pt>
                <c:pt idx="498">
                  <c:v>1.45</c:v>
                </c:pt>
                <c:pt idx="499">
                  <c:v>1.45</c:v>
                </c:pt>
                <c:pt idx="500">
                  <c:v>1.45</c:v>
                </c:pt>
                <c:pt idx="501">
                  <c:v>1.45</c:v>
                </c:pt>
                <c:pt idx="502">
                  <c:v>1.45</c:v>
                </c:pt>
                <c:pt idx="503">
                  <c:v>1.45</c:v>
                </c:pt>
                <c:pt idx="504">
                  <c:v>1.45</c:v>
                </c:pt>
                <c:pt idx="505">
                  <c:v>1.45</c:v>
                </c:pt>
                <c:pt idx="506">
                  <c:v>1.45</c:v>
                </c:pt>
                <c:pt idx="507">
                  <c:v>1.45</c:v>
                </c:pt>
                <c:pt idx="508">
                  <c:v>1.45</c:v>
                </c:pt>
                <c:pt idx="509">
                  <c:v>1.45</c:v>
                </c:pt>
                <c:pt idx="510">
                  <c:v>1.45</c:v>
                </c:pt>
                <c:pt idx="511">
                  <c:v>1.45</c:v>
                </c:pt>
                <c:pt idx="512">
                  <c:v>1.45</c:v>
                </c:pt>
                <c:pt idx="513">
                  <c:v>1.45</c:v>
                </c:pt>
                <c:pt idx="514">
                  <c:v>1.45</c:v>
                </c:pt>
                <c:pt idx="515">
                  <c:v>1.45</c:v>
                </c:pt>
                <c:pt idx="516">
                  <c:v>1.45</c:v>
                </c:pt>
                <c:pt idx="517">
                  <c:v>1.9</c:v>
                </c:pt>
                <c:pt idx="518">
                  <c:v>1.9</c:v>
                </c:pt>
                <c:pt idx="519">
                  <c:v>1.9</c:v>
                </c:pt>
                <c:pt idx="520">
                  <c:v>1.9</c:v>
                </c:pt>
                <c:pt idx="521">
                  <c:v>1.9</c:v>
                </c:pt>
                <c:pt idx="522">
                  <c:v>1.9</c:v>
                </c:pt>
                <c:pt idx="523">
                  <c:v>1.9</c:v>
                </c:pt>
                <c:pt idx="524">
                  <c:v>1.9</c:v>
                </c:pt>
                <c:pt idx="525">
                  <c:v>1.9</c:v>
                </c:pt>
                <c:pt idx="526">
                  <c:v>1.9</c:v>
                </c:pt>
                <c:pt idx="527">
                  <c:v>1.9</c:v>
                </c:pt>
                <c:pt idx="528">
                  <c:v>1.9</c:v>
                </c:pt>
                <c:pt idx="529">
                  <c:v>1.9</c:v>
                </c:pt>
                <c:pt idx="530">
                  <c:v>1.9</c:v>
                </c:pt>
                <c:pt idx="531">
                  <c:v>1.9</c:v>
                </c:pt>
                <c:pt idx="532">
                  <c:v>1.9</c:v>
                </c:pt>
                <c:pt idx="533">
                  <c:v>1.9</c:v>
                </c:pt>
                <c:pt idx="534">
                  <c:v>1.9</c:v>
                </c:pt>
                <c:pt idx="535">
                  <c:v>1.9</c:v>
                </c:pt>
                <c:pt idx="536">
                  <c:v>1.9</c:v>
                </c:pt>
                <c:pt idx="537">
                  <c:v>1.9</c:v>
                </c:pt>
                <c:pt idx="538">
                  <c:v>1.9</c:v>
                </c:pt>
                <c:pt idx="539">
                  <c:v>1.9</c:v>
                </c:pt>
                <c:pt idx="540">
                  <c:v>1.9</c:v>
                </c:pt>
                <c:pt idx="541">
                  <c:v>1.9</c:v>
                </c:pt>
                <c:pt idx="542">
                  <c:v>1.9</c:v>
                </c:pt>
                <c:pt idx="543">
                  <c:v>1.9</c:v>
                </c:pt>
                <c:pt idx="544">
                  <c:v>1.9</c:v>
                </c:pt>
                <c:pt idx="545">
                  <c:v>1.9</c:v>
                </c:pt>
                <c:pt idx="546">
                  <c:v>3.2</c:v>
                </c:pt>
                <c:pt idx="547">
                  <c:v>3.2</c:v>
                </c:pt>
                <c:pt idx="548">
                  <c:v>3.2</c:v>
                </c:pt>
                <c:pt idx="549">
                  <c:v>3.2</c:v>
                </c:pt>
                <c:pt idx="550">
                  <c:v>3.2</c:v>
                </c:pt>
                <c:pt idx="551">
                  <c:v>3.2</c:v>
                </c:pt>
                <c:pt idx="552">
                  <c:v>3.2</c:v>
                </c:pt>
                <c:pt idx="553">
                  <c:v>3.2</c:v>
                </c:pt>
                <c:pt idx="554">
                  <c:v>3.2</c:v>
                </c:pt>
                <c:pt idx="555">
                  <c:v>3.2</c:v>
                </c:pt>
                <c:pt idx="556">
                  <c:v>3.2</c:v>
                </c:pt>
                <c:pt idx="557">
                  <c:v>3.2</c:v>
                </c:pt>
                <c:pt idx="558">
                  <c:v>3.2</c:v>
                </c:pt>
                <c:pt idx="559">
                  <c:v>3.2</c:v>
                </c:pt>
                <c:pt idx="560">
                  <c:v>3.2</c:v>
                </c:pt>
                <c:pt idx="561">
                  <c:v>3.2</c:v>
                </c:pt>
                <c:pt idx="562">
                  <c:v>3.2</c:v>
                </c:pt>
                <c:pt idx="563">
                  <c:v>3.2</c:v>
                </c:pt>
                <c:pt idx="564">
                  <c:v>3.2</c:v>
                </c:pt>
                <c:pt idx="565">
                  <c:v>3.2</c:v>
                </c:pt>
                <c:pt idx="566">
                  <c:v>3.2</c:v>
                </c:pt>
                <c:pt idx="567">
                  <c:v>3.2</c:v>
                </c:pt>
                <c:pt idx="568">
                  <c:v>3.2</c:v>
                </c:pt>
                <c:pt idx="569">
                  <c:v>3.2</c:v>
                </c:pt>
                <c:pt idx="570">
                  <c:v>3.2</c:v>
                </c:pt>
                <c:pt idx="571">
                  <c:v>3.2</c:v>
                </c:pt>
                <c:pt idx="572">
                  <c:v>3.2</c:v>
                </c:pt>
                <c:pt idx="573">
                  <c:v>3.2</c:v>
                </c:pt>
                <c:pt idx="574">
                  <c:v>3.2</c:v>
                </c:pt>
                <c:pt idx="575">
                  <c:v>3.2</c:v>
                </c:pt>
                <c:pt idx="576">
                  <c:v>3.2</c:v>
                </c:pt>
                <c:pt idx="577">
                  <c:v>3.2</c:v>
                </c:pt>
                <c:pt idx="578">
                  <c:v>3.2</c:v>
                </c:pt>
                <c:pt idx="579">
                  <c:v>3.2</c:v>
                </c:pt>
                <c:pt idx="580">
                  <c:v>3.2</c:v>
                </c:pt>
                <c:pt idx="581">
                  <c:v>3.2</c:v>
                </c:pt>
                <c:pt idx="582">
                  <c:v>3.2</c:v>
                </c:pt>
                <c:pt idx="583">
                  <c:v>3.2</c:v>
                </c:pt>
                <c:pt idx="584">
                  <c:v>3.2</c:v>
                </c:pt>
                <c:pt idx="585">
                  <c:v>3.2</c:v>
                </c:pt>
                <c:pt idx="586">
                  <c:v>3.2</c:v>
                </c:pt>
                <c:pt idx="587">
                  <c:v>3.2</c:v>
                </c:pt>
                <c:pt idx="588">
                  <c:v>3.2</c:v>
                </c:pt>
                <c:pt idx="589">
                  <c:v>3.2</c:v>
                </c:pt>
                <c:pt idx="590">
                  <c:v>3.2</c:v>
                </c:pt>
                <c:pt idx="591">
                  <c:v>3.2</c:v>
                </c:pt>
                <c:pt idx="592">
                  <c:v>3.2</c:v>
                </c:pt>
                <c:pt idx="593">
                  <c:v>3.2</c:v>
                </c:pt>
                <c:pt idx="594">
                  <c:v>3.2</c:v>
                </c:pt>
                <c:pt idx="595">
                  <c:v>3.2</c:v>
                </c:pt>
                <c:pt idx="596">
                  <c:v>3.2</c:v>
                </c:pt>
                <c:pt idx="597">
                  <c:v>3.2</c:v>
                </c:pt>
                <c:pt idx="598">
                  <c:v>3.2</c:v>
                </c:pt>
                <c:pt idx="599">
                  <c:v>3.2</c:v>
                </c:pt>
                <c:pt idx="600">
                  <c:v>3.2</c:v>
                </c:pt>
                <c:pt idx="601">
                  <c:v>3.2</c:v>
                </c:pt>
                <c:pt idx="602">
                  <c:v>3.2</c:v>
                </c:pt>
                <c:pt idx="603">
                  <c:v>3.2</c:v>
                </c:pt>
                <c:pt idx="604">
                  <c:v>3.2</c:v>
                </c:pt>
                <c:pt idx="605">
                  <c:v>3.2</c:v>
                </c:pt>
                <c:pt idx="606">
                  <c:v>3.2</c:v>
                </c:pt>
                <c:pt idx="607">
                  <c:v>3.2</c:v>
                </c:pt>
                <c:pt idx="608">
                  <c:v>3.2</c:v>
                </c:pt>
                <c:pt idx="609">
                  <c:v>3.2</c:v>
                </c:pt>
                <c:pt idx="610">
                  <c:v>3.2</c:v>
                </c:pt>
                <c:pt idx="611">
                  <c:v>3.2</c:v>
                </c:pt>
                <c:pt idx="612">
                  <c:v>3.2</c:v>
                </c:pt>
                <c:pt idx="613">
                  <c:v>3.2</c:v>
                </c:pt>
                <c:pt idx="614">
                  <c:v>3.2</c:v>
                </c:pt>
                <c:pt idx="615">
                  <c:v>3.2</c:v>
                </c:pt>
                <c:pt idx="616">
                  <c:v>3.2</c:v>
                </c:pt>
                <c:pt idx="617">
                  <c:v>3.2</c:v>
                </c:pt>
                <c:pt idx="618">
                  <c:v>3.2</c:v>
                </c:pt>
                <c:pt idx="619">
                  <c:v>3.2</c:v>
                </c:pt>
                <c:pt idx="620">
                  <c:v>3.2</c:v>
                </c:pt>
                <c:pt idx="621">
                  <c:v>3.2</c:v>
                </c:pt>
                <c:pt idx="622">
                  <c:v>3.2</c:v>
                </c:pt>
                <c:pt idx="623">
                  <c:v>3.2</c:v>
                </c:pt>
                <c:pt idx="624">
                  <c:v>3.2</c:v>
                </c:pt>
                <c:pt idx="625">
                  <c:v>3.2</c:v>
                </c:pt>
                <c:pt idx="626">
                  <c:v>3.2</c:v>
                </c:pt>
                <c:pt idx="627">
                  <c:v>3.2</c:v>
                </c:pt>
                <c:pt idx="628">
                  <c:v>3.2</c:v>
                </c:pt>
                <c:pt idx="629">
                  <c:v>3.2</c:v>
                </c:pt>
                <c:pt idx="630">
                  <c:v>3.2</c:v>
                </c:pt>
                <c:pt idx="631">
                  <c:v>3.2</c:v>
                </c:pt>
                <c:pt idx="632">
                  <c:v>3.2</c:v>
                </c:pt>
                <c:pt idx="633">
                  <c:v>3.2</c:v>
                </c:pt>
                <c:pt idx="634">
                  <c:v>3.2</c:v>
                </c:pt>
                <c:pt idx="635">
                  <c:v>3.2</c:v>
                </c:pt>
                <c:pt idx="636">
                  <c:v>3.2</c:v>
                </c:pt>
                <c:pt idx="637">
                  <c:v>3.2</c:v>
                </c:pt>
                <c:pt idx="638">
                  <c:v>3.2</c:v>
                </c:pt>
                <c:pt idx="639">
                  <c:v>3.2</c:v>
                </c:pt>
                <c:pt idx="640">
                  <c:v>3.2</c:v>
                </c:pt>
                <c:pt idx="641">
                  <c:v>3.2</c:v>
                </c:pt>
                <c:pt idx="642">
                  <c:v>3.2</c:v>
                </c:pt>
                <c:pt idx="643">
                  <c:v>3.2</c:v>
                </c:pt>
                <c:pt idx="644">
                  <c:v>3.2</c:v>
                </c:pt>
                <c:pt idx="645">
                  <c:v>3.2</c:v>
                </c:pt>
                <c:pt idx="646">
                  <c:v>3.2</c:v>
                </c:pt>
                <c:pt idx="647">
                  <c:v>3.2</c:v>
                </c:pt>
                <c:pt idx="648">
                  <c:v>3.2</c:v>
                </c:pt>
                <c:pt idx="649">
                  <c:v>3.2</c:v>
                </c:pt>
                <c:pt idx="650">
                  <c:v>3.2</c:v>
                </c:pt>
                <c:pt idx="651">
                  <c:v>3.2</c:v>
                </c:pt>
                <c:pt idx="652">
                  <c:v>3.2</c:v>
                </c:pt>
                <c:pt idx="653">
                  <c:v>3.2</c:v>
                </c:pt>
                <c:pt idx="654">
                  <c:v>3.2</c:v>
                </c:pt>
                <c:pt idx="655">
                  <c:v>3.2</c:v>
                </c:pt>
                <c:pt idx="656">
                  <c:v>3.2</c:v>
                </c:pt>
                <c:pt idx="657">
                  <c:v>3.2</c:v>
                </c:pt>
                <c:pt idx="658">
                  <c:v>3.2</c:v>
                </c:pt>
                <c:pt idx="659">
                  <c:v>3.2</c:v>
                </c:pt>
                <c:pt idx="660">
                  <c:v>3.2</c:v>
                </c:pt>
                <c:pt idx="661">
                  <c:v>3.2</c:v>
                </c:pt>
                <c:pt idx="662">
                  <c:v>3.2</c:v>
                </c:pt>
                <c:pt idx="663">
                  <c:v>3.2</c:v>
                </c:pt>
                <c:pt idx="664">
                  <c:v>3.2</c:v>
                </c:pt>
                <c:pt idx="665">
                  <c:v>3.2</c:v>
                </c:pt>
                <c:pt idx="666">
                  <c:v>3.2</c:v>
                </c:pt>
                <c:pt idx="667">
                  <c:v>3.2</c:v>
                </c:pt>
                <c:pt idx="668">
                  <c:v>3.2</c:v>
                </c:pt>
                <c:pt idx="669">
                  <c:v>3.2</c:v>
                </c:pt>
                <c:pt idx="670">
                  <c:v>3.2</c:v>
                </c:pt>
                <c:pt idx="671">
                  <c:v>3.2</c:v>
                </c:pt>
                <c:pt idx="672">
                  <c:v>3.2</c:v>
                </c:pt>
                <c:pt idx="673">
                  <c:v>3.2</c:v>
                </c:pt>
                <c:pt idx="674">
                  <c:v>3.2</c:v>
                </c:pt>
                <c:pt idx="675">
                  <c:v>3.2</c:v>
                </c:pt>
                <c:pt idx="676">
                  <c:v>3.2</c:v>
                </c:pt>
                <c:pt idx="677">
                  <c:v>3.2</c:v>
                </c:pt>
                <c:pt idx="678">
                  <c:v>3.2</c:v>
                </c:pt>
                <c:pt idx="679">
                  <c:v>3.2</c:v>
                </c:pt>
                <c:pt idx="680">
                  <c:v>3.2</c:v>
                </c:pt>
                <c:pt idx="681">
                  <c:v>3.2</c:v>
                </c:pt>
                <c:pt idx="682">
                  <c:v>3.2</c:v>
                </c:pt>
                <c:pt idx="683">
                  <c:v>3.2</c:v>
                </c:pt>
                <c:pt idx="684">
                  <c:v>3.2</c:v>
                </c:pt>
                <c:pt idx="685">
                  <c:v>3.2</c:v>
                </c:pt>
                <c:pt idx="686">
                  <c:v>3.2</c:v>
                </c:pt>
                <c:pt idx="687">
                  <c:v>3.2</c:v>
                </c:pt>
                <c:pt idx="688">
                  <c:v>3.2</c:v>
                </c:pt>
                <c:pt idx="689">
                  <c:v>3.2</c:v>
                </c:pt>
                <c:pt idx="690">
                  <c:v>3.2</c:v>
                </c:pt>
                <c:pt idx="691">
                  <c:v>3.2</c:v>
                </c:pt>
                <c:pt idx="692">
                  <c:v>3.2</c:v>
                </c:pt>
                <c:pt idx="693">
                  <c:v>3.2</c:v>
                </c:pt>
                <c:pt idx="694">
                  <c:v>3.2</c:v>
                </c:pt>
                <c:pt idx="695">
                  <c:v>3.2</c:v>
                </c:pt>
                <c:pt idx="696">
                  <c:v>3.2</c:v>
                </c:pt>
                <c:pt idx="697">
                  <c:v>3.2</c:v>
                </c:pt>
                <c:pt idx="698">
                  <c:v>3.2</c:v>
                </c:pt>
                <c:pt idx="699">
                  <c:v>3.2</c:v>
                </c:pt>
                <c:pt idx="700">
                  <c:v>3.2</c:v>
                </c:pt>
                <c:pt idx="701">
                  <c:v>3.2</c:v>
                </c:pt>
                <c:pt idx="702">
                  <c:v>3.2</c:v>
                </c:pt>
                <c:pt idx="703">
                  <c:v>3.2</c:v>
                </c:pt>
                <c:pt idx="704">
                  <c:v>3.2</c:v>
                </c:pt>
                <c:pt idx="705">
                  <c:v>3.2</c:v>
                </c:pt>
                <c:pt idx="706">
                  <c:v>3.2</c:v>
                </c:pt>
                <c:pt idx="707">
                  <c:v>3.2</c:v>
                </c:pt>
                <c:pt idx="708">
                  <c:v>3.2</c:v>
                </c:pt>
                <c:pt idx="709">
                  <c:v>3.2</c:v>
                </c:pt>
                <c:pt idx="710">
                  <c:v>3.2</c:v>
                </c:pt>
                <c:pt idx="711">
                  <c:v>3.2</c:v>
                </c:pt>
                <c:pt idx="712">
                  <c:v>3.2</c:v>
                </c:pt>
                <c:pt idx="713">
                  <c:v>3.2</c:v>
                </c:pt>
                <c:pt idx="714">
                  <c:v>3.2</c:v>
                </c:pt>
                <c:pt idx="715">
                  <c:v>3.2</c:v>
                </c:pt>
                <c:pt idx="716">
                  <c:v>3.2</c:v>
                </c:pt>
                <c:pt idx="717">
                  <c:v>3.2</c:v>
                </c:pt>
                <c:pt idx="718">
                  <c:v>3.2</c:v>
                </c:pt>
                <c:pt idx="719">
                  <c:v>3.2</c:v>
                </c:pt>
                <c:pt idx="720">
                  <c:v>3.2</c:v>
                </c:pt>
                <c:pt idx="721">
                  <c:v>3.2</c:v>
                </c:pt>
                <c:pt idx="722">
                  <c:v>3.2</c:v>
                </c:pt>
                <c:pt idx="723">
                  <c:v>3.2</c:v>
                </c:pt>
                <c:pt idx="724">
                  <c:v>3.2</c:v>
                </c:pt>
                <c:pt idx="725">
                  <c:v>3.2</c:v>
                </c:pt>
                <c:pt idx="726">
                  <c:v>3.2</c:v>
                </c:pt>
                <c:pt idx="727">
                  <c:v>3.2</c:v>
                </c:pt>
                <c:pt idx="728">
                  <c:v>3.2</c:v>
                </c:pt>
                <c:pt idx="729">
                  <c:v>3.2</c:v>
                </c:pt>
                <c:pt idx="730">
                  <c:v>3.2</c:v>
                </c:pt>
                <c:pt idx="731">
                  <c:v>3.2</c:v>
                </c:pt>
                <c:pt idx="732">
                  <c:v>3.2</c:v>
                </c:pt>
                <c:pt idx="733">
                  <c:v>3.2</c:v>
                </c:pt>
                <c:pt idx="734">
                  <c:v>3.2</c:v>
                </c:pt>
                <c:pt idx="735">
                  <c:v>3.2</c:v>
                </c:pt>
                <c:pt idx="736">
                  <c:v>3.2</c:v>
                </c:pt>
                <c:pt idx="737">
                  <c:v>3.2</c:v>
                </c:pt>
                <c:pt idx="738">
                  <c:v>3.2</c:v>
                </c:pt>
                <c:pt idx="739">
                  <c:v>3.2</c:v>
                </c:pt>
                <c:pt idx="740">
                  <c:v>3.2</c:v>
                </c:pt>
                <c:pt idx="741">
                  <c:v>3.2</c:v>
                </c:pt>
                <c:pt idx="742">
                  <c:v>3.2</c:v>
                </c:pt>
                <c:pt idx="743">
                  <c:v>3.2</c:v>
                </c:pt>
                <c:pt idx="744">
                  <c:v>3.2</c:v>
                </c:pt>
                <c:pt idx="745">
                  <c:v>3.2</c:v>
                </c:pt>
                <c:pt idx="746">
                  <c:v>3.2</c:v>
                </c:pt>
                <c:pt idx="747">
                  <c:v>3.2</c:v>
                </c:pt>
                <c:pt idx="748">
                  <c:v>3.2</c:v>
                </c:pt>
                <c:pt idx="749">
                  <c:v>3.2</c:v>
                </c:pt>
                <c:pt idx="750">
                  <c:v>3.2</c:v>
                </c:pt>
                <c:pt idx="751">
                  <c:v>3.2</c:v>
                </c:pt>
                <c:pt idx="752">
                  <c:v>3.2</c:v>
                </c:pt>
                <c:pt idx="753">
                  <c:v>3.2</c:v>
                </c:pt>
                <c:pt idx="754">
                  <c:v>3.2</c:v>
                </c:pt>
                <c:pt idx="755">
                  <c:v>3.2</c:v>
                </c:pt>
                <c:pt idx="756">
                  <c:v>3.2</c:v>
                </c:pt>
                <c:pt idx="757">
                  <c:v>3.2</c:v>
                </c:pt>
                <c:pt idx="758">
                  <c:v>3.2</c:v>
                </c:pt>
                <c:pt idx="759">
                  <c:v>3.2</c:v>
                </c:pt>
                <c:pt idx="760">
                  <c:v>3.2</c:v>
                </c:pt>
                <c:pt idx="761">
                  <c:v>3.2</c:v>
                </c:pt>
                <c:pt idx="762">
                  <c:v>3.2</c:v>
                </c:pt>
                <c:pt idx="763">
                  <c:v>3.2</c:v>
                </c:pt>
                <c:pt idx="764">
                  <c:v>3.2</c:v>
                </c:pt>
                <c:pt idx="765">
                  <c:v>3.2</c:v>
                </c:pt>
                <c:pt idx="766">
                  <c:v>3.2</c:v>
                </c:pt>
                <c:pt idx="767">
                  <c:v>3.2</c:v>
                </c:pt>
                <c:pt idx="768">
                  <c:v>3.2</c:v>
                </c:pt>
                <c:pt idx="769">
                  <c:v>3.2</c:v>
                </c:pt>
                <c:pt idx="770">
                  <c:v>3.2</c:v>
                </c:pt>
                <c:pt idx="771">
                  <c:v>3.2</c:v>
                </c:pt>
                <c:pt idx="772">
                  <c:v>3.2</c:v>
                </c:pt>
                <c:pt idx="773">
                  <c:v>3.2</c:v>
                </c:pt>
                <c:pt idx="774">
                  <c:v>3.2</c:v>
                </c:pt>
                <c:pt idx="775">
                  <c:v>3.2</c:v>
                </c:pt>
                <c:pt idx="776">
                  <c:v>3.2</c:v>
                </c:pt>
                <c:pt idx="777">
                  <c:v>3.2</c:v>
                </c:pt>
                <c:pt idx="778">
                  <c:v>3.2</c:v>
                </c:pt>
                <c:pt idx="779">
                  <c:v>3.2</c:v>
                </c:pt>
                <c:pt idx="780">
                  <c:v>3.2</c:v>
                </c:pt>
                <c:pt idx="781">
                  <c:v>3.2</c:v>
                </c:pt>
                <c:pt idx="782">
                  <c:v>3.2</c:v>
                </c:pt>
                <c:pt idx="783">
                  <c:v>3.2</c:v>
                </c:pt>
                <c:pt idx="784">
                  <c:v>3.2</c:v>
                </c:pt>
                <c:pt idx="785">
                  <c:v>3.2</c:v>
                </c:pt>
                <c:pt idx="786">
                  <c:v>3.2</c:v>
                </c:pt>
                <c:pt idx="787">
                  <c:v>3.2</c:v>
                </c:pt>
                <c:pt idx="788">
                  <c:v>3.2</c:v>
                </c:pt>
                <c:pt idx="789">
                  <c:v>3.2</c:v>
                </c:pt>
                <c:pt idx="790">
                  <c:v>2.2999999999999998</c:v>
                </c:pt>
                <c:pt idx="791">
                  <c:v>2.2999999999999998</c:v>
                </c:pt>
                <c:pt idx="792">
                  <c:v>2.2999999999999998</c:v>
                </c:pt>
                <c:pt idx="793">
                  <c:v>2.2999999999999998</c:v>
                </c:pt>
                <c:pt idx="794">
                  <c:v>2.2999999999999998</c:v>
                </c:pt>
                <c:pt idx="795">
                  <c:v>2.2999999999999998</c:v>
                </c:pt>
                <c:pt idx="796">
                  <c:v>2.2999999999999998</c:v>
                </c:pt>
                <c:pt idx="797">
                  <c:v>2.2999999999999998</c:v>
                </c:pt>
                <c:pt idx="798">
                  <c:v>2.2999999999999998</c:v>
                </c:pt>
                <c:pt idx="799">
                  <c:v>2.2999999999999998</c:v>
                </c:pt>
                <c:pt idx="800">
                  <c:v>2.2999999999999998</c:v>
                </c:pt>
                <c:pt idx="801">
                  <c:v>2.2999999999999998</c:v>
                </c:pt>
                <c:pt idx="802">
                  <c:v>2.2999999999999998</c:v>
                </c:pt>
                <c:pt idx="803">
                  <c:v>2.2999999999999998</c:v>
                </c:pt>
                <c:pt idx="804">
                  <c:v>2.2999999999999998</c:v>
                </c:pt>
                <c:pt idx="805">
                  <c:v>2.2999999999999998</c:v>
                </c:pt>
                <c:pt idx="806">
                  <c:v>2.2999999999999998</c:v>
                </c:pt>
                <c:pt idx="807">
                  <c:v>2.2999999999999998</c:v>
                </c:pt>
                <c:pt idx="808">
                  <c:v>2.2999999999999998</c:v>
                </c:pt>
                <c:pt idx="809">
                  <c:v>2.2999999999999998</c:v>
                </c:pt>
                <c:pt idx="810">
                  <c:v>2.2999999999999998</c:v>
                </c:pt>
                <c:pt idx="811">
                  <c:v>2.2999999999999998</c:v>
                </c:pt>
              </c:numCache>
            </c:numRef>
          </c:yVal>
          <c:smooth val="0"/>
          <c:extLst xmlns:c16r2="http://schemas.microsoft.com/office/drawing/2015/06/chart">
            <c:ext xmlns:c16="http://schemas.microsoft.com/office/drawing/2014/chart" uri="{C3380CC4-5D6E-409C-BE32-E72D297353CC}">
              <c16:uniqueId val="{00000008-083B-418A-9E7C-61249070F981}"/>
            </c:ext>
          </c:extLst>
        </c:ser>
        <c:ser>
          <c:idx val="11"/>
          <c:order val="11"/>
          <c:tx>
            <c:strRef>
              <c:f>'Plot Data'!$N$2</c:f>
              <c:strCache>
                <c:ptCount val="1"/>
                <c:pt idx="0">
                  <c:v>Susceptibility</c:v>
                </c:pt>
              </c:strCache>
            </c:strRef>
          </c:tx>
          <c:spPr>
            <a:ln w="19050" cap="rnd">
              <a:solidFill>
                <a:schemeClr val="accent4">
                  <a:lumMod val="75000"/>
                </a:schemeClr>
              </a:solidFill>
              <a:round/>
            </a:ln>
            <a:effectLst/>
          </c:spPr>
          <c:marker>
            <c:symbol val="none"/>
          </c:marker>
          <c:xVal>
            <c:numRef>
              <c:f>'Plot Data'!$B$35:$B$846</c:f>
              <c:numCache>
                <c:formatCode>m/d/yy;@</c:formatCode>
                <c:ptCount val="812"/>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pt idx="238">
                  <c:v>44069</c:v>
                </c:pt>
                <c:pt idx="239">
                  <c:v>44070</c:v>
                </c:pt>
                <c:pt idx="240">
                  <c:v>44071</c:v>
                </c:pt>
                <c:pt idx="241">
                  <c:v>44072</c:v>
                </c:pt>
                <c:pt idx="242">
                  <c:v>44073</c:v>
                </c:pt>
                <c:pt idx="243">
                  <c:v>44074</c:v>
                </c:pt>
                <c:pt idx="244">
                  <c:v>44075</c:v>
                </c:pt>
                <c:pt idx="245">
                  <c:v>44076</c:v>
                </c:pt>
                <c:pt idx="246">
                  <c:v>44077</c:v>
                </c:pt>
                <c:pt idx="247">
                  <c:v>44078</c:v>
                </c:pt>
                <c:pt idx="248">
                  <c:v>44079</c:v>
                </c:pt>
                <c:pt idx="249">
                  <c:v>44080</c:v>
                </c:pt>
                <c:pt idx="250">
                  <c:v>44081</c:v>
                </c:pt>
                <c:pt idx="251">
                  <c:v>44082</c:v>
                </c:pt>
                <c:pt idx="252">
                  <c:v>44083</c:v>
                </c:pt>
                <c:pt idx="253">
                  <c:v>44084</c:v>
                </c:pt>
                <c:pt idx="254">
                  <c:v>44085</c:v>
                </c:pt>
                <c:pt idx="255">
                  <c:v>44086</c:v>
                </c:pt>
                <c:pt idx="256">
                  <c:v>44087</c:v>
                </c:pt>
                <c:pt idx="257">
                  <c:v>44088</c:v>
                </c:pt>
                <c:pt idx="258">
                  <c:v>44089</c:v>
                </c:pt>
                <c:pt idx="259">
                  <c:v>44090</c:v>
                </c:pt>
                <c:pt idx="260">
                  <c:v>44091</c:v>
                </c:pt>
                <c:pt idx="261">
                  <c:v>44092</c:v>
                </c:pt>
                <c:pt idx="262">
                  <c:v>44093</c:v>
                </c:pt>
                <c:pt idx="263">
                  <c:v>44094</c:v>
                </c:pt>
                <c:pt idx="264">
                  <c:v>44095</c:v>
                </c:pt>
                <c:pt idx="265">
                  <c:v>44096</c:v>
                </c:pt>
                <c:pt idx="266">
                  <c:v>44097</c:v>
                </c:pt>
                <c:pt idx="267">
                  <c:v>44098</c:v>
                </c:pt>
                <c:pt idx="268">
                  <c:v>44099</c:v>
                </c:pt>
                <c:pt idx="269">
                  <c:v>44100</c:v>
                </c:pt>
                <c:pt idx="270">
                  <c:v>44101</c:v>
                </c:pt>
                <c:pt idx="271">
                  <c:v>44102</c:v>
                </c:pt>
                <c:pt idx="272">
                  <c:v>44103</c:v>
                </c:pt>
                <c:pt idx="273">
                  <c:v>44104</c:v>
                </c:pt>
                <c:pt idx="274">
                  <c:v>44105</c:v>
                </c:pt>
                <c:pt idx="275">
                  <c:v>44106</c:v>
                </c:pt>
                <c:pt idx="276">
                  <c:v>44107</c:v>
                </c:pt>
                <c:pt idx="277">
                  <c:v>44108</c:v>
                </c:pt>
                <c:pt idx="278">
                  <c:v>44109</c:v>
                </c:pt>
                <c:pt idx="279">
                  <c:v>44110</c:v>
                </c:pt>
                <c:pt idx="280">
                  <c:v>44111</c:v>
                </c:pt>
                <c:pt idx="281">
                  <c:v>44112</c:v>
                </c:pt>
                <c:pt idx="282">
                  <c:v>44113</c:v>
                </c:pt>
                <c:pt idx="283">
                  <c:v>44114</c:v>
                </c:pt>
                <c:pt idx="284">
                  <c:v>44115</c:v>
                </c:pt>
                <c:pt idx="285">
                  <c:v>44116</c:v>
                </c:pt>
                <c:pt idx="286">
                  <c:v>44117</c:v>
                </c:pt>
                <c:pt idx="287">
                  <c:v>44118</c:v>
                </c:pt>
                <c:pt idx="288">
                  <c:v>44119</c:v>
                </c:pt>
                <c:pt idx="289">
                  <c:v>44120</c:v>
                </c:pt>
                <c:pt idx="290">
                  <c:v>44121</c:v>
                </c:pt>
                <c:pt idx="291">
                  <c:v>44122</c:v>
                </c:pt>
                <c:pt idx="292">
                  <c:v>44123</c:v>
                </c:pt>
                <c:pt idx="293">
                  <c:v>44124</c:v>
                </c:pt>
                <c:pt idx="294">
                  <c:v>44125</c:v>
                </c:pt>
                <c:pt idx="295">
                  <c:v>44126</c:v>
                </c:pt>
                <c:pt idx="296">
                  <c:v>44127</c:v>
                </c:pt>
                <c:pt idx="297">
                  <c:v>44128</c:v>
                </c:pt>
                <c:pt idx="298">
                  <c:v>44129</c:v>
                </c:pt>
                <c:pt idx="299">
                  <c:v>44130</c:v>
                </c:pt>
                <c:pt idx="300">
                  <c:v>44131</c:v>
                </c:pt>
                <c:pt idx="301">
                  <c:v>44132</c:v>
                </c:pt>
                <c:pt idx="302">
                  <c:v>44133</c:v>
                </c:pt>
                <c:pt idx="303">
                  <c:v>44134</c:v>
                </c:pt>
                <c:pt idx="304">
                  <c:v>44135</c:v>
                </c:pt>
                <c:pt idx="305">
                  <c:v>44136</c:v>
                </c:pt>
                <c:pt idx="306">
                  <c:v>44137</c:v>
                </c:pt>
                <c:pt idx="307">
                  <c:v>44138</c:v>
                </c:pt>
                <c:pt idx="308">
                  <c:v>44139</c:v>
                </c:pt>
                <c:pt idx="309">
                  <c:v>44140</c:v>
                </c:pt>
                <c:pt idx="310">
                  <c:v>44141</c:v>
                </c:pt>
                <c:pt idx="311">
                  <c:v>44142</c:v>
                </c:pt>
                <c:pt idx="312">
                  <c:v>44143</c:v>
                </c:pt>
                <c:pt idx="313">
                  <c:v>44144</c:v>
                </c:pt>
                <c:pt idx="314">
                  <c:v>44145</c:v>
                </c:pt>
                <c:pt idx="315">
                  <c:v>44146</c:v>
                </c:pt>
                <c:pt idx="316">
                  <c:v>44147</c:v>
                </c:pt>
                <c:pt idx="317">
                  <c:v>44148</c:v>
                </c:pt>
                <c:pt idx="318">
                  <c:v>44149</c:v>
                </c:pt>
                <c:pt idx="319">
                  <c:v>44150</c:v>
                </c:pt>
                <c:pt idx="320">
                  <c:v>44151</c:v>
                </c:pt>
                <c:pt idx="321">
                  <c:v>44152</c:v>
                </c:pt>
                <c:pt idx="322">
                  <c:v>44153</c:v>
                </c:pt>
                <c:pt idx="323">
                  <c:v>44154</c:v>
                </c:pt>
                <c:pt idx="324">
                  <c:v>44155</c:v>
                </c:pt>
                <c:pt idx="325">
                  <c:v>44156</c:v>
                </c:pt>
                <c:pt idx="326">
                  <c:v>44157</c:v>
                </c:pt>
                <c:pt idx="327">
                  <c:v>44158</c:v>
                </c:pt>
                <c:pt idx="328">
                  <c:v>44159</c:v>
                </c:pt>
                <c:pt idx="329">
                  <c:v>44160</c:v>
                </c:pt>
                <c:pt idx="330">
                  <c:v>44161</c:v>
                </c:pt>
                <c:pt idx="331">
                  <c:v>44162</c:v>
                </c:pt>
                <c:pt idx="332">
                  <c:v>44163</c:v>
                </c:pt>
                <c:pt idx="333">
                  <c:v>44164</c:v>
                </c:pt>
                <c:pt idx="334">
                  <c:v>44165</c:v>
                </c:pt>
                <c:pt idx="335">
                  <c:v>44166</c:v>
                </c:pt>
                <c:pt idx="336">
                  <c:v>44167</c:v>
                </c:pt>
                <c:pt idx="337">
                  <c:v>44168</c:v>
                </c:pt>
                <c:pt idx="338">
                  <c:v>44169</c:v>
                </c:pt>
                <c:pt idx="339">
                  <c:v>44170</c:v>
                </c:pt>
                <c:pt idx="340">
                  <c:v>44171</c:v>
                </c:pt>
                <c:pt idx="341">
                  <c:v>44172</c:v>
                </c:pt>
                <c:pt idx="342">
                  <c:v>44173</c:v>
                </c:pt>
                <c:pt idx="343">
                  <c:v>44174</c:v>
                </c:pt>
                <c:pt idx="344">
                  <c:v>44175</c:v>
                </c:pt>
                <c:pt idx="345">
                  <c:v>44176</c:v>
                </c:pt>
                <c:pt idx="346">
                  <c:v>44177</c:v>
                </c:pt>
                <c:pt idx="347">
                  <c:v>44178</c:v>
                </c:pt>
                <c:pt idx="348">
                  <c:v>44179</c:v>
                </c:pt>
                <c:pt idx="349">
                  <c:v>44180</c:v>
                </c:pt>
                <c:pt idx="350">
                  <c:v>44181</c:v>
                </c:pt>
                <c:pt idx="351">
                  <c:v>44182</c:v>
                </c:pt>
                <c:pt idx="352">
                  <c:v>44183</c:v>
                </c:pt>
                <c:pt idx="353">
                  <c:v>44184</c:v>
                </c:pt>
                <c:pt idx="354">
                  <c:v>44185</c:v>
                </c:pt>
                <c:pt idx="355">
                  <c:v>44186</c:v>
                </c:pt>
                <c:pt idx="356">
                  <c:v>44187</c:v>
                </c:pt>
                <c:pt idx="357">
                  <c:v>44188</c:v>
                </c:pt>
                <c:pt idx="358">
                  <c:v>44189</c:v>
                </c:pt>
                <c:pt idx="359">
                  <c:v>44190</c:v>
                </c:pt>
                <c:pt idx="360">
                  <c:v>44191</c:v>
                </c:pt>
                <c:pt idx="361">
                  <c:v>44192</c:v>
                </c:pt>
                <c:pt idx="362">
                  <c:v>44193</c:v>
                </c:pt>
                <c:pt idx="363">
                  <c:v>44194</c:v>
                </c:pt>
                <c:pt idx="364">
                  <c:v>44195</c:v>
                </c:pt>
                <c:pt idx="365">
                  <c:v>44196</c:v>
                </c:pt>
                <c:pt idx="366">
                  <c:v>44197</c:v>
                </c:pt>
                <c:pt idx="367">
                  <c:v>44198</c:v>
                </c:pt>
                <c:pt idx="368">
                  <c:v>44199</c:v>
                </c:pt>
                <c:pt idx="369">
                  <c:v>44200</c:v>
                </c:pt>
                <c:pt idx="370">
                  <c:v>44201</c:v>
                </c:pt>
                <c:pt idx="371">
                  <c:v>44202</c:v>
                </c:pt>
                <c:pt idx="372">
                  <c:v>44203</c:v>
                </c:pt>
                <c:pt idx="373">
                  <c:v>44204</c:v>
                </c:pt>
                <c:pt idx="374">
                  <c:v>44205</c:v>
                </c:pt>
                <c:pt idx="375">
                  <c:v>44206</c:v>
                </c:pt>
                <c:pt idx="376">
                  <c:v>44207</c:v>
                </c:pt>
                <c:pt idx="377">
                  <c:v>44208</c:v>
                </c:pt>
                <c:pt idx="378">
                  <c:v>44209</c:v>
                </c:pt>
                <c:pt idx="379">
                  <c:v>44210</c:v>
                </c:pt>
                <c:pt idx="380">
                  <c:v>44211</c:v>
                </c:pt>
                <c:pt idx="381">
                  <c:v>44212</c:v>
                </c:pt>
                <c:pt idx="382">
                  <c:v>44213</c:v>
                </c:pt>
                <c:pt idx="383">
                  <c:v>44214</c:v>
                </c:pt>
                <c:pt idx="384">
                  <c:v>44215</c:v>
                </c:pt>
                <c:pt idx="385">
                  <c:v>44216</c:v>
                </c:pt>
                <c:pt idx="386">
                  <c:v>44217</c:v>
                </c:pt>
                <c:pt idx="387">
                  <c:v>44218</c:v>
                </c:pt>
                <c:pt idx="388">
                  <c:v>44219</c:v>
                </c:pt>
                <c:pt idx="389">
                  <c:v>44220</c:v>
                </c:pt>
                <c:pt idx="390">
                  <c:v>44221</c:v>
                </c:pt>
                <c:pt idx="391">
                  <c:v>44222</c:v>
                </c:pt>
                <c:pt idx="392">
                  <c:v>44223</c:v>
                </c:pt>
                <c:pt idx="393">
                  <c:v>44224</c:v>
                </c:pt>
                <c:pt idx="394">
                  <c:v>44225</c:v>
                </c:pt>
                <c:pt idx="395">
                  <c:v>44226</c:v>
                </c:pt>
                <c:pt idx="396">
                  <c:v>44227</c:v>
                </c:pt>
                <c:pt idx="397">
                  <c:v>44228</c:v>
                </c:pt>
                <c:pt idx="398">
                  <c:v>44229</c:v>
                </c:pt>
                <c:pt idx="399">
                  <c:v>44230</c:v>
                </c:pt>
                <c:pt idx="400">
                  <c:v>44231</c:v>
                </c:pt>
                <c:pt idx="401">
                  <c:v>44232</c:v>
                </c:pt>
                <c:pt idx="402">
                  <c:v>44233</c:v>
                </c:pt>
                <c:pt idx="403">
                  <c:v>44234</c:v>
                </c:pt>
                <c:pt idx="404">
                  <c:v>44235</c:v>
                </c:pt>
                <c:pt idx="405">
                  <c:v>44236</c:v>
                </c:pt>
                <c:pt idx="406">
                  <c:v>44237</c:v>
                </c:pt>
                <c:pt idx="407">
                  <c:v>44238</c:v>
                </c:pt>
                <c:pt idx="408">
                  <c:v>44239</c:v>
                </c:pt>
                <c:pt idx="409">
                  <c:v>44240</c:v>
                </c:pt>
                <c:pt idx="410">
                  <c:v>44241</c:v>
                </c:pt>
                <c:pt idx="411">
                  <c:v>44242</c:v>
                </c:pt>
                <c:pt idx="412">
                  <c:v>44243</c:v>
                </c:pt>
                <c:pt idx="413">
                  <c:v>44244</c:v>
                </c:pt>
                <c:pt idx="414">
                  <c:v>44245</c:v>
                </c:pt>
                <c:pt idx="415">
                  <c:v>44246</c:v>
                </c:pt>
                <c:pt idx="416">
                  <c:v>44247</c:v>
                </c:pt>
                <c:pt idx="417">
                  <c:v>44248</c:v>
                </c:pt>
                <c:pt idx="418">
                  <c:v>44249</c:v>
                </c:pt>
                <c:pt idx="419">
                  <c:v>44250</c:v>
                </c:pt>
                <c:pt idx="420">
                  <c:v>44251</c:v>
                </c:pt>
                <c:pt idx="421">
                  <c:v>44252</c:v>
                </c:pt>
                <c:pt idx="422">
                  <c:v>44253</c:v>
                </c:pt>
                <c:pt idx="423">
                  <c:v>44254</c:v>
                </c:pt>
                <c:pt idx="424">
                  <c:v>44255</c:v>
                </c:pt>
                <c:pt idx="425">
                  <c:v>44256</c:v>
                </c:pt>
                <c:pt idx="426">
                  <c:v>44257</c:v>
                </c:pt>
                <c:pt idx="427">
                  <c:v>44258</c:v>
                </c:pt>
                <c:pt idx="428">
                  <c:v>44259</c:v>
                </c:pt>
                <c:pt idx="429">
                  <c:v>44260</c:v>
                </c:pt>
                <c:pt idx="430">
                  <c:v>44261</c:v>
                </c:pt>
                <c:pt idx="431">
                  <c:v>44262</c:v>
                </c:pt>
                <c:pt idx="432">
                  <c:v>44263</c:v>
                </c:pt>
                <c:pt idx="433">
                  <c:v>44264</c:v>
                </c:pt>
                <c:pt idx="434">
                  <c:v>44265</c:v>
                </c:pt>
                <c:pt idx="435">
                  <c:v>44266</c:v>
                </c:pt>
                <c:pt idx="436">
                  <c:v>44267</c:v>
                </c:pt>
                <c:pt idx="437">
                  <c:v>44268</c:v>
                </c:pt>
                <c:pt idx="438">
                  <c:v>44269</c:v>
                </c:pt>
                <c:pt idx="439">
                  <c:v>44270</c:v>
                </c:pt>
                <c:pt idx="440">
                  <c:v>44271</c:v>
                </c:pt>
                <c:pt idx="441">
                  <c:v>44272</c:v>
                </c:pt>
                <c:pt idx="442">
                  <c:v>44273</c:v>
                </c:pt>
                <c:pt idx="443">
                  <c:v>44274</c:v>
                </c:pt>
                <c:pt idx="444">
                  <c:v>44275</c:v>
                </c:pt>
                <c:pt idx="445">
                  <c:v>44276</c:v>
                </c:pt>
                <c:pt idx="446">
                  <c:v>44277</c:v>
                </c:pt>
                <c:pt idx="447">
                  <c:v>44278</c:v>
                </c:pt>
                <c:pt idx="448">
                  <c:v>44279</c:v>
                </c:pt>
                <c:pt idx="449">
                  <c:v>44280</c:v>
                </c:pt>
                <c:pt idx="450">
                  <c:v>44281</c:v>
                </c:pt>
                <c:pt idx="451">
                  <c:v>44282</c:v>
                </c:pt>
                <c:pt idx="452">
                  <c:v>44283</c:v>
                </c:pt>
                <c:pt idx="453">
                  <c:v>44284</c:v>
                </c:pt>
                <c:pt idx="454">
                  <c:v>44285</c:v>
                </c:pt>
                <c:pt idx="455">
                  <c:v>44286</c:v>
                </c:pt>
                <c:pt idx="456">
                  <c:v>44287</c:v>
                </c:pt>
                <c:pt idx="457">
                  <c:v>44288</c:v>
                </c:pt>
                <c:pt idx="458">
                  <c:v>44289</c:v>
                </c:pt>
                <c:pt idx="459">
                  <c:v>44290</c:v>
                </c:pt>
                <c:pt idx="460">
                  <c:v>44291</c:v>
                </c:pt>
                <c:pt idx="461">
                  <c:v>44292</c:v>
                </c:pt>
                <c:pt idx="462">
                  <c:v>44293</c:v>
                </c:pt>
                <c:pt idx="463">
                  <c:v>44294</c:v>
                </c:pt>
                <c:pt idx="464">
                  <c:v>44295</c:v>
                </c:pt>
                <c:pt idx="465">
                  <c:v>44296</c:v>
                </c:pt>
                <c:pt idx="466">
                  <c:v>44297</c:v>
                </c:pt>
                <c:pt idx="467">
                  <c:v>44298</c:v>
                </c:pt>
                <c:pt idx="468">
                  <c:v>44299</c:v>
                </c:pt>
                <c:pt idx="469">
                  <c:v>44300</c:v>
                </c:pt>
                <c:pt idx="470">
                  <c:v>44301</c:v>
                </c:pt>
                <c:pt idx="471">
                  <c:v>44302</c:v>
                </c:pt>
                <c:pt idx="472">
                  <c:v>44303</c:v>
                </c:pt>
                <c:pt idx="473">
                  <c:v>44304</c:v>
                </c:pt>
                <c:pt idx="474">
                  <c:v>44305</c:v>
                </c:pt>
                <c:pt idx="475">
                  <c:v>44306</c:v>
                </c:pt>
                <c:pt idx="476">
                  <c:v>44307</c:v>
                </c:pt>
                <c:pt idx="477">
                  <c:v>44308</c:v>
                </c:pt>
                <c:pt idx="478">
                  <c:v>44309</c:v>
                </c:pt>
                <c:pt idx="479">
                  <c:v>44310</c:v>
                </c:pt>
                <c:pt idx="480">
                  <c:v>44311</c:v>
                </c:pt>
                <c:pt idx="481">
                  <c:v>44312</c:v>
                </c:pt>
                <c:pt idx="482">
                  <c:v>44313</c:v>
                </c:pt>
                <c:pt idx="483">
                  <c:v>44314</c:v>
                </c:pt>
                <c:pt idx="484">
                  <c:v>44315</c:v>
                </c:pt>
                <c:pt idx="485">
                  <c:v>44316</c:v>
                </c:pt>
                <c:pt idx="486">
                  <c:v>44317</c:v>
                </c:pt>
                <c:pt idx="487">
                  <c:v>44318</c:v>
                </c:pt>
                <c:pt idx="488">
                  <c:v>44319</c:v>
                </c:pt>
                <c:pt idx="489">
                  <c:v>44320</c:v>
                </c:pt>
                <c:pt idx="490">
                  <c:v>44321</c:v>
                </c:pt>
                <c:pt idx="491">
                  <c:v>44322</c:v>
                </c:pt>
                <c:pt idx="492">
                  <c:v>44323</c:v>
                </c:pt>
                <c:pt idx="493">
                  <c:v>44324</c:v>
                </c:pt>
                <c:pt idx="494">
                  <c:v>44325</c:v>
                </c:pt>
                <c:pt idx="495">
                  <c:v>44326</c:v>
                </c:pt>
                <c:pt idx="496">
                  <c:v>44327</c:v>
                </c:pt>
                <c:pt idx="497">
                  <c:v>44328</c:v>
                </c:pt>
                <c:pt idx="498">
                  <c:v>44329</c:v>
                </c:pt>
                <c:pt idx="499">
                  <c:v>44330</c:v>
                </c:pt>
                <c:pt idx="500">
                  <c:v>44331</c:v>
                </c:pt>
                <c:pt idx="501">
                  <c:v>44332</c:v>
                </c:pt>
                <c:pt idx="502">
                  <c:v>44333</c:v>
                </c:pt>
                <c:pt idx="503">
                  <c:v>44334</c:v>
                </c:pt>
                <c:pt idx="504">
                  <c:v>44335</c:v>
                </c:pt>
                <c:pt idx="505">
                  <c:v>44336</c:v>
                </c:pt>
                <c:pt idx="506">
                  <c:v>44337</c:v>
                </c:pt>
                <c:pt idx="507">
                  <c:v>44338</c:v>
                </c:pt>
                <c:pt idx="508">
                  <c:v>44339</c:v>
                </c:pt>
                <c:pt idx="509">
                  <c:v>44340</c:v>
                </c:pt>
                <c:pt idx="510">
                  <c:v>44341</c:v>
                </c:pt>
                <c:pt idx="511">
                  <c:v>44342</c:v>
                </c:pt>
                <c:pt idx="512">
                  <c:v>44343</c:v>
                </c:pt>
                <c:pt idx="513">
                  <c:v>44344</c:v>
                </c:pt>
                <c:pt idx="514">
                  <c:v>44345</c:v>
                </c:pt>
                <c:pt idx="515">
                  <c:v>44346</c:v>
                </c:pt>
                <c:pt idx="516">
                  <c:v>44347</c:v>
                </c:pt>
                <c:pt idx="517">
                  <c:v>44348</c:v>
                </c:pt>
                <c:pt idx="518">
                  <c:v>44349</c:v>
                </c:pt>
                <c:pt idx="519">
                  <c:v>44350</c:v>
                </c:pt>
                <c:pt idx="520">
                  <c:v>44351</c:v>
                </c:pt>
                <c:pt idx="521">
                  <c:v>44352</c:v>
                </c:pt>
                <c:pt idx="522">
                  <c:v>44353</c:v>
                </c:pt>
                <c:pt idx="523">
                  <c:v>44354</c:v>
                </c:pt>
                <c:pt idx="524">
                  <c:v>44355</c:v>
                </c:pt>
                <c:pt idx="525">
                  <c:v>44356</c:v>
                </c:pt>
                <c:pt idx="526">
                  <c:v>44357</c:v>
                </c:pt>
                <c:pt idx="527">
                  <c:v>44358</c:v>
                </c:pt>
                <c:pt idx="528">
                  <c:v>44359</c:v>
                </c:pt>
                <c:pt idx="529">
                  <c:v>44360</c:v>
                </c:pt>
                <c:pt idx="530">
                  <c:v>44361</c:v>
                </c:pt>
                <c:pt idx="531">
                  <c:v>44362</c:v>
                </c:pt>
                <c:pt idx="532">
                  <c:v>44363</c:v>
                </c:pt>
                <c:pt idx="533">
                  <c:v>44364</c:v>
                </c:pt>
                <c:pt idx="534">
                  <c:v>44365</c:v>
                </c:pt>
                <c:pt idx="535">
                  <c:v>44366</c:v>
                </c:pt>
                <c:pt idx="536">
                  <c:v>44367</c:v>
                </c:pt>
                <c:pt idx="537">
                  <c:v>44368</c:v>
                </c:pt>
                <c:pt idx="538">
                  <c:v>44369</c:v>
                </c:pt>
                <c:pt idx="539">
                  <c:v>44370</c:v>
                </c:pt>
                <c:pt idx="540">
                  <c:v>44371</c:v>
                </c:pt>
                <c:pt idx="541">
                  <c:v>44372</c:v>
                </c:pt>
                <c:pt idx="542">
                  <c:v>44373</c:v>
                </c:pt>
                <c:pt idx="543">
                  <c:v>44374</c:v>
                </c:pt>
                <c:pt idx="544">
                  <c:v>44375</c:v>
                </c:pt>
                <c:pt idx="545">
                  <c:v>44376</c:v>
                </c:pt>
                <c:pt idx="546">
                  <c:v>44377</c:v>
                </c:pt>
                <c:pt idx="547">
                  <c:v>44378</c:v>
                </c:pt>
                <c:pt idx="548">
                  <c:v>44379</c:v>
                </c:pt>
                <c:pt idx="549">
                  <c:v>44380</c:v>
                </c:pt>
                <c:pt idx="550">
                  <c:v>44381</c:v>
                </c:pt>
                <c:pt idx="551">
                  <c:v>44382</c:v>
                </c:pt>
                <c:pt idx="552">
                  <c:v>44383</c:v>
                </c:pt>
                <c:pt idx="553">
                  <c:v>44384</c:v>
                </c:pt>
                <c:pt idx="554">
                  <c:v>44385</c:v>
                </c:pt>
                <c:pt idx="555">
                  <c:v>44386</c:v>
                </c:pt>
                <c:pt idx="556">
                  <c:v>44387</c:v>
                </c:pt>
                <c:pt idx="557">
                  <c:v>44388</c:v>
                </c:pt>
                <c:pt idx="558">
                  <c:v>44389</c:v>
                </c:pt>
                <c:pt idx="559">
                  <c:v>44390</c:v>
                </c:pt>
                <c:pt idx="560">
                  <c:v>44391</c:v>
                </c:pt>
                <c:pt idx="561">
                  <c:v>44392</c:v>
                </c:pt>
                <c:pt idx="562">
                  <c:v>44393</c:v>
                </c:pt>
                <c:pt idx="563">
                  <c:v>44394</c:v>
                </c:pt>
                <c:pt idx="564">
                  <c:v>44395</c:v>
                </c:pt>
                <c:pt idx="565">
                  <c:v>44396</c:v>
                </c:pt>
                <c:pt idx="566">
                  <c:v>44397</c:v>
                </c:pt>
                <c:pt idx="567">
                  <c:v>44398</c:v>
                </c:pt>
                <c:pt idx="568">
                  <c:v>44399</c:v>
                </c:pt>
                <c:pt idx="569">
                  <c:v>44400</c:v>
                </c:pt>
                <c:pt idx="570">
                  <c:v>44401</c:v>
                </c:pt>
                <c:pt idx="571">
                  <c:v>44402</c:v>
                </c:pt>
                <c:pt idx="572">
                  <c:v>44403</c:v>
                </c:pt>
                <c:pt idx="573">
                  <c:v>44404</c:v>
                </c:pt>
                <c:pt idx="574">
                  <c:v>44405</c:v>
                </c:pt>
                <c:pt idx="575">
                  <c:v>44406</c:v>
                </c:pt>
                <c:pt idx="576">
                  <c:v>44407</c:v>
                </c:pt>
                <c:pt idx="577">
                  <c:v>44408</c:v>
                </c:pt>
                <c:pt idx="578">
                  <c:v>44409</c:v>
                </c:pt>
                <c:pt idx="579">
                  <c:v>44410</c:v>
                </c:pt>
                <c:pt idx="580">
                  <c:v>44411</c:v>
                </c:pt>
                <c:pt idx="581">
                  <c:v>44412</c:v>
                </c:pt>
                <c:pt idx="582">
                  <c:v>44413</c:v>
                </c:pt>
                <c:pt idx="583">
                  <c:v>44414</c:v>
                </c:pt>
                <c:pt idx="584">
                  <c:v>44415</c:v>
                </c:pt>
                <c:pt idx="585">
                  <c:v>44416</c:v>
                </c:pt>
                <c:pt idx="586">
                  <c:v>44417</c:v>
                </c:pt>
                <c:pt idx="587">
                  <c:v>44418</c:v>
                </c:pt>
                <c:pt idx="588">
                  <c:v>44419</c:v>
                </c:pt>
                <c:pt idx="589">
                  <c:v>44420</c:v>
                </c:pt>
                <c:pt idx="590">
                  <c:v>44421</c:v>
                </c:pt>
                <c:pt idx="591">
                  <c:v>44422</c:v>
                </c:pt>
                <c:pt idx="592">
                  <c:v>44423</c:v>
                </c:pt>
                <c:pt idx="593">
                  <c:v>44424</c:v>
                </c:pt>
                <c:pt idx="594">
                  <c:v>44425</c:v>
                </c:pt>
                <c:pt idx="595">
                  <c:v>44426</c:v>
                </c:pt>
                <c:pt idx="596">
                  <c:v>44427</c:v>
                </c:pt>
                <c:pt idx="597">
                  <c:v>44428</c:v>
                </c:pt>
                <c:pt idx="598">
                  <c:v>44429</c:v>
                </c:pt>
                <c:pt idx="599">
                  <c:v>44430</c:v>
                </c:pt>
                <c:pt idx="600">
                  <c:v>44431</c:v>
                </c:pt>
                <c:pt idx="601">
                  <c:v>44432</c:v>
                </c:pt>
                <c:pt idx="602">
                  <c:v>44433</c:v>
                </c:pt>
                <c:pt idx="603">
                  <c:v>44434</c:v>
                </c:pt>
                <c:pt idx="604">
                  <c:v>44435</c:v>
                </c:pt>
                <c:pt idx="605">
                  <c:v>44436</c:v>
                </c:pt>
                <c:pt idx="606">
                  <c:v>44437</c:v>
                </c:pt>
                <c:pt idx="607">
                  <c:v>44438</c:v>
                </c:pt>
                <c:pt idx="608">
                  <c:v>44439</c:v>
                </c:pt>
                <c:pt idx="609">
                  <c:v>44440</c:v>
                </c:pt>
                <c:pt idx="610">
                  <c:v>44441</c:v>
                </c:pt>
                <c:pt idx="611">
                  <c:v>44442</c:v>
                </c:pt>
                <c:pt idx="612">
                  <c:v>44443</c:v>
                </c:pt>
                <c:pt idx="613">
                  <c:v>44444</c:v>
                </c:pt>
                <c:pt idx="614">
                  <c:v>44445</c:v>
                </c:pt>
                <c:pt idx="615">
                  <c:v>44446</c:v>
                </c:pt>
                <c:pt idx="616">
                  <c:v>44447</c:v>
                </c:pt>
                <c:pt idx="617">
                  <c:v>44448</c:v>
                </c:pt>
                <c:pt idx="618">
                  <c:v>44449</c:v>
                </c:pt>
                <c:pt idx="619">
                  <c:v>44450</c:v>
                </c:pt>
                <c:pt idx="620">
                  <c:v>44451</c:v>
                </c:pt>
                <c:pt idx="621">
                  <c:v>44452</c:v>
                </c:pt>
                <c:pt idx="622">
                  <c:v>44453</c:v>
                </c:pt>
                <c:pt idx="623">
                  <c:v>44454</c:v>
                </c:pt>
                <c:pt idx="624">
                  <c:v>44455</c:v>
                </c:pt>
                <c:pt idx="625">
                  <c:v>44456</c:v>
                </c:pt>
                <c:pt idx="626">
                  <c:v>44457</c:v>
                </c:pt>
                <c:pt idx="627">
                  <c:v>44458</c:v>
                </c:pt>
                <c:pt idx="628">
                  <c:v>44459</c:v>
                </c:pt>
                <c:pt idx="629">
                  <c:v>44460</c:v>
                </c:pt>
                <c:pt idx="630">
                  <c:v>44461</c:v>
                </c:pt>
                <c:pt idx="631">
                  <c:v>44462</c:v>
                </c:pt>
                <c:pt idx="632">
                  <c:v>44463</c:v>
                </c:pt>
                <c:pt idx="633">
                  <c:v>44464</c:v>
                </c:pt>
                <c:pt idx="634">
                  <c:v>44465</c:v>
                </c:pt>
                <c:pt idx="635">
                  <c:v>44466</c:v>
                </c:pt>
                <c:pt idx="636">
                  <c:v>44467</c:v>
                </c:pt>
                <c:pt idx="637">
                  <c:v>44468</c:v>
                </c:pt>
                <c:pt idx="638">
                  <c:v>44469</c:v>
                </c:pt>
                <c:pt idx="639">
                  <c:v>44470</c:v>
                </c:pt>
                <c:pt idx="640">
                  <c:v>44471</c:v>
                </c:pt>
                <c:pt idx="641">
                  <c:v>44472</c:v>
                </c:pt>
                <c:pt idx="642">
                  <c:v>44473</c:v>
                </c:pt>
                <c:pt idx="643">
                  <c:v>44474</c:v>
                </c:pt>
                <c:pt idx="644">
                  <c:v>44475</c:v>
                </c:pt>
                <c:pt idx="645">
                  <c:v>44476</c:v>
                </c:pt>
                <c:pt idx="646">
                  <c:v>44477</c:v>
                </c:pt>
                <c:pt idx="647">
                  <c:v>44478</c:v>
                </c:pt>
                <c:pt idx="648">
                  <c:v>44479</c:v>
                </c:pt>
                <c:pt idx="649">
                  <c:v>44480</c:v>
                </c:pt>
                <c:pt idx="650">
                  <c:v>44481</c:v>
                </c:pt>
                <c:pt idx="651">
                  <c:v>44482</c:v>
                </c:pt>
                <c:pt idx="652">
                  <c:v>44483</c:v>
                </c:pt>
                <c:pt idx="653">
                  <c:v>44484</c:v>
                </c:pt>
                <c:pt idx="654">
                  <c:v>44485</c:v>
                </c:pt>
                <c:pt idx="655">
                  <c:v>44486</c:v>
                </c:pt>
                <c:pt idx="656">
                  <c:v>44487</c:v>
                </c:pt>
                <c:pt idx="657">
                  <c:v>44488</c:v>
                </c:pt>
                <c:pt idx="658">
                  <c:v>44489</c:v>
                </c:pt>
                <c:pt idx="659">
                  <c:v>44490</c:v>
                </c:pt>
                <c:pt idx="660">
                  <c:v>44491</c:v>
                </c:pt>
                <c:pt idx="661">
                  <c:v>44492</c:v>
                </c:pt>
                <c:pt idx="662">
                  <c:v>44493</c:v>
                </c:pt>
                <c:pt idx="663">
                  <c:v>44494</c:v>
                </c:pt>
                <c:pt idx="664">
                  <c:v>44495</c:v>
                </c:pt>
                <c:pt idx="665">
                  <c:v>44496</c:v>
                </c:pt>
                <c:pt idx="666">
                  <c:v>44497</c:v>
                </c:pt>
                <c:pt idx="667">
                  <c:v>44498</c:v>
                </c:pt>
                <c:pt idx="668">
                  <c:v>44499</c:v>
                </c:pt>
                <c:pt idx="669">
                  <c:v>44500</c:v>
                </c:pt>
                <c:pt idx="670">
                  <c:v>44501</c:v>
                </c:pt>
                <c:pt idx="671">
                  <c:v>44502</c:v>
                </c:pt>
                <c:pt idx="672">
                  <c:v>44503</c:v>
                </c:pt>
                <c:pt idx="673">
                  <c:v>44504</c:v>
                </c:pt>
                <c:pt idx="674">
                  <c:v>44505</c:v>
                </c:pt>
                <c:pt idx="675">
                  <c:v>44506</c:v>
                </c:pt>
                <c:pt idx="676">
                  <c:v>44507</c:v>
                </c:pt>
                <c:pt idx="677">
                  <c:v>44508</c:v>
                </c:pt>
                <c:pt idx="678">
                  <c:v>44509</c:v>
                </c:pt>
                <c:pt idx="679">
                  <c:v>44510</c:v>
                </c:pt>
                <c:pt idx="680">
                  <c:v>44511</c:v>
                </c:pt>
                <c:pt idx="681">
                  <c:v>44512</c:v>
                </c:pt>
                <c:pt idx="682">
                  <c:v>44513</c:v>
                </c:pt>
                <c:pt idx="683">
                  <c:v>44514</c:v>
                </c:pt>
                <c:pt idx="684">
                  <c:v>44515</c:v>
                </c:pt>
                <c:pt idx="685">
                  <c:v>44516</c:v>
                </c:pt>
                <c:pt idx="686">
                  <c:v>44517</c:v>
                </c:pt>
                <c:pt idx="687">
                  <c:v>44518</c:v>
                </c:pt>
                <c:pt idx="688">
                  <c:v>44519</c:v>
                </c:pt>
                <c:pt idx="689">
                  <c:v>44520</c:v>
                </c:pt>
                <c:pt idx="690">
                  <c:v>44521</c:v>
                </c:pt>
                <c:pt idx="691">
                  <c:v>44522</c:v>
                </c:pt>
                <c:pt idx="692">
                  <c:v>44523</c:v>
                </c:pt>
                <c:pt idx="693">
                  <c:v>44524</c:v>
                </c:pt>
                <c:pt idx="694">
                  <c:v>44525</c:v>
                </c:pt>
                <c:pt idx="695">
                  <c:v>44526</c:v>
                </c:pt>
                <c:pt idx="696">
                  <c:v>44527</c:v>
                </c:pt>
                <c:pt idx="697">
                  <c:v>44528</c:v>
                </c:pt>
                <c:pt idx="698">
                  <c:v>44529</c:v>
                </c:pt>
                <c:pt idx="699">
                  <c:v>44530</c:v>
                </c:pt>
                <c:pt idx="700">
                  <c:v>44531</c:v>
                </c:pt>
                <c:pt idx="701">
                  <c:v>44532</c:v>
                </c:pt>
                <c:pt idx="702">
                  <c:v>44533</c:v>
                </c:pt>
                <c:pt idx="703">
                  <c:v>44534</c:v>
                </c:pt>
                <c:pt idx="704">
                  <c:v>44535</c:v>
                </c:pt>
                <c:pt idx="705">
                  <c:v>44536</c:v>
                </c:pt>
                <c:pt idx="706">
                  <c:v>44537</c:v>
                </c:pt>
                <c:pt idx="707">
                  <c:v>44538</c:v>
                </c:pt>
                <c:pt idx="708">
                  <c:v>44539</c:v>
                </c:pt>
                <c:pt idx="709">
                  <c:v>44540</c:v>
                </c:pt>
                <c:pt idx="710">
                  <c:v>44541</c:v>
                </c:pt>
                <c:pt idx="711">
                  <c:v>44542</c:v>
                </c:pt>
                <c:pt idx="712">
                  <c:v>44543</c:v>
                </c:pt>
                <c:pt idx="713">
                  <c:v>44544</c:v>
                </c:pt>
                <c:pt idx="714">
                  <c:v>44545</c:v>
                </c:pt>
                <c:pt idx="715">
                  <c:v>44546</c:v>
                </c:pt>
                <c:pt idx="716">
                  <c:v>44547</c:v>
                </c:pt>
                <c:pt idx="717">
                  <c:v>44548</c:v>
                </c:pt>
                <c:pt idx="718">
                  <c:v>44549</c:v>
                </c:pt>
                <c:pt idx="719">
                  <c:v>44550</c:v>
                </c:pt>
                <c:pt idx="720">
                  <c:v>44551</c:v>
                </c:pt>
                <c:pt idx="721">
                  <c:v>44552</c:v>
                </c:pt>
                <c:pt idx="722">
                  <c:v>44553</c:v>
                </c:pt>
                <c:pt idx="723">
                  <c:v>44554</c:v>
                </c:pt>
                <c:pt idx="724">
                  <c:v>44555</c:v>
                </c:pt>
                <c:pt idx="725">
                  <c:v>44556</c:v>
                </c:pt>
                <c:pt idx="726">
                  <c:v>44557</c:v>
                </c:pt>
                <c:pt idx="727">
                  <c:v>44558</c:v>
                </c:pt>
                <c:pt idx="728">
                  <c:v>44559</c:v>
                </c:pt>
                <c:pt idx="729">
                  <c:v>44560</c:v>
                </c:pt>
                <c:pt idx="730">
                  <c:v>44561</c:v>
                </c:pt>
                <c:pt idx="731">
                  <c:v>44562</c:v>
                </c:pt>
                <c:pt idx="732">
                  <c:v>44563</c:v>
                </c:pt>
                <c:pt idx="733">
                  <c:v>44564</c:v>
                </c:pt>
                <c:pt idx="734">
                  <c:v>44565</c:v>
                </c:pt>
                <c:pt idx="735">
                  <c:v>44566</c:v>
                </c:pt>
                <c:pt idx="736">
                  <c:v>44567</c:v>
                </c:pt>
                <c:pt idx="737">
                  <c:v>44568</c:v>
                </c:pt>
                <c:pt idx="738">
                  <c:v>44569</c:v>
                </c:pt>
                <c:pt idx="739">
                  <c:v>44570</c:v>
                </c:pt>
                <c:pt idx="740">
                  <c:v>44571</c:v>
                </c:pt>
                <c:pt idx="741">
                  <c:v>44572</c:v>
                </c:pt>
                <c:pt idx="742">
                  <c:v>44573</c:v>
                </c:pt>
                <c:pt idx="743">
                  <c:v>44574</c:v>
                </c:pt>
                <c:pt idx="744">
                  <c:v>44575</c:v>
                </c:pt>
                <c:pt idx="745">
                  <c:v>44576</c:v>
                </c:pt>
                <c:pt idx="746">
                  <c:v>44577</c:v>
                </c:pt>
                <c:pt idx="747">
                  <c:v>44578</c:v>
                </c:pt>
                <c:pt idx="748">
                  <c:v>44579</c:v>
                </c:pt>
                <c:pt idx="749">
                  <c:v>44580</c:v>
                </c:pt>
                <c:pt idx="750">
                  <c:v>44581</c:v>
                </c:pt>
                <c:pt idx="751">
                  <c:v>44582</c:v>
                </c:pt>
                <c:pt idx="752">
                  <c:v>44583</c:v>
                </c:pt>
                <c:pt idx="753">
                  <c:v>44584</c:v>
                </c:pt>
                <c:pt idx="754">
                  <c:v>44585</c:v>
                </c:pt>
                <c:pt idx="755">
                  <c:v>44586</c:v>
                </c:pt>
                <c:pt idx="756">
                  <c:v>44587</c:v>
                </c:pt>
                <c:pt idx="757">
                  <c:v>44588</c:v>
                </c:pt>
                <c:pt idx="758">
                  <c:v>44589</c:v>
                </c:pt>
                <c:pt idx="759">
                  <c:v>44590</c:v>
                </c:pt>
                <c:pt idx="760">
                  <c:v>44591</c:v>
                </c:pt>
                <c:pt idx="761">
                  <c:v>44592</c:v>
                </c:pt>
                <c:pt idx="762">
                  <c:v>44593</c:v>
                </c:pt>
                <c:pt idx="763">
                  <c:v>44594</c:v>
                </c:pt>
                <c:pt idx="764">
                  <c:v>44595</c:v>
                </c:pt>
                <c:pt idx="765">
                  <c:v>44596</c:v>
                </c:pt>
                <c:pt idx="766">
                  <c:v>44597</c:v>
                </c:pt>
                <c:pt idx="767">
                  <c:v>44598</c:v>
                </c:pt>
                <c:pt idx="768">
                  <c:v>44599</c:v>
                </c:pt>
                <c:pt idx="769">
                  <c:v>44600</c:v>
                </c:pt>
                <c:pt idx="770">
                  <c:v>44601</c:v>
                </c:pt>
                <c:pt idx="771">
                  <c:v>44602</c:v>
                </c:pt>
                <c:pt idx="772">
                  <c:v>44603</c:v>
                </c:pt>
                <c:pt idx="773">
                  <c:v>44604</c:v>
                </c:pt>
                <c:pt idx="774">
                  <c:v>44605</c:v>
                </c:pt>
                <c:pt idx="775">
                  <c:v>44606</c:v>
                </c:pt>
                <c:pt idx="776">
                  <c:v>44607</c:v>
                </c:pt>
                <c:pt idx="777">
                  <c:v>44608</c:v>
                </c:pt>
                <c:pt idx="778">
                  <c:v>44609</c:v>
                </c:pt>
                <c:pt idx="779">
                  <c:v>44610</c:v>
                </c:pt>
                <c:pt idx="780">
                  <c:v>44611</c:v>
                </c:pt>
                <c:pt idx="781">
                  <c:v>44612</c:v>
                </c:pt>
                <c:pt idx="782">
                  <c:v>44613</c:v>
                </c:pt>
                <c:pt idx="783">
                  <c:v>44614</c:v>
                </c:pt>
                <c:pt idx="784">
                  <c:v>44615</c:v>
                </c:pt>
                <c:pt idx="785">
                  <c:v>44616</c:v>
                </c:pt>
                <c:pt idx="786">
                  <c:v>44617</c:v>
                </c:pt>
                <c:pt idx="787">
                  <c:v>44618</c:v>
                </c:pt>
                <c:pt idx="788">
                  <c:v>44619</c:v>
                </c:pt>
                <c:pt idx="789">
                  <c:v>44620</c:v>
                </c:pt>
                <c:pt idx="790">
                  <c:v>44621</c:v>
                </c:pt>
                <c:pt idx="791">
                  <c:v>44622</c:v>
                </c:pt>
                <c:pt idx="792">
                  <c:v>44623</c:v>
                </c:pt>
                <c:pt idx="793">
                  <c:v>44624</c:v>
                </c:pt>
                <c:pt idx="794">
                  <c:v>44625</c:v>
                </c:pt>
                <c:pt idx="795">
                  <c:v>44626</c:v>
                </c:pt>
                <c:pt idx="796">
                  <c:v>44627</c:v>
                </c:pt>
                <c:pt idx="797">
                  <c:v>44628</c:v>
                </c:pt>
                <c:pt idx="798">
                  <c:v>44629</c:v>
                </c:pt>
                <c:pt idx="799">
                  <c:v>44630</c:v>
                </c:pt>
                <c:pt idx="800">
                  <c:v>44631</c:v>
                </c:pt>
                <c:pt idx="801">
                  <c:v>44632</c:v>
                </c:pt>
                <c:pt idx="802">
                  <c:v>44633</c:v>
                </c:pt>
                <c:pt idx="803">
                  <c:v>44634</c:v>
                </c:pt>
                <c:pt idx="804">
                  <c:v>44635</c:v>
                </c:pt>
                <c:pt idx="805">
                  <c:v>44636</c:v>
                </c:pt>
                <c:pt idx="806">
                  <c:v>44637</c:v>
                </c:pt>
                <c:pt idx="807">
                  <c:v>44638</c:v>
                </c:pt>
                <c:pt idx="808">
                  <c:v>44639</c:v>
                </c:pt>
                <c:pt idx="809">
                  <c:v>44640</c:v>
                </c:pt>
                <c:pt idx="810">
                  <c:v>44641</c:v>
                </c:pt>
                <c:pt idx="811">
                  <c:v>44642</c:v>
                </c:pt>
              </c:numCache>
            </c:numRef>
          </c:xVal>
          <c:yVal>
            <c:numRef>
              <c:f>'Plot Data'!$N$35:$N$846</c:f>
              <c:numCache>
                <c:formatCode>0.0%</c:formatCode>
                <c:ptCount val="81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0.9999986666666667</c:v>
                </c:pt>
                <c:pt idx="15">
                  <c:v>0.99999835588402608</c:v>
                </c:pt>
                <c:pt idx="16">
                  <c:v>0.99999797266205759</c:v>
                </c:pt>
                <c:pt idx="17">
                  <c:v>0.99999750011614152</c:v>
                </c:pt>
                <c:pt idx="18">
                  <c:v>0.99999691742609986</c:v>
                </c:pt>
                <c:pt idx="19">
                  <c:v>0.99999619891888314</c:v>
                </c:pt>
                <c:pt idx="20">
                  <c:v>0.99999532627072241</c:v>
                </c:pt>
                <c:pt idx="21">
                  <c:v>0.99999424905169465</c:v>
                </c:pt>
                <c:pt idx="22">
                  <c:v>0.99999322193415696</c:v>
                </c:pt>
                <c:pt idx="23">
                  <c:v>0.99999202844799318</c:v>
                </c:pt>
                <c:pt idx="24">
                  <c:v>0.99999064683941719</c:v>
                </c:pt>
                <c:pt idx="25">
                  <c:v>0.99998905425233919</c:v>
                </c:pt>
                <c:pt idx="26">
                  <c:v>0.99998722739636359</c:v>
                </c:pt>
                <c:pt idx="27">
                  <c:v>0.99998514346442402</c:v>
                </c:pt>
                <c:pt idx="28">
                  <c:v>0.99998277889391551</c:v>
                </c:pt>
                <c:pt idx="29">
                  <c:v>0.99998011359112715</c:v>
                </c:pt>
                <c:pt idx="30">
                  <c:v>0.999977067768133</c:v>
                </c:pt>
                <c:pt idx="31">
                  <c:v>0.99997359167636612</c:v>
                </c:pt>
                <c:pt idx="32">
                  <c:v>0.9999696290483937</c:v>
                </c:pt>
                <c:pt idx="33">
                  <c:v>0.99996511582926495</c:v>
                </c:pt>
                <c:pt idx="34">
                  <c:v>0.99995997845437168</c:v>
                </c:pt>
                <c:pt idx="35">
                  <c:v>0.99995413153195978</c:v>
                </c:pt>
                <c:pt idx="36">
                  <c:v>0.9999474754909109</c:v>
                </c:pt>
                <c:pt idx="37">
                  <c:v>0.99993989230693581</c:v>
                </c:pt>
                <c:pt idx="38">
                  <c:v>0.99993125497537694</c:v>
                </c:pt>
                <c:pt idx="39">
                  <c:v>0.99992141854118999</c:v>
                </c:pt>
                <c:pt idx="40">
                  <c:v>0.99991021744669395</c:v>
                </c:pt>
                <c:pt idx="41">
                  <c:v>0.99989746256125589</c:v>
                </c:pt>
                <c:pt idx="42">
                  <c:v>0.99988293792316607</c:v>
                </c:pt>
                <c:pt idx="43">
                  <c:v>0.99986639727061222</c:v>
                </c:pt>
                <c:pt idx="44">
                  <c:v>0.99984756026274468</c:v>
                </c:pt>
                <c:pt idx="45">
                  <c:v>0.9998261088460304</c:v>
                </c:pt>
                <c:pt idx="46">
                  <c:v>0.99980168060411423</c:v>
                </c:pt>
                <c:pt idx="47">
                  <c:v>0.99977386262982715</c:v>
                </c:pt>
                <c:pt idx="48">
                  <c:v>0.99974218459152819</c:v>
                </c:pt>
                <c:pt idx="49">
                  <c:v>0.99970611088040151</c:v>
                </c:pt>
                <c:pt idx="50">
                  <c:v>0.9996650316921093</c:v>
                </c:pt>
                <c:pt idx="51">
                  <c:v>0.99961825284446026</c:v>
                </c:pt>
                <c:pt idx="52">
                  <c:v>0.99956498411943295</c:v>
                </c:pt>
                <c:pt idx="53">
                  <c:v>0.99950432575195636</c:v>
                </c:pt>
                <c:pt idx="54">
                  <c:v>0.9994352533313301</c:v>
                </c:pt>
                <c:pt idx="55">
                  <c:v>0.99935660063193443</c:v>
                </c:pt>
                <c:pt idx="56">
                  <c:v>0.99926704008342526</c:v>
                </c:pt>
                <c:pt idx="57">
                  <c:v>0.99916506055101251</c:v>
                </c:pt>
                <c:pt idx="58">
                  <c:v>0.99904894205571526</c:v>
                </c:pt>
                <c:pt idx="59">
                  <c:v>0.99891672702694156</c:v>
                </c:pt>
                <c:pt idx="60">
                  <c:v>0.99876618763502412</c:v>
                </c:pt>
                <c:pt idx="61">
                  <c:v>0.99859478873778829</c:v>
                </c:pt>
                <c:pt idx="62">
                  <c:v>0.99839964581103002</c:v>
                </c:pt>
                <c:pt idx="63">
                  <c:v>0.99817747720371663</c:v>
                </c:pt>
                <c:pt idx="64">
                  <c:v>0.99798359885760057</c:v>
                </c:pt>
                <c:pt idx="65">
                  <c:v>0.9977734362123335</c:v>
                </c:pt>
                <c:pt idx="66">
                  <c:v>0.99754631088787415</c:v>
                </c:pt>
                <c:pt idx="67">
                  <c:v>0.99730242033689942</c:v>
                </c:pt>
                <c:pt idx="68">
                  <c:v>0.99704207224348051</c:v>
                </c:pt>
                <c:pt idx="69">
                  <c:v>0.99676608547462442</c:v>
                </c:pt>
                <c:pt idx="70">
                  <c:v>0.99647547893792032</c:v>
                </c:pt>
                <c:pt idx="71">
                  <c:v>0.99617249955811105</c:v>
                </c:pt>
                <c:pt idx="72">
                  <c:v>0.99585021469491708</c:v>
                </c:pt>
                <c:pt idx="73">
                  <c:v>0.99550810117001032</c:v>
                </c:pt>
                <c:pt idx="74">
                  <c:v>0.99514560689233045</c:v>
                </c:pt>
                <c:pt idx="75">
                  <c:v>0.99476209426261553</c:v>
                </c:pt>
                <c:pt idx="76">
                  <c:v>0.99435675501000942</c:v>
                </c:pt>
                <c:pt idx="77">
                  <c:v>0.9939284911332732</c:v>
                </c:pt>
                <c:pt idx="78">
                  <c:v>0.99347582083861108</c:v>
                </c:pt>
                <c:pt idx="79">
                  <c:v>0.9929966642891439</c:v>
                </c:pt>
                <c:pt idx="80">
                  <c:v>0.99248976427510349</c:v>
                </c:pt>
                <c:pt idx="81">
                  <c:v>0.99195373584557578</c:v>
                </c:pt>
                <c:pt idx="82">
                  <c:v>0.9913870516458646</c:v>
                </c:pt>
                <c:pt idx="83">
                  <c:v>0.99096157689289432</c:v>
                </c:pt>
                <c:pt idx="84">
                  <c:v>0.99053378017093185</c:v>
                </c:pt>
                <c:pt idx="85">
                  <c:v>0.99010628490812103</c:v>
                </c:pt>
                <c:pt idx="86">
                  <c:v>0.98968222048529919</c:v>
                </c:pt>
                <c:pt idx="87">
                  <c:v>0.98926537782292134</c:v>
                </c:pt>
                <c:pt idx="88">
                  <c:v>0.98886018360732308</c:v>
                </c:pt>
                <c:pt idx="89">
                  <c:v>0.98847044107430859</c:v>
                </c:pt>
                <c:pt idx="90">
                  <c:v>0.98810241760388129</c:v>
                </c:pt>
                <c:pt idx="91">
                  <c:v>0.98774171821908341</c:v>
                </c:pt>
                <c:pt idx="92">
                  <c:v>0.98738954762434783</c:v>
                </c:pt>
                <c:pt idx="93">
                  <c:v>0.98704692793330151</c:v>
                </c:pt>
                <c:pt idx="94">
                  <c:v>0.9867146132245328</c:v>
                </c:pt>
                <c:pt idx="95">
                  <c:v>0.98639297131612347</c:v>
                </c:pt>
                <c:pt idx="96">
                  <c:v>0.98608186130701747</c:v>
                </c:pt>
                <c:pt idx="97">
                  <c:v>0.98578063327630461</c:v>
                </c:pt>
                <c:pt idx="98">
                  <c:v>0.98548786613047057</c:v>
                </c:pt>
                <c:pt idx="99">
                  <c:v>0.98520369960184262</c:v>
                </c:pt>
                <c:pt idx="100">
                  <c:v>0.98492814048114652</c:v>
                </c:pt>
                <c:pt idx="101">
                  <c:v>0.98466106950080179</c:v>
                </c:pt>
                <c:pt idx="102">
                  <c:v>0.98440225968835482</c:v>
                </c:pt>
                <c:pt idx="103">
                  <c:v>0.98415141212354307</c:v>
                </c:pt>
                <c:pt idx="104">
                  <c:v>0.98390821100249659</c:v>
                </c:pt>
                <c:pt idx="105">
                  <c:v>0.98367234977892204</c:v>
                </c:pt>
                <c:pt idx="106">
                  <c:v>0.98344368559931594</c:v>
                </c:pt>
                <c:pt idx="107">
                  <c:v>0.98322204025950055</c:v>
                </c:pt>
                <c:pt idx="108">
                  <c:v>0.98300721235604027</c:v>
                </c:pt>
                <c:pt idx="109">
                  <c:v>0.98279899000325022</c:v>
                </c:pt>
                <c:pt idx="110">
                  <c:v>0.98259716275457865</c:v>
                </c:pt>
                <c:pt idx="111">
                  <c:v>0.98240153069324421</c:v>
                </c:pt>
                <c:pt idx="112">
                  <c:v>0.9822119072191634</c:v>
                </c:pt>
                <c:pt idx="113">
                  <c:v>0.98202812322098576</c:v>
                </c:pt>
                <c:pt idx="114">
                  <c:v>0.98185000629856567</c:v>
                </c:pt>
                <c:pt idx="115">
                  <c:v>0.98167738477079869</c:v>
                </c:pt>
                <c:pt idx="116">
                  <c:v>0.98151009067337613</c:v>
                </c:pt>
                <c:pt idx="117">
                  <c:v>0.98134796156268889</c:v>
                </c:pt>
                <c:pt idx="118">
                  <c:v>0.98119084108728616</c:v>
                </c:pt>
                <c:pt idx="119">
                  <c:v>0.98103857851923559</c:v>
                </c:pt>
                <c:pt idx="120">
                  <c:v>0.98089102792591631</c:v>
                </c:pt>
                <c:pt idx="121">
                  <c:v>0.98074804633554546</c:v>
                </c:pt>
                <c:pt idx="122">
                  <c:v>0.98060949452709445</c:v>
                </c:pt>
                <c:pt idx="123">
                  <c:v>0.98047523741923615</c:v>
                </c:pt>
                <c:pt idx="124">
                  <c:v>0.98034514413346729</c:v>
                </c:pt>
                <c:pt idx="125">
                  <c:v>0.98021908783704736</c:v>
                </c:pt>
                <c:pt idx="126">
                  <c:v>0.98009694548793302</c:v>
                </c:pt>
                <c:pt idx="127">
                  <c:v>0.97997859760296124</c:v>
                </c:pt>
                <c:pt idx="128">
                  <c:v>0.97986392807303757</c:v>
                </c:pt>
                <c:pt idx="129">
                  <c:v>0.97975282421571142</c:v>
                </c:pt>
                <c:pt idx="130">
                  <c:v>0.9796451767346529</c:v>
                </c:pt>
                <c:pt idx="131">
                  <c:v>0.9795408796242272</c:v>
                </c:pt>
                <c:pt idx="132">
                  <c:v>0.97943983005285817</c:v>
                </c:pt>
                <c:pt idx="133">
                  <c:v>0.97934192825017341</c:v>
                </c:pt>
                <c:pt idx="134">
                  <c:v>0.9792470774114681</c:v>
                </c:pt>
                <c:pt idx="135">
                  <c:v>0.97915518361831666</c:v>
                </c:pt>
                <c:pt idx="136">
                  <c:v>0.97906615577586698</c:v>
                </c:pt>
                <c:pt idx="137">
                  <c:v>0.97897990553538683</c:v>
                </c:pt>
                <c:pt idx="138">
                  <c:v>0.97889634721192398</c:v>
                </c:pt>
                <c:pt idx="139">
                  <c:v>0.97881539770344617</c:v>
                </c:pt>
                <c:pt idx="140">
                  <c:v>0.97872005008554996</c:v>
                </c:pt>
                <c:pt idx="141">
                  <c:v>0.97862509643079887</c:v>
                </c:pt>
                <c:pt idx="142">
                  <c:v>0.9785301308682598</c:v>
                </c:pt>
                <c:pt idx="143">
                  <c:v>0.97843469996620713</c:v>
                </c:pt>
                <c:pt idx="144">
                  <c:v>0.97833829505024195</c:v>
                </c:pt>
                <c:pt idx="145">
                  <c:v>0.97824034336391286</c:v>
                </c:pt>
                <c:pt idx="146">
                  <c:v>0.97814032869243406</c:v>
                </c:pt>
                <c:pt idx="147">
                  <c:v>0.97803750288922453</c:v>
                </c:pt>
                <c:pt idx="148">
                  <c:v>0.97793354465337923</c:v>
                </c:pt>
                <c:pt idx="149">
                  <c:v>0.97782822278834824</c:v>
                </c:pt>
                <c:pt idx="150">
                  <c:v>0.97772133304287157</c:v>
                </c:pt>
                <c:pt idx="151">
                  <c:v>0.97761270951366774</c:v>
                </c:pt>
                <c:pt idx="152">
                  <c:v>0.97750223896234367</c:v>
                </c:pt>
                <c:pt idx="153">
                  <c:v>0.97738987789691456</c:v>
                </c:pt>
                <c:pt idx="154">
                  <c:v>0.97727565628611635</c:v>
                </c:pt>
                <c:pt idx="155">
                  <c:v>0.97715970841895849</c:v>
                </c:pt>
                <c:pt idx="156">
                  <c:v>0.97704194447593462</c:v>
                </c:pt>
                <c:pt idx="157">
                  <c:v>0.97692229605460423</c:v>
                </c:pt>
                <c:pt idx="158">
                  <c:v>0.97680071525762635</c:v>
                </c:pt>
                <c:pt idx="159">
                  <c:v>0.97667717188709291</c:v>
                </c:pt>
                <c:pt idx="160">
                  <c:v>0.97655164801402827</c:v>
                </c:pt>
                <c:pt idx="161">
                  <c:v>0.97642412919766208</c:v>
                </c:pt>
                <c:pt idx="162">
                  <c:v>0.97629459726404055</c:v>
                </c:pt>
                <c:pt idx="163">
                  <c:v>0.97616300897754527</c:v>
                </c:pt>
                <c:pt idx="164">
                  <c:v>0.97602932816998755</c:v>
                </c:pt>
                <c:pt idx="165">
                  <c:v>0.97589352356992987</c:v>
                </c:pt>
                <c:pt idx="166">
                  <c:v>0.97575556645352945</c:v>
                </c:pt>
                <c:pt idx="167">
                  <c:v>0.97561542838276338</c:v>
                </c:pt>
                <c:pt idx="168">
                  <c:v>0.97547307942068817</c:v>
                </c:pt>
                <c:pt idx="169">
                  <c:v>0.97532848746473089</c:v>
                </c:pt>
                <c:pt idx="170">
                  <c:v>0.97518161809257753</c:v>
                </c:pt>
                <c:pt idx="171">
                  <c:v>0.97503243824472952</c:v>
                </c:pt>
                <c:pt idx="172">
                  <c:v>0.97488091536332966</c:v>
                </c:pt>
                <c:pt idx="173">
                  <c:v>0.97472701672915985</c:v>
                </c:pt>
                <c:pt idx="174">
                  <c:v>0.97457070905188614</c:v>
                </c:pt>
                <c:pt idx="175">
                  <c:v>0.97441195833582794</c:v>
                </c:pt>
                <c:pt idx="176">
                  <c:v>0.97425072998956064</c:v>
                </c:pt>
                <c:pt idx="177">
                  <c:v>0.97408698904403146</c:v>
                </c:pt>
                <c:pt idx="178">
                  <c:v>0.97392070047493251</c:v>
                </c:pt>
                <c:pt idx="179">
                  <c:v>0.97375182898800772</c:v>
                </c:pt>
                <c:pt idx="180">
                  <c:v>0.97358033890181328</c:v>
                </c:pt>
                <c:pt idx="181">
                  <c:v>0.9734061941126535</c:v>
                </c:pt>
                <c:pt idx="182">
                  <c:v>0.97322935811607303</c:v>
                </c:pt>
                <c:pt idx="183">
                  <c:v>0.9730497940524836</c:v>
                </c:pt>
                <c:pt idx="184">
                  <c:v>0.97286746474397345</c:v>
                </c:pt>
                <c:pt idx="185">
                  <c:v>0.97268233270750226</c:v>
                </c:pt>
                <c:pt idx="186">
                  <c:v>0.97249436011739188</c:v>
                </c:pt>
                <c:pt idx="187">
                  <c:v>0.97230350879467253</c:v>
                </c:pt>
                <c:pt idx="188">
                  <c:v>0.97210974021267249</c:v>
                </c:pt>
                <c:pt idx="189">
                  <c:v>0.97191301550895248</c:v>
                </c:pt>
                <c:pt idx="190">
                  <c:v>0.97171329549604324</c:v>
                </c:pt>
                <c:pt idx="191">
                  <c:v>0.97151054066708931</c:v>
                </c:pt>
                <c:pt idx="192">
                  <c:v>0.97130471119694706</c:v>
                </c:pt>
                <c:pt idx="193">
                  <c:v>0.9710957669409751</c:v>
                </c:pt>
                <c:pt idx="194">
                  <c:v>0.97088366743938304</c:v>
                </c:pt>
                <c:pt idx="195">
                  <c:v>0.97066837192392441</c:v>
                </c:pt>
                <c:pt idx="196">
                  <c:v>0.97044983932482309</c:v>
                </c:pt>
                <c:pt idx="197">
                  <c:v>0.97025470681641068</c:v>
                </c:pt>
                <c:pt idx="198">
                  <c:v>0.97006022103774658</c:v>
                </c:pt>
                <c:pt idx="199">
                  <c:v>0.96986687446949293</c:v>
                </c:pt>
                <c:pt idx="200">
                  <c:v>0.96967523057762206</c:v>
                </c:pt>
                <c:pt idx="201">
                  <c:v>0.96948593331427535</c:v>
                </c:pt>
                <c:pt idx="202">
                  <c:v>0.96929971788531932</c:v>
                </c:pt>
                <c:pt idx="203">
                  <c:v>0.96911721870032375</c:v>
                </c:pt>
                <c:pt idx="204">
                  <c:v>0.96893942870898886</c:v>
                </c:pt>
                <c:pt idx="205">
                  <c:v>0.96876396972984813</c:v>
                </c:pt>
                <c:pt idx="206">
                  <c:v>0.96859106440932474</c:v>
                </c:pt>
                <c:pt idx="207">
                  <c:v>0.96842089899026573</c:v>
                </c:pt>
                <c:pt idx="208">
                  <c:v>0.96825360894646151</c:v>
                </c:pt>
                <c:pt idx="209">
                  <c:v>0.96808926143093899</c:v>
                </c:pt>
                <c:pt idx="210">
                  <c:v>0.9679278349912428</c:v>
                </c:pt>
                <c:pt idx="211">
                  <c:v>0.9677692188449617</c:v>
                </c:pt>
                <c:pt idx="212">
                  <c:v>0.96761317232597821</c:v>
                </c:pt>
                <c:pt idx="213">
                  <c:v>0.96745972659999779</c:v>
                </c:pt>
                <c:pt idx="214">
                  <c:v>0.96730888749644295</c:v>
                </c:pt>
                <c:pt idx="215">
                  <c:v>0.96716063706456235</c:v>
                </c:pt>
                <c:pt idx="216">
                  <c:v>0.96701493726789722</c:v>
                </c:pt>
                <c:pt idx="217">
                  <c:v>0.96687173652394487</c:v>
                </c:pt>
                <c:pt idx="218">
                  <c:v>0.9667309797176169</c:v>
                </c:pt>
                <c:pt idx="219">
                  <c:v>0.96659261413980158</c:v>
                </c:pt>
                <c:pt idx="220">
                  <c:v>0.96645661562783103</c:v>
                </c:pt>
                <c:pt idx="221">
                  <c:v>0.96632295268135004</c:v>
                </c:pt>
                <c:pt idx="222">
                  <c:v>0.9661915888390501</c:v>
                </c:pt>
                <c:pt idx="223">
                  <c:v>0.96606248515101967</c:v>
                </c:pt>
                <c:pt idx="224">
                  <c:v>0.96593560247064569</c:v>
                </c:pt>
                <c:pt idx="225">
                  <c:v>0.9658109032030654</c:v>
                </c:pt>
                <c:pt idx="226">
                  <c:v>0.9656883518749928</c:v>
                </c:pt>
                <c:pt idx="227">
                  <c:v>0.96556791568320055</c:v>
                </c:pt>
                <c:pt idx="228">
                  <c:v>0.9654495606738237</c:v>
                </c:pt>
                <c:pt idx="229">
                  <c:v>0.96533325256191393</c:v>
                </c:pt>
                <c:pt idx="230">
                  <c:v>0.9652189573459784</c:v>
                </c:pt>
                <c:pt idx="231">
                  <c:v>0.96510664167963234</c:v>
                </c:pt>
                <c:pt idx="232">
                  <c:v>0.96499627299457302</c:v>
                </c:pt>
                <c:pt idx="233">
                  <c:v>0.96488781941328416</c:v>
                </c:pt>
                <c:pt idx="234">
                  <c:v>0.96478124958302369</c:v>
                </c:pt>
                <c:pt idx="235">
                  <c:v>0.96467653235115813</c:v>
                </c:pt>
                <c:pt idx="236">
                  <c:v>0.96457363694587517</c:v>
                </c:pt>
                <c:pt idx="237">
                  <c:v>0.96447253307253655</c:v>
                </c:pt>
                <c:pt idx="238">
                  <c:v>0.96437319094149432</c:v>
                </c:pt>
                <c:pt idx="239">
                  <c:v>0.96427558125001767</c:v>
                </c:pt>
                <c:pt idx="240">
                  <c:v>0.96417967514439296</c:v>
                </c:pt>
                <c:pt idx="241">
                  <c:v>0.96408544418774644</c:v>
                </c:pt>
                <c:pt idx="242">
                  <c:v>0.96399286034091636</c:v>
                </c:pt>
                <c:pt idx="243">
                  <c:v>0.96390189598909481</c:v>
                </c:pt>
                <c:pt idx="244">
                  <c:v>0.96381252394789452</c:v>
                </c:pt>
                <c:pt idx="245">
                  <c:v>0.96372471745723254</c:v>
                </c:pt>
                <c:pt idx="246">
                  <c:v>0.96363845017045358</c:v>
                </c:pt>
                <c:pt idx="247">
                  <c:v>0.96355369614414887</c:v>
                </c:pt>
                <c:pt idx="248">
                  <c:v>0.96347042983152342</c:v>
                </c:pt>
                <c:pt idx="249">
                  <c:v>0.96338862607898657</c:v>
                </c:pt>
                <c:pt idx="250">
                  <c:v>0.96329505018286998</c:v>
                </c:pt>
                <c:pt idx="251">
                  <c:v>0.96320107226800022</c:v>
                </c:pt>
                <c:pt idx="252">
                  <c:v>0.96310638321675945</c:v>
                </c:pt>
                <c:pt idx="253">
                  <c:v>0.96301063020202804</c:v>
                </c:pt>
                <c:pt idx="254">
                  <c:v>0.96291340986024831</c:v>
                </c:pt>
                <c:pt idx="255">
                  <c:v>0.96281426041118645</c:v>
                </c:pt>
                <c:pt idx="256">
                  <c:v>0.96271275302923232</c:v>
                </c:pt>
                <c:pt idx="257">
                  <c:v>0.96260827279608285</c:v>
                </c:pt>
                <c:pt idx="258">
                  <c:v>0.96250211314825151</c:v>
                </c:pt>
                <c:pt idx="259">
                  <c:v>0.96239407779499997</c:v>
                </c:pt>
                <c:pt idx="260">
                  <c:v>0.96228398818719518</c:v>
                </c:pt>
                <c:pt idx="261">
                  <c:v>0.96217169306809269</c:v>
                </c:pt>
                <c:pt idx="262">
                  <c:v>0.96205708056292683</c:v>
                </c:pt>
                <c:pt idx="263">
                  <c:v>0.9619400927622197</c:v>
                </c:pt>
                <c:pt idx="264">
                  <c:v>0.96182073028529813</c:v>
                </c:pt>
                <c:pt idx="265">
                  <c:v>0.96169907757557793</c:v>
                </c:pt>
                <c:pt idx="266">
                  <c:v>0.96157504096531399</c:v>
                </c:pt>
                <c:pt idx="267">
                  <c:v>0.9614485425774717</c:v>
                </c:pt>
                <c:pt idx="268">
                  <c:v>0.96131951996567722</c:v>
                </c:pt>
                <c:pt idx="269">
                  <c:v>0.96118792420590926</c:v>
                </c:pt>
                <c:pt idx="270">
                  <c:v>0.96105371580861121</c:v>
                </c:pt>
                <c:pt idx="271">
                  <c:v>0.96091685780404168</c:v>
                </c:pt>
                <c:pt idx="272">
                  <c:v>0.96077730975617992</c:v>
                </c:pt>
                <c:pt idx="273">
                  <c:v>0.96063501056963219</c:v>
                </c:pt>
                <c:pt idx="274">
                  <c:v>0.96048990417676405</c:v>
                </c:pt>
                <c:pt idx="275">
                  <c:v>0.96034193788530364</c:v>
                </c:pt>
                <c:pt idx="276">
                  <c:v>0.96019106053728287</c:v>
                </c:pt>
                <c:pt idx="277">
                  <c:v>0.96003722069358899</c:v>
                </c:pt>
                <c:pt idx="278">
                  <c:v>0.95988036516767739</c:v>
                </c:pt>
                <c:pt idx="279">
                  <c:v>0.95972043844292165</c:v>
                </c:pt>
                <c:pt idx="280">
                  <c:v>0.95955738254429612</c:v>
                </c:pt>
                <c:pt idx="281">
                  <c:v>0.95939114001748538</c:v>
                </c:pt>
                <c:pt idx="282">
                  <c:v>0.95922165323961028</c:v>
                </c:pt>
                <c:pt idx="283">
                  <c:v>0.9590488638780843</c:v>
                </c:pt>
                <c:pt idx="284">
                  <c:v>0.95887271254775608</c:v>
                </c:pt>
                <c:pt idx="285">
                  <c:v>0.95869313869046413</c:v>
                </c:pt>
                <c:pt idx="286">
                  <c:v>0.95851008065627152</c:v>
                </c:pt>
                <c:pt idx="287">
                  <c:v>0.95832347587913991</c:v>
                </c:pt>
                <c:pt idx="288">
                  <c:v>0.95813326113698538</c:v>
                </c:pt>
                <c:pt idx="289">
                  <c:v>0.95793937237232685</c:v>
                </c:pt>
                <c:pt idx="290">
                  <c:v>0.95774174459097128</c:v>
                </c:pt>
                <c:pt idx="291">
                  <c:v>0.95754031182791166</c:v>
                </c:pt>
                <c:pt idx="292">
                  <c:v>0.95733500716049769</c:v>
                </c:pt>
                <c:pt idx="293">
                  <c:v>0.9571088318351314</c:v>
                </c:pt>
                <c:pt idx="294">
                  <c:v>0.95687549874597322</c:v>
                </c:pt>
                <c:pt idx="295">
                  <c:v>0.95663440816412837</c:v>
                </c:pt>
                <c:pt idx="296">
                  <c:v>0.95638487124278038</c:v>
                </c:pt>
                <c:pt idx="297">
                  <c:v>0.9561260953761449</c:v>
                </c:pt>
                <c:pt idx="298">
                  <c:v>0.95585716715486524</c:v>
                </c:pt>
                <c:pt idx="299">
                  <c:v>0.95557687759116849</c:v>
                </c:pt>
                <c:pt idx="300">
                  <c:v>0.95528428608131966</c:v>
                </c:pt>
                <c:pt idx="301">
                  <c:v>0.9549807361131859</c:v>
                </c:pt>
                <c:pt idx="302">
                  <c:v>0.95466560328760475</c:v>
                </c:pt>
                <c:pt idx="303">
                  <c:v>0.95433826022390855</c:v>
                </c:pt>
                <c:pt idx="304">
                  <c:v>0.95399809103761779</c:v>
                </c:pt>
                <c:pt idx="305">
                  <c:v>0.9536445106686845</c:v>
                </c:pt>
                <c:pt idx="306">
                  <c:v>0.95327698958595397</c:v>
                </c:pt>
                <c:pt idx="307">
                  <c:v>0.95289507005797969</c:v>
                </c:pt>
                <c:pt idx="308">
                  <c:v>0.95249840168156019</c:v>
                </c:pt>
                <c:pt idx="309">
                  <c:v>0.95208636567794747</c:v>
                </c:pt>
                <c:pt idx="310">
                  <c:v>0.951658345077663</c:v>
                </c:pt>
                <c:pt idx="311">
                  <c:v>0.9512137254796682</c:v>
                </c:pt>
                <c:pt idx="312">
                  <c:v>0.95075189350122513</c:v>
                </c:pt>
                <c:pt idx="313">
                  <c:v>0.95027223172937691</c:v>
                </c:pt>
                <c:pt idx="314">
                  <c:v>0.949774108795024</c:v>
                </c:pt>
                <c:pt idx="315">
                  <c:v>0.94925687058292119</c:v>
                </c:pt>
                <c:pt idx="316">
                  <c:v>0.94871981071165845</c:v>
                </c:pt>
                <c:pt idx="317">
                  <c:v>0.94816220977606602</c:v>
                </c:pt>
                <c:pt idx="318">
                  <c:v>0.94758333300678765</c:v>
                </c:pt>
                <c:pt idx="319">
                  <c:v>0.94698242744417238</c:v>
                </c:pt>
                <c:pt idx="320">
                  <c:v>0.94635871893889567</c:v>
                </c:pt>
                <c:pt idx="321">
                  <c:v>0.94571140950629429</c:v>
                </c:pt>
                <c:pt idx="322">
                  <c:v>0.94503967597473071</c:v>
                </c:pt>
                <c:pt idx="323">
                  <c:v>0.94434266935726785</c:v>
                </c:pt>
                <c:pt idx="324">
                  <c:v>0.9436195195897451</c:v>
                </c:pt>
                <c:pt idx="325">
                  <c:v>0.94286933439049925</c:v>
                </c:pt>
                <c:pt idx="326">
                  <c:v>0.94209119833182253</c:v>
                </c:pt>
                <c:pt idx="327">
                  <c:v>0.94128417223567573</c:v>
                </c:pt>
                <c:pt idx="328">
                  <c:v>0.94044729297121854</c:v>
                </c:pt>
                <c:pt idx="329">
                  <c:v>0.9397198053012692</c:v>
                </c:pt>
                <c:pt idx="330">
                  <c:v>0.93898500962363463</c:v>
                </c:pt>
                <c:pt idx="331">
                  <c:v>0.93824540904095322</c:v>
                </c:pt>
                <c:pt idx="332">
                  <c:v>0.93750396955872461</c:v>
                </c:pt>
                <c:pt idx="333">
                  <c:v>0.93676418612124923</c:v>
                </c:pt>
                <c:pt idx="334">
                  <c:v>0.93603015777577303</c:v>
                </c:pt>
                <c:pt idx="335">
                  <c:v>0.93530580751296821</c:v>
                </c:pt>
                <c:pt idx="336">
                  <c:v>0.93459668250943151</c:v>
                </c:pt>
                <c:pt idx="337">
                  <c:v>0.93389039600922918</c:v>
                </c:pt>
                <c:pt idx="338">
                  <c:v>0.93318833596916528</c:v>
                </c:pt>
                <c:pt idx="339">
                  <c:v>0.93249173224147208</c:v>
                </c:pt>
                <c:pt idx="340">
                  <c:v>0.93180157098571426</c:v>
                </c:pt>
                <c:pt idx="341">
                  <c:v>0.93111848834999877</c:v>
                </c:pt>
                <c:pt idx="342">
                  <c:v>0.93044264391848375</c:v>
                </c:pt>
                <c:pt idx="343">
                  <c:v>0.9297736703870062</c:v>
                </c:pt>
                <c:pt idx="344">
                  <c:v>0.92911048266631557</c:v>
                </c:pt>
                <c:pt idx="345">
                  <c:v>0.92845347885163731</c:v>
                </c:pt>
                <c:pt idx="346">
                  <c:v>0.92780292148850896</c:v>
                </c:pt>
                <c:pt idx="347">
                  <c:v>0.92715894138432664</c:v>
                </c:pt>
                <c:pt idx="348">
                  <c:v>0.92652155379328283</c:v>
                </c:pt>
                <c:pt idx="349">
                  <c:v>0.92589069148517655</c:v>
                </c:pt>
                <c:pt idx="350">
                  <c:v>0.92526625924484307</c:v>
                </c:pt>
                <c:pt idx="351">
                  <c:v>0.92464817218679085</c:v>
                </c:pt>
                <c:pt idx="352">
                  <c:v>0.92403650090365064</c:v>
                </c:pt>
                <c:pt idx="353">
                  <c:v>0.92343127121749269</c:v>
                </c:pt>
                <c:pt idx="354">
                  <c:v>0.92283247657314615</c:v>
                </c:pt>
                <c:pt idx="355">
                  <c:v>0.92224009149987107</c:v>
                </c:pt>
                <c:pt idx="356">
                  <c:v>0.92165408456608122</c:v>
                </c:pt>
                <c:pt idx="357">
                  <c:v>0.9210744286125806</c:v>
                </c:pt>
                <c:pt idx="358">
                  <c:v>0.92050110460114976</c:v>
                </c:pt>
                <c:pt idx="359">
                  <c:v>0.91993410452250524</c:v>
                </c:pt>
                <c:pt idx="360">
                  <c:v>0.91937340961695713</c:v>
                </c:pt>
                <c:pt idx="361">
                  <c:v>0.91881899501084918</c:v>
                </c:pt>
                <c:pt idx="362">
                  <c:v>0.91827083329741377</c:v>
                </c:pt>
                <c:pt idx="363">
                  <c:v>0.91772889678748104</c:v>
                </c:pt>
                <c:pt idx="364">
                  <c:v>0.91719315833691928</c:v>
                </c:pt>
                <c:pt idx="365">
                  <c:v>0.91666359093382122</c:v>
                </c:pt>
                <c:pt idx="366">
                  <c:v>0.91614016675174326</c:v>
                </c:pt>
                <c:pt idx="367">
                  <c:v>0.91562285531898813</c:v>
                </c:pt>
                <c:pt idx="368">
                  <c:v>0.91511162463270745</c:v>
                </c:pt>
                <c:pt idx="369">
                  <c:v>0.91460644179551698</c:v>
                </c:pt>
                <c:pt idx="370">
                  <c:v>0.91410727325312069</c:v>
                </c:pt>
                <c:pt idx="371">
                  <c:v>0.91361408475735706</c:v>
                </c:pt>
                <c:pt idx="372">
                  <c:v>0.91312684120592413</c:v>
                </c:pt>
                <c:pt idx="373">
                  <c:v>0.91264550651093446</c:v>
                </c:pt>
                <c:pt idx="374">
                  <c:v>0.91217004355096676</c:v>
                </c:pt>
                <c:pt idx="375">
                  <c:v>0.91170041439484539</c:v>
                </c:pt>
                <c:pt idx="376">
                  <c:v>0.91123658040365652</c:v>
                </c:pt>
                <c:pt idx="377">
                  <c:v>0.9107773414515512</c:v>
                </c:pt>
                <c:pt idx="378">
                  <c:v>0.91023361613750653</c:v>
                </c:pt>
                <c:pt idx="379">
                  <c:v>0.9096237493659507</c:v>
                </c:pt>
                <c:pt idx="380">
                  <c:v>0.90871560900659631</c:v>
                </c:pt>
                <c:pt idx="381">
                  <c:v>0.90794143900296398</c:v>
                </c:pt>
                <c:pt idx="382">
                  <c:v>0.90727881296819912</c:v>
                </c:pt>
                <c:pt idx="383">
                  <c:v>0.90644297330071932</c:v>
                </c:pt>
                <c:pt idx="384">
                  <c:v>0.90563621805257666</c:v>
                </c:pt>
                <c:pt idx="385">
                  <c:v>0.90476416777231472</c:v>
                </c:pt>
                <c:pt idx="386">
                  <c:v>0.90403559808181178</c:v>
                </c:pt>
                <c:pt idx="387">
                  <c:v>0.90361752137135187</c:v>
                </c:pt>
                <c:pt idx="388">
                  <c:v>0.90284402484055215</c:v>
                </c:pt>
                <c:pt idx="389">
                  <c:v>0.90217995689443431</c:v>
                </c:pt>
                <c:pt idx="390">
                  <c:v>0.90127540814449825</c:v>
                </c:pt>
                <c:pt idx="391">
                  <c:v>0.90014373518386104</c:v>
                </c:pt>
                <c:pt idx="392">
                  <c:v>0.89900031034397787</c:v>
                </c:pt>
                <c:pt idx="393">
                  <c:v>0.89811740387962147</c:v>
                </c:pt>
                <c:pt idx="394">
                  <c:v>0.89771435874720318</c:v>
                </c:pt>
                <c:pt idx="395">
                  <c:v>0.89684871171267588</c:v>
                </c:pt>
                <c:pt idx="396">
                  <c:v>0.8962578756050491</c:v>
                </c:pt>
                <c:pt idx="397">
                  <c:v>0.89537215880981569</c:v>
                </c:pt>
                <c:pt idx="398">
                  <c:v>0.89438965926449443</c:v>
                </c:pt>
                <c:pt idx="399">
                  <c:v>0.89315716615881302</c:v>
                </c:pt>
                <c:pt idx="400">
                  <c:v>0.89186282590785049</c:v>
                </c:pt>
                <c:pt idx="401">
                  <c:v>0.89041164472083489</c:v>
                </c:pt>
                <c:pt idx="402">
                  <c:v>0.88937361018115857</c:v>
                </c:pt>
                <c:pt idx="403">
                  <c:v>0.88864855483575089</c:v>
                </c:pt>
                <c:pt idx="404">
                  <c:v>0.88744390785996718</c:v>
                </c:pt>
                <c:pt idx="405">
                  <c:v>0.88611540415790746</c:v>
                </c:pt>
                <c:pt idx="406">
                  <c:v>0.88469354065646333</c:v>
                </c:pt>
                <c:pt idx="407">
                  <c:v>0.8831500054077468</c:v>
                </c:pt>
                <c:pt idx="408">
                  <c:v>0.88160978174012894</c:v>
                </c:pt>
                <c:pt idx="409">
                  <c:v>0.88018449316738034</c:v>
                </c:pt>
                <c:pt idx="410">
                  <c:v>0.8794482624413954</c:v>
                </c:pt>
                <c:pt idx="411">
                  <c:v>0.87816024120017822</c:v>
                </c:pt>
                <c:pt idx="412">
                  <c:v>0.87643101737758178</c:v>
                </c:pt>
                <c:pt idx="413">
                  <c:v>0.87433689833029549</c:v>
                </c:pt>
                <c:pt idx="414">
                  <c:v>0.87194337923979148</c:v>
                </c:pt>
                <c:pt idx="415">
                  <c:v>0.86947270946981237</c:v>
                </c:pt>
                <c:pt idx="416">
                  <c:v>0.86724727865365625</c:v>
                </c:pt>
                <c:pt idx="417">
                  <c:v>0.8659122266986804</c:v>
                </c:pt>
                <c:pt idx="418">
                  <c:v>0.86412435211618244</c:v>
                </c:pt>
                <c:pt idx="419">
                  <c:v>0.86169873360633764</c:v>
                </c:pt>
                <c:pt idx="420">
                  <c:v>0.85934707819461043</c:v>
                </c:pt>
                <c:pt idx="421">
                  <c:v>0.85700384328384127</c:v>
                </c:pt>
                <c:pt idx="422">
                  <c:v>0.85460752811920904</c:v>
                </c:pt>
                <c:pt idx="423">
                  <c:v>0.85245693812051571</c:v>
                </c:pt>
                <c:pt idx="424">
                  <c:v>0.851162919512089</c:v>
                </c:pt>
                <c:pt idx="425">
                  <c:v>0.84941728093242275</c:v>
                </c:pt>
                <c:pt idx="426">
                  <c:v>0.84726979304669925</c:v>
                </c:pt>
                <c:pt idx="427">
                  <c:v>0.84487747044772854</c:v>
                </c:pt>
                <c:pt idx="428">
                  <c:v>0.84230175615207881</c:v>
                </c:pt>
                <c:pt idx="429">
                  <c:v>0.83982565131183706</c:v>
                </c:pt>
                <c:pt idx="430">
                  <c:v>0.83778290953662904</c:v>
                </c:pt>
                <c:pt idx="431">
                  <c:v>0.83700665681584063</c:v>
                </c:pt>
                <c:pt idx="432">
                  <c:v>0.83532353644627577</c:v>
                </c:pt>
                <c:pt idx="433">
                  <c:v>0.83311484356745114</c:v>
                </c:pt>
                <c:pt idx="434">
                  <c:v>0.83051044220579662</c:v>
                </c:pt>
                <c:pt idx="435">
                  <c:v>0.82749038389794982</c:v>
                </c:pt>
                <c:pt idx="436">
                  <c:v>0.8246905422309081</c:v>
                </c:pt>
                <c:pt idx="437">
                  <c:v>0.82364486421972616</c:v>
                </c:pt>
                <c:pt idx="438">
                  <c:v>0.82306264495071546</c:v>
                </c:pt>
                <c:pt idx="439">
                  <c:v>0.82106112709114198</c:v>
                </c:pt>
                <c:pt idx="440">
                  <c:v>0.81860763040951445</c:v>
                </c:pt>
                <c:pt idx="441">
                  <c:v>0.81618246541642692</c:v>
                </c:pt>
                <c:pt idx="442">
                  <c:v>0.81360080388010125</c:v>
                </c:pt>
                <c:pt idx="443">
                  <c:v>0.81153511061738748</c:v>
                </c:pt>
                <c:pt idx="444">
                  <c:v>0.80954028880051876</c:v>
                </c:pt>
                <c:pt idx="445">
                  <c:v>0.80843253764200984</c:v>
                </c:pt>
                <c:pt idx="446">
                  <c:v>0.80713829366783008</c:v>
                </c:pt>
                <c:pt idx="447">
                  <c:v>0.80442605998154726</c:v>
                </c:pt>
                <c:pt idx="448">
                  <c:v>0.80105320091384136</c:v>
                </c:pt>
                <c:pt idx="449">
                  <c:v>0.79698281885893796</c:v>
                </c:pt>
                <c:pt idx="450">
                  <c:v>0.79274768260948136</c:v>
                </c:pt>
                <c:pt idx="451">
                  <c:v>0.78856808733209505</c:v>
                </c:pt>
                <c:pt idx="452">
                  <c:v>0.78664771296458602</c:v>
                </c:pt>
                <c:pt idx="453">
                  <c:v>0.78433546915889618</c:v>
                </c:pt>
                <c:pt idx="454">
                  <c:v>0.7807177490002849</c:v>
                </c:pt>
                <c:pt idx="455">
                  <c:v>0.77683153551491568</c:v>
                </c:pt>
                <c:pt idx="456">
                  <c:v>0.77257368678572724</c:v>
                </c:pt>
                <c:pt idx="457">
                  <c:v>0.76853527919583275</c:v>
                </c:pt>
                <c:pt idx="458">
                  <c:v>0.76477224591895954</c:v>
                </c:pt>
                <c:pt idx="459">
                  <c:v>0.76300652285175985</c:v>
                </c:pt>
                <c:pt idx="460">
                  <c:v>0.76074190771944528</c:v>
                </c:pt>
                <c:pt idx="461">
                  <c:v>0.75736733512824594</c:v>
                </c:pt>
                <c:pt idx="462">
                  <c:v>0.75375566859542253</c:v>
                </c:pt>
                <c:pt idx="463">
                  <c:v>0.74997203560583503</c:v>
                </c:pt>
                <c:pt idx="464">
                  <c:v>0.74594136415576484</c:v>
                </c:pt>
                <c:pt idx="465">
                  <c:v>0.74189507625693119</c:v>
                </c:pt>
                <c:pt idx="466">
                  <c:v>0.7402261352132522</c:v>
                </c:pt>
                <c:pt idx="467">
                  <c:v>0.73786450563957262</c:v>
                </c:pt>
                <c:pt idx="468">
                  <c:v>0.73463940086577939</c:v>
                </c:pt>
                <c:pt idx="469">
                  <c:v>0.73074160343889616</c:v>
                </c:pt>
                <c:pt idx="470">
                  <c:v>0.72652095071625267</c:v>
                </c:pt>
                <c:pt idx="471">
                  <c:v>0.72240645956985716</c:v>
                </c:pt>
                <c:pt idx="472">
                  <c:v>0.71812808614728563</c:v>
                </c:pt>
                <c:pt idx="473">
                  <c:v>0.71637844605888035</c:v>
                </c:pt>
                <c:pt idx="474">
                  <c:v>0.71391273471179884</c:v>
                </c:pt>
                <c:pt idx="475">
                  <c:v>0.71007316151448041</c:v>
                </c:pt>
                <c:pt idx="476">
                  <c:v>0.70556763636503628</c:v>
                </c:pt>
                <c:pt idx="477">
                  <c:v>0.70087393337039727</c:v>
                </c:pt>
                <c:pt idx="478">
                  <c:v>0.69583074325875172</c:v>
                </c:pt>
                <c:pt idx="479">
                  <c:v>0.69127862458043432</c:v>
                </c:pt>
                <c:pt idx="480">
                  <c:v>0.68922547933283218</c:v>
                </c:pt>
                <c:pt idx="481">
                  <c:v>0.68631013445200262</c:v>
                </c:pt>
                <c:pt idx="482">
                  <c:v>0.68219419185849584</c:v>
                </c:pt>
                <c:pt idx="483">
                  <c:v>0.67681196501894325</c:v>
                </c:pt>
                <c:pt idx="484">
                  <c:v>0.6717012359606036</c:v>
                </c:pt>
                <c:pt idx="485">
                  <c:v>0.66627385458532629</c:v>
                </c:pt>
                <c:pt idx="486">
                  <c:v>0.66132853026154126</c:v>
                </c:pt>
                <c:pt idx="487">
                  <c:v>0.66012703651441207</c:v>
                </c:pt>
                <c:pt idx="488">
                  <c:v>0.65679286666170222</c:v>
                </c:pt>
                <c:pt idx="489">
                  <c:v>0.65209971414896584</c:v>
                </c:pt>
                <c:pt idx="490">
                  <c:v>0.646711109828769</c:v>
                </c:pt>
                <c:pt idx="491">
                  <c:v>0.64176362538273601</c:v>
                </c:pt>
                <c:pt idx="492">
                  <c:v>0.63661843475335467</c:v>
                </c:pt>
                <c:pt idx="493">
                  <c:v>0.63166366476748192</c:v>
                </c:pt>
                <c:pt idx="494">
                  <c:v>0.6299456130490656</c:v>
                </c:pt>
                <c:pt idx="495">
                  <c:v>0.62686060631819418</c:v>
                </c:pt>
                <c:pt idx="496">
                  <c:v>0.62280201862968598</c:v>
                </c:pt>
                <c:pt idx="497">
                  <c:v>0.61852009827399002</c:v>
                </c:pt>
                <c:pt idx="498">
                  <c:v>0.61370849234503722</c:v>
                </c:pt>
                <c:pt idx="499">
                  <c:v>0.60831085746025415</c:v>
                </c:pt>
                <c:pt idx="500">
                  <c:v>0.60347649528612735</c:v>
                </c:pt>
                <c:pt idx="501">
                  <c:v>0.60148196580564528</c:v>
                </c:pt>
                <c:pt idx="502">
                  <c:v>0.59845262217412787</c:v>
                </c:pt>
                <c:pt idx="503">
                  <c:v>0.59419004021941535</c:v>
                </c:pt>
                <c:pt idx="504">
                  <c:v>0.58911067147262841</c:v>
                </c:pt>
                <c:pt idx="505">
                  <c:v>0.5843466543830369</c:v>
                </c:pt>
                <c:pt idx="506">
                  <c:v>0.57953720824459642</c:v>
                </c:pt>
                <c:pt idx="507">
                  <c:v>0.57456496777131905</c:v>
                </c:pt>
                <c:pt idx="508">
                  <c:v>0.57264907570341828</c:v>
                </c:pt>
                <c:pt idx="509">
                  <c:v>0.56968573188606297</c:v>
                </c:pt>
                <c:pt idx="510">
                  <c:v>0.56540478394122939</c:v>
                </c:pt>
                <c:pt idx="511">
                  <c:v>0.5607692112656204</c:v>
                </c:pt>
                <c:pt idx="512">
                  <c:v>0.55669581182790906</c:v>
                </c:pt>
                <c:pt idx="513">
                  <c:v>0.55218464067114348</c:v>
                </c:pt>
                <c:pt idx="514">
                  <c:v>0.54868302661660762</c:v>
                </c:pt>
                <c:pt idx="515">
                  <c:v>0.54745598390980665</c:v>
                </c:pt>
                <c:pt idx="516">
                  <c:v>0.54492834465621054</c:v>
                </c:pt>
                <c:pt idx="517">
                  <c:v>0.54138744040327524</c:v>
                </c:pt>
                <c:pt idx="518">
                  <c:v>0.53765981510342076</c:v>
                </c:pt>
                <c:pt idx="519">
                  <c:v>0.53387513443805046</c:v>
                </c:pt>
                <c:pt idx="520">
                  <c:v>0.52991933618506792</c:v>
                </c:pt>
                <c:pt idx="521">
                  <c:v>0.52629211818466859</c:v>
                </c:pt>
                <c:pt idx="522">
                  <c:v>0.52518021277611859</c:v>
                </c:pt>
                <c:pt idx="523">
                  <c:v>0.52281274424115398</c:v>
                </c:pt>
                <c:pt idx="524">
                  <c:v>0.51946117341049181</c:v>
                </c:pt>
                <c:pt idx="525">
                  <c:v>0.51620887733084719</c:v>
                </c:pt>
                <c:pt idx="526">
                  <c:v>0.51244562472573052</c:v>
                </c:pt>
                <c:pt idx="527">
                  <c:v>0.50814697582654922</c:v>
                </c:pt>
                <c:pt idx="528">
                  <c:v>0.50401401818478397</c:v>
                </c:pt>
                <c:pt idx="529">
                  <c:v>0.50232927295542318</c:v>
                </c:pt>
                <c:pt idx="530">
                  <c:v>0.49945916408134422</c:v>
                </c:pt>
                <c:pt idx="531">
                  <c:v>0.4956326753145075</c:v>
                </c:pt>
                <c:pt idx="532">
                  <c:v>0.49175553459508786</c:v>
                </c:pt>
                <c:pt idx="533">
                  <c:v>0.488069290922726</c:v>
                </c:pt>
                <c:pt idx="534">
                  <c:v>0.48422644291424327</c:v>
                </c:pt>
                <c:pt idx="535">
                  <c:v>0.48080799285330122</c:v>
                </c:pt>
                <c:pt idx="536">
                  <c:v>0.47975392542758155</c:v>
                </c:pt>
                <c:pt idx="537">
                  <c:v>0.4773998804227626</c:v>
                </c:pt>
                <c:pt idx="538">
                  <c:v>0.47462722151938413</c:v>
                </c:pt>
                <c:pt idx="539">
                  <c:v>0.47194669112931431</c:v>
                </c:pt>
                <c:pt idx="540">
                  <c:v>0.46949001632482407</c:v>
                </c:pt>
                <c:pt idx="541">
                  <c:v>0.46679091293314712</c:v>
                </c:pt>
                <c:pt idx="542">
                  <c:v>0.46543779313895661</c:v>
                </c:pt>
                <c:pt idx="543">
                  <c:v>0.46484217981584175</c:v>
                </c:pt>
                <c:pt idx="544">
                  <c:v>0.46428163510048603</c:v>
                </c:pt>
                <c:pt idx="545">
                  <c:v>0.4622462908503942</c:v>
                </c:pt>
                <c:pt idx="546">
                  <c:v>0.46045105210502496</c:v>
                </c:pt>
                <c:pt idx="547">
                  <c:v>0.45841642141057987</c:v>
                </c:pt>
                <c:pt idx="548">
                  <c:v>0.45593046226970929</c:v>
                </c:pt>
                <c:pt idx="549">
                  <c:v>0.45377182504922375</c:v>
                </c:pt>
                <c:pt idx="550">
                  <c:v>0.4529396617732111</c:v>
                </c:pt>
                <c:pt idx="551">
                  <c:v>0.45120260853388944</c:v>
                </c:pt>
                <c:pt idx="552">
                  <c:v>0.44912352048319742</c:v>
                </c:pt>
                <c:pt idx="553">
                  <c:v>0.44695409000456193</c:v>
                </c:pt>
                <c:pt idx="554">
                  <c:v>0.44491357692012218</c:v>
                </c:pt>
                <c:pt idx="555">
                  <c:v>0.44272747569757986</c:v>
                </c:pt>
                <c:pt idx="556">
                  <c:v>0.44108534694362284</c:v>
                </c:pt>
                <c:pt idx="557">
                  <c:v>0.44030007269962124</c:v>
                </c:pt>
                <c:pt idx="558">
                  <c:v>0.43872014308854718</c:v>
                </c:pt>
                <c:pt idx="559">
                  <c:v>0.43696365733303721</c:v>
                </c:pt>
                <c:pt idx="560">
                  <c:v>0.43526076802865632</c:v>
                </c:pt>
                <c:pt idx="561">
                  <c:v>0.43372122555972781</c:v>
                </c:pt>
                <c:pt idx="562">
                  <c:v>0.43200422616216078</c:v>
                </c:pt>
                <c:pt idx="563">
                  <c:v>0.43088618037888454</c:v>
                </c:pt>
                <c:pt idx="564">
                  <c:v>0.43018135446010769</c:v>
                </c:pt>
                <c:pt idx="565">
                  <c:v>0.42903579744060821</c:v>
                </c:pt>
                <c:pt idx="566">
                  <c:v>0.42760523009055118</c:v>
                </c:pt>
                <c:pt idx="567">
                  <c:v>0.42622310464097579</c:v>
                </c:pt>
                <c:pt idx="568">
                  <c:v>0.42490757857974598</c:v>
                </c:pt>
                <c:pt idx="569">
                  <c:v>0.42341370654222443</c:v>
                </c:pt>
                <c:pt idx="570">
                  <c:v>0.42232242945526677</c:v>
                </c:pt>
                <c:pt idx="571">
                  <c:v>0.42153678303195857</c:v>
                </c:pt>
                <c:pt idx="572">
                  <c:v>0.42043285278859222</c:v>
                </c:pt>
                <c:pt idx="573">
                  <c:v>0.41910788729668313</c:v>
                </c:pt>
                <c:pt idx="574">
                  <c:v>0.4177088143595431</c:v>
                </c:pt>
                <c:pt idx="575">
                  <c:v>0.41632345618620331</c:v>
                </c:pt>
                <c:pt idx="576">
                  <c:v>0.41486039185566503</c:v>
                </c:pt>
                <c:pt idx="577">
                  <c:v>0.41376453531265955</c:v>
                </c:pt>
                <c:pt idx="578">
                  <c:v>0.41297924031993266</c:v>
                </c:pt>
                <c:pt idx="579">
                  <c:v>0.4118024100212489</c:v>
                </c:pt>
                <c:pt idx="580">
                  <c:v>0.41032057103647807</c:v>
                </c:pt>
                <c:pt idx="581">
                  <c:v>0.40886123879374492</c:v>
                </c:pt>
                <c:pt idx="582">
                  <c:v>0.40740094801502391</c:v>
                </c:pt>
                <c:pt idx="583">
                  <c:v>0.40577499291712638</c:v>
                </c:pt>
                <c:pt idx="584">
                  <c:v>0.40444112528858822</c:v>
                </c:pt>
                <c:pt idx="585">
                  <c:v>0.40331821537120616</c:v>
                </c:pt>
                <c:pt idx="586">
                  <c:v>0.40185721739522029</c:v>
                </c:pt>
                <c:pt idx="587">
                  <c:v>0.40029770624355859</c:v>
                </c:pt>
                <c:pt idx="588">
                  <c:v>0.39874189968678753</c:v>
                </c:pt>
                <c:pt idx="589">
                  <c:v>0.39715936776592342</c:v>
                </c:pt>
                <c:pt idx="590">
                  <c:v>0.39542435583376756</c:v>
                </c:pt>
                <c:pt idx="591">
                  <c:v>0.39394732376697289</c:v>
                </c:pt>
                <c:pt idx="592">
                  <c:v>0.39261022392397532</c:v>
                </c:pt>
                <c:pt idx="593">
                  <c:v>0.39093989569063647</c:v>
                </c:pt>
                <c:pt idx="594">
                  <c:v>0.38916704699207277</c:v>
                </c:pt>
                <c:pt idx="595">
                  <c:v>0.38731725837879677</c:v>
                </c:pt>
                <c:pt idx="596">
                  <c:v>0.38546931821552144</c:v>
                </c:pt>
                <c:pt idx="597">
                  <c:v>0.38350434407460532</c:v>
                </c:pt>
                <c:pt idx="598">
                  <c:v>0.38177098296859402</c:v>
                </c:pt>
                <c:pt idx="599">
                  <c:v>0.38017665443448534</c:v>
                </c:pt>
                <c:pt idx="600">
                  <c:v>0.37822838626512195</c:v>
                </c:pt>
                <c:pt idx="601">
                  <c:v>0.37617245953169215</c:v>
                </c:pt>
                <c:pt idx="602">
                  <c:v>0.37408938910908474</c:v>
                </c:pt>
                <c:pt idx="603">
                  <c:v>0.37198601499587369</c:v>
                </c:pt>
                <c:pt idx="604">
                  <c:v>0.36973318324557197</c:v>
                </c:pt>
                <c:pt idx="605">
                  <c:v>0.36773972935304955</c:v>
                </c:pt>
                <c:pt idx="606">
                  <c:v>0.36587022238802341</c:v>
                </c:pt>
                <c:pt idx="607">
                  <c:v>0.36342778372864487</c:v>
                </c:pt>
                <c:pt idx="608">
                  <c:v>0.36095676639255808</c:v>
                </c:pt>
                <c:pt idx="609">
                  <c:v>0.35845831214092899</c:v>
                </c:pt>
                <c:pt idx="610">
                  <c:v>0.35593366021118228</c:v>
                </c:pt>
                <c:pt idx="611">
                  <c:v>0.35338416970775044</c:v>
                </c:pt>
                <c:pt idx="612">
                  <c:v>0.35081132476342008</c:v>
                </c:pt>
                <c:pt idx="613">
                  <c:v>0.3482166944623511</c:v>
                </c:pt>
                <c:pt idx="614">
                  <c:v>0.34560206694294693</c:v>
                </c:pt>
                <c:pt idx="615">
                  <c:v>0.34296941658546642</c:v>
                </c:pt>
                <c:pt idx="616">
                  <c:v>0.34032065766833131</c:v>
                </c:pt>
                <c:pt idx="617">
                  <c:v>0.33765779835492449</c:v>
                </c:pt>
                <c:pt idx="618">
                  <c:v>0.33498293735606616</c:v>
                </c:pt>
                <c:pt idx="619">
                  <c:v>0.3322982561324892</c:v>
                </c:pt>
                <c:pt idx="620">
                  <c:v>0.32960601046698113</c:v>
                </c:pt>
                <c:pt idx="621">
                  <c:v>0.32690852579486529</c:v>
                </c:pt>
                <c:pt idx="622">
                  <c:v>0.32420817137791813</c:v>
                </c:pt>
                <c:pt idx="623">
                  <c:v>0.32150733801450965</c:v>
                </c:pt>
                <c:pt idx="624">
                  <c:v>0.31880844763267713</c:v>
                </c:pt>
                <c:pt idx="625">
                  <c:v>0.31611394268544618</c:v>
                </c:pt>
                <c:pt idx="626">
                  <c:v>0.31342627385348676</c:v>
                </c:pt>
                <c:pt idx="627">
                  <c:v>0.31075124152108924</c:v>
                </c:pt>
                <c:pt idx="628">
                  <c:v>0.3080786801770094</c:v>
                </c:pt>
                <c:pt idx="629">
                  <c:v>0.30542578804226334</c:v>
                </c:pt>
                <c:pt idx="630">
                  <c:v>0.30278933482516146</c:v>
                </c:pt>
                <c:pt idx="631">
                  <c:v>0.30017163075032649</c:v>
                </c:pt>
                <c:pt idx="632">
                  <c:v>0.29757492669405144</c:v>
                </c:pt>
                <c:pt idx="633">
                  <c:v>0.29500139967535849</c:v>
                </c:pt>
                <c:pt idx="634">
                  <c:v>0.29245314882482465</c:v>
                </c:pt>
                <c:pt idx="635">
                  <c:v>0.28993177593652764</c:v>
                </c:pt>
                <c:pt idx="636">
                  <c:v>0.2874403387585634</c:v>
                </c:pt>
                <c:pt idx="637">
                  <c:v>0.28498001294095016</c:v>
                </c:pt>
                <c:pt idx="638">
                  <c:v>0.28255251665993975</c:v>
                </c:pt>
                <c:pt idx="639">
                  <c:v>0.28015945454389618</c:v>
                </c:pt>
                <c:pt idx="640">
                  <c:v>0.27780231317245324</c:v>
                </c:pt>
                <c:pt idx="641">
                  <c:v>0.27548245744592215</c:v>
                </c:pt>
                <c:pt idx="642">
                  <c:v>0.27320113181757538</c:v>
                </c:pt>
                <c:pt idx="643">
                  <c:v>0.27095950272503216</c:v>
                </c:pt>
                <c:pt idx="644">
                  <c:v>0.26875847281143855</c:v>
                </c:pt>
                <c:pt idx="645">
                  <c:v>0.26659888866968312</c:v>
                </c:pt>
                <c:pt idx="646">
                  <c:v>0.26448146791040966</c:v>
                </c:pt>
                <c:pt idx="647">
                  <c:v>0.262406800471708</c:v>
                </c:pt>
                <c:pt idx="648">
                  <c:v>0.26037535061560896</c:v>
                </c:pt>
                <c:pt idx="649">
                  <c:v>0.2583874588067947</c:v>
                </c:pt>
                <c:pt idx="650">
                  <c:v>0.25644334793947093</c:v>
                </c:pt>
                <c:pt idx="651">
                  <c:v>0.25454311549497494</c:v>
                </c:pt>
                <c:pt idx="652">
                  <c:v>0.2526867579437917</c:v>
                </c:pt>
                <c:pt idx="653">
                  <c:v>0.25087416653787264</c:v>
                </c:pt>
                <c:pt idx="654">
                  <c:v>0.24910513272059223</c:v>
                </c:pt>
                <c:pt idx="655">
                  <c:v>0.24737936011448541</c:v>
                </c:pt>
                <c:pt idx="656">
                  <c:v>0.24569643863048138</c:v>
                </c:pt>
                <c:pt idx="657">
                  <c:v>0.244055911726205</c:v>
                </c:pt>
                <c:pt idx="658">
                  <c:v>0.24245722745494586</c:v>
                </c:pt>
                <c:pt idx="659">
                  <c:v>0.24089976901822457</c:v>
                </c:pt>
                <c:pt idx="660">
                  <c:v>0.23938285658515085</c:v>
                </c:pt>
                <c:pt idx="661">
                  <c:v>0.23790575350489376</c:v>
                </c:pt>
                <c:pt idx="662">
                  <c:v>0.23646767238637667</c:v>
                </c:pt>
                <c:pt idx="663">
                  <c:v>0.23506777573276821</c:v>
                </c:pt>
                <c:pt idx="664">
                  <c:v>0.23370520694855493</c:v>
                </c:pt>
                <c:pt idx="665">
                  <c:v>0.2323790536324466</c:v>
                </c:pt>
                <c:pt idx="666">
                  <c:v>0.23108838362413711</c:v>
                </c:pt>
                <c:pt idx="667">
                  <c:v>0.22983224180023859</c:v>
                </c:pt>
                <c:pt idx="668">
                  <c:v>0.22860965490088042</c:v>
                </c:pt>
                <c:pt idx="669">
                  <c:v>0.22741963607957091</c:v>
                </c:pt>
                <c:pt idx="670">
                  <c:v>0.2262611892003204</c:v>
                </c:pt>
                <c:pt idx="671">
                  <c:v>0.22513331341125781</c:v>
                </c:pt>
                <c:pt idx="672">
                  <c:v>0.22403500445221711</c:v>
                </c:pt>
                <c:pt idx="673">
                  <c:v>0.22296526070463815</c:v>
                </c:pt>
                <c:pt idx="674">
                  <c:v>0.22192308534721175</c:v>
                </c:pt>
                <c:pt idx="675">
                  <c:v>0.22090748919110448</c:v>
                </c:pt>
                <c:pt idx="676">
                  <c:v>0.21991749324583562</c:v>
                </c:pt>
                <c:pt idx="677">
                  <c:v>0.21895213085472834</c:v>
                </c:pt>
                <c:pt idx="678">
                  <c:v>0.21801045055213161</c:v>
                </c:pt>
                <c:pt idx="679">
                  <c:v>0.21709151642367747</c:v>
                </c:pt>
                <c:pt idx="680">
                  <c:v>0.21619441093366637</c:v>
                </c:pt>
                <c:pt idx="681">
                  <c:v>0.21531823592185134</c:v>
                </c:pt>
                <c:pt idx="682">
                  <c:v>0.21446211378989824</c:v>
                </c:pt>
                <c:pt idx="683">
                  <c:v>0.21362518850083975</c:v>
                </c:pt>
                <c:pt idx="684">
                  <c:v>0.21280662640534492</c:v>
                </c:pt>
                <c:pt idx="685">
                  <c:v>0.21200561692594744</c:v>
                </c:pt>
                <c:pt idx="686">
                  <c:v>0.2112213729924311</c:v>
                </c:pt>
                <c:pt idx="687">
                  <c:v>0.21045313152307249</c:v>
                </c:pt>
                <c:pt idx="688">
                  <c:v>0.2097001536298701</c:v>
                </c:pt>
                <c:pt idx="689">
                  <c:v>0.20896172475512353</c:v>
                </c:pt>
                <c:pt idx="690">
                  <c:v>0.20823715470404289</c:v>
                </c:pt>
                <c:pt idx="691">
                  <c:v>0.20752577758352125</c:v>
                </c:pt>
                <c:pt idx="692">
                  <c:v>0.20682695165644238</c:v>
                </c:pt>
                <c:pt idx="693">
                  <c:v>0.20614005911840494</c:v>
                </c:pt>
                <c:pt idx="694">
                  <c:v>0.20546450581746772</c:v>
                </c:pt>
                <c:pt idx="695">
                  <c:v>0.20479972090260642</c:v>
                </c:pt>
                <c:pt idx="696">
                  <c:v>0.20414515642614983</c:v>
                </c:pt>
                <c:pt idx="697">
                  <c:v>0.20350028690180708</c:v>
                </c:pt>
                <c:pt idx="698">
                  <c:v>0.20286460882467355</c:v>
                </c:pt>
                <c:pt idx="699">
                  <c:v>0.20223764015915299</c:v>
                </c:pt>
                <c:pt idx="700">
                  <c:v>0.20161891980001495</c:v>
                </c:pt>
                <c:pt idx="701">
                  <c:v>0.20100800701239713</c:v>
                </c:pt>
                <c:pt idx="702">
                  <c:v>0.200404480853481</c:v>
                </c:pt>
                <c:pt idx="703">
                  <c:v>0.19980793958181411</c:v>
                </c:pt>
                <c:pt idx="704">
                  <c:v>0.19921800005735396</c:v>
                </c:pt>
                <c:pt idx="705">
                  <c:v>0.19863429713562294</c:v>
                </c:pt>
                <c:pt idx="706">
                  <c:v>0.19805648305902293</c:v>
                </c:pt>
                <c:pt idx="707">
                  <c:v>0.19748422684803149</c:v>
                </c:pt>
                <c:pt idx="708">
                  <c:v>0.19691721369475912</c:v>
                </c:pt>
                <c:pt idx="709">
                  <c:v>0.1963551443609069</c:v>
                </c:pt>
                <c:pt idx="710">
                  <c:v>0.1957977345821936</c:v>
                </c:pt>
                <c:pt idx="711">
                  <c:v>0.19524471448083874</c:v>
                </c:pt>
                <c:pt idx="712">
                  <c:v>0.19469582798754789</c:v>
                </c:pt>
                <c:pt idx="713">
                  <c:v>0.19415083227425287</c:v>
                </c:pt>
                <c:pt idx="714">
                  <c:v>0.19360949719866921</c:v>
                </c:pt>
                <c:pt idx="715">
                  <c:v>0.19307160476157592</c:v>
                </c:pt>
                <c:pt idx="716">
                  <c:v>0.19253694857754855</c:v>
                </c:pt>
                <c:pt idx="717">
                  <c:v>0.19200533335976941</c:v>
                </c:pt>
                <c:pt idx="718">
                  <c:v>0.19147657441938171</c:v>
                </c:pt>
                <c:pt idx="719">
                  <c:v>0.19095049717975354</c:v>
                </c:pt>
                <c:pt idx="720">
                  <c:v>0.19042693670591362</c:v>
                </c:pt>
                <c:pt idx="721">
                  <c:v>0.18990573724932958</c:v>
                </c:pt>
                <c:pt idx="722">
                  <c:v>0.18938675180811526</c:v>
                </c:pt>
                <c:pt idx="723">
                  <c:v>0.18886984170268162</c:v>
                </c:pt>
                <c:pt idx="724">
                  <c:v>0.18835487616678021</c:v>
                </c:pt>
                <c:pt idx="725">
                  <c:v>0.18784173195383053</c:v>
                </c:pt>
                <c:pt idx="726">
                  <c:v>0.18733029295837106</c:v>
                </c:pt>
                <c:pt idx="727">
                  <c:v>0.18682044985243215</c:v>
                </c:pt>
                <c:pt idx="728">
                  <c:v>0.18631209973658902</c:v>
                </c:pt>
                <c:pt idx="729">
                  <c:v>0.18580514580542182</c:v>
                </c:pt>
                <c:pt idx="730">
                  <c:v>0.18529949702708087</c:v>
                </c:pt>
                <c:pt idx="731">
                  <c:v>0.18479506783663291</c:v>
                </c:pt>
                <c:pt idx="732">
                  <c:v>0.18429177784284406</c:v>
                </c:pt>
                <c:pt idx="733">
                  <c:v>0.18378955154804075</c:v>
                </c:pt>
                <c:pt idx="734">
                  <c:v>0.1832883180806765</c:v>
                </c:pt>
                <c:pt idx="735">
                  <c:v>0.18278801094022396</c:v>
                </c:pt>
                <c:pt idx="736">
                  <c:v>0.18228856775400532</c:v>
                </c:pt>
                <c:pt idx="737">
                  <c:v>0.1817899300455684</c:v>
                </c:pt>
                <c:pt idx="738">
                  <c:v>0.18129204301421595</c:v>
                </c:pt>
                <c:pt idx="739">
                  <c:v>0.18079485532529305</c:v>
                </c:pt>
                <c:pt idx="740">
                  <c:v>0.18029831891084158</c:v>
                </c:pt>
                <c:pt idx="741">
                  <c:v>0.17980238878023092</c:v>
                </c:pt>
                <c:pt idx="742">
                  <c:v>0.17930702284038</c:v>
                </c:pt>
                <c:pt idx="743">
                  <c:v>0.17881218172519131</c:v>
                </c:pt>
                <c:pt idx="744">
                  <c:v>0.17831782863382223</c:v>
                </c:pt>
                <c:pt idx="745">
                  <c:v>0.1778239291774272</c:v>
                </c:pt>
                <c:pt idx="746">
                  <c:v>0.1773304512340122</c:v>
                </c:pt>
                <c:pt idx="747">
                  <c:v>0.1768373648110507</c:v>
                </c:pt>
                <c:pt idx="748">
                  <c:v>0.17634464191551916</c:v>
                </c:pt>
                <c:pt idx="749">
                  <c:v>0.17585225643101995</c:v>
                </c:pt>
                <c:pt idx="750">
                  <c:v>0.17536018400166833</c:v>
                </c:pt>
                <c:pt idx="751">
                  <c:v>0.17486840192243056</c:v>
                </c:pt>
                <c:pt idx="752">
                  <c:v>0.17437688903560927</c:v>
                </c:pt>
                <c:pt idx="753">
                  <c:v>0.17388562563318338</c:v>
                </c:pt>
                <c:pt idx="754">
                  <c:v>0.17339459336471832</c:v>
                </c:pt>
                <c:pt idx="755">
                  <c:v>0.17290377515057445</c:v>
                </c:pt>
                <c:pt idx="756">
                  <c:v>0.17241315510014915</c:v>
                </c:pt>
                <c:pt idx="757">
                  <c:v>0.17192271843489998</c:v>
                </c:pt>
                <c:pt idx="758">
                  <c:v>0.17143245141590524</c:v>
                </c:pt>
                <c:pt idx="759">
                  <c:v>0.17094234127572785</c:v>
                </c:pt>
                <c:pt idx="760">
                  <c:v>0.1704523761543584</c:v>
                </c:pt>
                <c:pt idx="761">
                  <c:v>0.16996254503902192</c:v>
                </c:pt>
                <c:pt idx="762">
                  <c:v>0.16947283770764343</c:v>
                </c:pt>
                <c:pt idx="763">
                  <c:v>0.168983244675774</c:v>
                </c:pt>
                <c:pt idx="764">
                  <c:v>0.16849375714678994</c:v>
                </c:pt>
                <c:pt idx="765">
                  <c:v>0.16800436696518536</c:v>
                </c:pt>
                <c:pt idx="766">
                  <c:v>0.16751506657278592</c:v>
                </c:pt>
                <c:pt idx="767">
                  <c:v>0.16702584896772055</c:v>
                </c:pt>
                <c:pt idx="768">
                  <c:v>0.16653670766599524</c:v>
                </c:pt>
                <c:pt idx="769">
                  <c:v>0.16604763666552042</c:v>
                </c:pt>
                <c:pt idx="770">
                  <c:v>0.16555863041245084</c:v>
                </c:pt>
                <c:pt idx="771">
                  <c:v>0.1650696837697033</c:v>
                </c:pt>
                <c:pt idx="772">
                  <c:v>0.16458079198752534</c:v>
                </c:pt>
                <c:pt idx="773">
                  <c:v>0.16409195067599336</c:v>
                </c:pt>
                <c:pt idx="774">
                  <c:v>0.16360315577932519</c:v>
                </c:pt>
                <c:pt idx="775">
                  <c:v>0.16311440355189888</c:v>
                </c:pt>
                <c:pt idx="776">
                  <c:v>0.16262569053587339</c:v>
                </c:pt>
                <c:pt idx="777">
                  <c:v>0.16213701354031454</c:v>
                </c:pt>
                <c:pt idx="778">
                  <c:v>0.16164836962173315</c:v>
                </c:pt>
                <c:pt idx="779">
                  <c:v>0.16115975606594796</c:v>
                </c:pt>
                <c:pt idx="780">
                  <c:v>0.16067117037119069</c:v>
                </c:pt>
                <c:pt idx="781">
                  <c:v>0.16018261023237532</c:v>
                </c:pt>
                <c:pt idx="782">
                  <c:v>0.1596940735264574</c:v>
                </c:pt>
                <c:pt idx="783">
                  <c:v>0.15920555829881469</c:v>
                </c:pt>
                <c:pt idx="784">
                  <c:v>0.15871706275058239</c:v>
                </c:pt>
                <c:pt idx="785">
                  <c:v>0.1582285852268823</c:v>
                </c:pt>
                <c:pt idx="786">
                  <c:v>0.15774012420588657</c:v>
                </c:pt>
                <c:pt idx="787">
                  <c:v>0.15725167828866252</c:v>
                </c:pt>
                <c:pt idx="788">
                  <c:v>0.15676324618974544</c:v>
                </c:pt>
                <c:pt idx="789">
                  <c:v>0.15627482672839257</c:v>
                </c:pt>
                <c:pt idx="790">
                  <c:v>0.15578643442814963</c:v>
                </c:pt>
                <c:pt idx="791">
                  <c:v>0.15529805236297417</c:v>
                </c:pt>
                <c:pt idx="792">
                  <c:v>0.15480967972651408</c:v>
                </c:pt>
                <c:pt idx="793">
                  <c:v>0.1543213157845966</c:v>
                </c:pt>
                <c:pt idx="794">
                  <c:v>0.15383295986987733</c:v>
                </c:pt>
                <c:pt idx="795">
                  <c:v>0.15334461137691061</c:v>
                </c:pt>
                <c:pt idx="796">
                  <c:v>0.15285626974828045</c:v>
                </c:pt>
                <c:pt idx="797">
                  <c:v>0.15236793445545993</c:v>
                </c:pt>
                <c:pt idx="798">
                  <c:v>0.15187960392624181</c:v>
                </c:pt>
                <c:pt idx="799">
                  <c:v>0.15139127770218741</c:v>
                </c:pt>
                <c:pt idx="800">
                  <c:v>0.150902955355635</c:v>
                </c:pt>
                <c:pt idx="801">
                  <c:v>0.15041463648625131</c:v>
                </c:pt>
                <c:pt idx="802">
                  <c:v>0.14992632071776599</c:v>
                </c:pt>
                <c:pt idx="803">
                  <c:v>0.14943800769489468</c:v>
                </c:pt>
                <c:pt idx="804">
                  <c:v>0.14894969708110428</c:v>
                </c:pt>
                <c:pt idx="805">
                  <c:v>0.14846138856054003</c:v>
                </c:pt>
                <c:pt idx="806">
                  <c:v>0.1479730819101745</c:v>
                </c:pt>
                <c:pt idx="807">
                  <c:v>0.14748477692694661</c:v>
                </c:pt>
                <c:pt idx="808">
                  <c:v>0.14699647342672506</c:v>
                </c:pt>
                <c:pt idx="809">
                  <c:v>0.14650817124346222</c:v>
                </c:pt>
                <c:pt idx="810">
                  <c:v>0.14601987022853735</c:v>
                </c:pt>
                <c:pt idx="811">
                  <c:v>0.14553157025028404</c:v>
                </c:pt>
              </c:numCache>
            </c:numRef>
          </c:yVal>
          <c:smooth val="0"/>
          <c:extLst xmlns:c16r2="http://schemas.microsoft.com/office/drawing/2015/06/chart">
            <c:ext xmlns:c16="http://schemas.microsoft.com/office/drawing/2014/chart" uri="{C3380CC4-5D6E-409C-BE32-E72D297353CC}">
              <c16:uniqueId val="{00000001-E3D9-48C2-A036-7C96EF73EBF1}"/>
            </c:ext>
          </c:extLst>
        </c:ser>
        <c:dLbls>
          <c:showLegendKey val="0"/>
          <c:showVal val="0"/>
          <c:showCatName val="0"/>
          <c:showSerName val="0"/>
          <c:showPercent val="0"/>
          <c:showBubbleSize val="0"/>
        </c:dLbls>
        <c:axId val="478983816"/>
        <c:axId val="478983032"/>
      </c:scatterChart>
      <c:valAx>
        <c:axId val="410150968"/>
        <c:scaling>
          <c:orientation val="minMax"/>
          <c:max val="44550"/>
          <c:min val="43831"/>
        </c:scaling>
        <c:delete val="0"/>
        <c:axPos val="b"/>
        <c:majorGridlines>
          <c:spPr>
            <a:ln w="9525" cap="flat" cmpd="sng" algn="ctr">
              <a:solidFill>
                <a:schemeClr val="tx1">
                  <a:lumMod val="15000"/>
                  <a:lumOff val="85000"/>
                </a:schemeClr>
              </a:solidFill>
              <a:round/>
            </a:ln>
            <a:effectLst/>
          </c:spPr>
        </c:majorGridlines>
        <c:numFmt formatCode="m/d;@"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8984208"/>
        <c:crosses val="autoZero"/>
        <c:crossBetween val="midCat"/>
        <c:majorUnit val="30"/>
      </c:valAx>
      <c:valAx>
        <c:axId val="478984208"/>
        <c:scaling>
          <c:logBase val="10"/>
          <c:orientation val="minMax"/>
          <c:max val="100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Cases and Totals</a:t>
                </a:r>
              </a:p>
            </c:rich>
          </c:tx>
          <c:layout>
            <c:manualLayout>
              <c:xMode val="edge"/>
              <c:yMode val="edge"/>
              <c:x val="1.6511867905056758E-2"/>
              <c:y val="0.4361495689632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150968"/>
        <c:crosses val="autoZero"/>
        <c:crossBetween val="midCat"/>
      </c:valAx>
      <c:valAx>
        <c:axId val="478983032"/>
        <c:scaling>
          <c:orientation val="minMax"/>
          <c:max val="14"/>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t>
                </a:r>
                <a:r>
                  <a:rPr lang="en-US" baseline="0"/>
                  <a:t> -- Reproduction Rate and Susceptibility</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8983816"/>
        <c:crosses val="max"/>
        <c:crossBetween val="midCat"/>
      </c:valAx>
      <c:valAx>
        <c:axId val="478983816"/>
        <c:scaling>
          <c:orientation val="minMax"/>
        </c:scaling>
        <c:delete val="1"/>
        <c:axPos val="b"/>
        <c:numFmt formatCode="m/d/yy;@" sourceLinked="1"/>
        <c:majorTickMark val="out"/>
        <c:minorTickMark val="none"/>
        <c:tickLblPos val="nextTo"/>
        <c:crossAx val="478983032"/>
        <c:crosses val="autoZero"/>
        <c:crossBetween val="midCat"/>
      </c:valAx>
      <c:spPr>
        <a:noFill/>
        <a:ln>
          <a:noFill/>
        </a:ln>
        <a:effectLst/>
      </c:spPr>
    </c:plotArea>
    <c:legend>
      <c:legendPos val="b"/>
      <c:layout>
        <c:manualLayout>
          <c:xMode val="edge"/>
          <c:yMode val="edge"/>
          <c:x val="3.4677676101298148E-2"/>
          <c:y val="0.85253711678238819"/>
          <c:w val="0.89367823048350781"/>
          <c:h val="0.1151840864058603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Predicted End Date</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'Plot Data'!$S$376:$S$704</c:f>
              <c:numCache>
                <c:formatCode>m/d/yy;@</c:formatCode>
                <c:ptCount val="329"/>
                <c:pt idx="0">
                  <c:v>44172</c:v>
                </c:pt>
                <c:pt idx="1">
                  <c:v>44173</c:v>
                </c:pt>
                <c:pt idx="2">
                  <c:v>44174</c:v>
                </c:pt>
                <c:pt idx="3">
                  <c:v>44175</c:v>
                </c:pt>
                <c:pt idx="4">
                  <c:v>44176</c:v>
                </c:pt>
                <c:pt idx="5">
                  <c:v>44177</c:v>
                </c:pt>
                <c:pt idx="6">
                  <c:v>44178</c:v>
                </c:pt>
                <c:pt idx="7">
                  <c:v>44179</c:v>
                </c:pt>
                <c:pt idx="8">
                  <c:v>44180</c:v>
                </c:pt>
                <c:pt idx="9">
                  <c:v>44181</c:v>
                </c:pt>
                <c:pt idx="10">
                  <c:v>44182</c:v>
                </c:pt>
                <c:pt idx="11">
                  <c:v>44183</c:v>
                </c:pt>
                <c:pt idx="12">
                  <c:v>44184</c:v>
                </c:pt>
                <c:pt idx="13">
                  <c:v>44185</c:v>
                </c:pt>
                <c:pt idx="14">
                  <c:v>44186</c:v>
                </c:pt>
                <c:pt idx="15">
                  <c:v>44187</c:v>
                </c:pt>
                <c:pt idx="16">
                  <c:v>44188</c:v>
                </c:pt>
                <c:pt idx="17">
                  <c:v>44189</c:v>
                </c:pt>
                <c:pt idx="18">
                  <c:v>44190</c:v>
                </c:pt>
                <c:pt idx="19">
                  <c:v>44191</c:v>
                </c:pt>
                <c:pt idx="20">
                  <c:v>44192</c:v>
                </c:pt>
                <c:pt idx="21">
                  <c:v>44193</c:v>
                </c:pt>
                <c:pt idx="22">
                  <c:v>44194</c:v>
                </c:pt>
                <c:pt idx="23">
                  <c:v>44195</c:v>
                </c:pt>
                <c:pt idx="24">
                  <c:v>44196</c:v>
                </c:pt>
                <c:pt idx="25">
                  <c:v>44197</c:v>
                </c:pt>
                <c:pt idx="26">
                  <c:v>44198</c:v>
                </c:pt>
                <c:pt idx="27">
                  <c:v>44199</c:v>
                </c:pt>
                <c:pt idx="28">
                  <c:v>44200</c:v>
                </c:pt>
                <c:pt idx="29">
                  <c:v>44201</c:v>
                </c:pt>
                <c:pt idx="30">
                  <c:v>44202</c:v>
                </c:pt>
                <c:pt idx="31">
                  <c:v>44203</c:v>
                </c:pt>
                <c:pt idx="32">
                  <c:v>44204</c:v>
                </c:pt>
                <c:pt idx="33">
                  <c:v>44205</c:v>
                </c:pt>
                <c:pt idx="34">
                  <c:v>44206</c:v>
                </c:pt>
                <c:pt idx="35">
                  <c:v>44207</c:v>
                </c:pt>
                <c:pt idx="36">
                  <c:v>44208</c:v>
                </c:pt>
                <c:pt idx="37">
                  <c:v>44209</c:v>
                </c:pt>
                <c:pt idx="38">
                  <c:v>44210</c:v>
                </c:pt>
                <c:pt idx="39">
                  <c:v>44211</c:v>
                </c:pt>
                <c:pt idx="40">
                  <c:v>44212</c:v>
                </c:pt>
                <c:pt idx="41">
                  <c:v>44213</c:v>
                </c:pt>
                <c:pt idx="42">
                  <c:v>44214</c:v>
                </c:pt>
                <c:pt idx="43">
                  <c:v>44215</c:v>
                </c:pt>
                <c:pt idx="44">
                  <c:v>44216</c:v>
                </c:pt>
                <c:pt idx="45">
                  <c:v>44217</c:v>
                </c:pt>
                <c:pt idx="46">
                  <c:v>44218</c:v>
                </c:pt>
                <c:pt idx="47">
                  <c:v>44219</c:v>
                </c:pt>
                <c:pt idx="48">
                  <c:v>44220</c:v>
                </c:pt>
                <c:pt idx="49">
                  <c:v>44221</c:v>
                </c:pt>
                <c:pt idx="50">
                  <c:v>44222</c:v>
                </c:pt>
                <c:pt idx="51">
                  <c:v>44223</c:v>
                </c:pt>
                <c:pt idx="52">
                  <c:v>44224</c:v>
                </c:pt>
                <c:pt idx="53">
                  <c:v>44225</c:v>
                </c:pt>
                <c:pt idx="54">
                  <c:v>44226</c:v>
                </c:pt>
                <c:pt idx="55">
                  <c:v>44227</c:v>
                </c:pt>
                <c:pt idx="56">
                  <c:v>44228</c:v>
                </c:pt>
                <c:pt idx="57">
                  <c:v>44229</c:v>
                </c:pt>
                <c:pt idx="58">
                  <c:v>44230</c:v>
                </c:pt>
                <c:pt idx="59">
                  <c:v>44231</c:v>
                </c:pt>
                <c:pt idx="60">
                  <c:v>44232</c:v>
                </c:pt>
                <c:pt idx="61">
                  <c:v>44233</c:v>
                </c:pt>
                <c:pt idx="62">
                  <c:v>44234</c:v>
                </c:pt>
                <c:pt idx="63">
                  <c:v>44235</c:v>
                </c:pt>
                <c:pt idx="64">
                  <c:v>44236</c:v>
                </c:pt>
                <c:pt idx="65">
                  <c:v>44237</c:v>
                </c:pt>
                <c:pt idx="66">
                  <c:v>44238</c:v>
                </c:pt>
                <c:pt idx="67">
                  <c:v>44239</c:v>
                </c:pt>
                <c:pt idx="68">
                  <c:v>44240</c:v>
                </c:pt>
                <c:pt idx="69">
                  <c:v>44241</c:v>
                </c:pt>
                <c:pt idx="70">
                  <c:v>44242</c:v>
                </c:pt>
                <c:pt idx="71">
                  <c:v>44243</c:v>
                </c:pt>
                <c:pt idx="72">
                  <c:v>44244</c:v>
                </c:pt>
                <c:pt idx="73">
                  <c:v>44245</c:v>
                </c:pt>
                <c:pt idx="74">
                  <c:v>44246</c:v>
                </c:pt>
                <c:pt idx="75">
                  <c:v>44247</c:v>
                </c:pt>
                <c:pt idx="76">
                  <c:v>44248</c:v>
                </c:pt>
                <c:pt idx="77">
                  <c:v>44249</c:v>
                </c:pt>
                <c:pt idx="78">
                  <c:v>44250</c:v>
                </c:pt>
                <c:pt idx="79">
                  <c:v>44251</c:v>
                </c:pt>
                <c:pt idx="80">
                  <c:v>44252</c:v>
                </c:pt>
                <c:pt idx="81">
                  <c:v>44253</c:v>
                </c:pt>
                <c:pt idx="82">
                  <c:v>44254</c:v>
                </c:pt>
                <c:pt idx="83">
                  <c:v>44255</c:v>
                </c:pt>
                <c:pt idx="84">
                  <c:v>44256</c:v>
                </c:pt>
                <c:pt idx="85">
                  <c:v>44257</c:v>
                </c:pt>
                <c:pt idx="86">
                  <c:v>44258</c:v>
                </c:pt>
                <c:pt idx="87">
                  <c:v>44259</c:v>
                </c:pt>
                <c:pt idx="88">
                  <c:v>44260</c:v>
                </c:pt>
                <c:pt idx="89">
                  <c:v>44261</c:v>
                </c:pt>
                <c:pt idx="90">
                  <c:v>44262</c:v>
                </c:pt>
                <c:pt idx="91">
                  <c:v>44263</c:v>
                </c:pt>
                <c:pt idx="92">
                  <c:v>44264</c:v>
                </c:pt>
                <c:pt idx="93">
                  <c:v>44265</c:v>
                </c:pt>
                <c:pt idx="94">
                  <c:v>44266</c:v>
                </c:pt>
                <c:pt idx="95">
                  <c:v>44267</c:v>
                </c:pt>
                <c:pt idx="96">
                  <c:v>44268</c:v>
                </c:pt>
                <c:pt idx="97">
                  <c:v>44269</c:v>
                </c:pt>
                <c:pt idx="98">
                  <c:v>44270</c:v>
                </c:pt>
                <c:pt idx="99">
                  <c:v>44271</c:v>
                </c:pt>
                <c:pt idx="100">
                  <c:v>44272</c:v>
                </c:pt>
                <c:pt idx="101">
                  <c:v>44273</c:v>
                </c:pt>
                <c:pt idx="102">
                  <c:v>44274</c:v>
                </c:pt>
                <c:pt idx="103">
                  <c:v>44275</c:v>
                </c:pt>
                <c:pt idx="104">
                  <c:v>44276</c:v>
                </c:pt>
                <c:pt idx="105">
                  <c:v>44277</c:v>
                </c:pt>
                <c:pt idx="106">
                  <c:v>44278</c:v>
                </c:pt>
                <c:pt idx="107">
                  <c:v>44279</c:v>
                </c:pt>
                <c:pt idx="108">
                  <c:v>44280</c:v>
                </c:pt>
                <c:pt idx="109">
                  <c:v>44281</c:v>
                </c:pt>
                <c:pt idx="110">
                  <c:v>44282</c:v>
                </c:pt>
                <c:pt idx="111">
                  <c:v>44283</c:v>
                </c:pt>
                <c:pt idx="112">
                  <c:v>44284</c:v>
                </c:pt>
                <c:pt idx="113">
                  <c:v>44285</c:v>
                </c:pt>
                <c:pt idx="114">
                  <c:v>44286</c:v>
                </c:pt>
                <c:pt idx="115">
                  <c:v>44287</c:v>
                </c:pt>
                <c:pt idx="116">
                  <c:v>44288</c:v>
                </c:pt>
                <c:pt idx="117">
                  <c:v>44289</c:v>
                </c:pt>
                <c:pt idx="118">
                  <c:v>44290</c:v>
                </c:pt>
                <c:pt idx="119">
                  <c:v>44291</c:v>
                </c:pt>
                <c:pt idx="120">
                  <c:v>44292</c:v>
                </c:pt>
                <c:pt idx="121">
                  <c:v>44293</c:v>
                </c:pt>
                <c:pt idx="122">
                  <c:v>44294</c:v>
                </c:pt>
                <c:pt idx="123">
                  <c:v>44295</c:v>
                </c:pt>
                <c:pt idx="124">
                  <c:v>44296</c:v>
                </c:pt>
                <c:pt idx="125">
                  <c:v>44297</c:v>
                </c:pt>
                <c:pt idx="126">
                  <c:v>44298</c:v>
                </c:pt>
                <c:pt idx="127">
                  <c:v>44299</c:v>
                </c:pt>
                <c:pt idx="128">
                  <c:v>44300</c:v>
                </c:pt>
                <c:pt idx="129">
                  <c:v>44301</c:v>
                </c:pt>
                <c:pt idx="130">
                  <c:v>44302</c:v>
                </c:pt>
                <c:pt idx="131">
                  <c:v>44303</c:v>
                </c:pt>
                <c:pt idx="132">
                  <c:v>44304</c:v>
                </c:pt>
                <c:pt idx="133">
                  <c:v>44305</c:v>
                </c:pt>
                <c:pt idx="134">
                  <c:v>44306</c:v>
                </c:pt>
                <c:pt idx="135">
                  <c:v>44307</c:v>
                </c:pt>
                <c:pt idx="136">
                  <c:v>44308</c:v>
                </c:pt>
                <c:pt idx="137">
                  <c:v>44309</c:v>
                </c:pt>
                <c:pt idx="138">
                  <c:v>44310</c:v>
                </c:pt>
                <c:pt idx="139">
                  <c:v>44311</c:v>
                </c:pt>
                <c:pt idx="140">
                  <c:v>44312</c:v>
                </c:pt>
                <c:pt idx="141">
                  <c:v>44313</c:v>
                </c:pt>
                <c:pt idx="142">
                  <c:v>44314</c:v>
                </c:pt>
                <c:pt idx="143">
                  <c:v>44315</c:v>
                </c:pt>
                <c:pt idx="144">
                  <c:v>44316</c:v>
                </c:pt>
                <c:pt idx="145">
                  <c:v>44317</c:v>
                </c:pt>
                <c:pt idx="146">
                  <c:v>44318</c:v>
                </c:pt>
                <c:pt idx="147">
                  <c:v>44319</c:v>
                </c:pt>
                <c:pt idx="148">
                  <c:v>44320</c:v>
                </c:pt>
                <c:pt idx="149">
                  <c:v>44321</c:v>
                </c:pt>
                <c:pt idx="150">
                  <c:v>44322</c:v>
                </c:pt>
                <c:pt idx="151">
                  <c:v>44323</c:v>
                </c:pt>
                <c:pt idx="152">
                  <c:v>44324</c:v>
                </c:pt>
                <c:pt idx="153">
                  <c:v>44325</c:v>
                </c:pt>
                <c:pt idx="154">
                  <c:v>44326</c:v>
                </c:pt>
                <c:pt idx="155">
                  <c:v>44327</c:v>
                </c:pt>
                <c:pt idx="156">
                  <c:v>44328</c:v>
                </c:pt>
                <c:pt idx="157">
                  <c:v>44329</c:v>
                </c:pt>
                <c:pt idx="158">
                  <c:v>44330</c:v>
                </c:pt>
                <c:pt idx="159">
                  <c:v>44331</c:v>
                </c:pt>
                <c:pt idx="160">
                  <c:v>44332</c:v>
                </c:pt>
                <c:pt idx="161">
                  <c:v>44333</c:v>
                </c:pt>
                <c:pt idx="162">
                  <c:v>44334</c:v>
                </c:pt>
                <c:pt idx="163">
                  <c:v>44335</c:v>
                </c:pt>
                <c:pt idx="164">
                  <c:v>44336</c:v>
                </c:pt>
                <c:pt idx="165">
                  <c:v>44337</c:v>
                </c:pt>
                <c:pt idx="166">
                  <c:v>44338</c:v>
                </c:pt>
                <c:pt idx="167">
                  <c:v>44339</c:v>
                </c:pt>
                <c:pt idx="168">
                  <c:v>44340</c:v>
                </c:pt>
                <c:pt idx="169">
                  <c:v>44341</c:v>
                </c:pt>
                <c:pt idx="170">
                  <c:v>44342</c:v>
                </c:pt>
                <c:pt idx="171">
                  <c:v>44343</c:v>
                </c:pt>
                <c:pt idx="172">
                  <c:v>44344</c:v>
                </c:pt>
                <c:pt idx="173">
                  <c:v>44345</c:v>
                </c:pt>
                <c:pt idx="174">
                  <c:v>44346</c:v>
                </c:pt>
                <c:pt idx="175">
                  <c:v>44347</c:v>
                </c:pt>
                <c:pt idx="176">
                  <c:v>44348</c:v>
                </c:pt>
                <c:pt idx="177">
                  <c:v>44349</c:v>
                </c:pt>
                <c:pt idx="178">
                  <c:v>44350</c:v>
                </c:pt>
                <c:pt idx="179">
                  <c:v>44351</c:v>
                </c:pt>
                <c:pt idx="180">
                  <c:v>44352</c:v>
                </c:pt>
                <c:pt idx="181">
                  <c:v>44353</c:v>
                </c:pt>
                <c:pt idx="182">
                  <c:v>44354</c:v>
                </c:pt>
                <c:pt idx="183">
                  <c:v>44355</c:v>
                </c:pt>
                <c:pt idx="184">
                  <c:v>44356</c:v>
                </c:pt>
                <c:pt idx="185">
                  <c:v>44357</c:v>
                </c:pt>
                <c:pt idx="186">
                  <c:v>44358</c:v>
                </c:pt>
                <c:pt idx="187">
                  <c:v>44359</c:v>
                </c:pt>
                <c:pt idx="188">
                  <c:v>44360</c:v>
                </c:pt>
                <c:pt idx="189">
                  <c:v>44361</c:v>
                </c:pt>
                <c:pt idx="190">
                  <c:v>44362</c:v>
                </c:pt>
                <c:pt idx="191">
                  <c:v>44363</c:v>
                </c:pt>
                <c:pt idx="192">
                  <c:v>44364</c:v>
                </c:pt>
                <c:pt idx="193">
                  <c:v>44365</c:v>
                </c:pt>
                <c:pt idx="194">
                  <c:v>44366</c:v>
                </c:pt>
                <c:pt idx="195">
                  <c:v>44367</c:v>
                </c:pt>
                <c:pt idx="196">
                  <c:v>44368</c:v>
                </c:pt>
                <c:pt idx="197">
                  <c:v>44369</c:v>
                </c:pt>
                <c:pt idx="198">
                  <c:v>44370</c:v>
                </c:pt>
                <c:pt idx="199">
                  <c:v>44371</c:v>
                </c:pt>
                <c:pt idx="200">
                  <c:v>44372</c:v>
                </c:pt>
                <c:pt idx="201">
                  <c:v>44373</c:v>
                </c:pt>
                <c:pt idx="202">
                  <c:v>44374</c:v>
                </c:pt>
                <c:pt idx="203">
                  <c:v>44375</c:v>
                </c:pt>
                <c:pt idx="204">
                  <c:v>44376</c:v>
                </c:pt>
                <c:pt idx="205">
                  <c:v>44377</c:v>
                </c:pt>
                <c:pt idx="206">
                  <c:v>44378</c:v>
                </c:pt>
                <c:pt idx="207">
                  <c:v>44379</c:v>
                </c:pt>
                <c:pt idx="208">
                  <c:v>44380</c:v>
                </c:pt>
                <c:pt idx="209">
                  <c:v>44381</c:v>
                </c:pt>
                <c:pt idx="210">
                  <c:v>44382</c:v>
                </c:pt>
                <c:pt idx="211">
                  <c:v>44383</c:v>
                </c:pt>
                <c:pt idx="212">
                  <c:v>44384</c:v>
                </c:pt>
                <c:pt idx="213">
                  <c:v>44385</c:v>
                </c:pt>
                <c:pt idx="214">
                  <c:v>44386</c:v>
                </c:pt>
                <c:pt idx="215">
                  <c:v>44387</c:v>
                </c:pt>
                <c:pt idx="216">
                  <c:v>44388</c:v>
                </c:pt>
                <c:pt idx="217">
                  <c:v>44389</c:v>
                </c:pt>
                <c:pt idx="218">
                  <c:v>44390</c:v>
                </c:pt>
                <c:pt idx="219">
                  <c:v>44391</c:v>
                </c:pt>
                <c:pt idx="220">
                  <c:v>44392</c:v>
                </c:pt>
                <c:pt idx="221">
                  <c:v>44393</c:v>
                </c:pt>
                <c:pt idx="222">
                  <c:v>44394</c:v>
                </c:pt>
                <c:pt idx="223">
                  <c:v>44395</c:v>
                </c:pt>
                <c:pt idx="224">
                  <c:v>44396</c:v>
                </c:pt>
                <c:pt idx="225">
                  <c:v>44397</c:v>
                </c:pt>
                <c:pt idx="226">
                  <c:v>44398</c:v>
                </c:pt>
                <c:pt idx="227">
                  <c:v>44399</c:v>
                </c:pt>
                <c:pt idx="228">
                  <c:v>44400</c:v>
                </c:pt>
                <c:pt idx="229">
                  <c:v>44401</c:v>
                </c:pt>
                <c:pt idx="230">
                  <c:v>44402</c:v>
                </c:pt>
                <c:pt idx="231">
                  <c:v>44403</c:v>
                </c:pt>
                <c:pt idx="232">
                  <c:v>44404</c:v>
                </c:pt>
                <c:pt idx="233">
                  <c:v>44405</c:v>
                </c:pt>
                <c:pt idx="234">
                  <c:v>44406</c:v>
                </c:pt>
                <c:pt idx="235">
                  <c:v>44407</c:v>
                </c:pt>
                <c:pt idx="236">
                  <c:v>44408</c:v>
                </c:pt>
                <c:pt idx="237">
                  <c:v>44409</c:v>
                </c:pt>
                <c:pt idx="238">
                  <c:v>44410</c:v>
                </c:pt>
                <c:pt idx="239">
                  <c:v>44411</c:v>
                </c:pt>
                <c:pt idx="240">
                  <c:v>44412</c:v>
                </c:pt>
                <c:pt idx="241">
                  <c:v>44413</c:v>
                </c:pt>
                <c:pt idx="242">
                  <c:v>44414</c:v>
                </c:pt>
                <c:pt idx="243">
                  <c:v>44415</c:v>
                </c:pt>
                <c:pt idx="244">
                  <c:v>44416</c:v>
                </c:pt>
                <c:pt idx="245">
                  <c:v>44417</c:v>
                </c:pt>
                <c:pt idx="246">
                  <c:v>44418</c:v>
                </c:pt>
                <c:pt idx="247">
                  <c:v>44419</c:v>
                </c:pt>
                <c:pt idx="248">
                  <c:v>44420</c:v>
                </c:pt>
                <c:pt idx="249">
                  <c:v>44421</c:v>
                </c:pt>
                <c:pt idx="250">
                  <c:v>44422</c:v>
                </c:pt>
                <c:pt idx="251">
                  <c:v>44423</c:v>
                </c:pt>
                <c:pt idx="252">
                  <c:v>44424</c:v>
                </c:pt>
                <c:pt idx="253">
                  <c:v>44425</c:v>
                </c:pt>
                <c:pt idx="254">
                  <c:v>44426</c:v>
                </c:pt>
                <c:pt idx="255">
                  <c:v>44427</c:v>
                </c:pt>
                <c:pt idx="256">
                  <c:v>44428</c:v>
                </c:pt>
                <c:pt idx="257">
                  <c:v>44429</c:v>
                </c:pt>
                <c:pt idx="258">
                  <c:v>44430</c:v>
                </c:pt>
                <c:pt idx="259">
                  <c:v>44431</c:v>
                </c:pt>
                <c:pt idx="260">
                  <c:v>44432</c:v>
                </c:pt>
                <c:pt idx="261">
                  <c:v>44433</c:v>
                </c:pt>
                <c:pt idx="262">
                  <c:v>44434</c:v>
                </c:pt>
                <c:pt idx="263">
                  <c:v>44435</c:v>
                </c:pt>
                <c:pt idx="264">
                  <c:v>44436</c:v>
                </c:pt>
                <c:pt idx="265">
                  <c:v>44437</c:v>
                </c:pt>
                <c:pt idx="266">
                  <c:v>44438</c:v>
                </c:pt>
                <c:pt idx="267">
                  <c:v>44439</c:v>
                </c:pt>
                <c:pt idx="268">
                  <c:v>44440</c:v>
                </c:pt>
                <c:pt idx="269">
                  <c:v>44441</c:v>
                </c:pt>
                <c:pt idx="270">
                  <c:v>44442</c:v>
                </c:pt>
                <c:pt idx="271">
                  <c:v>44443</c:v>
                </c:pt>
                <c:pt idx="272">
                  <c:v>44444</c:v>
                </c:pt>
                <c:pt idx="273">
                  <c:v>44445</c:v>
                </c:pt>
                <c:pt idx="274">
                  <c:v>44446</c:v>
                </c:pt>
                <c:pt idx="275">
                  <c:v>44447</c:v>
                </c:pt>
                <c:pt idx="276">
                  <c:v>44448</c:v>
                </c:pt>
                <c:pt idx="277">
                  <c:v>44449</c:v>
                </c:pt>
                <c:pt idx="278">
                  <c:v>44450</c:v>
                </c:pt>
                <c:pt idx="279">
                  <c:v>44451</c:v>
                </c:pt>
                <c:pt idx="280">
                  <c:v>44452</c:v>
                </c:pt>
                <c:pt idx="281">
                  <c:v>44453</c:v>
                </c:pt>
                <c:pt idx="282">
                  <c:v>44454</c:v>
                </c:pt>
                <c:pt idx="283">
                  <c:v>44455</c:v>
                </c:pt>
                <c:pt idx="284">
                  <c:v>44456</c:v>
                </c:pt>
                <c:pt idx="285">
                  <c:v>44457</c:v>
                </c:pt>
                <c:pt idx="286">
                  <c:v>44458</c:v>
                </c:pt>
                <c:pt idx="287">
                  <c:v>44459</c:v>
                </c:pt>
                <c:pt idx="288">
                  <c:v>44460</c:v>
                </c:pt>
                <c:pt idx="289">
                  <c:v>44461</c:v>
                </c:pt>
                <c:pt idx="290">
                  <c:v>44462</c:v>
                </c:pt>
                <c:pt idx="291">
                  <c:v>44463</c:v>
                </c:pt>
                <c:pt idx="292">
                  <c:v>44464</c:v>
                </c:pt>
                <c:pt idx="293">
                  <c:v>44465</c:v>
                </c:pt>
                <c:pt idx="294">
                  <c:v>44466</c:v>
                </c:pt>
                <c:pt idx="295">
                  <c:v>44467</c:v>
                </c:pt>
                <c:pt idx="296">
                  <c:v>44468</c:v>
                </c:pt>
                <c:pt idx="297">
                  <c:v>44469</c:v>
                </c:pt>
                <c:pt idx="298">
                  <c:v>44470</c:v>
                </c:pt>
                <c:pt idx="299">
                  <c:v>44471</c:v>
                </c:pt>
                <c:pt idx="300">
                  <c:v>44472</c:v>
                </c:pt>
                <c:pt idx="301">
                  <c:v>44473</c:v>
                </c:pt>
                <c:pt idx="302">
                  <c:v>44474</c:v>
                </c:pt>
                <c:pt idx="303">
                  <c:v>44475</c:v>
                </c:pt>
                <c:pt idx="304">
                  <c:v>44476</c:v>
                </c:pt>
                <c:pt idx="305">
                  <c:v>44477</c:v>
                </c:pt>
                <c:pt idx="306">
                  <c:v>44478</c:v>
                </c:pt>
                <c:pt idx="307">
                  <c:v>44479</c:v>
                </c:pt>
                <c:pt idx="308">
                  <c:v>44480</c:v>
                </c:pt>
                <c:pt idx="309">
                  <c:v>44481</c:v>
                </c:pt>
                <c:pt idx="310">
                  <c:v>44482</c:v>
                </c:pt>
                <c:pt idx="311">
                  <c:v>44483</c:v>
                </c:pt>
                <c:pt idx="312">
                  <c:v>44484</c:v>
                </c:pt>
                <c:pt idx="313">
                  <c:v>44485</c:v>
                </c:pt>
                <c:pt idx="314">
                  <c:v>44486</c:v>
                </c:pt>
                <c:pt idx="315">
                  <c:v>44487</c:v>
                </c:pt>
                <c:pt idx="316">
                  <c:v>44488</c:v>
                </c:pt>
                <c:pt idx="317">
                  <c:v>44489</c:v>
                </c:pt>
                <c:pt idx="318">
                  <c:v>44490</c:v>
                </c:pt>
                <c:pt idx="319">
                  <c:v>44491</c:v>
                </c:pt>
                <c:pt idx="320">
                  <c:v>44492</c:v>
                </c:pt>
                <c:pt idx="321">
                  <c:v>44493</c:v>
                </c:pt>
                <c:pt idx="322">
                  <c:v>44494</c:v>
                </c:pt>
                <c:pt idx="323">
                  <c:v>44495</c:v>
                </c:pt>
                <c:pt idx="324">
                  <c:v>44496</c:v>
                </c:pt>
                <c:pt idx="325">
                  <c:v>44497</c:v>
                </c:pt>
                <c:pt idx="326">
                  <c:v>44498</c:v>
                </c:pt>
                <c:pt idx="327">
                  <c:v>44499</c:v>
                </c:pt>
                <c:pt idx="328">
                  <c:v>44500</c:v>
                </c:pt>
              </c:numCache>
            </c:numRef>
          </c:xVal>
          <c:yVal>
            <c:numRef>
              <c:f>'Plot Data'!$AS$376:$AS$704</c:f>
              <c:numCache>
                <c:formatCode>m/d/yy;@</c:formatCode>
                <c:ptCount val="329"/>
                <c:pt idx="0">
                  <c:v>44266</c:v>
                </c:pt>
                <c:pt idx="1">
                  <c:v>44266</c:v>
                </c:pt>
                <c:pt idx="2">
                  <c:v>44266</c:v>
                </c:pt>
                <c:pt idx="3">
                  <c:v>44266</c:v>
                </c:pt>
                <c:pt idx="4">
                  <c:v>44266</c:v>
                </c:pt>
                <c:pt idx="5">
                  <c:v>44266</c:v>
                </c:pt>
                <c:pt idx="6">
                  <c:v>44269</c:v>
                </c:pt>
                <c:pt idx="7">
                  <c:v>44298</c:v>
                </c:pt>
                <c:pt idx="8">
                  <c:v>44298</c:v>
                </c:pt>
                <c:pt idx="9">
                  <c:v>44298</c:v>
                </c:pt>
                <c:pt idx="10">
                  <c:v>44294</c:v>
                </c:pt>
                <c:pt idx="11">
                  <c:v>44338</c:v>
                </c:pt>
                <c:pt idx="12">
                  <c:v>44338</c:v>
                </c:pt>
                <c:pt idx="13">
                  <c:v>44338</c:v>
                </c:pt>
                <c:pt idx="14">
                  <c:v>44338</c:v>
                </c:pt>
                <c:pt idx="15">
                  <c:v>44333</c:v>
                </c:pt>
                <c:pt idx="16">
                  <c:v>44333</c:v>
                </c:pt>
                <c:pt idx="17">
                  <c:v>44333</c:v>
                </c:pt>
                <c:pt idx="18">
                  <c:v>44342</c:v>
                </c:pt>
                <c:pt idx="19">
                  <c:v>44342</c:v>
                </c:pt>
                <c:pt idx="20">
                  <c:v>44342</c:v>
                </c:pt>
                <c:pt idx="21">
                  <c:v>44248</c:v>
                </c:pt>
                <c:pt idx="22">
                  <c:v>44342</c:v>
                </c:pt>
                <c:pt idx="23">
                  <c:v>44342</c:v>
                </c:pt>
                <c:pt idx="24">
                  <c:v>44342</c:v>
                </c:pt>
                <c:pt idx="25">
                  <c:v>44263</c:v>
                </c:pt>
                <c:pt idx="26">
                  <c:v>44263</c:v>
                </c:pt>
                <c:pt idx="27">
                  <c:v>44263</c:v>
                </c:pt>
                <c:pt idx="28">
                  <c:v>44263</c:v>
                </c:pt>
                <c:pt idx="29">
                  <c:v>44266</c:v>
                </c:pt>
                <c:pt idx="30">
                  <c:v>44266</c:v>
                </c:pt>
                <c:pt idx="31">
                  <c:v>44266</c:v>
                </c:pt>
                <c:pt idx="32">
                  <c:v>44272</c:v>
                </c:pt>
                <c:pt idx="33">
                  <c:v>44273</c:v>
                </c:pt>
                <c:pt idx="34">
                  <c:v>44273</c:v>
                </c:pt>
                <c:pt idx="35">
                  <c:v>44273</c:v>
                </c:pt>
                <c:pt idx="36">
                  <c:v>44273</c:v>
                </c:pt>
                <c:pt idx="37">
                  <c:v>44309</c:v>
                </c:pt>
                <c:pt idx="38">
                  <c:v>44309</c:v>
                </c:pt>
                <c:pt idx="39">
                  <c:v>44309</c:v>
                </c:pt>
                <c:pt idx="40">
                  <c:v>44320</c:v>
                </c:pt>
                <c:pt idx="41">
                  <c:v>44320</c:v>
                </c:pt>
                <c:pt idx="42">
                  <c:v>44320</c:v>
                </c:pt>
                <c:pt idx="43">
                  <c:v>44306</c:v>
                </c:pt>
                <c:pt idx="44">
                  <c:v>44306</c:v>
                </c:pt>
                <c:pt idx="45">
                  <c:v>44302</c:v>
                </c:pt>
                <c:pt idx="46">
                  <c:v>44302</c:v>
                </c:pt>
                <c:pt idx="47">
                  <c:v>44302</c:v>
                </c:pt>
                <c:pt idx="48">
                  <c:v>44329</c:v>
                </c:pt>
                <c:pt idx="49">
                  <c:v>44332</c:v>
                </c:pt>
                <c:pt idx="50">
                  <c:v>44332</c:v>
                </c:pt>
                <c:pt idx="51">
                  <c:v>44332</c:v>
                </c:pt>
                <c:pt idx="52">
                  <c:v>44269</c:v>
                </c:pt>
                <c:pt idx="53">
                  <c:v>44397</c:v>
                </c:pt>
                <c:pt idx="54">
                  <c:v>44403</c:v>
                </c:pt>
                <c:pt idx="55">
                  <c:v>44403</c:v>
                </c:pt>
                <c:pt idx="56">
                  <c:v>44387</c:v>
                </c:pt>
                <c:pt idx="57">
                  <c:v>44387</c:v>
                </c:pt>
                <c:pt idx="58">
                  <c:v>44424</c:v>
                </c:pt>
                <c:pt idx="59">
                  <c:v>44424</c:v>
                </c:pt>
                <c:pt idx="60">
                  <c:v>44424</c:v>
                </c:pt>
                <c:pt idx="61">
                  <c:v>44424</c:v>
                </c:pt>
                <c:pt idx="62">
                  <c:v>44424</c:v>
                </c:pt>
                <c:pt idx="63">
                  <c:v>44422</c:v>
                </c:pt>
                <c:pt idx="64">
                  <c:v>44422</c:v>
                </c:pt>
                <c:pt idx="65">
                  <c:v>44409</c:v>
                </c:pt>
                <c:pt idx="66">
                  <c:v>44409</c:v>
                </c:pt>
                <c:pt idx="67">
                  <c:v>44407</c:v>
                </c:pt>
                <c:pt idx="68">
                  <c:v>44402</c:v>
                </c:pt>
                <c:pt idx="69">
                  <c:v>44402</c:v>
                </c:pt>
                <c:pt idx="70">
                  <c:v>44402</c:v>
                </c:pt>
                <c:pt idx="71">
                  <c:v>44402</c:v>
                </c:pt>
                <c:pt idx="72">
                  <c:v>44398</c:v>
                </c:pt>
                <c:pt idx="73">
                  <c:v>44398</c:v>
                </c:pt>
                <c:pt idx="74">
                  <c:v>44399</c:v>
                </c:pt>
                <c:pt idx="75">
                  <c:v>44397</c:v>
                </c:pt>
                <c:pt idx="76">
                  <c:v>44397</c:v>
                </c:pt>
                <c:pt idx="77">
                  <c:v>44393</c:v>
                </c:pt>
                <c:pt idx="78">
                  <c:v>44393</c:v>
                </c:pt>
                <c:pt idx="79">
                  <c:v>44393</c:v>
                </c:pt>
                <c:pt idx="80">
                  <c:v>44397</c:v>
                </c:pt>
                <c:pt idx="81">
                  <c:v>44396</c:v>
                </c:pt>
                <c:pt idx="82">
                  <c:v>44396</c:v>
                </c:pt>
                <c:pt idx="83">
                  <c:v>44396</c:v>
                </c:pt>
                <c:pt idx="84">
                  <c:v>44397</c:v>
                </c:pt>
                <c:pt idx="85">
                  <c:v>44429</c:v>
                </c:pt>
                <c:pt idx="86">
                  <c:v>44403</c:v>
                </c:pt>
                <c:pt idx="87">
                  <c:v>44406</c:v>
                </c:pt>
                <c:pt idx="88">
                  <c:v>44473</c:v>
                </c:pt>
                <c:pt idx="89">
                  <c:v>44325</c:v>
                </c:pt>
                <c:pt idx="90">
                  <c:v>44325</c:v>
                </c:pt>
                <c:pt idx="91">
                  <c:v>44317</c:v>
                </c:pt>
                <c:pt idx="92">
                  <c:v>44317</c:v>
                </c:pt>
                <c:pt idx="93">
                  <c:v>44317</c:v>
                </c:pt>
                <c:pt idx="94">
                  <c:v>44317</c:v>
                </c:pt>
                <c:pt idx="95">
                  <c:v>44420</c:v>
                </c:pt>
                <c:pt idx="96">
                  <c:v>44420</c:v>
                </c:pt>
                <c:pt idx="97">
                  <c:v>44420</c:v>
                </c:pt>
                <c:pt idx="98">
                  <c:v>44423</c:v>
                </c:pt>
                <c:pt idx="99">
                  <c:v>44423</c:v>
                </c:pt>
                <c:pt idx="100">
                  <c:v>44423</c:v>
                </c:pt>
                <c:pt idx="101">
                  <c:v>44425</c:v>
                </c:pt>
                <c:pt idx="102">
                  <c:v>44354</c:v>
                </c:pt>
                <c:pt idx="103">
                  <c:v>44354</c:v>
                </c:pt>
                <c:pt idx="104">
                  <c:v>44354</c:v>
                </c:pt>
                <c:pt idx="105">
                  <c:v>44383</c:v>
                </c:pt>
                <c:pt idx="106">
                  <c:v>44383</c:v>
                </c:pt>
                <c:pt idx="107">
                  <c:v>44385</c:v>
                </c:pt>
                <c:pt idx="108">
                  <c:v>44365</c:v>
                </c:pt>
                <c:pt idx="109">
                  <c:v>44369</c:v>
                </c:pt>
                <c:pt idx="110">
                  <c:v>44372</c:v>
                </c:pt>
                <c:pt idx="111">
                  <c:v>44372</c:v>
                </c:pt>
                <c:pt idx="112">
                  <c:v>44376</c:v>
                </c:pt>
                <c:pt idx="113">
                  <c:v>44379</c:v>
                </c:pt>
                <c:pt idx="114">
                  <c:v>44380</c:v>
                </c:pt>
                <c:pt idx="115">
                  <c:v>44382</c:v>
                </c:pt>
                <c:pt idx="116">
                  <c:v>44384</c:v>
                </c:pt>
                <c:pt idx="117">
                  <c:v>44378</c:v>
                </c:pt>
                <c:pt idx="118">
                  <c:v>44378</c:v>
                </c:pt>
                <c:pt idx="119">
                  <c:v>44380</c:v>
                </c:pt>
                <c:pt idx="120">
                  <c:v>44378</c:v>
                </c:pt>
                <c:pt idx="121">
                  <c:v>44379</c:v>
                </c:pt>
                <c:pt idx="122">
                  <c:v>44379</c:v>
                </c:pt>
                <c:pt idx="123">
                  <c:v>44379</c:v>
                </c:pt>
                <c:pt idx="124">
                  <c:v>44381</c:v>
                </c:pt>
                <c:pt idx="125">
                  <c:v>44381</c:v>
                </c:pt>
                <c:pt idx="126">
                  <c:v>44380</c:v>
                </c:pt>
                <c:pt idx="127">
                  <c:v>44380</c:v>
                </c:pt>
                <c:pt idx="128">
                  <c:v>44380</c:v>
                </c:pt>
                <c:pt idx="129">
                  <c:v>44381</c:v>
                </c:pt>
                <c:pt idx="130">
                  <c:v>44382</c:v>
                </c:pt>
                <c:pt idx="131">
                  <c:v>44382</c:v>
                </c:pt>
                <c:pt idx="132">
                  <c:v>44382</c:v>
                </c:pt>
                <c:pt idx="133">
                  <c:v>44380</c:v>
                </c:pt>
                <c:pt idx="134">
                  <c:v>44381</c:v>
                </c:pt>
                <c:pt idx="135">
                  <c:v>44381</c:v>
                </c:pt>
                <c:pt idx="136">
                  <c:v>44384</c:v>
                </c:pt>
                <c:pt idx="137">
                  <c:v>44390</c:v>
                </c:pt>
                <c:pt idx="138">
                  <c:v>44390</c:v>
                </c:pt>
                <c:pt idx="139">
                  <c:v>44390</c:v>
                </c:pt>
                <c:pt idx="140">
                  <c:v>44390</c:v>
                </c:pt>
                <c:pt idx="141">
                  <c:v>44390</c:v>
                </c:pt>
                <c:pt idx="142">
                  <c:v>44390</c:v>
                </c:pt>
                <c:pt idx="143">
                  <c:v>44387</c:v>
                </c:pt>
                <c:pt idx="144">
                  <c:v>44391</c:v>
                </c:pt>
                <c:pt idx="145">
                  <c:v>44391</c:v>
                </c:pt>
                <c:pt idx="146">
                  <c:v>44391</c:v>
                </c:pt>
                <c:pt idx="147">
                  <c:v>44390</c:v>
                </c:pt>
                <c:pt idx="148">
                  <c:v>44390</c:v>
                </c:pt>
                <c:pt idx="149">
                  <c:v>44389</c:v>
                </c:pt>
                <c:pt idx="150">
                  <c:v>44389</c:v>
                </c:pt>
                <c:pt idx="151">
                  <c:v>44389</c:v>
                </c:pt>
                <c:pt idx="152">
                  <c:v>44384</c:v>
                </c:pt>
                <c:pt idx="153">
                  <c:v>44384</c:v>
                </c:pt>
                <c:pt idx="154">
                  <c:v>44384</c:v>
                </c:pt>
                <c:pt idx="155">
                  <c:v>44384</c:v>
                </c:pt>
                <c:pt idx="156">
                  <c:v>44385</c:v>
                </c:pt>
                <c:pt idx="157">
                  <c:v>44385</c:v>
                </c:pt>
                <c:pt idx="158">
                  <c:v>44385</c:v>
                </c:pt>
                <c:pt idx="159">
                  <c:v>44385</c:v>
                </c:pt>
                <c:pt idx="160">
                  <c:v>44387</c:v>
                </c:pt>
                <c:pt idx="161">
                  <c:v>44387</c:v>
                </c:pt>
                <c:pt idx="162">
                  <c:v>44387</c:v>
                </c:pt>
                <c:pt idx="163">
                  <c:v>44384</c:v>
                </c:pt>
                <c:pt idx="164">
                  <c:v>44384</c:v>
                </c:pt>
                <c:pt idx="165">
                  <c:v>44377</c:v>
                </c:pt>
                <c:pt idx="166">
                  <c:v>44377</c:v>
                </c:pt>
                <c:pt idx="167">
                  <c:v>44377</c:v>
                </c:pt>
                <c:pt idx="168">
                  <c:v>44376</c:v>
                </c:pt>
                <c:pt idx="169">
                  <c:v>44376</c:v>
                </c:pt>
                <c:pt idx="170">
                  <c:v>44378</c:v>
                </c:pt>
                <c:pt idx="171">
                  <c:v>44381</c:v>
                </c:pt>
                <c:pt idx="172">
                  <c:v>44382</c:v>
                </c:pt>
                <c:pt idx="173">
                  <c:v>44382</c:v>
                </c:pt>
                <c:pt idx="174">
                  <c:v>44382</c:v>
                </c:pt>
                <c:pt idx="175">
                  <c:v>44382</c:v>
                </c:pt>
                <c:pt idx="176">
                  <c:v>44380</c:v>
                </c:pt>
                <c:pt idx="177">
                  <c:v>44380</c:v>
                </c:pt>
                <c:pt idx="178">
                  <c:v>44380</c:v>
                </c:pt>
                <c:pt idx="179">
                  <c:v>44380</c:v>
                </c:pt>
                <c:pt idx="180">
                  <c:v>44381</c:v>
                </c:pt>
                <c:pt idx="181">
                  <c:v>44381</c:v>
                </c:pt>
                <c:pt idx="182">
                  <c:v>44381</c:v>
                </c:pt>
                <c:pt idx="183">
                  <c:v>44381</c:v>
                </c:pt>
                <c:pt idx="184">
                  <c:v>44381</c:v>
                </c:pt>
                <c:pt idx="185">
                  <c:v>44381</c:v>
                </c:pt>
                <c:pt idx="186">
                  <c:v>44381</c:v>
                </c:pt>
                <c:pt idx="187">
                  <c:v>44381</c:v>
                </c:pt>
                <c:pt idx="188">
                  <c:v>44381</c:v>
                </c:pt>
                <c:pt idx="189">
                  <c:v>44381</c:v>
                </c:pt>
                <c:pt idx="190">
                  <c:v>44381</c:v>
                </c:pt>
                <c:pt idx="191">
                  <c:v>44381</c:v>
                </c:pt>
                <c:pt idx="192">
                  <c:v>44381</c:v>
                </c:pt>
                <c:pt idx="193">
                  <c:v>44381</c:v>
                </c:pt>
                <c:pt idx="194">
                  <c:v>44381</c:v>
                </c:pt>
                <c:pt idx="195">
                  <c:v>44381</c:v>
                </c:pt>
                <c:pt idx="196">
                  <c:v>44381</c:v>
                </c:pt>
                <c:pt idx="197">
                  <c:v>44381</c:v>
                </c:pt>
                <c:pt idx="198">
                  <c:v>44381</c:v>
                </c:pt>
                <c:pt idx="199">
                  <c:v>44381</c:v>
                </c:pt>
                <c:pt idx="200">
                  <c:v>44381</c:v>
                </c:pt>
                <c:pt idx="201">
                  <c:v>44381</c:v>
                </c:pt>
                <c:pt idx="202">
                  <c:v>44381</c:v>
                </c:pt>
                <c:pt idx="203">
                  <c:v>44381</c:v>
                </c:pt>
                <c:pt idx="204">
                  <c:v>44381</c:v>
                </c:pt>
                <c:pt idx="205">
                  <c:v>44407</c:v>
                </c:pt>
                <c:pt idx="206">
                  <c:v>44402</c:v>
                </c:pt>
                <c:pt idx="207">
                  <c:v>44402</c:v>
                </c:pt>
                <c:pt idx="208">
                  <c:v>44402</c:v>
                </c:pt>
                <c:pt idx="209">
                  <c:v>44402</c:v>
                </c:pt>
                <c:pt idx="210">
                  <c:v>44402</c:v>
                </c:pt>
                <c:pt idx="211">
                  <c:v>44441</c:v>
                </c:pt>
                <c:pt idx="212">
                  <c:v>44441</c:v>
                </c:pt>
                <c:pt idx="213">
                  <c:v>44431</c:v>
                </c:pt>
                <c:pt idx="214">
                  <c:v>44440.666666666664</c:v>
                </c:pt>
                <c:pt idx="215">
                  <c:v>44450.333333333336</c:v>
                </c:pt>
                <c:pt idx="216">
                  <c:v>44460</c:v>
                </c:pt>
                <c:pt idx="217">
                  <c:v>44460</c:v>
                </c:pt>
                <c:pt idx="218">
                  <c:v>44417</c:v>
                </c:pt>
                <c:pt idx="219">
                  <c:v>44425</c:v>
                </c:pt>
                <c:pt idx="220">
                  <c:v>44424</c:v>
                </c:pt>
                <c:pt idx="221">
                  <c:v>44424</c:v>
                </c:pt>
                <c:pt idx="222">
                  <c:v>44424</c:v>
                </c:pt>
                <c:pt idx="223">
                  <c:v>44485</c:v>
                </c:pt>
                <c:pt idx="224">
                  <c:v>44485</c:v>
                </c:pt>
                <c:pt idx="225">
                  <c:v>44540</c:v>
                </c:pt>
                <c:pt idx="226">
                  <c:v>44540</c:v>
                </c:pt>
                <c:pt idx="227">
                  <c:v>44540</c:v>
                </c:pt>
                <c:pt idx="228">
                  <c:v>44529</c:v>
                </c:pt>
                <c:pt idx="229">
                  <c:v>44529</c:v>
                </c:pt>
                <c:pt idx="230">
                  <c:v>44529</c:v>
                </c:pt>
                <c:pt idx="231">
                  <c:v>44529</c:v>
                </c:pt>
                <c:pt idx="232">
                  <c:v>44530</c:v>
                </c:pt>
                <c:pt idx="233">
                  <c:v>44530</c:v>
                </c:pt>
                <c:pt idx="234">
                  <c:v>44524</c:v>
                </c:pt>
                <c:pt idx="235">
                  <c:v>44524</c:v>
                </c:pt>
                <c:pt idx="236">
                  <c:v>44547</c:v>
                </c:pt>
                <c:pt idx="237">
                  <c:v>44533</c:v>
                </c:pt>
                <c:pt idx="238">
                  <c:v>44539</c:v>
                </c:pt>
                <c:pt idx="239">
                  <c:v>44539</c:v>
                </c:pt>
                <c:pt idx="240">
                  <c:v>44572</c:v>
                </c:pt>
                <c:pt idx="241">
                  <c:v>44572</c:v>
                </c:pt>
                <c:pt idx="242">
                  <c:v>44572</c:v>
                </c:pt>
                <c:pt idx="243">
                  <c:v>44572</c:v>
                </c:pt>
                <c:pt idx="244">
                  <c:v>44574</c:v>
                </c:pt>
                <c:pt idx="245">
                  <c:v>44574</c:v>
                </c:pt>
                <c:pt idx="246">
                  <c:v>44574</c:v>
                </c:pt>
                <c:pt idx="247">
                  <c:v>44569</c:v>
                </c:pt>
                <c:pt idx="248">
                  <c:v>44565</c:v>
                </c:pt>
                <c:pt idx="249">
                  <c:v>44565</c:v>
                </c:pt>
                <c:pt idx="250">
                  <c:v>44565</c:v>
                </c:pt>
                <c:pt idx="251">
                  <c:v>44565</c:v>
                </c:pt>
                <c:pt idx="252">
                  <c:v>44576</c:v>
                </c:pt>
                <c:pt idx="253">
                  <c:v>44568</c:v>
                </c:pt>
                <c:pt idx="254">
                  <c:v>44553</c:v>
                </c:pt>
                <c:pt idx="255">
                  <c:v>44543</c:v>
                </c:pt>
                <c:pt idx="256">
                  <c:v>44543</c:v>
                </c:pt>
                <c:pt idx="257">
                  <c:v>44543</c:v>
                </c:pt>
                <c:pt idx="258">
                  <c:v>44543</c:v>
                </c:pt>
                <c:pt idx="259">
                  <c:v>44557</c:v>
                </c:pt>
                <c:pt idx="260">
                  <c:v>44551</c:v>
                </c:pt>
                <c:pt idx="261">
                  <c:v>44551</c:v>
                </c:pt>
                <c:pt idx="262">
                  <c:v>44551</c:v>
                </c:pt>
                <c:pt idx="263">
                  <c:v>44551</c:v>
                </c:pt>
                <c:pt idx="264">
                  <c:v>44545</c:v>
                </c:pt>
                <c:pt idx="265">
                  <c:v>44545</c:v>
                </c:pt>
                <c:pt idx="266">
                  <c:v>44545</c:v>
                </c:pt>
                <c:pt idx="267">
                  <c:v>44545</c:v>
                </c:pt>
                <c:pt idx="268">
                  <c:v>44548</c:v>
                </c:pt>
                <c:pt idx="269">
                  <c:v>44546</c:v>
                </c:pt>
                <c:pt idx="270">
                  <c:v>44546</c:v>
                </c:pt>
                <c:pt idx="271">
                  <c:v>44550</c:v>
                </c:pt>
                <c:pt idx="272">
                  <c:v>44550</c:v>
                </c:pt>
                <c:pt idx="273">
                  <c:v>44551</c:v>
                </c:pt>
                <c:pt idx="274">
                  <c:v>44549</c:v>
                </c:pt>
                <c:pt idx="275">
                  <c:v>44549</c:v>
                </c:pt>
                <c:pt idx="276">
                  <c:v>44549</c:v>
                </c:pt>
                <c:pt idx="277">
                  <c:v>44549</c:v>
                </c:pt>
                <c:pt idx="278">
                  <c:v>44549</c:v>
                </c:pt>
                <c:pt idx="279">
                  <c:v>44549</c:v>
                </c:pt>
                <c:pt idx="280">
                  <c:v>44549</c:v>
                </c:pt>
                <c:pt idx="281">
                  <c:v>44549</c:v>
                </c:pt>
                <c:pt idx="282">
                  <c:v>44549</c:v>
                </c:pt>
                <c:pt idx="283">
                  <c:v>44549</c:v>
                </c:pt>
                <c:pt idx="284">
                  <c:v>44549</c:v>
                </c:pt>
                <c:pt idx="285">
                  <c:v>44549</c:v>
                </c:pt>
                <c:pt idx="286">
                  <c:v>44549</c:v>
                </c:pt>
                <c:pt idx="287">
                  <c:v>44549</c:v>
                </c:pt>
                <c:pt idx="288">
                  <c:v>44549</c:v>
                </c:pt>
                <c:pt idx="289">
                  <c:v>44549</c:v>
                </c:pt>
                <c:pt idx="290">
                  <c:v>44549</c:v>
                </c:pt>
                <c:pt idx="291">
                  <c:v>44549</c:v>
                </c:pt>
                <c:pt idx="292">
                  <c:v>44549</c:v>
                </c:pt>
                <c:pt idx="293">
                  <c:v>44549</c:v>
                </c:pt>
                <c:pt idx="294">
                  <c:v>44549</c:v>
                </c:pt>
                <c:pt idx="295">
                  <c:v>44549</c:v>
                </c:pt>
                <c:pt idx="296">
                  <c:v>44549</c:v>
                </c:pt>
                <c:pt idx="297">
                  <c:v>44549</c:v>
                </c:pt>
                <c:pt idx="298">
                  <c:v>44549</c:v>
                </c:pt>
                <c:pt idx="299">
                  <c:v>44549</c:v>
                </c:pt>
                <c:pt idx="300">
                  <c:v>44549</c:v>
                </c:pt>
                <c:pt idx="301">
                  <c:v>44549</c:v>
                </c:pt>
                <c:pt idx="302">
                  <c:v>44549</c:v>
                </c:pt>
                <c:pt idx="303">
                  <c:v>44549</c:v>
                </c:pt>
                <c:pt idx="304">
                  <c:v>44549</c:v>
                </c:pt>
                <c:pt idx="305">
                  <c:v>44549</c:v>
                </c:pt>
                <c:pt idx="306">
                  <c:v>44549</c:v>
                </c:pt>
                <c:pt idx="307">
                  <c:v>44549</c:v>
                </c:pt>
                <c:pt idx="308">
                  <c:v>44549</c:v>
                </c:pt>
                <c:pt idx="309">
                  <c:v>44549</c:v>
                </c:pt>
                <c:pt idx="310">
                  <c:v>44549</c:v>
                </c:pt>
                <c:pt idx="311">
                  <c:v>44549</c:v>
                </c:pt>
                <c:pt idx="312">
                  <c:v>44549</c:v>
                </c:pt>
                <c:pt idx="313">
                  <c:v>44549</c:v>
                </c:pt>
                <c:pt idx="314">
                  <c:v>44549</c:v>
                </c:pt>
                <c:pt idx="315">
                  <c:v>44549</c:v>
                </c:pt>
                <c:pt idx="316">
                  <c:v>44549</c:v>
                </c:pt>
                <c:pt idx="317">
                  <c:v>44549</c:v>
                </c:pt>
                <c:pt idx="318">
                  <c:v>44549</c:v>
                </c:pt>
                <c:pt idx="319">
                  <c:v>44549</c:v>
                </c:pt>
                <c:pt idx="320">
                  <c:v>44549</c:v>
                </c:pt>
                <c:pt idx="321">
                  <c:v>44549</c:v>
                </c:pt>
                <c:pt idx="322">
                  <c:v>44549</c:v>
                </c:pt>
                <c:pt idx="323">
                  <c:v>44549</c:v>
                </c:pt>
                <c:pt idx="324">
                  <c:v>44549</c:v>
                </c:pt>
                <c:pt idx="325">
                  <c:v>44549</c:v>
                </c:pt>
                <c:pt idx="326">
                  <c:v>44549</c:v>
                </c:pt>
                <c:pt idx="327">
                  <c:v>44549</c:v>
                </c:pt>
                <c:pt idx="328">
                  <c:v>44549</c:v>
                </c:pt>
              </c:numCache>
            </c:numRef>
          </c:yVal>
          <c:smooth val="0"/>
          <c:extLst xmlns:c16r2="http://schemas.microsoft.com/office/drawing/2015/06/chart">
            <c:ext xmlns:c16="http://schemas.microsoft.com/office/drawing/2014/chart" uri="{C3380CC4-5D6E-409C-BE32-E72D297353CC}">
              <c16:uniqueId val="{00000000-6D64-4E8F-84B5-69B77CE063F8}"/>
            </c:ext>
          </c:extLst>
        </c:ser>
        <c:dLbls>
          <c:showLegendKey val="0"/>
          <c:showVal val="0"/>
          <c:showCatName val="0"/>
          <c:showSerName val="0"/>
          <c:showPercent val="0"/>
          <c:showBubbleSize val="0"/>
        </c:dLbls>
        <c:axId val="478982640"/>
        <c:axId val="478983424"/>
      </c:scatterChart>
      <c:valAx>
        <c:axId val="478982640"/>
        <c:scaling>
          <c:orientation val="minMax"/>
          <c:max val="44561"/>
          <c:min val="44166"/>
        </c:scaling>
        <c:delete val="0"/>
        <c:axPos val="b"/>
        <c:majorGridlines>
          <c:spPr>
            <a:ln w="9525" cap="flat" cmpd="sng" algn="ctr">
              <a:solidFill>
                <a:schemeClr val="tx1">
                  <a:lumMod val="15000"/>
                  <a:lumOff val="85000"/>
                </a:schemeClr>
              </a:solidFill>
              <a:round/>
            </a:ln>
            <a:effectLst/>
          </c:spPr>
        </c:majorGridlines>
        <c:numFmt formatCode="m/d/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8983424"/>
        <c:crosses val="autoZero"/>
        <c:crossBetween val="midCat"/>
      </c:valAx>
      <c:valAx>
        <c:axId val="478983424"/>
        <c:scaling>
          <c:orientation val="minMax"/>
          <c:max val="44620"/>
          <c:min val="44166"/>
        </c:scaling>
        <c:delete val="0"/>
        <c:axPos val="l"/>
        <c:majorGridlines>
          <c:spPr>
            <a:ln w="9525" cap="flat" cmpd="sng" algn="ctr">
              <a:solidFill>
                <a:schemeClr val="tx1">
                  <a:lumMod val="15000"/>
                  <a:lumOff val="85000"/>
                </a:schemeClr>
              </a:solidFill>
              <a:round/>
            </a:ln>
            <a:effectLst/>
          </c:spPr>
        </c:majorGridlines>
        <c:numFmt formatCode="m/d/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8982640"/>
        <c:crosses val="autoZero"/>
        <c:crossBetween val="midCat"/>
        <c:majorUnit val="30"/>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13</xdr:col>
      <xdr:colOff>57149</xdr:colOff>
      <xdr:row>0</xdr:row>
      <xdr:rowOff>57150</xdr:rowOff>
    </xdr:from>
    <xdr:to>
      <xdr:col>27</xdr:col>
      <xdr:colOff>533399</xdr:colOff>
      <xdr:row>37</xdr:row>
      <xdr:rowOff>104775</xdr:rowOff>
    </xdr:to>
    <xdr:graphicFrame macro="">
      <xdr:nvGraphicFramePr>
        <xdr:cNvPr id="2" name="Chart 1">
          <a:extLst>
            <a:ext uri="{FF2B5EF4-FFF2-40B4-BE49-F238E27FC236}">
              <a16:creationId xmlns:a16="http://schemas.microsoft.com/office/drawing/2014/main" xmlns=""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381000</xdr:colOff>
      <xdr:row>39</xdr:row>
      <xdr:rowOff>95250</xdr:rowOff>
    </xdr:from>
    <xdr:to>
      <xdr:col>10</xdr:col>
      <xdr:colOff>438150</xdr:colOff>
      <xdr:row>56</xdr:row>
      <xdr:rowOff>142875</xdr:rowOff>
    </xdr:to>
    <xdr:sp macro="" textlink="">
      <xdr:nvSpPr>
        <xdr:cNvPr id="4" name="TextBox 3">
          <a:extLst>
            <a:ext uri="{FF2B5EF4-FFF2-40B4-BE49-F238E27FC236}">
              <a16:creationId xmlns:a16="http://schemas.microsoft.com/office/drawing/2014/main" xmlns="" id="{00000000-0008-0000-0000-000004000000}"/>
            </a:ext>
          </a:extLst>
        </xdr:cNvPr>
        <xdr:cNvSpPr txBox="1"/>
      </xdr:nvSpPr>
      <xdr:spPr>
        <a:xfrm>
          <a:off x="561975" y="7715250"/>
          <a:ext cx="6362700" cy="3200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NOTES:</a:t>
          </a: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1.  </a:t>
          </a:r>
          <a:r>
            <a:rPr lang="en-US" sz="1100" u="none">
              <a:solidFill>
                <a:schemeClr val="dk1"/>
              </a:solidFill>
              <a:effectLst/>
              <a:latin typeface="+mn-lt"/>
              <a:ea typeface="+mn-ea"/>
              <a:cs typeface="+mn-cs"/>
            </a:rPr>
            <a:t>Calculations</a:t>
          </a:r>
          <a:r>
            <a:rPr lang="en-US" sz="1100">
              <a:solidFill>
                <a:schemeClr val="dk1"/>
              </a:solidFill>
              <a:effectLst/>
              <a:latin typeface="+mn-lt"/>
              <a:ea typeface="+mn-ea"/>
              <a:cs typeface="+mn-cs"/>
            </a:rPr>
            <a:t> are made in 1 day increments.</a:t>
          </a:r>
          <a:endParaRPr lang="en-US">
            <a:effectLst/>
          </a:endParaRPr>
        </a:p>
        <a:p>
          <a:r>
            <a:rPr lang="en-US" sz="1100">
              <a:solidFill>
                <a:schemeClr val="dk1"/>
              </a:solidFill>
              <a:effectLst/>
              <a:latin typeface="+mn-lt"/>
              <a:ea typeface="+mn-ea"/>
              <a:cs typeface="+mn-cs"/>
            </a:rPr>
            <a:t>2.  The reproduction rate, R, is the total number of people each sick person will infect while contagious.  </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3.  Patients who recover are assumed to have immunity.  People who have been vaccinated are assumed to have immunity.  Thus the daily infection rates are reduced by the percentage of the population with immunity in determining new daily infection cases from the daily exposure cases.</a:t>
          </a:r>
          <a:endParaRPr lang="en-US">
            <a:effectLst/>
          </a:endParaRPr>
        </a:p>
        <a:p>
          <a:r>
            <a:rPr lang="en-US" sz="1100" baseline="0">
              <a:solidFill>
                <a:schemeClr val="dk1"/>
              </a:solidFill>
              <a:effectLst/>
              <a:latin typeface="+mn-lt"/>
              <a:ea typeface="+mn-ea"/>
              <a:cs typeface="+mn-cs"/>
            </a:rPr>
            <a:t>4.  The asymptomatic percentage is the percent of infected people who do not show symptoms but are still contagious.</a:t>
          </a:r>
          <a:endParaRPr lang="en-US">
            <a:effectLst/>
          </a:endParaRPr>
        </a:p>
        <a:p>
          <a:r>
            <a:rPr lang="en-US" sz="1100" baseline="0">
              <a:solidFill>
                <a:schemeClr val="dk1"/>
              </a:solidFill>
              <a:effectLst/>
              <a:latin typeface="+mn-lt"/>
              <a:ea typeface="+mn-ea"/>
              <a:cs typeface="+mn-cs"/>
            </a:rPr>
            <a:t>5.  The hospitalized percentage is the percent of infected people who will require hospitalization.</a:t>
          </a:r>
          <a:endParaRPr lang="en-US">
            <a:effectLst/>
          </a:endParaRPr>
        </a:p>
        <a:p>
          <a:r>
            <a:rPr lang="en-US" sz="1100" baseline="0">
              <a:solidFill>
                <a:schemeClr val="dk1"/>
              </a:solidFill>
              <a:effectLst/>
              <a:latin typeface="+mn-lt"/>
              <a:ea typeface="+mn-ea"/>
              <a:cs typeface="+mn-cs"/>
            </a:rPr>
            <a:t>6.  The home treatment percentage is calculated as 100% minus the percentages of asymptomatic and hospitalized cases.</a:t>
          </a:r>
          <a:endParaRPr lang="en-US">
            <a:effectLst/>
          </a:endParaRPr>
        </a:p>
        <a:p>
          <a:r>
            <a:rPr lang="en-US" sz="1100" baseline="0"/>
            <a:t>7.  The "patient zero" date is the start of the epidemic with stated number of seed cases.  (Imagine X infected people getting off the same airline flight and dispersing into the community).</a:t>
          </a:r>
        </a:p>
        <a:p>
          <a:r>
            <a:rPr lang="en-US" sz="1100" baseline="0"/>
            <a:t>8.  The phases of the pandemic are entered on a user-defined date with a user-defined R.</a:t>
          </a:r>
        </a:p>
        <a:p>
          <a:r>
            <a:rPr lang="en-US" sz="1100" baseline="0"/>
            <a:t>9.  The simulation allows future cycles of the pandemic to cycle between full lockdown, partial lockdown, some open, and full open and based on the number of average cases.  </a:t>
          </a:r>
        </a:p>
        <a:p>
          <a:r>
            <a:rPr lang="en-US" sz="1100" baseline="0"/>
            <a:t>10.  Hospitalized patients infect only the general, not high risk, population.</a:t>
          </a:r>
        </a:p>
        <a:p>
          <a:endParaRPr lang="en-US" sz="1100"/>
        </a:p>
      </xdr:txBody>
    </xdr:sp>
    <xdr:clientData/>
  </xdr:twoCellAnchor>
  <xdr:twoCellAnchor>
    <xdr:from>
      <xdr:col>12</xdr:col>
      <xdr:colOff>247650</xdr:colOff>
      <xdr:row>38</xdr:row>
      <xdr:rowOff>119062</xdr:rowOff>
    </xdr:from>
    <xdr:to>
      <xdr:col>25</xdr:col>
      <xdr:colOff>514350</xdr:colOff>
      <xdr:row>59</xdr:row>
      <xdr:rowOff>104775</xdr:rowOff>
    </xdr:to>
    <xdr:graphicFrame macro="">
      <xdr:nvGraphicFramePr>
        <xdr:cNvPr id="3" name="Chart 2">
          <a:extLst>
            <a:ext uri="{FF2B5EF4-FFF2-40B4-BE49-F238E27FC236}">
              <a16:creationId xmlns:a16="http://schemas.microsoft.com/office/drawing/2014/main" xmlns=""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113"/>
  <sheetViews>
    <sheetView zoomScaleNormal="100" workbookViewId="0">
      <selection activeCell="A11" sqref="A11"/>
    </sheetView>
  </sheetViews>
  <sheetFormatPr defaultRowHeight="15"/>
  <cols>
    <col min="1" max="1" width="7" customWidth="1"/>
    <col min="2" max="2" width="8.28515625" customWidth="1"/>
    <col min="3" max="3" width="11.5703125" customWidth="1"/>
    <col min="4" max="4" width="8" customWidth="1"/>
    <col min="5" max="5" width="8.5703125" customWidth="1"/>
    <col min="6" max="6" width="10.28515625" customWidth="1"/>
    <col min="7" max="8" width="11.7109375" customWidth="1"/>
    <col min="9" max="9" width="3.140625" customWidth="1"/>
    <col min="10" max="10" width="9.42578125" customWidth="1"/>
    <col min="11" max="11" width="10.7109375" customWidth="1"/>
    <col min="12" max="12" width="9.5703125" customWidth="1"/>
    <col min="13" max="13" width="3.42578125" customWidth="1"/>
    <col min="14" max="16" width="10.42578125" customWidth="1"/>
    <col min="17" max="17" width="11.140625" customWidth="1"/>
    <col min="19" max="19" width="9.140625" customWidth="1"/>
  </cols>
  <sheetData>
    <row r="1" spans="1:13">
      <c r="B1" s="163" t="s">
        <v>0</v>
      </c>
      <c r="C1" s="7">
        <v>7500000</v>
      </c>
      <c r="E1" s="189" t="s">
        <v>349</v>
      </c>
      <c r="F1" s="85">
        <v>43800</v>
      </c>
      <c r="I1" s="31"/>
      <c r="K1" s="213" t="s">
        <v>339</v>
      </c>
      <c r="L1" s="3">
        <v>7</v>
      </c>
      <c r="M1" s="31"/>
    </row>
    <row r="2" spans="1:13" ht="30">
      <c r="B2" s="181" t="s">
        <v>326</v>
      </c>
      <c r="C2" s="46" t="s">
        <v>20</v>
      </c>
      <c r="D2" s="48" t="s">
        <v>296</v>
      </c>
      <c r="F2" s="46" t="s">
        <v>345</v>
      </c>
      <c r="G2" s="47" t="s">
        <v>154</v>
      </c>
      <c r="H2" s="48" t="s">
        <v>155</v>
      </c>
      <c r="I2" s="31"/>
      <c r="J2" s="141"/>
      <c r="K2" s="142" t="s">
        <v>214</v>
      </c>
      <c r="L2" s="15"/>
      <c r="M2" s="31"/>
    </row>
    <row r="3" spans="1:13" ht="15" customHeight="1">
      <c r="A3" s="45"/>
      <c r="C3" s="182">
        <f>$F$1</f>
        <v>43800</v>
      </c>
      <c r="D3" s="101">
        <f>D4</f>
        <v>2.5</v>
      </c>
      <c r="F3" s="182">
        <f>$F$1</f>
        <v>43800</v>
      </c>
      <c r="G3" s="164">
        <v>0</v>
      </c>
      <c r="H3" s="165">
        <v>0</v>
      </c>
      <c r="I3" s="31"/>
      <c r="J3" s="114"/>
      <c r="K3" s="37" t="s">
        <v>215</v>
      </c>
      <c r="L3" s="115"/>
      <c r="M3" s="31"/>
    </row>
    <row r="4" spans="1:13" ht="15" customHeight="1">
      <c r="B4" s="224">
        <v>10</v>
      </c>
      <c r="C4" s="65">
        <v>43845</v>
      </c>
      <c r="D4" s="102">
        <v>2.5</v>
      </c>
      <c r="F4" s="38">
        <v>43890</v>
      </c>
      <c r="G4" s="96">
        <v>0.03</v>
      </c>
      <c r="H4" s="81">
        <v>0</v>
      </c>
      <c r="I4" s="31"/>
      <c r="J4" s="116"/>
      <c r="K4" s="37" t="s">
        <v>216</v>
      </c>
      <c r="L4" s="115"/>
      <c r="M4" s="31"/>
    </row>
    <row r="5" spans="1:13" s="45" customFormat="1" ht="15" customHeight="1">
      <c r="A5"/>
      <c r="C5" s="38">
        <v>43895</v>
      </c>
      <c r="D5" s="102">
        <v>1.5</v>
      </c>
      <c r="E5"/>
      <c r="F5" s="38">
        <v>43908</v>
      </c>
      <c r="G5" s="96">
        <v>0.15</v>
      </c>
      <c r="H5" s="167">
        <f>H4</f>
        <v>0</v>
      </c>
      <c r="I5" s="31"/>
      <c r="J5" s="25"/>
      <c r="K5" s="71" t="s">
        <v>217</v>
      </c>
      <c r="L5" s="117"/>
      <c r="M5" s="222"/>
    </row>
    <row r="6" spans="1:13" s="45" customFormat="1" ht="15" customHeight="1">
      <c r="A6"/>
      <c r="C6" s="38">
        <v>43914</v>
      </c>
      <c r="D6" s="102">
        <v>0.82</v>
      </c>
      <c r="E6"/>
      <c r="F6" s="38">
        <v>43916</v>
      </c>
      <c r="G6" s="96">
        <v>0.11</v>
      </c>
      <c r="H6" s="167">
        <f t="shared" ref="H6:H18" si="0">H5</f>
        <v>0</v>
      </c>
      <c r="I6" s="31"/>
      <c r="M6" s="222"/>
    </row>
    <row r="7" spans="1:13" s="45" customFormat="1" ht="15" customHeight="1">
      <c r="A7"/>
      <c r="C7" s="38">
        <v>43971</v>
      </c>
      <c r="D7" s="102">
        <v>1.1499999999999999</v>
      </c>
      <c r="E7"/>
      <c r="F7" s="38">
        <v>43938</v>
      </c>
      <c r="G7" s="96">
        <v>0.18</v>
      </c>
      <c r="H7" s="167">
        <f t="shared" si="0"/>
        <v>0</v>
      </c>
      <c r="I7" s="31"/>
      <c r="J7" s="104" t="s">
        <v>286</v>
      </c>
      <c r="K7" s="19"/>
      <c r="L7" s="105">
        <f>'Plot Data'!AQ847</f>
        <v>44642</v>
      </c>
      <c r="M7" s="222"/>
    </row>
    <row r="8" spans="1:13" s="45" customFormat="1" ht="15" customHeight="1">
      <c r="A8"/>
      <c r="C8" s="38">
        <v>44028</v>
      </c>
      <c r="D8" s="102">
        <v>0.92</v>
      </c>
      <c r="E8"/>
      <c r="F8" s="38">
        <v>43953</v>
      </c>
      <c r="G8" s="96">
        <v>0.28000000000000003</v>
      </c>
      <c r="H8" s="167">
        <f t="shared" si="0"/>
        <v>0</v>
      </c>
      <c r="I8" s="31"/>
      <c r="J8" s="16"/>
      <c r="K8" s="20" t="s">
        <v>9</v>
      </c>
      <c r="L8" s="21" t="s">
        <v>5</v>
      </c>
      <c r="M8" s="222"/>
    </row>
    <row r="9" spans="1:13" s="45" customFormat="1" ht="15" customHeight="1">
      <c r="A9"/>
      <c r="C9" s="38">
        <v>44081</v>
      </c>
      <c r="D9" s="102">
        <v>1.2</v>
      </c>
      <c r="E9"/>
      <c r="F9" s="38">
        <v>43966</v>
      </c>
      <c r="G9" s="96">
        <v>0.45</v>
      </c>
      <c r="H9" s="167">
        <f t="shared" si="0"/>
        <v>0</v>
      </c>
      <c r="I9" s="31"/>
      <c r="J9" s="152" t="s">
        <v>291</v>
      </c>
      <c r="K9" s="151">
        <f>'Plot Data'!$G$847</f>
        <v>965370.18242826394</v>
      </c>
      <c r="L9" s="154">
        <f>'Plot Data'!$J$847</f>
        <v>10731.546522535828</v>
      </c>
      <c r="M9" s="222"/>
    </row>
    <row r="10" spans="1:13" s="45" customFormat="1" ht="15" customHeight="1">
      <c r="A10"/>
      <c r="C10" s="38">
        <v>44124</v>
      </c>
      <c r="D10" s="102">
        <v>1.38</v>
      </c>
      <c r="E10"/>
      <c r="F10" s="38">
        <v>44003</v>
      </c>
      <c r="G10" s="96">
        <v>0.68</v>
      </c>
      <c r="H10" s="167">
        <f t="shared" si="0"/>
        <v>0</v>
      </c>
      <c r="I10" s="31"/>
      <c r="J10" s="153" t="s">
        <v>290</v>
      </c>
      <c r="K10" s="26">
        <f>'Plot Data'!Z847</f>
        <v>483333</v>
      </c>
      <c r="L10" s="27">
        <f>'Plot Data'!AD847</f>
        <v>6459</v>
      </c>
      <c r="M10" s="222"/>
    </row>
    <row r="11" spans="1:13" s="45" customFormat="1" ht="15" customHeight="1">
      <c r="A11"/>
      <c r="C11" s="38">
        <v>44160</v>
      </c>
      <c r="D11" s="102">
        <v>1.01</v>
      </c>
      <c r="E11"/>
      <c r="F11" s="38">
        <v>44136</v>
      </c>
      <c r="G11" s="96">
        <v>0.75</v>
      </c>
      <c r="H11" s="167">
        <f t="shared" si="0"/>
        <v>0</v>
      </c>
      <c r="I11" s="31"/>
      <c r="K11" s="134" t="s">
        <v>251</v>
      </c>
      <c r="L11" s="139">
        <f>'Plot Data'!AR$846</f>
        <v>44552</v>
      </c>
      <c r="M11" s="222"/>
    </row>
    <row r="12" spans="1:13" s="45" customFormat="1" ht="15" customHeight="1">
      <c r="A12"/>
      <c r="C12" s="38">
        <v>44221</v>
      </c>
      <c r="D12" s="102">
        <v>0.85</v>
      </c>
      <c r="E12"/>
      <c r="F12" s="38">
        <v>44155</v>
      </c>
      <c r="G12" s="96">
        <v>0.6</v>
      </c>
      <c r="H12" s="167">
        <f t="shared" si="0"/>
        <v>0</v>
      </c>
      <c r="I12" s="31"/>
      <c r="J12" s="129" t="s">
        <v>353</v>
      </c>
      <c r="K12" s="19"/>
      <c r="L12" s="105">
        <f>'Plot Data'!B$846</f>
        <v>44642</v>
      </c>
      <c r="M12" s="222"/>
    </row>
    <row r="13" spans="1:13" s="45" customFormat="1" ht="15" customHeight="1">
      <c r="A13"/>
      <c r="C13" s="38">
        <v>44243</v>
      </c>
      <c r="D13" s="102">
        <v>1.1499999999999999</v>
      </c>
      <c r="E13"/>
      <c r="F13" s="38">
        <v>44193</v>
      </c>
      <c r="G13" s="96">
        <v>0.75</v>
      </c>
      <c r="H13" s="167">
        <f t="shared" si="0"/>
        <v>0</v>
      </c>
      <c r="I13" s="31"/>
      <c r="J13" s="196"/>
      <c r="K13" s="20" t="s">
        <v>9</v>
      </c>
      <c r="L13" s="21" t="s">
        <v>5</v>
      </c>
      <c r="M13" s="222"/>
    </row>
    <row r="14" spans="1:13" s="45" customFormat="1" ht="15" customHeight="1">
      <c r="A14"/>
      <c r="C14" s="38">
        <v>44265</v>
      </c>
      <c r="D14" s="102">
        <v>1.45</v>
      </c>
      <c r="E14"/>
      <c r="F14" s="38">
        <v>44211</v>
      </c>
      <c r="G14" s="96">
        <v>0.6</v>
      </c>
      <c r="H14" s="167">
        <f t="shared" si="0"/>
        <v>0</v>
      </c>
      <c r="I14" s="31"/>
      <c r="J14" s="25"/>
      <c r="K14" s="197">
        <f>Calcs!AZ896</f>
        <v>965370.18242826394</v>
      </c>
      <c r="L14" s="198">
        <f>Calcs!$AO$896</f>
        <v>10731.546522535828</v>
      </c>
      <c r="M14" s="222"/>
    </row>
    <row r="15" spans="1:13" ht="15" customHeight="1">
      <c r="C15" s="38">
        <v>44348</v>
      </c>
      <c r="D15" s="102">
        <v>1.9</v>
      </c>
      <c r="F15" s="38">
        <v>44241</v>
      </c>
      <c r="G15" s="96">
        <v>0.73</v>
      </c>
      <c r="H15" s="167">
        <f t="shared" si="0"/>
        <v>0</v>
      </c>
      <c r="I15" s="31"/>
      <c r="J15" s="107" t="s">
        <v>295</v>
      </c>
      <c r="K15" s="31"/>
      <c r="L15" s="31"/>
      <c r="M15" s="31"/>
    </row>
    <row r="16" spans="1:13" ht="15" customHeight="1">
      <c r="C16" s="38">
        <v>44377</v>
      </c>
      <c r="D16" s="102">
        <v>3.2</v>
      </c>
      <c r="F16" s="38">
        <v>44321</v>
      </c>
      <c r="G16" s="96">
        <v>0.55000000000000004</v>
      </c>
      <c r="H16" s="167">
        <f t="shared" si="0"/>
        <v>0</v>
      </c>
      <c r="I16" s="31"/>
      <c r="J16" s="45"/>
      <c r="K16" s="1" t="s">
        <v>292</v>
      </c>
      <c r="L16" s="65">
        <v>44180</v>
      </c>
      <c r="M16" s="31"/>
    </row>
    <row r="17" spans="1:17" ht="15" customHeight="1">
      <c r="C17" s="38">
        <v>44409</v>
      </c>
      <c r="D17" s="101">
        <f>D16</f>
        <v>3.2</v>
      </c>
      <c r="F17" s="38">
        <v>44348</v>
      </c>
      <c r="G17" s="96">
        <v>0.4</v>
      </c>
      <c r="H17" s="167">
        <f t="shared" si="0"/>
        <v>0</v>
      </c>
      <c r="I17" s="31"/>
      <c r="K17" s="1" t="s">
        <v>293</v>
      </c>
      <c r="L17" s="3">
        <v>27</v>
      </c>
      <c r="M17" s="31"/>
    </row>
    <row r="18" spans="1:17" ht="15" customHeight="1">
      <c r="C18" s="74">
        <v>44531</v>
      </c>
      <c r="D18" s="218">
        <f>D17</f>
        <v>3.2</v>
      </c>
      <c r="F18" s="38">
        <v>44401</v>
      </c>
      <c r="G18" s="96">
        <v>0.53</v>
      </c>
      <c r="H18" s="167">
        <f t="shared" si="0"/>
        <v>0</v>
      </c>
      <c r="I18" s="31"/>
      <c r="K18" s="1" t="s">
        <v>204</v>
      </c>
      <c r="L18" s="10">
        <f>Calcs!D15</f>
        <v>7870.3703703703704</v>
      </c>
      <c r="M18" s="222"/>
      <c r="N18" s="45"/>
    </row>
    <row r="19" spans="1:17" ht="15" customHeight="1">
      <c r="F19" s="186" t="s">
        <v>354</v>
      </c>
      <c r="G19" s="187"/>
      <c r="H19" s="185"/>
      <c r="I19" s="31"/>
      <c r="K19" s="1" t="s">
        <v>283</v>
      </c>
      <c r="L19" s="3">
        <v>28</v>
      </c>
      <c r="M19" s="222"/>
      <c r="N19" s="45"/>
    </row>
    <row r="20" spans="1:17" ht="15" customHeight="1">
      <c r="C20" s="193" t="s">
        <v>347</v>
      </c>
      <c r="D20" s="183">
        <v>0.1</v>
      </c>
      <c r="E20" s="1"/>
      <c r="F20" s="184">
        <f>$F$1</f>
        <v>43800</v>
      </c>
      <c r="G20" s="164">
        <v>0</v>
      </c>
      <c r="H20" s="191" t="s">
        <v>350</v>
      </c>
      <c r="I20" s="31"/>
      <c r="K20" s="1" t="s">
        <v>282</v>
      </c>
      <c r="L20" s="4">
        <v>0.95</v>
      </c>
      <c r="M20" s="31"/>
    </row>
    <row r="21" spans="1:17" ht="15" customHeight="1">
      <c r="F21" s="74">
        <v>43892</v>
      </c>
      <c r="G21" s="190">
        <v>1</v>
      </c>
      <c r="H21" s="192" t="s">
        <v>350</v>
      </c>
      <c r="I21" s="31"/>
      <c r="K21" s="24" t="s">
        <v>29</v>
      </c>
      <c r="L21" s="4">
        <v>0.85</v>
      </c>
      <c r="M21" s="31"/>
    </row>
    <row r="22" spans="1:17" ht="15" customHeight="1">
      <c r="A22" s="107" t="s">
        <v>211</v>
      </c>
      <c r="B22" s="31"/>
      <c r="C22" s="31"/>
      <c r="D22" s="67" t="s">
        <v>28</v>
      </c>
      <c r="E22" s="65">
        <v>44621</v>
      </c>
      <c r="F22" s="31"/>
      <c r="G22" s="31"/>
      <c r="H22" s="31"/>
      <c r="I22" s="31"/>
      <c r="J22" s="31"/>
      <c r="K22" s="31"/>
      <c r="L22" s="31"/>
      <c r="M22" s="31"/>
    </row>
    <row r="23" spans="1:17" ht="15" customHeight="1">
      <c r="A23" s="135"/>
      <c r="B23" s="78" t="s">
        <v>218</v>
      </c>
      <c r="C23" s="70" t="s">
        <v>36</v>
      </c>
      <c r="D23" s="161">
        <v>0.95</v>
      </c>
      <c r="G23" s="1" t="s">
        <v>212</v>
      </c>
      <c r="H23" s="103">
        <v>2</v>
      </c>
      <c r="I23" s="166"/>
      <c r="J23" s="20" t="s">
        <v>236</v>
      </c>
      <c r="K23" s="50">
        <f>Calcs!Z2</f>
        <v>150</v>
      </c>
      <c r="L23" t="s">
        <v>205</v>
      </c>
      <c r="M23" s="31"/>
    </row>
    <row r="24" spans="1:17" ht="15" customHeight="1">
      <c r="A24" s="39"/>
      <c r="B24" s="20" t="s">
        <v>219</v>
      </c>
      <c r="C24" s="29" t="s">
        <v>34</v>
      </c>
      <c r="D24" s="102">
        <v>1.1000000000000001</v>
      </c>
      <c r="F24" s="94"/>
      <c r="G24" s="1" t="s">
        <v>213</v>
      </c>
      <c r="H24" s="103">
        <v>5</v>
      </c>
      <c r="I24" s="166"/>
      <c r="J24" s="20" t="s">
        <v>247</v>
      </c>
      <c r="K24" s="50">
        <f>Calcs!Z3</f>
        <v>375</v>
      </c>
      <c r="L24" t="s">
        <v>205</v>
      </c>
      <c r="M24" s="31"/>
    </row>
    <row r="25" spans="1:17" ht="15" customHeight="1">
      <c r="A25" s="39"/>
      <c r="B25" s="20" t="s">
        <v>168</v>
      </c>
      <c r="C25" s="29" t="s">
        <v>35</v>
      </c>
      <c r="D25" s="102">
        <v>1.8</v>
      </c>
      <c r="F25" s="3">
        <v>21</v>
      </c>
      <c r="G25" t="s">
        <v>343</v>
      </c>
      <c r="H25" s="188"/>
      <c r="I25" s="31"/>
      <c r="J25" s="31"/>
      <c r="K25" s="31"/>
      <c r="L25" s="31"/>
      <c r="M25" s="31"/>
    </row>
    <row r="26" spans="1:17" ht="15" customHeight="1">
      <c r="A26" s="131"/>
      <c r="B26" s="134" t="s">
        <v>22</v>
      </c>
      <c r="C26" s="62" t="s">
        <v>37</v>
      </c>
      <c r="D26" s="162">
        <v>2.2999999999999998</v>
      </c>
      <c r="F26" s="3">
        <v>7</v>
      </c>
      <c r="G26" t="s">
        <v>348</v>
      </c>
      <c r="H26" s="20"/>
      <c r="I26" s="31"/>
      <c r="J26" s="206" t="s">
        <v>357</v>
      </c>
      <c r="K26" s="166"/>
      <c r="L26" s="166"/>
      <c r="M26" s="31"/>
    </row>
    <row r="27" spans="1:17">
      <c r="A27" s="31"/>
      <c r="B27" s="138" t="s">
        <v>237</v>
      </c>
      <c r="C27" s="31"/>
      <c r="D27" s="31"/>
      <c r="E27" s="31"/>
      <c r="F27" s="31"/>
      <c r="G27" s="31"/>
      <c r="H27" s="31"/>
      <c r="I27" s="31"/>
      <c r="J27" s="35" t="s">
        <v>327</v>
      </c>
      <c r="K27" s="36" t="s">
        <v>328</v>
      </c>
      <c r="L27" s="200" t="s">
        <v>358</v>
      </c>
      <c r="M27" s="31"/>
    </row>
    <row r="28" spans="1:17">
      <c r="D28" s="205"/>
      <c r="F28" s="95" t="s">
        <v>365</v>
      </c>
      <c r="I28" s="31"/>
      <c r="J28" s="182">
        <f>$F$1</f>
        <v>43800</v>
      </c>
      <c r="K28" s="179">
        <v>0.01</v>
      </c>
      <c r="L28" s="202">
        <v>6</v>
      </c>
      <c r="M28" s="223"/>
      <c r="N28" s="6"/>
      <c r="O28" s="6"/>
      <c r="P28" s="6"/>
      <c r="Q28" s="5"/>
    </row>
    <row r="29" spans="1:17">
      <c r="D29" s="205" t="s">
        <v>359</v>
      </c>
      <c r="E29" s="205" t="s">
        <v>361</v>
      </c>
      <c r="F29" s="205" t="s">
        <v>360</v>
      </c>
      <c r="G29" s="205" t="s">
        <v>370</v>
      </c>
      <c r="I29" s="31"/>
      <c r="J29" s="38">
        <v>43891</v>
      </c>
      <c r="K29" s="179">
        <v>7.9000000000000008E-3</v>
      </c>
      <c r="L29" s="201">
        <f t="shared" ref="L29:L32" si="1">L28</f>
        <v>6</v>
      </c>
      <c r="M29" s="223"/>
      <c r="N29" s="6"/>
      <c r="O29" s="6"/>
      <c r="P29" s="6"/>
      <c r="Q29" s="5"/>
    </row>
    <row r="30" spans="1:17">
      <c r="D30" s="205" t="s">
        <v>8</v>
      </c>
      <c r="E30" s="205" t="s">
        <v>364</v>
      </c>
      <c r="F30" s="205" t="s">
        <v>366</v>
      </c>
      <c r="G30" s="69" t="s">
        <v>369</v>
      </c>
      <c r="I30" s="31"/>
      <c r="J30" s="38">
        <v>44124</v>
      </c>
      <c r="K30" s="179">
        <v>6.6E-3</v>
      </c>
      <c r="L30" s="201">
        <f t="shared" si="1"/>
        <v>6</v>
      </c>
      <c r="M30" s="223"/>
      <c r="N30" s="6"/>
      <c r="O30" s="6"/>
      <c r="P30" s="6"/>
      <c r="Q30" s="5"/>
    </row>
    <row r="31" spans="1:17">
      <c r="C31" s="1" t="s">
        <v>1</v>
      </c>
      <c r="D31" s="17">
        <v>0.2</v>
      </c>
      <c r="E31" s="119">
        <v>0</v>
      </c>
      <c r="F31" s="3">
        <v>4</v>
      </c>
      <c r="G31" s="3">
        <v>7</v>
      </c>
      <c r="I31" s="31"/>
      <c r="J31" s="38">
        <v>44216</v>
      </c>
      <c r="K31" s="179">
        <v>5.0000000000000001E-3</v>
      </c>
      <c r="L31" s="201">
        <f t="shared" si="1"/>
        <v>6</v>
      </c>
      <c r="M31" s="31"/>
    </row>
    <row r="32" spans="1:17">
      <c r="C32" s="1" t="s">
        <v>362</v>
      </c>
      <c r="D32" s="195">
        <f>1-D31-D33</f>
        <v>0.76</v>
      </c>
      <c r="E32" s="3">
        <v>2</v>
      </c>
      <c r="F32" s="3">
        <v>4</v>
      </c>
      <c r="G32" s="3">
        <v>7</v>
      </c>
      <c r="I32" s="31"/>
      <c r="J32" s="38">
        <v>44256</v>
      </c>
      <c r="K32" s="179">
        <v>3.8999999999999998E-3</v>
      </c>
      <c r="L32" s="201">
        <f t="shared" si="1"/>
        <v>6</v>
      </c>
      <c r="M32" s="31"/>
    </row>
    <row r="33" spans="1:17">
      <c r="C33" s="1" t="s">
        <v>3</v>
      </c>
      <c r="D33" s="17">
        <v>0.04</v>
      </c>
      <c r="E33" s="3">
        <v>6</v>
      </c>
      <c r="F33" s="3">
        <v>7</v>
      </c>
      <c r="G33" s="3">
        <v>21</v>
      </c>
      <c r="I33" s="31"/>
      <c r="J33" s="38">
        <v>44409</v>
      </c>
      <c r="K33" s="216">
        <f>K32</f>
        <v>3.8999999999999998E-3</v>
      </c>
      <c r="L33" s="201">
        <f t="shared" ref="L33:L37" si="2">L32</f>
        <v>6</v>
      </c>
      <c r="M33" s="31"/>
    </row>
    <row r="34" spans="1:17">
      <c r="C34" s="1" t="s">
        <v>320</v>
      </c>
      <c r="D34" t="s">
        <v>363</v>
      </c>
      <c r="I34" s="106"/>
      <c r="J34" s="38">
        <v>44470</v>
      </c>
      <c r="K34" s="216">
        <f t="shared" ref="K34:K36" si="3">K33</f>
        <v>3.8999999999999998E-3</v>
      </c>
      <c r="L34" s="201">
        <f t="shared" si="2"/>
        <v>6</v>
      </c>
      <c r="M34" s="223"/>
    </row>
    <row r="35" spans="1:17">
      <c r="A35" s="31"/>
      <c r="B35" s="31"/>
      <c r="C35" s="31"/>
      <c r="D35" s="31"/>
      <c r="E35" s="31"/>
      <c r="F35" s="31"/>
      <c r="G35" s="31"/>
      <c r="H35" s="31"/>
      <c r="I35" s="31"/>
      <c r="J35" s="38">
        <v>44531</v>
      </c>
      <c r="K35" s="216">
        <f t="shared" si="3"/>
        <v>3.8999999999999998E-3</v>
      </c>
      <c r="L35" s="201">
        <f t="shared" si="2"/>
        <v>6</v>
      </c>
      <c r="M35" s="31"/>
    </row>
    <row r="36" spans="1:17">
      <c r="I36" s="106"/>
      <c r="J36" s="38">
        <v>44593</v>
      </c>
      <c r="K36" s="216">
        <f t="shared" si="3"/>
        <v>3.8999999999999998E-3</v>
      </c>
      <c r="L36" s="201">
        <f t="shared" si="2"/>
        <v>6</v>
      </c>
      <c r="M36" s="31"/>
    </row>
    <row r="37" spans="1:17">
      <c r="I37" s="31"/>
      <c r="J37" s="74">
        <v>44652</v>
      </c>
      <c r="K37" s="217">
        <f>K36</f>
        <v>3.8999999999999998E-3</v>
      </c>
      <c r="L37" s="214">
        <f t="shared" si="2"/>
        <v>6</v>
      </c>
      <c r="M37" s="31"/>
    </row>
    <row r="38" spans="1:17">
      <c r="I38" s="31"/>
      <c r="J38" s="31"/>
      <c r="K38" s="31"/>
      <c r="L38" s="31"/>
      <c r="M38" s="31"/>
      <c r="N38" s="6"/>
      <c r="O38" s="6"/>
      <c r="P38" s="6"/>
      <c r="Q38" s="5"/>
    </row>
    <row r="39" spans="1:17">
      <c r="N39" s="6"/>
      <c r="O39" s="6"/>
      <c r="P39" s="6"/>
      <c r="Q39" s="5"/>
    </row>
    <row r="40" spans="1:17">
      <c r="N40" s="6"/>
      <c r="O40" s="6"/>
      <c r="P40" s="6"/>
      <c r="Q40" s="5"/>
    </row>
    <row r="41" spans="1:17">
      <c r="N41" s="6"/>
      <c r="O41" s="6"/>
      <c r="P41" s="6"/>
      <c r="Q41" s="5"/>
    </row>
    <row r="42" spans="1:17">
      <c r="A42" s="6"/>
      <c r="B42" s="6"/>
      <c r="C42" s="6"/>
      <c r="D42" s="6"/>
      <c r="E42" s="6"/>
      <c r="F42" s="6"/>
      <c r="G42" s="6"/>
      <c r="H42" s="6"/>
      <c r="I42" s="6"/>
      <c r="N42" s="6"/>
      <c r="O42" s="6"/>
      <c r="P42" s="6"/>
      <c r="Q42" s="5"/>
    </row>
    <row r="43" spans="1:17" ht="8.25" customHeight="1">
      <c r="A43" s="6"/>
      <c r="B43" s="6"/>
      <c r="C43" s="6"/>
      <c r="D43" s="6"/>
      <c r="E43" s="6"/>
      <c r="F43" s="6"/>
      <c r="G43" s="6"/>
      <c r="H43" s="6"/>
      <c r="I43" s="6"/>
      <c r="J43" s="6"/>
      <c r="N43" s="6"/>
      <c r="O43" s="6"/>
      <c r="P43" s="6"/>
      <c r="Q43" s="5"/>
    </row>
    <row r="44" spans="1:17">
      <c r="A44" s="6"/>
      <c r="B44" s="6"/>
      <c r="C44" s="6"/>
      <c r="D44" s="6"/>
      <c r="E44" s="6"/>
      <c r="F44" s="6"/>
      <c r="G44" s="6"/>
      <c r="H44" s="6"/>
      <c r="I44" s="6"/>
      <c r="J44" s="6"/>
      <c r="N44" s="6"/>
      <c r="O44" s="6"/>
      <c r="P44" s="6"/>
      <c r="Q44" s="5"/>
    </row>
    <row r="45" spans="1:17">
      <c r="A45" s="6"/>
      <c r="B45" s="6"/>
      <c r="C45" s="6"/>
      <c r="D45" s="6"/>
      <c r="E45" s="6"/>
      <c r="F45" s="6"/>
      <c r="G45" s="6"/>
      <c r="H45" s="6"/>
      <c r="I45" s="6"/>
      <c r="J45" s="6"/>
      <c r="K45" s="6"/>
      <c r="L45" s="6"/>
      <c r="M45" s="6"/>
      <c r="N45" s="6"/>
      <c r="O45" s="6"/>
      <c r="P45" s="6"/>
      <c r="Q45" s="5"/>
    </row>
    <row r="46" spans="1:17">
      <c r="A46" s="6"/>
      <c r="B46" s="6"/>
      <c r="C46" s="6"/>
      <c r="D46" s="6"/>
      <c r="E46" s="6"/>
      <c r="F46" s="6"/>
      <c r="G46" s="6"/>
      <c r="H46" s="6"/>
      <c r="I46" s="6"/>
      <c r="J46" s="6"/>
      <c r="K46" s="6"/>
      <c r="L46" s="6"/>
      <c r="M46" s="6"/>
      <c r="N46" s="6"/>
      <c r="O46" s="6"/>
      <c r="P46" s="6"/>
      <c r="Q46" s="5"/>
    </row>
    <row r="47" spans="1:17">
      <c r="A47" s="6"/>
      <c r="B47" s="6"/>
      <c r="C47" s="6"/>
      <c r="D47" s="6"/>
      <c r="E47" s="6"/>
      <c r="F47" s="6"/>
      <c r="G47" s="6"/>
      <c r="H47" s="6"/>
      <c r="I47" s="6"/>
      <c r="J47" s="6"/>
      <c r="K47" s="6"/>
      <c r="L47" s="6"/>
      <c r="M47" s="6"/>
      <c r="N47" s="6"/>
      <c r="O47" s="6"/>
      <c r="P47" s="6"/>
      <c r="Q47" s="5"/>
    </row>
    <row r="48" spans="1:17">
      <c r="A48" s="6"/>
      <c r="B48" s="6"/>
      <c r="C48" s="6"/>
      <c r="D48" s="6"/>
      <c r="E48" s="6"/>
      <c r="F48" s="6"/>
      <c r="G48" s="6"/>
      <c r="H48" s="6"/>
      <c r="I48" s="6"/>
      <c r="J48" s="6"/>
      <c r="K48" s="6"/>
      <c r="L48" s="6"/>
      <c r="M48" s="6"/>
      <c r="N48" s="6"/>
      <c r="O48" s="6"/>
      <c r="P48" s="6"/>
      <c r="Q48" s="5"/>
    </row>
    <row r="49" spans="1:20">
      <c r="A49" s="6"/>
      <c r="B49" s="6"/>
      <c r="C49" s="6"/>
      <c r="D49" s="6"/>
      <c r="E49" s="6"/>
      <c r="F49" s="6"/>
      <c r="G49" s="6"/>
      <c r="H49" s="6"/>
      <c r="I49" s="6"/>
      <c r="J49" s="6"/>
      <c r="K49" s="6"/>
      <c r="L49" s="6"/>
      <c r="M49" s="6"/>
      <c r="N49" s="6"/>
      <c r="O49" s="6"/>
      <c r="P49" s="6"/>
      <c r="Q49" s="5"/>
    </row>
    <row r="50" spans="1:20">
      <c r="A50" s="6"/>
      <c r="B50" s="6"/>
      <c r="C50" s="6"/>
      <c r="D50" s="6"/>
      <c r="E50" s="6"/>
      <c r="F50" s="6"/>
      <c r="G50" s="6"/>
      <c r="H50" s="6"/>
      <c r="I50" s="6"/>
      <c r="J50" s="6"/>
      <c r="K50" s="6"/>
      <c r="L50" s="6"/>
      <c r="M50" s="6"/>
      <c r="N50" s="6"/>
      <c r="O50" s="6"/>
      <c r="P50" s="6"/>
      <c r="Q50" s="5"/>
    </row>
    <row r="51" spans="1:20">
      <c r="A51" s="6"/>
      <c r="B51" s="6"/>
      <c r="C51" s="6"/>
      <c r="D51" s="6"/>
      <c r="E51" s="6"/>
      <c r="F51" s="6"/>
      <c r="G51" s="6"/>
      <c r="H51" s="6"/>
      <c r="I51" s="6"/>
      <c r="J51" s="6"/>
      <c r="K51" s="6"/>
      <c r="L51" s="6"/>
      <c r="M51" s="6"/>
      <c r="N51" s="6"/>
      <c r="O51" s="6"/>
      <c r="P51" s="6"/>
      <c r="Q51" s="5"/>
    </row>
    <row r="52" spans="1:20">
      <c r="A52" s="6"/>
      <c r="B52" s="6"/>
      <c r="C52" s="6"/>
      <c r="D52" s="6"/>
      <c r="E52" s="6"/>
      <c r="F52" s="6"/>
      <c r="G52" s="6"/>
      <c r="H52" s="6"/>
      <c r="I52" s="6"/>
      <c r="J52" s="6"/>
      <c r="K52" s="6"/>
      <c r="L52" s="6"/>
      <c r="M52" s="6"/>
      <c r="N52" s="6"/>
      <c r="O52" s="6"/>
      <c r="P52" s="6"/>
      <c r="Q52" s="5"/>
    </row>
    <row r="53" spans="1:20">
      <c r="A53" s="6"/>
      <c r="B53" s="6"/>
      <c r="C53" s="6"/>
      <c r="D53" s="6"/>
      <c r="E53" s="6"/>
      <c r="F53" s="6"/>
      <c r="G53" s="6"/>
      <c r="H53" s="6"/>
      <c r="I53" s="6"/>
      <c r="J53" s="6"/>
      <c r="K53" s="6"/>
      <c r="L53" s="6"/>
      <c r="M53" s="6"/>
      <c r="N53" s="6"/>
      <c r="O53" s="6"/>
    </row>
    <row r="54" spans="1:20">
      <c r="A54" s="6"/>
      <c r="B54" s="6"/>
      <c r="C54" s="6"/>
      <c r="D54" s="6"/>
      <c r="E54" s="6"/>
      <c r="F54" s="6"/>
      <c r="G54" s="6"/>
      <c r="H54" s="6"/>
      <c r="I54" s="6"/>
      <c r="J54" s="6"/>
      <c r="K54" s="6"/>
      <c r="L54" s="6"/>
      <c r="M54" s="6"/>
      <c r="N54" s="6"/>
      <c r="O54" s="6"/>
    </row>
    <row r="55" spans="1:20">
      <c r="A55" s="6"/>
      <c r="B55" s="6"/>
      <c r="C55" s="6"/>
      <c r="D55" s="6"/>
      <c r="E55" s="6"/>
      <c r="F55" s="6"/>
      <c r="G55" s="6"/>
      <c r="H55" s="6"/>
      <c r="I55" s="6"/>
      <c r="J55" s="6"/>
      <c r="K55" s="6"/>
      <c r="L55" s="6"/>
      <c r="M55" s="6"/>
      <c r="N55" s="6"/>
      <c r="O55" s="6"/>
    </row>
    <row r="56" spans="1:20">
      <c r="A56" s="6"/>
      <c r="B56" s="6"/>
      <c r="C56" s="6"/>
      <c r="D56" s="6"/>
      <c r="E56" s="6"/>
      <c r="F56" s="6"/>
      <c r="G56" s="6"/>
      <c r="H56" s="6"/>
      <c r="I56" s="6"/>
      <c r="J56" s="6"/>
      <c r="K56" s="6"/>
      <c r="L56" s="6"/>
      <c r="M56" s="6"/>
      <c r="N56" s="6"/>
      <c r="O56" s="6"/>
    </row>
    <row r="57" spans="1:20">
      <c r="A57" s="6"/>
      <c r="B57" s="6"/>
      <c r="C57" s="6"/>
      <c r="D57" s="6"/>
      <c r="E57" s="6"/>
      <c r="F57" s="6"/>
      <c r="G57" s="6"/>
      <c r="H57" s="6"/>
      <c r="I57" s="6"/>
      <c r="J57" s="6"/>
      <c r="K57" s="6"/>
      <c r="L57" s="6"/>
      <c r="M57" s="6"/>
      <c r="N57" s="6"/>
      <c r="O57" s="6"/>
    </row>
    <row r="58" spans="1:20">
      <c r="A58" s="6"/>
      <c r="B58" s="6"/>
      <c r="C58" s="6"/>
      <c r="D58" s="6"/>
      <c r="E58" s="6"/>
      <c r="F58" s="6"/>
      <c r="G58" s="6"/>
      <c r="H58" s="6"/>
      <c r="I58" s="6"/>
      <c r="J58" s="6"/>
      <c r="K58" s="6"/>
      <c r="L58" s="6"/>
      <c r="M58" s="6"/>
      <c r="N58" s="6"/>
      <c r="O58" s="6"/>
    </row>
    <row r="59" spans="1:20">
      <c r="A59" s="6"/>
      <c r="B59" s="6"/>
      <c r="C59" s="6"/>
      <c r="D59" s="6"/>
      <c r="E59" s="6"/>
      <c r="F59" s="6"/>
      <c r="G59" s="6"/>
      <c r="H59" s="6"/>
      <c r="I59" s="6"/>
      <c r="J59" s="6"/>
      <c r="K59" s="6"/>
      <c r="L59" s="6"/>
      <c r="M59" s="6"/>
      <c r="N59" s="6"/>
      <c r="O59" s="6"/>
    </row>
    <row r="60" spans="1:20">
      <c r="A60" s="6"/>
      <c r="B60" s="6"/>
      <c r="C60" s="6"/>
      <c r="D60" s="6"/>
      <c r="E60" s="6"/>
      <c r="F60" s="6"/>
      <c r="G60" s="6"/>
      <c r="H60" s="6"/>
      <c r="I60" s="6"/>
      <c r="J60" s="6"/>
      <c r="K60" s="6"/>
      <c r="L60" s="6"/>
      <c r="M60" s="6"/>
      <c r="N60" s="6"/>
      <c r="O60" s="6"/>
    </row>
    <row r="61" spans="1:20">
      <c r="A61" s="6"/>
      <c r="B61" s="6"/>
      <c r="C61" s="6"/>
      <c r="D61" s="6"/>
      <c r="E61" s="6"/>
      <c r="F61" s="6"/>
      <c r="G61" s="6"/>
      <c r="H61" s="6"/>
      <c r="I61" s="6"/>
      <c r="J61" s="6"/>
      <c r="K61" s="6"/>
      <c r="L61" s="6"/>
      <c r="M61" s="6"/>
      <c r="N61" s="6"/>
      <c r="O61" s="6"/>
    </row>
    <row r="62" spans="1:20">
      <c r="A62" s="6"/>
      <c r="I62" s="6"/>
      <c r="J62" s="6"/>
      <c r="K62" s="6"/>
      <c r="L62" s="6"/>
      <c r="M62" s="6"/>
      <c r="N62" s="6"/>
      <c r="O62" s="6"/>
    </row>
    <row r="63" spans="1:20">
      <c r="A63" s="6"/>
      <c r="I63" s="6"/>
      <c r="J63" s="6"/>
      <c r="K63" s="6"/>
      <c r="L63" s="6"/>
      <c r="M63" s="6"/>
      <c r="N63" s="6" t="s">
        <v>153</v>
      </c>
      <c r="O63" s="5"/>
    </row>
    <row r="64" spans="1:20" ht="15.75" thickBot="1">
      <c r="A64" s="6"/>
      <c r="I64" s="6"/>
      <c r="J64" s="6"/>
      <c r="K64" s="6"/>
      <c r="L64" s="6"/>
      <c r="M64" s="6"/>
      <c r="N64" s="90" t="s">
        <v>135</v>
      </c>
      <c r="O64" s="88">
        <v>439657</v>
      </c>
      <c r="P64">
        <v>0</v>
      </c>
      <c r="Q64" s="93">
        <f>SUM(O64:O64)</f>
        <v>439657</v>
      </c>
      <c r="R64" s="87">
        <f t="shared" ref="R64:R81" si="4">Q64/$O$82</f>
        <v>6.5380977732305848E-2</v>
      </c>
      <c r="S64" s="6">
        <f t="shared" ref="S64:S80" si="5">S65+O64</f>
        <v>6724540</v>
      </c>
      <c r="T64" s="87">
        <f t="shared" ref="T64:T81" si="6">S64/$O$82</f>
        <v>1</v>
      </c>
    </row>
    <row r="65" spans="1:20" ht="15.75" thickBot="1">
      <c r="A65" s="6"/>
      <c r="I65" s="6"/>
      <c r="J65" s="6"/>
      <c r="K65" s="6"/>
      <c r="L65" s="6"/>
      <c r="M65" s="6"/>
      <c r="N65" s="92" t="s">
        <v>151</v>
      </c>
      <c r="O65" s="89">
        <v>429877</v>
      </c>
      <c r="P65">
        <v>5</v>
      </c>
      <c r="Q65" s="93">
        <f>SUM(O64:O65)</f>
        <v>869534</v>
      </c>
      <c r="R65" s="87">
        <f t="shared" si="4"/>
        <v>0.12930758089029137</v>
      </c>
      <c r="S65" s="6">
        <f t="shared" si="5"/>
        <v>6284883</v>
      </c>
      <c r="T65" s="87">
        <f t="shared" si="6"/>
        <v>0.93461902226769411</v>
      </c>
    </row>
    <row r="66" spans="1:20" ht="15.75" thickBot="1">
      <c r="A66" s="6"/>
      <c r="I66" s="6"/>
      <c r="J66" s="6"/>
      <c r="K66" s="6"/>
      <c r="L66" s="6"/>
      <c r="M66" s="6"/>
      <c r="N66" s="90" t="s">
        <v>152</v>
      </c>
      <c r="O66" s="88">
        <v>438233</v>
      </c>
      <c r="P66">
        <v>10</v>
      </c>
      <c r="Q66" s="93">
        <f>SUM(O64:O66)</f>
        <v>1307767</v>
      </c>
      <c r="R66" s="87">
        <f t="shared" si="4"/>
        <v>0.19447679692588637</v>
      </c>
      <c r="S66" s="6">
        <f t="shared" si="5"/>
        <v>5855006</v>
      </c>
      <c r="T66" s="87">
        <f t="shared" si="6"/>
        <v>0.87069241910970863</v>
      </c>
    </row>
    <row r="67" spans="1:20" ht="15.75" thickBot="1">
      <c r="A67" s="6"/>
      <c r="I67" s="6"/>
      <c r="J67" s="6"/>
      <c r="K67" s="6"/>
      <c r="L67" s="6"/>
      <c r="M67" s="6"/>
      <c r="N67" s="91" t="s">
        <v>136</v>
      </c>
      <c r="O67" s="89">
        <v>462128</v>
      </c>
      <c r="P67">
        <v>15</v>
      </c>
      <c r="Q67" s="93">
        <f>SUM(O64:O67)</f>
        <v>1769895</v>
      </c>
      <c r="R67" s="87">
        <f t="shared" si="4"/>
        <v>0.26319941587082535</v>
      </c>
      <c r="S67" s="6">
        <f t="shared" si="5"/>
        <v>5416773</v>
      </c>
      <c r="T67" s="87">
        <f t="shared" si="6"/>
        <v>0.80552320307411363</v>
      </c>
    </row>
    <row r="68" spans="1:20" ht="15.75" thickBot="1">
      <c r="A68" s="6"/>
      <c r="I68" s="6"/>
      <c r="J68" s="6"/>
      <c r="K68" s="6"/>
      <c r="L68" s="6"/>
      <c r="M68" s="6"/>
      <c r="N68" s="90" t="s">
        <v>137</v>
      </c>
      <c r="O68" s="88">
        <v>461512</v>
      </c>
      <c r="P68">
        <v>20</v>
      </c>
      <c r="Q68" s="93">
        <f>SUM(O64:O68)</f>
        <v>2231407</v>
      </c>
      <c r="R68" s="87">
        <f t="shared" si="4"/>
        <v>0.33183043003685009</v>
      </c>
      <c r="S68" s="6">
        <f t="shared" si="5"/>
        <v>4954645</v>
      </c>
      <c r="T68" s="87">
        <f t="shared" si="6"/>
        <v>0.7368005841291746</v>
      </c>
    </row>
    <row r="69" spans="1:20" ht="15.75" thickBot="1">
      <c r="A69" s="6"/>
      <c r="I69" s="6"/>
      <c r="J69" s="6"/>
      <c r="K69" s="6"/>
      <c r="L69" s="6"/>
      <c r="M69" s="6"/>
      <c r="N69" s="91" t="s">
        <v>138</v>
      </c>
      <c r="O69" s="89">
        <v>480398</v>
      </c>
      <c r="P69">
        <v>25</v>
      </c>
      <c r="Q69" s="93">
        <f>SUM(O64:O69)</f>
        <v>2711805</v>
      </c>
      <c r="R69" s="87">
        <f t="shared" si="4"/>
        <v>0.40326996344731386</v>
      </c>
      <c r="S69" s="6">
        <f t="shared" si="5"/>
        <v>4493133</v>
      </c>
      <c r="T69" s="87">
        <f t="shared" si="6"/>
        <v>0.66816956996314991</v>
      </c>
    </row>
    <row r="70" spans="1:20" ht="15.75" thickBot="1">
      <c r="A70" s="6"/>
      <c r="I70" s="6"/>
      <c r="J70" s="6"/>
      <c r="K70" s="6"/>
      <c r="L70" s="6"/>
      <c r="M70" s="6"/>
      <c r="N70" s="90" t="s">
        <v>139</v>
      </c>
      <c r="O70" s="88">
        <v>453383</v>
      </c>
      <c r="P70">
        <v>30</v>
      </c>
      <c r="Q70" s="93">
        <f>SUM(O64:O70)</f>
        <v>3165188</v>
      </c>
      <c r="R70" s="87">
        <f t="shared" si="4"/>
        <v>0.47069212169159524</v>
      </c>
      <c r="S70" s="6">
        <f t="shared" si="5"/>
        <v>4012735</v>
      </c>
      <c r="T70" s="87">
        <f t="shared" si="6"/>
        <v>0.59673003655268608</v>
      </c>
    </row>
    <row r="71" spans="1:20" ht="15.75" thickBot="1">
      <c r="A71" s="6"/>
      <c r="I71" s="6"/>
      <c r="J71" s="6"/>
      <c r="K71" s="6"/>
      <c r="L71" s="6"/>
      <c r="M71" s="6"/>
      <c r="N71" s="91" t="s">
        <v>140</v>
      </c>
      <c r="O71" s="89">
        <v>448607</v>
      </c>
      <c r="P71">
        <v>35</v>
      </c>
      <c r="Q71" s="93">
        <f>SUM(O64:O71)</f>
        <v>3613795</v>
      </c>
      <c r="R71" s="87">
        <f t="shared" si="4"/>
        <v>0.53740404548117793</v>
      </c>
      <c r="S71" s="6">
        <f t="shared" si="5"/>
        <v>3559352</v>
      </c>
      <c r="T71" s="87">
        <f t="shared" si="6"/>
        <v>0.52930787830840476</v>
      </c>
    </row>
    <row r="72" spans="1:20" ht="15.75" thickBot="1">
      <c r="A72" s="6"/>
      <c r="I72" s="6"/>
      <c r="J72" s="6"/>
      <c r="K72" s="6"/>
      <c r="L72" s="6"/>
      <c r="M72" s="6"/>
      <c r="N72" s="90" t="s">
        <v>141</v>
      </c>
      <c r="O72" s="88">
        <v>459698</v>
      </c>
      <c r="P72">
        <v>40</v>
      </c>
      <c r="Q72" s="93">
        <f>SUM(O64:O72)</f>
        <v>4073493</v>
      </c>
      <c r="R72" s="87">
        <f t="shared" si="4"/>
        <v>0.60576530141838703</v>
      </c>
      <c r="S72" s="6">
        <f t="shared" si="5"/>
        <v>3110745</v>
      </c>
      <c r="T72" s="87">
        <f t="shared" si="6"/>
        <v>0.46259595451882213</v>
      </c>
    </row>
    <row r="73" spans="1:20" ht="15.75" thickBot="1">
      <c r="A73" s="6"/>
      <c r="I73" s="6"/>
      <c r="J73" s="6"/>
      <c r="K73" s="6"/>
      <c r="L73" s="6"/>
      <c r="M73" s="6"/>
      <c r="N73" s="91" t="s">
        <v>142</v>
      </c>
      <c r="O73" s="89">
        <v>492909</v>
      </c>
      <c r="P73">
        <v>45</v>
      </c>
      <c r="Q73" s="93">
        <f>SUM(O64:O73)</f>
        <v>4566402</v>
      </c>
      <c r="R73" s="87">
        <f t="shared" si="4"/>
        <v>0.67906533383696133</v>
      </c>
      <c r="S73" s="6">
        <f t="shared" si="5"/>
        <v>2651047</v>
      </c>
      <c r="T73" s="87">
        <f t="shared" si="6"/>
        <v>0.39423469858161303</v>
      </c>
    </row>
    <row r="74" spans="1:20" ht="15.75" thickBot="1">
      <c r="A74" s="6"/>
      <c r="I74" s="6"/>
      <c r="J74" s="6"/>
      <c r="K74" s="6"/>
      <c r="L74" s="6"/>
      <c r="M74" s="6"/>
      <c r="N74" s="90" t="s">
        <v>143</v>
      </c>
      <c r="O74" s="88">
        <v>495296</v>
      </c>
      <c r="P74">
        <v>50</v>
      </c>
      <c r="Q74" s="93">
        <f>SUM(O64:O74)</f>
        <v>5061698</v>
      </c>
      <c r="R74" s="87">
        <f t="shared" si="4"/>
        <v>0.75272033477382838</v>
      </c>
      <c r="S74" s="6">
        <f t="shared" si="5"/>
        <v>2158138</v>
      </c>
      <c r="T74" s="87">
        <f t="shared" si="6"/>
        <v>0.32093466616303867</v>
      </c>
    </row>
    <row r="75" spans="1:20" ht="15.75" thickBot="1">
      <c r="A75" s="6"/>
      <c r="I75" s="6"/>
      <c r="J75" s="6"/>
      <c r="K75" s="6"/>
      <c r="L75" s="6"/>
      <c r="M75" s="6"/>
      <c r="N75" s="91" t="s">
        <v>144</v>
      </c>
      <c r="O75" s="89">
        <v>453078</v>
      </c>
      <c r="P75">
        <v>55</v>
      </c>
      <c r="Q75" s="93">
        <f>SUM(O64:O75)</f>
        <v>5514776</v>
      </c>
      <c r="R75" s="87">
        <f t="shared" si="4"/>
        <v>0.82009713675582274</v>
      </c>
      <c r="S75" s="6">
        <f t="shared" si="5"/>
        <v>1662842</v>
      </c>
      <c r="T75" s="87">
        <f t="shared" si="6"/>
        <v>0.24727966522617159</v>
      </c>
    </row>
    <row r="76" spans="1:20" ht="15.75" thickBot="1">
      <c r="A76" s="6"/>
      <c r="I76" s="6"/>
      <c r="J76" s="6"/>
      <c r="K76" s="6"/>
      <c r="L76" s="6"/>
      <c r="M76" s="6"/>
      <c r="N76" s="90" t="s">
        <v>145</v>
      </c>
      <c r="O76" s="88">
        <v>382087</v>
      </c>
      <c r="P76">
        <v>60</v>
      </c>
      <c r="Q76" s="93">
        <f>SUM(O64:O76)</f>
        <v>5896863</v>
      </c>
      <c r="R76" s="87">
        <f t="shared" si="4"/>
        <v>0.87691693409512028</v>
      </c>
      <c r="S76" s="6">
        <f t="shared" si="5"/>
        <v>1209764</v>
      </c>
      <c r="T76" s="87">
        <f t="shared" si="6"/>
        <v>0.17990286324417729</v>
      </c>
    </row>
    <row r="77" spans="1:20" ht="15.75" thickBot="1">
      <c r="A77" s="6"/>
      <c r="I77" s="6"/>
      <c r="J77" s="6"/>
      <c r="K77" s="6"/>
      <c r="L77" s="6"/>
      <c r="M77" s="6"/>
      <c r="N77" s="91" t="s">
        <v>146</v>
      </c>
      <c r="O77" s="89">
        <v>270474</v>
      </c>
      <c r="P77">
        <v>65</v>
      </c>
      <c r="Q77" s="93">
        <f>SUM(O64:O77)</f>
        <v>6167337</v>
      </c>
      <c r="R77" s="87">
        <f t="shared" si="4"/>
        <v>0.91713886749130791</v>
      </c>
      <c r="S77" s="6">
        <f t="shared" si="5"/>
        <v>827677</v>
      </c>
      <c r="T77" s="87">
        <f t="shared" si="6"/>
        <v>0.12308306590487973</v>
      </c>
    </row>
    <row r="78" spans="1:20" ht="15.75" thickBot="1">
      <c r="A78" s="6"/>
      <c r="I78" s="6"/>
      <c r="J78" s="6"/>
      <c r="K78" s="6"/>
      <c r="L78" s="6"/>
      <c r="M78" s="6"/>
      <c r="N78" s="90" t="s">
        <v>147</v>
      </c>
      <c r="O78" s="88">
        <v>186746</v>
      </c>
      <c r="P78">
        <v>70</v>
      </c>
      <c r="Q78" s="93">
        <f>SUM(O64:O78)</f>
        <v>6354083</v>
      </c>
      <c r="R78" s="87">
        <f t="shared" si="4"/>
        <v>0.94490968898987882</v>
      </c>
      <c r="S78" s="6">
        <f t="shared" si="5"/>
        <v>557203</v>
      </c>
      <c r="T78" s="87">
        <f t="shared" si="6"/>
        <v>8.2861132508692051E-2</v>
      </c>
    </row>
    <row r="79" spans="1:20" ht="15.75" thickBot="1">
      <c r="A79" s="6"/>
      <c r="I79" s="6"/>
      <c r="J79" s="6"/>
      <c r="K79" s="6"/>
      <c r="L79" s="6"/>
      <c r="M79" s="6"/>
      <c r="N79" s="91" t="s">
        <v>148</v>
      </c>
      <c r="O79" s="89">
        <v>142068</v>
      </c>
      <c r="P79">
        <v>75</v>
      </c>
      <c r="Q79" s="93">
        <f>SUM(O64:O79)</f>
        <v>6496151</v>
      </c>
      <c r="R79" s="87">
        <f t="shared" si="4"/>
        <v>0.9660364872541467</v>
      </c>
      <c r="S79" s="6">
        <f t="shared" si="5"/>
        <v>370457</v>
      </c>
      <c r="T79" s="87">
        <f t="shared" si="6"/>
        <v>5.5090311010121136E-2</v>
      </c>
    </row>
    <row r="80" spans="1:20" ht="15.75" thickBot="1">
      <c r="A80" s="6"/>
      <c r="I80" s="6"/>
      <c r="J80" s="6"/>
      <c r="K80" s="6"/>
      <c r="L80" s="6"/>
      <c r="M80" s="6"/>
      <c r="N80" s="90" t="s">
        <v>149</v>
      </c>
      <c r="O80" s="88">
        <v>111118</v>
      </c>
      <c r="P80">
        <v>80</v>
      </c>
      <c r="Q80" s="93">
        <f>SUM(O64:O80)</f>
        <v>6607269</v>
      </c>
      <c r="R80" s="87">
        <f t="shared" si="4"/>
        <v>0.98256074021420048</v>
      </c>
      <c r="S80" s="6">
        <f t="shared" si="5"/>
        <v>228389</v>
      </c>
      <c r="T80" s="87">
        <f t="shared" si="6"/>
        <v>3.3963512745853248E-2</v>
      </c>
    </row>
    <row r="81" spans="1:20" ht="15.75" thickBot="1">
      <c r="A81" s="6"/>
      <c r="I81" s="6"/>
      <c r="J81" s="6"/>
      <c r="K81" s="6"/>
      <c r="L81" s="6"/>
      <c r="M81" s="6"/>
      <c r="N81" s="91" t="s">
        <v>150</v>
      </c>
      <c r="O81" s="89">
        <v>117271</v>
      </c>
      <c r="P81">
        <v>85</v>
      </c>
      <c r="Q81" s="93">
        <f>SUM(O64:O81)</f>
        <v>6724540</v>
      </c>
      <c r="R81" s="87">
        <f t="shared" si="4"/>
        <v>1</v>
      </c>
      <c r="S81" s="6">
        <f>S82+O81</f>
        <v>117271</v>
      </c>
      <c r="T81" s="87">
        <f t="shared" si="6"/>
        <v>1.7439259785799476E-2</v>
      </c>
    </row>
    <row r="82" spans="1:20">
      <c r="A82" s="6"/>
      <c r="B82" s="6"/>
      <c r="C82" s="6"/>
      <c r="D82" s="6"/>
      <c r="E82" s="6"/>
      <c r="F82" s="6"/>
      <c r="G82" s="6"/>
      <c r="H82" s="6"/>
      <c r="I82" s="6"/>
      <c r="J82" s="6"/>
      <c r="K82" s="6"/>
      <c r="L82" s="6"/>
      <c r="M82" s="6"/>
      <c r="N82" s="6"/>
      <c r="O82" s="93">
        <f>SUM(O64:O81)</f>
        <v>6724540</v>
      </c>
    </row>
    <row r="83" spans="1:20">
      <c r="A83" s="6"/>
      <c r="B83" s="6"/>
      <c r="C83" s="6"/>
      <c r="D83" s="6"/>
      <c r="E83" s="6"/>
      <c r="F83" s="6"/>
      <c r="G83" s="6"/>
      <c r="H83" s="6"/>
      <c r="I83" s="6"/>
      <c r="J83" s="6"/>
      <c r="K83" s="6"/>
      <c r="L83" s="6"/>
      <c r="M83" s="6"/>
      <c r="N83" s="6"/>
      <c r="O83" s="6"/>
      <c r="P83" s="6"/>
      <c r="Q83" s="5"/>
    </row>
    <row r="84" spans="1:20">
      <c r="A84" s="6"/>
      <c r="B84" s="6"/>
      <c r="C84" s="6"/>
      <c r="D84" s="6"/>
      <c r="E84" s="6"/>
      <c r="F84" s="6"/>
      <c r="G84" s="6"/>
      <c r="H84" s="6"/>
      <c r="I84" s="6"/>
      <c r="J84" s="6"/>
      <c r="K84" s="6"/>
      <c r="L84" s="6"/>
      <c r="M84" s="6"/>
      <c r="N84" s="6"/>
      <c r="O84" s="6"/>
      <c r="P84" s="6"/>
      <c r="Q84" s="5"/>
    </row>
    <row r="85" spans="1:20">
      <c r="A85" s="6"/>
      <c r="B85" s="6"/>
      <c r="C85" s="6"/>
      <c r="D85" s="6"/>
      <c r="E85" s="6"/>
      <c r="F85" s="6"/>
      <c r="G85" s="6"/>
      <c r="H85" s="6"/>
      <c r="I85" s="6"/>
      <c r="J85" s="6"/>
      <c r="K85" s="6"/>
      <c r="L85" s="6"/>
      <c r="M85" s="6"/>
      <c r="N85" s="6"/>
      <c r="O85" s="6"/>
      <c r="P85" s="6"/>
      <c r="Q85" s="5"/>
    </row>
    <row r="86" spans="1:20">
      <c r="A86" s="6"/>
      <c r="B86" s="6"/>
      <c r="C86" s="6"/>
      <c r="D86" s="6"/>
      <c r="E86" s="6"/>
      <c r="F86" s="6"/>
      <c r="G86" s="6"/>
      <c r="H86" s="6"/>
      <c r="I86" s="6"/>
      <c r="J86" s="6"/>
      <c r="K86" s="6"/>
      <c r="L86" s="6"/>
      <c r="M86" s="6"/>
      <c r="N86" s="6"/>
      <c r="O86" s="6"/>
      <c r="P86" s="6"/>
      <c r="Q86" s="5"/>
    </row>
    <row r="87" spans="1:20">
      <c r="A87" s="6"/>
      <c r="B87" s="6"/>
      <c r="C87" s="6"/>
      <c r="D87" s="6"/>
      <c r="E87" s="6"/>
      <c r="F87" s="6"/>
      <c r="G87" s="6"/>
      <c r="H87" s="6"/>
      <c r="I87" s="6"/>
      <c r="J87" s="6"/>
      <c r="K87" s="6"/>
      <c r="L87" s="6"/>
      <c r="M87" s="6"/>
      <c r="N87" s="6"/>
      <c r="O87" s="6"/>
      <c r="P87" s="6"/>
      <c r="Q87" s="5"/>
    </row>
    <row r="88" spans="1:20">
      <c r="A88" s="6"/>
      <c r="B88" s="6"/>
      <c r="C88" s="6"/>
      <c r="D88" s="6"/>
      <c r="E88" s="6"/>
      <c r="F88" s="6"/>
      <c r="G88" s="6"/>
      <c r="H88" s="6"/>
      <c r="I88" s="6"/>
      <c r="J88" s="6"/>
      <c r="K88" s="6"/>
      <c r="L88" s="6"/>
      <c r="M88" s="6"/>
      <c r="N88" s="6"/>
      <c r="O88" s="6"/>
      <c r="P88" s="6"/>
      <c r="Q88" s="5"/>
    </row>
    <row r="89" spans="1:20">
      <c r="A89" s="6"/>
      <c r="B89" s="6"/>
      <c r="C89" s="6"/>
      <c r="D89" s="6"/>
      <c r="E89" s="6"/>
      <c r="F89" s="6"/>
      <c r="G89" s="6"/>
      <c r="H89" s="6"/>
      <c r="I89" s="6"/>
      <c r="J89" s="6"/>
      <c r="K89" s="6"/>
      <c r="L89" s="6"/>
      <c r="M89" s="6"/>
      <c r="N89" s="6"/>
      <c r="O89" s="6"/>
      <c r="P89" s="6"/>
      <c r="Q89" s="5"/>
    </row>
    <row r="90" spans="1:20">
      <c r="A90" s="6"/>
      <c r="B90" s="6"/>
      <c r="C90" s="6"/>
      <c r="D90" s="6"/>
      <c r="E90" s="6"/>
      <c r="F90" s="6"/>
      <c r="G90" s="6"/>
      <c r="H90" s="6"/>
      <c r="I90" s="6"/>
      <c r="J90" s="6"/>
      <c r="K90" s="6"/>
      <c r="L90" s="6"/>
      <c r="M90" s="6"/>
      <c r="N90" s="6"/>
      <c r="O90" s="6"/>
      <c r="P90" s="6"/>
      <c r="Q90" s="5"/>
    </row>
    <row r="91" spans="1:20">
      <c r="A91" s="6"/>
      <c r="B91" s="6"/>
      <c r="C91" s="6"/>
      <c r="D91" s="6"/>
      <c r="E91" s="6"/>
      <c r="F91" s="6"/>
      <c r="G91" s="6"/>
      <c r="H91" s="6"/>
      <c r="I91" s="6"/>
      <c r="J91" s="6"/>
      <c r="K91" s="6"/>
      <c r="L91" s="6"/>
      <c r="M91" s="6"/>
      <c r="N91" s="6"/>
      <c r="O91" s="6"/>
      <c r="P91" s="6"/>
      <c r="Q91" s="5"/>
    </row>
    <row r="92" spans="1:20">
      <c r="A92" s="6"/>
      <c r="B92" s="6"/>
      <c r="C92" s="6"/>
      <c r="D92" s="6"/>
      <c r="E92" s="6"/>
      <c r="F92" s="6"/>
      <c r="G92" s="6"/>
      <c r="H92" s="6"/>
      <c r="I92" s="6"/>
      <c r="J92" s="6"/>
      <c r="K92" s="6"/>
      <c r="L92" s="6"/>
      <c r="M92" s="6"/>
      <c r="N92" s="6"/>
      <c r="O92" s="6"/>
      <c r="P92" s="6"/>
      <c r="Q92" s="5"/>
    </row>
    <row r="93" spans="1:20">
      <c r="A93" s="6"/>
      <c r="B93" s="6"/>
      <c r="C93" s="6"/>
      <c r="D93" s="6"/>
      <c r="E93" s="6"/>
      <c r="F93" s="6"/>
      <c r="G93" s="6"/>
      <c r="H93" s="6"/>
      <c r="I93" s="6"/>
      <c r="J93" s="6"/>
      <c r="K93" s="6"/>
      <c r="L93" s="6"/>
      <c r="M93" s="6"/>
      <c r="N93" s="6"/>
      <c r="O93" s="6"/>
      <c r="P93" s="6"/>
      <c r="Q93" s="5"/>
    </row>
    <row r="94" spans="1:20">
      <c r="A94" s="6"/>
      <c r="B94" s="6"/>
      <c r="C94" s="6"/>
      <c r="D94" s="6"/>
      <c r="E94" s="6"/>
      <c r="F94" s="6"/>
      <c r="G94" s="6"/>
      <c r="H94" s="6"/>
      <c r="I94" s="6"/>
      <c r="J94" s="6"/>
      <c r="K94" s="6"/>
      <c r="L94" s="6"/>
      <c r="M94" s="6"/>
      <c r="N94" s="6"/>
      <c r="O94" s="6"/>
      <c r="P94" s="6"/>
      <c r="Q94" s="5"/>
    </row>
    <row r="95" spans="1:20">
      <c r="A95" s="6"/>
      <c r="B95" s="6"/>
      <c r="C95" s="6"/>
      <c r="D95" s="6"/>
      <c r="E95" s="6"/>
      <c r="F95" s="6"/>
      <c r="G95" s="6"/>
      <c r="H95" s="6"/>
      <c r="I95" s="6"/>
      <c r="J95" s="6"/>
      <c r="K95" s="6"/>
      <c r="L95" s="6"/>
      <c r="M95" s="6"/>
      <c r="N95" s="6"/>
      <c r="O95" s="6"/>
      <c r="P95" s="6"/>
      <c r="Q95" s="5"/>
    </row>
    <row r="96" spans="1:20">
      <c r="A96" s="6"/>
      <c r="B96" s="6"/>
      <c r="C96" s="6"/>
      <c r="D96" s="6"/>
      <c r="E96" s="6"/>
      <c r="F96" s="6"/>
      <c r="G96" s="6"/>
      <c r="H96" s="6"/>
      <c r="I96" s="6"/>
      <c r="J96" s="6"/>
      <c r="K96" s="6"/>
      <c r="L96" s="6"/>
      <c r="M96" s="6"/>
      <c r="N96" s="6"/>
      <c r="O96" s="6"/>
      <c r="P96" s="6"/>
      <c r="Q96" s="5"/>
    </row>
    <row r="97" spans="1:17">
      <c r="A97" s="6"/>
      <c r="B97" s="6"/>
      <c r="C97" s="6"/>
      <c r="D97" s="6"/>
      <c r="E97" s="6"/>
      <c r="F97" s="6"/>
      <c r="G97" s="6"/>
      <c r="H97" s="6"/>
      <c r="I97" s="6"/>
      <c r="J97" s="6"/>
      <c r="K97" s="6"/>
      <c r="L97" s="6"/>
      <c r="M97" s="6"/>
      <c r="N97" s="6"/>
      <c r="O97" s="6"/>
      <c r="P97" s="6"/>
      <c r="Q97" s="5"/>
    </row>
    <row r="98" spans="1:17">
      <c r="A98" s="6"/>
      <c r="B98" s="6"/>
      <c r="C98" s="6"/>
      <c r="D98" s="6"/>
      <c r="E98" s="6"/>
      <c r="F98" s="6"/>
      <c r="G98" s="6"/>
      <c r="H98" s="6"/>
      <c r="I98" s="6"/>
      <c r="J98" s="6"/>
      <c r="K98" s="6"/>
      <c r="L98" s="6"/>
      <c r="M98" s="6"/>
      <c r="N98" s="6"/>
      <c r="O98" s="6"/>
      <c r="P98" s="6"/>
      <c r="Q98" s="5"/>
    </row>
    <row r="99" spans="1:17">
      <c r="A99" s="6"/>
      <c r="B99" s="6"/>
      <c r="C99" s="6"/>
      <c r="D99" s="6"/>
      <c r="E99" s="6"/>
      <c r="F99" s="6"/>
      <c r="G99" s="6"/>
      <c r="H99" s="6"/>
      <c r="I99" s="6"/>
      <c r="J99" s="6"/>
      <c r="K99" s="6"/>
      <c r="L99" s="6"/>
      <c r="M99" s="6"/>
      <c r="N99" s="6"/>
      <c r="O99" s="6"/>
      <c r="P99" s="6"/>
      <c r="Q99" s="5"/>
    </row>
    <row r="100" spans="1:17">
      <c r="A100" s="6"/>
      <c r="B100" s="6"/>
      <c r="C100" s="6"/>
      <c r="D100" s="6"/>
      <c r="E100" s="6"/>
      <c r="F100" s="6"/>
      <c r="G100" s="6"/>
      <c r="H100" s="6"/>
      <c r="I100" s="6"/>
      <c r="J100" s="6"/>
      <c r="K100" s="6"/>
      <c r="L100" s="6"/>
      <c r="M100" s="6"/>
      <c r="N100" s="6"/>
      <c r="O100" s="6"/>
      <c r="P100" s="6"/>
      <c r="Q100" s="5"/>
    </row>
    <row r="101" spans="1:17">
      <c r="A101" s="6"/>
      <c r="B101" s="6"/>
      <c r="C101" s="6"/>
      <c r="D101" s="6"/>
      <c r="E101" s="6"/>
      <c r="F101" s="6"/>
      <c r="G101" s="6"/>
      <c r="H101" s="6"/>
      <c r="I101" s="6"/>
      <c r="J101" s="6"/>
      <c r="K101" s="6"/>
      <c r="L101" s="6"/>
      <c r="M101" s="6"/>
      <c r="N101" s="6"/>
      <c r="O101" s="6"/>
      <c r="P101" s="6"/>
      <c r="Q101" s="5"/>
    </row>
    <row r="102" spans="1:17">
      <c r="A102" s="6"/>
      <c r="B102" s="6"/>
      <c r="C102" s="6"/>
      <c r="D102" s="6"/>
      <c r="E102" s="6"/>
      <c r="F102" s="6"/>
      <c r="G102" s="6"/>
      <c r="H102" s="6"/>
      <c r="I102" s="6"/>
      <c r="J102" s="6"/>
      <c r="K102" s="6"/>
      <c r="L102" s="6"/>
      <c r="M102" s="6"/>
      <c r="N102" s="6"/>
      <c r="O102" s="6"/>
      <c r="P102" s="6"/>
      <c r="Q102" s="5"/>
    </row>
    <row r="103" spans="1:17">
      <c r="A103" s="6"/>
      <c r="B103" s="6"/>
      <c r="C103" s="6"/>
      <c r="D103" s="6"/>
      <c r="E103" s="6"/>
      <c r="F103" s="6"/>
      <c r="G103" s="6"/>
      <c r="H103" s="6"/>
      <c r="I103" s="6"/>
      <c r="J103" s="6"/>
      <c r="K103" s="6"/>
      <c r="L103" s="6"/>
      <c r="M103" s="6"/>
      <c r="N103" s="6"/>
      <c r="O103" s="6"/>
      <c r="P103" s="6"/>
      <c r="Q103" s="5"/>
    </row>
    <row r="104" spans="1:17">
      <c r="A104" s="6"/>
      <c r="B104" s="6"/>
      <c r="C104" s="6"/>
      <c r="D104" s="6"/>
      <c r="E104" s="6"/>
      <c r="F104" s="6"/>
      <c r="G104" s="6"/>
      <c r="H104" s="6"/>
      <c r="I104" s="6"/>
      <c r="J104" s="6"/>
      <c r="K104" s="6"/>
      <c r="L104" s="6"/>
      <c r="M104" s="6"/>
      <c r="N104" s="6"/>
      <c r="O104" s="6"/>
      <c r="P104" s="6"/>
      <c r="Q104" s="5"/>
    </row>
    <row r="105" spans="1:17">
      <c r="A105" s="6"/>
      <c r="B105" s="6"/>
      <c r="C105" s="6"/>
      <c r="D105" s="6"/>
      <c r="E105" s="6"/>
      <c r="F105" s="6"/>
      <c r="G105" s="6"/>
      <c r="H105" s="6"/>
      <c r="I105" s="6"/>
      <c r="J105" s="6"/>
      <c r="K105" s="6"/>
      <c r="L105" s="6"/>
      <c r="M105" s="6"/>
      <c r="N105" s="6"/>
      <c r="O105" s="6"/>
      <c r="P105" s="6"/>
      <c r="Q105" s="5"/>
    </row>
    <row r="106" spans="1:17">
      <c r="A106" s="6"/>
      <c r="B106" s="6"/>
      <c r="C106" s="6"/>
      <c r="D106" s="6"/>
      <c r="E106" s="6"/>
      <c r="F106" s="6"/>
      <c r="G106" s="6"/>
      <c r="H106" s="6"/>
      <c r="I106" s="6"/>
      <c r="J106" s="6"/>
      <c r="K106" s="6"/>
      <c r="L106" s="6"/>
      <c r="M106" s="6"/>
      <c r="N106" s="6"/>
      <c r="O106" s="6"/>
      <c r="P106" s="6"/>
      <c r="Q106" s="5"/>
    </row>
    <row r="107" spans="1:17">
      <c r="A107" s="6"/>
      <c r="B107" s="6"/>
      <c r="C107" s="6"/>
      <c r="D107" s="6"/>
      <c r="E107" s="6"/>
      <c r="F107" s="6"/>
      <c r="G107" s="6"/>
      <c r="H107" s="6"/>
      <c r="I107" s="6"/>
      <c r="J107" s="6"/>
      <c r="K107" s="6"/>
      <c r="L107" s="6"/>
      <c r="M107" s="6"/>
      <c r="N107" s="6"/>
      <c r="O107" s="6"/>
      <c r="P107" s="6"/>
      <c r="Q107" s="5"/>
    </row>
    <row r="108" spans="1:17">
      <c r="A108" s="6"/>
      <c r="B108" s="6"/>
      <c r="C108" s="6"/>
      <c r="D108" s="6"/>
      <c r="E108" s="6"/>
      <c r="F108" s="6"/>
      <c r="G108" s="6"/>
      <c r="H108" s="6"/>
      <c r="I108" s="6"/>
      <c r="J108" s="6"/>
      <c r="K108" s="6"/>
      <c r="L108" s="6"/>
      <c r="M108" s="6"/>
      <c r="N108" s="6"/>
      <c r="O108" s="6"/>
      <c r="P108" s="6"/>
      <c r="Q108" s="5"/>
    </row>
    <row r="109" spans="1:17">
      <c r="A109" s="6"/>
      <c r="B109" s="6"/>
      <c r="C109" s="6"/>
      <c r="D109" s="6"/>
      <c r="E109" s="6"/>
      <c r="F109" s="6"/>
      <c r="G109" s="6"/>
      <c r="H109" s="6"/>
      <c r="I109" s="6"/>
      <c r="J109" s="6"/>
      <c r="K109" s="6"/>
      <c r="L109" s="6"/>
      <c r="M109" s="6"/>
      <c r="N109" s="6"/>
      <c r="O109" s="6"/>
      <c r="P109" s="6"/>
      <c r="Q109" s="5"/>
    </row>
    <row r="110" spans="1:17">
      <c r="A110" s="6"/>
      <c r="B110" s="6"/>
      <c r="C110" s="6"/>
      <c r="D110" s="6"/>
      <c r="E110" s="6"/>
      <c r="F110" s="6"/>
      <c r="G110" s="6"/>
      <c r="H110" s="6"/>
      <c r="I110" s="6"/>
      <c r="J110" s="6"/>
      <c r="K110" s="6"/>
      <c r="L110" s="6"/>
      <c r="M110" s="6"/>
      <c r="N110" s="6"/>
      <c r="O110" s="6"/>
      <c r="P110" s="6"/>
      <c r="Q110" s="5"/>
    </row>
    <row r="111" spans="1:17">
      <c r="J111" s="6"/>
      <c r="K111" s="6"/>
      <c r="L111" s="6"/>
      <c r="M111" s="6"/>
      <c r="N111" s="6"/>
      <c r="O111" s="6"/>
      <c r="P111" s="6"/>
      <c r="Q111" s="5"/>
    </row>
    <row r="112" spans="1:17">
      <c r="K112" s="6"/>
      <c r="L112" s="6"/>
      <c r="M112" s="6"/>
      <c r="N112" s="6"/>
      <c r="O112" s="6"/>
      <c r="P112" s="6"/>
      <c r="Q112" s="5"/>
    </row>
    <row r="113" spans="11:11">
      <c r="K113" s="6"/>
    </row>
  </sheetData>
  <pageMargins left="0.7" right="0.7" top="0.75" bottom="0.75" header="0.3" footer="0.3"/>
  <pageSetup orientation="portrait" horizontalDpi="4294967293"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E897"/>
  <sheetViews>
    <sheetView workbookViewId="0">
      <pane xSplit="2" ySplit="22" topLeftCell="AU661" activePane="bottomRight" state="frozen"/>
      <selection pane="topRight" activeCell="C1" sqref="C1"/>
      <selection pane="bottomLeft" activeCell="A23" sqref="A23"/>
      <selection pane="bottomRight" activeCell="BG1" sqref="BG1:BG1048576"/>
    </sheetView>
  </sheetViews>
  <sheetFormatPr defaultRowHeight="15"/>
  <cols>
    <col min="1" max="1" width="5.7109375" customWidth="1"/>
    <col min="2" max="2" width="8.42578125" customWidth="1"/>
    <col min="3" max="3" width="11.42578125" customWidth="1"/>
    <col min="4" max="4" width="10.42578125" customWidth="1"/>
    <col min="5" max="5" width="11.28515625" customWidth="1"/>
    <col min="6" max="6" width="11.85546875" customWidth="1"/>
    <col min="7" max="7" width="12.7109375" customWidth="1"/>
    <col min="8" max="8" width="12.7109375" style="6" customWidth="1"/>
    <col min="9" max="9" width="8.85546875" style="6" customWidth="1"/>
    <col min="10" max="10" width="11.28515625" style="6" customWidth="1"/>
    <col min="11" max="11" width="12.7109375" style="6" customWidth="1"/>
    <col min="12" max="12" width="12.7109375" customWidth="1"/>
    <col min="13" max="14" width="12.85546875" customWidth="1"/>
    <col min="15" max="17" width="12.7109375" customWidth="1"/>
    <col min="18" max="18" width="13.85546875" customWidth="1"/>
    <col min="19" max="19" width="16.42578125" customWidth="1"/>
    <col min="20" max="22" width="15.7109375" customWidth="1"/>
    <col min="23" max="23" width="18.140625" customWidth="1"/>
    <col min="24" max="24" width="15.85546875" customWidth="1"/>
    <col min="25" max="30" width="12.7109375" customWidth="1"/>
    <col min="31" max="31" width="14" customWidth="1"/>
    <col min="32" max="33" width="15.5703125" customWidth="1"/>
    <col min="34" max="35" width="12.7109375" customWidth="1"/>
    <col min="36" max="36" width="12.140625" customWidth="1"/>
    <col min="37" max="40" width="11.5703125" customWidth="1"/>
    <col min="41" max="44" width="12.7109375" customWidth="1"/>
    <col min="45" max="45" width="13.5703125" customWidth="1"/>
    <col min="46" max="47" width="12.7109375" customWidth="1"/>
    <col min="48" max="48" width="14" customWidth="1"/>
    <col min="49" max="49" width="15.5703125" customWidth="1"/>
    <col min="50" max="56" width="12.7109375" customWidth="1"/>
    <col min="57" max="60" width="12.42578125" customWidth="1"/>
    <col min="61" max="62" width="13" customWidth="1"/>
    <col min="63" max="63" width="12" customWidth="1"/>
  </cols>
  <sheetData>
    <row r="1" spans="1:35" ht="45">
      <c r="C1" s="194" t="s">
        <v>0</v>
      </c>
      <c r="D1" s="151">
        <f>'Inputs &amp; Plot'!C1</f>
        <v>7500000</v>
      </c>
      <c r="E1" s="194" t="s">
        <v>344</v>
      </c>
      <c r="F1" s="42">
        <f>'Inputs &amp; Plot'!F1</f>
        <v>43800</v>
      </c>
      <c r="G1" s="194" t="s">
        <v>367</v>
      </c>
      <c r="H1" s="7">
        <v>30</v>
      </c>
      <c r="I1" s="35" t="s">
        <v>10</v>
      </c>
      <c r="J1" s="44" t="s">
        <v>23</v>
      </c>
      <c r="K1" s="36" t="str">
        <f>'Inputs &amp; Plot'!C2</f>
        <v>Phase start</v>
      </c>
      <c r="L1" s="36" t="e">
        <f>'Inputs &amp; Plot'!#REF!</f>
        <v>#REF!</v>
      </c>
      <c r="M1" s="36" t="e">
        <f>'Inputs &amp; Plot'!#REF!</f>
        <v>#REF!</v>
      </c>
      <c r="N1" s="168" t="str">
        <f>'Inputs &amp; Plot'!D2</f>
        <v>R value</v>
      </c>
      <c r="O1" s="168" t="str">
        <f>'Inputs &amp; Plot'!B2</f>
        <v>Seed cases</v>
      </c>
      <c r="Q1" s="35" t="s">
        <v>10</v>
      </c>
      <c r="R1" s="44" t="s">
        <v>23</v>
      </c>
      <c r="S1" s="36" t="s">
        <v>20</v>
      </c>
      <c r="T1" s="36" t="s">
        <v>16</v>
      </c>
      <c r="U1" s="36" t="s">
        <v>17</v>
      </c>
      <c r="V1" s="48" t="s">
        <v>296</v>
      </c>
      <c r="X1" s="46" t="s">
        <v>210</v>
      </c>
      <c r="Y1" s="47" t="s">
        <v>206</v>
      </c>
      <c r="Z1" s="48" t="s">
        <v>207</v>
      </c>
      <c r="AD1" s="46" t="s">
        <v>33</v>
      </c>
      <c r="AE1" s="47" t="str">
        <f>'Inputs &amp; Plot'!G2</f>
        <v>Sympt. testing rate</v>
      </c>
      <c r="AF1" s="48" t="str">
        <f>'Inputs &amp; Plot'!H2</f>
        <v>Asympt.
testing rate</v>
      </c>
      <c r="AH1" s="46" t="s">
        <v>280</v>
      </c>
      <c r="AI1" s="48" t="s">
        <v>397</v>
      </c>
    </row>
    <row r="2" spans="1:35">
      <c r="B2" s="31"/>
      <c r="C2" s="138" t="s">
        <v>237</v>
      </c>
      <c r="D2" s="31"/>
      <c r="E2" s="31"/>
      <c r="F2" s="31"/>
      <c r="G2" s="31"/>
      <c r="H2" s="31"/>
      <c r="I2" s="143" t="s">
        <v>261</v>
      </c>
      <c r="J2" s="106"/>
      <c r="K2" s="106"/>
      <c r="L2" s="106"/>
      <c r="M2" s="207" t="s">
        <v>21</v>
      </c>
      <c r="N2" s="208">
        <v>1</v>
      </c>
      <c r="O2" s="115"/>
      <c r="Q2" s="143" t="s">
        <v>262</v>
      </c>
      <c r="R2" s="209" t="s">
        <v>275</v>
      </c>
      <c r="S2" s="73">
        <f>'Inputs &amp; Plot'!E22</f>
        <v>44621</v>
      </c>
      <c r="T2" s="106"/>
      <c r="U2" s="207" t="s">
        <v>21</v>
      </c>
      <c r="V2" s="208">
        <v>1</v>
      </c>
      <c r="X2" s="108" t="s">
        <v>208</v>
      </c>
      <c r="Y2" s="112">
        <f>'Inputs &amp; Plot'!H23</f>
        <v>2</v>
      </c>
      <c r="Z2" s="109">
        <f>Y2*$D$1/$AB$16</f>
        <v>150</v>
      </c>
      <c r="AC2" s="144"/>
      <c r="AD2" s="40"/>
      <c r="AE2" s="41">
        <f>AD2+1</f>
        <v>1</v>
      </c>
      <c r="AF2" s="49">
        <f>AE2+1</f>
        <v>2</v>
      </c>
      <c r="AH2" s="147">
        <f>'Inputs &amp; Plot'!F20</f>
        <v>43800</v>
      </c>
      <c r="AI2" s="79">
        <f>'Inputs &amp; Plot'!G20</f>
        <v>0</v>
      </c>
    </row>
    <row r="3" spans="1:35" ht="15" customHeight="1">
      <c r="F3" s="95" t="s">
        <v>365</v>
      </c>
      <c r="I3" s="28" t="s">
        <v>183</v>
      </c>
      <c r="J3" s="29" t="s">
        <v>174</v>
      </c>
      <c r="K3" s="42">
        <f>'Inputs &amp; Plot'!C3</f>
        <v>43800</v>
      </c>
      <c r="L3" s="29" t="e">
        <f>'Inputs &amp; Plot'!#REF!</f>
        <v>#REF!</v>
      </c>
      <c r="M3" s="29" t="s">
        <v>18</v>
      </c>
      <c r="N3" s="133">
        <f>'Inputs &amp; Plot'!D3</f>
        <v>2.5</v>
      </c>
      <c r="O3" s="117"/>
      <c r="Q3" s="72" t="s">
        <v>188</v>
      </c>
      <c r="R3" s="70" t="s">
        <v>173</v>
      </c>
      <c r="S3" s="78" t="s">
        <v>19</v>
      </c>
      <c r="T3" s="19" t="str">
        <f>'Inputs &amp; Plot'!B23</f>
        <v>Full lockdown</v>
      </c>
      <c r="U3" s="70" t="s">
        <v>36</v>
      </c>
      <c r="V3" s="132">
        <f>'Inputs &amp; Plot'!D23</f>
        <v>0.95</v>
      </c>
      <c r="X3" s="110" t="s">
        <v>209</v>
      </c>
      <c r="Y3" s="113">
        <f>'Inputs &amp; Plot'!H24</f>
        <v>5</v>
      </c>
      <c r="Z3" s="111">
        <f>Y3*$D$1/$AB$16</f>
        <v>375</v>
      </c>
      <c r="AC3" s="84">
        <v>1</v>
      </c>
      <c r="AD3" s="75">
        <f>'Inputs &amp; Plot'!F3</f>
        <v>43800</v>
      </c>
      <c r="AE3" s="136">
        <f>'Inputs &amp; Plot'!G3</f>
        <v>0</v>
      </c>
      <c r="AF3" s="79">
        <f>'Inputs &amp; Plot'!H3</f>
        <v>0</v>
      </c>
      <c r="AH3" s="76">
        <f>'Inputs &amp; Plot'!F21</f>
        <v>43892</v>
      </c>
      <c r="AI3" s="80">
        <f>'Inputs &amp; Plot'!G21</f>
        <v>1</v>
      </c>
    </row>
    <row r="4" spans="1:35" ht="15" customHeight="1">
      <c r="A4" s="205"/>
      <c r="D4" s="205" t="s">
        <v>359</v>
      </c>
      <c r="E4" s="205" t="s">
        <v>361</v>
      </c>
      <c r="F4" s="205" t="s">
        <v>360</v>
      </c>
      <c r="G4" s="205" t="s">
        <v>370</v>
      </c>
      <c r="I4" s="28" t="s">
        <v>184</v>
      </c>
      <c r="J4" s="29" t="s">
        <v>175</v>
      </c>
      <c r="K4" s="43">
        <f>'Inputs &amp; Plot'!C4</f>
        <v>43845</v>
      </c>
      <c r="L4" s="29" t="e">
        <f>'Inputs &amp; Plot'!#REF!</f>
        <v>#REF!</v>
      </c>
      <c r="M4" s="29" t="s">
        <v>18</v>
      </c>
      <c r="N4" s="169">
        <f>'Inputs &amp; Plot'!D4</f>
        <v>2.5</v>
      </c>
      <c r="O4" s="170">
        <f>MIN('Inputs &amp; Plot'!B4,D1)</f>
        <v>10</v>
      </c>
      <c r="Q4" s="28" t="s">
        <v>189</v>
      </c>
      <c r="R4" s="29" t="s">
        <v>179</v>
      </c>
      <c r="S4" s="20">
        <f>'Inputs &amp; Plot'!A24</f>
        <v>0</v>
      </c>
      <c r="T4" s="37" t="str">
        <f>'Inputs &amp; Plot'!B24</f>
        <v>Some open</v>
      </c>
      <c r="U4" s="29" t="s">
        <v>34</v>
      </c>
      <c r="V4" s="133">
        <f>'Inputs &amp; Plot'!D24</f>
        <v>1.1000000000000001</v>
      </c>
      <c r="Y4" s="24"/>
      <c r="AC4" s="84">
        <v>2</v>
      </c>
      <c r="AD4" s="75">
        <f>'Inputs &amp; Plot'!F4</f>
        <v>43890</v>
      </c>
      <c r="AE4" s="136">
        <f>'Inputs &amp; Plot'!G4</f>
        <v>0.03</v>
      </c>
      <c r="AF4" s="79">
        <f>'Inputs &amp; Plot'!H4</f>
        <v>0</v>
      </c>
    </row>
    <row r="5" spans="1:35" ht="15" customHeight="1">
      <c r="D5" s="205" t="s">
        <v>8</v>
      </c>
      <c r="E5" s="205" t="s">
        <v>364</v>
      </c>
      <c r="F5" s="205" t="s">
        <v>366</v>
      </c>
      <c r="G5" s="69" t="s">
        <v>369</v>
      </c>
      <c r="I5" s="28" t="s">
        <v>185</v>
      </c>
      <c r="J5" s="29" t="s">
        <v>176</v>
      </c>
      <c r="K5" s="43">
        <f>'Inputs &amp; Plot'!C5</f>
        <v>43895</v>
      </c>
      <c r="L5" s="29" t="s">
        <v>383</v>
      </c>
      <c r="M5" s="29" t="s">
        <v>193</v>
      </c>
      <c r="N5" s="133">
        <f>'Inputs &amp; Plot'!D5</f>
        <v>1.5</v>
      </c>
      <c r="Q5" s="28" t="s">
        <v>190</v>
      </c>
      <c r="R5" s="29" t="s">
        <v>180</v>
      </c>
      <c r="S5" s="20">
        <f>'Inputs &amp; Plot'!A25</f>
        <v>0</v>
      </c>
      <c r="T5" s="37" t="str">
        <f>'Inputs &amp; Plot'!B25</f>
        <v>More open</v>
      </c>
      <c r="U5" s="29" t="s">
        <v>35</v>
      </c>
      <c r="V5" s="133">
        <f>'Inputs &amp; Plot'!D25</f>
        <v>1.8</v>
      </c>
      <c r="X5" t="s">
        <v>238</v>
      </c>
      <c r="Y5" s="8">
        <f>'Inputs &amp; Plot'!F25</f>
        <v>21</v>
      </c>
      <c r="Z5" t="s">
        <v>167</v>
      </c>
      <c r="AC5" s="84">
        <v>3</v>
      </c>
      <c r="AD5" s="75">
        <f>'Inputs &amp; Plot'!F5</f>
        <v>43908</v>
      </c>
      <c r="AE5" s="136">
        <f>'Inputs &amp; Plot'!G5</f>
        <v>0.15</v>
      </c>
      <c r="AF5" s="79">
        <f>'Inputs &amp; Plot'!H5</f>
        <v>0</v>
      </c>
    </row>
    <row r="6" spans="1:35" ht="15" customHeight="1">
      <c r="C6" s="1" t="s">
        <v>1</v>
      </c>
      <c r="D6" s="160">
        <f>'Inputs &amp; Plot'!D31</f>
        <v>0.2</v>
      </c>
      <c r="E6" s="10">
        <f>'Inputs &amp; Plot'!E31</f>
        <v>0</v>
      </c>
      <c r="F6" s="10">
        <f>'Inputs &amp; Plot'!F31</f>
        <v>4</v>
      </c>
      <c r="G6" s="8">
        <f>MAX(1,MIN($H$1,'Inputs &amp; Plot'!G31))</f>
        <v>7</v>
      </c>
      <c r="I6" s="28" t="s">
        <v>186</v>
      </c>
      <c r="J6" s="29" t="s">
        <v>177</v>
      </c>
      <c r="K6" s="43">
        <f>'Inputs &amp; Plot'!C6</f>
        <v>43914</v>
      </c>
      <c r="L6" s="29" t="s">
        <v>384</v>
      </c>
      <c r="M6" s="29" t="s">
        <v>194</v>
      </c>
      <c r="N6" s="133">
        <f>'Inputs &amp; Plot'!D6</f>
        <v>0.82</v>
      </c>
      <c r="Q6" s="55" t="s">
        <v>191</v>
      </c>
      <c r="R6" s="62" t="s">
        <v>220</v>
      </c>
      <c r="S6" s="134">
        <f>'Inputs &amp; Plot'!A26</f>
        <v>0</v>
      </c>
      <c r="T6" s="71" t="str">
        <f>'Inputs &amp; Plot'!B26</f>
        <v>Full open</v>
      </c>
      <c r="U6" s="62" t="s">
        <v>37</v>
      </c>
      <c r="V6" s="130">
        <f>'Inputs &amp; Plot'!D26</f>
        <v>2.2999999999999998</v>
      </c>
      <c r="X6" t="s">
        <v>238</v>
      </c>
      <c r="Y6" s="8">
        <f>'Inputs &amp; Plot'!F26</f>
        <v>7</v>
      </c>
      <c r="Z6" t="s">
        <v>166</v>
      </c>
      <c r="AC6" s="84">
        <v>4</v>
      </c>
      <c r="AD6" s="75">
        <f>'Inputs &amp; Plot'!F6</f>
        <v>43916</v>
      </c>
      <c r="AE6" s="136">
        <f>'Inputs &amp; Plot'!G6</f>
        <v>0.11</v>
      </c>
      <c r="AF6" s="79">
        <f>'Inputs &amp; Plot'!H6</f>
        <v>0</v>
      </c>
    </row>
    <row r="7" spans="1:35" ht="15" customHeight="1">
      <c r="C7" s="1" t="s">
        <v>4</v>
      </c>
      <c r="D7" s="160">
        <f>'Inputs &amp; Plot'!D32</f>
        <v>0.76</v>
      </c>
      <c r="E7" s="10">
        <f>'Inputs &amp; Plot'!E32</f>
        <v>2</v>
      </c>
      <c r="F7" s="10">
        <f>'Inputs &amp; Plot'!F32</f>
        <v>4</v>
      </c>
      <c r="G7" s="8">
        <f>MAX(1,MIN($H$1,'Inputs &amp; Plot'!G32))</f>
        <v>7</v>
      </c>
      <c r="I7" s="28" t="s">
        <v>187</v>
      </c>
      <c r="J7" s="29" t="s">
        <v>178</v>
      </c>
      <c r="K7" s="43">
        <f>'Inputs &amp; Plot'!C7</f>
        <v>43971</v>
      </c>
      <c r="L7" s="29" t="s">
        <v>385</v>
      </c>
      <c r="M7" s="29" t="s">
        <v>195</v>
      </c>
      <c r="N7" s="133">
        <f>'Inputs &amp; Plot'!D7</f>
        <v>1.1499999999999999</v>
      </c>
      <c r="Q7" s="143" t="s">
        <v>399</v>
      </c>
      <c r="R7" s="31"/>
      <c r="S7" s="31"/>
      <c r="T7" s="31"/>
      <c r="AC7" s="84">
        <v>5</v>
      </c>
      <c r="AD7" s="75">
        <f>'Inputs &amp; Plot'!F7</f>
        <v>43938</v>
      </c>
      <c r="AE7" s="136">
        <f>'Inputs &amp; Plot'!G7</f>
        <v>0.18</v>
      </c>
      <c r="AF7" s="79">
        <f>'Inputs &amp; Plot'!H7</f>
        <v>0</v>
      </c>
    </row>
    <row r="8" spans="1:35" ht="15" customHeight="1">
      <c r="C8" s="1" t="s">
        <v>3</v>
      </c>
      <c r="D8" s="160">
        <f>'Inputs &amp; Plot'!D33</f>
        <v>0.04</v>
      </c>
      <c r="E8" s="10">
        <f>'Inputs &amp; Plot'!E33</f>
        <v>6</v>
      </c>
      <c r="F8" s="10">
        <f>'Inputs &amp; Plot'!F33</f>
        <v>7</v>
      </c>
      <c r="G8" s="8">
        <f>MAX(1,MIN($H$1,'Inputs &amp; Plot'!G33))</f>
        <v>21</v>
      </c>
      <c r="H8"/>
      <c r="I8" s="28" t="s">
        <v>228</v>
      </c>
      <c r="J8" s="29" t="s">
        <v>192</v>
      </c>
      <c r="K8" s="43">
        <f>'Inputs &amp; Plot'!C8</f>
        <v>44028</v>
      </c>
      <c r="L8" s="29" t="s">
        <v>386</v>
      </c>
      <c r="M8" s="29" t="s">
        <v>196</v>
      </c>
      <c r="N8" s="133">
        <f>'Inputs &amp; Plot'!D8</f>
        <v>0.92</v>
      </c>
      <c r="Q8" s="35" t="s">
        <v>10</v>
      </c>
      <c r="R8" s="36" t="s">
        <v>20</v>
      </c>
      <c r="S8" s="36" t="s">
        <v>328</v>
      </c>
      <c r="T8" s="168" t="s">
        <v>358</v>
      </c>
      <c r="X8" s="57" t="s">
        <v>27</v>
      </c>
      <c r="AC8" s="84">
        <v>6</v>
      </c>
      <c r="AD8" s="75">
        <f>'Inputs &amp; Plot'!F8</f>
        <v>43953</v>
      </c>
      <c r="AE8" s="136">
        <f>'Inputs &amp; Plot'!G8</f>
        <v>0.28000000000000003</v>
      </c>
      <c r="AF8" s="79">
        <f>'Inputs &amp; Plot'!H8</f>
        <v>0</v>
      </c>
    </row>
    <row r="9" spans="1:35" ht="15" customHeight="1">
      <c r="C9" s="1" t="s">
        <v>320</v>
      </c>
      <c r="D9" t="s">
        <v>363</v>
      </c>
      <c r="H9"/>
      <c r="I9" s="28" t="s">
        <v>229</v>
      </c>
      <c r="J9" s="29" t="s">
        <v>225</v>
      </c>
      <c r="K9" s="43">
        <f>'Inputs &amp; Plot'!C9</f>
        <v>44081</v>
      </c>
      <c r="L9" s="29" t="s">
        <v>387</v>
      </c>
      <c r="M9" s="29" t="s">
        <v>197</v>
      </c>
      <c r="N9" s="133">
        <f>'Inputs &amp; Plot'!D9</f>
        <v>1.2</v>
      </c>
      <c r="Q9" s="28" t="s">
        <v>331</v>
      </c>
      <c r="R9" s="43">
        <f>'Inputs &amp; Plot'!J28</f>
        <v>43800</v>
      </c>
      <c r="S9" s="203">
        <f>MIN($D$8,'Inputs &amp; Plot'!K28)</f>
        <v>0.01</v>
      </c>
      <c r="T9" s="154">
        <f>MIN($H$1,'Inputs &amp; Plot'!L28)</f>
        <v>6</v>
      </c>
      <c r="X9" s="54" t="s">
        <v>25</v>
      </c>
      <c r="Y9" s="19"/>
      <c r="Z9" s="19"/>
      <c r="AA9" s="19"/>
      <c r="AB9" s="15"/>
      <c r="AC9" s="84">
        <v>7</v>
      </c>
      <c r="AD9" s="75">
        <f>'Inputs &amp; Plot'!F9</f>
        <v>43966</v>
      </c>
      <c r="AE9" s="136">
        <f>'Inputs &amp; Plot'!G9</f>
        <v>0.45</v>
      </c>
      <c r="AF9" s="79">
        <f>'Inputs &amp; Plot'!H9</f>
        <v>0</v>
      </c>
    </row>
    <row r="10" spans="1:35" ht="15" customHeight="1">
      <c r="H10"/>
      <c r="I10" s="28" t="s">
        <v>230</v>
      </c>
      <c r="J10" s="29" t="s">
        <v>226</v>
      </c>
      <c r="K10" s="43">
        <f>'Inputs &amp; Plot'!C10</f>
        <v>44124</v>
      </c>
      <c r="L10" s="29" t="s">
        <v>388</v>
      </c>
      <c r="M10" s="29" t="s">
        <v>233</v>
      </c>
      <c r="N10" s="133">
        <f>'Inputs &amp; Plot'!D10</f>
        <v>1.38</v>
      </c>
      <c r="Q10" s="28" t="s">
        <v>332</v>
      </c>
      <c r="R10" s="43">
        <f>'Inputs &amp; Plot'!J29</f>
        <v>43891</v>
      </c>
      <c r="S10" s="203">
        <f>MIN($D$8,'Inputs &amp; Plot'!K29)</f>
        <v>7.9000000000000008E-3</v>
      </c>
      <c r="T10" s="154">
        <f>MIN($H$1,'Inputs &amp; Plot'!L29)</f>
        <v>6</v>
      </c>
      <c r="X10" s="56" t="s">
        <v>26</v>
      </c>
      <c r="Y10" s="29" t="s">
        <v>169</v>
      </c>
      <c r="Z10" s="29" t="s">
        <v>170</v>
      </c>
      <c r="AA10" s="29" t="s">
        <v>171</v>
      </c>
      <c r="AB10" s="59" t="s">
        <v>172</v>
      </c>
      <c r="AC10" s="84">
        <v>8</v>
      </c>
      <c r="AD10" s="75">
        <f>'Inputs &amp; Plot'!F10</f>
        <v>44003</v>
      </c>
      <c r="AE10" s="136">
        <f>'Inputs &amp; Plot'!G10</f>
        <v>0.68</v>
      </c>
      <c r="AF10" s="79">
        <f>'Inputs &amp; Plot'!H10</f>
        <v>0</v>
      </c>
    </row>
    <row r="11" spans="1:35" ht="15" customHeight="1">
      <c r="B11" s="31"/>
      <c r="C11" s="107" t="s">
        <v>203</v>
      </c>
      <c r="D11" s="31"/>
      <c r="E11" s="67"/>
      <c r="F11" s="31"/>
      <c r="G11" s="31"/>
      <c r="H11" s="31"/>
      <c r="I11" s="28" t="s">
        <v>231</v>
      </c>
      <c r="J11" s="29" t="s">
        <v>227</v>
      </c>
      <c r="K11" s="43">
        <f>'Inputs &amp; Plot'!C11</f>
        <v>44160</v>
      </c>
      <c r="L11" s="29" t="s">
        <v>389</v>
      </c>
      <c r="M11" s="29" t="s">
        <v>234</v>
      </c>
      <c r="N11" s="133">
        <f>'Inputs &amp; Plot'!D11</f>
        <v>1.01</v>
      </c>
      <c r="Q11" s="28" t="s">
        <v>333</v>
      </c>
      <c r="R11" s="43">
        <f>'Inputs &amp; Plot'!J30</f>
        <v>44124</v>
      </c>
      <c r="S11" s="203">
        <f>MIN($D$8,'Inputs &amp; Plot'!K30)</f>
        <v>6.6E-3</v>
      </c>
      <c r="T11" s="154">
        <f>MIN($H$1,'Inputs &amp; Plot'!L30)</f>
        <v>6</v>
      </c>
      <c r="X11" s="28" t="s">
        <v>169</v>
      </c>
      <c r="Y11" s="58">
        <v>0</v>
      </c>
      <c r="Z11" s="60">
        <f>$Y$5</f>
        <v>21</v>
      </c>
      <c r="AA11" s="60">
        <f>$Y$5</f>
        <v>21</v>
      </c>
      <c r="AB11" s="61">
        <f>$Y$5</f>
        <v>21</v>
      </c>
      <c r="AC11" s="84">
        <v>9</v>
      </c>
      <c r="AD11" s="75">
        <f>'Inputs &amp; Plot'!F11</f>
        <v>44136</v>
      </c>
      <c r="AE11" s="136">
        <f>'Inputs &amp; Plot'!G11</f>
        <v>0.75</v>
      </c>
      <c r="AF11" s="79">
        <f>'Inputs &amp; Plot'!H11</f>
        <v>0</v>
      </c>
    </row>
    <row r="12" spans="1:35" ht="15" customHeight="1">
      <c r="C12" s="24" t="s">
        <v>288</v>
      </c>
      <c r="D12" s="43">
        <f>'Inputs &amp; Plot'!L16</f>
        <v>44180</v>
      </c>
      <c r="F12" s="24" t="str">
        <f>'Inputs &amp; Plot'!K19</f>
        <v>Days to immunity</v>
      </c>
      <c r="G12" s="10">
        <f>MIN($H$1,'Inputs &amp; Plot'!L19)</f>
        <v>28</v>
      </c>
      <c r="I12" s="28" t="s">
        <v>232</v>
      </c>
      <c r="J12" s="29" t="s">
        <v>269</v>
      </c>
      <c r="K12" s="43">
        <f>'Inputs &amp; Plot'!C12</f>
        <v>44221</v>
      </c>
      <c r="L12" s="210" t="s">
        <v>390</v>
      </c>
      <c r="M12" s="29" t="s">
        <v>235</v>
      </c>
      <c r="N12" s="133">
        <f>'Inputs &amp; Plot'!D12</f>
        <v>0.85</v>
      </c>
      <c r="Q12" s="28" t="s">
        <v>334</v>
      </c>
      <c r="R12" s="43">
        <f>'Inputs &amp; Plot'!J31</f>
        <v>44216</v>
      </c>
      <c r="S12" s="203">
        <f>MIN($D$8,'Inputs &amp; Plot'!K31)</f>
        <v>5.0000000000000001E-3</v>
      </c>
      <c r="T12" s="154">
        <f>MIN($H$1,'Inputs &amp; Plot'!L31)</f>
        <v>6</v>
      </c>
      <c r="X12" s="28" t="s">
        <v>170</v>
      </c>
      <c r="Y12" s="60">
        <f>$Y$6</f>
        <v>7</v>
      </c>
      <c r="Z12" s="58">
        <v>0</v>
      </c>
      <c r="AA12" s="60">
        <f>$Y$5</f>
        <v>21</v>
      </c>
      <c r="AB12" s="61">
        <f>$Y$5</f>
        <v>21</v>
      </c>
      <c r="AC12" s="84">
        <v>10</v>
      </c>
      <c r="AD12" s="75">
        <f>'Inputs &amp; Plot'!F12</f>
        <v>44155</v>
      </c>
      <c r="AE12" s="136">
        <f>'Inputs &amp; Plot'!G12</f>
        <v>0.6</v>
      </c>
      <c r="AF12" s="79">
        <f>'Inputs &amp; Plot'!H12</f>
        <v>0</v>
      </c>
    </row>
    <row r="13" spans="1:35" ht="15" customHeight="1">
      <c r="C13" s="24" t="s">
        <v>289</v>
      </c>
      <c r="D13" s="8">
        <f>'Inputs &amp; Plot'!L17</f>
        <v>27</v>
      </c>
      <c r="F13" s="24" t="str">
        <f>'Inputs &amp; Plot'!K20</f>
        <v>Efficacy</v>
      </c>
      <c r="G13" s="9">
        <f>'Inputs &amp; Plot'!L20</f>
        <v>0.95</v>
      </c>
      <c r="I13" s="28" t="s">
        <v>263</v>
      </c>
      <c r="J13" s="29" t="s">
        <v>270</v>
      </c>
      <c r="K13" s="43">
        <f>'Inputs &amp; Plot'!C13</f>
        <v>44243</v>
      </c>
      <c r="L13" s="29" t="s">
        <v>391</v>
      </c>
      <c r="M13" s="29" t="s">
        <v>255</v>
      </c>
      <c r="N13" s="133">
        <f>'Inputs &amp; Plot'!D13</f>
        <v>1.1499999999999999</v>
      </c>
      <c r="Q13" s="28" t="s">
        <v>335</v>
      </c>
      <c r="R13" s="43">
        <f>'Inputs &amp; Plot'!J32</f>
        <v>44256</v>
      </c>
      <c r="S13" s="203">
        <f>MIN($D$8,'Inputs &amp; Plot'!K32)</f>
        <v>3.8999999999999998E-3</v>
      </c>
      <c r="T13" s="154">
        <f>MIN($H$1,'Inputs &amp; Plot'!L32)</f>
        <v>6</v>
      </c>
      <c r="X13" s="28" t="s">
        <v>171</v>
      </c>
      <c r="Y13" s="60">
        <f>$Y$6</f>
        <v>7</v>
      </c>
      <c r="Z13" s="60">
        <f>$Y$6</f>
        <v>7</v>
      </c>
      <c r="AA13" s="58">
        <v>0</v>
      </c>
      <c r="AB13" s="61">
        <f>$Y$5</f>
        <v>21</v>
      </c>
      <c r="AC13" s="84">
        <v>11</v>
      </c>
      <c r="AD13" s="75">
        <f>'Inputs &amp; Plot'!F13</f>
        <v>44193</v>
      </c>
      <c r="AE13" s="136">
        <f>'Inputs &amp; Plot'!G13</f>
        <v>0.75</v>
      </c>
      <c r="AF13" s="79">
        <f>'Inputs &amp; Plot'!H13</f>
        <v>0</v>
      </c>
    </row>
    <row r="14" spans="1:35" ht="15" customHeight="1">
      <c r="C14" s="24" t="s">
        <v>30</v>
      </c>
      <c r="D14" s="7">
        <v>30</v>
      </c>
      <c r="F14" s="24" t="str">
        <f>'Inputs &amp; Plot'!K21</f>
        <v>Take rate</v>
      </c>
      <c r="G14" s="9">
        <f>'Inputs &amp; Plot'!L21</f>
        <v>0.85</v>
      </c>
      <c r="I14" s="28" t="s">
        <v>264</v>
      </c>
      <c r="J14" s="29" t="s">
        <v>271</v>
      </c>
      <c r="K14" s="43">
        <f>'Inputs &amp; Plot'!C14</f>
        <v>44265</v>
      </c>
      <c r="L14" s="29" t="s">
        <v>392</v>
      </c>
      <c r="M14" s="29" t="s">
        <v>256</v>
      </c>
      <c r="N14" s="133">
        <f>'Inputs &amp; Plot'!D14</f>
        <v>1.45</v>
      </c>
      <c r="Q14" s="28" t="s">
        <v>377</v>
      </c>
      <c r="R14" s="43">
        <f>'Inputs &amp; Plot'!J33</f>
        <v>44409</v>
      </c>
      <c r="S14" s="203">
        <f>MIN($D$8,'Inputs &amp; Plot'!K33)</f>
        <v>3.8999999999999998E-3</v>
      </c>
      <c r="T14" s="154">
        <f>MIN($H$1,'Inputs &amp; Plot'!L33)</f>
        <v>6</v>
      </c>
      <c r="X14" s="55" t="s">
        <v>172</v>
      </c>
      <c r="Y14" s="63">
        <f>$Y$6</f>
        <v>7</v>
      </c>
      <c r="Z14" s="63">
        <f>$Y$6</f>
        <v>7</v>
      </c>
      <c r="AA14" s="63">
        <f>$Y$6</f>
        <v>7</v>
      </c>
      <c r="AB14" s="64">
        <v>0</v>
      </c>
      <c r="AC14" s="84">
        <v>12</v>
      </c>
      <c r="AD14" s="75">
        <f>'Inputs &amp; Plot'!F14</f>
        <v>44211</v>
      </c>
      <c r="AE14" s="136">
        <f>'Inputs &amp; Plot'!G14</f>
        <v>0.6</v>
      </c>
      <c r="AF14" s="79">
        <f>'Inputs &amp; Plot'!H14</f>
        <v>0</v>
      </c>
    </row>
    <row r="15" spans="1:35" ht="15" customHeight="1">
      <c r="C15" s="1" t="s">
        <v>204</v>
      </c>
      <c r="D15" s="68">
        <f>$G$14*$D$1/($D$13*$D$14)</f>
        <v>7870.3703703703704</v>
      </c>
      <c r="I15" s="28" t="s">
        <v>265</v>
      </c>
      <c r="J15" s="29" t="s">
        <v>272</v>
      </c>
      <c r="K15" s="43">
        <f>'Inputs &amp; Plot'!C15</f>
        <v>44348</v>
      </c>
      <c r="L15" s="29" t="s">
        <v>393</v>
      </c>
      <c r="M15" s="29" t="s">
        <v>257</v>
      </c>
      <c r="N15" s="133">
        <f>'Inputs &amp; Plot'!D15</f>
        <v>1.9</v>
      </c>
      <c r="Q15" s="28" t="s">
        <v>378</v>
      </c>
      <c r="R15" s="43">
        <f>'Inputs &amp; Plot'!J34</f>
        <v>44470</v>
      </c>
      <c r="S15" s="203">
        <f>MIN($D$8,'Inputs &amp; Plot'!K34)</f>
        <v>3.8999999999999998E-3</v>
      </c>
      <c r="T15" s="154">
        <f>MIN($H$1,'Inputs &amp; Plot'!L34)</f>
        <v>6</v>
      </c>
      <c r="AC15" s="84">
        <v>13</v>
      </c>
      <c r="AD15" s="75">
        <f>'Inputs &amp; Plot'!F15</f>
        <v>44241</v>
      </c>
      <c r="AE15" s="136">
        <f>'Inputs &amp; Plot'!G15</f>
        <v>0.73</v>
      </c>
      <c r="AF15" s="79">
        <f>'Inputs &amp; Plot'!H15</f>
        <v>0</v>
      </c>
    </row>
    <row r="16" spans="1:35" ht="15" customHeight="1">
      <c r="B16" s="31"/>
      <c r="C16" s="174" t="s">
        <v>337</v>
      </c>
      <c r="D16" s="173"/>
      <c r="E16" s="173"/>
      <c r="F16" s="173"/>
      <c r="G16" s="8">
        <f>'Inputs &amp; Plot'!L1</f>
        <v>7</v>
      </c>
      <c r="H16" s="31" t="s">
        <v>336</v>
      </c>
      <c r="I16" s="28" t="s">
        <v>266</v>
      </c>
      <c r="J16" s="29" t="s">
        <v>273</v>
      </c>
      <c r="K16" s="43">
        <f>'Inputs &amp; Plot'!C16</f>
        <v>44377</v>
      </c>
      <c r="L16" s="29" t="s">
        <v>394</v>
      </c>
      <c r="M16" s="29" t="s">
        <v>258</v>
      </c>
      <c r="N16" s="133">
        <f>'Inputs &amp; Plot'!D16</f>
        <v>3.2</v>
      </c>
      <c r="Q16" s="28" t="s">
        <v>379</v>
      </c>
      <c r="R16" s="43">
        <f>'Inputs &amp; Plot'!J35</f>
        <v>44531</v>
      </c>
      <c r="S16" s="203">
        <f>MIN($D$8,'Inputs &amp; Plot'!K35)</f>
        <v>3.8999999999999998E-3</v>
      </c>
      <c r="T16" s="154">
        <f>MIN($H$1,'Inputs &amp; Plot'!L35)</f>
        <v>6</v>
      </c>
      <c r="AA16" s="1" t="s">
        <v>31</v>
      </c>
      <c r="AB16" s="7">
        <v>100000</v>
      </c>
      <c r="AC16" s="84">
        <v>14</v>
      </c>
      <c r="AD16" s="75">
        <f>'Inputs &amp; Plot'!F16</f>
        <v>44321</v>
      </c>
      <c r="AE16" s="136">
        <f>'Inputs &amp; Plot'!G16</f>
        <v>0.55000000000000004</v>
      </c>
      <c r="AF16" s="79">
        <f>'Inputs &amp; Plot'!H16</f>
        <v>0</v>
      </c>
    </row>
    <row r="17" spans="1:72" ht="15" customHeight="1">
      <c r="I17" s="28" t="s">
        <v>267</v>
      </c>
      <c r="J17" s="29" t="s">
        <v>274</v>
      </c>
      <c r="K17" s="43">
        <f>'Inputs &amp; Plot'!C17</f>
        <v>44409</v>
      </c>
      <c r="L17" s="29" t="s">
        <v>395</v>
      </c>
      <c r="M17" s="29" t="s">
        <v>259</v>
      </c>
      <c r="N17" s="133">
        <f>'Inputs &amp; Plot'!D17</f>
        <v>3.2</v>
      </c>
      <c r="Q17" s="28" t="s">
        <v>380</v>
      </c>
      <c r="R17" s="43">
        <f>'Inputs &amp; Plot'!J36</f>
        <v>44593</v>
      </c>
      <c r="S17" s="203">
        <f>MIN($D$8,'Inputs &amp; Plot'!K36)</f>
        <v>3.8999999999999998E-3</v>
      </c>
      <c r="T17" s="154">
        <f>MIN($H$1,'Inputs &amp; Plot'!L36)</f>
        <v>6</v>
      </c>
      <c r="AC17" s="84">
        <v>15</v>
      </c>
      <c r="AD17" s="75">
        <f>'Inputs &amp; Plot'!F17</f>
        <v>44348</v>
      </c>
      <c r="AE17" s="136">
        <f>'Inputs &amp; Plot'!G17</f>
        <v>0.4</v>
      </c>
      <c r="AF17" s="79">
        <f>'Inputs &amp; Plot'!H17</f>
        <v>0</v>
      </c>
    </row>
    <row r="18" spans="1:72" ht="15" customHeight="1">
      <c r="I18" s="55" t="s">
        <v>268</v>
      </c>
      <c r="J18" s="62" t="s">
        <v>32</v>
      </c>
      <c r="K18" s="73">
        <f>'Inputs &amp; Plot'!C18</f>
        <v>44531</v>
      </c>
      <c r="L18" s="62" t="s">
        <v>396</v>
      </c>
      <c r="M18" s="62" t="s">
        <v>260</v>
      </c>
      <c r="N18" s="130">
        <f>'Inputs &amp; Plot'!D18</f>
        <v>3.2</v>
      </c>
      <c r="Q18" s="55" t="s">
        <v>381</v>
      </c>
      <c r="R18" s="73">
        <f>'Inputs &amp; Plot'!J37</f>
        <v>44652</v>
      </c>
      <c r="S18" s="204">
        <f>MIN($D$8,'Inputs &amp; Plot'!K37)</f>
        <v>3.8999999999999998E-3</v>
      </c>
      <c r="T18" s="27">
        <f>MIN($H$1,'Inputs &amp; Plot'!L37)</f>
        <v>6</v>
      </c>
      <c r="AC18" s="84">
        <v>16</v>
      </c>
      <c r="AD18" s="76">
        <f>'Inputs &amp; Plot'!F18</f>
        <v>44401</v>
      </c>
      <c r="AE18" s="137">
        <f>'Inputs &amp; Plot'!G18</f>
        <v>0.53</v>
      </c>
      <c r="AF18" s="80">
        <f>'Inputs &amp; Plot'!H18</f>
        <v>0</v>
      </c>
    </row>
    <row r="19" spans="1:72">
      <c r="F19" s="1" t="s">
        <v>351</v>
      </c>
      <c r="G19" s="86">
        <v>0.01</v>
      </c>
      <c r="I19" s="107" t="s">
        <v>398</v>
      </c>
      <c r="J19" s="31"/>
      <c r="K19" s="67"/>
      <c r="L19" s="31"/>
      <c r="M19" s="31"/>
      <c r="N19" s="169">
        <f>'Inputs &amp; Plot'!D20</f>
        <v>0.1</v>
      </c>
    </row>
    <row r="21" spans="1:72" s="121" customFormat="1">
      <c r="C21" s="69" t="s">
        <v>338</v>
      </c>
      <c r="D21" s="69"/>
      <c r="E21" s="95"/>
      <c r="K21" s="69" t="s">
        <v>325</v>
      </c>
      <c r="L21" s="95"/>
      <c r="M21" s="69"/>
      <c r="N21" s="69"/>
      <c r="O21" s="69" t="s">
        <v>221</v>
      </c>
      <c r="P21" s="69"/>
      <c r="S21" s="69" t="s">
        <v>284</v>
      </c>
      <c r="T21" s="69"/>
      <c r="U21" s="69"/>
      <c r="AE21" s="69" t="s">
        <v>223</v>
      </c>
      <c r="AM21" s="156" t="s">
        <v>294</v>
      </c>
      <c r="AN21"/>
      <c r="AO21" s="99" t="s">
        <v>294</v>
      </c>
      <c r="AP21" s="99" t="s">
        <v>294</v>
      </c>
      <c r="AQ21" s="69" t="s">
        <v>276</v>
      </c>
      <c r="AW21"/>
      <c r="AY21" s="158"/>
      <c r="AZ21" s="127" t="s">
        <v>38</v>
      </c>
      <c r="BA21" s="159"/>
      <c r="BB21" s="157" t="s">
        <v>294</v>
      </c>
      <c r="BE21" s="155" t="s">
        <v>294</v>
      </c>
      <c r="BF21" s="155" t="s">
        <v>294</v>
      </c>
      <c r="BG21" s="2"/>
      <c r="BH21" s="2"/>
      <c r="BQ21" s="95"/>
      <c r="BR21" s="95"/>
      <c r="BS21" s="95"/>
      <c r="BT21" s="95"/>
    </row>
    <row r="22" spans="1:72" s="2" customFormat="1" ht="60">
      <c r="B22" s="23" t="s">
        <v>11</v>
      </c>
      <c r="C22" s="23" t="s">
        <v>382</v>
      </c>
      <c r="D22" s="23" t="s">
        <v>181</v>
      </c>
      <c r="E22" s="23" t="s">
        <v>182</v>
      </c>
      <c r="F22" s="23" t="s">
        <v>24</v>
      </c>
      <c r="G22" s="23" t="s">
        <v>296</v>
      </c>
      <c r="H22" s="23" t="s">
        <v>346</v>
      </c>
      <c r="I22" s="23" t="s">
        <v>329</v>
      </c>
      <c r="J22" s="23" t="s">
        <v>368</v>
      </c>
      <c r="K22" s="122" t="s">
        <v>297</v>
      </c>
      <c r="L22" s="122" t="s">
        <v>285</v>
      </c>
      <c r="M22" s="123" t="s">
        <v>299</v>
      </c>
      <c r="N22" s="123" t="s">
        <v>371</v>
      </c>
      <c r="O22" s="124" t="s">
        <v>298</v>
      </c>
      <c r="P22" s="124" t="s">
        <v>300</v>
      </c>
      <c r="Q22" s="124" t="s">
        <v>301</v>
      </c>
      <c r="R22" s="124" t="s">
        <v>302</v>
      </c>
      <c r="S22" s="2" t="s">
        <v>324</v>
      </c>
      <c r="T22" s="2" t="s">
        <v>405</v>
      </c>
      <c r="U22" s="2" t="s">
        <v>405</v>
      </c>
      <c r="V22" s="2" t="s">
        <v>304</v>
      </c>
      <c r="W22" s="2" t="s">
        <v>342</v>
      </c>
      <c r="X22" s="2" t="s">
        <v>303</v>
      </c>
      <c r="Y22" s="2" t="s">
        <v>305</v>
      </c>
      <c r="Z22" s="2" t="s">
        <v>306</v>
      </c>
      <c r="AA22" s="2" t="s">
        <v>307</v>
      </c>
      <c r="AB22" s="2" t="s">
        <v>308</v>
      </c>
      <c r="AC22" s="2" t="s">
        <v>309</v>
      </c>
      <c r="AD22" s="2" t="s">
        <v>310</v>
      </c>
      <c r="AE22" s="23" t="s">
        <v>224</v>
      </c>
      <c r="AF22" s="23" t="s">
        <v>311</v>
      </c>
      <c r="AG22" s="23" t="s">
        <v>312</v>
      </c>
      <c r="AH22" s="23" t="s">
        <v>313</v>
      </c>
      <c r="AI22" s="23" t="s">
        <v>314</v>
      </c>
      <c r="AJ22" s="122" t="s">
        <v>315</v>
      </c>
      <c r="AK22" s="122" t="s">
        <v>316</v>
      </c>
      <c r="AL22" s="122" t="s">
        <v>317</v>
      </c>
      <c r="AM22" s="122" t="s">
        <v>318</v>
      </c>
      <c r="AN22" s="123" t="s">
        <v>319</v>
      </c>
      <c r="AO22" s="99" t="s">
        <v>372</v>
      </c>
      <c r="AP22" s="99" t="s">
        <v>373</v>
      </c>
      <c r="AQ22" s="125" t="s">
        <v>281</v>
      </c>
      <c r="AR22" s="125" t="s">
        <v>277</v>
      </c>
      <c r="AS22" s="125" t="s">
        <v>278</v>
      </c>
      <c r="AT22" s="125" t="s">
        <v>279</v>
      </c>
      <c r="AU22" s="125" t="s">
        <v>156</v>
      </c>
      <c r="AV22" s="125" t="s">
        <v>157</v>
      </c>
      <c r="AW22" s="125" t="s">
        <v>198</v>
      </c>
      <c r="AX22" s="125" t="s">
        <v>158</v>
      </c>
      <c r="AY22" s="125" t="s">
        <v>222</v>
      </c>
      <c r="AZ22" s="125" t="s">
        <v>159</v>
      </c>
      <c r="BA22" s="126" t="s">
        <v>239</v>
      </c>
      <c r="BB22" s="123" t="s">
        <v>321</v>
      </c>
      <c r="BC22" s="123" t="s">
        <v>160</v>
      </c>
      <c r="BD22" s="123" t="s">
        <v>323</v>
      </c>
      <c r="BE22" s="100" t="s">
        <v>355</v>
      </c>
      <c r="BF22" s="100" t="s">
        <v>340</v>
      </c>
      <c r="BG22" s="2" t="s">
        <v>405</v>
      </c>
      <c r="BH22" s="2" t="s">
        <v>405</v>
      </c>
      <c r="BI22" s="2" t="s">
        <v>322</v>
      </c>
      <c r="BT22" s="13"/>
    </row>
    <row r="23" spans="1:72" s="2" customFormat="1">
      <c r="C23" s="13"/>
      <c r="D23" s="13"/>
      <c r="E23" s="13"/>
      <c r="F23" s="13"/>
      <c r="G23" s="13"/>
      <c r="H23" s="13"/>
      <c r="I23" s="13">
        <v>1</v>
      </c>
      <c r="J23" s="13">
        <v>1</v>
      </c>
      <c r="K23" s="13"/>
      <c r="L23" s="13"/>
      <c r="M23" s="13">
        <v>1</v>
      </c>
      <c r="N23" s="13"/>
      <c r="O23" s="13"/>
      <c r="P23" s="13"/>
      <c r="Q23" s="13">
        <v>1</v>
      </c>
      <c r="R23" s="13"/>
      <c r="S23" s="13"/>
      <c r="T23" s="13"/>
      <c r="U23" s="13"/>
      <c r="V23" s="13"/>
      <c r="W23" s="13">
        <v>1</v>
      </c>
      <c r="X23" s="13"/>
      <c r="Y23" s="13"/>
      <c r="Z23" s="13"/>
      <c r="AA23" s="13"/>
      <c r="AB23" s="13"/>
      <c r="AC23" s="13"/>
      <c r="AD23" s="13">
        <v>1</v>
      </c>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13"/>
      <c r="BE23" s="13"/>
      <c r="BF23" s="13"/>
      <c r="BG23" s="13"/>
      <c r="BH23" s="13"/>
      <c r="BI23" s="13"/>
    </row>
    <row r="24" spans="1:72">
      <c r="A24">
        <v>1</v>
      </c>
      <c r="B24" s="30">
        <f>$F$1-$H$1</f>
        <v>43770</v>
      </c>
      <c r="C24" s="34">
        <v>1</v>
      </c>
      <c r="D24" s="34">
        <v>4</v>
      </c>
      <c r="E24" s="34">
        <v>4</v>
      </c>
      <c r="F24" s="52">
        <v>43770</v>
      </c>
      <c r="G24" s="150">
        <f>'Inputs &amp; Plot'!$D$3</f>
        <v>2.5</v>
      </c>
      <c r="H24" s="118">
        <f t="shared" ref="H24:H87" si="0">$N$19</f>
        <v>0.1</v>
      </c>
      <c r="I24" s="171">
        <v>0</v>
      </c>
      <c r="J24" s="12">
        <v>0</v>
      </c>
      <c r="K24" s="12">
        <v>0</v>
      </c>
      <c r="L24" s="12">
        <v>0</v>
      </c>
      <c r="M24" s="12">
        <v>0</v>
      </c>
      <c r="N24" s="12">
        <v>0</v>
      </c>
      <c r="O24" s="11">
        <f t="shared" ref="O24:O53" si="1">$G$14*$D$1</f>
        <v>6375000</v>
      </c>
      <c r="P24" s="12">
        <v>0</v>
      </c>
      <c r="Q24" s="12">
        <v>0</v>
      </c>
      <c r="R24" s="12">
        <v>0</v>
      </c>
      <c r="S24" s="12">
        <v>0</v>
      </c>
      <c r="T24" s="12"/>
      <c r="U24" s="12"/>
      <c r="V24" s="12">
        <v>0</v>
      </c>
      <c r="W24" s="148">
        <v>1</v>
      </c>
      <c r="X24" s="12">
        <v>0</v>
      </c>
      <c r="Y24" s="12">
        <v>0</v>
      </c>
      <c r="Z24" s="12">
        <v>0</v>
      </c>
      <c r="AA24" s="12">
        <v>0</v>
      </c>
      <c r="AB24" s="12">
        <v>0</v>
      </c>
      <c r="AC24" s="12">
        <v>0</v>
      </c>
      <c r="AD24" s="12">
        <v>0</v>
      </c>
      <c r="AE24" s="11">
        <f t="shared" ref="AE24:AF53" si="2">$D$1</f>
        <v>7500000</v>
      </c>
      <c r="AF24" s="11">
        <f t="shared" si="2"/>
        <v>7500000</v>
      </c>
      <c r="AG24" s="12">
        <v>0</v>
      </c>
      <c r="AH24" s="12">
        <v>0</v>
      </c>
      <c r="AI24" s="12">
        <v>0</v>
      </c>
      <c r="AJ24" s="12">
        <v>0</v>
      </c>
      <c r="AK24" s="12">
        <v>0</v>
      </c>
      <c r="AL24" s="12">
        <v>0</v>
      </c>
      <c r="AM24" s="12">
        <v>0</v>
      </c>
      <c r="AN24" s="12">
        <v>0</v>
      </c>
      <c r="AO24" s="12">
        <v>0</v>
      </c>
      <c r="AP24" s="12">
        <v>0</v>
      </c>
      <c r="AQ24" s="12">
        <v>0</v>
      </c>
      <c r="AR24" s="145">
        <v>0</v>
      </c>
      <c r="AS24" s="145">
        <v>0</v>
      </c>
      <c r="AT24" s="145">
        <v>0</v>
      </c>
      <c r="AU24" s="12">
        <v>0</v>
      </c>
      <c r="AV24" s="12">
        <v>0</v>
      </c>
      <c r="AW24" s="12">
        <v>0</v>
      </c>
      <c r="AX24" s="12">
        <v>0</v>
      </c>
      <c r="AY24" s="12">
        <v>0</v>
      </c>
      <c r="AZ24" s="12">
        <v>0</v>
      </c>
      <c r="BA24" s="12">
        <v>0</v>
      </c>
      <c r="BB24" s="12">
        <v>0</v>
      </c>
      <c r="BC24" s="12">
        <v>0</v>
      </c>
      <c r="BD24" s="12">
        <v>0</v>
      </c>
      <c r="BE24" s="12">
        <v>0</v>
      </c>
      <c r="BF24" s="12">
        <v>0</v>
      </c>
      <c r="BG24" s="12"/>
      <c r="BH24" s="12"/>
      <c r="BI24" s="32">
        <v>1</v>
      </c>
      <c r="BT24" s="2"/>
    </row>
    <row r="25" spans="1:72">
      <c r="A25">
        <f>A24+1</f>
        <v>2</v>
      </c>
      <c r="B25" s="30">
        <f>B24+1</f>
        <v>43771</v>
      </c>
      <c r="C25" s="34">
        <v>1</v>
      </c>
      <c r="D25" s="34">
        <v>4</v>
      </c>
      <c r="E25" s="34">
        <v>4</v>
      </c>
      <c r="F25" s="52">
        <v>43771</v>
      </c>
      <c r="G25" s="150">
        <f>'Inputs &amp; Plot'!$D$3</f>
        <v>2.5</v>
      </c>
      <c r="H25" s="118">
        <f t="shared" si="0"/>
        <v>0.1</v>
      </c>
      <c r="I25" s="171">
        <v>0</v>
      </c>
      <c r="J25" s="12">
        <v>0</v>
      </c>
      <c r="K25" s="12">
        <v>0</v>
      </c>
      <c r="L25" s="12">
        <v>0</v>
      </c>
      <c r="M25" s="12">
        <v>0</v>
      </c>
      <c r="N25" s="12">
        <v>0</v>
      </c>
      <c r="O25" s="11">
        <f t="shared" si="1"/>
        <v>6375000</v>
      </c>
      <c r="P25" s="12">
        <v>0</v>
      </c>
      <c r="Q25" s="12">
        <v>0</v>
      </c>
      <c r="R25" s="12">
        <v>0</v>
      </c>
      <c r="S25" s="12">
        <v>0</v>
      </c>
      <c r="T25" s="12"/>
      <c r="U25" s="12"/>
      <c r="V25" s="12">
        <v>0</v>
      </c>
      <c r="W25" s="148">
        <v>1</v>
      </c>
      <c r="X25" s="12">
        <v>0</v>
      </c>
      <c r="Y25" s="12">
        <v>0</v>
      </c>
      <c r="Z25" s="12">
        <v>0</v>
      </c>
      <c r="AA25" s="12">
        <v>0</v>
      </c>
      <c r="AB25" s="12">
        <v>0</v>
      </c>
      <c r="AC25" s="12">
        <v>0</v>
      </c>
      <c r="AD25" s="12">
        <v>0</v>
      </c>
      <c r="AE25" s="11">
        <f t="shared" si="2"/>
        <v>7500000</v>
      </c>
      <c r="AF25" s="11">
        <f t="shared" si="2"/>
        <v>7500000</v>
      </c>
      <c r="AG25" s="12">
        <v>0</v>
      </c>
      <c r="AH25" s="12">
        <v>0</v>
      </c>
      <c r="AI25" s="12">
        <v>0</v>
      </c>
      <c r="AJ25" s="12">
        <v>0</v>
      </c>
      <c r="AK25" s="12">
        <v>0</v>
      </c>
      <c r="AL25" s="12">
        <v>0</v>
      </c>
      <c r="AM25" s="12">
        <v>0</v>
      </c>
      <c r="AN25" s="12">
        <v>0</v>
      </c>
      <c r="AO25" s="12">
        <v>0</v>
      </c>
      <c r="AP25" s="12">
        <v>0</v>
      </c>
      <c r="AQ25" s="12">
        <v>0</v>
      </c>
      <c r="AR25" s="145">
        <v>0</v>
      </c>
      <c r="AS25" s="145">
        <v>0</v>
      </c>
      <c r="AT25" s="145">
        <v>0</v>
      </c>
      <c r="AU25" s="12">
        <v>0</v>
      </c>
      <c r="AV25" s="12">
        <v>0</v>
      </c>
      <c r="AW25" s="12">
        <v>0</v>
      </c>
      <c r="AX25" s="12">
        <v>0</v>
      </c>
      <c r="AY25" s="12">
        <v>0</v>
      </c>
      <c r="AZ25" s="12">
        <v>0</v>
      </c>
      <c r="BA25" s="12">
        <v>0</v>
      </c>
      <c r="BB25" s="12">
        <v>0</v>
      </c>
      <c r="BC25" s="12">
        <v>0</v>
      </c>
      <c r="BD25" s="12">
        <v>0</v>
      </c>
      <c r="BE25" s="12">
        <v>0</v>
      </c>
      <c r="BF25" s="12">
        <v>0</v>
      </c>
      <c r="BG25" s="12"/>
      <c r="BH25" s="12"/>
      <c r="BI25" s="32">
        <v>1</v>
      </c>
      <c r="BT25" s="2"/>
    </row>
    <row r="26" spans="1:72">
      <c r="A26">
        <f t="shared" ref="A26:A89" si="3">A25+1</f>
        <v>3</v>
      </c>
      <c r="B26" s="30">
        <f t="shared" ref="B26:B89" si="4">B25+1</f>
        <v>43772</v>
      </c>
      <c r="C26" s="34">
        <v>1</v>
      </c>
      <c r="D26" s="34">
        <v>4</v>
      </c>
      <c r="E26" s="34">
        <v>4</v>
      </c>
      <c r="F26" s="52">
        <v>43772</v>
      </c>
      <c r="G26" s="150">
        <f>'Inputs &amp; Plot'!$D$3</f>
        <v>2.5</v>
      </c>
      <c r="H26" s="118">
        <f t="shared" si="0"/>
        <v>0.1</v>
      </c>
      <c r="I26" s="171">
        <v>0</v>
      </c>
      <c r="J26" s="12">
        <v>0</v>
      </c>
      <c r="K26" s="12">
        <v>0</v>
      </c>
      <c r="L26" s="12">
        <v>0</v>
      </c>
      <c r="M26" s="12">
        <v>0</v>
      </c>
      <c r="N26" s="12">
        <v>0</v>
      </c>
      <c r="O26" s="11">
        <f t="shared" si="1"/>
        <v>6375000</v>
      </c>
      <c r="P26" s="12">
        <v>0</v>
      </c>
      <c r="Q26" s="12">
        <v>0</v>
      </c>
      <c r="R26" s="12">
        <v>0</v>
      </c>
      <c r="S26" s="12">
        <v>0</v>
      </c>
      <c r="T26" s="12"/>
      <c r="U26" s="12"/>
      <c r="V26" s="12">
        <v>0</v>
      </c>
      <c r="W26" s="148">
        <v>1</v>
      </c>
      <c r="X26" s="12">
        <v>0</v>
      </c>
      <c r="Y26" s="12">
        <v>0</v>
      </c>
      <c r="Z26" s="12">
        <v>0</v>
      </c>
      <c r="AA26" s="12">
        <v>0</v>
      </c>
      <c r="AB26" s="12">
        <v>0</v>
      </c>
      <c r="AC26" s="12">
        <v>0</v>
      </c>
      <c r="AD26" s="12">
        <v>0</v>
      </c>
      <c r="AE26" s="11">
        <f t="shared" si="2"/>
        <v>7500000</v>
      </c>
      <c r="AF26" s="11">
        <f t="shared" si="2"/>
        <v>7500000</v>
      </c>
      <c r="AG26" s="12">
        <v>0</v>
      </c>
      <c r="AH26" s="12">
        <v>0</v>
      </c>
      <c r="AI26" s="12">
        <v>0</v>
      </c>
      <c r="AJ26" s="12">
        <v>0</v>
      </c>
      <c r="AK26" s="12">
        <v>0</v>
      </c>
      <c r="AL26" s="12">
        <v>0</v>
      </c>
      <c r="AM26" s="12">
        <v>0</v>
      </c>
      <c r="AN26" s="12">
        <v>0</v>
      </c>
      <c r="AO26" s="12">
        <v>0</v>
      </c>
      <c r="AP26" s="12">
        <v>0</v>
      </c>
      <c r="AQ26" s="12">
        <v>0</v>
      </c>
      <c r="AR26" s="145">
        <v>0</v>
      </c>
      <c r="AS26" s="145">
        <v>0</v>
      </c>
      <c r="AT26" s="145">
        <v>0</v>
      </c>
      <c r="AU26" s="12">
        <v>0</v>
      </c>
      <c r="AV26" s="12">
        <v>0</v>
      </c>
      <c r="AW26" s="12">
        <v>0</v>
      </c>
      <c r="AX26" s="12">
        <v>0</v>
      </c>
      <c r="AY26" s="12">
        <v>0</v>
      </c>
      <c r="AZ26" s="12">
        <v>0</v>
      </c>
      <c r="BA26" s="12">
        <v>0</v>
      </c>
      <c r="BB26" s="12">
        <v>0</v>
      </c>
      <c r="BC26" s="12">
        <v>0</v>
      </c>
      <c r="BD26" s="12">
        <v>0</v>
      </c>
      <c r="BE26" s="12">
        <v>0</v>
      </c>
      <c r="BF26" s="12">
        <v>0</v>
      </c>
      <c r="BG26" s="12"/>
      <c r="BH26" s="12"/>
      <c r="BI26" s="32">
        <v>1</v>
      </c>
      <c r="BT26" s="2"/>
    </row>
    <row r="27" spans="1:72">
      <c r="A27">
        <f t="shared" si="3"/>
        <v>4</v>
      </c>
      <c r="B27" s="30">
        <f t="shared" si="4"/>
        <v>43773</v>
      </c>
      <c r="C27" s="34">
        <v>1</v>
      </c>
      <c r="D27" s="34">
        <v>4</v>
      </c>
      <c r="E27" s="34">
        <v>4</v>
      </c>
      <c r="F27" s="52">
        <v>43773</v>
      </c>
      <c r="G27" s="150">
        <f>'Inputs &amp; Plot'!$D$3</f>
        <v>2.5</v>
      </c>
      <c r="H27" s="118">
        <f t="shared" si="0"/>
        <v>0.1</v>
      </c>
      <c r="I27" s="171">
        <v>0</v>
      </c>
      <c r="J27" s="12">
        <v>0</v>
      </c>
      <c r="K27" s="12">
        <v>0</v>
      </c>
      <c r="L27" s="12">
        <v>0</v>
      </c>
      <c r="M27" s="12">
        <v>0</v>
      </c>
      <c r="N27" s="12">
        <v>0</v>
      </c>
      <c r="O27" s="11">
        <f t="shared" si="1"/>
        <v>6375000</v>
      </c>
      <c r="P27" s="12">
        <v>0</v>
      </c>
      <c r="Q27" s="12">
        <v>0</v>
      </c>
      <c r="R27" s="12">
        <v>0</v>
      </c>
      <c r="S27" s="12">
        <v>0</v>
      </c>
      <c r="T27" s="12"/>
      <c r="U27" s="12"/>
      <c r="V27" s="12">
        <v>0</v>
      </c>
      <c r="W27" s="148">
        <v>1</v>
      </c>
      <c r="X27" s="12">
        <v>0</v>
      </c>
      <c r="Y27" s="12">
        <v>0</v>
      </c>
      <c r="Z27" s="12">
        <v>0</v>
      </c>
      <c r="AA27" s="12">
        <v>0</v>
      </c>
      <c r="AB27" s="12">
        <v>0</v>
      </c>
      <c r="AC27" s="12">
        <v>0</v>
      </c>
      <c r="AD27" s="12">
        <v>0</v>
      </c>
      <c r="AE27" s="11">
        <f t="shared" si="2"/>
        <v>7500000</v>
      </c>
      <c r="AF27" s="11">
        <f t="shared" si="2"/>
        <v>7500000</v>
      </c>
      <c r="AG27" s="12">
        <v>0</v>
      </c>
      <c r="AH27" s="12">
        <v>0</v>
      </c>
      <c r="AI27" s="12">
        <v>0</v>
      </c>
      <c r="AJ27" s="12">
        <v>0</v>
      </c>
      <c r="AK27" s="12">
        <v>0</v>
      </c>
      <c r="AL27" s="12">
        <v>0</v>
      </c>
      <c r="AM27" s="12">
        <v>0</v>
      </c>
      <c r="AN27" s="12">
        <v>0</v>
      </c>
      <c r="AO27" s="12">
        <v>0</v>
      </c>
      <c r="AP27" s="12">
        <v>0</v>
      </c>
      <c r="AQ27" s="12">
        <v>0</v>
      </c>
      <c r="AR27" s="145">
        <v>0</v>
      </c>
      <c r="AS27" s="145">
        <v>0</v>
      </c>
      <c r="AT27" s="145">
        <v>0</v>
      </c>
      <c r="AU27" s="12">
        <v>0</v>
      </c>
      <c r="AV27" s="12">
        <v>0</v>
      </c>
      <c r="AW27" s="12">
        <v>0</v>
      </c>
      <c r="AX27" s="12">
        <v>0</v>
      </c>
      <c r="AY27" s="12">
        <v>0</v>
      </c>
      <c r="AZ27" s="12">
        <v>0</v>
      </c>
      <c r="BA27" s="12">
        <v>0</v>
      </c>
      <c r="BB27" s="12">
        <v>0</v>
      </c>
      <c r="BC27" s="12">
        <v>0</v>
      </c>
      <c r="BD27" s="12">
        <v>0</v>
      </c>
      <c r="BE27" s="12">
        <v>0</v>
      </c>
      <c r="BF27" s="12">
        <v>0</v>
      </c>
      <c r="BG27" s="12"/>
      <c r="BH27" s="12"/>
      <c r="BI27" s="32">
        <v>1</v>
      </c>
      <c r="BT27" s="2"/>
    </row>
    <row r="28" spans="1:72">
      <c r="A28">
        <f t="shared" si="3"/>
        <v>5</v>
      </c>
      <c r="B28" s="30">
        <f t="shared" si="4"/>
        <v>43774</v>
      </c>
      <c r="C28" s="34">
        <v>1</v>
      </c>
      <c r="D28" s="34">
        <v>4</v>
      </c>
      <c r="E28" s="34">
        <v>4</v>
      </c>
      <c r="F28" s="52">
        <v>43774</v>
      </c>
      <c r="G28" s="150">
        <f>'Inputs &amp; Plot'!$D$3</f>
        <v>2.5</v>
      </c>
      <c r="H28" s="118">
        <f t="shared" si="0"/>
        <v>0.1</v>
      </c>
      <c r="I28" s="171">
        <v>0</v>
      </c>
      <c r="J28" s="12">
        <v>0</v>
      </c>
      <c r="K28" s="12">
        <v>0</v>
      </c>
      <c r="L28" s="12">
        <v>0</v>
      </c>
      <c r="M28" s="12">
        <v>0</v>
      </c>
      <c r="N28" s="12">
        <v>0</v>
      </c>
      <c r="O28" s="11">
        <f t="shared" si="1"/>
        <v>6375000</v>
      </c>
      <c r="P28" s="12">
        <v>0</v>
      </c>
      <c r="Q28" s="12">
        <v>0</v>
      </c>
      <c r="R28" s="12">
        <v>0</v>
      </c>
      <c r="S28" s="12">
        <v>0</v>
      </c>
      <c r="T28" s="12"/>
      <c r="U28" s="12"/>
      <c r="V28" s="12">
        <v>0</v>
      </c>
      <c r="W28" s="148">
        <v>1</v>
      </c>
      <c r="X28" s="12">
        <v>0</v>
      </c>
      <c r="Y28" s="12">
        <v>0</v>
      </c>
      <c r="Z28" s="12">
        <v>0</v>
      </c>
      <c r="AA28" s="12">
        <v>0</v>
      </c>
      <c r="AB28" s="12">
        <v>0</v>
      </c>
      <c r="AC28" s="12">
        <v>0</v>
      </c>
      <c r="AD28" s="12">
        <v>0</v>
      </c>
      <c r="AE28" s="11">
        <f t="shared" si="2"/>
        <v>7500000</v>
      </c>
      <c r="AF28" s="11">
        <f t="shared" si="2"/>
        <v>7500000</v>
      </c>
      <c r="AG28" s="12">
        <v>0</v>
      </c>
      <c r="AH28" s="12">
        <v>0</v>
      </c>
      <c r="AI28" s="12">
        <v>0</v>
      </c>
      <c r="AJ28" s="12">
        <v>0</v>
      </c>
      <c r="AK28" s="12">
        <v>0</v>
      </c>
      <c r="AL28" s="12">
        <v>0</v>
      </c>
      <c r="AM28" s="12">
        <v>0</v>
      </c>
      <c r="AN28" s="12">
        <v>0</v>
      </c>
      <c r="AO28" s="12">
        <v>0</v>
      </c>
      <c r="AP28" s="12">
        <v>0</v>
      </c>
      <c r="AQ28" s="12">
        <v>0</v>
      </c>
      <c r="AR28" s="145">
        <v>0</v>
      </c>
      <c r="AS28" s="145">
        <v>0</v>
      </c>
      <c r="AT28" s="145">
        <v>0</v>
      </c>
      <c r="AU28" s="12">
        <v>0</v>
      </c>
      <c r="AV28" s="12">
        <v>0</v>
      </c>
      <c r="AW28" s="12">
        <v>0</v>
      </c>
      <c r="AX28" s="12">
        <v>0</v>
      </c>
      <c r="AY28" s="12">
        <v>0</v>
      </c>
      <c r="AZ28" s="12">
        <v>0</v>
      </c>
      <c r="BA28" s="12">
        <v>0</v>
      </c>
      <c r="BB28" s="12">
        <v>0</v>
      </c>
      <c r="BC28" s="12">
        <v>0</v>
      </c>
      <c r="BD28" s="12">
        <v>0</v>
      </c>
      <c r="BE28" s="12">
        <v>0</v>
      </c>
      <c r="BF28" s="12">
        <v>0</v>
      </c>
      <c r="BG28" s="12"/>
      <c r="BH28" s="12"/>
      <c r="BI28" s="32">
        <v>1</v>
      </c>
      <c r="BT28" s="2"/>
    </row>
    <row r="29" spans="1:72">
      <c r="A29">
        <f t="shared" si="3"/>
        <v>6</v>
      </c>
      <c r="B29" s="30">
        <f t="shared" si="4"/>
        <v>43775</v>
      </c>
      <c r="C29" s="34">
        <v>1</v>
      </c>
      <c r="D29" s="34">
        <v>4</v>
      </c>
      <c r="E29" s="34">
        <v>4</v>
      </c>
      <c r="F29" s="52">
        <v>43775</v>
      </c>
      <c r="G29" s="150">
        <f>'Inputs &amp; Plot'!$D$3</f>
        <v>2.5</v>
      </c>
      <c r="H29" s="118">
        <f t="shared" si="0"/>
        <v>0.1</v>
      </c>
      <c r="I29" s="171">
        <v>0</v>
      </c>
      <c r="J29" s="12">
        <v>0</v>
      </c>
      <c r="K29" s="12">
        <v>0</v>
      </c>
      <c r="L29" s="12">
        <v>0</v>
      </c>
      <c r="M29" s="12">
        <v>0</v>
      </c>
      <c r="N29" s="12">
        <v>0</v>
      </c>
      <c r="O29" s="11">
        <f t="shared" si="1"/>
        <v>6375000</v>
      </c>
      <c r="P29" s="12">
        <v>0</v>
      </c>
      <c r="Q29" s="12">
        <v>0</v>
      </c>
      <c r="R29" s="12">
        <v>0</v>
      </c>
      <c r="S29" s="12">
        <v>0</v>
      </c>
      <c r="T29" s="12"/>
      <c r="U29" s="12"/>
      <c r="V29" s="12">
        <v>0</v>
      </c>
      <c r="W29" s="148">
        <v>1</v>
      </c>
      <c r="X29" s="12">
        <v>0</v>
      </c>
      <c r="Y29" s="12">
        <v>0</v>
      </c>
      <c r="Z29" s="12">
        <v>0</v>
      </c>
      <c r="AA29" s="12">
        <v>0</v>
      </c>
      <c r="AB29" s="12">
        <v>0</v>
      </c>
      <c r="AC29" s="12">
        <v>0</v>
      </c>
      <c r="AD29" s="12">
        <v>0</v>
      </c>
      <c r="AE29" s="11">
        <f t="shared" si="2"/>
        <v>7500000</v>
      </c>
      <c r="AF29" s="11">
        <f t="shared" si="2"/>
        <v>7500000</v>
      </c>
      <c r="AG29" s="12">
        <v>0</v>
      </c>
      <c r="AH29" s="12">
        <v>0</v>
      </c>
      <c r="AI29" s="12">
        <v>0</v>
      </c>
      <c r="AJ29" s="12">
        <v>0</v>
      </c>
      <c r="AK29" s="12">
        <v>0</v>
      </c>
      <c r="AL29" s="12">
        <v>0</v>
      </c>
      <c r="AM29" s="12">
        <v>0</v>
      </c>
      <c r="AN29" s="12">
        <v>0</v>
      </c>
      <c r="AO29" s="12">
        <v>0</v>
      </c>
      <c r="AP29" s="12">
        <v>0</v>
      </c>
      <c r="AQ29" s="12">
        <v>0</v>
      </c>
      <c r="AR29" s="145">
        <v>0</v>
      </c>
      <c r="AS29" s="145">
        <v>0</v>
      </c>
      <c r="AT29" s="145">
        <v>0</v>
      </c>
      <c r="AU29" s="12">
        <v>0</v>
      </c>
      <c r="AV29" s="12">
        <v>0</v>
      </c>
      <c r="AW29" s="12">
        <v>0</v>
      </c>
      <c r="AX29" s="12">
        <v>0</v>
      </c>
      <c r="AY29" s="12">
        <v>0</v>
      </c>
      <c r="AZ29" s="12">
        <v>0</v>
      </c>
      <c r="BA29" s="12">
        <v>0</v>
      </c>
      <c r="BB29" s="12">
        <v>0</v>
      </c>
      <c r="BC29" s="12">
        <v>0</v>
      </c>
      <c r="BD29" s="12">
        <v>0</v>
      </c>
      <c r="BE29" s="12">
        <v>0</v>
      </c>
      <c r="BF29" s="12">
        <v>0</v>
      </c>
      <c r="BG29" s="12"/>
      <c r="BH29" s="12"/>
      <c r="BI29" s="32">
        <v>1</v>
      </c>
      <c r="BT29" s="2"/>
    </row>
    <row r="30" spans="1:72">
      <c r="A30">
        <f t="shared" si="3"/>
        <v>7</v>
      </c>
      <c r="B30" s="30">
        <f t="shared" si="4"/>
        <v>43776</v>
      </c>
      <c r="C30" s="34">
        <v>1</v>
      </c>
      <c r="D30" s="34">
        <v>4</v>
      </c>
      <c r="E30" s="34">
        <v>4</v>
      </c>
      <c r="F30" s="52">
        <v>43776</v>
      </c>
      <c r="G30" s="150">
        <f>'Inputs &amp; Plot'!$D$3</f>
        <v>2.5</v>
      </c>
      <c r="H30" s="118">
        <f t="shared" si="0"/>
        <v>0.1</v>
      </c>
      <c r="I30" s="171">
        <v>0</v>
      </c>
      <c r="J30" s="12">
        <v>0</v>
      </c>
      <c r="K30" s="12">
        <v>0</v>
      </c>
      <c r="L30" s="12">
        <v>0</v>
      </c>
      <c r="M30" s="12">
        <v>0</v>
      </c>
      <c r="N30" s="12">
        <v>0</v>
      </c>
      <c r="O30" s="11">
        <f t="shared" si="1"/>
        <v>6375000</v>
      </c>
      <c r="P30" s="12">
        <v>0</v>
      </c>
      <c r="Q30" s="12">
        <v>0</v>
      </c>
      <c r="R30" s="12">
        <v>0</v>
      </c>
      <c r="S30" s="12">
        <v>0</v>
      </c>
      <c r="T30" s="12"/>
      <c r="U30" s="12"/>
      <c r="V30" s="12">
        <v>0</v>
      </c>
      <c r="W30" s="148">
        <v>1</v>
      </c>
      <c r="X30" s="12">
        <v>0</v>
      </c>
      <c r="Y30" s="12">
        <v>0</v>
      </c>
      <c r="Z30" s="12">
        <v>0</v>
      </c>
      <c r="AA30" s="12">
        <v>0</v>
      </c>
      <c r="AB30" s="12">
        <v>0</v>
      </c>
      <c r="AC30" s="12">
        <v>0</v>
      </c>
      <c r="AD30" s="12">
        <v>0</v>
      </c>
      <c r="AE30" s="11">
        <f t="shared" si="2"/>
        <v>7500000</v>
      </c>
      <c r="AF30" s="11">
        <f t="shared" si="2"/>
        <v>7500000</v>
      </c>
      <c r="AG30" s="12">
        <v>0</v>
      </c>
      <c r="AH30" s="12">
        <v>0</v>
      </c>
      <c r="AI30" s="12">
        <v>0</v>
      </c>
      <c r="AJ30" s="12">
        <v>0</v>
      </c>
      <c r="AK30" s="12">
        <v>0</v>
      </c>
      <c r="AL30" s="12">
        <v>0</v>
      </c>
      <c r="AM30" s="12">
        <v>0</v>
      </c>
      <c r="AN30" s="12">
        <v>0</v>
      </c>
      <c r="AO30" s="12">
        <v>0</v>
      </c>
      <c r="AP30" s="12">
        <v>0</v>
      </c>
      <c r="AQ30" s="12">
        <v>0</v>
      </c>
      <c r="AR30" s="145">
        <v>0</v>
      </c>
      <c r="AS30" s="145">
        <v>0</v>
      </c>
      <c r="AT30" s="145">
        <v>0</v>
      </c>
      <c r="AU30" s="12">
        <v>0</v>
      </c>
      <c r="AV30" s="12">
        <v>0</v>
      </c>
      <c r="AW30" s="12">
        <v>0</v>
      </c>
      <c r="AX30" s="12">
        <v>0</v>
      </c>
      <c r="AY30" s="12">
        <v>0</v>
      </c>
      <c r="AZ30" s="12">
        <v>0</v>
      </c>
      <c r="BA30" s="12">
        <v>0</v>
      </c>
      <c r="BB30" s="12">
        <v>0</v>
      </c>
      <c r="BC30" s="12">
        <v>0</v>
      </c>
      <c r="BD30" s="12">
        <v>0</v>
      </c>
      <c r="BE30" s="12">
        <v>0</v>
      </c>
      <c r="BF30" s="12">
        <v>0</v>
      </c>
      <c r="BG30" s="12"/>
      <c r="BH30" s="12"/>
      <c r="BI30" s="32">
        <v>1</v>
      </c>
      <c r="BT30" s="2"/>
    </row>
    <row r="31" spans="1:72">
      <c r="A31">
        <f t="shared" si="3"/>
        <v>8</v>
      </c>
      <c r="B31" s="30">
        <f t="shared" si="4"/>
        <v>43777</v>
      </c>
      <c r="C31" s="34">
        <v>1</v>
      </c>
      <c r="D31" s="34">
        <v>4</v>
      </c>
      <c r="E31" s="34">
        <v>4</v>
      </c>
      <c r="F31" s="52">
        <v>43777</v>
      </c>
      <c r="G31" s="150">
        <f>'Inputs &amp; Plot'!$D$3</f>
        <v>2.5</v>
      </c>
      <c r="H31" s="118">
        <f t="shared" si="0"/>
        <v>0.1</v>
      </c>
      <c r="I31" s="171">
        <v>0</v>
      </c>
      <c r="J31" s="12">
        <v>0</v>
      </c>
      <c r="K31" s="12">
        <v>0</v>
      </c>
      <c r="L31" s="12">
        <v>0</v>
      </c>
      <c r="M31" s="12">
        <v>0</v>
      </c>
      <c r="N31" s="12">
        <v>0</v>
      </c>
      <c r="O31" s="11">
        <f t="shared" si="1"/>
        <v>6375000</v>
      </c>
      <c r="P31" s="12">
        <v>0</v>
      </c>
      <c r="Q31" s="12">
        <v>0</v>
      </c>
      <c r="R31" s="12">
        <v>0</v>
      </c>
      <c r="S31" s="12">
        <v>0</v>
      </c>
      <c r="T31" s="12"/>
      <c r="U31" s="12"/>
      <c r="V31" s="12">
        <v>0</v>
      </c>
      <c r="W31" s="148">
        <v>1</v>
      </c>
      <c r="X31" s="12">
        <v>0</v>
      </c>
      <c r="Y31" s="12">
        <v>0</v>
      </c>
      <c r="Z31" s="12">
        <v>0</v>
      </c>
      <c r="AA31" s="12">
        <v>0</v>
      </c>
      <c r="AB31" s="12">
        <v>0</v>
      </c>
      <c r="AC31" s="12">
        <v>0</v>
      </c>
      <c r="AD31" s="12">
        <v>0</v>
      </c>
      <c r="AE31" s="11">
        <f t="shared" si="2"/>
        <v>7500000</v>
      </c>
      <c r="AF31" s="11">
        <f t="shared" si="2"/>
        <v>7500000</v>
      </c>
      <c r="AG31" s="12">
        <v>0</v>
      </c>
      <c r="AH31" s="12">
        <v>0</v>
      </c>
      <c r="AI31" s="12">
        <v>0</v>
      </c>
      <c r="AJ31" s="12">
        <v>0</v>
      </c>
      <c r="AK31" s="12">
        <v>0</v>
      </c>
      <c r="AL31" s="12">
        <v>0</v>
      </c>
      <c r="AM31" s="12">
        <v>0</v>
      </c>
      <c r="AN31" s="12">
        <v>0</v>
      </c>
      <c r="AO31" s="12">
        <v>0</v>
      </c>
      <c r="AP31" s="12">
        <v>0</v>
      </c>
      <c r="AQ31" s="12">
        <v>0</v>
      </c>
      <c r="AR31" s="145">
        <v>0</v>
      </c>
      <c r="AS31" s="145">
        <v>0</v>
      </c>
      <c r="AT31" s="145">
        <v>0</v>
      </c>
      <c r="AU31" s="12">
        <v>0</v>
      </c>
      <c r="AV31" s="12">
        <v>0</v>
      </c>
      <c r="AW31" s="12">
        <v>0</v>
      </c>
      <c r="AX31" s="12">
        <v>0</v>
      </c>
      <c r="AY31" s="12">
        <v>0</v>
      </c>
      <c r="AZ31" s="12">
        <v>0</v>
      </c>
      <c r="BA31" s="12">
        <v>0</v>
      </c>
      <c r="BB31" s="12">
        <v>0</v>
      </c>
      <c r="BC31" s="12">
        <v>0</v>
      </c>
      <c r="BD31" s="12">
        <v>0</v>
      </c>
      <c r="BE31" s="12">
        <v>0</v>
      </c>
      <c r="BF31" s="12">
        <v>0</v>
      </c>
      <c r="BG31" s="12"/>
      <c r="BH31" s="12"/>
      <c r="BI31" s="32">
        <v>1</v>
      </c>
      <c r="BT31" s="2"/>
    </row>
    <row r="32" spans="1:72">
      <c r="A32">
        <f t="shared" si="3"/>
        <v>9</v>
      </c>
      <c r="B32" s="30">
        <f t="shared" si="4"/>
        <v>43778</v>
      </c>
      <c r="C32" s="34">
        <v>1</v>
      </c>
      <c r="D32" s="34">
        <v>4</v>
      </c>
      <c r="E32" s="34">
        <v>4</v>
      </c>
      <c r="F32" s="52">
        <v>43778</v>
      </c>
      <c r="G32" s="150">
        <f>'Inputs &amp; Plot'!$D$3</f>
        <v>2.5</v>
      </c>
      <c r="H32" s="118">
        <f t="shared" si="0"/>
        <v>0.1</v>
      </c>
      <c r="I32" s="171">
        <v>0</v>
      </c>
      <c r="J32" s="12">
        <v>0</v>
      </c>
      <c r="K32" s="12">
        <v>0</v>
      </c>
      <c r="L32" s="12">
        <v>0</v>
      </c>
      <c r="M32" s="12">
        <v>0</v>
      </c>
      <c r="N32" s="12">
        <v>0</v>
      </c>
      <c r="O32" s="11">
        <f t="shared" si="1"/>
        <v>6375000</v>
      </c>
      <c r="P32" s="12">
        <v>0</v>
      </c>
      <c r="Q32" s="12">
        <v>0</v>
      </c>
      <c r="R32" s="12">
        <v>0</v>
      </c>
      <c r="S32" s="12">
        <v>0</v>
      </c>
      <c r="T32" s="12"/>
      <c r="U32" s="12"/>
      <c r="V32" s="12">
        <v>0</v>
      </c>
      <c r="W32" s="148">
        <v>1</v>
      </c>
      <c r="X32" s="12">
        <v>0</v>
      </c>
      <c r="Y32" s="12">
        <v>0</v>
      </c>
      <c r="Z32" s="12">
        <v>0</v>
      </c>
      <c r="AA32" s="12">
        <v>0</v>
      </c>
      <c r="AB32" s="12">
        <v>0</v>
      </c>
      <c r="AC32" s="12">
        <v>0</v>
      </c>
      <c r="AD32" s="12">
        <v>0</v>
      </c>
      <c r="AE32" s="11">
        <f t="shared" si="2"/>
        <v>7500000</v>
      </c>
      <c r="AF32" s="11">
        <f t="shared" si="2"/>
        <v>7500000</v>
      </c>
      <c r="AG32" s="12">
        <v>0</v>
      </c>
      <c r="AH32" s="12">
        <v>0</v>
      </c>
      <c r="AI32" s="12">
        <v>0</v>
      </c>
      <c r="AJ32" s="12">
        <v>0</v>
      </c>
      <c r="AK32" s="12">
        <v>0</v>
      </c>
      <c r="AL32" s="12">
        <v>0</v>
      </c>
      <c r="AM32" s="12">
        <v>0</v>
      </c>
      <c r="AN32" s="12">
        <v>0</v>
      </c>
      <c r="AO32" s="12">
        <v>0</v>
      </c>
      <c r="AP32" s="12">
        <v>0</v>
      </c>
      <c r="AQ32" s="12">
        <v>0</v>
      </c>
      <c r="AR32" s="145">
        <v>0</v>
      </c>
      <c r="AS32" s="145">
        <v>0</v>
      </c>
      <c r="AT32" s="145">
        <v>0</v>
      </c>
      <c r="AU32" s="12">
        <v>0</v>
      </c>
      <c r="AV32" s="12">
        <v>0</v>
      </c>
      <c r="AW32" s="12">
        <v>0</v>
      </c>
      <c r="AX32" s="12">
        <v>0</v>
      </c>
      <c r="AY32" s="12">
        <v>0</v>
      </c>
      <c r="AZ32" s="12">
        <v>0</v>
      </c>
      <c r="BA32" s="12">
        <v>0</v>
      </c>
      <c r="BB32" s="12">
        <v>0</v>
      </c>
      <c r="BC32" s="12">
        <v>0</v>
      </c>
      <c r="BD32" s="12">
        <v>0</v>
      </c>
      <c r="BE32" s="12">
        <v>0</v>
      </c>
      <c r="BF32" s="12">
        <v>0</v>
      </c>
      <c r="BG32" s="12"/>
      <c r="BH32" s="12"/>
      <c r="BI32" s="32">
        <v>1</v>
      </c>
      <c r="BT32" s="2"/>
    </row>
    <row r="33" spans="1:72">
      <c r="A33">
        <f t="shared" si="3"/>
        <v>10</v>
      </c>
      <c r="B33" s="30">
        <f t="shared" si="4"/>
        <v>43779</v>
      </c>
      <c r="C33" s="34">
        <v>1</v>
      </c>
      <c r="D33" s="34">
        <v>4</v>
      </c>
      <c r="E33" s="34">
        <v>4</v>
      </c>
      <c r="F33" s="52">
        <v>43779</v>
      </c>
      <c r="G33" s="150">
        <f>'Inputs &amp; Plot'!$D$3</f>
        <v>2.5</v>
      </c>
      <c r="H33" s="118">
        <f t="shared" si="0"/>
        <v>0.1</v>
      </c>
      <c r="I33" s="171">
        <v>0</v>
      </c>
      <c r="J33" s="12">
        <v>0</v>
      </c>
      <c r="K33" s="12">
        <v>0</v>
      </c>
      <c r="L33" s="12">
        <v>0</v>
      </c>
      <c r="M33" s="12">
        <v>0</v>
      </c>
      <c r="N33" s="12">
        <v>0</v>
      </c>
      <c r="O33" s="11">
        <f t="shared" si="1"/>
        <v>6375000</v>
      </c>
      <c r="P33" s="12">
        <v>0</v>
      </c>
      <c r="Q33" s="12">
        <v>0</v>
      </c>
      <c r="R33" s="12">
        <v>0</v>
      </c>
      <c r="S33" s="12">
        <v>0</v>
      </c>
      <c r="T33" s="12"/>
      <c r="U33" s="12"/>
      <c r="V33" s="12">
        <v>0</v>
      </c>
      <c r="W33" s="148">
        <v>1</v>
      </c>
      <c r="X33" s="12">
        <v>0</v>
      </c>
      <c r="Y33" s="12">
        <v>0</v>
      </c>
      <c r="Z33" s="12">
        <v>0</v>
      </c>
      <c r="AA33" s="12">
        <v>0</v>
      </c>
      <c r="AB33" s="12">
        <v>0</v>
      </c>
      <c r="AC33" s="12">
        <v>0</v>
      </c>
      <c r="AD33" s="12">
        <v>0</v>
      </c>
      <c r="AE33" s="11">
        <f t="shared" si="2"/>
        <v>7500000</v>
      </c>
      <c r="AF33" s="11">
        <f t="shared" si="2"/>
        <v>7500000</v>
      </c>
      <c r="AG33" s="12">
        <v>0</v>
      </c>
      <c r="AH33" s="12">
        <v>0</v>
      </c>
      <c r="AI33" s="12">
        <v>0</v>
      </c>
      <c r="AJ33" s="12">
        <v>0</v>
      </c>
      <c r="AK33" s="12">
        <v>0</v>
      </c>
      <c r="AL33" s="12">
        <v>0</v>
      </c>
      <c r="AM33" s="12">
        <v>0</v>
      </c>
      <c r="AN33" s="12">
        <v>0</v>
      </c>
      <c r="AO33" s="12">
        <v>0</v>
      </c>
      <c r="AP33" s="12">
        <v>0</v>
      </c>
      <c r="AQ33" s="12">
        <v>0</v>
      </c>
      <c r="AR33" s="145">
        <v>0</v>
      </c>
      <c r="AS33" s="145">
        <v>0</v>
      </c>
      <c r="AT33" s="145">
        <v>0</v>
      </c>
      <c r="AU33" s="12">
        <v>0</v>
      </c>
      <c r="AV33" s="12">
        <v>0</v>
      </c>
      <c r="AW33" s="12">
        <v>0</v>
      </c>
      <c r="AX33" s="12">
        <v>0</v>
      </c>
      <c r="AY33" s="12">
        <v>0</v>
      </c>
      <c r="AZ33" s="12">
        <v>0</v>
      </c>
      <c r="BA33" s="12">
        <v>0</v>
      </c>
      <c r="BB33" s="12">
        <v>0</v>
      </c>
      <c r="BC33" s="12">
        <v>0</v>
      </c>
      <c r="BD33" s="12">
        <v>0</v>
      </c>
      <c r="BE33" s="12">
        <v>0</v>
      </c>
      <c r="BF33" s="12">
        <v>0</v>
      </c>
      <c r="BG33" s="12"/>
      <c r="BH33" s="12"/>
      <c r="BI33" s="32">
        <v>1</v>
      </c>
      <c r="BT33" s="2"/>
    </row>
    <row r="34" spans="1:72">
      <c r="A34">
        <f t="shared" si="3"/>
        <v>11</v>
      </c>
      <c r="B34" s="30">
        <f t="shared" si="4"/>
        <v>43780</v>
      </c>
      <c r="C34" s="34">
        <v>1</v>
      </c>
      <c r="D34" s="34">
        <v>4</v>
      </c>
      <c r="E34" s="34">
        <v>4</v>
      </c>
      <c r="F34" s="52">
        <v>43780</v>
      </c>
      <c r="G34" s="150">
        <f>'Inputs &amp; Plot'!$D$3</f>
        <v>2.5</v>
      </c>
      <c r="H34" s="118">
        <f t="shared" si="0"/>
        <v>0.1</v>
      </c>
      <c r="I34" s="171">
        <v>0</v>
      </c>
      <c r="J34" s="12">
        <v>0</v>
      </c>
      <c r="K34" s="12">
        <v>0</v>
      </c>
      <c r="L34" s="12">
        <v>0</v>
      </c>
      <c r="M34" s="12">
        <v>0</v>
      </c>
      <c r="N34" s="12">
        <v>0</v>
      </c>
      <c r="O34" s="11">
        <f t="shared" si="1"/>
        <v>6375000</v>
      </c>
      <c r="P34" s="12">
        <v>0</v>
      </c>
      <c r="Q34" s="12">
        <v>0</v>
      </c>
      <c r="R34" s="12">
        <v>0</v>
      </c>
      <c r="S34" s="12">
        <v>0</v>
      </c>
      <c r="T34" s="12"/>
      <c r="U34" s="12"/>
      <c r="V34" s="12">
        <v>0</v>
      </c>
      <c r="W34" s="148">
        <v>1</v>
      </c>
      <c r="X34" s="12">
        <v>0</v>
      </c>
      <c r="Y34" s="12">
        <v>0</v>
      </c>
      <c r="Z34" s="12">
        <v>0</v>
      </c>
      <c r="AA34" s="12">
        <v>0</v>
      </c>
      <c r="AB34" s="12">
        <v>0</v>
      </c>
      <c r="AC34" s="12">
        <v>0</v>
      </c>
      <c r="AD34" s="12">
        <v>0</v>
      </c>
      <c r="AE34" s="11">
        <f t="shared" si="2"/>
        <v>7500000</v>
      </c>
      <c r="AF34" s="11">
        <f t="shared" si="2"/>
        <v>7500000</v>
      </c>
      <c r="AG34" s="12">
        <v>0</v>
      </c>
      <c r="AH34" s="12">
        <v>0</v>
      </c>
      <c r="AI34" s="12">
        <v>0</v>
      </c>
      <c r="AJ34" s="12">
        <v>0</v>
      </c>
      <c r="AK34" s="12">
        <v>0</v>
      </c>
      <c r="AL34" s="12">
        <v>0</v>
      </c>
      <c r="AM34" s="12">
        <v>0</v>
      </c>
      <c r="AN34" s="12">
        <v>0</v>
      </c>
      <c r="AO34" s="12">
        <v>0</v>
      </c>
      <c r="AP34" s="12">
        <v>0</v>
      </c>
      <c r="AQ34" s="12">
        <v>0</v>
      </c>
      <c r="AR34" s="145">
        <v>0</v>
      </c>
      <c r="AS34" s="145">
        <v>0</v>
      </c>
      <c r="AT34" s="145">
        <v>0</v>
      </c>
      <c r="AU34" s="12">
        <v>0</v>
      </c>
      <c r="AV34" s="12">
        <v>0</v>
      </c>
      <c r="AW34" s="12">
        <v>0</v>
      </c>
      <c r="AX34" s="12">
        <v>0</v>
      </c>
      <c r="AY34" s="12">
        <v>0</v>
      </c>
      <c r="AZ34" s="12">
        <v>0</v>
      </c>
      <c r="BA34" s="12">
        <v>0</v>
      </c>
      <c r="BB34" s="12">
        <v>0</v>
      </c>
      <c r="BC34" s="12">
        <v>0</v>
      </c>
      <c r="BD34" s="12">
        <v>0</v>
      </c>
      <c r="BE34" s="12">
        <v>0</v>
      </c>
      <c r="BF34" s="12">
        <v>0</v>
      </c>
      <c r="BG34" s="12"/>
      <c r="BH34" s="12"/>
      <c r="BI34" s="32">
        <v>1</v>
      </c>
      <c r="BT34" s="2"/>
    </row>
    <row r="35" spans="1:72">
      <c r="A35">
        <f t="shared" si="3"/>
        <v>12</v>
      </c>
      <c r="B35" s="30">
        <f t="shared" si="4"/>
        <v>43781</v>
      </c>
      <c r="C35" s="34">
        <v>1</v>
      </c>
      <c r="D35" s="34">
        <v>4</v>
      </c>
      <c r="E35" s="34">
        <v>4</v>
      </c>
      <c r="F35" s="52">
        <v>43781</v>
      </c>
      <c r="G35" s="150">
        <f>'Inputs &amp; Plot'!$D$3</f>
        <v>2.5</v>
      </c>
      <c r="H35" s="118">
        <f t="shared" si="0"/>
        <v>0.1</v>
      </c>
      <c r="I35" s="171">
        <v>0</v>
      </c>
      <c r="J35" s="12">
        <v>0</v>
      </c>
      <c r="K35" s="12">
        <v>0</v>
      </c>
      <c r="L35" s="12">
        <v>0</v>
      </c>
      <c r="M35" s="12">
        <v>0</v>
      </c>
      <c r="N35" s="12">
        <v>0</v>
      </c>
      <c r="O35" s="11">
        <f t="shared" si="1"/>
        <v>6375000</v>
      </c>
      <c r="P35" s="12">
        <v>0</v>
      </c>
      <c r="Q35" s="12">
        <v>0</v>
      </c>
      <c r="R35" s="12">
        <v>0</v>
      </c>
      <c r="S35" s="12">
        <v>0</v>
      </c>
      <c r="T35" s="12"/>
      <c r="U35" s="12"/>
      <c r="V35" s="12">
        <v>0</v>
      </c>
      <c r="W35" s="148">
        <v>1</v>
      </c>
      <c r="X35" s="12">
        <v>0</v>
      </c>
      <c r="Y35" s="12">
        <v>0</v>
      </c>
      <c r="Z35" s="12">
        <v>0</v>
      </c>
      <c r="AA35" s="12">
        <v>0</v>
      </c>
      <c r="AB35" s="12">
        <v>0</v>
      </c>
      <c r="AC35" s="12">
        <v>0</v>
      </c>
      <c r="AD35" s="12">
        <v>0</v>
      </c>
      <c r="AE35" s="11">
        <f t="shared" si="2"/>
        <v>7500000</v>
      </c>
      <c r="AF35" s="11">
        <f t="shared" si="2"/>
        <v>7500000</v>
      </c>
      <c r="AG35" s="12">
        <v>0</v>
      </c>
      <c r="AH35" s="12">
        <v>0</v>
      </c>
      <c r="AI35" s="12">
        <v>0</v>
      </c>
      <c r="AJ35" s="12">
        <v>0</v>
      </c>
      <c r="AK35" s="12">
        <v>0</v>
      </c>
      <c r="AL35" s="12">
        <v>0</v>
      </c>
      <c r="AM35" s="12">
        <v>0</v>
      </c>
      <c r="AN35" s="12">
        <v>0</v>
      </c>
      <c r="AO35" s="12">
        <v>0</v>
      </c>
      <c r="AP35" s="12">
        <v>0</v>
      </c>
      <c r="AQ35" s="12">
        <v>0</v>
      </c>
      <c r="AR35" s="145">
        <v>0</v>
      </c>
      <c r="AS35" s="145">
        <v>0</v>
      </c>
      <c r="AT35" s="145">
        <v>0</v>
      </c>
      <c r="AU35" s="12">
        <v>0</v>
      </c>
      <c r="AV35" s="12">
        <v>0</v>
      </c>
      <c r="AW35" s="12">
        <v>0</v>
      </c>
      <c r="AX35" s="12">
        <v>0</v>
      </c>
      <c r="AY35" s="12">
        <v>0</v>
      </c>
      <c r="AZ35" s="12">
        <v>0</v>
      </c>
      <c r="BA35" s="12">
        <v>0</v>
      </c>
      <c r="BB35" s="12">
        <v>0</v>
      </c>
      <c r="BC35" s="12">
        <v>0</v>
      </c>
      <c r="BD35" s="12">
        <v>0</v>
      </c>
      <c r="BE35" s="12">
        <v>0</v>
      </c>
      <c r="BF35" s="12">
        <v>0</v>
      </c>
      <c r="BG35" s="12"/>
      <c r="BH35" s="12"/>
      <c r="BI35" s="32">
        <v>1</v>
      </c>
      <c r="BT35" s="2"/>
    </row>
    <row r="36" spans="1:72">
      <c r="A36">
        <f t="shared" si="3"/>
        <v>13</v>
      </c>
      <c r="B36" s="30">
        <f t="shared" si="4"/>
        <v>43782</v>
      </c>
      <c r="C36" s="34">
        <v>1</v>
      </c>
      <c r="D36" s="34">
        <v>4</v>
      </c>
      <c r="E36" s="34">
        <v>4</v>
      </c>
      <c r="F36" s="52">
        <v>43782</v>
      </c>
      <c r="G36" s="150">
        <f>'Inputs &amp; Plot'!$D$3</f>
        <v>2.5</v>
      </c>
      <c r="H36" s="118">
        <f t="shared" si="0"/>
        <v>0.1</v>
      </c>
      <c r="I36" s="171">
        <v>0</v>
      </c>
      <c r="J36" s="12">
        <v>0</v>
      </c>
      <c r="K36" s="12">
        <v>0</v>
      </c>
      <c r="L36" s="12">
        <v>0</v>
      </c>
      <c r="M36" s="12">
        <v>0</v>
      </c>
      <c r="N36" s="12">
        <v>0</v>
      </c>
      <c r="O36" s="11">
        <f t="shared" si="1"/>
        <v>6375000</v>
      </c>
      <c r="P36" s="12">
        <v>0</v>
      </c>
      <c r="Q36" s="12">
        <v>0</v>
      </c>
      <c r="R36" s="12">
        <v>0</v>
      </c>
      <c r="S36" s="12">
        <v>0</v>
      </c>
      <c r="T36" s="12"/>
      <c r="U36" s="12"/>
      <c r="V36" s="12">
        <v>0</v>
      </c>
      <c r="W36" s="148">
        <v>1</v>
      </c>
      <c r="X36" s="12">
        <v>0</v>
      </c>
      <c r="Y36" s="12">
        <v>0</v>
      </c>
      <c r="Z36" s="12">
        <v>0</v>
      </c>
      <c r="AA36" s="12">
        <v>0</v>
      </c>
      <c r="AB36" s="12">
        <v>0</v>
      </c>
      <c r="AC36" s="12">
        <v>0</v>
      </c>
      <c r="AD36" s="12">
        <v>0</v>
      </c>
      <c r="AE36" s="11">
        <f t="shared" si="2"/>
        <v>7500000</v>
      </c>
      <c r="AF36" s="11">
        <f t="shared" si="2"/>
        <v>7500000</v>
      </c>
      <c r="AG36" s="12">
        <v>0</v>
      </c>
      <c r="AH36" s="12">
        <v>0</v>
      </c>
      <c r="AI36" s="12">
        <v>0</v>
      </c>
      <c r="AJ36" s="12">
        <v>0</v>
      </c>
      <c r="AK36" s="12">
        <v>0</v>
      </c>
      <c r="AL36" s="12">
        <v>0</v>
      </c>
      <c r="AM36" s="12">
        <v>0</v>
      </c>
      <c r="AN36" s="12">
        <v>0</v>
      </c>
      <c r="AO36" s="12">
        <v>0</v>
      </c>
      <c r="AP36" s="12">
        <v>0</v>
      </c>
      <c r="AQ36" s="12">
        <v>0</v>
      </c>
      <c r="AR36" s="145">
        <v>0</v>
      </c>
      <c r="AS36" s="145">
        <v>0</v>
      </c>
      <c r="AT36" s="145">
        <v>0</v>
      </c>
      <c r="AU36" s="12">
        <v>0</v>
      </c>
      <c r="AV36" s="12">
        <v>0</v>
      </c>
      <c r="AW36" s="12">
        <v>0</v>
      </c>
      <c r="AX36" s="12">
        <v>0</v>
      </c>
      <c r="AY36" s="12">
        <v>0</v>
      </c>
      <c r="AZ36" s="12">
        <v>0</v>
      </c>
      <c r="BA36" s="12">
        <v>0</v>
      </c>
      <c r="BB36" s="12">
        <v>0</v>
      </c>
      <c r="BC36" s="12">
        <v>0</v>
      </c>
      <c r="BD36" s="12">
        <v>0</v>
      </c>
      <c r="BE36" s="12">
        <v>0</v>
      </c>
      <c r="BF36" s="12">
        <v>0</v>
      </c>
      <c r="BG36" s="12"/>
      <c r="BH36" s="12"/>
      <c r="BI36" s="32">
        <v>1</v>
      </c>
      <c r="BT36" s="2"/>
    </row>
    <row r="37" spans="1:72">
      <c r="A37">
        <f t="shared" si="3"/>
        <v>14</v>
      </c>
      <c r="B37" s="30">
        <f t="shared" si="4"/>
        <v>43783</v>
      </c>
      <c r="C37" s="34">
        <v>1</v>
      </c>
      <c r="D37" s="34">
        <v>4</v>
      </c>
      <c r="E37" s="34">
        <v>4</v>
      </c>
      <c r="F37" s="52">
        <v>43783</v>
      </c>
      <c r="G37" s="150">
        <f>'Inputs &amp; Plot'!$D$3</f>
        <v>2.5</v>
      </c>
      <c r="H37" s="118">
        <f t="shared" si="0"/>
        <v>0.1</v>
      </c>
      <c r="I37" s="171">
        <v>0</v>
      </c>
      <c r="J37" s="12">
        <v>0</v>
      </c>
      <c r="K37" s="12">
        <v>0</v>
      </c>
      <c r="L37" s="12">
        <v>0</v>
      </c>
      <c r="M37" s="12">
        <v>0</v>
      </c>
      <c r="N37" s="12">
        <v>0</v>
      </c>
      <c r="O37" s="11">
        <f t="shared" si="1"/>
        <v>6375000</v>
      </c>
      <c r="P37" s="12">
        <v>0</v>
      </c>
      <c r="Q37" s="12">
        <v>0</v>
      </c>
      <c r="R37" s="12">
        <v>0</v>
      </c>
      <c r="S37" s="12">
        <v>0</v>
      </c>
      <c r="T37" s="12"/>
      <c r="U37" s="12"/>
      <c r="V37" s="12">
        <v>0</v>
      </c>
      <c r="W37" s="148">
        <v>1</v>
      </c>
      <c r="X37" s="12">
        <v>0</v>
      </c>
      <c r="Y37" s="12">
        <v>0</v>
      </c>
      <c r="Z37" s="12">
        <v>0</v>
      </c>
      <c r="AA37" s="12">
        <v>0</v>
      </c>
      <c r="AB37" s="12">
        <v>0</v>
      </c>
      <c r="AC37" s="12">
        <v>0</v>
      </c>
      <c r="AD37" s="12">
        <v>0</v>
      </c>
      <c r="AE37" s="11">
        <f t="shared" si="2"/>
        <v>7500000</v>
      </c>
      <c r="AF37" s="11">
        <f t="shared" si="2"/>
        <v>7500000</v>
      </c>
      <c r="AG37" s="12">
        <v>0</v>
      </c>
      <c r="AH37" s="12">
        <v>0</v>
      </c>
      <c r="AI37" s="12">
        <v>0</v>
      </c>
      <c r="AJ37" s="12">
        <v>0</v>
      </c>
      <c r="AK37" s="12">
        <v>0</v>
      </c>
      <c r="AL37" s="12">
        <v>0</v>
      </c>
      <c r="AM37" s="12">
        <v>0</v>
      </c>
      <c r="AN37" s="12">
        <v>0</v>
      </c>
      <c r="AO37" s="12">
        <v>0</v>
      </c>
      <c r="AP37" s="12">
        <v>0</v>
      </c>
      <c r="AQ37" s="12">
        <v>0</v>
      </c>
      <c r="AR37" s="145">
        <v>0</v>
      </c>
      <c r="AS37" s="145">
        <v>0</v>
      </c>
      <c r="AT37" s="145">
        <v>0</v>
      </c>
      <c r="AU37" s="12">
        <v>0</v>
      </c>
      <c r="AV37" s="12">
        <v>0</v>
      </c>
      <c r="AW37" s="12">
        <v>0</v>
      </c>
      <c r="AX37" s="12">
        <v>0</v>
      </c>
      <c r="AY37" s="12">
        <v>0</v>
      </c>
      <c r="AZ37" s="12">
        <v>0</v>
      </c>
      <c r="BA37" s="12">
        <v>0</v>
      </c>
      <c r="BB37" s="12">
        <v>0</v>
      </c>
      <c r="BC37" s="12">
        <v>0</v>
      </c>
      <c r="BD37" s="12">
        <v>0</v>
      </c>
      <c r="BE37" s="12">
        <v>0</v>
      </c>
      <c r="BF37" s="12">
        <v>0</v>
      </c>
      <c r="BG37" s="12"/>
      <c r="BH37" s="12"/>
      <c r="BI37" s="32">
        <v>1</v>
      </c>
      <c r="BT37" s="2"/>
    </row>
    <row r="38" spans="1:72">
      <c r="A38">
        <f t="shared" si="3"/>
        <v>15</v>
      </c>
      <c r="B38" s="30">
        <f t="shared" si="4"/>
        <v>43784</v>
      </c>
      <c r="C38" s="34">
        <v>1</v>
      </c>
      <c r="D38" s="34">
        <v>4</v>
      </c>
      <c r="E38" s="34">
        <v>4</v>
      </c>
      <c r="F38" s="52">
        <v>43784</v>
      </c>
      <c r="G38" s="150">
        <f>'Inputs &amp; Plot'!$D$3</f>
        <v>2.5</v>
      </c>
      <c r="H38" s="118">
        <f t="shared" si="0"/>
        <v>0.1</v>
      </c>
      <c r="I38" s="171">
        <v>0</v>
      </c>
      <c r="J38" s="12">
        <v>0</v>
      </c>
      <c r="K38" s="12">
        <v>0</v>
      </c>
      <c r="L38" s="12">
        <v>0</v>
      </c>
      <c r="M38" s="12">
        <v>0</v>
      </c>
      <c r="N38" s="12">
        <v>0</v>
      </c>
      <c r="O38" s="11">
        <f t="shared" si="1"/>
        <v>6375000</v>
      </c>
      <c r="P38" s="12">
        <v>0</v>
      </c>
      <c r="Q38" s="12">
        <v>0</v>
      </c>
      <c r="R38" s="12">
        <v>0</v>
      </c>
      <c r="S38" s="12">
        <v>0</v>
      </c>
      <c r="T38" s="12"/>
      <c r="U38" s="12"/>
      <c r="V38" s="12">
        <v>0</v>
      </c>
      <c r="W38" s="148">
        <v>1</v>
      </c>
      <c r="X38" s="12">
        <v>0</v>
      </c>
      <c r="Y38" s="12">
        <v>0</v>
      </c>
      <c r="Z38" s="12">
        <v>0</v>
      </c>
      <c r="AA38" s="12">
        <v>0</v>
      </c>
      <c r="AB38" s="12">
        <v>0</v>
      </c>
      <c r="AC38" s="12">
        <v>0</v>
      </c>
      <c r="AD38" s="12">
        <v>0</v>
      </c>
      <c r="AE38" s="11">
        <f t="shared" si="2"/>
        <v>7500000</v>
      </c>
      <c r="AF38" s="11">
        <f t="shared" si="2"/>
        <v>7500000</v>
      </c>
      <c r="AG38" s="12">
        <v>0</v>
      </c>
      <c r="AH38" s="12">
        <v>0</v>
      </c>
      <c r="AI38" s="12">
        <v>0</v>
      </c>
      <c r="AJ38" s="12">
        <v>0</v>
      </c>
      <c r="AK38" s="12">
        <v>0</v>
      </c>
      <c r="AL38" s="12">
        <v>0</v>
      </c>
      <c r="AM38" s="12">
        <v>0</v>
      </c>
      <c r="AN38" s="12">
        <v>0</v>
      </c>
      <c r="AO38" s="12">
        <v>0</v>
      </c>
      <c r="AP38" s="12">
        <v>0</v>
      </c>
      <c r="AQ38" s="12">
        <v>0</v>
      </c>
      <c r="AR38" s="145">
        <v>0</v>
      </c>
      <c r="AS38" s="145">
        <v>0</v>
      </c>
      <c r="AT38" s="145">
        <v>0</v>
      </c>
      <c r="AU38" s="12">
        <v>0</v>
      </c>
      <c r="AV38" s="12">
        <v>0</v>
      </c>
      <c r="AW38" s="12">
        <v>0</v>
      </c>
      <c r="AX38" s="12">
        <v>0</v>
      </c>
      <c r="AY38" s="12">
        <v>0</v>
      </c>
      <c r="AZ38" s="12">
        <v>0</v>
      </c>
      <c r="BA38" s="12">
        <v>0</v>
      </c>
      <c r="BB38" s="12">
        <v>0</v>
      </c>
      <c r="BC38" s="12">
        <v>0</v>
      </c>
      <c r="BD38" s="12">
        <v>0</v>
      </c>
      <c r="BE38" s="12">
        <v>0</v>
      </c>
      <c r="BF38" s="12">
        <v>0</v>
      </c>
      <c r="BG38" s="12"/>
      <c r="BH38" s="12"/>
      <c r="BI38" s="32">
        <v>1</v>
      </c>
      <c r="BT38" s="2"/>
    </row>
    <row r="39" spans="1:72">
      <c r="A39">
        <f t="shared" si="3"/>
        <v>16</v>
      </c>
      <c r="B39" s="30">
        <f t="shared" si="4"/>
        <v>43785</v>
      </c>
      <c r="C39" s="34">
        <v>1</v>
      </c>
      <c r="D39" s="34">
        <v>4</v>
      </c>
      <c r="E39" s="34">
        <v>4</v>
      </c>
      <c r="F39" s="52">
        <v>43785</v>
      </c>
      <c r="G39" s="150">
        <f>'Inputs &amp; Plot'!$D$3</f>
        <v>2.5</v>
      </c>
      <c r="H39" s="118">
        <f t="shared" si="0"/>
        <v>0.1</v>
      </c>
      <c r="I39" s="171">
        <v>0</v>
      </c>
      <c r="J39" s="12">
        <v>0</v>
      </c>
      <c r="K39" s="12">
        <v>0</v>
      </c>
      <c r="L39" s="12">
        <v>0</v>
      </c>
      <c r="M39" s="12">
        <v>0</v>
      </c>
      <c r="N39" s="12">
        <v>0</v>
      </c>
      <c r="O39" s="11">
        <f t="shared" si="1"/>
        <v>6375000</v>
      </c>
      <c r="P39" s="12">
        <v>0</v>
      </c>
      <c r="Q39" s="12">
        <v>0</v>
      </c>
      <c r="R39" s="12">
        <v>0</v>
      </c>
      <c r="S39" s="12">
        <v>0</v>
      </c>
      <c r="T39" s="12"/>
      <c r="U39" s="12"/>
      <c r="V39" s="12">
        <v>0</v>
      </c>
      <c r="W39" s="148">
        <v>1</v>
      </c>
      <c r="X39" s="12">
        <v>0</v>
      </c>
      <c r="Y39" s="12">
        <v>0</v>
      </c>
      <c r="Z39" s="12">
        <v>0</v>
      </c>
      <c r="AA39" s="12">
        <v>0</v>
      </c>
      <c r="AB39" s="12">
        <v>0</v>
      </c>
      <c r="AC39" s="12">
        <v>0</v>
      </c>
      <c r="AD39" s="12">
        <v>0</v>
      </c>
      <c r="AE39" s="11">
        <f t="shared" si="2"/>
        <v>7500000</v>
      </c>
      <c r="AF39" s="11">
        <f t="shared" si="2"/>
        <v>7500000</v>
      </c>
      <c r="AG39" s="12">
        <v>0</v>
      </c>
      <c r="AH39" s="12">
        <v>0</v>
      </c>
      <c r="AI39" s="12">
        <v>0</v>
      </c>
      <c r="AJ39" s="12">
        <v>0</v>
      </c>
      <c r="AK39" s="12">
        <v>0</v>
      </c>
      <c r="AL39" s="12">
        <v>0</v>
      </c>
      <c r="AM39" s="12">
        <v>0</v>
      </c>
      <c r="AN39" s="12">
        <v>0</v>
      </c>
      <c r="AO39" s="12">
        <v>0</v>
      </c>
      <c r="AP39" s="12">
        <v>0</v>
      </c>
      <c r="AQ39" s="12">
        <v>0</v>
      </c>
      <c r="AR39" s="145">
        <v>0</v>
      </c>
      <c r="AS39" s="145">
        <v>0</v>
      </c>
      <c r="AT39" s="145">
        <v>0</v>
      </c>
      <c r="AU39" s="12">
        <v>0</v>
      </c>
      <c r="AV39" s="12">
        <v>0</v>
      </c>
      <c r="AW39" s="12">
        <v>0</v>
      </c>
      <c r="AX39" s="12">
        <v>0</v>
      </c>
      <c r="AY39" s="12">
        <v>0</v>
      </c>
      <c r="AZ39" s="12">
        <v>0</v>
      </c>
      <c r="BA39" s="12">
        <v>0</v>
      </c>
      <c r="BB39" s="12">
        <v>0</v>
      </c>
      <c r="BC39" s="12">
        <v>0</v>
      </c>
      <c r="BD39" s="12">
        <v>0</v>
      </c>
      <c r="BE39" s="12">
        <v>0</v>
      </c>
      <c r="BF39" s="12">
        <v>0</v>
      </c>
      <c r="BG39" s="12"/>
      <c r="BH39" s="12"/>
      <c r="BI39" s="32">
        <v>1</v>
      </c>
      <c r="BT39" s="2"/>
    </row>
    <row r="40" spans="1:72">
      <c r="A40">
        <f t="shared" si="3"/>
        <v>17</v>
      </c>
      <c r="B40" s="30">
        <f t="shared" si="4"/>
        <v>43786</v>
      </c>
      <c r="C40" s="34">
        <v>1</v>
      </c>
      <c r="D40" s="34">
        <v>4</v>
      </c>
      <c r="E40" s="34">
        <v>4</v>
      </c>
      <c r="F40" s="52">
        <v>43786</v>
      </c>
      <c r="G40" s="150">
        <f>'Inputs &amp; Plot'!$D$3</f>
        <v>2.5</v>
      </c>
      <c r="H40" s="118">
        <f t="shared" si="0"/>
        <v>0.1</v>
      </c>
      <c r="I40" s="171">
        <v>0</v>
      </c>
      <c r="J40" s="12">
        <v>0</v>
      </c>
      <c r="K40" s="12">
        <v>0</v>
      </c>
      <c r="L40" s="12">
        <v>0</v>
      </c>
      <c r="M40" s="12">
        <v>0</v>
      </c>
      <c r="N40" s="12">
        <v>0</v>
      </c>
      <c r="O40" s="11">
        <f t="shared" si="1"/>
        <v>6375000</v>
      </c>
      <c r="P40" s="12">
        <v>0</v>
      </c>
      <c r="Q40" s="12">
        <v>0</v>
      </c>
      <c r="R40" s="12">
        <v>0</v>
      </c>
      <c r="S40" s="12">
        <v>0</v>
      </c>
      <c r="T40" s="12"/>
      <c r="U40" s="12"/>
      <c r="V40" s="12">
        <v>0</v>
      </c>
      <c r="W40" s="148">
        <v>1</v>
      </c>
      <c r="X40" s="12">
        <v>0</v>
      </c>
      <c r="Y40" s="12">
        <v>0</v>
      </c>
      <c r="Z40" s="12">
        <v>0</v>
      </c>
      <c r="AA40" s="12">
        <v>0</v>
      </c>
      <c r="AB40" s="12">
        <v>0</v>
      </c>
      <c r="AC40" s="12">
        <v>0</v>
      </c>
      <c r="AD40" s="12">
        <v>0</v>
      </c>
      <c r="AE40" s="11">
        <f t="shared" si="2"/>
        <v>7500000</v>
      </c>
      <c r="AF40" s="11">
        <f t="shared" si="2"/>
        <v>7500000</v>
      </c>
      <c r="AG40" s="12">
        <v>0</v>
      </c>
      <c r="AH40" s="12">
        <v>0</v>
      </c>
      <c r="AI40" s="12">
        <v>0</v>
      </c>
      <c r="AJ40" s="12">
        <v>0</v>
      </c>
      <c r="AK40" s="12">
        <v>0</v>
      </c>
      <c r="AL40" s="12">
        <v>0</v>
      </c>
      <c r="AM40" s="12">
        <v>0</v>
      </c>
      <c r="AN40" s="12">
        <v>0</v>
      </c>
      <c r="AO40" s="12">
        <v>0</v>
      </c>
      <c r="AP40" s="12">
        <v>0</v>
      </c>
      <c r="AQ40" s="12">
        <v>0</v>
      </c>
      <c r="AR40" s="145">
        <v>0</v>
      </c>
      <c r="AS40" s="145">
        <v>0</v>
      </c>
      <c r="AT40" s="145">
        <v>0</v>
      </c>
      <c r="AU40" s="12">
        <v>0</v>
      </c>
      <c r="AV40" s="12">
        <v>0</v>
      </c>
      <c r="AW40" s="12">
        <v>0</v>
      </c>
      <c r="AX40" s="12">
        <v>0</v>
      </c>
      <c r="AY40" s="12">
        <v>0</v>
      </c>
      <c r="AZ40" s="12">
        <v>0</v>
      </c>
      <c r="BA40" s="12">
        <v>0</v>
      </c>
      <c r="BB40" s="12">
        <v>0</v>
      </c>
      <c r="BC40" s="12">
        <v>0</v>
      </c>
      <c r="BD40" s="12">
        <v>0</v>
      </c>
      <c r="BE40" s="12">
        <v>0</v>
      </c>
      <c r="BF40" s="12">
        <v>0</v>
      </c>
      <c r="BG40" s="12"/>
      <c r="BH40" s="12"/>
      <c r="BI40" s="32">
        <v>1</v>
      </c>
      <c r="BT40" s="2"/>
    </row>
    <row r="41" spans="1:72">
      <c r="A41">
        <f t="shared" si="3"/>
        <v>18</v>
      </c>
      <c r="B41" s="30">
        <f t="shared" si="4"/>
        <v>43787</v>
      </c>
      <c r="C41" s="34">
        <v>1</v>
      </c>
      <c r="D41" s="34">
        <v>4</v>
      </c>
      <c r="E41" s="34">
        <v>4</v>
      </c>
      <c r="F41" s="52">
        <v>43787</v>
      </c>
      <c r="G41" s="150">
        <f>'Inputs &amp; Plot'!$D$3</f>
        <v>2.5</v>
      </c>
      <c r="H41" s="118">
        <f t="shared" si="0"/>
        <v>0.1</v>
      </c>
      <c r="I41" s="171">
        <v>0</v>
      </c>
      <c r="J41" s="12">
        <v>0</v>
      </c>
      <c r="K41" s="12">
        <v>0</v>
      </c>
      <c r="L41" s="12">
        <v>0</v>
      </c>
      <c r="M41" s="12">
        <v>0</v>
      </c>
      <c r="N41" s="12">
        <v>0</v>
      </c>
      <c r="O41" s="11">
        <f t="shared" si="1"/>
        <v>6375000</v>
      </c>
      <c r="P41" s="12">
        <v>0</v>
      </c>
      <c r="Q41" s="12">
        <v>0</v>
      </c>
      <c r="R41" s="12">
        <v>0</v>
      </c>
      <c r="S41" s="12">
        <v>0</v>
      </c>
      <c r="T41" s="12"/>
      <c r="U41" s="12"/>
      <c r="V41" s="12">
        <v>0</v>
      </c>
      <c r="W41" s="148">
        <v>1</v>
      </c>
      <c r="X41" s="12">
        <v>0</v>
      </c>
      <c r="Y41" s="12">
        <v>0</v>
      </c>
      <c r="Z41" s="12">
        <v>0</v>
      </c>
      <c r="AA41" s="12">
        <v>0</v>
      </c>
      <c r="AB41" s="12">
        <v>0</v>
      </c>
      <c r="AC41" s="12">
        <v>0</v>
      </c>
      <c r="AD41" s="12">
        <v>0</v>
      </c>
      <c r="AE41" s="11">
        <f t="shared" si="2"/>
        <v>7500000</v>
      </c>
      <c r="AF41" s="11">
        <f t="shared" si="2"/>
        <v>7500000</v>
      </c>
      <c r="AG41" s="12">
        <v>0</v>
      </c>
      <c r="AH41" s="12">
        <v>0</v>
      </c>
      <c r="AI41" s="12">
        <v>0</v>
      </c>
      <c r="AJ41" s="12">
        <v>0</v>
      </c>
      <c r="AK41" s="12">
        <v>0</v>
      </c>
      <c r="AL41" s="12">
        <v>0</v>
      </c>
      <c r="AM41" s="12">
        <v>0</v>
      </c>
      <c r="AN41" s="12">
        <v>0</v>
      </c>
      <c r="AO41" s="12">
        <v>0</v>
      </c>
      <c r="AP41" s="12">
        <v>0</v>
      </c>
      <c r="AQ41" s="12">
        <v>0</v>
      </c>
      <c r="AR41" s="145">
        <v>0</v>
      </c>
      <c r="AS41" s="145">
        <v>0</v>
      </c>
      <c r="AT41" s="145">
        <v>0</v>
      </c>
      <c r="AU41" s="12">
        <v>0</v>
      </c>
      <c r="AV41" s="12">
        <v>0</v>
      </c>
      <c r="AW41" s="12">
        <v>0</v>
      </c>
      <c r="AX41" s="12">
        <v>0</v>
      </c>
      <c r="AY41" s="12">
        <v>0</v>
      </c>
      <c r="AZ41" s="12">
        <v>0</v>
      </c>
      <c r="BA41" s="12">
        <v>0</v>
      </c>
      <c r="BB41" s="12">
        <v>0</v>
      </c>
      <c r="BC41" s="12">
        <v>0</v>
      </c>
      <c r="BD41" s="12">
        <v>0</v>
      </c>
      <c r="BE41" s="12">
        <v>0</v>
      </c>
      <c r="BF41" s="12">
        <v>0</v>
      </c>
      <c r="BG41" s="12"/>
      <c r="BH41" s="12"/>
      <c r="BI41" s="32">
        <v>1</v>
      </c>
      <c r="BT41" s="2"/>
    </row>
    <row r="42" spans="1:72">
      <c r="A42">
        <f t="shared" si="3"/>
        <v>19</v>
      </c>
      <c r="B42" s="30">
        <f t="shared" si="4"/>
        <v>43788</v>
      </c>
      <c r="C42" s="34">
        <v>1</v>
      </c>
      <c r="D42" s="34">
        <v>4</v>
      </c>
      <c r="E42" s="34">
        <v>4</v>
      </c>
      <c r="F42" s="52">
        <v>43788</v>
      </c>
      <c r="G42" s="150">
        <f>'Inputs &amp; Plot'!$D$3</f>
        <v>2.5</v>
      </c>
      <c r="H42" s="118">
        <f t="shared" si="0"/>
        <v>0.1</v>
      </c>
      <c r="I42" s="171">
        <v>0</v>
      </c>
      <c r="J42" s="12">
        <v>0</v>
      </c>
      <c r="K42" s="12">
        <v>0</v>
      </c>
      <c r="L42" s="12">
        <v>0</v>
      </c>
      <c r="M42" s="12">
        <v>0</v>
      </c>
      <c r="N42" s="12">
        <v>0</v>
      </c>
      <c r="O42" s="11">
        <f t="shared" si="1"/>
        <v>6375000</v>
      </c>
      <c r="P42" s="12">
        <v>0</v>
      </c>
      <c r="Q42" s="12">
        <v>0</v>
      </c>
      <c r="R42" s="12">
        <v>0</v>
      </c>
      <c r="S42" s="12">
        <v>0</v>
      </c>
      <c r="T42" s="12"/>
      <c r="U42" s="12"/>
      <c r="V42" s="12">
        <v>0</v>
      </c>
      <c r="W42" s="148">
        <v>1</v>
      </c>
      <c r="X42" s="12">
        <v>0</v>
      </c>
      <c r="Y42" s="12">
        <v>0</v>
      </c>
      <c r="Z42" s="12">
        <v>0</v>
      </c>
      <c r="AA42" s="12">
        <v>0</v>
      </c>
      <c r="AB42" s="12">
        <v>0</v>
      </c>
      <c r="AC42" s="12">
        <v>0</v>
      </c>
      <c r="AD42" s="12">
        <v>0</v>
      </c>
      <c r="AE42" s="11">
        <f t="shared" si="2"/>
        <v>7500000</v>
      </c>
      <c r="AF42" s="11">
        <f t="shared" si="2"/>
        <v>7500000</v>
      </c>
      <c r="AG42" s="12">
        <v>0</v>
      </c>
      <c r="AH42" s="12">
        <v>0</v>
      </c>
      <c r="AI42" s="12">
        <v>0</v>
      </c>
      <c r="AJ42" s="12">
        <v>0</v>
      </c>
      <c r="AK42" s="12">
        <v>0</v>
      </c>
      <c r="AL42" s="12">
        <v>0</v>
      </c>
      <c r="AM42" s="12">
        <v>0</v>
      </c>
      <c r="AN42" s="12">
        <v>0</v>
      </c>
      <c r="AO42" s="12">
        <v>0</v>
      </c>
      <c r="AP42" s="12">
        <v>0</v>
      </c>
      <c r="AQ42" s="12">
        <v>0</v>
      </c>
      <c r="AR42" s="145">
        <v>0</v>
      </c>
      <c r="AS42" s="145">
        <v>0</v>
      </c>
      <c r="AT42" s="145">
        <v>0</v>
      </c>
      <c r="AU42" s="12">
        <v>0</v>
      </c>
      <c r="AV42" s="12">
        <v>0</v>
      </c>
      <c r="AW42" s="12">
        <v>0</v>
      </c>
      <c r="AX42" s="12">
        <v>0</v>
      </c>
      <c r="AY42" s="12">
        <v>0</v>
      </c>
      <c r="AZ42" s="12">
        <v>0</v>
      </c>
      <c r="BA42" s="12">
        <v>0</v>
      </c>
      <c r="BB42" s="12">
        <v>0</v>
      </c>
      <c r="BC42" s="12">
        <v>0</v>
      </c>
      <c r="BD42" s="12">
        <v>0</v>
      </c>
      <c r="BE42" s="12">
        <v>0</v>
      </c>
      <c r="BF42" s="12">
        <v>0</v>
      </c>
      <c r="BG42" s="12"/>
      <c r="BH42" s="12"/>
      <c r="BI42" s="32">
        <v>1</v>
      </c>
      <c r="BT42" s="2"/>
    </row>
    <row r="43" spans="1:72">
      <c r="A43">
        <f t="shared" si="3"/>
        <v>20</v>
      </c>
      <c r="B43" s="30">
        <f t="shared" si="4"/>
        <v>43789</v>
      </c>
      <c r="C43" s="34">
        <v>1</v>
      </c>
      <c r="D43" s="34">
        <v>4</v>
      </c>
      <c r="E43" s="34">
        <v>4</v>
      </c>
      <c r="F43" s="52">
        <v>43789</v>
      </c>
      <c r="G43" s="150">
        <f>'Inputs &amp; Plot'!$D$3</f>
        <v>2.5</v>
      </c>
      <c r="H43" s="118">
        <f t="shared" si="0"/>
        <v>0.1</v>
      </c>
      <c r="I43" s="171">
        <v>0</v>
      </c>
      <c r="J43" s="12">
        <v>0</v>
      </c>
      <c r="K43" s="12">
        <v>0</v>
      </c>
      <c r="L43" s="12">
        <v>0</v>
      </c>
      <c r="M43" s="12">
        <v>0</v>
      </c>
      <c r="N43" s="12">
        <v>0</v>
      </c>
      <c r="O43" s="11">
        <f t="shared" si="1"/>
        <v>6375000</v>
      </c>
      <c r="P43" s="12">
        <v>0</v>
      </c>
      <c r="Q43" s="12">
        <v>0</v>
      </c>
      <c r="R43" s="12">
        <v>0</v>
      </c>
      <c r="S43" s="12">
        <v>0</v>
      </c>
      <c r="T43" s="12"/>
      <c r="U43" s="12"/>
      <c r="V43" s="12">
        <v>0</v>
      </c>
      <c r="W43" s="148">
        <v>1</v>
      </c>
      <c r="X43" s="12">
        <v>0</v>
      </c>
      <c r="Y43" s="12">
        <v>0</v>
      </c>
      <c r="Z43" s="12">
        <v>0</v>
      </c>
      <c r="AA43" s="12">
        <v>0</v>
      </c>
      <c r="AB43" s="12">
        <v>0</v>
      </c>
      <c r="AC43" s="12">
        <v>0</v>
      </c>
      <c r="AD43" s="12">
        <v>0</v>
      </c>
      <c r="AE43" s="11">
        <f t="shared" si="2"/>
        <v>7500000</v>
      </c>
      <c r="AF43" s="11">
        <f t="shared" si="2"/>
        <v>7500000</v>
      </c>
      <c r="AG43" s="12">
        <v>0</v>
      </c>
      <c r="AH43" s="12">
        <v>0</v>
      </c>
      <c r="AI43" s="12">
        <v>0</v>
      </c>
      <c r="AJ43" s="12">
        <v>0</v>
      </c>
      <c r="AK43" s="12">
        <v>0</v>
      </c>
      <c r="AL43" s="12">
        <v>0</v>
      </c>
      <c r="AM43" s="12">
        <v>0</v>
      </c>
      <c r="AN43" s="12">
        <v>0</v>
      </c>
      <c r="AO43" s="12">
        <v>0</v>
      </c>
      <c r="AP43" s="12">
        <v>0</v>
      </c>
      <c r="AQ43" s="12">
        <v>0</v>
      </c>
      <c r="AR43" s="145">
        <v>0</v>
      </c>
      <c r="AS43" s="145">
        <v>0</v>
      </c>
      <c r="AT43" s="145">
        <v>0</v>
      </c>
      <c r="AU43" s="12">
        <v>0</v>
      </c>
      <c r="AV43" s="12">
        <v>0</v>
      </c>
      <c r="AW43" s="12">
        <v>0</v>
      </c>
      <c r="AX43" s="12">
        <v>0</v>
      </c>
      <c r="AY43" s="12">
        <v>0</v>
      </c>
      <c r="AZ43" s="12">
        <v>0</v>
      </c>
      <c r="BA43" s="12">
        <v>0</v>
      </c>
      <c r="BB43" s="12">
        <v>0</v>
      </c>
      <c r="BC43" s="12">
        <v>0</v>
      </c>
      <c r="BD43" s="12">
        <v>0</v>
      </c>
      <c r="BE43" s="12">
        <v>0</v>
      </c>
      <c r="BF43" s="12">
        <v>0</v>
      </c>
      <c r="BG43" s="12"/>
      <c r="BH43" s="12"/>
      <c r="BI43" s="32">
        <v>1</v>
      </c>
      <c r="BT43" s="2"/>
    </row>
    <row r="44" spans="1:72">
      <c r="A44">
        <f t="shared" si="3"/>
        <v>21</v>
      </c>
      <c r="B44" s="30">
        <f t="shared" si="4"/>
        <v>43790</v>
      </c>
      <c r="C44" s="34">
        <v>1</v>
      </c>
      <c r="D44" s="34">
        <v>4</v>
      </c>
      <c r="E44" s="34">
        <v>4</v>
      </c>
      <c r="F44" s="52">
        <v>43790</v>
      </c>
      <c r="G44" s="150">
        <f>'Inputs &amp; Plot'!$D$3</f>
        <v>2.5</v>
      </c>
      <c r="H44" s="118">
        <f t="shared" si="0"/>
        <v>0.1</v>
      </c>
      <c r="I44" s="171">
        <v>0</v>
      </c>
      <c r="J44" s="12">
        <v>0</v>
      </c>
      <c r="K44" s="12">
        <v>0</v>
      </c>
      <c r="L44" s="12">
        <v>0</v>
      </c>
      <c r="M44" s="12">
        <v>0</v>
      </c>
      <c r="N44" s="12">
        <v>0</v>
      </c>
      <c r="O44" s="11">
        <f t="shared" si="1"/>
        <v>6375000</v>
      </c>
      <c r="P44" s="12">
        <v>0</v>
      </c>
      <c r="Q44" s="12">
        <v>0</v>
      </c>
      <c r="R44" s="12">
        <v>0</v>
      </c>
      <c r="S44" s="12">
        <v>0</v>
      </c>
      <c r="T44" s="12"/>
      <c r="U44" s="12"/>
      <c r="V44" s="12">
        <v>0</v>
      </c>
      <c r="W44" s="148">
        <v>1</v>
      </c>
      <c r="X44" s="12">
        <v>0</v>
      </c>
      <c r="Y44" s="12">
        <v>0</v>
      </c>
      <c r="Z44" s="12">
        <v>0</v>
      </c>
      <c r="AA44" s="12">
        <v>0</v>
      </c>
      <c r="AB44" s="12">
        <v>0</v>
      </c>
      <c r="AC44" s="12">
        <v>0</v>
      </c>
      <c r="AD44" s="12">
        <v>0</v>
      </c>
      <c r="AE44" s="11">
        <f t="shared" si="2"/>
        <v>7500000</v>
      </c>
      <c r="AF44" s="11">
        <f t="shared" si="2"/>
        <v>7500000</v>
      </c>
      <c r="AG44" s="12">
        <v>0</v>
      </c>
      <c r="AH44" s="12">
        <v>0</v>
      </c>
      <c r="AI44" s="12">
        <v>0</v>
      </c>
      <c r="AJ44" s="12">
        <v>0</v>
      </c>
      <c r="AK44" s="12">
        <v>0</v>
      </c>
      <c r="AL44" s="12">
        <v>0</v>
      </c>
      <c r="AM44" s="12">
        <v>0</v>
      </c>
      <c r="AN44" s="12">
        <v>0</v>
      </c>
      <c r="AO44" s="12">
        <v>0</v>
      </c>
      <c r="AP44" s="12">
        <v>0</v>
      </c>
      <c r="AQ44" s="12">
        <v>0</v>
      </c>
      <c r="AR44" s="145">
        <v>0</v>
      </c>
      <c r="AS44" s="145">
        <v>0</v>
      </c>
      <c r="AT44" s="145">
        <v>0</v>
      </c>
      <c r="AU44" s="12">
        <v>0</v>
      </c>
      <c r="AV44" s="12">
        <v>0</v>
      </c>
      <c r="AW44" s="12">
        <v>0</v>
      </c>
      <c r="AX44" s="12">
        <v>0</v>
      </c>
      <c r="AY44" s="12">
        <v>0</v>
      </c>
      <c r="AZ44" s="12">
        <v>0</v>
      </c>
      <c r="BA44" s="12">
        <v>0</v>
      </c>
      <c r="BB44" s="12">
        <v>0</v>
      </c>
      <c r="BC44" s="12">
        <v>0</v>
      </c>
      <c r="BD44" s="12">
        <v>0</v>
      </c>
      <c r="BE44" s="12">
        <v>0</v>
      </c>
      <c r="BF44" s="12">
        <v>0</v>
      </c>
      <c r="BG44" s="12"/>
      <c r="BH44" s="12"/>
      <c r="BI44" s="32">
        <v>1</v>
      </c>
      <c r="BT44" s="2"/>
    </row>
    <row r="45" spans="1:72">
      <c r="A45">
        <f t="shared" si="3"/>
        <v>22</v>
      </c>
      <c r="B45" s="30">
        <f t="shared" si="4"/>
        <v>43791</v>
      </c>
      <c r="C45" s="34">
        <v>1</v>
      </c>
      <c r="D45" s="34">
        <v>4</v>
      </c>
      <c r="E45" s="34">
        <v>4</v>
      </c>
      <c r="F45" s="52">
        <v>43791</v>
      </c>
      <c r="G45" s="150">
        <f>'Inputs &amp; Plot'!$D$3</f>
        <v>2.5</v>
      </c>
      <c r="H45" s="118">
        <f t="shared" si="0"/>
        <v>0.1</v>
      </c>
      <c r="I45" s="171">
        <v>0</v>
      </c>
      <c r="J45" s="12">
        <v>0</v>
      </c>
      <c r="K45" s="12">
        <v>0</v>
      </c>
      <c r="L45" s="12">
        <v>0</v>
      </c>
      <c r="M45" s="12">
        <v>0</v>
      </c>
      <c r="N45" s="12">
        <v>0</v>
      </c>
      <c r="O45" s="11">
        <f t="shared" si="1"/>
        <v>6375000</v>
      </c>
      <c r="P45" s="12">
        <v>0</v>
      </c>
      <c r="Q45" s="12">
        <v>0</v>
      </c>
      <c r="R45" s="12">
        <v>0</v>
      </c>
      <c r="S45" s="12">
        <v>0</v>
      </c>
      <c r="T45" s="12"/>
      <c r="U45" s="12"/>
      <c r="V45" s="12">
        <v>0</v>
      </c>
      <c r="W45" s="148">
        <v>1</v>
      </c>
      <c r="X45" s="12">
        <v>0</v>
      </c>
      <c r="Y45" s="12">
        <v>0</v>
      </c>
      <c r="Z45" s="12">
        <v>0</v>
      </c>
      <c r="AA45" s="12">
        <v>0</v>
      </c>
      <c r="AB45" s="12">
        <v>0</v>
      </c>
      <c r="AC45" s="12">
        <v>0</v>
      </c>
      <c r="AD45" s="12">
        <v>0</v>
      </c>
      <c r="AE45" s="11">
        <f t="shared" si="2"/>
        <v>7500000</v>
      </c>
      <c r="AF45" s="11">
        <f t="shared" si="2"/>
        <v>7500000</v>
      </c>
      <c r="AG45" s="12">
        <v>0</v>
      </c>
      <c r="AH45" s="12">
        <v>0</v>
      </c>
      <c r="AI45" s="12">
        <v>0</v>
      </c>
      <c r="AJ45" s="12">
        <v>0</v>
      </c>
      <c r="AK45" s="12">
        <v>0</v>
      </c>
      <c r="AL45" s="12">
        <v>0</v>
      </c>
      <c r="AM45" s="12">
        <v>0</v>
      </c>
      <c r="AN45" s="12">
        <v>0</v>
      </c>
      <c r="AO45" s="12">
        <v>0</v>
      </c>
      <c r="AP45" s="12">
        <v>0</v>
      </c>
      <c r="AQ45" s="12">
        <v>0</v>
      </c>
      <c r="AR45" s="145">
        <v>0</v>
      </c>
      <c r="AS45" s="145">
        <v>0</v>
      </c>
      <c r="AT45" s="145">
        <v>0</v>
      </c>
      <c r="AU45" s="12">
        <v>0</v>
      </c>
      <c r="AV45" s="12">
        <v>0</v>
      </c>
      <c r="AW45" s="12">
        <v>0</v>
      </c>
      <c r="AX45" s="12">
        <v>0</v>
      </c>
      <c r="AY45" s="12">
        <v>0</v>
      </c>
      <c r="AZ45" s="12">
        <v>0</v>
      </c>
      <c r="BA45" s="12">
        <v>0</v>
      </c>
      <c r="BB45" s="12">
        <v>0</v>
      </c>
      <c r="BC45" s="12">
        <v>0</v>
      </c>
      <c r="BD45" s="12">
        <v>0</v>
      </c>
      <c r="BE45" s="12">
        <v>0</v>
      </c>
      <c r="BF45" s="12">
        <v>0</v>
      </c>
      <c r="BG45" s="12"/>
      <c r="BH45" s="12"/>
      <c r="BI45" s="32">
        <v>1</v>
      </c>
      <c r="BT45" s="2"/>
    </row>
    <row r="46" spans="1:72">
      <c r="A46">
        <f t="shared" si="3"/>
        <v>23</v>
      </c>
      <c r="B46" s="30">
        <f t="shared" si="4"/>
        <v>43792</v>
      </c>
      <c r="C46" s="34">
        <v>1</v>
      </c>
      <c r="D46" s="34">
        <v>4</v>
      </c>
      <c r="E46" s="34">
        <v>4</v>
      </c>
      <c r="F46" s="52">
        <v>43792</v>
      </c>
      <c r="G46" s="150">
        <f>'Inputs &amp; Plot'!$D$3</f>
        <v>2.5</v>
      </c>
      <c r="H46" s="118">
        <f t="shared" si="0"/>
        <v>0.1</v>
      </c>
      <c r="I46" s="171">
        <v>0</v>
      </c>
      <c r="J46" s="12">
        <v>0</v>
      </c>
      <c r="K46" s="12">
        <v>0</v>
      </c>
      <c r="L46" s="12">
        <v>0</v>
      </c>
      <c r="M46" s="12">
        <v>0</v>
      </c>
      <c r="N46" s="12">
        <v>0</v>
      </c>
      <c r="O46" s="11">
        <f t="shared" si="1"/>
        <v>6375000</v>
      </c>
      <c r="P46" s="12">
        <v>0</v>
      </c>
      <c r="Q46" s="12">
        <v>0</v>
      </c>
      <c r="R46" s="12">
        <v>0</v>
      </c>
      <c r="S46" s="12">
        <v>0</v>
      </c>
      <c r="T46" s="12"/>
      <c r="U46" s="12"/>
      <c r="V46" s="12">
        <v>0</v>
      </c>
      <c r="W46" s="148">
        <v>1</v>
      </c>
      <c r="X46" s="12">
        <v>0</v>
      </c>
      <c r="Y46" s="12">
        <v>0</v>
      </c>
      <c r="Z46" s="12">
        <v>0</v>
      </c>
      <c r="AA46" s="12">
        <v>0</v>
      </c>
      <c r="AB46" s="12">
        <v>0</v>
      </c>
      <c r="AC46" s="12">
        <v>0</v>
      </c>
      <c r="AD46" s="12">
        <v>0</v>
      </c>
      <c r="AE46" s="11">
        <f t="shared" si="2"/>
        <v>7500000</v>
      </c>
      <c r="AF46" s="11">
        <f t="shared" si="2"/>
        <v>7500000</v>
      </c>
      <c r="AG46" s="12">
        <v>0</v>
      </c>
      <c r="AH46" s="12">
        <v>0</v>
      </c>
      <c r="AI46" s="12">
        <v>0</v>
      </c>
      <c r="AJ46" s="12">
        <v>0</v>
      </c>
      <c r="AK46" s="12">
        <v>0</v>
      </c>
      <c r="AL46" s="12">
        <v>0</v>
      </c>
      <c r="AM46" s="12">
        <v>0</v>
      </c>
      <c r="AN46" s="12">
        <v>0</v>
      </c>
      <c r="AO46" s="12">
        <v>0</v>
      </c>
      <c r="AP46" s="12">
        <v>0</v>
      </c>
      <c r="AQ46" s="12">
        <v>0</v>
      </c>
      <c r="AR46" s="145">
        <v>0</v>
      </c>
      <c r="AS46" s="145">
        <v>0</v>
      </c>
      <c r="AT46" s="145">
        <v>0</v>
      </c>
      <c r="AU46" s="12">
        <v>0</v>
      </c>
      <c r="AV46" s="12">
        <v>0</v>
      </c>
      <c r="AW46" s="12">
        <v>0</v>
      </c>
      <c r="AX46" s="12">
        <v>0</v>
      </c>
      <c r="AY46" s="12">
        <v>0</v>
      </c>
      <c r="AZ46" s="12">
        <v>0</v>
      </c>
      <c r="BA46" s="12">
        <v>0</v>
      </c>
      <c r="BB46" s="12">
        <v>0</v>
      </c>
      <c r="BC46" s="12">
        <v>0</v>
      </c>
      <c r="BD46" s="12">
        <v>0</v>
      </c>
      <c r="BE46" s="12">
        <v>0</v>
      </c>
      <c r="BF46" s="12">
        <v>0</v>
      </c>
      <c r="BG46" s="12"/>
      <c r="BH46" s="12"/>
      <c r="BI46" s="32">
        <v>1</v>
      </c>
      <c r="BT46" s="2"/>
    </row>
    <row r="47" spans="1:72">
      <c r="A47">
        <f t="shared" si="3"/>
        <v>24</v>
      </c>
      <c r="B47" s="30">
        <f t="shared" si="4"/>
        <v>43793</v>
      </c>
      <c r="C47" s="34">
        <v>1</v>
      </c>
      <c r="D47" s="34">
        <v>4</v>
      </c>
      <c r="E47" s="34">
        <v>4</v>
      </c>
      <c r="F47" s="52">
        <v>43793</v>
      </c>
      <c r="G47" s="150">
        <f>'Inputs &amp; Plot'!$D$3</f>
        <v>2.5</v>
      </c>
      <c r="H47" s="118">
        <f t="shared" si="0"/>
        <v>0.1</v>
      </c>
      <c r="I47" s="171">
        <v>0</v>
      </c>
      <c r="J47" s="12">
        <v>0</v>
      </c>
      <c r="K47" s="12">
        <v>0</v>
      </c>
      <c r="L47" s="12">
        <v>0</v>
      </c>
      <c r="M47" s="12">
        <v>0</v>
      </c>
      <c r="N47" s="12">
        <v>0</v>
      </c>
      <c r="O47" s="11">
        <f t="shared" si="1"/>
        <v>6375000</v>
      </c>
      <c r="P47" s="12">
        <v>0</v>
      </c>
      <c r="Q47" s="12">
        <v>0</v>
      </c>
      <c r="R47" s="12">
        <v>0</v>
      </c>
      <c r="S47" s="12">
        <v>0</v>
      </c>
      <c r="T47" s="12"/>
      <c r="U47" s="12"/>
      <c r="V47" s="12">
        <v>0</v>
      </c>
      <c r="W47" s="148">
        <v>1</v>
      </c>
      <c r="X47" s="12">
        <v>0</v>
      </c>
      <c r="Y47" s="12">
        <v>0</v>
      </c>
      <c r="Z47" s="12">
        <v>0</v>
      </c>
      <c r="AA47" s="12">
        <v>0</v>
      </c>
      <c r="AB47" s="12">
        <v>0</v>
      </c>
      <c r="AC47" s="12">
        <v>0</v>
      </c>
      <c r="AD47" s="12">
        <v>0</v>
      </c>
      <c r="AE47" s="11">
        <f t="shared" si="2"/>
        <v>7500000</v>
      </c>
      <c r="AF47" s="11">
        <f t="shared" si="2"/>
        <v>7500000</v>
      </c>
      <c r="AG47" s="12">
        <v>0</v>
      </c>
      <c r="AH47" s="12">
        <v>0</v>
      </c>
      <c r="AI47" s="12">
        <v>0</v>
      </c>
      <c r="AJ47" s="12">
        <v>0</v>
      </c>
      <c r="AK47" s="12">
        <v>0</v>
      </c>
      <c r="AL47" s="12">
        <v>0</v>
      </c>
      <c r="AM47" s="12">
        <v>0</v>
      </c>
      <c r="AN47" s="12">
        <v>0</v>
      </c>
      <c r="AO47" s="12">
        <v>0</v>
      </c>
      <c r="AP47" s="12">
        <v>0</v>
      </c>
      <c r="AQ47" s="12">
        <v>0</v>
      </c>
      <c r="AR47" s="145">
        <v>0</v>
      </c>
      <c r="AS47" s="145">
        <v>0</v>
      </c>
      <c r="AT47" s="145">
        <v>0</v>
      </c>
      <c r="AU47" s="12">
        <v>0</v>
      </c>
      <c r="AV47" s="12">
        <v>0</v>
      </c>
      <c r="AW47" s="12">
        <v>0</v>
      </c>
      <c r="AX47" s="12">
        <v>0</v>
      </c>
      <c r="AY47" s="12">
        <v>0</v>
      </c>
      <c r="AZ47" s="12">
        <v>0</v>
      </c>
      <c r="BA47" s="12">
        <v>0</v>
      </c>
      <c r="BB47" s="12">
        <v>0</v>
      </c>
      <c r="BC47" s="12">
        <v>0</v>
      </c>
      <c r="BD47" s="12">
        <v>0</v>
      </c>
      <c r="BE47" s="12">
        <v>0</v>
      </c>
      <c r="BF47" s="12">
        <v>0</v>
      </c>
      <c r="BG47" s="12"/>
      <c r="BH47" s="12"/>
      <c r="BI47" s="32">
        <v>1</v>
      </c>
      <c r="BT47" s="2"/>
    </row>
    <row r="48" spans="1:72">
      <c r="A48">
        <f t="shared" si="3"/>
        <v>25</v>
      </c>
      <c r="B48" s="30">
        <f t="shared" si="4"/>
        <v>43794</v>
      </c>
      <c r="C48" s="34">
        <v>1</v>
      </c>
      <c r="D48" s="34">
        <v>4</v>
      </c>
      <c r="E48" s="34">
        <v>4</v>
      </c>
      <c r="F48" s="52">
        <v>43794</v>
      </c>
      <c r="G48" s="150">
        <f>'Inputs &amp; Plot'!$D$3</f>
        <v>2.5</v>
      </c>
      <c r="H48" s="118">
        <f t="shared" si="0"/>
        <v>0.1</v>
      </c>
      <c r="I48" s="171">
        <v>0</v>
      </c>
      <c r="J48" s="12">
        <v>0</v>
      </c>
      <c r="K48" s="12">
        <v>0</v>
      </c>
      <c r="L48" s="12">
        <v>0</v>
      </c>
      <c r="M48" s="12">
        <v>0</v>
      </c>
      <c r="N48" s="12">
        <v>0</v>
      </c>
      <c r="O48" s="11">
        <f t="shared" si="1"/>
        <v>6375000</v>
      </c>
      <c r="P48" s="12">
        <v>0</v>
      </c>
      <c r="Q48" s="12">
        <v>0</v>
      </c>
      <c r="R48" s="12">
        <v>0</v>
      </c>
      <c r="S48" s="12">
        <v>0</v>
      </c>
      <c r="T48" s="12"/>
      <c r="U48" s="12"/>
      <c r="V48" s="12">
        <v>0</v>
      </c>
      <c r="W48" s="148">
        <v>1</v>
      </c>
      <c r="X48" s="12">
        <v>0</v>
      </c>
      <c r="Y48" s="12">
        <v>0</v>
      </c>
      <c r="Z48" s="12">
        <v>0</v>
      </c>
      <c r="AA48" s="12">
        <v>0</v>
      </c>
      <c r="AB48" s="12">
        <v>0</v>
      </c>
      <c r="AC48" s="12">
        <v>0</v>
      </c>
      <c r="AD48" s="12">
        <v>0</v>
      </c>
      <c r="AE48" s="11">
        <f t="shared" si="2"/>
        <v>7500000</v>
      </c>
      <c r="AF48" s="11">
        <f t="shared" si="2"/>
        <v>7500000</v>
      </c>
      <c r="AG48" s="12">
        <v>0</v>
      </c>
      <c r="AH48" s="12">
        <v>0</v>
      </c>
      <c r="AI48" s="12">
        <v>0</v>
      </c>
      <c r="AJ48" s="12">
        <v>0</v>
      </c>
      <c r="AK48" s="12">
        <v>0</v>
      </c>
      <c r="AL48" s="12">
        <v>0</v>
      </c>
      <c r="AM48" s="12">
        <v>0</v>
      </c>
      <c r="AN48" s="12">
        <v>0</v>
      </c>
      <c r="AO48" s="12">
        <v>0</v>
      </c>
      <c r="AP48" s="12">
        <v>0</v>
      </c>
      <c r="AQ48" s="12">
        <v>0</v>
      </c>
      <c r="AR48" s="145">
        <v>0</v>
      </c>
      <c r="AS48" s="145">
        <v>0</v>
      </c>
      <c r="AT48" s="145">
        <v>0</v>
      </c>
      <c r="AU48" s="12">
        <v>0</v>
      </c>
      <c r="AV48" s="12">
        <v>0</v>
      </c>
      <c r="AW48" s="12">
        <v>0</v>
      </c>
      <c r="AX48" s="12">
        <v>0</v>
      </c>
      <c r="AY48" s="12">
        <v>0</v>
      </c>
      <c r="AZ48" s="12">
        <v>0</v>
      </c>
      <c r="BA48" s="12">
        <v>0</v>
      </c>
      <c r="BB48" s="12">
        <v>0</v>
      </c>
      <c r="BC48" s="12">
        <v>0</v>
      </c>
      <c r="BD48" s="12">
        <v>0</v>
      </c>
      <c r="BE48" s="12">
        <v>0</v>
      </c>
      <c r="BF48" s="12">
        <v>0</v>
      </c>
      <c r="BG48" s="12"/>
      <c r="BH48" s="12"/>
      <c r="BI48" s="32">
        <v>1</v>
      </c>
      <c r="BT48" s="2"/>
    </row>
    <row r="49" spans="1:72">
      <c r="A49">
        <f t="shared" si="3"/>
        <v>26</v>
      </c>
      <c r="B49" s="30">
        <f t="shared" si="4"/>
        <v>43795</v>
      </c>
      <c r="C49" s="34">
        <v>1</v>
      </c>
      <c r="D49" s="34">
        <v>4</v>
      </c>
      <c r="E49" s="34">
        <v>4</v>
      </c>
      <c r="F49" s="52">
        <v>43795</v>
      </c>
      <c r="G49" s="150">
        <f>'Inputs &amp; Plot'!$D$3</f>
        <v>2.5</v>
      </c>
      <c r="H49" s="118">
        <f t="shared" si="0"/>
        <v>0.1</v>
      </c>
      <c r="I49" s="171">
        <v>0</v>
      </c>
      <c r="J49" s="12">
        <v>0</v>
      </c>
      <c r="K49" s="12">
        <v>0</v>
      </c>
      <c r="L49" s="12">
        <v>0</v>
      </c>
      <c r="M49" s="12">
        <v>0</v>
      </c>
      <c r="N49" s="12">
        <v>0</v>
      </c>
      <c r="O49" s="11">
        <f t="shared" si="1"/>
        <v>6375000</v>
      </c>
      <c r="P49" s="12">
        <v>0</v>
      </c>
      <c r="Q49" s="12">
        <v>0</v>
      </c>
      <c r="R49" s="12">
        <v>0</v>
      </c>
      <c r="S49" s="12">
        <v>0</v>
      </c>
      <c r="T49" s="12"/>
      <c r="U49" s="12"/>
      <c r="V49" s="12">
        <v>0</v>
      </c>
      <c r="W49" s="148">
        <v>1</v>
      </c>
      <c r="X49" s="12">
        <v>0</v>
      </c>
      <c r="Y49" s="12">
        <v>0</v>
      </c>
      <c r="Z49" s="12">
        <v>0</v>
      </c>
      <c r="AA49" s="12">
        <v>0</v>
      </c>
      <c r="AB49" s="12">
        <v>0</v>
      </c>
      <c r="AC49" s="12">
        <v>0</v>
      </c>
      <c r="AD49" s="12">
        <v>0</v>
      </c>
      <c r="AE49" s="11">
        <f t="shared" si="2"/>
        <v>7500000</v>
      </c>
      <c r="AF49" s="11">
        <f t="shared" si="2"/>
        <v>7500000</v>
      </c>
      <c r="AG49" s="12">
        <v>0</v>
      </c>
      <c r="AH49" s="12">
        <v>0</v>
      </c>
      <c r="AI49" s="12">
        <v>0</v>
      </c>
      <c r="AJ49" s="12">
        <v>0</v>
      </c>
      <c r="AK49" s="12">
        <v>0</v>
      </c>
      <c r="AL49" s="12">
        <v>0</v>
      </c>
      <c r="AM49" s="12">
        <v>0</v>
      </c>
      <c r="AN49" s="12">
        <v>0</v>
      </c>
      <c r="AO49" s="12">
        <v>0</v>
      </c>
      <c r="AP49" s="12">
        <v>0</v>
      </c>
      <c r="AQ49" s="12">
        <v>0</v>
      </c>
      <c r="AR49" s="145">
        <v>0</v>
      </c>
      <c r="AS49" s="145">
        <v>0</v>
      </c>
      <c r="AT49" s="145">
        <v>0</v>
      </c>
      <c r="AU49" s="12">
        <v>0</v>
      </c>
      <c r="AV49" s="12">
        <v>0</v>
      </c>
      <c r="AW49" s="12">
        <v>0</v>
      </c>
      <c r="AX49" s="12">
        <v>0</v>
      </c>
      <c r="AY49" s="12">
        <v>0</v>
      </c>
      <c r="AZ49" s="12">
        <v>0</v>
      </c>
      <c r="BA49" s="12">
        <v>0</v>
      </c>
      <c r="BB49" s="12">
        <v>0</v>
      </c>
      <c r="BC49" s="12">
        <v>0</v>
      </c>
      <c r="BD49" s="12">
        <v>0</v>
      </c>
      <c r="BE49" s="12">
        <v>0</v>
      </c>
      <c r="BF49" s="12">
        <v>0</v>
      </c>
      <c r="BG49" s="12"/>
      <c r="BH49" s="12"/>
      <c r="BI49" s="32">
        <v>1</v>
      </c>
      <c r="BT49" s="2"/>
    </row>
    <row r="50" spans="1:72">
      <c r="A50">
        <f t="shared" si="3"/>
        <v>27</v>
      </c>
      <c r="B50" s="30">
        <f t="shared" si="4"/>
        <v>43796</v>
      </c>
      <c r="C50" s="34">
        <v>1</v>
      </c>
      <c r="D50" s="34">
        <v>4</v>
      </c>
      <c r="E50" s="34">
        <v>4</v>
      </c>
      <c r="F50" s="52">
        <v>43796</v>
      </c>
      <c r="G50" s="150">
        <f>'Inputs &amp; Plot'!$D$3</f>
        <v>2.5</v>
      </c>
      <c r="H50" s="118">
        <f t="shared" si="0"/>
        <v>0.1</v>
      </c>
      <c r="I50" s="171">
        <v>0</v>
      </c>
      <c r="J50" s="12">
        <v>0</v>
      </c>
      <c r="K50" s="12">
        <v>0</v>
      </c>
      <c r="L50" s="12">
        <v>0</v>
      </c>
      <c r="M50" s="12">
        <v>0</v>
      </c>
      <c r="N50" s="12">
        <v>0</v>
      </c>
      <c r="O50" s="11">
        <f t="shared" si="1"/>
        <v>6375000</v>
      </c>
      <c r="P50" s="12">
        <v>0</v>
      </c>
      <c r="Q50" s="12">
        <v>0</v>
      </c>
      <c r="R50" s="12">
        <v>0</v>
      </c>
      <c r="S50" s="12">
        <v>0</v>
      </c>
      <c r="T50" s="12"/>
      <c r="U50" s="12"/>
      <c r="V50" s="12">
        <v>0</v>
      </c>
      <c r="W50" s="148">
        <v>1</v>
      </c>
      <c r="X50" s="12">
        <v>0</v>
      </c>
      <c r="Y50" s="12">
        <v>0</v>
      </c>
      <c r="Z50" s="12">
        <v>0</v>
      </c>
      <c r="AA50" s="12">
        <v>0</v>
      </c>
      <c r="AB50" s="12">
        <v>0</v>
      </c>
      <c r="AC50" s="12">
        <v>0</v>
      </c>
      <c r="AD50" s="12">
        <v>0</v>
      </c>
      <c r="AE50" s="11">
        <f t="shared" si="2"/>
        <v>7500000</v>
      </c>
      <c r="AF50" s="11">
        <f t="shared" si="2"/>
        <v>7500000</v>
      </c>
      <c r="AG50" s="12">
        <v>0</v>
      </c>
      <c r="AH50" s="12">
        <v>0</v>
      </c>
      <c r="AI50" s="12">
        <v>0</v>
      </c>
      <c r="AJ50" s="12">
        <v>0</v>
      </c>
      <c r="AK50" s="12">
        <v>0</v>
      </c>
      <c r="AL50" s="12">
        <v>0</v>
      </c>
      <c r="AM50" s="12">
        <v>0</v>
      </c>
      <c r="AN50" s="12">
        <v>0</v>
      </c>
      <c r="AO50" s="12">
        <v>0</v>
      </c>
      <c r="AP50" s="12">
        <v>0</v>
      </c>
      <c r="AQ50" s="12">
        <v>0</v>
      </c>
      <c r="AR50" s="145">
        <v>0</v>
      </c>
      <c r="AS50" s="145">
        <v>0</v>
      </c>
      <c r="AT50" s="145">
        <v>0</v>
      </c>
      <c r="AU50" s="12">
        <v>0</v>
      </c>
      <c r="AV50" s="12">
        <v>0</v>
      </c>
      <c r="AW50" s="12">
        <v>0</v>
      </c>
      <c r="AX50" s="12">
        <v>0</v>
      </c>
      <c r="AY50" s="12">
        <v>0</v>
      </c>
      <c r="AZ50" s="12">
        <v>0</v>
      </c>
      <c r="BA50" s="12">
        <v>0</v>
      </c>
      <c r="BB50" s="12">
        <v>0</v>
      </c>
      <c r="BC50" s="12">
        <v>0</v>
      </c>
      <c r="BD50" s="12">
        <v>0</v>
      </c>
      <c r="BE50" s="12">
        <v>0</v>
      </c>
      <c r="BF50" s="12">
        <v>0</v>
      </c>
      <c r="BG50" s="12"/>
      <c r="BH50" s="12"/>
      <c r="BI50" s="32">
        <v>1</v>
      </c>
      <c r="BT50" s="2"/>
    </row>
    <row r="51" spans="1:72">
      <c r="A51">
        <f t="shared" si="3"/>
        <v>28</v>
      </c>
      <c r="B51" s="30">
        <f t="shared" si="4"/>
        <v>43797</v>
      </c>
      <c r="C51" s="34">
        <v>1</v>
      </c>
      <c r="D51" s="34">
        <v>4</v>
      </c>
      <c r="E51" s="34">
        <v>4</v>
      </c>
      <c r="F51" s="52">
        <v>43797</v>
      </c>
      <c r="G51" s="150">
        <f>'Inputs &amp; Plot'!$D$3</f>
        <v>2.5</v>
      </c>
      <c r="H51" s="118">
        <f t="shared" si="0"/>
        <v>0.1</v>
      </c>
      <c r="I51" s="171">
        <v>0</v>
      </c>
      <c r="J51" s="12">
        <v>0</v>
      </c>
      <c r="K51" s="12">
        <v>0</v>
      </c>
      <c r="L51" s="12">
        <v>0</v>
      </c>
      <c r="M51" s="12">
        <v>0</v>
      </c>
      <c r="N51" s="12">
        <v>0</v>
      </c>
      <c r="O51" s="11">
        <f t="shared" si="1"/>
        <v>6375000</v>
      </c>
      <c r="P51" s="12">
        <v>0</v>
      </c>
      <c r="Q51" s="12">
        <v>0</v>
      </c>
      <c r="R51" s="12">
        <v>0</v>
      </c>
      <c r="S51" s="12">
        <v>0</v>
      </c>
      <c r="T51" s="12"/>
      <c r="U51" s="12"/>
      <c r="V51" s="12">
        <v>0</v>
      </c>
      <c r="W51" s="148">
        <v>1</v>
      </c>
      <c r="X51" s="12">
        <v>0</v>
      </c>
      <c r="Y51" s="12">
        <v>0</v>
      </c>
      <c r="Z51" s="12">
        <v>0</v>
      </c>
      <c r="AA51" s="12">
        <v>0</v>
      </c>
      <c r="AB51" s="12">
        <v>0</v>
      </c>
      <c r="AC51" s="12">
        <v>0</v>
      </c>
      <c r="AD51" s="12">
        <v>0</v>
      </c>
      <c r="AE51" s="11">
        <f t="shared" si="2"/>
        <v>7500000</v>
      </c>
      <c r="AF51" s="11">
        <f t="shared" si="2"/>
        <v>7500000</v>
      </c>
      <c r="AG51" s="12">
        <v>0</v>
      </c>
      <c r="AH51" s="12">
        <v>0</v>
      </c>
      <c r="AI51" s="12">
        <v>0</v>
      </c>
      <c r="AJ51" s="12">
        <v>0</v>
      </c>
      <c r="AK51" s="12">
        <v>0</v>
      </c>
      <c r="AL51" s="12">
        <v>0</v>
      </c>
      <c r="AM51" s="12">
        <v>0</v>
      </c>
      <c r="AN51" s="12">
        <v>0</v>
      </c>
      <c r="AO51" s="12">
        <v>0</v>
      </c>
      <c r="AP51" s="12">
        <v>0</v>
      </c>
      <c r="AQ51" s="12">
        <v>0</v>
      </c>
      <c r="AR51" s="145">
        <v>0</v>
      </c>
      <c r="AS51" s="145">
        <v>0</v>
      </c>
      <c r="AT51" s="145">
        <v>0</v>
      </c>
      <c r="AU51" s="12">
        <v>0</v>
      </c>
      <c r="AV51" s="12">
        <v>0</v>
      </c>
      <c r="AW51" s="12">
        <v>0</v>
      </c>
      <c r="AX51" s="12">
        <v>0</v>
      </c>
      <c r="AY51" s="12">
        <v>0</v>
      </c>
      <c r="AZ51" s="12">
        <v>0</v>
      </c>
      <c r="BA51" s="12">
        <v>0</v>
      </c>
      <c r="BB51" s="12">
        <v>0</v>
      </c>
      <c r="BC51" s="12">
        <v>0</v>
      </c>
      <c r="BD51" s="12">
        <v>0</v>
      </c>
      <c r="BE51" s="12">
        <v>0</v>
      </c>
      <c r="BF51" s="12">
        <v>0</v>
      </c>
      <c r="BG51" s="12"/>
      <c r="BH51" s="12"/>
      <c r="BI51" s="32">
        <v>1</v>
      </c>
      <c r="BT51" s="2"/>
    </row>
    <row r="52" spans="1:72">
      <c r="A52">
        <f t="shared" si="3"/>
        <v>29</v>
      </c>
      <c r="B52" s="30">
        <f t="shared" si="4"/>
        <v>43798</v>
      </c>
      <c r="C52" s="34">
        <v>1</v>
      </c>
      <c r="D52" s="34">
        <v>4</v>
      </c>
      <c r="E52" s="34">
        <v>4</v>
      </c>
      <c r="F52" s="52">
        <v>43798</v>
      </c>
      <c r="G52" s="150">
        <f>'Inputs &amp; Plot'!$D$3</f>
        <v>2.5</v>
      </c>
      <c r="H52" s="118">
        <f t="shared" si="0"/>
        <v>0.1</v>
      </c>
      <c r="I52" s="171">
        <v>0</v>
      </c>
      <c r="J52" s="12">
        <v>0</v>
      </c>
      <c r="K52" s="12">
        <v>0</v>
      </c>
      <c r="L52" s="12">
        <v>0</v>
      </c>
      <c r="M52" s="12">
        <v>0</v>
      </c>
      <c r="N52" s="12">
        <v>0</v>
      </c>
      <c r="O52" s="11">
        <f t="shared" si="1"/>
        <v>6375000</v>
      </c>
      <c r="P52" s="12">
        <v>0</v>
      </c>
      <c r="Q52" s="12">
        <v>0</v>
      </c>
      <c r="R52" s="12">
        <v>0</v>
      </c>
      <c r="S52" s="12">
        <v>0</v>
      </c>
      <c r="T52" s="12"/>
      <c r="U52" s="12"/>
      <c r="V52" s="12">
        <v>0</v>
      </c>
      <c r="W52" s="148">
        <v>1</v>
      </c>
      <c r="X52" s="12">
        <v>0</v>
      </c>
      <c r="Y52" s="12">
        <v>0</v>
      </c>
      <c r="Z52" s="12">
        <v>0</v>
      </c>
      <c r="AA52" s="12">
        <v>0</v>
      </c>
      <c r="AB52" s="12">
        <v>0</v>
      </c>
      <c r="AC52" s="12">
        <v>0</v>
      </c>
      <c r="AD52" s="12">
        <v>0</v>
      </c>
      <c r="AE52" s="11">
        <f t="shared" si="2"/>
        <v>7500000</v>
      </c>
      <c r="AF52" s="11">
        <f t="shared" si="2"/>
        <v>7500000</v>
      </c>
      <c r="AG52" s="12">
        <v>0</v>
      </c>
      <c r="AH52" s="12">
        <v>0</v>
      </c>
      <c r="AI52" s="12">
        <v>0</v>
      </c>
      <c r="AJ52" s="12">
        <v>0</v>
      </c>
      <c r="AK52" s="12">
        <v>0</v>
      </c>
      <c r="AL52" s="12">
        <v>0</v>
      </c>
      <c r="AM52" s="12">
        <v>0</v>
      </c>
      <c r="AN52" s="12">
        <v>0</v>
      </c>
      <c r="AO52" s="12">
        <v>0</v>
      </c>
      <c r="AP52" s="12">
        <v>0</v>
      </c>
      <c r="AQ52" s="12">
        <v>0</v>
      </c>
      <c r="AR52" s="145">
        <v>0</v>
      </c>
      <c r="AS52" s="145">
        <v>0</v>
      </c>
      <c r="AT52" s="145">
        <v>0</v>
      </c>
      <c r="AU52" s="12">
        <v>0</v>
      </c>
      <c r="AV52" s="12">
        <v>0</v>
      </c>
      <c r="AW52" s="12">
        <v>0</v>
      </c>
      <c r="AX52" s="12">
        <v>0</v>
      </c>
      <c r="AY52" s="12">
        <v>0</v>
      </c>
      <c r="AZ52" s="12">
        <v>0</v>
      </c>
      <c r="BA52" s="12">
        <v>0</v>
      </c>
      <c r="BB52" s="12">
        <v>0</v>
      </c>
      <c r="BC52" s="12">
        <v>0</v>
      </c>
      <c r="BD52" s="12">
        <v>0</v>
      </c>
      <c r="BE52" s="12">
        <v>0</v>
      </c>
      <c r="BF52" s="12">
        <v>0</v>
      </c>
      <c r="BG52" s="12"/>
      <c r="BH52" s="12"/>
      <c r="BI52" s="32">
        <v>1</v>
      </c>
      <c r="BT52" s="2"/>
    </row>
    <row r="53" spans="1:72">
      <c r="A53">
        <f t="shared" si="3"/>
        <v>30</v>
      </c>
      <c r="B53" s="30">
        <f t="shared" si="4"/>
        <v>43799</v>
      </c>
      <c r="C53" s="34">
        <v>1</v>
      </c>
      <c r="D53" s="34">
        <v>4</v>
      </c>
      <c r="E53" s="34">
        <v>4</v>
      </c>
      <c r="F53" s="52">
        <v>43799</v>
      </c>
      <c r="G53" s="150">
        <f>'Inputs &amp; Plot'!$D$3</f>
        <v>2.5</v>
      </c>
      <c r="H53" s="118">
        <f t="shared" si="0"/>
        <v>0.1</v>
      </c>
      <c r="I53" s="171">
        <v>0</v>
      </c>
      <c r="J53" s="12">
        <v>0</v>
      </c>
      <c r="K53" s="12">
        <v>0</v>
      </c>
      <c r="L53" s="12">
        <v>0</v>
      </c>
      <c r="M53" s="12">
        <v>0</v>
      </c>
      <c r="N53" s="12">
        <v>0</v>
      </c>
      <c r="O53" s="11">
        <f t="shared" si="1"/>
        <v>6375000</v>
      </c>
      <c r="P53" s="12">
        <v>0</v>
      </c>
      <c r="Q53" s="12">
        <v>0</v>
      </c>
      <c r="R53" s="12">
        <v>0</v>
      </c>
      <c r="S53" s="12">
        <v>0</v>
      </c>
      <c r="T53" s="12"/>
      <c r="U53" s="12"/>
      <c r="V53" s="12">
        <v>0</v>
      </c>
      <c r="W53" s="148">
        <v>1</v>
      </c>
      <c r="X53" s="12">
        <v>0</v>
      </c>
      <c r="Y53" s="12">
        <v>0</v>
      </c>
      <c r="Z53" s="12">
        <v>0</v>
      </c>
      <c r="AA53" s="12">
        <v>0</v>
      </c>
      <c r="AB53" s="12">
        <v>0</v>
      </c>
      <c r="AC53" s="12">
        <v>0</v>
      </c>
      <c r="AD53" s="12">
        <v>0</v>
      </c>
      <c r="AE53" s="11">
        <f t="shared" si="2"/>
        <v>7500000</v>
      </c>
      <c r="AF53" s="11">
        <f t="shared" si="2"/>
        <v>7500000</v>
      </c>
      <c r="AG53" s="12">
        <v>0</v>
      </c>
      <c r="AH53" s="12">
        <v>0</v>
      </c>
      <c r="AI53" s="12">
        <v>0</v>
      </c>
      <c r="AJ53" s="12">
        <v>0</v>
      </c>
      <c r="AK53" s="12">
        <v>0</v>
      </c>
      <c r="AL53" s="12">
        <v>0</v>
      </c>
      <c r="AM53" s="12">
        <v>0</v>
      </c>
      <c r="AN53" s="12">
        <v>0</v>
      </c>
      <c r="AO53" s="12">
        <v>0</v>
      </c>
      <c r="AP53" s="12">
        <v>0</v>
      </c>
      <c r="AQ53" s="12">
        <v>0</v>
      </c>
      <c r="AR53" s="145">
        <v>0</v>
      </c>
      <c r="AS53" s="145">
        <v>0</v>
      </c>
      <c r="AT53" s="145">
        <v>0</v>
      </c>
      <c r="AU53" s="12">
        <v>0</v>
      </c>
      <c r="AV53" s="12">
        <v>0</v>
      </c>
      <c r="AW53" s="12">
        <v>0</v>
      </c>
      <c r="AX53" s="12">
        <v>0</v>
      </c>
      <c r="AY53" s="12">
        <v>0</v>
      </c>
      <c r="AZ53" s="12">
        <v>0</v>
      </c>
      <c r="BA53" s="12">
        <v>0</v>
      </c>
      <c r="BB53" s="12">
        <v>0</v>
      </c>
      <c r="BC53" s="12">
        <v>0</v>
      </c>
      <c r="BD53" s="12">
        <v>0</v>
      </c>
      <c r="BE53" s="12">
        <v>0</v>
      </c>
      <c r="BF53" s="12">
        <v>0</v>
      </c>
      <c r="BG53" s="12"/>
      <c r="BH53" s="12"/>
      <c r="BI53" s="32">
        <v>1</v>
      </c>
      <c r="BT53" s="2"/>
    </row>
    <row r="54" spans="1:72">
      <c r="A54">
        <f t="shared" si="3"/>
        <v>31</v>
      </c>
      <c r="B54" s="30">
        <f t="shared" si="4"/>
        <v>43800</v>
      </c>
      <c r="C54" s="14">
        <f t="shared" ref="C54:C117" si="5">IF($B54&lt;$K$4,1,IF($B54&lt;$K$5,2,IF($B54&lt;$K$6,3,IF($B54&lt;$K$7,4,IF($B54&lt;$K$8,5,IF($B54&lt;$K$9,6,IF($B54&lt;$K$10,7,IF($B54&lt;$K$11,8,IF($B54&lt;$K$12,9,IF($B54&lt;$K$13,10,IF($B54&lt;$K$14,11,IF($B54&lt;$K$15,12,IF($B54&lt;$K$16,13,IF($B54&lt;$K$17,14,IF($B54&lt;$K$18,15,16)))))))))))))))</f>
        <v>1</v>
      </c>
      <c r="D54" s="14">
        <f t="shared" ref="D54:D117" si="6">IF($B54&lt;$S$2,IF(G53&lt;$V$3,1,IF(G53&lt;$V$4,2,IF(G53&lt;$V$5,3,4))),IF($E53=1,IF($BA53&lt;$Z$2,2,1),IF($E53=2,IF($BA53&lt;$Z$2,3,IF($BA53&gt;$Z$3,1,2)),IF($E53=3,IF($BA53&lt;$Z$2,4,IF($BA53&gt;$Z$3,2,3)),IF($E53=4,IF($BA53&gt;$Z$3,3,4),5)))))</f>
        <v>4</v>
      </c>
      <c r="E54" s="14">
        <f t="shared" ref="E54:E117" si="7">IF($B54&lt;$S$2,$D54,IF($B54-$F53&gt;INDEX($Y$11:$AB$14,$E53,$D54),$D54,$E53))</f>
        <v>4</v>
      </c>
      <c r="F54" s="53">
        <f t="shared" ref="F54:F117" si="8">IF($B54&lt;$S$2,$B54,IF($E54=$E53,$F53,$B54))</f>
        <v>43800</v>
      </c>
      <c r="G54" s="66">
        <f t="shared" ref="G54:G117" si="9">IF($B54&lt;$S$2,INDEX($N$3:$N$18,$C54,$N$2),INDEX($V$3:$V$6,$E54,$V$2))</f>
        <v>2.5</v>
      </c>
      <c r="H54" s="66">
        <f t="shared" si="0"/>
        <v>0.1</v>
      </c>
      <c r="I54" s="172">
        <f t="shared" ref="I54:I117" si="10">IF($B54&lt;$R$10,$S$9,IF($B54&lt;$R$11,$S$10,IF($B54&lt;$R$12,$S$11,IF($B54&lt;$R$13,$S$12,IF($B54&lt;$R$14,$S$13,IF($B54&lt;$R$15,$S$14,IF($B54&lt;$R$16,$S$15,IF($B54&lt;$R$17,$S$16,IF($B54&lt;$R$18,$S$17,$S$18)))))))))</f>
        <v>0.01</v>
      </c>
      <c r="J54" s="14">
        <f t="shared" ref="J54:J117" si="11">IF($B54&lt;$R$10,$T$9,IF($B54&lt;$R$11,$T$10,IF($B54&lt;$R$12,$T$11,IF($B54&lt;$R$13,$T$12,IF($B54&lt;$R$14,$T$13,IF($B54&lt;$R$15,$T$14,IF($B54&lt;$R$16,$T$15,IF($B54&lt;$R$17,$T$16,IF($B54&lt;$R$18,$T$17,$T$18)))))))))</f>
        <v>6</v>
      </c>
      <c r="K54" s="18">
        <f t="shared" ref="K54:K117" si="12">IF(ABS(1-$BI53*$G54)&lt;$G$19,1/$G$6,(($BI53*$G54)^(1/$G$6)-1)/(1-1/($BI53*$G54)))</f>
        <v>0.23308713507932807</v>
      </c>
      <c r="L54" s="18">
        <f t="shared" ref="L54:L117" si="13">IF($G$8-$E$8&gt;1,H54/($G$8-$E$8),H54)</f>
        <v>6.6666666666666671E-3</v>
      </c>
      <c r="M54" s="6">
        <f t="shared" ref="M54:M117" si="14">IF($B54=$K$4,$O$4,$K54*($AJ53+$AK53)+$L54*$AL53)</f>
        <v>0</v>
      </c>
      <c r="N54" s="6">
        <f>I54*M54</f>
        <v>0</v>
      </c>
      <c r="O54" s="6">
        <f t="shared" ref="O54:O117" si="15">MAX(0,$G$14*(AE53-AM53)-BE53)</f>
        <v>6375000</v>
      </c>
      <c r="P54" s="6">
        <f>IF($B54&lt;$D$12,0,IF('Plot Data'!X4&gt;0,'Plot Data'!X4,MAX(0,MIN($D$15,$O54))))</f>
        <v>0</v>
      </c>
      <c r="Q54" s="97">
        <f t="shared" ref="Q54:Q117" si="16">$P54*$AF53/($AF53+$AN53)</f>
        <v>0</v>
      </c>
      <c r="R54" s="97">
        <f t="shared" ref="R54:R117" si="17">$P54*$AN53/($AF53+$AN53)</f>
        <v>0</v>
      </c>
      <c r="S54" s="6">
        <f t="shared" ref="S54:S117" si="18">$M54*AF53/($AF53+$AG53)</f>
        <v>0</v>
      </c>
      <c r="T54" s="6"/>
      <c r="U54" s="6"/>
      <c r="V54" s="6">
        <f t="shared" ref="V54:V117" si="19">$M54*AG53/($AF53+$AG53)</f>
        <v>0</v>
      </c>
      <c r="W54" s="149">
        <f>W53*IF(AG53&gt;1,1-V54/AG53,1)</f>
        <v>1</v>
      </c>
      <c r="X54" s="97">
        <f t="shared" ref="X54:X117" si="20">$G$13*($W54/INDEX($W$24:$W$896,$A54-$G$12,$W$23))*INDEX($Q$24:$Q$896,$A54-$G$12,$Q$23)</f>
        <v>0</v>
      </c>
      <c r="Y54" s="6">
        <f t="shared" ref="Y54:Y117" si="21">$D$6*INDEX($M$24:$M$896,$A54-$G$6,$M$23)</f>
        <v>0</v>
      </c>
      <c r="Z54" s="6">
        <f t="shared" ref="Z54:Z117" si="22">($D$7+$D$8)*INDEX($M$24:$M$896,$A54-$E$7,$M$23)</f>
        <v>0</v>
      </c>
      <c r="AA54" s="6">
        <f t="shared" ref="AA54:AA117" si="23">$D$7*INDEX($M$24:$M$896,$A54-$G$7,$M$23)</f>
        <v>0</v>
      </c>
      <c r="AB54" s="6">
        <f t="shared" ref="AB54:AB117" si="24">$D$8*INDEX($M$24:$M$896,$A54-$E$8,$M$23)</f>
        <v>0</v>
      </c>
      <c r="AC54" s="6">
        <f t="shared" ref="AC54:AC117" si="25">($D$8-INDEX($I$24:$I$896,$A54-$G$8,1))*INDEX($M$24:$M$896,$A54-$G$8,1)</f>
        <v>0</v>
      </c>
      <c r="AD54" s="6">
        <f t="array" ref="AD54">SUM(($A54-A24:A54=J24:J54)*(N24:N54))</f>
        <v>0</v>
      </c>
      <c r="AE54" s="6">
        <f t="shared" ref="AE54:AE117" si="26">AE53-AD54</f>
        <v>7500000</v>
      </c>
      <c r="AF54" s="6">
        <f>AF53-S54-Q54</f>
        <v>7500000</v>
      </c>
      <c r="AG54" s="6">
        <f>AG53+Q54-V54-X54</f>
        <v>0</v>
      </c>
      <c r="AH54" s="6">
        <f t="shared" ref="AH54:AH117" si="27">AH53+X54</f>
        <v>0</v>
      </c>
      <c r="AI54" s="6">
        <f t="shared" ref="AI54:AI117" si="28">AI53+R54</f>
        <v>0</v>
      </c>
      <c r="AJ54" s="6">
        <f t="shared" ref="AJ54:AJ117" si="29">AJ53+S54+V54-Z54-Y54</f>
        <v>0</v>
      </c>
      <c r="AK54" s="6">
        <f t="shared" ref="AK54:AK117" si="30">AK53+Z54-AB54-AA54</f>
        <v>0</v>
      </c>
      <c r="AL54" s="6">
        <f t="shared" ref="AL54:AL117" si="31">AL53+AB54-AD54-AC54</f>
        <v>0</v>
      </c>
      <c r="AM54" s="6">
        <f t="shared" ref="AM54:AM117" si="32">AJ54+AK54+AL54</f>
        <v>0</v>
      </c>
      <c r="AN54" s="6">
        <f t="shared" ref="AN54:AN117" si="33">AN53+Y54+AA54+AC54-R54</f>
        <v>0</v>
      </c>
      <c r="AO54" s="6">
        <f t="shared" ref="AO54:AO117" si="34">AO53+AD54</f>
        <v>0</v>
      </c>
      <c r="AP54" s="6">
        <f t="shared" ref="AP54:AP117" si="35">(INDEX($AO$24:$AO$896,$A54)-INDEX($AO$24:$AO$896,$A54-$G$16))/$G$16</f>
        <v>0</v>
      </c>
      <c r="AQ54" s="14">
        <f t="shared" ref="AQ54:AQ117" si="36">IF($B54&lt;$AD$4,1,IF($B54&lt;$AD$5,2,IF($B54&lt;$AD$6,3,IF($B54&lt;$AD$7,4,IF($B54&lt;$AD$8,5,IF($B54&lt;$AD$9,6,IF($B54&lt;$AD$10,7,IF($B54&lt;$AD$11,8,IF($B54&lt;$AD$12,9,IF($B54&lt;$AD$13,10,IF($B54&lt;$AH$2,10,IF($B54&lt;$AD$14,11,IF($B54&lt;$AD$15,12,IF($B54&lt;$AD$16,13,IF($B54&lt;$AD$17,14,IF($B54&lt;$AD$18,15,16))))))))))))))))</f>
        <v>1</v>
      </c>
      <c r="AR54" s="146">
        <f t="shared" ref="AR54:AR117" si="37">INDEX($AE$3:$AF$18,$AQ54,$AF$2)</f>
        <v>0</v>
      </c>
      <c r="AS54" s="146">
        <f t="shared" ref="AS54:AS117" si="38">INDEX($AE$3:$AF$18,$AQ54,$AE$2)</f>
        <v>0</v>
      </c>
      <c r="AT54" s="146">
        <f t="shared" ref="AT54:AT117" si="39">IF($B54&lt;$AH$3,0,$AI$3)</f>
        <v>0</v>
      </c>
      <c r="AU54" s="77">
        <f t="shared" ref="AU54:AU117" si="40">AR54*$D$6*INDEX($M$24:$M$896,$A54-$F$6,$M$23)</f>
        <v>0</v>
      </c>
      <c r="AV54" s="77">
        <f t="shared" ref="AV54:AV117" si="41">AS54*$D$7*INDEX($M$24:$M$896,$A54-$F$7,$M$23)</f>
        <v>0</v>
      </c>
      <c r="AW54" s="77">
        <f t="shared" ref="AW54:AW117" si="42">AS54*$D$8*INDEX($M$24:$M$896,$A54-$F$7,$M$23)</f>
        <v>0</v>
      </c>
      <c r="AX54" s="77">
        <f t="shared" ref="AX54:AX117" si="43">AT54*($D$8*INDEX($M$24:$M$896,$A54-$F$8,$M$23)-INDEX($AW$24:$AW$896,$A54-($F$8-$F$7),1))</f>
        <v>0</v>
      </c>
      <c r="AY54" s="6">
        <f>SUM(AU54:AX54)</f>
        <v>0</v>
      </c>
      <c r="AZ54" s="6">
        <f t="shared" ref="AZ54:AZ117" si="44">AZ53+AY54</f>
        <v>0</v>
      </c>
      <c r="BA54" s="6">
        <f t="shared" ref="BA54:BA117" si="45">(INDEX($AZ$24:$AZ$896,$A54)-INDEX($AZ$24:$AZ$896,$A54-$G$16))/$G$16</f>
        <v>0</v>
      </c>
      <c r="BB54" s="6">
        <f t="shared" ref="BB54:BB117" si="46">BB53+M54</f>
        <v>0</v>
      </c>
      <c r="BC54" s="6">
        <f t="shared" ref="BC54:BC117" si="47">BC53+$D$6*(S54+V54)</f>
        <v>0</v>
      </c>
      <c r="BD54" s="6">
        <f t="shared" ref="BD54:BD117" si="48">BD53+AB54</f>
        <v>0</v>
      </c>
      <c r="BE54" s="6">
        <f t="shared" ref="BE54:BE117" si="49">BE53+P54</f>
        <v>0</v>
      </c>
      <c r="BF54" s="6">
        <f>BF53+X54</f>
        <v>0</v>
      </c>
      <c r="BG54" s="6"/>
      <c r="BH54" s="6"/>
      <c r="BI54" s="51">
        <f t="shared" ref="BI54:BI117" si="50">IF(AE54&gt;1,(AF54+AG54)/AE54,1)</f>
        <v>1</v>
      </c>
      <c r="BT54" s="2"/>
    </row>
    <row r="55" spans="1:72">
      <c r="A55">
        <f t="shared" si="3"/>
        <v>32</v>
      </c>
      <c r="B55" s="30">
        <f t="shared" si="4"/>
        <v>43801</v>
      </c>
      <c r="C55" s="14">
        <f t="shared" si="5"/>
        <v>1</v>
      </c>
      <c r="D55" s="14">
        <f t="shared" si="6"/>
        <v>4</v>
      </c>
      <c r="E55" s="14">
        <f t="shared" si="7"/>
        <v>4</v>
      </c>
      <c r="F55" s="53">
        <f t="shared" si="8"/>
        <v>43801</v>
      </c>
      <c r="G55" s="66">
        <f t="shared" si="9"/>
        <v>2.5</v>
      </c>
      <c r="H55" s="66">
        <f t="shared" si="0"/>
        <v>0.1</v>
      </c>
      <c r="I55" s="172">
        <f t="shared" si="10"/>
        <v>0.01</v>
      </c>
      <c r="J55" s="14">
        <f t="shared" si="11"/>
        <v>6</v>
      </c>
      <c r="K55" s="18">
        <f t="shared" si="12"/>
        <v>0.23308713507932807</v>
      </c>
      <c r="L55" s="18">
        <f t="shared" si="13"/>
        <v>6.6666666666666671E-3</v>
      </c>
      <c r="M55" s="6">
        <f t="shared" si="14"/>
        <v>0</v>
      </c>
      <c r="N55" s="6">
        <f t="shared" ref="N55:N118" si="51">I55*M55</f>
        <v>0</v>
      </c>
      <c r="O55" s="6">
        <f t="shared" si="15"/>
        <v>6375000</v>
      </c>
      <c r="P55" s="6">
        <f>IF($B55&lt;$D$12,0,IF('Plot Data'!X5&gt;0,'Plot Data'!X5,MAX(0,MIN($D$15,$O55))))</f>
        <v>0</v>
      </c>
      <c r="Q55" s="97">
        <f t="shared" si="16"/>
        <v>0</v>
      </c>
      <c r="R55" s="97">
        <f t="shared" si="17"/>
        <v>0</v>
      </c>
      <c r="S55" s="6">
        <f t="shared" si="18"/>
        <v>0</v>
      </c>
      <c r="T55" s="6"/>
      <c r="U55" s="6"/>
      <c r="V55" s="6">
        <f t="shared" si="19"/>
        <v>0</v>
      </c>
      <c r="W55" s="149">
        <f t="shared" ref="W55:W118" si="52">W54*IF(AG54&gt;1,1-V55/AG54,1)</f>
        <v>1</v>
      </c>
      <c r="X55" s="97">
        <f t="shared" si="20"/>
        <v>0</v>
      </c>
      <c r="Y55" s="6">
        <f t="shared" si="21"/>
        <v>0</v>
      </c>
      <c r="Z55" s="6">
        <f t="shared" si="22"/>
        <v>0</v>
      </c>
      <c r="AA55" s="6">
        <f t="shared" si="23"/>
        <v>0</v>
      </c>
      <c r="AB55" s="6">
        <f t="shared" si="24"/>
        <v>0</v>
      </c>
      <c r="AC55" s="6">
        <f t="shared" si="25"/>
        <v>0</v>
      </c>
      <c r="AD55" s="6">
        <f t="array" ref="AD55">SUM(($A55-A25:A55=J25:J55)*(N25:N55))</f>
        <v>0</v>
      </c>
      <c r="AE55" s="6">
        <f t="shared" si="26"/>
        <v>7500000</v>
      </c>
      <c r="AF55" s="6">
        <f t="shared" ref="AF55:AF118" si="53">AF54-S55-Q55</f>
        <v>7500000</v>
      </c>
      <c r="AG55" s="6">
        <f t="shared" ref="AG55:AG118" si="54">AG54+Q55-V55-X55</f>
        <v>0</v>
      </c>
      <c r="AH55" s="6">
        <f t="shared" si="27"/>
        <v>0</v>
      </c>
      <c r="AI55" s="6">
        <f t="shared" si="28"/>
        <v>0</v>
      </c>
      <c r="AJ55" s="6">
        <f t="shared" si="29"/>
        <v>0</v>
      </c>
      <c r="AK55" s="6">
        <f t="shared" si="30"/>
        <v>0</v>
      </c>
      <c r="AL55" s="6">
        <f t="shared" si="31"/>
        <v>0</v>
      </c>
      <c r="AM55" s="6">
        <f t="shared" si="32"/>
        <v>0</v>
      </c>
      <c r="AN55" s="6">
        <f t="shared" si="33"/>
        <v>0</v>
      </c>
      <c r="AO55" s="6">
        <f t="shared" si="34"/>
        <v>0</v>
      </c>
      <c r="AP55" s="6">
        <f t="shared" si="35"/>
        <v>0</v>
      </c>
      <c r="AQ55" s="14">
        <f t="shared" si="36"/>
        <v>1</v>
      </c>
      <c r="AR55" s="146">
        <f t="shared" si="37"/>
        <v>0</v>
      </c>
      <c r="AS55" s="146">
        <f t="shared" si="38"/>
        <v>0</v>
      </c>
      <c r="AT55" s="146">
        <f t="shared" si="39"/>
        <v>0</v>
      </c>
      <c r="AU55" s="77">
        <f t="shared" si="40"/>
        <v>0</v>
      </c>
      <c r="AV55" s="77">
        <f t="shared" si="41"/>
        <v>0</v>
      </c>
      <c r="AW55" s="77">
        <f t="shared" si="42"/>
        <v>0</v>
      </c>
      <c r="AX55" s="77">
        <f t="shared" si="43"/>
        <v>0</v>
      </c>
      <c r="AY55" s="6">
        <f t="shared" ref="AY55:AY118" si="55">SUM(AU55:AX55)</f>
        <v>0</v>
      </c>
      <c r="AZ55" s="6">
        <f t="shared" si="44"/>
        <v>0</v>
      </c>
      <c r="BA55" s="6">
        <f t="shared" si="45"/>
        <v>0</v>
      </c>
      <c r="BB55" s="6">
        <f t="shared" si="46"/>
        <v>0</v>
      </c>
      <c r="BC55" s="6">
        <f t="shared" si="47"/>
        <v>0</v>
      </c>
      <c r="BD55" s="6">
        <f t="shared" si="48"/>
        <v>0</v>
      </c>
      <c r="BE55" s="6">
        <f t="shared" si="49"/>
        <v>0</v>
      </c>
      <c r="BF55" s="6">
        <f t="shared" ref="BF55:BF118" si="56">BF54+X55</f>
        <v>0</v>
      </c>
      <c r="BG55" s="6"/>
      <c r="BH55" s="6"/>
      <c r="BI55" s="51">
        <f t="shared" si="50"/>
        <v>1</v>
      </c>
      <c r="BT55" s="2"/>
    </row>
    <row r="56" spans="1:72">
      <c r="A56">
        <f t="shared" si="3"/>
        <v>33</v>
      </c>
      <c r="B56" s="30">
        <f t="shared" si="4"/>
        <v>43802</v>
      </c>
      <c r="C56" s="14">
        <f t="shared" si="5"/>
        <v>1</v>
      </c>
      <c r="D56" s="14">
        <f t="shared" si="6"/>
        <v>4</v>
      </c>
      <c r="E56" s="14">
        <f t="shared" si="7"/>
        <v>4</v>
      </c>
      <c r="F56" s="53">
        <f t="shared" si="8"/>
        <v>43802</v>
      </c>
      <c r="G56" s="66">
        <f t="shared" si="9"/>
        <v>2.5</v>
      </c>
      <c r="H56" s="66">
        <f t="shared" si="0"/>
        <v>0.1</v>
      </c>
      <c r="I56" s="172">
        <f t="shared" si="10"/>
        <v>0.01</v>
      </c>
      <c r="J56" s="14">
        <f t="shared" si="11"/>
        <v>6</v>
      </c>
      <c r="K56" s="18">
        <f t="shared" si="12"/>
        <v>0.23308713507932807</v>
      </c>
      <c r="L56" s="18">
        <f t="shared" si="13"/>
        <v>6.6666666666666671E-3</v>
      </c>
      <c r="M56" s="6">
        <f t="shared" si="14"/>
        <v>0</v>
      </c>
      <c r="N56" s="6">
        <f t="shared" si="51"/>
        <v>0</v>
      </c>
      <c r="O56" s="6">
        <f t="shared" si="15"/>
        <v>6375000</v>
      </c>
      <c r="P56" s="6">
        <f>IF($B56&lt;$D$12,0,IF('Plot Data'!X6&gt;0,'Plot Data'!X6,MAX(0,MIN($D$15,$O56))))</f>
        <v>0</v>
      </c>
      <c r="Q56" s="97">
        <f t="shared" si="16"/>
        <v>0</v>
      </c>
      <c r="R56" s="97">
        <f t="shared" si="17"/>
        <v>0</v>
      </c>
      <c r="S56" s="6">
        <f t="shared" si="18"/>
        <v>0</v>
      </c>
      <c r="T56" s="6"/>
      <c r="U56" s="6"/>
      <c r="V56" s="6">
        <f t="shared" si="19"/>
        <v>0</v>
      </c>
      <c r="W56" s="149">
        <f t="shared" si="52"/>
        <v>1</v>
      </c>
      <c r="X56" s="97">
        <f t="shared" si="20"/>
        <v>0</v>
      </c>
      <c r="Y56" s="6">
        <f t="shared" si="21"/>
        <v>0</v>
      </c>
      <c r="Z56" s="6">
        <f t="shared" si="22"/>
        <v>0</v>
      </c>
      <c r="AA56" s="6">
        <f t="shared" si="23"/>
        <v>0</v>
      </c>
      <c r="AB56" s="6">
        <f t="shared" si="24"/>
        <v>0</v>
      </c>
      <c r="AC56" s="6">
        <f t="shared" si="25"/>
        <v>0</v>
      </c>
      <c r="AD56" s="6">
        <f t="array" ref="AD56">SUM(($A56-A26:A56=J26:J56)*(N26:N56))</f>
        <v>0</v>
      </c>
      <c r="AE56" s="6">
        <f t="shared" si="26"/>
        <v>7500000</v>
      </c>
      <c r="AF56" s="6">
        <f t="shared" si="53"/>
        <v>7500000</v>
      </c>
      <c r="AG56" s="6">
        <f t="shared" si="54"/>
        <v>0</v>
      </c>
      <c r="AH56" s="6">
        <f t="shared" si="27"/>
        <v>0</v>
      </c>
      <c r="AI56" s="6">
        <f t="shared" si="28"/>
        <v>0</v>
      </c>
      <c r="AJ56" s="6">
        <f t="shared" si="29"/>
        <v>0</v>
      </c>
      <c r="AK56" s="6">
        <f t="shared" si="30"/>
        <v>0</v>
      </c>
      <c r="AL56" s="6">
        <f t="shared" si="31"/>
        <v>0</v>
      </c>
      <c r="AM56" s="6">
        <f t="shared" si="32"/>
        <v>0</v>
      </c>
      <c r="AN56" s="6">
        <f t="shared" si="33"/>
        <v>0</v>
      </c>
      <c r="AO56" s="6">
        <f t="shared" si="34"/>
        <v>0</v>
      </c>
      <c r="AP56" s="6">
        <f t="shared" si="35"/>
        <v>0</v>
      </c>
      <c r="AQ56" s="14">
        <f t="shared" si="36"/>
        <v>1</v>
      </c>
      <c r="AR56" s="146">
        <f t="shared" si="37"/>
        <v>0</v>
      </c>
      <c r="AS56" s="146">
        <f t="shared" si="38"/>
        <v>0</v>
      </c>
      <c r="AT56" s="146">
        <f t="shared" si="39"/>
        <v>0</v>
      </c>
      <c r="AU56" s="77">
        <f t="shared" si="40"/>
        <v>0</v>
      </c>
      <c r="AV56" s="77">
        <f t="shared" si="41"/>
        <v>0</v>
      </c>
      <c r="AW56" s="77">
        <f t="shared" si="42"/>
        <v>0</v>
      </c>
      <c r="AX56" s="77">
        <f t="shared" si="43"/>
        <v>0</v>
      </c>
      <c r="AY56" s="6">
        <f t="shared" si="55"/>
        <v>0</v>
      </c>
      <c r="AZ56" s="6">
        <f t="shared" si="44"/>
        <v>0</v>
      </c>
      <c r="BA56" s="6">
        <f t="shared" si="45"/>
        <v>0</v>
      </c>
      <c r="BB56" s="6">
        <f t="shared" si="46"/>
        <v>0</v>
      </c>
      <c r="BC56" s="6">
        <f t="shared" si="47"/>
        <v>0</v>
      </c>
      <c r="BD56" s="6">
        <f t="shared" si="48"/>
        <v>0</v>
      </c>
      <c r="BE56" s="6">
        <f t="shared" si="49"/>
        <v>0</v>
      </c>
      <c r="BF56" s="6">
        <f t="shared" si="56"/>
        <v>0</v>
      </c>
      <c r="BG56" s="6"/>
      <c r="BH56" s="6"/>
      <c r="BI56" s="51">
        <f t="shared" si="50"/>
        <v>1</v>
      </c>
      <c r="BT56" s="2"/>
    </row>
    <row r="57" spans="1:72">
      <c r="A57">
        <f t="shared" si="3"/>
        <v>34</v>
      </c>
      <c r="B57" s="30">
        <f t="shared" si="4"/>
        <v>43803</v>
      </c>
      <c r="C57" s="14">
        <f t="shared" si="5"/>
        <v>1</v>
      </c>
      <c r="D57" s="14">
        <f t="shared" si="6"/>
        <v>4</v>
      </c>
      <c r="E57" s="14">
        <f t="shared" si="7"/>
        <v>4</v>
      </c>
      <c r="F57" s="53">
        <f t="shared" si="8"/>
        <v>43803</v>
      </c>
      <c r="G57" s="66">
        <f t="shared" si="9"/>
        <v>2.5</v>
      </c>
      <c r="H57" s="66">
        <f t="shared" si="0"/>
        <v>0.1</v>
      </c>
      <c r="I57" s="172">
        <f t="shared" si="10"/>
        <v>0.01</v>
      </c>
      <c r="J57" s="14">
        <f t="shared" si="11"/>
        <v>6</v>
      </c>
      <c r="K57" s="18">
        <f t="shared" si="12"/>
        <v>0.23308713507932807</v>
      </c>
      <c r="L57" s="18">
        <f t="shared" si="13"/>
        <v>6.6666666666666671E-3</v>
      </c>
      <c r="M57" s="6">
        <f t="shared" si="14"/>
        <v>0</v>
      </c>
      <c r="N57" s="6">
        <f t="shared" si="51"/>
        <v>0</v>
      </c>
      <c r="O57" s="6">
        <f t="shared" si="15"/>
        <v>6375000</v>
      </c>
      <c r="P57" s="6">
        <f>IF($B57&lt;$D$12,0,IF('Plot Data'!X7&gt;0,'Plot Data'!X7,MAX(0,MIN($D$15,$O57))))</f>
        <v>0</v>
      </c>
      <c r="Q57" s="97">
        <f t="shared" si="16"/>
        <v>0</v>
      </c>
      <c r="R57" s="97">
        <f t="shared" si="17"/>
        <v>0</v>
      </c>
      <c r="S57" s="6">
        <f t="shared" si="18"/>
        <v>0</v>
      </c>
      <c r="T57" s="6"/>
      <c r="U57" s="6"/>
      <c r="V57" s="6">
        <f t="shared" si="19"/>
        <v>0</v>
      </c>
      <c r="W57" s="149">
        <f t="shared" si="52"/>
        <v>1</v>
      </c>
      <c r="X57" s="97">
        <f t="shared" si="20"/>
        <v>0</v>
      </c>
      <c r="Y57" s="6">
        <f t="shared" si="21"/>
        <v>0</v>
      </c>
      <c r="Z57" s="6">
        <f t="shared" si="22"/>
        <v>0</v>
      </c>
      <c r="AA57" s="6">
        <f t="shared" si="23"/>
        <v>0</v>
      </c>
      <c r="AB57" s="6">
        <f t="shared" si="24"/>
        <v>0</v>
      </c>
      <c r="AC57" s="6">
        <f t="shared" si="25"/>
        <v>0</v>
      </c>
      <c r="AD57" s="6">
        <f t="array" ref="AD57">SUM(($A57-A27:A57=J27:J57)*(N27:N57))</f>
        <v>0</v>
      </c>
      <c r="AE57" s="6">
        <f t="shared" si="26"/>
        <v>7500000</v>
      </c>
      <c r="AF57" s="6">
        <f t="shared" si="53"/>
        <v>7500000</v>
      </c>
      <c r="AG57" s="6">
        <f t="shared" si="54"/>
        <v>0</v>
      </c>
      <c r="AH57" s="6">
        <f t="shared" si="27"/>
        <v>0</v>
      </c>
      <c r="AI57" s="6">
        <f t="shared" si="28"/>
        <v>0</v>
      </c>
      <c r="AJ57" s="6">
        <f t="shared" si="29"/>
        <v>0</v>
      </c>
      <c r="AK57" s="6">
        <f t="shared" si="30"/>
        <v>0</v>
      </c>
      <c r="AL57" s="6">
        <f t="shared" si="31"/>
        <v>0</v>
      </c>
      <c r="AM57" s="6">
        <f t="shared" si="32"/>
        <v>0</v>
      </c>
      <c r="AN57" s="6">
        <f t="shared" si="33"/>
        <v>0</v>
      </c>
      <c r="AO57" s="6">
        <f t="shared" si="34"/>
        <v>0</v>
      </c>
      <c r="AP57" s="6">
        <f t="shared" si="35"/>
        <v>0</v>
      </c>
      <c r="AQ57" s="14">
        <f t="shared" si="36"/>
        <v>1</v>
      </c>
      <c r="AR57" s="146">
        <f t="shared" si="37"/>
        <v>0</v>
      </c>
      <c r="AS57" s="146">
        <f t="shared" si="38"/>
        <v>0</v>
      </c>
      <c r="AT57" s="146">
        <f t="shared" si="39"/>
        <v>0</v>
      </c>
      <c r="AU57" s="77">
        <f t="shared" si="40"/>
        <v>0</v>
      </c>
      <c r="AV57" s="77">
        <f t="shared" si="41"/>
        <v>0</v>
      </c>
      <c r="AW57" s="77">
        <f t="shared" si="42"/>
        <v>0</v>
      </c>
      <c r="AX57" s="77">
        <f t="shared" si="43"/>
        <v>0</v>
      </c>
      <c r="AY57" s="6">
        <f t="shared" si="55"/>
        <v>0</v>
      </c>
      <c r="AZ57" s="6">
        <f t="shared" si="44"/>
        <v>0</v>
      </c>
      <c r="BA57" s="6">
        <f t="shared" si="45"/>
        <v>0</v>
      </c>
      <c r="BB57" s="6">
        <f t="shared" si="46"/>
        <v>0</v>
      </c>
      <c r="BC57" s="6">
        <f t="shared" si="47"/>
        <v>0</v>
      </c>
      <c r="BD57" s="6">
        <f t="shared" si="48"/>
        <v>0</v>
      </c>
      <c r="BE57" s="6">
        <f t="shared" si="49"/>
        <v>0</v>
      </c>
      <c r="BF57" s="6">
        <f t="shared" si="56"/>
        <v>0</v>
      </c>
      <c r="BG57" s="6"/>
      <c r="BH57" s="6"/>
      <c r="BI57" s="51">
        <f t="shared" si="50"/>
        <v>1</v>
      </c>
      <c r="BT57" s="2"/>
    </row>
    <row r="58" spans="1:72">
      <c r="A58">
        <f t="shared" si="3"/>
        <v>35</v>
      </c>
      <c r="B58" s="30">
        <f t="shared" si="4"/>
        <v>43804</v>
      </c>
      <c r="C58" s="14">
        <f t="shared" si="5"/>
        <v>1</v>
      </c>
      <c r="D58" s="14">
        <f t="shared" si="6"/>
        <v>4</v>
      </c>
      <c r="E58" s="14">
        <f t="shared" si="7"/>
        <v>4</v>
      </c>
      <c r="F58" s="53">
        <f t="shared" si="8"/>
        <v>43804</v>
      </c>
      <c r="G58" s="66">
        <f t="shared" si="9"/>
        <v>2.5</v>
      </c>
      <c r="H58" s="66">
        <f t="shared" si="0"/>
        <v>0.1</v>
      </c>
      <c r="I58" s="172">
        <f t="shared" si="10"/>
        <v>0.01</v>
      </c>
      <c r="J58" s="14">
        <f t="shared" si="11"/>
        <v>6</v>
      </c>
      <c r="K58" s="18">
        <f t="shared" si="12"/>
        <v>0.23308713507932807</v>
      </c>
      <c r="L58" s="18">
        <f t="shared" si="13"/>
        <v>6.6666666666666671E-3</v>
      </c>
      <c r="M58" s="6">
        <f t="shared" si="14"/>
        <v>0</v>
      </c>
      <c r="N58" s="6">
        <f t="shared" si="51"/>
        <v>0</v>
      </c>
      <c r="O58" s="6">
        <f t="shared" si="15"/>
        <v>6375000</v>
      </c>
      <c r="P58" s="6">
        <f>IF($B58&lt;$D$12,0,IF('Plot Data'!X8&gt;0,'Plot Data'!X8,MAX(0,MIN($D$15,$O58))))</f>
        <v>0</v>
      </c>
      <c r="Q58" s="97">
        <f t="shared" si="16"/>
        <v>0</v>
      </c>
      <c r="R58" s="97">
        <f t="shared" si="17"/>
        <v>0</v>
      </c>
      <c r="S58" s="6">
        <f t="shared" si="18"/>
        <v>0</v>
      </c>
      <c r="T58" s="6"/>
      <c r="U58" s="6"/>
      <c r="V58" s="6">
        <f t="shared" si="19"/>
        <v>0</v>
      </c>
      <c r="W58" s="149">
        <f t="shared" si="52"/>
        <v>1</v>
      </c>
      <c r="X58" s="97">
        <f t="shared" si="20"/>
        <v>0</v>
      </c>
      <c r="Y58" s="6">
        <f t="shared" si="21"/>
        <v>0</v>
      </c>
      <c r="Z58" s="6">
        <f t="shared" si="22"/>
        <v>0</v>
      </c>
      <c r="AA58" s="6">
        <f t="shared" si="23"/>
        <v>0</v>
      </c>
      <c r="AB58" s="6">
        <f t="shared" si="24"/>
        <v>0</v>
      </c>
      <c r="AC58" s="6">
        <f t="shared" si="25"/>
        <v>0</v>
      </c>
      <c r="AD58" s="6">
        <f t="array" ref="AD58">SUM(($A58-A28:A58=J28:J58)*(N28:N58))</f>
        <v>0</v>
      </c>
      <c r="AE58" s="6">
        <f t="shared" si="26"/>
        <v>7500000</v>
      </c>
      <c r="AF58" s="6">
        <f t="shared" si="53"/>
        <v>7500000</v>
      </c>
      <c r="AG58" s="6">
        <f t="shared" si="54"/>
        <v>0</v>
      </c>
      <c r="AH58" s="6">
        <f t="shared" si="27"/>
        <v>0</v>
      </c>
      <c r="AI58" s="6">
        <f t="shared" si="28"/>
        <v>0</v>
      </c>
      <c r="AJ58" s="6">
        <f t="shared" si="29"/>
        <v>0</v>
      </c>
      <c r="AK58" s="6">
        <f t="shared" si="30"/>
        <v>0</v>
      </c>
      <c r="AL58" s="6">
        <f t="shared" si="31"/>
        <v>0</v>
      </c>
      <c r="AM58" s="6">
        <f t="shared" si="32"/>
        <v>0</v>
      </c>
      <c r="AN58" s="6">
        <f t="shared" si="33"/>
        <v>0</v>
      </c>
      <c r="AO58" s="6">
        <f t="shared" si="34"/>
        <v>0</v>
      </c>
      <c r="AP58" s="6">
        <f t="shared" si="35"/>
        <v>0</v>
      </c>
      <c r="AQ58" s="14">
        <f t="shared" si="36"/>
        <v>1</v>
      </c>
      <c r="AR58" s="146">
        <f t="shared" si="37"/>
        <v>0</v>
      </c>
      <c r="AS58" s="146">
        <f t="shared" si="38"/>
        <v>0</v>
      </c>
      <c r="AT58" s="146">
        <f t="shared" si="39"/>
        <v>0</v>
      </c>
      <c r="AU58" s="77">
        <f t="shared" si="40"/>
        <v>0</v>
      </c>
      <c r="AV58" s="77">
        <f t="shared" si="41"/>
        <v>0</v>
      </c>
      <c r="AW58" s="77">
        <f t="shared" si="42"/>
        <v>0</v>
      </c>
      <c r="AX58" s="77">
        <f t="shared" si="43"/>
        <v>0</v>
      </c>
      <c r="AY58" s="6">
        <f t="shared" si="55"/>
        <v>0</v>
      </c>
      <c r="AZ58" s="6">
        <f t="shared" si="44"/>
        <v>0</v>
      </c>
      <c r="BA58" s="6">
        <f t="shared" si="45"/>
        <v>0</v>
      </c>
      <c r="BB58" s="6">
        <f t="shared" si="46"/>
        <v>0</v>
      </c>
      <c r="BC58" s="6">
        <f t="shared" si="47"/>
        <v>0</v>
      </c>
      <c r="BD58" s="6">
        <f t="shared" si="48"/>
        <v>0</v>
      </c>
      <c r="BE58" s="6">
        <f t="shared" si="49"/>
        <v>0</v>
      </c>
      <c r="BF58" s="6">
        <f t="shared" si="56"/>
        <v>0</v>
      </c>
      <c r="BG58" s="6"/>
      <c r="BH58" s="6"/>
      <c r="BI58" s="51">
        <f t="shared" si="50"/>
        <v>1</v>
      </c>
      <c r="BT58" s="2"/>
    </row>
    <row r="59" spans="1:72">
      <c r="A59">
        <f t="shared" si="3"/>
        <v>36</v>
      </c>
      <c r="B59" s="30">
        <f t="shared" si="4"/>
        <v>43805</v>
      </c>
      <c r="C59" s="14">
        <f t="shared" si="5"/>
        <v>1</v>
      </c>
      <c r="D59" s="14">
        <f t="shared" si="6"/>
        <v>4</v>
      </c>
      <c r="E59" s="14">
        <f t="shared" si="7"/>
        <v>4</v>
      </c>
      <c r="F59" s="53">
        <f t="shared" si="8"/>
        <v>43805</v>
      </c>
      <c r="G59" s="66">
        <f t="shared" si="9"/>
        <v>2.5</v>
      </c>
      <c r="H59" s="66">
        <f t="shared" si="0"/>
        <v>0.1</v>
      </c>
      <c r="I59" s="172">
        <f t="shared" si="10"/>
        <v>0.01</v>
      </c>
      <c r="J59" s="14">
        <f t="shared" si="11"/>
        <v>6</v>
      </c>
      <c r="K59" s="18">
        <f t="shared" si="12"/>
        <v>0.23308713507932807</v>
      </c>
      <c r="L59" s="18">
        <f t="shared" si="13"/>
        <v>6.6666666666666671E-3</v>
      </c>
      <c r="M59" s="6">
        <f t="shared" si="14"/>
        <v>0</v>
      </c>
      <c r="N59" s="6">
        <f t="shared" si="51"/>
        <v>0</v>
      </c>
      <c r="O59" s="6">
        <f t="shared" si="15"/>
        <v>6375000</v>
      </c>
      <c r="P59" s="6">
        <f>IF($B59&lt;$D$12,0,IF('Plot Data'!X9&gt;0,'Plot Data'!X9,MAX(0,MIN($D$15,$O59))))</f>
        <v>0</v>
      </c>
      <c r="Q59" s="97">
        <f t="shared" si="16"/>
        <v>0</v>
      </c>
      <c r="R59" s="97">
        <f t="shared" si="17"/>
        <v>0</v>
      </c>
      <c r="S59" s="6">
        <f t="shared" si="18"/>
        <v>0</v>
      </c>
      <c r="T59" s="6"/>
      <c r="U59" s="6"/>
      <c r="V59" s="6">
        <f t="shared" si="19"/>
        <v>0</v>
      </c>
      <c r="W59" s="149">
        <f t="shared" si="52"/>
        <v>1</v>
      </c>
      <c r="X59" s="97">
        <f t="shared" si="20"/>
        <v>0</v>
      </c>
      <c r="Y59" s="6">
        <f t="shared" si="21"/>
        <v>0</v>
      </c>
      <c r="Z59" s="6">
        <f t="shared" si="22"/>
        <v>0</v>
      </c>
      <c r="AA59" s="6">
        <f t="shared" si="23"/>
        <v>0</v>
      </c>
      <c r="AB59" s="6">
        <f t="shared" si="24"/>
        <v>0</v>
      </c>
      <c r="AC59" s="6">
        <f t="shared" si="25"/>
        <v>0</v>
      </c>
      <c r="AD59" s="6">
        <f t="array" ref="AD59">SUM(($A59-A29:A59=J29:J59)*(N29:N59))</f>
        <v>0</v>
      </c>
      <c r="AE59" s="6">
        <f t="shared" si="26"/>
        <v>7500000</v>
      </c>
      <c r="AF59" s="6">
        <f t="shared" si="53"/>
        <v>7500000</v>
      </c>
      <c r="AG59" s="6">
        <f t="shared" si="54"/>
        <v>0</v>
      </c>
      <c r="AH59" s="6">
        <f t="shared" si="27"/>
        <v>0</v>
      </c>
      <c r="AI59" s="6">
        <f t="shared" si="28"/>
        <v>0</v>
      </c>
      <c r="AJ59" s="6">
        <f t="shared" si="29"/>
        <v>0</v>
      </c>
      <c r="AK59" s="6">
        <f t="shared" si="30"/>
        <v>0</v>
      </c>
      <c r="AL59" s="6">
        <f t="shared" si="31"/>
        <v>0</v>
      </c>
      <c r="AM59" s="6">
        <f t="shared" si="32"/>
        <v>0</v>
      </c>
      <c r="AN59" s="6">
        <f t="shared" si="33"/>
        <v>0</v>
      </c>
      <c r="AO59" s="6">
        <f t="shared" si="34"/>
        <v>0</v>
      </c>
      <c r="AP59" s="6">
        <f t="shared" si="35"/>
        <v>0</v>
      </c>
      <c r="AQ59" s="14">
        <f t="shared" si="36"/>
        <v>1</v>
      </c>
      <c r="AR59" s="146">
        <f t="shared" si="37"/>
        <v>0</v>
      </c>
      <c r="AS59" s="146">
        <f t="shared" si="38"/>
        <v>0</v>
      </c>
      <c r="AT59" s="146">
        <f t="shared" si="39"/>
        <v>0</v>
      </c>
      <c r="AU59" s="77">
        <f t="shared" si="40"/>
        <v>0</v>
      </c>
      <c r="AV59" s="77">
        <f t="shared" si="41"/>
        <v>0</v>
      </c>
      <c r="AW59" s="77">
        <f t="shared" si="42"/>
        <v>0</v>
      </c>
      <c r="AX59" s="77">
        <f t="shared" si="43"/>
        <v>0</v>
      </c>
      <c r="AY59" s="6">
        <f t="shared" si="55"/>
        <v>0</v>
      </c>
      <c r="AZ59" s="6">
        <f t="shared" si="44"/>
        <v>0</v>
      </c>
      <c r="BA59" s="6">
        <f t="shared" si="45"/>
        <v>0</v>
      </c>
      <c r="BB59" s="6">
        <f t="shared" si="46"/>
        <v>0</v>
      </c>
      <c r="BC59" s="6">
        <f t="shared" si="47"/>
        <v>0</v>
      </c>
      <c r="BD59" s="6">
        <f t="shared" si="48"/>
        <v>0</v>
      </c>
      <c r="BE59" s="6">
        <f t="shared" si="49"/>
        <v>0</v>
      </c>
      <c r="BF59" s="6">
        <f t="shared" si="56"/>
        <v>0</v>
      </c>
      <c r="BG59" s="6"/>
      <c r="BH59" s="6"/>
      <c r="BI59" s="51">
        <f t="shared" si="50"/>
        <v>1</v>
      </c>
      <c r="BT59" s="2"/>
    </row>
    <row r="60" spans="1:72">
      <c r="A60">
        <f t="shared" si="3"/>
        <v>37</v>
      </c>
      <c r="B60" s="30">
        <f t="shared" si="4"/>
        <v>43806</v>
      </c>
      <c r="C60" s="14">
        <f t="shared" si="5"/>
        <v>1</v>
      </c>
      <c r="D60" s="14">
        <f t="shared" si="6"/>
        <v>4</v>
      </c>
      <c r="E60" s="14">
        <f t="shared" si="7"/>
        <v>4</v>
      </c>
      <c r="F60" s="53">
        <f t="shared" si="8"/>
        <v>43806</v>
      </c>
      <c r="G60" s="66">
        <f t="shared" si="9"/>
        <v>2.5</v>
      </c>
      <c r="H60" s="66">
        <f t="shared" si="0"/>
        <v>0.1</v>
      </c>
      <c r="I60" s="172">
        <f t="shared" si="10"/>
        <v>0.01</v>
      </c>
      <c r="J60" s="14">
        <f t="shared" si="11"/>
        <v>6</v>
      </c>
      <c r="K60" s="18">
        <f t="shared" si="12"/>
        <v>0.23308713507932807</v>
      </c>
      <c r="L60" s="18">
        <f t="shared" si="13"/>
        <v>6.6666666666666671E-3</v>
      </c>
      <c r="M60" s="6">
        <f t="shared" si="14"/>
        <v>0</v>
      </c>
      <c r="N60" s="6">
        <f t="shared" si="51"/>
        <v>0</v>
      </c>
      <c r="O60" s="6">
        <f t="shared" si="15"/>
        <v>6375000</v>
      </c>
      <c r="P60" s="6">
        <f>IF($B60&lt;$D$12,0,IF('Plot Data'!X10&gt;0,'Plot Data'!X10,MAX(0,MIN($D$15,$O60))))</f>
        <v>0</v>
      </c>
      <c r="Q60" s="97">
        <f t="shared" si="16"/>
        <v>0</v>
      </c>
      <c r="R60" s="97">
        <f t="shared" si="17"/>
        <v>0</v>
      </c>
      <c r="S60" s="6">
        <f t="shared" si="18"/>
        <v>0</v>
      </c>
      <c r="T60" s="6"/>
      <c r="U60" s="6"/>
      <c r="V60" s="6">
        <f t="shared" si="19"/>
        <v>0</v>
      </c>
      <c r="W60" s="149">
        <f t="shared" si="52"/>
        <v>1</v>
      </c>
      <c r="X60" s="97">
        <f t="shared" si="20"/>
        <v>0</v>
      </c>
      <c r="Y60" s="6">
        <f t="shared" si="21"/>
        <v>0</v>
      </c>
      <c r="Z60" s="6">
        <f t="shared" si="22"/>
        <v>0</v>
      </c>
      <c r="AA60" s="6">
        <f t="shared" si="23"/>
        <v>0</v>
      </c>
      <c r="AB60" s="6">
        <f t="shared" si="24"/>
        <v>0</v>
      </c>
      <c r="AC60" s="6">
        <f t="shared" si="25"/>
        <v>0</v>
      </c>
      <c r="AD60" s="6">
        <f t="array" ref="AD60">SUM(($A60-A30:A60=J30:J60)*(N30:N60))</f>
        <v>0</v>
      </c>
      <c r="AE60" s="6">
        <f t="shared" si="26"/>
        <v>7500000</v>
      </c>
      <c r="AF60" s="6">
        <f t="shared" si="53"/>
        <v>7500000</v>
      </c>
      <c r="AG60" s="6">
        <f t="shared" si="54"/>
        <v>0</v>
      </c>
      <c r="AH60" s="6">
        <f t="shared" si="27"/>
        <v>0</v>
      </c>
      <c r="AI60" s="6">
        <f t="shared" si="28"/>
        <v>0</v>
      </c>
      <c r="AJ60" s="6">
        <f t="shared" si="29"/>
        <v>0</v>
      </c>
      <c r="AK60" s="6">
        <f t="shared" si="30"/>
        <v>0</v>
      </c>
      <c r="AL60" s="6">
        <f t="shared" si="31"/>
        <v>0</v>
      </c>
      <c r="AM60" s="6">
        <f t="shared" si="32"/>
        <v>0</v>
      </c>
      <c r="AN60" s="6">
        <f t="shared" si="33"/>
        <v>0</v>
      </c>
      <c r="AO60" s="6">
        <f t="shared" si="34"/>
        <v>0</v>
      </c>
      <c r="AP60" s="6">
        <f t="shared" si="35"/>
        <v>0</v>
      </c>
      <c r="AQ60" s="14">
        <f t="shared" si="36"/>
        <v>1</v>
      </c>
      <c r="AR60" s="146">
        <f t="shared" si="37"/>
        <v>0</v>
      </c>
      <c r="AS60" s="146">
        <f t="shared" si="38"/>
        <v>0</v>
      </c>
      <c r="AT60" s="146">
        <f t="shared" si="39"/>
        <v>0</v>
      </c>
      <c r="AU60" s="77">
        <f t="shared" si="40"/>
        <v>0</v>
      </c>
      <c r="AV60" s="77">
        <f t="shared" si="41"/>
        <v>0</v>
      </c>
      <c r="AW60" s="77">
        <f t="shared" si="42"/>
        <v>0</v>
      </c>
      <c r="AX60" s="77">
        <f t="shared" si="43"/>
        <v>0</v>
      </c>
      <c r="AY60" s="6">
        <f t="shared" si="55"/>
        <v>0</v>
      </c>
      <c r="AZ60" s="6">
        <f t="shared" si="44"/>
        <v>0</v>
      </c>
      <c r="BA60" s="6">
        <f t="shared" si="45"/>
        <v>0</v>
      </c>
      <c r="BB60" s="6">
        <f t="shared" si="46"/>
        <v>0</v>
      </c>
      <c r="BC60" s="6">
        <f t="shared" si="47"/>
        <v>0</v>
      </c>
      <c r="BD60" s="6">
        <f t="shared" si="48"/>
        <v>0</v>
      </c>
      <c r="BE60" s="6">
        <f t="shared" si="49"/>
        <v>0</v>
      </c>
      <c r="BF60" s="6">
        <f t="shared" si="56"/>
        <v>0</v>
      </c>
      <c r="BG60" s="6"/>
      <c r="BH60" s="6"/>
      <c r="BI60" s="51">
        <f t="shared" si="50"/>
        <v>1</v>
      </c>
      <c r="BT60" s="2"/>
    </row>
    <row r="61" spans="1:72">
      <c r="A61">
        <f t="shared" si="3"/>
        <v>38</v>
      </c>
      <c r="B61" s="30">
        <f t="shared" si="4"/>
        <v>43807</v>
      </c>
      <c r="C61" s="14">
        <f t="shared" si="5"/>
        <v>1</v>
      </c>
      <c r="D61" s="14">
        <f t="shared" si="6"/>
        <v>4</v>
      </c>
      <c r="E61" s="14">
        <f t="shared" si="7"/>
        <v>4</v>
      </c>
      <c r="F61" s="53">
        <f t="shared" si="8"/>
        <v>43807</v>
      </c>
      <c r="G61" s="66">
        <f t="shared" si="9"/>
        <v>2.5</v>
      </c>
      <c r="H61" s="66">
        <f t="shared" si="0"/>
        <v>0.1</v>
      </c>
      <c r="I61" s="172">
        <f t="shared" si="10"/>
        <v>0.01</v>
      </c>
      <c r="J61" s="14">
        <f t="shared" si="11"/>
        <v>6</v>
      </c>
      <c r="K61" s="18">
        <f t="shared" si="12"/>
        <v>0.23308713507932807</v>
      </c>
      <c r="L61" s="18">
        <f t="shared" si="13"/>
        <v>6.6666666666666671E-3</v>
      </c>
      <c r="M61" s="6">
        <f t="shared" si="14"/>
        <v>0</v>
      </c>
      <c r="N61" s="6">
        <f t="shared" si="51"/>
        <v>0</v>
      </c>
      <c r="O61" s="6">
        <f t="shared" si="15"/>
        <v>6375000</v>
      </c>
      <c r="P61" s="6">
        <f>IF($B61&lt;$D$12,0,IF('Plot Data'!X11&gt;0,'Plot Data'!X11,MAX(0,MIN($D$15,$O61))))</f>
        <v>0</v>
      </c>
      <c r="Q61" s="97">
        <f t="shared" si="16"/>
        <v>0</v>
      </c>
      <c r="R61" s="97">
        <f t="shared" si="17"/>
        <v>0</v>
      </c>
      <c r="S61" s="6">
        <f t="shared" si="18"/>
        <v>0</v>
      </c>
      <c r="T61" s="6"/>
      <c r="U61" s="6"/>
      <c r="V61" s="6">
        <f t="shared" si="19"/>
        <v>0</v>
      </c>
      <c r="W61" s="149">
        <f t="shared" si="52"/>
        <v>1</v>
      </c>
      <c r="X61" s="97">
        <f t="shared" si="20"/>
        <v>0</v>
      </c>
      <c r="Y61" s="6">
        <f t="shared" si="21"/>
        <v>0</v>
      </c>
      <c r="Z61" s="6">
        <f t="shared" si="22"/>
        <v>0</v>
      </c>
      <c r="AA61" s="6">
        <f t="shared" si="23"/>
        <v>0</v>
      </c>
      <c r="AB61" s="6">
        <f t="shared" si="24"/>
        <v>0</v>
      </c>
      <c r="AC61" s="6">
        <f t="shared" si="25"/>
        <v>0</v>
      </c>
      <c r="AD61" s="6">
        <f t="array" ref="AD61">SUM(($A61-A31:A61=J31:J61)*(N31:N61))</f>
        <v>0</v>
      </c>
      <c r="AE61" s="6">
        <f t="shared" si="26"/>
        <v>7500000</v>
      </c>
      <c r="AF61" s="6">
        <f t="shared" si="53"/>
        <v>7500000</v>
      </c>
      <c r="AG61" s="6">
        <f t="shared" si="54"/>
        <v>0</v>
      </c>
      <c r="AH61" s="6">
        <f t="shared" si="27"/>
        <v>0</v>
      </c>
      <c r="AI61" s="6">
        <f t="shared" si="28"/>
        <v>0</v>
      </c>
      <c r="AJ61" s="6">
        <f t="shared" si="29"/>
        <v>0</v>
      </c>
      <c r="AK61" s="6">
        <f t="shared" si="30"/>
        <v>0</v>
      </c>
      <c r="AL61" s="6">
        <f t="shared" si="31"/>
        <v>0</v>
      </c>
      <c r="AM61" s="6">
        <f t="shared" si="32"/>
        <v>0</v>
      </c>
      <c r="AN61" s="6">
        <f t="shared" si="33"/>
        <v>0</v>
      </c>
      <c r="AO61" s="6">
        <f t="shared" si="34"/>
        <v>0</v>
      </c>
      <c r="AP61" s="6">
        <f t="shared" si="35"/>
        <v>0</v>
      </c>
      <c r="AQ61" s="14">
        <f t="shared" si="36"/>
        <v>1</v>
      </c>
      <c r="AR61" s="146">
        <f t="shared" si="37"/>
        <v>0</v>
      </c>
      <c r="AS61" s="146">
        <f t="shared" si="38"/>
        <v>0</v>
      </c>
      <c r="AT61" s="146">
        <f t="shared" si="39"/>
        <v>0</v>
      </c>
      <c r="AU61" s="77">
        <f t="shared" si="40"/>
        <v>0</v>
      </c>
      <c r="AV61" s="77">
        <f t="shared" si="41"/>
        <v>0</v>
      </c>
      <c r="AW61" s="77">
        <f t="shared" si="42"/>
        <v>0</v>
      </c>
      <c r="AX61" s="77">
        <f t="shared" si="43"/>
        <v>0</v>
      </c>
      <c r="AY61" s="6">
        <f t="shared" si="55"/>
        <v>0</v>
      </c>
      <c r="AZ61" s="6">
        <f t="shared" si="44"/>
        <v>0</v>
      </c>
      <c r="BA61" s="6">
        <f t="shared" si="45"/>
        <v>0</v>
      </c>
      <c r="BB61" s="6">
        <f t="shared" si="46"/>
        <v>0</v>
      </c>
      <c r="BC61" s="6">
        <f t="shared" si="47"/>
        <v>0</v>
      </c>
      <c r="BD61" s="6">
        <f t="shared" si="48"/>
        <v>0</v>
      </c>
      <c r="BE61" s="6">
        <f t="shared" si="49"/>
        <v>0</v>
      </c>
      <c r="BF61" s="6">
        <f t="shared" si="56"/>
        <v>0</v>
      </c>
      <c r="BG61" s="6"/>
      <c r="BH61" s="6"/>
      <c r="BI61" s="51">
        <f t="shared" si="50"/>
        <v>1</v>
      </c>
      <c r="BT61" s="2"/>
    </row>
    <row r="62" spans="1:72">
      <c r="A62">
        <f t="shared" si="3"/>
        <v>39</v>
      </c>
      <c r="B62" s="30">
        <f t="shared" si="4"/>
        <v>43808</v>
      </c>
      <c r="C62" s="14">
        <f t="shared" si="5"/>
        <v>1</v>
      </c>
      <c r="D62" s="14">
        <f t="shared" si="6"/>
        <v>4</v>
      </c>
      <c r="E62" s="14">
        <f t="shared" si="7"/>
        <v>4</v>
      </c>
      <c r="F62" s="53">
        <f t="shared" si="8"/>
        <v>43808</v>
      </c>
      <c r="G62" s="66">
        <f t="shared" si="9"/>
        <v>2.5</v>
      </c>
      <c r="H62" s="66">
        <f t="shared" si="0"/>
        <v>0.1</v>
      </c>
      <c r="I62" s="172">
        <f t="shared" si="10"/>
        <v>0.01</v>
      </c>
      <c r="J62" s="14">
        <f t="shared" si="11"/>
        <v>6</v>
      </c>
      <c r="K62" s="18">
        <f t="shared" si="12"/>
        <v>0.23308713507932807</v>
      </c>
      <c r="L62" s="18">
        <f t="shared" si="13"/>
        <v>6.6666666666666671E-3</v>
      </c>
      <c r="M62" s="6">
        <f t="shared" si="14"/>
        <v>0</v>
      </c>
      <c r="N62" s="6">
        <f t="shared" si="51"/>
        <v>0</v>
      </c>
      <c r="O62" s="6">
        <f t="shared" si="15"/>
        <v>6375000</v>
      </c>
      <c r="P62" s="6">
        <f>IF($B62&lt;$D$12,0,IF('Plot Data'!X12&gt;0,'Plot Data'!X12,MAX(0,MIN($D$15,$O62))))</f>
        <v>0</v>
      </c>
      <c r="Q62" s="97">
        <f t="shared" si="16"/>
        <v>0</v>
      </c>
      <c r="R62" s="97">
        <f t="shared" si="17"/>
        <v>0</v>
      </c>
      <c r="S62" s="6">
        <f t="shared" si="18"/>
        <v>0</v>
      </c>
      <c r="T62" s="6"/>
      <c r="U62" s="6"/>
      <c r="V62" s="6">
        <f t="shared" si="19"/>
        <v>0</v>
      </c>
      <c r="W62" s="149">
        <f t="shared" si="52"/>
        <v>1</v>
      </c>
      <c r="X62" s="97">
        <f t="shared" si="20"/>
        <v>0</v>
      </c>
      <c r="Y62" s="6">
        <f t="shared" si="21"/>
        <v>0</v>
      </c>
      <c r="Z62" s="6">
        <f t="shared" si="22"/>
        <v>0</v>
      </c>
      <c r="AA62" s="6">
        <f t="shared" si="23"/>
        <v>0</v>
      </c>
      <c r="AB62" s="6">
        <f t="shared" si="24"/>
        <v>0</v>
      </c>
      <c r="AC62" s="6">
        <f t="shared" si="25"/>
        <v>0</v>
      </c>
      <c r="AD62" s="6">
        <f t="array" ref="AD62">SUM(($A62-A32:A62=J32:J62)*(N32:N62))</f>
        <v>0</v>
      </c>
      <c r="AE62" s="6">
        <f t="shared" si="26"/>
        <v>7500000</v>
      </c>
      <c r="AF62" s="6">
        <f t="shared" si="53"/>
        <v>7500000</v>
      </c>
      <c r="AG62" s="6">
        <f t="shared" si="54"/>
        <v>0</v>
      </c>
      <c r="AH62" s="6">
        <f t="shared" si="27"/>
        <v>0</v>
      </c>
      <c r="AI62" s="6">
        <f t="shared" si="28"/>
        <v>0</v>
      </c>
      <c r="AJ62" s="6">
        <f t="shared" si="29"/>
        <v>0</v>
      </c>
      <c r="AK62" s="6">
        <f t="shared" si="30"/>
        <v>0</v>
      </c>
      <c r="AL62" s="6">
        <f t="shared" si="31"/>
        <v>0</v>
      </c>
      <c r="AM62" s="6">
        <f t="shared" si="32"/>
        <v>0</v>
      </c>
      <c r="AN62" s="6">
        <f t="shared" si="33"/>
        <v>0</v>
      </c>
      <c r="AO62" s="6">
        <f t="shared" si="34"/>
        <v>0</v>
      </c>
      <c r="AP62" s="6">
        <f t="shared" si="35"/>
        <v>0</v>
      </c>
      <c r="AQ62" s="14">
        <f t="shared" si="36"/>
        <v>1</v>
      </c>
      <c r="AR62" s="146">
        <f t="shared" si="37"/>
        <v>0</v>
      </c>
      <c r="AS62" s="146">
        <f t="shared" si="38"/>
        <v>0</v>
      </c>
      <c r="AT62" s="146">
        <f t="shared" si="39"/>
        <v>0</v>
      </c>
      <c r="AU62" s="77">
        <f t="shared" si="40"/>
        <v>0</v>
      </c>
      <c r="AV62" s="77">
        <f t="shared" si="41"/>
        <v>0</v>
      </c>
      <c r="AW62" s="77">
        <f t="shared" si="42"/>
        <v>0</v>
      </c>
      <c r="AX62" s="77">
        <f t="shared" si="43"/>
        <v>0</v>
      </c>
      <c r="AY62" s="6">
        <f t="shared" si="55"/>
        <v>0</v>
      </c>
      <c r="AZ62" s="6">
        <f t="shared" si="44"/>
        <v>0</v>
      </c>
      <c r="BA62" s="6">
        <f t="shared" si="45"/>
        <v>0</v>
      </c>
      <c r="BB62" s="6">
        <f t="shared" si="46"/>
        <v>0</v>
      </c>
      <c r="BC62" s="6">
        <f t="shared" si="47"/>
        <v>0</v>
      </c>
      <c r="BD62" s="6">
        <f t="shared" si="48"/>
        <v>0</v>
      </c>
      <c r="BE62" s="6">
        <f t="shared" si="49"/>
        <v>0</v>
      </c>
      <c r="BF62" s="6">
        <f t="shared" si="56"/>
        <v>0</v>
      </c>
      <c r="BG62" s="6"/>
      <c r="BH62" s="6"/>
      <c r="BI62" s="51">
        <f t="shared" si="50"/>
        <v>1</v>
      </c>
      <c r="BT62" s="2"/>
    </row>
    <row r="63" spans="1:72">
      <c r="A63">
        <f t="shared" si="3"/>
        <v>40</v>
      </c>
      <c r="B63" s="30">
        <f t="shared" si="4"/>
        <v>43809</v>
      </c>
      <c r="C63" s="14">
        <f t="shared" si="5"/>
        <v>1</v>
      </c>
      <c r="D63" s="14">
        <f t="shared" si="6"/>
        <v>4</v>
      </c>
      <c r="E63" s="14">
        <f t="shared" si="7"/>
        <v>4</v>
      </c>
      <c r="F63" s="53">
        <f t="shared" si="8"/>
        <v>43809</v>
      </c>
      <c r="G63" s="66">
        <f t="shared" si="9"/>
        <v>2.5</v>
      </c>
      <c r="H63" s="66">
        <f t="shared" si="0"/>
        <v>0.1</v>
      </c>
      <c r="I63" s="172">
        <f t="shared" si="10"/>
        <v>0.01</v>
      </c>
      <c r="J63" s="14">
        <f t="shared" si="11"/>
        <v>6</v>
      </c>
      <c r="K63" s="18">
        <f t="shared" si="12"/>
        <v>0.23308713507932807</v>
      </c>
      <c r="L63" s="18">
        <f t="shared" si="13"/>
        <v>6.6666666666666671E-3</v>
      </c>
      <c r="M63" s="6">
        <f t="shared" si="14"/>
        <v>0</v>
      </c>
      <c r="N63" s="6">
        <f t="shared" si="51"/>
        <v>0</v>
      </c>
      <c r="O63" s="6">
        <f t="shared" si="15"/>
        <v>6375000</v>
      </c>
      <c r="P63" s="6">
        <f>IF($B63&lt;$D$12,0,IF('Plot Data'!X13&gt;0,'Plot Data'!X13,MAX(0,MIN($D$15,$O63))))</f>
        <v>0</v>
      </c>
      <c r="Q63" s="97">
        <f t="shared" si="16"/>
        <v>0</v>
      </c>
      <c r="R63" s="97">
        <f t="shared" si="17"/>
        <v>0</v>
      </c>
      <c r="S63" s="6">
        <f t="shared" si="18"/>
        <v>0</v>
      </c>
      <c r="T63" s="6"/>
      <c r="U63" s="6"/>
      <c r="V63" s="6">
        <f t="shared" si="19"/>
        <v>0</v>
      </c>
      <c r="W63" s="149">
        <f t="shared" si="52"/>
        <v>1</v>
      </c>
      <c r="X63" s="97">
        <f t="shared" si="20"/>
        <v>0</v>
      </c>
      <c r="Y63" s="6">
        <f t="shared" si="21"/>
        <v>0</v>
      </c>
      <c r="Z63" s="6">
        <f t="shared" si="22"/>
        <v>0</v>
      </c>
      <c r="AA63" s="6">
        <f t="shared" si="23"/>
        <v>0</v>
      </c>
      <c r="AB63" s="6">
        <f t="shared" si="24"/>
        <v>0</v>
      </c>
      <c r="AC63" s="6">
        <f t="shared" si="25"/>
        <v>0</v>
      </c>
      <c r="AD63" s="6">
        <f t="array" ref="AD63">SUM(($A63-A33:A63=J33:J63)*(N33:N63))</f>
        <v>0</v>
      </c>
      <c r="AE63" s="6">
        <f t="shared" si="26"/>
        <v>7500000</v>
      </c>
      <c r="AF63" s="6">
        <f t="shared" si="53"/>
        <v>7500000</v>
      </c>
      <c r="AG63" s="6">
        <f t="shared" si="54"/>
        <v>0</v>
      </c>
      <c r="AH63" s="6">
        <f t="shared" si="27"/>
        <v>0</v>
      </c>
      <c r="AI63" s="6">
        <f t="shared" si="28"/>
        <v>0</v>
      </c>
      <c r="AJ63" s="6">
        <f t="shared" si="29"/>
        <v>0</v>
      </c>
      <c r="AK63" s="6">
        <f t="shared" si="30"/>
        <v>0</v>
      </c>
      <c r="AL63" s="6">
        <f t="shared" si="31"/>
        <v>0</v>
      </c>
      <c r="AM63" s="6">
        <f t="shared" si="32"/>
        <v>0</v>
      </c>
      <c r="AN63" s="6">
        <f t="shared" si="33"/>
        <v>0</v>
      </c>
      <c r="AO63" s="6">
        <f t="shared" si="34"/>
        <v>0</v>
      </c>
      <c r="AP63" s="6">
        <f t="shared" si="35"/>
        <v>0</v>
      </c>
      <c r="AQ63" s="14">
        <f t="shared" si="36"/>
        <v>1</v>
      </c>
      <c r="AR63" s="146">
        <f t="shared" si="37"/>
        <v>0</v>
      </c>
      <c r="AS63" s="146">
        <f t="shared" si="38"/>
        <v>0</v>
      </c>
      <c r="AT63" s="146">
        <f t="shared" si="39"/>
        <v>0</v>
      </c>
      <c r="AU63" s="77">
        <f t="shared" si="40"/>
        <v>0</v>
      </c>
      <c r="AV63" s="77">
        <f t="shared" si="41"/>
        <v>0</v>
      </c>
      <c r="AW63" s="77">
        <f t="shared" si="42"/>
        <v>0</v>
      </c>
      <c r="AX63" s="77">
        <f t="shared" si="43"/>
        <v>0</v>
      </c>
      <c r="AY63" s="6">
        <f t="shared" si="55"/>
        <v>0</v>
      </c>
      <c r="AZ63" s="6">
        <f t="shared" si="44"/>
        <v>0</v>
      </c>
      <c r="BA63" s="6">
        <f t="shared" si="45"/>
        <v>0</v>
      </c>
      <c r="BB63" s="6">
        <f t="shared" si="46"/>
        <v>0</v>
      </c>
      <c r="BC63" s="6">
        <f t="shared" si="47"/>
        <v>0</v>
      </c>
      <c r="BD63" s="6">
        <f t="shared" si="48"/>
        <v>0</v>
      </c>
      <c r="BE63" s="6">
        <f t="shared" si="49"/>
        <v>0</v>
      </c>
      <c r="BF63" s="6">
        <f t="shared" si="56"/>
        <v>0</v>
      </c>
      <c r="BG63" s="6"/>
      <c r="BH63" s="6"/>
      <c r="BI63" s="51">
        <f t="shared" si="50"/>
        <v>1</v>
      </c>
      <c r="BT63" s="2"/>
    </row>
    <row r="64" spans="1:72">
      <c r="A64">
        <f t="shared" si="3"/>
        <v>41</v>
      </c>
      <c r="B64" s="30">
        <f t="shared" si="4"/>
        <v>43810</v>
      </c>
      <c r="C64" s="14">
        <f t="shared" si="5"/>
        <v>1</v>
      </c>
      <c r="D64" s="14">
        <f t="shared" si="6"/>
        <v>4</v>
      </c>
      <c r="E64" s="14">
        <f t="shared" si="7"/>
        <v>4</v>
      </c>
      <c r="F64" s="53">
        <f t="shared" si="8"/>
        <v>43810</v>
      </c>
      <c r="G64" s="66">
        <f t="shared" si="9"/>
        <v>2.5</v>
      </c>
      <c r="H64" s="66">
        <f t="shared" si="0"/>
        <v>0.1</v>
      </c>
      <c r="I64" s="172">
        <f t="shared" si="10"/>
        <v>0.01</v>
      </c>
      <c r="J64" s="14">
        <f t="shared" si="11"/>
        <v>6</v>
      </c>
      <c r="K64" s="18">
        <f t="shared" si="12"/>
        <v>0.23308713507932807</v>
      </c>
      <c r="L64" s="18">
        <f t="shared" si="13"/>
        <v>6.6666666666666671E-3</v>
      </c>
      <c r="M64" s="6">
        <f t="shared" si="14"/>
        <v>0</v>
      </c>
      <c r="N64" s="6">
        <f t="shared" si="51"/>
        <v>0</v>
      </c>
      <c r="O64" s="6">
        <f t="shared" si="15"/>
        <v>6375000</v>
      </c>
      <c r="P64" s="6">
        <f>IF($B64&lt;$D$12,0,IF('Plot Data'!X14&gt;0,'Plot Data'!X14,MAX(0,MIN($D$15,$O64))))</f>
        <v>0</v>
      </c>
      <c r="Q64" s="97">
        <f t="shared" si="16"/>
        <v>0</v>
      </c>
      <c r="R64" s="97">
        <f t="shared" si="17"/>
        <v>0</v>
      </c>
      <c r="S64" s="6">
        <f t="shared" si="18"/>
        <v>0</v>
      </c>
      <c r="T64" s="6"/>
      <c r="U64" s="6"/>
      <c r="V64" s="6">
        <f t="shared" si="19"/>
        <v>0</v>
      </c>
      <c r="W64" s="149">
        <f t="shared" si="52"/>
        <v>1</v>
      </c>
      <c r="X64" s="97">
        <f t="shared" si="20"/>
        <v>0</v>
      </c>
      <c r="Y64" s="6">
        <f t="shared" si="21"/>
        <v>0</v>
      </c>
      <c r="Z64" s="6">
        <f t="shared" si="22"/>
        <v>0</v>
      </c>
      <c r="AA64" s="6">
        <f t="shared" si="23"/>
        <v>0</v>
      </c>
      <c r="AB64" s="6">
        <f t="shared" si="24"/>
        <v>0</v>
      </c>
      <c r="AC64" s="6">
        <f t="shared" si="25"/>
        <v>0</v>
      </c>
      <c r="AD64" s="6">
        <f t="array" ref="AD64">SUM(($A64-A34:A64=J34:J64)*(N34:N64))</f>
        <v>0</v>
      </c>
      <c r="AE64" s="6">
        <f t="shared" si="26"/>
        <v>7500000</v>
      </c>
      <c r="AF64" s="6">
        <f t="shared" si="53"/>
        <v>7500000</v>
      </c>
      <c r="AG64" s="6">
        <f t="shared" si="54"/>
        <v>0</v>
      </c>
      <c r="AH64" s="6">
        <f t="shared" si="27"/>
        <v>0</v>
      </c>
      <c r="AI64" s="6">
        <f t="shared" si="28"/>
        <v>0</v>
      </c>
      <c r="AJ64" s="6">
        <f t="shared" si="29"/>
        <v>0</v>
      </c>
      <c r="AK64" s="6">
        <f t="shared" si="30"/>
        <v>0</v>
      </c>
      <c r="AL64" s="6">
        <f t="shared" si="31"/>
        <v>0</v>
      </c>
      <c r="AM64" s="6">
        <f t="shared" si="32"/>
        <v>0</v>
      </c>
      <c r="AN64" s="6">
        <f t="shared" si="33"/>
        <v>0</v>
      </c>
      <c r="AO64" s="6">
        <f t="shared" si="34"/>
        <v>0</v>
      </c>
      <c r="AP64" s="6">
        <f t="shared" si="35"/>
        <v>0</v>
      </c>
      <c r="AQ64" s="14">
        <f t="shared" si="36"/>
        <v>1</v>
      </c>
      <c r="AR64" s="146">
        <f t="shared" si="37"/>
        <v>0</v>
      </c>
      <c r="AS64" s="146">
        <f t="shared" si="38"/>
        <v>0</v>
      </c>
      <c r="AT64" s="146">
        <f t="shared" si="39"/>
        <v>0</v>
      </c>
      <c r="AU64" s="77">
        <f t="shared" si="40"/>
        <v>0</v>
      </c>
      <c r="AV64" s="77">
        <f t="shared" si="41"/>
        <v>0</v>
      </c>
      <c r="AW64" s="77">
        <f t="shared" si="42"/>
        <v>0</v>
      </c>
      <c r="AX64" s="77">
        <f t="shared" si="43"/>
        <v>0</v>
      </c>
      <c r="AY64" s="6">
        <f t="shared" si="55"/>
        <v>0</v>
      </c>
      <c r="AZ64" s="6">
        <f t="shared" si="44"/>
        <v>0</v>
      </c>
      <c r="BA64" s="6">
        <f t="shared" si="45"/>
        <v>0</v>
      </c>
      <c r="BB64" s="6">
        <f t="shared" si="46"/>
        <v>0</v>
      </c>
      <c r="BC64" s="6">
        <f t="shared" si="47"/>
        <v>0</v>
      </c>
      <c r="BD64" s="6">
        <f t="shared" si="48"/>
        <v>0</v>
      </c>
      <c r="BE64" s="6">
        <f t="shared" si="49"/>
        <v>0</v>
      </c>
      <c r="BF64" s="6">
        <f t="shared" si="56"/>
        <v>0</v>
      </c>
      <c r="BG64" s="6"/>
      <c r="BH64" s="6"/>
      <c r="BI64" s="51">
        <f t="shared" si="50"/>
        <v>1</v>
      </c>
      <c r="BT64" s="2"/>
    </row>
    <row r="65" spans="1:72">
      <c r="A65">
        <f t="shared" si="3"/>
        <v>42</v>
      </c>
      <c r="B65" s="30">
        <f t="shared" si="4"/>
        <v>43811</v>
      </c>
      <c r="C65" s="14">
        <f t="shared" si="5"/>
        <v>1</v>
      </c>
      <c r="D65" s="14">
        <f t="shared" si="6"/>
        <v>4</v>
      </c>
      <c r="E65" s="14">
        <f t="shared" si="7"/>
        <v>4</v>
      </c>
      <c r="F65" s="53">
        <f t="shared" si="8"/>
        <v>43811</v>
      </c>
      <c r="G65" s="66">
        <f t="shared" si="9"/>
        <v>2.5</v>
      </c>
      <c r="H65" s="66">
        <f t="shared" si="0"/>
        <v>0.1</v>
      </c>
      <c r="I65" s="172">
        <f t="shared" si="10"/>
        <v>0.01</v>
      </c>
      <c r="J65" s="14">
        <f t="shared" si="11"/>
        <v>6</v>
      </c>
      <c r="K65" s="18">
        <f t="shared" si="12"/>
        <v>0.23308713507932807</v>
      </c>
      <c r="L65" s="18">
        <f t="shared" si="13"/>
        <v>6.6666666666666671E-3</v>
      </c>
      <c r="M65" s="6">
        <f t="shared" si="14"/>
        <v>0</v>
      </c>
      <c r="N65" s="6">
        <f t="shared" si="51"/>
        <v>0</v>
      </c>
      <c r="O65" s="6">
        <f t="shared" si="15"/>
        <v>6375000</v>
      </c>
      <c r="P65" s="6">
        <f>IF($B65&lt;$D$12,0,IF('Plot Data'!X15&gt;0,'Plot Data'!X15,MAX(0,MIN($D$15,$O65))))</f>
        <v>0</v>
      </c>
      <c r="Q65" s="97">
        <f t="shared" si="16"/>
        <v>0</v>
      </c>
      <c r="R65" s="97">
        <f t="shared" si="17"/>
        <v>0</v>
      </c>
      <c r="S65" s="6">
        <f t="shared" si="18"/>
        <v>0</v>
      </c>
      <c r="T65" s="6"/>
      <c r="U65" s="6"/>
      <c r="V65" s="6">
        <f t="shared" si="19"/>
        <v>0</v>
      </c>
      <c r="W65" s="149">
        <f t="shared" si="52"/>
        <v>1</v>
      </c>
      <c r="X65" s="97">
        <f t="shared" si="20"/>
        <v>0</v>
      </c>
      <c r="Y65" s="6">
        <f t="shared" si="21"/>
        <v>0</v>
      </c>
      <c r="Z65" s="6">
        <f t="shared" si="22"/>
        <v>0</v>
      </c>
      <c r="AA65" s="6">
        <f t="shared" si="23"/>
        <v>0</v>
      </c>
      <c r="AB65" s="6">
        <f t="shared" si="24"/>
        <v>0</v>
      </c>
      <c r="AC65" s="6">
        <f t="shared" si="25"/>
        <v>0</v>
      </c>
      <c r="AD65" s="6">
        <f t="array" ref="AD65">SUM(($A65-A35:A65=J35:J65)*(N35:N65))</f>
        <v>0</v>
      </c>
      <c r="AE65" s="6">
        <f t="shared" si="26"/>
        <v>7500000</v>
      </c>
      <c r="AF65" s="6">
        <f t="shared" si="53"/>
        <v>7500000</v>
      </c>
      <c r="AG65" s="6">
        <f t="shared" si="54"/>
        <v>0</v>
      </c>
      <c r="AH65" s="6">
        <f t="shared" si="27"/>
        <v>0</v>
      </c>
      <c r="AI65" s="6">
        <f t="shared" si="28"/>
        <v>0</v>
      </c>
      <c r="AJ65" s="6">
        <f t="shared" si="29"/>
        <v>0</v>
      </c>
      <c r="AK65" s="6">
        <f t="shared" si="30"/>
        <v>0</v>
      </c>
      <c r="AL65" s="6">
        <f t="shared" si="31"/>
        <v>0</v>
      </c>
      <c r="AM65" s="6">
        <f t="shared" si="32"/>
        <v>0</v>
      </c>
      <c r="AN65" s="6">
        <f t="shared" si="33"/>
        <v>0</v>
      </c>
      <c r="AO65" s="6">
        <f t="shared" si="34"/>
        <v>0</v>
      </c>
      <c r="AP65" s="6">
        <f t="shared" si="35"/>
        <v>0</v>
      </c>
      <c r="AQ65" s="14">
        <f t="shared" si="36"/>
        <v>1</v>
      </c>
      <c r="AR65" s="146">
        <f t="shared" si="37"/>
        <v>0</v>
      </c>
      <c r="AS65" s="146">
        <f t="shared" si="38"/>
        <v>0</v>
      </c>
      <c r="AT65" s="146">
        <f t="shared" si="39"/>
        <v>0</v>
      </c>
      <c r="AU65" s="77">
        <f t="shared" si="40"/>
        <v>0</v>
      </c>
      <c r="AV65" s="77">
        <f t="shared" si="41"/>
        <v>0</v>
      </c>
      <c r="AW65" s="77">
        <f t="shared" si="42"/>
        <v>0</v>
      </c>
      <c r="AX65" s="77">
        <f t="shared" si="43"/>
        <v>0</v>
      </c>
      <c r="AY65" s="6">
        <f t="shared" si="55"/>
        <v>0</v>
      </c>
      <c r="AZ65" s="6">
        <f t="shared" si="44"/>
        <v>0</v>
      </c>
      <c r="BA65" s="6">
        <f t="shared" si="45"/>
        <v>0</v>
      </c>
      <c r="BB65" s="6">
        <f t="shared" si="46"/>
        <v>0</v>
      </c>
      <c r="BC65" s="6">
        <f t="shared" si="47"/>
        <v>0</v>
      </c>
      <c r="BD65" s="6">
        <f t="shared" si="48"/>
        <v>0</v>
      </c>
      <c r="BE65" s="6">
        <f t="shared" si="49"/>
        <v>0</v>
      </c>
      <c r="BF65" s="6">
        <f t="shared" si="56"/>
        <v>0</v>
      </c>
      <c r="BG65" s="6"/>
      <c r="BH65" s="6"/>
      <c r="BI65" s="51">
        <f t="shared" si="50"/>
        <v>1</v>
      </c>
      <c r="BT65" s="2"/>
    </row>
    <row r="66" spans="1:72">
      <c r="A66">
        <f t="shared" si="3"/>
        <v>43</v>
      </c>
      <c r="B66" s="30">
        <f t="shared" si="4"/>
        <v>43812</v>
      </c>
      <c r="C66" s="14">
        <f t="shared" si="5"/>
        <v>1</v>
      </c>
      <c r="D66" s="14">
        <f t="shared" si="6"/>
        <v>4</v>
      </c>
      <c r="E66" s="14">
        <f t="shared" si="7"/>
        <v>4</v>
      </c>
      <c r="F66" s="53">
        <f t="shared" si="8"/>
        <v>43812</v>
      </c>
      <c r="G66" s="66">
        <f t="shared" si="9"/>
        <v>2.5</v>
      </c>
      <c r="H66" s="66">
        <f t="shared" si="0"/>
        <v>0.1</v>
      </c>
      <c r="I66" s="172">
        <f t="shared" si="10"/>
        <v>0.01</v>
      </c>
      <c r="J66" s="14">
        <f t="shared" si="11"/>
        <v>6</v>
      </c>
      <c r="K66" s="18">
        <f t="shared" si="12"/>
        <v>0.23308713507932807</v>
      </c>
      <c r="L66" s="18">
        <f t="shared" si="13"/>
        <v>6.6666666666666671E-3</v>
      </c>
      <c r="M66" s="6">
        <f t="shared" si="14"/>
        <v>0</v>
      </c>
      <c r="N66" s="6">
        <f t="shared" si="51"/>
        <v>0</v>
      </c>
      <c r="O66" s="6">
        <f t="shared" si="15"/>
        <v>6375000</v>
      </c>
      <c r="P66" s="6">
        <f>IF($B66&lt;$D$12,0,IF('Plot Data'!X16&gt;0,'Plot Data'!X16,MAX(0,MIN($D$15,$O66))))</f>
        <v>0</v>
      </c>
      <c r="Q66" s="97">
        <f t="shared" si="16"/>
        <v>0</v>
      </c>
      <c r="R66" s="97">
        <f t="shared" si="17"/>
        <v>0</v>
      </c>
      <c r="S66" s="6">
        <f t="shared" si="18"/>
        <v>0</v>
      </c>
      <c r="T66" s="6"/>
      <c r="U66" s="6"/>
      <c r="V66" s="6">
        <f t="shared" si="19"/>
        <v>0</v>
      </c>
      <c r="W66" s="149">
        <f t="shared" si="52"/>
        <v>1</v>
      </c>
      <c r="X66" s="97">
        <f t="shared" si="20"/>
        <v>0</v>
      </c>
      <c r="Y66" s="6">
        <f t="shared" si="21"/>
        <v>0</v>
      </c>
      <c r="Z66" s="6">
        <f t="shared" si="22"/>
        <v>0</v>
      </c>
      <c r="AA66" s="6">
        <f t="shared" si="23"/>
        <v>0</v>
      </c>
      <c r="AB66" s="6">
        <f t="shared" si="24"/>
        <v>0</v>
      </c>
      <c r="AC66" s="6">
        <f t="shared" si="25"/>
        <v>0</v>
      </c>
      <c r="AD66" s="6">
        <f t="array" ref="AD66">SUM(($A66-A36:A66=J36:J66)*(N36:N66))</f>
        <v>0</v>
      </c>
      <c r="AE66" s="6">
        <f t="shared" si="26"/>
        <v>7500000</v>
      </c>
      <c r="AF66" s="6">
        <f t="shared" si="53"/>
        <v>7500000</v>
      </c>
      <c r="AG66" s="6">
        <f t="shared" si="54"/>
        <v>0</v>
      </c>
      <c r="AH66" s="6">
        <f t="shared" si="27"/>
        <v>0</v>
      </c>
      <c r="AI66" s="6">
        <f t="shared" si="28"/>
        <v>0</v>
      </c>
      <c r="AJ66" s="6">
        <f t="shared" si="29"/>
        <v>0</v>
      </c>
      <c r="AK66" s="6">
        <f t="shared" si="30"/>
        <v>0</v>
      </c>
      <c r="AL66" s="6">
        <f t="shared" si="31"/>
        <v>0</v>
      </c>
      <c r="AM66" s="6">
        <f t="shared" si="32"/>
        <v>0</v>
      </c>
      <c r="AN66" s="6">
        <f t="shared" si="33"/>
        <v>0</v>
      </c>
      <c r="AO66" s="6">
        <f t="shared" si="34"/>
        <v>0</v>
      </c>
      <c r="AP66" s="6">
        <f t="shared" si="35"/>
        <v>0</v>
      </c>
      <c r="AQ66" s="14">
        <f t="shared" si="36"/>
        <v>1</v>
      </c>
      <c r="AR66" s="146">
        <f t="shared" si="37"/>
        <v>0</v>
      </c>
      <c r="AS66" s="146">
        <f t="shared" si="38"/>
        <v>0</v>
      </c>
      <c r="AT66" s="146">
        <f t="shared" si="39"/>
        <v>0</v>
      </c>
      <c r="AU66" s="77">
        <f t="shared" si="40"/>
        <v>0</v>
      </c>
      <c r="AV66" s="77">
        <f t="shared" si="41"/>
        <v>0</v>
      </c>
      <c r="AW66" s="77">
        <f t="shared" si="42"/>
        <v>0</v>
      </c>
      <c r="AX66" s="77">
        <f t="shared" si="43"/>
        <v>0</v>
      </c>
      <c r="AY66" s="6">
        <f t="shared" si="55"/>
        <v>0</v>
      </c>
      <c r="AZ66" s="6">
        <f t="shared" si="44"/>
        <v>0</v>
      </c>
      <c r="BA66" s="6">
        <f t="shared" si="45"/>
        <v>0</v>
      </c>
      <c r="BB66" s="6">
        <f t="shared" si="46"/>
        <v>0</v>
      </c>
      <c r="BC66" s="6">
        <f t="shared" si="47"/>
        <v>0</v>
      </c>
      <c r="BD66" s="6">
        <f t="shared" si="48"/>
        <v>0</v>
      </c>
      <c r="BE66" s="6">
        <f t="shared" si="49"/>
        <v>0</v>
      </c>
      <c r="BF66" s="6">
        <f t="shared" si="56"/>
        <v>0</v>
      </c>
      <c r="BG66" s="6"/>
      <c r="BH66" s="6"/>
      <c r="BI66" s="51">
        <f t="shared" si="50"/>
        <v>1</v>
      </c>
      <c r="BT66" s="2"/>
    </row>
    <row r="67" spans="1:72">
      <c r="A67">
        <f t="shared" si="3"/>
        <v>44</v>
      </c>
      <c r="B67" s="30">
        <f t="shared" si="4"/>
        <v>43813</v>
      </c>
      <c r="C67" s="14">
        <f t="shared" si="5"/>
        <v>1</v>
      </c>
      <c r="D67" s="14">
        <f t="shared" si="6"/>
        <v>4</v>
      </c>
      <c r="E67" s="14">
        <f t="shared" si="7"/>
        <v>4</v>
      </c>
      <c r="F67" s="53">
        <f t="shared" si="8"/>
        <v>43813</v>
      </c>
      <c r="G67" s="66">
        <f t="shared" si="9"/>
        <v>2.5</v>
      </c>
      <c r="H67" s="66">
        <f t="shared" si="0"/>
        <v>0.1</v>
      </c>
      <c r="I67" s="172">
        <f t="shared" si="10"/>
        <v>0.01</v>
      </c>
      <c r="J67" s="14">
        <f t="shared" si="11"/>
        <v>6</v>
      </c>
      <c r="K67" s="18">
        <f t="shared" si="12"/>
        <v>0.23308713507932807</v>
      </c>
      <c r="L67" s="18">
        <f t="shared" si="13"/>
        <v>6.6666666666666671E-3</v>
      </c>
      <c r="M67" s="6">
        <f t="shared" si="14"/>
        <v>0</v>
      </c>
      <c r="N67" s="6">
        <f t="shared" si="51"/>
        <v>0</v>
      </c>
      <c r="O67" s="6">
        <f t="shared" si="15"/>
        <v>6375000</v>
      </c>
      <c r="P67" s="6">
        <f>IF($B67&lt;$D$12,0,IF('Plot Data'!X17&gt;0,'Plot Data'!X17,MAX(0,MIN($D$15,$O67))))</f>
        <v>0</v>
      </c>
      <c r="Q67" s="97">
        <f t="shared" si="16"/>
        <v>0</v>
      </c>
      <c r="R67" s="97">
        <f t="shared" si="17"/>
        <v>0</v>
      </c>
      <c r="S67" s="6">
        <f t="shared" si="18"/>
        <v>0</v>
      </c>
      <c r="T67" s="6"/>
      <c r="U67" s="6"/>
      <c r="V67" s="6">
        <f t="shared" si="19"/>
        <v>0</v>
      </c>
      <c r="W67" s="149">
        <f t="shared" si="52"/>
        <v>1</v>
      </c>
      <c r="X67" s="97">
        <f t="shared" si="20"/>
        <v>0</v>
      </c>
      <c r="Y67" s="6">
        <f t="shared" si="21"/>
        <v>0</v>
      </c>
      <c r="Z67" s="6">
        <f t="shared" si="22"/>
        <v>0</v>
      </c>
      <c r="AA67" s="6">
        <f t="shared" si="23"/>
        <v>0</v>
      </c>
      <c r="AB67" s="6">
        <f t="shared" si="24"/>
        <v>0</v>
      </c>
      <c r="AC67" s="6">
        <f t="shared" si="25"/>
        <v>0</v>
      </c>
      <c r="AD67" s="6">
        <f t="array" ref="AD67">SUM(($A67-A37:A67=J37:J67)*(N37:N67))</f>
        <v>0</v>
      </c>
      <c r="AE67" s="6">
        <f t="shared" si="26"/>
        <v>7500000</v>
      </c>
      <c r="AF67" s="6">
        <f t="shared" si="53"/>
        <v>7500000</v>
      </c>
      <c r="AG67" s="6">
        <f t="shared" si="54"/>
        <v>0</v>
      </c>
      <c r="AH67" s="6">
        <f t="shared" si="27"/>
        <v>0</v>
      </c>
      <c r="AI67" s="6">
        <f t="shared" si="28"/>
        <v>0</v>
      </c>
      <c r="AJ67" s="6">
        <f t="shared" si="29"/>
        <v>0</v>
      </c>
      <c r="AK67" s="6">
        <f t="shared" si="30"/>
        <v>0</v>
      </c>
      <c r="AL67" s="6">
        <f t="shared" si="31"/>
        <v>0</v>
      </c>
      <c r="AM67" s="6">
        <f t="shared" si="32"/>
        <v>0</v>
      </c>
      <c r="AN67" s="6">
        <f t="shared" si="33"/>
        <v>0</v>
      </c>
      <c r="AO67" s="6">
        <f t="shared" si="34"/>
        <v>0</v>
      </c>
      <c r="AP67" s="6">
        <f t="shared" si="35"/>
        <v>0</v>
      </c>
      <c r="AQ67" s="14">
        <f t="shared" si="36"/>
        <v>1</v>
      </c>
      <c r="AR67" s="146">
        <f t="shared" si="37"/>
        <v>0</v>
      </c>
      <c r="AS67" s="146">
        <f t="shared" si="38"/>
        <v>0</v>
      </c>
      <c r="AT67" s="146">
        <f t="shared" si="39"/>
        <v>0</v>
      </c>
      <c r="AU67" s="77">
        <f t="shared" si="40"/>
        <v>0</v>
      </c>
      <c r="AV67" s="77">
        <f t="shared" si="41"/>
        <v>0</v>
      </c>
      <c r="AW67" s="77">
        <f t="shared" si="42"/>
        <v>0</v>
      </c>
      <c r="AX67" s="77">
        <f t="shared" si="43"/>
        <v>0</v>
      </c>
      <c r="AY67" s="6">
        <f t="shared" si="55"/>
        <v>0</v>
      </c>
      <c r="AZ67" s="6">
        <f t="shared" si="44"/>
        <v>0</v>
      </c>
      <c r="BA67" s="6">
        <f t="shared" si="45"/>
        <v>0</v>
      </c>
      <c r="BB67" s="6">
        <f t="shared" si="46"/>
        <v>0</v>
      </c>
      <c r="BC67" s="6">
        <f t="shared" si="47"/>
        <v>0</v>
      </c>
      <c r="BD67" s="6">
        <f t="shared" si="48"/>
        <v>0</v>
      </c>
      <c r="BE67" s="6">
        <f t="shared" si="49"/>
        <v>0</v>
      </c>
      <c r="BF67" s="6">
        <f t="shared" si="56"/>
        <v>0</v>
      </c>
      <c r="BG67" s="6"/>
      <c r="BH67" s="6"/>
      <c r="BI67" s="51">
        <f t="shared" si="50"/>
        <v>1</v>
      </c>
      <c r="BT67" s="2"/>
    </row>
    <row r="68" spans="1:72">
      <c r="A68">
        <f t="shared" si="3"/>
        <v>45</v>
      </c>
      <c r="B68" s="30">
        <f t="shared" si="4"/>
        <v>43814</v>
      </c>
      <c r="C68" s="14">
        <f t="shared" si="5"/>
        <v>1</v>
      </c>
      <c r="D68" s="14">
        <f t="shared" si="6"/>
        <v>4</v>
      </c>
      <c r="E68" s="14">
        <f t="shared" si="7"/>
        <v>4</v>
      </c>
      <c r="F68" s="53">
        <f t="shared" si="8"/>
        <v>43814</v>
      </c>
      <c r="G68" s="66">
        <f t="shared" si="9"/>
        <v>2.5</v>
      </c>
      <c r="H68" s="66">
        <f t="shared" si="0"/>
        <v>0.1</v>
      </c>
      <c r="I68" s="172">
        <f t="shared" si="10"/>
        <v>0.01</v>
      </c>
      <c r="J68" s="14">
        <f t="shared" si="11"/>
        <v>6</v>
      </c>
      <c r="K68" s="18">
        <f t="shared" si="12"/>
        <v>0.23308713507932807</v>
      </c>
      <c r="L68" s="18">
        <f t="shared" si="13"/>
        <v>6.6666666666666671E-3</v>
      </c>
      <c r="M68" s="6">
        <f t="shared" si="14"/>
        <v>0</v>
      </c>
      <c r="N68" s="6">
        <f t="shared" si="51"/>
        <v>0</v>
      </c>
      <c r="O68" s="6">
        <f t="shared" si="15"/>
        <v>6375000</v>
      </c>
      <c r="P68" s="6">
        <f>IF($B68&lt;$D$12,0,IF('Plot Data'!X18&gt;0,'Plot Data'!X18,MAX(0,MIN($D$15,$O68))))</f>
        <v>0</v>
      </c>
      <c r="Q68" s="97">
        <f t="shared" si="16"/>
        <v>0</v>
      </c>
      <c r="R68" s="97">
        <f t="shared" si="17"/>
        <v>0</v>
      </c>
      <c r="S68" s="6">
        <f t="shared" si="18"/>
        <v>0</v>
      </c>
      <c r="T68" s="6"/>
      <c r="U68" s="6"/>
      <c r="V68" s="6">
        <f t="shared" si="19"/>
        <v>0</v>
      </c>
      <c r="W68" s="149">
        <f t="shared" si="52"/>
        <v>1</v>
      </c>
      <c r="X68" s="97">
        <f t="shared" si="20"/>
        <v>0</v>
      </c>
      <c r="Y68" s="6">
        <f t="shared" si="21"/>
        <v>0</v>
      </c>
      <c r="Z68" s="6">
        <f t="shared" si="22"/>
        <v>0</v>
      </c>
      <c r="AA68" s="6">
        <f t="shared" si="23"/>
        <v>0</v>
      </c>
      <c r="AB68" s="6">
        <f t="shared" si="24"/>
        <v>0</v>
      </c>
      <c r="AC68" s="6">
        <f t="shared" si="25"/>
        <v>0</v>
      </c>
      <c r="AD68" s="6">
        <f t="array" ref="AD68">SUM(($A68-A38:A68=J38:J68)*(N38:N68))</f>
        <v>0</v>
      </c>
      <c r="AE68" s="6">
        <f t="shared" si="26"/>
        <v>7500000</v>
      </c>
      <c r="AF68" s="6">
        <f t="shared" si="53"/>
        <v>7500000</v>
      </c>
      <c r="AG68" s="6">
        <f t="shared" si="54"/>
        <v>0</v>
      </c>
      <c r="AH68" s="6">
        <f t="shared" si="27"/>
        <v>0</v>
      </c>
      <c r="AI68" s="6">
        <f t="shared" si="28"/>
        <v>0</v>
      </c>
      <c r="AJ68" s="6">
        <f t="shared" si="29"/>
        <v>0</v>
      </c>
      <c r="AK68" s="6">
        <f t="shared" si="30"/>
        <v>0</v>
      </c>
      <c r="AL68" s="6">
        <f t="shared" si="31"/>
        <v>0</v>
      </c>
      <c r="AM68" s="6">
        <f t="shared" si="32"/>
        <v>0</v>
      </c>
      <c r="AN68" s="6">
        <f t="shared" si="33"/>
        <v>0</v>
      </c>
      <c r="AO68" s="6">
        <f t="shared" si="34"/>
        <v>0</v>
      </c>
      <c r="AP68" s="6">
        <f t="shared" si="35"/>
        <v>0</v>
      </c>
      <c r="AQ68" s="14">
        <f t="shared" si="36"/>
        <v>1</v>
      </c>
      <c r="AR68" s="146">
        <f t="shared" si="37"/>
        <v>0</v>
      </c>
      <c r="AS68" s="146">
        <f t="shared" si="38"/>
        <v>0</v>
      </c>
      <c r="AT68" s="146">
        <f t="shared" si="39"/>
        <v>0</v>
      </c>
      <c r="AU68" s="77">
        <f t="shared" si="40"/>
        <v>0</v>
      </c>
      <c r="AV68" s="77">
        <f t="shared" si="41"/>
        <v>0</v>
      </c>
      <c r="AW68" s="77">
        <f t="shared" si="42"/>
        <v>0</v>
      </c>
      <c r="AX68" s="77">
        <f t="shared" si="43"/>
        <v>0</v>
      </c>
      <c r="AY68" s="6">
        <f t="shared" si="55"/>
        <v>0</v>
      </c>
      <c r="AZ68" s="6">
        <f t="shared" si="44"/>
        <v>0</v>
      </c>
      <c r="BA68" s="6">
        <f t="shared" si="45"/>
        <v>0</v>
      </c>
      <c r="BB68" s="6">
        <f t="shared" si="46"/>
        <v>0</v>
      </c>
      <c r="BC68" s="6">
        <f t="shared" si="47"/>
        <v>0</v>
      </c>
      <c r="BD68" s="6">
        <f t="shared" si="48"/>
        <v>0</v>
      </c>
      <c r="BE68" s="6">
        <f t="shared" si="49"/>
        <v>0</v>
      </c>
      <c r="BF68" s="6">
        <f t="shared" si="56"/>
        <v>0</v>
      </c>
      <c r="BG68" s="6"/>
      <c r="BH68" s="6"/>
      <c r="BI68" s="51">
        <f t="shared" si="50"/>
        <v>1</v>
      </c>
      <c r="BT68" s="2"/>
    </row>
    <row r="69" spans="1:72">
      <c r="A69">
        <f t="shared" si="3"/>
        <v>46</v>
      </c>
      <c r="B69" s="30">
        <f t="shared" si="4"/>
        <v>43815</v>
      </c>
      <c r="C69" s="14">
        <f t="shared" si="5"/>
        <v>1</v>
      </c>
      <c r="D69" s="14">
        <f t="shared" si="6"/>
        <v>4</v>
      </c>
      <c r="E69" s="14">
        <f t="shared" si="7"/>
        <v>4</v>
      </c>
      <c r="F69" s="53">
        <f t="shared" si="8"/>
        <v>43815</v>
      </c>
      <c r="G69" s="66">
        <f t="shared" si="9"/>
        <v>2.5</v>
      </c>
      <c r="H69" s="66">
        <f t="shared" si="0"/>
        <v>0.1</v>
      </c>
      <c r="I69" s="172">
        <f t="shared" si="10"/>
        <v>0.01</v>
      </c>
      <c r="J69" s="14">
        <f t="shared" si="11"/>
        <v>6</v>
      </c>
      <c r="K69" s="18">
        <f t="shared" si="12"/>
        <v>0.23308713507932807</v>
      </c>
      <c r="L69" s="18">
        <f t="shared" si="13"/>
        <v>6.6666666666666671E-3</v>
      </c>
      <c r="M69" s="6">
        <f t="shared" si="14"/>
        <v>0</v>
      </c>
      <c r="N69" s="6">
        <f t="shared" si="51"/>
        <v>0</v>
      </c>
      <c r="O69" s="6">
        <f t="shared" si="15"/>
        <v>6375000</v>
      </c>
      <c r="P69" s="6">
        <f>IF($B69&lt;$D$12,0,IF('Plot Data'!X19&gt;0,'Plot Data'!X19,MAX(0,MIN($D$15,$O69))))</f>
        <v>0</v>
      </c>
      <c r="Q69" s="97">
        <f t="shared" si="16"/>
        <v>0</v>
      </c>
      <c r="R69" s="97">
        <f t="shared" si="17"/>
        <v>0</v>
      </c>
      <c r="S69" s="6">
        <f t="shared" si="18"/>
        <v>0</v>
      </c>
      <c r="T69" s="6"/>
      <c r="U69" s="6"/>
      <c r="V69" s="6">
        <f t="shared" si="19"/>
        <v>0</v>
      </c>
      <c r="W69" s="149">
        <f t="shared" si="52"/>
        <v>1</v>
      </c>
      <c r="X69" s="97">
        <f t="shared" si="20"/>
        <v>0</v>
      </c>
      <c r="Y69" s="6">
        <f t="shared" si="21"/>
        <v>0</v>
      </c>
      <c r="Z69" s="6">
        <f t="shared" si="22"/>
        <v>0</v>
      </c>
      <c r="AA69" s="6">
        <f t="shared" si="23"/>
        <v>0</v>
      </c>
      <c r="AB69" s="6">
        <f t="shared" si="24"/>
        <v>0</v>
      </c>
      <c r="AC69" s="6">
        <f t="shared" si="25"/>
        <v>0</v>
      </c>
      <c r="AD69" s="6">
        <f t="array" ref="AD69">SUM(($A69-A39:A69=J39:J69)*(N39:N69))</f>
        <v>0</v>
      </c>
      <c r="AE69" s="6">
        <f t="shared" si="26"/>
        <v>7500000</v>
      </c>
      <c r="AF69" s="6">
        <f t="shared" si="53"/>
        <v>7500000</v>
      </c>
      <c r="AG69" s="6">
        <f t="shared" si="54"/>
        <v>0</v>
      </c>
      <c r="AH69" s="6">
        <f t="shared" si="27"/>
        <v>0</v>
      </c>
      <c r="AI69" s="6">
        <f t="shared" si="28"/>
        <v>0</v>
      </c>
      <c r="AJ69" s="6">
        <f t="shared" si="29"/>
        <v>0</v>
      </c>
      <c r="AK69" s="6">
        <f t="shared" si="30"/>
        <v>0</v>
      </c>
      <c r="AL69" s="6">
        <f t="shared" si="31"/>
        <v>0</v>
      </c>
      <c r="AM69" s="6">
        <f t="shared" si="32"/>
        <v>0</v>
      </c>
      <c r="AN69" s="6">
        <f t="shared" si="33"/>
        <v>0</v>
      </c>
      <c r="AO69" s="6">
        <f t="shared" si="34"/>
        <v>0</v>
      </c>
      <c r="AP69" s="6">
        <f t="shared" si="35"/>
        <v>0</v>
      </c>
      <c r="AQ69" s="14">
        <f t="shared" si="36"/>
        <v>1</v>
      </c>
      <c r="AR69" s="146">
        <f t="shared" si="37"/>
        <v>0</v>
      </c>
      <c r="AS69" s="146">
        <f t="shared" si="38"/>
        <v>0</v>
      </c>
      <c r="AT69" s="146">
        <f t="shared" si="39"/>
        <v>0</v>
      </c>
      <c r="AU69" s="77">
        <f t="shared" si="40"/>
        <v>0</v>
      </c>
      <c r="AV69" s="77">
        <f t="shared" si="41"/>
        <v>0</v>
      </c>
      <c r="AW69" s="77">
        <f t="shared" si="42"/>
        <v>0</v>
      </c>
      <c r="AX69" s="77">
        <f t="shared" si="43"/>
        <v>0</v>
      </c>
      <c r="AY69" s="6">
        <f t="shared" si="55"/>
        <v>0</v>
      </c>
      <c r="AZ69" s="6">
        <f t="shared" si="44"/>
        <v>0</v>
      </c>
      <c r="BA69" s="6">
        <f t="shared" si="45"/>
        <v>0</v>
      </c>
      <c r="BB69" s="6">
        <f t="shared" si="46"/>
        <v>0</v>
      </c>
      <c r="BC69" s="6">
        <f t="shared" si="47"/>
        <v>0</v>
      </c>
      <c r="BD69" s="6">
        <f t="shared" si="48"/>
        <v>0</v>
      </c>
      <c r="BE69" s="6">
        <f t="shared" si="49"/>
        <v>0</v>
      </c>
      <c r="BF69" s="6">
        <f t="shared" si="56"/>
        <v>0</v>
      </c>
      <c r="BG69" s="6"/>
      <c r="BH69" s="6"/>
      <c r="BI69" s="51">
        <f t="shared" si="50"/>
        <v>1</v>
      </c>
      <c r="BT69" s="2"/>
    </row>
    <row r="70" spans="1:72">
      <c r="A70">
        <f t="shared" si="3"/>
        <v>47</v>
      </c>
      <c r="B70" s="30">
        <f t="shared" si="4"/>
        <v>43816</v>
      </c>
      <c r="C70" s="14">
        <f t="shared" si="5"/>
        <v>1</v>
      </c>
      <c r="D70" s="14">
        <f t="shared" si="6"/>
        <v>4</v>
      </c>
      <c r="E70" s="14">
        <f t="shared" si="7"/>
        <v>4</v>
      </c>
      <c r="F70" s="53">
        <f t="shared" si="8"/>
        <v>43816</v>
      </c>
      <c r="G70" s="66">
        <f t="shared" si="9"/>
        <v>2.5</v>
      </c>
      <c r="H70" s="66">
        <f t="shared" si="0"/>
        <v>0.1</v>
      </c>
      <c r="I70" s="172">
        <f t="shared" si="10"/>
        <v>0.01</v>
      </c>
      <c r="J70" s="14">
        <f t="shared" si="11"/>
        <v>6</v>
      </c>
      <c r="K70" s="18">
        <f t="shared" si="12"/>
        <v>0.23308713507932807</v>
      </c>
      <c r="L70" s="18">
        <f t="shared" si="13"/>
        <v>6.6666666666666671E-3</v>
      </c>
      <c r="M70" s="6">
        <f t="shared" si="14"/>
        <v>0</v>
      </c>
      <c r="N70" s="6">
        <f t="shared" si="51"/>
        <v>0</v>
      </c>
      <c r="O70" s="6">
        <f t="shared" si="15"/>
        <v>6375000</v>
      </c>
      <c r="P70" s="6">
        <f>IF($B70&lt;$D$12,0,IF('Plot Data'!X20&gt;0,'Plot Data'!X20,MAX(0,MIN($D$15,$O70))))</f>
        <v>0</v>
      </c>
      <c r="Q70" s="97">
        <f t="shared" si="16"/>
        <v>0</v>
      </c>
      <c r="R70" s="97">
        <f t="shared" si="17"/>
        <v>0</v>
      </c>
      <c r="S70" s="6">
        <f t="shared" si="18"/>
        <v>0</v>
      </c>
      <c r="T70" s="6"/>
      <c r="U70" s="6"/>
      <c r="V70" s="6">
        <f t="shared" si="19"/>
        <v>0</v>
      </c>
      <c r="W70" s="149">
        <f t="shared" si="52"/>
        <v>1</v>
      </c>
      <c r="X70" s="97">
        <f t="shared" si="20"/>
        <v>0</v>
      </c>
      <c r="Y70" s="6">
        <f t="shared" si="21"/>
        <v>0</v>
      </c>
      <c r="Z70" s="6">
        <f t="shared" si="22"/>
        <v>0</v>
      </c>
      <c r="AA70" s="6">
        <f t="shared" si="23"/>
        <v>0</v>
      </c>
      <c r="AB70" s="6">
        <f t="shared" si="24"/>
        <v>0</v>
      </c>
      <c r="AC70" s="6">
        <f t="shared" si="25"/>
        <v>0</v>
      </c>
      <c r="AD70" s="6">
        <f t="array" ref="AD70">SUM(($A70-A40:A70=J40:J70)*(N40:N70))</f>
        <v>0</v>
      </c>
      <c r="AE70" s="6">
        <f t="shared" si="26"/>
        <v>7500000</v>
      </c>
      <c r="AF70" s="6">
        <f t="shared" si="53"/>
        <v>7500000</v>
      </c>
      <c r="AG70" s="6">
        <f t="shared" si="54"/>
        <v>0</v>
      </c>
      <c r="AH70" s="6">
        <f t="shared" si="27"/>
        <v>0</v>
      </c>
      <c r="AI70" s="6">
        <f t="shared" si="28"/>
        <v>0</v>
      </c>
      <c r="AJ70" s="6">
        <f t="shared" si="29"/>
        <v>0</v>
      </c>
      <c r="AK70" s="6">
        <f t="shared" si="30"/>
        <v>0</v>
      </c>
      <c r="AL70" s="6">
        <f t="shared" si="31"/>
        <v>0</v>
      </c>
      <c r="AM70" s="6">
        <f t="shared" si="32"/>
        <v>0</v>
      </c>
      <c r="AN70" s="6">
        <f t="shared" si="33"/>
        <v>0</v>
      </c>
      <c r="AO70" s="6">
        <f t="shared" si="34"/>
        <v>0</v>
      </c>
      <c r="AP70" s="6">
        <f t="shared" si="35"/>
        <v>0</v>
      </c>
      <c r="AQ70" s="14">
        <f t="shared" si="36"/>
        <v>1</v>
      </c>
      <c r="AR70" s="146">
        <f t="shared" si="37"/>
        <v>0</v>
      </c>
      <c r="AS70" s="146">
        <f t="shared" si="38"/>
        <v>0</v>
      </c>
      <c r="AT70" s="146">
        <f t="shared" si="39"/>
        <v>0</v>
      </c>
      <c r="AU70" s="77">
        <f t="shared" si="40"/>
        <v>0</v>
      </c>
      <c r="AV70" s="77">
        <f t="shared" si="41"/>
        <v>0</v>
      </c>
      <c r="AW70" s="77">
        <f t="shared" si="42"/>
        <v>0</v>
      </c>
      <c r="AX70" s="77">
        <f t="shared" si="43"/>
        <v>0</v>
      </c>
      <c r="AY70" s="6">
        <f t="shared" si="55"/>
        <v>0</v>
      </c>
      <c r="AZ70" s="6">
        <f t="shared" si="44"/>
        <v>0</v>
      </c>
      <c r="BA70" s="6">
        <f t="shared" si="45"/>
        <v>0</v>
      </c>
      <c r="BB70" s="6">
        <f t="shared" si="46"/>
        <v>0</v>
      </c>
      <c r="BC70" s="6">
        <f t="shared" si="47"/>
        <v>0</v>
      </c>
      <c r="BD70" s="6">
        <f t="shared" si="48"/>
        <v>0</v>
      </c>
      <c r="BE70" s="6">
        <f t="shared" si="49"/>
        <v>0</v>
      </c>
      <c r="BF70" s="6">
        <f t="shared" si="56"/>
        <v>0</v>
      </c>
      <c r="BG70" s="6"/>
      <c r="BH70" s="6"/>
      <c r="BI70" s="51">
        <f t="shared" si="50"/>
        <v>1</v>
      </c>
      <c r="BT70" s="2"/>
    </row>
    <row r="71" spans="1:72">
      <c r="A71">
        <f t="shared" si="3"/>
        <v>48</v>
      </c>
      <c r="B71" s="30">
        <f t="shared" si="4"/>
        <v>43817</v>
      </c>
      <c r="C71" s="14">
        <f t="shared" si="5"/>
        <v>1</v>
      </c>
      <c r="D71" s="14">
        <f t="shared" si="6"/>
        <v>4</v>
      </c>
      <c r="E71" s="14">
        <f t="shared" si="7"/>
        <v>4</v>
      </c>
      <c r="F71" s="53">
        <f t="shared" si="8"/>
        <v>43817</v>
      </c>
      <c r="G71" s="66">
        <f t="shared" si="9"/>
        <v>2.5</v>
      </c>
      <c r="H71" s="66">
        <f t="shared" si="0"/>
        <v>0.1</v>
      </c>
      <c r="I71" s="172">
        <f t="shared" si="10"/>
        <v>0.01</v>
      </c>
      <c r="J71" s="14">
        <f t="shared" si="11"/>
        <v>6</v>
      </c>
      <c r="K71" s="18">
        <f t="shared" si="12"/>
        <v>0.23308713507932807</v>
      </c>
      <c r="L71" s="18">
        <f t="shared" si="13"/>
        <v>6.6666666666666671E-3</v>
      </c>
      <c r="M71" s="6">
        <f t="shared" si="14"/>
        <v>0</v>
      </c>
      <c r="N71" s="6">
        <f t="shared" si="51"/>
        <v>0</v>
      </c>
      <c r="O71" s="6">
        <f t="shared" si="15"/>
        <v>6375000</v>
      </c>
      <c r="P71" s="6">
        <f>IF($B71&lt;$D$12,0,IF('Plot Data'!X21&gt;0,'Plot Data'!X21,MAX(0,MIN($D$15,$O71))))</f>
        <v>0</v>
      </c>
      <c r="Q71" s="97">
        <f t="shared" si="16"/>
        <v>0</v>
      </c>
      <c r="R71" s="97">
        <f t="shared" si="17"/>
        <v>0</v>
      </c>
      <c r="S71" s="6">
        <f t="shared" si="18"/>
        <v>0</v>
      </c>
      <c r="T71" s="6"/>
      <c r="U71" s="6"/>
      <c r="V71" s="6">
        <f t="shared" si="19"/>
        <v>0</v>
      </c>
      <c r="W71" s="149">
        <f t="shared" si="52"/>
        <v>1</v>
      </c>
      <c r="X71" s="97">
        <f t="shared" si="20"/>
        <v>0</v>
      </c>
      <c r="Y71" s="6">
        <f t="shared" si="21"/>
        <v>0</v>
      </c>
      <c r="Z71" s="6">
        <f t="shared" si="22"/>
        <v>0</v>
      </c>
      <c r="AA71" s="6">
        <f t="shared" si="23"/>
        <v>0</v>
      </c>
      <c r="AB71" s="6">
        <f t="shared" si="24"/>
        <v>0</v>
      </c>
      <c r="AC71" s="6">
        <f t="shared" si="25"/>
        <v>0</v>
      </c>
      <c r="AD71" s="6">
        <f t="array" ref="AD71">SUM(($A71-A41:A71=J41:J71)*(N41:N71))</f>
        <v>0</v>
      </c>
      <c r="AE71" s="6">
        <f t="shared" si="26"/>
        <v>7500000</v>
      </c>
      <c r="AF71" s="6">
        <f t="shared" si="53"/>
        <v>7500000</v>
      </c>
      <c r="AG71" s="6">
        <f t="shared" si="54"/>
        <v>0</v>
      </c>
      <c r="AH71" s="6">
        <f t="shared" si="27"/>
        <v>0</v>
      </c>
      <c r="AI71" s="6">
        <f t="shared" si="28"/>
        <v>0</v>
      </c>
      <c r="AJ71" s="6">
        <f t="shared" si="29"/>
        <v>0</v>
      </c>
      <c r="AK71" s="6">
        <f t="shared" si="30"/>
        <v>0</v>
      </c>
      <c r="AL71" s="6">
        <f t="shared" si="31"/>
        <v>0</v>
      </c>
      <c r="AM71" s="6">
        <f t="shared" si="32"/>
        <v>0</v>
      </c>
      <c r="AN71" s="6">
        <f t="shared" si="33"/>
        <v>0</v>
      </c>
      <c r="AO71" s="6">
        <f t="shared" si="34"/>
        <v>0</v>
      </c>
      <c r="AP71" s="6">
        <f t="shared" si="35"/>
        <v>0</v>
      </c>
      <c r="AQ71" s="14">
        <f t="shared" si="36"/>
        <v>1</v>
      </c>
      <c r="AR71" s="146">
        <f t="shared" si="37"/>
        <v>0</v>
      </c>
      <c r="AS71" s="146">
        <f t="shared" si="38"/>
        <v>0</v>
      </c>
      <c r="AT71" s="146">
        <f t="shared" si="39"/>
        <v>0</v>
      </c>
      <c r="AU71" s="77">
        <f t="shared" si="40"/>
        <v>0</v>
      </c>
      <c r="AV71" s="77">
        <f t="shared" si="41"/>
        <v>0</v>
      </c>
      <c r="AW71" s="77">
        <f t="shared" si="42"/>
        <v>0</v>
      </c>
      <c r="AX71" s="77">
        <f t="shared" si="43"/>
        <v>0</v>
      </c>
      <c r="AY71" s="6">
        <f t="shared" si="55"/>
        <v>0</v>
      </c>
      <c r="AZ71" s="6">
        <f t="shared" si="44"/>
        <v>0</v>
      </c>
      <c r="BA71" s="6">
        <f t="shared" si="45"/>
        <v>0</v>
      </c>
      <c r="BB71" s="6">
        <f t="shared" si="46"/>
        <v>0</v>
      </c>
      <c r="BC71" s="6">
        <f t="shared" si="47"/>
        <v>0</v>
      </c>
      <c r="BD71" s="6">
        <f t="shared" si="48"/>
        <v>0</v>
      </c>
      <c r="BE71" s="6">
        <f t="shared" si="49"/>
        <v>0</v>
      </c>
      <c r="BF71" s="6">
        <f t="shared" si="56"/>
        <v>0</v>
      </c>
      <c r="BG71" s="6"/>
      <c r="BH71" s="6"/>
      <c r="BI71" s="51">
        <f t="shared" si="50"/>
        <v>1</v>
      </c>
      <c r="BT71" s="2"/>
    </row>
    <row r="72" spans="1:72">
      <c r="A72">
        <f t="shared" si="3"/>
        <v>49</v>
      </c>
      <c r="B72" s="30">
        <f t="shared" si="4"/>
        <v>43818</v>
      </c>
      <c r="C72" s="14">
        <f t="shared" si="5"/>
        <v>1</v>
      </c>
      <c r="D72" s="14">
        <f t="shared" si="6"/>
        <v>4</v>
      </c>
      <c r="E72" s="14">
        <f t="shared" si="7"/>
        <v>4</v>
      </c>
      <c r="F72" s="53">
        <f t="shared" si="8"/>
        <v>43818</v>
      </c>
      <c r="G72" s="66">
        <f t="shared" si="9"/>
        <v>2.5</v>
      </c>
      <c r="H72" s="66">
        <f t="shared" si="0"/>
        <v>0.1</v>
      </c>
      <c r="I72" s="172">
        <f t="shared" si="10"/>
        <v>0.01</v>
      </c>
      <c r="J72" s="14">
        <f t="shared" si="11"/>
        <v>6</v>
      </c>
      <c r="K72" s="18">
        <f t="shared" si="12"/>
        <v>0.23308713507932807</v>
      </c>
      <c r="L72" s="18">
        <f t="shared" si="13"/>
        <v>6.6666666666666671E-3</v>
      </c>
      <c r="M72" s="6">
        <f t="shared" si="14"/>
        <v>0</v>
      </c>
      <c r="N72" s="6">
        <f t="shared" si="51"/>
        <v>0</v>
      </c>
      <c r="O72" s="6">
        <f t="shared" si="15"/>
        <v>6375000</v>
      </c>
      <c r="P72" s="6">
        <f>IF($B72&lt;$D$12,0,IF('Plot Data'!X22&gt;0,'Plot Data'!X22,MAX(0,MIN($D$15,$O72))))</f>
        <v>0</v>
      </c>
      <c r="Q72" s="97">
        <f t="shared" si="16"/>
        <v>0</v>
      </c>
      <c r="R72" s="97">
        <f t="shared" si="17"/>
        <v>0</v>
      </c>
      <c r="S72" s="6">
        <f t="shared" si="18"/>
        <v>0</v>
      </c>
      <c r="T72" s="6"/>
      <c r="U72" s="6"/>
      <c r="V72" s="6">
        <f t="shared" si="19"/>
        <v>0</v>
      </c>
      <c r="W72" s="149">
        <f t="shared" si="52"/>
        <v>1</v>
      </c>
      <c r="X72" s="97">
        <f t="shared" si="20"/>
        <v>0</v>
      </c>
      <c r="Y72" s="6">
        <f t="shared" si="21"/>
        <v>0</v>
      </c>
      <c r="Z72" s="6">
        <f t="shared" si="22"/>
        <v>0</v>
      </c>
      <c r="AA72" s="6">
        <f t="shared" si="23"/>
        <v>0</v>
      </c>
      <c r="AB72" s="6">
        <f t="shared" si="24"/>
        <v>0</v>
      </c>
      <c r="AC72" s="6">
        <f t="shared" si="25"/>
        <v>0</v>
      </c>
      <c r="AD72" s="6">
        <f t="array" ref="AD72">SUM(($A72-A42:A72=J42:J72)*(N42:N72))</f>
        <v>0</v>
      </c>
      <c r="AE72" s="6">
        <f t="shared" si="26"/>
        <v>7500000</v>
      </c>
      <c r="AF72" s="6">
        <f t="shared" si="53"/>
        <v>7500000</v>
      </c>
      <c r="AG72" s="6">
        <f t="shared" si="54"/>
        <v>0</v>
      </c>
      <c r="AH72" s="6">
        <f t="shared" si="27"/>
        <v>0</v>
      </c>
      <c r="AI72" s="6">
        <f t="shared" si="28"/>
        <v>0</v>
      </c>
      <c r="AJ72" s="6">
        <f t="shared" si="29"/>
        <v>0</v>
      </c>
      <c r="AK72" s="6">
        <f t="shared" si="30"/>
        <v>0</v>
      </c>
      <c r="AL72" s="6">
        <f t="shared" si="31"/>
        <v>0</v>
      </c>
      <c r="AM72" s="6">
        <f t="shared" si="32"/>
        <v>0</v>
      </c>
      <c r="AN72" s="6">
        <f t="shared" si="33"/>
        <v>0</v>
      </c>
      <c r="AO72" s="6">
        <f t="shared" si="34"/>
        <v>0</v>
      </c>
      <c r="AP72" s="6">
        <f t="shared" si="35"/>
        <v>0</v>
      </c>
      <c r="AQ72" s="14">
        <f t="shared" si="36"/>
        <v>1</v>
      </c>
      <c r="AR72" s="146">
        <f t="shared" si="37"/>
        <v>0</v>
      </c>
      <c r="AS72" s="146">
        <f t="shared" si="38"/>
        <v>0</v>
      </c>
      <c r="AT72" s="146">
        <f t="shared" si="39"/>
        <v>0</v>
      </c>
      <c r="AU72" s="77">
        <f t="shared" si="40"/>
        <v>0</v>
      </c>
      <c r="AV72" s="77">
        <f t="shared" si="41"/>
        <v>0</v>
      </c>
      <c r="AW72" s="77">
        <f t="shared" si="42"/>
        <v>0</v>
      </c>
      <c r="AX72" s="77">
        <f t="shared" si="43"/>
        <v>0</v>
      </c>
      <c r="AY72" s="6">
        <f t="shared" si="55"/>
        <v>0</v>
      </c>
      <c r="AZ72" s="6">
        <f t="shared" si="44"/>
        <v>0</v>
      </c>
      <c r="BA72" s="6">
        <f t="shared" si="45"/>
        <v>0</v>
      </c>
      <c r="BB72" s="6">
        <f t="shared" si="46"/>
        <v>0</v>
      </c>
      <c r="BC72" s="6">
        <f t="shared" si="47"/>
        <v>0</v>
      </c>
      <c r="BD72" s="6">
        <f t="shared" si="48"/>
        <v>0</v>
      </c>
      <c r="BE72" s="6">
        <f t="shared" si="49"/>
        <v>0</v>
      </c>
      <c r="BF72" s="6">
        <f t="shared" si="56"/>
        <v>0</v>
      </c>
      <c r="BG72" s="6"/>
      <c r="BH72" s="6"/>
      <c r="BI72" s="51">
        <f t="shared" si="50"/>
        <v>1</v>
      </c>
      <c r="BT72" s="2"/>
    </row>
    <row r="73" spans="1:72">
      <c r="A73">
        <f t="shared" si="3"/>
        <v>50</v>
      </c>
      <c r="B73" s="30">
        <f t="shared" si="4"/>
        <v>43819</v>
      </c>
      <c r="C73" s="14">
        <f t="shared" si="5"/>
        <v>1</v>
      </c>
      <c r="D73" s="14">
        <f t="shared" si="6"/>
        <v>4</v>
      </c>
      <c r="E73" s="14">
        <f t="shared" si="7"/>
        <v>4</v>
      </c>
      <c r="F73" s="53">
        <f t="shared" si="8"/>
        <v>43819</v>
      </c>
      <c r="G73" s="66">
        <f t="shared" si="9"/>
        <v>2.5</v>
      </c>
      <c r="H73" s="66">
        <f t="shared" si="0"/>
        <v>0.1</v>
      </c>
      <c r="I73" s="172">
        <f t="shared" si="10"/>
        <v>0.01</v>
      </c>
      <c r="J73" s="14">
        <f t="shared" si="11"/>
        <v>6</v>
      </c>
      <c r="K73" s="18">
        <f t="shared" si="12"/>
        <v>0.23308713507932807</v>
      </c>
      <c r="L73" s="18">
        <f t="shared" si="13"/>
        <v>6.6666666666666671E-3</v>
      </c>
      <c r="M73" s="6">
        <f t="shared" si="14"/>
        <v>0</v>
      </c>
      <c r="N73" s="6">
        <f t="shared" si="51"/>
        <v>0</v>
      </c>
      <c r="O73" s="6">
        <f t="shared" si="15"/>
        <v>6375000</v>
      </c>
      <c r="P73" s="6">
        <f>IF($B73&lt;$D$12,0,IF('Plot Data'!X23&gt;0,'Plot Data'!X23,MAX(0,MIN($D$15,$O73))))</f>
        <v>0</v>
      </c>
      <c r="Q73" s="97">
        <f t="shared" si="16"/>
        <v>0</v>
      </c>
      <c r="R73" s="97">
        <f t="shared" si="17"/>
        <v>0</v>
      </c>
      <c r="S73" s="6">
        <f t="shared" si="18"/>
        <v>0</v>
      </c>
      <c r="T73" s="6"/>
      <c r="U73" s="6"/>
      <c r="V73" s="6">
        <f t="shared" si="19"/>
        <v>0</v>
      </c>
      <c r="W73" s="149">
        <f t="shared" si="52"/>
        <v>1</v>
      </c>
      <c r="X73" s="97">
        <f t="shared" si="20"/>
        <v>0</v>
      </c>
      <c r="Y73" s="6">
        <f t="shared" si="21"/>
        <v>0</v>
      </c>
      <c r="Z73" s="6">
        <f t="shared" si="22"/>
        <v>0</v>
      </c>
      <c r="AA73" s="6">
        <f t="shared" si="23"/>
        <v>0</v>
      </c>
      <c r="AB73" s="6">
        <f t="shared" si="24"/>
        <v>0</v>
      </c>
      <c r="AC73" s="6">
        <f t="shared" si="25"/>
        <v>0</v>
      </c>
      <c r="AD73" s="6">
        <f t="array" ref="AD73">SUM(($A73-A43:A73=J43:J73)*(N43:N73))</f>
        <v>0</v>
      </c>
      <c r="AE73" s="6">
        <f t="shared" si="26"/>
        <v>7500000</v>
      </c>
      <c r="AF73" s="6">
        <f t="shared" si="53"/>
        <v>7500000</v>
      </c>
      <c r="AG73" s="6">
        <f t="shared" si="54"/>
        <v>0</v>
      </c>
      <c r="AH73" s="6">
        <f t="shared" si="27"/>
        <v>0</v>
      </c>
      <c r="AI73" s="6">
        <f t="shared" si="28"/>
        <v>0</v>
      </c>
      <c r="AJ73" s="6">
        <f t="shared" si="29"/>
        <v>0</v>
      </c>
      <c r="AK73" s="6">
        <f t="shared" si="30"/>
        <v>0</v>
      </c>
      <c r="AL73" s="6">
        <f t="shared" si="31"/>
        <v>0</v>
      </c>
      <c r="AM73" s="6">
        <f t="shared" si="32"/>
        <v>0</v>
      </c>
      <c r="AN73" s="6">
        <f t="shared" si="33"/>
        <v>0</v>
      </c>
      <c r="AO73" s="6">
        <f t="shared" si="34"/>
        <v>0</v>
      </c>
      <c r="AP73" s="6">
        <f t="shared" si="35"/>
        <v>0</v>
      </c>
      <c r="AQ73" s="14">
        <f t="shared" si="36"/>
        <v>1</v>
      </c>
      <c r="AR73" s="146">
        <f t="shared" si="37"/>
        <v>0</v>
      </c>
      <c r="AS73" s="146">
        <f t="shared" si="38"/>
        <v>0</v>
      </c>
      <c r="AT73" s="146">
        <f t="shared" si="39"/>
        <v>0</v>
      </c>
      <c r="AU73" s="77">
        <f t="shared" si="40"/>
        <v>0</v>
      </c>
      <c r="AV73" s="77">
        <f t="shared" si="41"/>
        <v>0</v>
      </c>
      <c r="AW73" s="77">
        <f t="shared" si="42"/>
        <v>0</v>
      </c>
      <c r="AX73" s="77">
        <f t="shared" si="43"/>
        <v>0</v>
      </c>
      <c r="AY73" s="6">
        <f t="shared" si="55"/>
        <v>0</v>
      </c>
      <c r="AZ73" s="6">
        <f t="shared" si="44"/>
        <v>0</v>
      </c>
      <c r="BA73" s="6">
        <f t="shared" si="45"/>
        <v>0</v>
      </c>
      <c r="BB73" s="6">
        <f t="shared" si="46"/>
        <v>0</v>
      </c>
      <c r="BC73" s="6">
        <f t="shared" si="47"/>
        <v>0</v>
      </c>
      <c r="BD73" s="6">
        <f t="shared" si="48"/>
        <v>0</v>
      </c>
      <c r="BE73" s="6">
        <f t="shared" si="49"/>
        <v>0</v>
      </c>
      <c r="BF73" s="6">
        <f t="shared" si="56"/>
        <v>0</v>
      </c>
      <c r="BG73" s="6"/>
      <c r="BH73" s="6"/>
      <c r="BI73" s="51">
        <f t="shared" si="50"/>
        <v>1</v>
      </c>
      <c r="BT73" s="2"/>
    </row>
    <row r="74" spans="1:72">
      <c r="A74">
        <f t="shared" si="3"/>
        <v>51</v>
      </c>
      <c r="B74" s="30">
        <f t="shared" si="4"/>
        <v>43820</v>
      </c>
      <c r="C74" s="14">
        <f t="shared" si="5"/>
        <v>1</v>
      </c>
      <c r="D74" s="14">
        <f t="shared" si="6"/>
        <v>4</v>
      </c>
      <c r="E74" s="14">
        <f t="shared" si="7"/>
        <v>4</v>
      </c>
      <c r="F74" s="53">
        <f t="shared" si="8"/>
        <v>43820</v>
      </c>
      <c r="G74" s="66">
        <f t="shared" si="9"/>
        <v>2.5</v>
      </c>
      <c r="H74" s="66">
        <f t="shared" si="0"/>
        <v>0.1</v>
      </c>
      <c r="I74" s="172">
        <f t="shared" si="10"/>
        <v>0.01</v>
      </c>
      <c r="J74" s="14">
        <f t="shared" si="11"/>
        <v>6</v>
      </c>
      <c r="K74" s="18">
        <f t="shared" si="12"/>
        <v>0.23308713507932807</v>
      </c>
      <c r="L74" s="18">
        <f t="shared" si="13"/>
        <v>6.6666666666666671E-3</v>
      </c>
      <c r="M74" s="6">
        <f t="shared" si="14"/>
        <v>0</v>
      </c>
      <c r="N74" s="6">
        <f t="shared" si="51"/>
        <v>0</v>
      </c>
      <c r="O74" s="6">
        <f t="shared" si="15"/>
        <v>6375000</v>
      </c>
      <c r="P74" s="6">
        <f>IF($B74&lt;$D$12,0,IF('Plot Data'!X24&gt;0,'Plot Data'!X24,MAX(0,MIN($D$15,$O74))))</f>
        <v>0</v>
      </c>
      <c r="Q74" s="97">
        <f t="shared" si="16"/>
        <v>0</v>
      </c>
      <c r="R74" s="97">
        <f t="shared" si="17"/>
        <v>0</v>
      </c>
      <c r="S74" s="6">
        <f t="shared" si="18"/>
        <v>0</v>
      </c>
      <c r="T74" s="6"/>
      <c r="U74" s="6"/>
      <c r="V74" s="6">
        <f t="shared" si="19"/>
        <v>0</v>
      </c>
      <c r="W74" s="149">
        <f t="shared" si="52"/>
        <v>1</v>
      </c>
      <c r="X74" s="97">
        <f t="shared" si="20"/>
        <v>0</v>
      </c>
      <c r="Y74" s="6">
        <f t="shared" si="21"/>
        <v>0</v>
      </c>
      <c r="Z74" s="6">
        <f t="shared" si="22"/>
        <v>0</v>
      </c>
      <c r="AA74" s="6">
        <f t="shared" si="23"/>
        <v>0</v>
      </c>
      <c r="AB74" s="6">
        <f t="shared" si="24"/>
        <v>0</v>
      </c>
      <c r="AC74" s="6">
        <f t="shared" si="25"/>
        <v>0</v>
      </c>
      <c r="AD74" s="6">
        <f t="array" ref="AD74">SUM(($A74-A44:A74=J44:J74)*(N44:N74))</f>
        <v>0</v>
      </c>
      <c r="AE74" s="6">
        <f t="shared" si="26"/>
        <v>7500000</v>
      </c>
      <c r="AF74" s="6">
        <f t="shared" si="53"/>
        <v>7500000</v>
      </c>
      <c r="AG74" s="6">
        <f t="shared" si="54"/>
        <v>0</v>
      </c>
      <c r="AH74" s="6">
        <f t="shared" si="27"/>
        <v>0</v>
      </c>
      <c r="AI74" s="6">
        <f t="shared" si="28"/>
        <v>0</v>
      </c>
      <c r="AJ74" s="6">
        <f t="shared" si="29"/>
        <v>0</v>
      </c>
      <c r="AK74" s="6">
        <f t="shared" si="30"/>
        <v>0</v>
      </c>
      <c r="AL74" s="6">
        <f t="shared" si="31"/>
        <v>0</v>
      </c>
      <c r="AM74" s="6">
        <f t="shared" si="32"/>
        <v>0</v>
      </c>
      <c r="AN74" s="6">
        <f t="shared" si="33"/>
        <v>0</v>
      </c>
      <c r="AO74" s="6">
        <f t="shared" si="34"/>
        <v>0</v>
      </c>
      <c r="AP74" s="6">
        <f t="shared" si="35"/>
        <v>0</v>
      </c>
      <c r="AQ74" s="14">
        <f t="shared" si="36"/>
        <v>1</v>
      </c>
      <c r="AR74" s="146">
        <f t="shared" si="37"/>
        <v>0</v>
      </c>
      <c r="AS74" s="146">
        <f t="shared" si="38"/>
        <v>0</v>
      </c>
      <c r="AT74" s="146">
        <f t="shared" si="39"/>
        <v>0</v>
      </c>
      <c r="AU74" s="77">
        <f t="shared" si="40"/>
        <v>0</v>
      </c>
      <c r="AV74" s="77">
        <f t="shared" si="41"/>
        <v>0</v>
      </c>
      <c r="AW74" s="77">
        <f t="shared" si="42"/>
        <v>0</v>
      </c>
      <c r="AX74" s="77">
        <f t="shared" si="43"/>
        <v>0</v>
      </c>
      <c r="AY74" s="6">
        <f t="shared" si="55"/>
        <v>0</v>
      </c>
      <c r="AZ74" s="6">
        <f t="shared" si="44"/>
        <v>0</v>
      </c>
      <c r="BA74" s="6">
        <f t="shared" si="45"/>
        <v>0</v>
      </c>
      <c r="BB74" s="6">
        <f t="shared" si="46"/>
        <v>0</v>
      </c>
      <c r="BC74" s="6">
        <f t="shared" si="47"/>
        <v>0</v>
      </c>
      <c r="BD74" s="6">
        <f t="shared" si="48"/>
        <v>0</v>
      </c>
      <c r="BE74" s="6">
        <f t="shared" si="49"/>
        <v>0</v>
      </c>
      <c r="BF74" s="6">
        <f t="shared" si="56"/>
        <v>0</v>
      </c>
      <c r="BG74" s="6"/>
      <c r="BH74" s="6"/>
      <c r="BI74" s="51">
        <f t="shared" si="50"/>
        <v>1</v>
      </c>
      <c r="BT74" s="2"/>
    </row>
    <row r="75" spans="1:72">
      <c r="A75">
        <f t="shared" si="3"/>
        <v>52</v>
      </c>
      <c r="B75" s="30">
        <f t="shared" si="4"/>
        <v>43821</v>
      </c>
      <c r="C75" s="14">
        <f t="shared" si="5"/>
        <v>1</v>
      </c>
      <c r="D75" s="14">
        <f t="shared" si="6"/>
        <v>4</v>
      </c>
      <c r="E75" s="14">
        <f t="shared" si="7"/>
        <v>4</v>
      </c>
      <c r="F75" s="53">
        <f t="shared" si="8"/>
        <v>43821</v>
      </c>
      <c r="G75" s="66">
        <f t="shared" si="9"/>
        <v>2.5</v>
      </c>
      <c r="H75" s="66">
        <f t="shared" si="0"/>
        <v>0.1</v>
      </c>
      <c r="I75" s="172">
        <f t="shared" si="10"/>
        <v>0.01</v>
      </c>
      <c r="J75" s="14">
        <f t="shared" si="11"/>
        <v>6</v>
      </c>
      <c r="K75" s="18">
        <f t="shared" si="12"/>
        <v>0.23308713507932807</v>
      </c>
      <c r="L75" s="18">
        <f t="shared" si="13"/>
        <v>6.6666666666666671E-3</v>
      </c>
      <c r="M75" s="6">
        <f t="shared" si="14"/>
        <v>0</v>
      </c>
      <c r="N75" s="6">
        <f t="shared" si="51"/>
        <v>0</v>
      </c>
      <c r="O75" s="6">
        <f t="shared" si="15"/>
        <v>6375000</v>
      </c>
      <c r="P75" s="6">
        <f>IF($B75&lt;$D$12,0,IF('Plot Data'!X25&gt;0,'Plot Data'!X25,MAX(0,MIN($D$15,$O75))))</f>
        <v>0</v>
      </c>
      <c r="Q75" s="97">
        <f t="shared" si="16"/>
        <v>0</v>
      </c>
      <c r="R75" s="97">
        <f t="shared" si="17"/>
        <v>0</v>
      </c>
      <c r="S75" s="6">
        <f t="shared" si="18"/>
        <v>0</v>
      </c>
      <c r="T75" s="6"/>
      <c r="U75" s="6"/>
      <c r="V75" s="6">
        <f t="shared" si="19"/>
        <v>0</v>
      </c>
      <c r="W75" s="149">
        <f t="shared" si="52"/>
        <v>1</v>
      </c>
      <c r="X75" s="97">
        <f t="shared" si="20"/>
        <v>0</v>
      </c>
      <c r="Y75" s="6">
        <f t="shared" si="21"/>
        <v>0</v>
      </c>
      <c r="Z75" s="6">
        <f t="shared" si="22"/>
        <v>0</v>
      </c>
      <c r="AA75" s="6">
        <f t="shared" si="23"/>
        <v>0</v>
      </c>
      <c r="AB75" s="6">
        <f t="shared" si="24"/>
        <v>0</v>
      </c>
      <c r="AC75" s="6">
        <f t="shared" si="25"/>
        <v>0</v>
      </c>
      <c r="AD75" s="6">
        <f t="array" ref="AD75">SUM(($A75-A45:A75=J45:J75)*(N45:N75))</f>
        <v>0</v>
      </c>
      <c r="AE75" s="6">
        <f t="shared" si="26"/>
        <v>7500000</v>
      </c>
      <c r="AF75" s="6">
        <f t="shared" si="53"/>
        <v>7500000</v>
      </c>
      <c r="AG75" s="6">
        <f t="shared" si="54"/>
        <v>0</v>
      </c>
      <c r="AH75" s="6">
        <f t="shared" si="27"/>
        <v>0</v>
      </c>
      <c r="AI75" s="6">
        <f t="shared" si="28"/>
        <v>0</v>
      </c>
      <c r="AJ75" s="6">
        <f t="shared" si="29"/>
        <v>0</v>
      </c>
      <c r="AK75" s="6">
        <f t="shared" si="30"/>
        <v>0</v>
      </c>
      <c r="AL75" s="6">
        <f t="shared" si="31"/>
        <v>0</v>
      </c>
      <c r="AM75" s="6">
        <f t="shared" si="32"/>
        <v>0</v>
      </c>
      <c r="AN75" s="6">
        <f t="shared" si="33"/>
        <v>0</v>
      </c>
      <c r="AO75" s="6">
        <f t="shared" si="34"/>
        <v>0</v>
      </c>
      <c r="AP75" s="6">
        <f t="shared" si="35"/>
        <v>0</v>
      </c>
      <c r="AQ75" s="14">
        <f t="shared" si="36"/>
        <v>1</v>
      </c>
      <c r="AR75" s="146">
        <f t="shared" si="37"/>
        <v>0</v>
      </c>
      <c r="AS75" s="146">
        <f t="shared" si="38"/>
        <v>0</v>
      </c>
      <c r="AT75" s="146">
        <f t="shared" si="39"/>
        <v>0</v>
      </c>
      <c r="AU75" s="77">
        <f t="shared" si="40"/>
        <v>0</v>
      </c>
      <c r="AV75" s="77">
        <f t="shared" si="41"/>
        <v>0</v>
      </c>
      <c r="AW75" s="77">
        <f t="shared" si="42"/>
        <v>0</v>
      </c>
      <c r="AX75" s="77">
        <f t="shared" si="43"/>
        <v>0</v>
      </c>
      <c r="AY75" s="6">
        <f t="shared" si="55"/>
        <v>0</v>
      </c>
      <c r="AZ75" s="6">
        <f t="shared" si="44"/>
        <v>0</v>
      </c>
      <c r="BA75" s="6">
        <f t="shared" si="45"/>
        <v>0</v>
      </c>
      <c r="BB75" s="6">
        <f t="shared" si="46"/>
        <v>0</v>
      </c>
      <c r="BC75" s="6">
        <f t="shared" si="47"/>
        <v>0</v>
      </c>
      <c r="BD75" s="6">
        <f t="shared" si="48"/>
        <v>0</v>
      </c>
      <c r="BE75" s="6">
        <f t="shared" si="49"/>
        <v>0</v>
      </c>
      <c r="BF75" s="6">
        <f t="shared" si="56"/>
        <v>0</v>
      </c>
      <c r="BG75" s="6"/>
      <c r="BH75" s="6"/>
      <c r="BI75" s="51">
        <f t="shared" si="50"/>
        <v>1</v>
      </c>
      <c r="BT75" s="2"/>
    </row>
    <row r="76" spans="1:72">
      <c r="A76">
        <f t="shared" si="3"/>
        <v>53</v>
      </c>
      <c r="B76" s="30">
        <f t="shared" si="4"/>
        <v>43822</v>
      </c>
      <c r="C76" s="14">
        <f t="shared" si="5"/>
        <v>1</v>
      </c>
      <c r="D76" s="14">
        <f t="shared" si="6"/>
        <v>4</v>
      </c>
      <c r="E76" s="14">
        <f t="shared" si="7"/>
        <v>4</v>
      </c>
      <c r="F76" s="53">
        <f t="shared" si="8"/>
        <v>43822</v>
      </c>
      <c r="G76" s="66">
        <f t="shared" si="9"/>
        <v>2.5</v>
      </c>
      <c r="H76" s="66">
        <f t="shared" si="0"/>
        <v>0.1</v>
      </c>
      <c r="I76" s="172">
        <f t="shared" si="10"/>
        <v>0.01</v>
      </c>
      <c r="J76" s="14">
        <f t="shared" si="11"/>
        <v>6</v>
      </c>
      <c r="K76" s="18">
        <f t="shared" si="12"/>
        <v>0.23308713507932807</v>
      </c>
      <c r="L76" s="18">
        <f t="shared" si="13"/>
        <v>6.6666666666666671E-3</v>
      </c>
      <c r="M76" s="6">
        <f t="shared" si="14"/>
        <v>0</v>
      </c>
      <c r="N76" s="6">
        <f t="shared" si="51"/>
        <v>0</v>
      </c>
      <c r="O76" s="6">
        <f t="shared" si="15"/>
        <v>6375000</v>
      </c>
      <c r="P76" s="6">
        <f>IF($B76&lt;$D$12,0,IF('Plot Data'!X26&gt;0,'Plot Data'!X26,MAX(0,MIN($D$15,$O76))))</f>
        <v>0</v>
      </c>
      <c r="Q76" s="97">
        <f t="shared" si="16"/>
        <v>0</v>
      </c>
      <c r="R76" s="97">
        <f t="shared" si="17"/>
        <v>0</v>
      </c>
      <c r="S76" s="6">
        <f t="shared" si="18"/>
        <v>0</v>
      </c>
      <c r="T76" s="6"/>
      <c r="U76" s="6"/>
      <c r="V76" s="6">
        <f t="shared" si="19"/>
        <v>0</v>
      </c>
      <c r="W76" s="149">
        <f t="shared" si="52"/>
        <v>1</v>
      </c>
      <c r="X76" s="97">
        <f t="shared" si="20"/>
        <v>0</v>
      </c>
      <c r="Y76" s="6">
        <f t="shared" si="21"/>
        <v>0</v>
      </c>
      <c r="Z76" s="6">
        <f t="shared" si="22"/>
        <v>0</v>
      </c>
      <c r="AA76" s="6">
        <f t="shared" si="23"/>
        <v>0</v>
      </c>
      <c r="AB76" s="6">
        <f t="shared" si="24"/>
        <v>0</v>
      </c>
      <c r="AC76" s="6">
        <f t="shared" si="25"/>
        <v>0</v>
      </c>
      <c r="AD76" s="6">
        <f t="array" ref="AD76">SUM(($A76-A46:A76=J46:J76)*(N46:N76))</f>
        <v>0</v>
      </c>
      <c r="AE76" s="6">
        <f t="shared" si="26"/>
        <v>7500000</v>
      </c>
      <c r="AF76" s="6">
        <f t="shared" si="53"/>
        <v>7500000</v>
      </c>
      <c r="AG76" s="6">
        <f t="shared" si="54"/>
        <v>0</v>
      </c>
      <c r="AH76" s="6">
        <f t="shared" si="27"/>
        <v>0</v>
      </c>
      <c r="AI76" s="6">
        <f t="shared" si="28"/>
        <v>0</v>
      </c>
      <c r="AJ76" s="6">
        <f t="shared" si="29"/>
        <v>0</v>
      </c>
      <c r="AK76" s="6">
        <f t="shared" si="30"/>
        <v>0</v>
      </c>
      <c r="AL76" s="6">
        <f t="shared" si="31"/>
        <v>0</v>
      </c>
      <c r="AM76" s="6">
        <f t="shared" si="32"/>
        <v>0</v>
      </c>
      <c r="AN76" s="6">
        <f t="shared" si="33"/>
        <v>0</v>
      </c>
      <c r="AO76" s="6">
        <f t="shared" si="34"/>
        <v>0</v>
      </c>
      <c r="AP76" s="6">
        <f t="shared" si="35"/>
        <v>0</v>
      </c>
      <c r="AQ76" s="14">
        <f t="shared" si="36"/>
        <v>1</v>
      </c>
      <c r="AR76" s="146">
        <f t="shared" si="37"/>
        <v>0</v>
      </c>
      <c r="AS76" s="146">
        <f t="shared" si="38"/>
        <v>0</v>
      </c>
      <c r="AT76" s="146">
        <f t="shared" si="39"/>
        <v>0</v>
      </c>
      <c r="AU76" s="77">
        <f t="shared" si="40"/>
        <v>0</v>
      </c>
      <c r="AV76" s="77">
        <f t="shared" si="41"/>
        <v>0</v>
      </c>
      <c r="AW76" s="77">
        <f t="shared" si="42"/>
        <v>0</v>
      </c>
      <c r="AX76" s="77">
        <f t="shared" si="43"/>
        <v>0</v>
      </c>
      <c r="AY76" s="6">
        <f t="shared" si="55"/>
        <v>0</v>
      </c>
      <c r="AZ76" s="6">
        <f t="shared" si="44"/>
        <v>0</v>
      </c>
      <c r="BA76" s="6">
        <f t="shared" si="45"/>
        <v>0</v>
      </c>
      <c r="BB76" s="6">
        <f t="shared" si="46"/>
        <v>0</v>
      </c>
      <c r="BC76" s="6">
        <f t="shared" si="47"/>
        <v>0</v>
      </c>
      <c r="BD76" s="6">
        <f t="shared" si="48"/>
        <v>0</v>
      </c>
      <c r="BE76" s="6">
        <f t="shared" si="49"/>
        <v>0</v>
      </c>
      <c r="BF76" s="6">
        <f t="shared" si="56"/>
        <v>0</v>
      </c>
      <c r="BG76" s="6"/>
      <c r="BH76" s="6"/>
      <c r="BI76" s="51">
        <f t="shared" si="50"/>
        <v>1</v>
      </c>
      <c r="BT76" s="2"/>
    </row>
    <row r="77" spans="1:72">
      <c r="A77">
        <f t="shared" si="3"/>
        <v>54</v>
      </c>
      <c r="B77" s="30">
        <f t="shared" si="4"/>
        <v>43823</v>
      </c>
      <c r="C77" s="14">
        <f t="shared" si="5"/>
        <v>1</v>
      </c>
      <c r="D77" s="14">
        <f t="shared" si="6"/>
        <v>4</v>
      </c>
      <c r="E77" s="14">
        <f t="shared" si="7"/>
        <v>4</v>
      </c>
      <c r="F77" s="53">
        <f t="shared" si="8"/>
        <v>43823</v>
      </c>
      <c r="G77" s="66">
        <f t="shared" si="9"/>
        <v>2.5</v>
      </c>
      <c r="H77" s="66">
        <f t="shared" si="0"/>
        <v>0.1</v>
      </c>
      <c r="I77" s="172">
        <f t="shared" si="10"/>
        <v>0.01</v>
      </c>
      <c r="J77" s="14">
        <f t="shared" si="11"/>
        <v>6</v>
      </c>
      <c r="K77" s="18">
        <f t="shared" si="12"/>
        <v>0.23308713507932807</v>
      </c>
      <c r="L77" s="18">
        <f t="shared" si="13"/>
        <v>6.6666666666666671E-3</v>
      </c>
      <c r="M77" s="6">
        <f t="shared" si="14"/>
        <v>0</v>
      </c>
      <c r="N77" s="6">
        <f t="shared" si="51"/>
        <v>0</v>
      </c>
      <c r="O77" s="6">
        <f t="shared" si="15"/>
        <v>6375000</v>
      </c>
      <c r="P77" s="6">
        <f>IF($B77&lt;$D$12,0,IF('Plot Data'!X27&gt;0,'Plot Data'!X27,MAX(0,MIN($D$15,$O77))))</f>
        <v>0</v>
      </c>
      <c r="Q77" s="97">
        <f t="shared" si="16"/>
        <v>0</v>
      </c>
      <c r="R77" s="97">
        <f t="shared" si="17"/>
        <v>0</v>
      </c>
      <c r="S77" s="6">
        <f t="shared" si="18"/>
        <v>0</v>
      </c>
      <c r="T77" s="6"/>
      <c r="U77" s="6"/>
      <c r="V77" s="6">
        <f t="shared" si="19"/>
        <v>0</v>
      </c>
      <c r="W77" s="149">
        <f t="shared" si="52"/>
        <v>1</v>
      </c>
      <c r="X77" s="97">
        <f t="shared" si="20"/>
        <v>0</v>
      </c>
      <c r="Y77" s="6">
        <f t="shared" si="21"/>
        <v>0</v>
      </c>
      <c r="Z77" s="6">
        <f t="shared" si="22"/>
        <v>0</v>
      </c>
      <c r="AA77" s="6">
        <f t="shared" si="23"/>
        <v>0</v>
      </c>
      <c r="AB77" s="6">
        <f t="shared" si="24"/>
        <v>0</v>
      </c>
      <c r="AC77" s="6">
        <f t="shared" si="25"/>
        <v>0</v>
      </c>
      <c r="AD77" s="6">
        <f t="array" ref="AD77">SUM(($A77-A47:A77=J47:J77)*(N47:N77))</f>
        <v>0</v>
      </c>
      <c r="AE77" s="6">
        <f t="shared" si="26"/>
        <v>7500000</v>
      </c>
      <c r="AF77" s="6">
        <f t="shared" si="53"/>
        <v>7500000</v>
      </c>
      <c r="AG77" s="6">
        <f t="shared" si="54"/>
        <v>0</v>
      </c>
      <c r="AH77" s="6">
        <f t="shared" si="27"/>
        <v>0</v>
      </c>
      <c r="AI77" s="6">
        <f t="shared" si="28"/>
        <v>0</v>
      </c>
      <c r="AJ77" s="6">
        <f t="shared" si="29"/>
        <v>0</v>
      </c>
      <c r="AK77" s="6">
        <f t="shared" si="30"/>
        <v>0</v>
      </c>
      <c r="AL77" s="6">
        <f t="shared" si="31"/>
        <v>0</v>
      </c>
      <c r="AM77" s="6">
        <f t="shared" si="32"/>
        <v>0</v>
      </c>
      <c r="AN77" s="6">
        <f t="shared" si="33"/>
        <v>0</v>
      </c>
      <c r="AO77" s="6">
        <f t="shared" si="34"/>
        <v>0</v>
      </c>
      <c r="AP77" s="6">
        <f t="shared" si="35"/>
        <v>0</v>
      </c>
      <c r="AQ77" s="14">
        <f t="shared" si="36"/>
        <v>1</v>
      </c>
      <c r="AR77" s="146">
        <f t="shared" si="37"/>
        <v>0</v>
      </c>
      <c r="AS77" s="146">
        <f t="shared" si="38"/>
        <v>0</v>
      </c>
      <c r="AT77" s="146">
        <f t="shared" si="39"/>
        <v>0</v>
      </c>
      <c r="AU77" s="77">
        <f t="shared" si="40"/>
        <v>0</v>
      </c>
      <c r="AV77" s="77">
        <f t="shared" si="41"/>
        <v>0</v>
      </c>
      <c r="AW77" s="77">
        <f t="shared" si="42"/>
        <v>0</v>
      </c>
      <c r="AX77" s="77">
        <f t="shared" si="43"/>
        <v>0</v>
      </c>
      <c r="AY77" s="6">
        <f t="shared" si="55"/>
        <v>0</v>
      </c>
      <c r="AZ77" s="6">
        <f t="shared" si="44"/>
        <v>0</v>
      </c>
      <c r="BA77" s="6">
        <f t="shared" si="45"/>
        <v>0</v>
      </c>
      <c r="BB77" s="6">
        <f t="shared" si="46"/>
        <v>0</v>
      </c>
      <c r="BC77" s="6">
        <f t="shared" si="47"/>
        <v>0</v>
      </c>
      <c r="BD77" s="6">
        <f t="shared" si="48"/>
        <v>0</v>
      </c>
      <c r="BE77" s="6">
        <f t="shared" si="49"/>
        <v>0</v>
      </c>
      <c r="BF77" s="6">
        <f t="shared" si="56"/>
        <v>0</v>
      </c>
      <c r="BG77" s="6"/>
      <c r="BH77" s="6"/>
      <c r="BI77" s="51">
        <f t="shared" si="50"/>
        <v>1</v>
      </c>
      <c r="BT77" s="2"/>
    </row>
    <row r="78" spans="1:72">
      <c r="A78">
        <f t="shared" si="3"/>
        <v>55</v>
      </c>
      <c r="B78" s="30">
        <f t="shared" si="4"/>
        <v>43824</v>
      </c>
      <c r="C78" s="14">
        <f t="shared" si="5"/>
        <v>1</v>
      </c>
      <c r="D78" s="14">
        <f t="shared" si="6"/>
        <v>4</v>
      </c>
      <c r="E78" s="14">
        <f t="shared" si="7"/>
        <v>4</v>
      </c>
      <c r="F78" s="53">
        <f t="shared" si="8"/>
        <v>43824</v>
      </c>
      <c r="G78" s="66">
        <f t="shared" si="9"/>
        <v>2.5</v>
      </c>
      <c r="H78" s="66">
        <f t="shared" si="0"/>
        <v>0.1</v>
      </c>
      <c r="I78" s="172">
        <f t="shared" si="10"/>
        <v>0.01</v>
      </c>
      <c r="J78" s="14">
        <f t="shared" si="11"/>
        <v>6</v>
      </c>
      <c r="K78" s="18">
        <f t="shared" si="12"/>
        <v>0.23308713507932807</v>
      </c>
      <c r="L78" s="18">
        <f t="shared" si="13"/>
        <v>6.6666666666666671E-3</v>
      </c>
      <c r="M78" s="6">
        <f t="shared" si="14"/>
        <v>0</v>
      </c>
      <c r="N78" s="6">
        <f t="shared" si="51"/>
        <v>0</v>
      </c>
      <c r="O78" s="6">
        <f t="shared" si="15"/>
        <v>6375000</v>
      </c>
      <c r="P78" s="6">
        <f>IF($B78&lt;$D$12,0,IF('Plot Data'!X28&gt;0,'Plot Data'!X28,MAX(0,MIN($D$15,$O78))))</f>
        <v>0</v>
      </c>
      <c r="Q78" s="97">
        <f t="shared" si="16"/>
        <v>0</v>
      </c>
      <c r="R78" s="97">
        <f t="shared" si="17"/>
        <v>0</v>
      </c>
      <c r="S78" s="6">
        <f t="shared" si="18"/>
        <v>0</v>
      </c>
      <c r="T78" s="6"/>
      <c r="U78" s="6"/>
      <c r="V78" s="6">
        <f t="shared" si="19"/>
        <v>0</v>
      </c>
      <c r="W78" s="149">
        <f t="shared" si="52"/>
        <v>1</v>
      </c>
      <c r="X78" s="97">
        <f t="shared" si="20"/>
        <v>0</v>
      </c>
      <c r="Y78" s="6">
        <f t="shared" si="21"/>
        <v>0</v>
      </c>
      <c r="Z78" s="6">
        <f t="shared" si="22"/>
        <v>0</v>
      </c>
      <c r="AA78" s="6">
        <f t="shared" si="23"/>
        <v>0</v>
      </c>
      <c r="AB78" s="6">
        <f t="shared" si="24"/>
        <v>0</v>
      </c>
      <c r="AC78" s="6">
        <f t="shared" si="25"/>
        <v>0</v>
      </c>
      <c r="AD78" s="6">
        <f t="array" ref="AD78">SUM(($A78-A48:A78=J48:J78)*(N48:N78))</f>
        <v>0</v>
      </c>
      <c r="AE78" s="6">
        <f t="shared" si="26"/>
        <v>7500000</v>
      </c>
      <c r="AF78" s="6">
        <f t="shared" si="53"/>
        <v>7500000</v>
      </c>
      <c r="AG78" s="6">
        <f t="shared" si="54"/>
        <v>0</v>
      </c>
      <c r="AH78" s="6">
        <f t="shared" si="27"/>
        <v>0</v>
      </c>
      <c r="AI78" s="6">
        <f t="shared" si="28"/>
        <v>0</v>
      </c>
      <c r="AJ78" s="6">
        <f t="shared" si="29"/>
        <v>0</v>
      </c>
      <c r="AK78" s="6">
        <f t="shared" si="30"/>
        <v>0</v>
      </c>
      <c r="AL78" s="6">
        <f t="shared" si="31"/>
        <v>0</v>
      </c>
      <c r="AM78" s="6">
        <f t="shared" si="32"/>
        <v>0</v>
      </c>
      <c r="AN78" s="6">
        <f t="shared" si="33"/>
        <v>0</v>
      </c>
      <c r="AO78" s="6">
        <f t="shared" si="34"/>
        <v>0</v>
      </c>
      <c r="AP78" s="6">
        <f t="shared" si="35"/>
        <v>0</v>
      </c>
      <c r="AQ78" s="14">
        <f t="shared" si="36"/>
        <v>1</v>
      </c>
      <c r="AR78" s="146">
        <f t="shared" si="37"/>
        <v>0</v>
      </c>
      <c r="AS78" s="146">
        <f t="shared" si="38"/>
        <v>0</v>
      </c>
      <c r="AT78" s="146">
        <f t="shared" si="39"/>
        <v>0</v>
      </c>
      <c r="AU78" s="77">
        <f t="shared" si="40"/>
        <v>0</v>
      </c>
      <c r="AV78" s="77">
        <f t="shared" si="41"/>
        <v>0</v>
      </c>
      <c r="AW78" s="77">
        <f t="shared" si="42"/>
        <v>0</v>
      </c>
      <c r="AX78" s="77">
        <f t="shared" si="43"/>
        <v>0</v>
      </c>
      <c r="AY78" s="6">
        <f t="shared" si="55"/>
        <v>0</v>
      </c>
      <c r="AZ78" s="6">
        <f t="shared" si="44"/>
        <v>0</v>
      </c>
      <c r="BA78" s="6">
        <f t="shared" si="45"/>
        <v>0</v>
      </c>
      <c r="BB78" s="6">
        <f t="shared" si="46"/>
        <v>0</v>
      </c>
      <c r="BC78" s="6">
        <f t="shared" si="47"/>
        <v>0</v>
      </c>
      <c r="BD78" s="6">
        <f t="shared" si="48"/>
        <v>0</v>
      </c>
      <c r="BE78" s="6">
        <f t="shared" si="49"/>
        <v>0</v>
      </c>
      <c r="BF78" s="6">
        <f t="shared" si="56"/>
        <v>0</v>
      </c>
      <c r="BG78" s="6"/>
      <c r="BH78" s="6"/>
      <c r="BI78" s="51">
        <f t="shared" si="50"/>
        <v>1</v>
      </c>
      <c r="BT78" s="2"/>
    </row>
    <row r="79" spans="1:72">
      <c r="A79">
        <f t="shared" si="3"/>
        <v>56</v>
      </c>
      <c r="B79" s="30">
        <f t="shared" si="4"/>
        <v>43825</v>
      </c>
      <c r="C79" s="14">
        <f t="shared" si="5"/>
        <v>1</v>
      </c>
      <c r="D79" s="14">
        <f t="shared" si="6"/>
        <v>4</v>
      </c>
      <c r="E79" s="14">
        <f t="shared" si="7"/>
        <v>4</v>
      </c>
      <c r="F79" s="53">
        <f t="shared" si="8"/>
        <v>43825</v>
      </c>
      <c r="G79" s="66">
        <f t="shared" si="9"/>
        <v>2.5</v>
      </c>
      <c r="H79" s="66">
        <f t="shared" si="0"/>
        <v>0.1</v>
      </c>
      <c r="I79" s="172">
        <f t="shared" si="10"/>
        <v>0.01</v>
      </c>
      <c r="J79" s="14">
        <f t="shared" si="11"/>
        <v>6</v>
      </c>
      <c r="K79" s="18">
        <f t="shared" si="12"/>
        <v>0.23308713507932807</v>
      </c>
      <c r="L79" s="18">
        <f t="shared" si="13"/>
        <v>6.6666666666666671E-3</v>
      </c>
      <c r="M79" s="6">
        <f t="shared" si="14"/>
        <v>0</v>
      </c>
      <c r="N79" s="6">
        <f t="shared" si="51"/>
        <v>0</v>
      </c>
      <c r="O79" s="6">
        <f t="shared" si="15"/>
        <v>6375000</v>
      </c>
      <c r="P79" s="6">
        <f>IF($B79&lt;$D$12,0,IF('Plot Data'!X29&gt;0,'Plot Data'!X29,MAX(0,MIN($D$15,$O79))))</f>
        <v>0</v>
      </c>
      <c r="Q79" s="97">
        <f t="shared" si="16"/>
        <v>0</v>
      </c>
      <c r="R79" s="97">
        <f t="shared" si="17"/>
        <v>0</v>
      </c>
      <c r="S79" s="6">
        <f t="shared" si="18"/>
        <v>0</v>
      </c>
      <c r="T79" s="6"/>
      <c r="U79" s="6"/>
      <c r="V79" s="6">
        <f t="shared" si="19"/>
        <v>0</v>
      </c>
      <c r="W79" s="149">
        <f t="shared" si="52"/>
        <v>1</v>
      </c>
      <c r="X79" s="97">
        <f t="shared" si="20"/>
        <v>0</v>
      </c>
      <c r="Y79" s="6">
        <f t="shared" si="21"/>
        <v>0</v>
      </c>
      <c r="Z79" s="6">
        <f t="shared" si="22"/>
        <v>0</v>
      </c>
      <c r="AA79" s="6">
        <f t="shared" si="23"/>
        <v>0</v>
      </c>
      <c r="AB79" s="6">
        <f t="shared" si="24"/>
        <v>0</v>
      </c>
      <c r="AC79" s="6">
        <f t="shared" si="25"/>
        <v>0</v>
      </c>
      <c r="AD79" s="6">
        <f t="array" ref="AD79">SUM(($A79-A49:A79=J49:J79)*(N49:N79))</f>
        <v>0</v>
      </c>
      <c r="AE79" s="6">
        <f t="shared" si="26"/>
        <v>7500000</v>
      </c>
      <c r="AF79" s="6">
        <f t="shared" si="53"/>
        <v>7500000</v>
      </c>
      <c r="AG79" s="6">
        <f t="shared" si="54"/>
        <v>0</v>
      </c>
      <c r="AH79" s="6">
        <f t="shared" si="27"/>
        <v>0</v>
      </c>
      <c r="AI79" s="6">
        <f t="shared" si="28"/>
        <v>0</v>
      </c>
      <c r="AJ79" s="6">
        <f t="shared" si="29"/>
        <v>0</v>
      </c>
      <c r="AK79" s="6">
        <f t="shared" si="30"/>
        <v>0</v>
      </c>
      <c r="AL79" s="6">
        <f t="shared" si="31"/>
        <v>0</v>
      </c>
      <c r="AM79" s="6">
        <f t="shared" si="32"/>
        <v>0</v>
      </c>
      <c r="AN79" s="6">
        <f t="shared" si="33"/>
        <v>0</v>
      </c>
      <c r="AO79" s="6">
        <f t="shared" si="34"/>
        <v>0</v>
      </c>
      <c r="AP79" s="6">
        <f t="shared" si="35"/>
        <v>0</v>
      </c>
      <c r="AQ79" s="14">
        <f t="shared" si="36"/>
        <v>1</v>
      </c>
      <c r="AR79" s="146">
        <f t="shared" si="37"/>
        <v>0</v>
      </c>
      <c r="AS79" s="146">
        <f t="shared" si="38"/>
        <v>0</v>
      </c>
      <c r="AT79" s="146">
        <f t="shared" si="39"/>
        <v>0</v>
      </c>
      <c r="AU79" s="77">
        <f t="shared" si="40"/>
        <v>0</v>
      </c>
      <c r="AV79" s="77">
        <f t="shared" si="41"/>
        <v>0</v>
      </c>
      <c r="AW79" s="77">
        <f t="shared" si="42"/>
        <v>0</v>
      </c>
      <c r="AX79" s="77">
        <f t="shared" si="43"/>
        <v>0</v>
      </c>
      <c r="AY79" s="6">
        <f t="shared" si="55"/>
        <v>0</v>
      </c>
      <c r="AZ79" s="6">
        <f t="shared" si="44"/>
        <v>0</v>
      </c>
      <c r="BA79" s="6">
        <f t="shared" si="45"/>
        <v>0</v>
      </c>
      <c r="BB79" s="6">
        <f t="shared" si="46"/>
        <v>0</v>
      </c>
      <c r="BC79" s="6">
        <f t="shared" si="47"/>
        <v>0</v>
      </c>
      <c r="BD79" s="6">
        <f t="shared" si="48"/>
        <v>0</v>
      </c>
      <c r="BE79" s="6">
        <f t="shared" si="49"/>
        <v>0</v>
      </c>
      <c r="BF79" s="6">
        <f t="shared" si="56"/>
        <v>0</v>
      </c>
      <c r="BG79" s="6"/>
      <c r="BH79" s="6"/>
      <c r="BI79" s="51">
        <f t="shared" si="50"/>
        <v>1</v>
      </c>
      <c r="BT79" s="2"/>
    </row>
    <row r="80" spans="1:72">
      <c r="A80">
        <f t="shared" si="3"/>
        <v>57</v>
      </c>
      <c r="B80" s="30">
        <f t="shared" si="4"/>
        <v>43826</v>
      </c>
      <c r="C80" s="14">
        <f t="shared" si="5"/>
        <v>1</v>
      </c>
      <c r="D80" s="14">
        <f t="shared" si="6"/>
        <v>4</v>
      </c>
      <c r="E80" s="14">
        <f t="shared" si="7"/>
        <v>4</v>
      </c>
      <c r="F80" s="53">
        <f t="shared" si="8"/>
        <v>43826</v>
      </c>
      <c r="G80" s="66">
        <f t="shared" si="9"/>
        <v>2.5</v>
      </c>
      <c r="H80" s="66">
        <f t="shared" si="0"/>
        <v>0.1</v>
      </c>
      <c r="I80" s="172">
        <f t="shared" si="10"/>
        <v>0.01</v>
      </c>
      <c r="J80" s="14">
        <f t="shared" si="11"/>
        <v>6</v>
      </c>
      <c r="K80" s="18">
        <f t="shared" si="12"/>
        <v>0.23308713507932807</v>
      </c>
      <c r="L80" s="18">
        <f t="shared" si="13"/>
        <v>6.6666666666666671E-3</v>
      </c>
      <c r="M80" s="6">
        <f t="shared" si="14"/>
        <v>0</v>
      </c>
      <c r="N80" s="6">
        <f t="shared" si="51"/>
        <v>0</v>
      </c>
      <c r="O80" s="6">
        <f t="shared" si="15"/>
        <v>6375000</v>
      </c>
      <c r="P80" s="6">
        <f>IF($B80&lt;$D$12,0,IF('Plot Data'!X30&gt;0,'Plot Data'!X30,MAX(0,MIN($D$15,$O80))))</f>
        <v>0</v>
      </c>
      <c r="Q80" s="97">
        <f t="shared" si="16"/>
        <v>0</v>
      </c>
      <c r="R80" s="97">
        <f t="shared" si="17"/>
        <v>0</v>
      </c>
      <c r="S80" s="6">
        <f t="shared" si="18"/>
        <v>0</v>
      </c>
      <c r="T80" s="6"/>
      <c r="U80" s="6"/>
      <c r="V80" s="6">
        <f t="shared" si="19"/>
        <v>0</v>
      </c>
      <c r="W80" s="149">
        <f t="shared" si="52"/>
        <v>1</v>
      </c>
      <c r="X80" s="97">
        <f t="shared" si="20"/>
        <v>0</v>
      </c>
      <c r="Y80" s="6">
        <f t="shared" si="21"/>
        <v>0</v>
      </c>
      <c r="Z80" s="6">
        <f t="shared" si="22"/>
        <v>0</v>
      </c>
      <c r="AA80" s="6">
        <f t="shared" si="23"/>
        <v>0</v>
      </c>
      <c r="AB80" s="6">
        <f t="shared" si="24"/>
        <v>0</v>
      </c>
      <c r="AC80" s="6">
        <f t="shared" si="25"/>
        <v>0</v>
      </c>
      <c r="AD80" s="6">
        <f t="array" ref="AD80">SUM(($A80-A50:A80=J50:J80)*(N50:N80))</f>
        <v>0</v>
      </c>
      <c r="AE80" s="6">
        <f t="shared" si="26"/>
        <v>7500000</v>
      </c>
      <c r="AF80" s="6">
        <f t="shared" si="53"/>
        <v>7500000</v>
      </c>
      <c r="AG80" s="6">
        <f t="shared" si="54"/>
        <v>0</v>
      </c>
      <c r="AH80" s="6">
        <f t="shared" si="27"/>
        <v>0</v>
      </c>
      <c r="AI80" s="6">
        <f t="shared" si="28"/>
        <v>0</v>
      </c>
      <c r="AJ80" s="6">
        <f t="shared" si="29"/>
        <v>0</v>
      </c>
      <c r="AK80" s="6">
        <f t="shared" si="30"/>
        <v>0</v>
      </c>
      <c r="AL80" s="6">
        <f t="shared" si="31"/>
        <v>0</v>
      </c>
      <c r="AM80" s="6">
        <f t="shared" si="32"/>
        <v>0</v>
      </c>
      <c r="AN80" s="6">
        <f t="shared" si="33"/>
        <v>0</v>
      </c>
      <c r="AO80" s="6">
        <f t="shared" si="34"/>
        <v>0</v>
      </c>
      <c r="AP80" s="6">
        <f t="shared" si="35"/>
        <v>0</v>
      </c>
      <c r="AQ80" s="14">
        <f t="shared" si="36"/>
        <v>1</v>
      </c>
      <c r="AR80" s="146">
        <f t="shared" si="37"/>
        <v>0</v>
      </c>
      <c r="AS80" s="146">
        <f t="shared" si="38"/>
        <v>0</v>
      </c>
      <c r="AT80" s="146">
        <f t="shared" si="39"/>
        <v>0</v>
      </c>
      <c r="AU80" s="77">
        <f t="shared" si="40"/>
        <v>0</v>
      </c>
      <c r="AV80" s="77">
        <f t="shared" si="41"/>
        <v>0</v>
      </c>
      <c r="AW80" s="77">
        <f t="shared" si="42"/>
        <v>0</v>
      </c>
      <c r="AX80" s="77">
        <f t="shared" si="43"/>
        <v>0</v>
      </c>
      <c r="AY80" s="6">
        <f t="shared" si="55"/>
        <v>0</v>
      </c>
      <c r="AZ80" s="6">
        <f t="shared" si="44"/>
        <v>0</v>
      </c>
      <c r="BA80" s="6">
        <f t="shared" si="45"/>
        <v>0</v>
      </c>
      <c r="BB80" s="6">
        <f t="shared" si="46"/>
        <v>0</v>
      </c>
      <c r="BC80" s="6">
        <f t="shared" si="47"/>
        <v>0</v>
      </c>
      <c r="BD80" s="6">
        <f t="shared" si="48"/>
        <v>0</v>
      </c>
      <c r="BE80" s="6">
        <f t="shared" si="49"/>
        <v>0</v>
      </c>
      <c r="BF80" s="6">
        <f t="shared" si="56"/>
        <v>0</v>
      </c>
      <c r="BG80" s="6"/>
      <c r="BH80" s="6"/>
      <c r="BI80" s="51">
        <f t="shared" si="50"/>
        <v>1</v>
      </c>
      <c r="BT80" s="2"/>
    </row>
    <row r="81" spans="1:72">
      <c r="A81">
        <f t="shared" si="3"/>
        <v>58</v>
      </c>
      <c r="B81" s="30">
        <f t="shared" si="4"/>
        <v>43827</v>
      </c>
      <c r="C81" s="14">
        <f t="shared" si="5"/>
        <v>1</v>
      </c>
      <c r="D81" s="14">
        <f t="shared" si="6"/>
        <v>4</v>
      </c>
      <c r="E81" s="14">
        <f t="shared" si="7"/>
        <v>4</v>
      </c>
      <c r="F81" s="53">
        <f t="shared" si="8"/>
        <v>43827</v>
      </c>
      <c r="G81" s="66">
        <f t="shared" si="9"/>
        <v>2.5</v>
      </c>
      <c r="H81" s="66">
        <f t="shared" si="0"/>
        <v>0.1</v>
      </c>
      <c r="I81" s="172">
        <f t="shared" si="10"/>
        <v>0.01</v>
      </c>
      <c r="J81" s="14">
        <f t="shared" si="11"/>
        <v>6</v>
      </c>
      <c r="K81" s="18">
        <f t="shared" si="12"/>
        <v>0.23308713507932807</v>
      </c>
      <c r="L81" s="18">
        <f t="shared" si="13"/>
        <v>6.6666666666666671E-3</v>
      </c>
      <c r="M81" s="6">
        <f t="shared" si="14"/>
        <v>0</v>
      </c>
      <c r="N81" s="6">
        <f t="shared" si="51"/>
        <v>0</v>
      </c>
      <c r="O81" s="6">
        <f t="shared" si="15"/>
        <v>6375000</v>
      </c>
      <c r="P81" s="6">
        <f>IF($B81&lt;$D$12,0,IF('Plot Data'!X31&gt;0,'Plot Data'!X31,MAX(0,MIN($D$15,$O81))))</f>
        <v>0</v>
      </c>
      <c r="Q81" s="97">
        <f t="shared" si="16"/>
        <v>0</v>
      </c>
      <c r="R81" s="97">
        <f t="shared" si="17"/>
        <v>0</v>
      </c>
      <c r="S81" s="6">
        <f t="shared" si="18"/>
        <v>0</v>
      </c>
      <c r="T81" s="6"/>
      <c r="U81" s="6"/>
      <c r="V81" s="6">
        <f t="shared" si="19"/>
        <v>0</v>
      </c>
      <c r="W81" s="149">
        <f t="shared" si="52"/>
        <v>1</v>
      </c>
      <c r="X81" s="97">
        <f t="shared" si="20"/>
        <v>0</v>
      </c>
      <c r="Y81" s="6">
        <f t="shared" si="21"/>
        <v>0</v>
      </c>
      <c r="Z81" s="6">
        <f t="shared" si="22"/>
        <v>0</v>
      </c>
      <c r="AA81" s="6">
        <f t="shared" si="23"/>
        <v>0</v>
      </c>
      <c r="AB81" s="6">
        <f t="shared" si="24"/>
        <v>0</v>
      </c>
      <c r="AC81" s="6">
        <f t="shared" si="25"/>
        <v>0</v>
      </c>
      <c r="AD81" s="6">
        <f t="array" ref="AD81">SUM(($A81-A51:A81=J51:J81)*(N51:N81))</f>
        <v>0</v>
      </c>
      <c r="AE81" s="6">
        <f t="shared" si="26"/>
        <v>7500000</v>
      </c>
      <c r="AF81" s="6">
        <f t="shared" si="53"/>
        <v>7500000</v>
      </c>
      <c r="AG81" s="6">
        <f t="shared" si="54"/>
        <v>0</v>
      </c>
      <c r="AH81" s="6">
        <f t="shared" si="27"/>
        <v>0</v>
      </c>
      <c r="AI81" s="6">
        <f t="shared" si="28"/>
        <v>0</v>
      </c>
      <c r="AJ81" s="6">
        <f t="shared" si="29"/>
        <v>0</v>
      </c>
      <c r="AK81" s="6">
        <f t="shared" si="30"/>
        <v>0</v>
      </c>
      <c r="AL81" s="6">
        <f t="shared" si="31"/>
        <v>0</v>
      </c>
      <c r="AM81" s="6">
        <f t="shared" si="32"/>
        <v>0</v>
      </c>
      <c r="AN81" s="6">
        <f t="shared" si="33"/>
        <v>0</v>
      </c>
      <c r="AO81" s="6">
        <f t="shared" si="34"/>
        <v>0</v>
      </c>
      <c r="AP81" s="6">
        <f t="shared" si="35"/>
        <v>0</v>
      </c>
      <c r="AQ81" s="14">
        <f t="shared" si="36"/>
        <v>1</v>
      </c>
      <c r="AR81" s="146">
        <f t="shared" si="37"/>
        <v>0</v>
      </c>
      <c r="AS81" s="146">
        <f t="shared" si="38"/>
        <v>0</v>
      </c>
      <c r="AT81" s="146">
        <f t="shared" si="39"/>
        <v>0</v>
      </c>
      <c r="AU81" s="77">
        <f t="shared" si="40"/>
        <v>0</v>
      </c>
      <c r="AV81" s="77">
        <f t="shared" si="41"/>
        <v>0</v>
      </c>
      <c r="AW81" s="77">
        <f t="shared" si="42"/>
        <v>0</v>
      </c>
      <c r="AX81" s="77">
        <f t="shared" si="43"/>
        <v>0</v>
      </c>
      <c r="AY81" s="6">
        <f t="shared" si="55"/>
        <v>0</v>
      </c>
      <c r="AZ81" s="6">
        <f t="shared" si="44"/>
        <v>0</v>
      </c>
      <c r="BA81" s="6">
        <f t="shared" si="45"/>
        <v>0</v>
      </c>
      <c r="BB81" s="6">
        <f t="shared" si="46"/>
        <v>0</v>
      </c>
      <c r="BC81" s="6">
        <f t="shared" si="47"/>
        <v>0</v>
      </c>
      <c r="BD81" s="6">
        <f t="shared" si="48"/>
        <v>0</v>
      </c>
      <c r="BE81" s="6">
        <f t="shared" si="49"/>
        <v>0</v>
      </c>
      <c r="BF81" s="6">
        <f t="shared" si="56"/>
        <v>0</v>
      </c>
      <c r="BG81" s="6"/>
      <c r="BH81" s="6"/>
      <c r="BI81" s="51">
        <f t="shared" si="50"/>
        <v>1</v>
      </c>
      <c r="BT81" s="2"/>
    </row>
    <row r="82" spans="1:72">
      <c r="A82">
        <f t="shared" si="3"/>
        <v>59</v>
      </c>
      <c r="B82" s="30">
        <f t="shared" si="4"/>
        <v>43828</v>
      </c>
      <c r="C82" s="14">
        <f t="shared" si="5"/>
        <v>1</v>
      </c>
      <c r="D82" s="14">
        <f t="shared" si="6"/>
        <v>4</v>
      </c>
      <c r="E82" s="14">
        <f t="shared" si="7"/>
        <v>4</v>
      </c>
      <c r="F82" s="53">
        <f t="shared" si="8"/>
        <v>43828</v>
      </c>
      <c r="G82" s="66">
        <f t="shared" si="9"/>
        <v>2.5</v>
      </c>
      <c r="H82" s="66">
        <f t="shared" si="0"/>
        <v>0.1</v>
      </c>
      <c r="I82" s="172">
        <f t="shared" si="10"/>
        <v>0.01</v>
      </c>
      <c r="J82" s="14">
        <f t="shared" si="11"/>
        <v>6</v>
      </c>
      <c r="K82" s="18">
        <f t="shared" si="12"/>
        <v>0.23308713507932807</v>
      </c>
      <c r="L82" s="18">
        <f t="shared" si="13"/>
        <v>6.6666666666666671E-3</v>
      </c>
      <c r="M82" s="6">
        <f t="shared" si="14"/>
        <v>0</v>
      </c>
      <c r="N82" s="6">
        <f t="shared" si="51"/>
        <v>0</v>
      </c>
      <c r="O82" s="6">
        <f t="shared" si="15"/>
        <v>6375000</v>
      </c>
      <c r="P82" s="6">
        <f>IF($B82&lt;$D$12,0,IF('Plot Data'!X32&gt;0,'Plot Data'!X32,MAX(0,MIN($D$15,$O82))))</f>
        <v>0</v>
      </c>
      <c r="Q82" s="97">
        <f t="shared" si="16"/>
        <v>0</v>
      </c>
      <c r="R82" s="97">
        <f t="shared" si="17"/>
        <v>0</v>
      </c>
      <c r="S82" s="6">
        <f t="shared" si="18"/>
        <v>0</v>
      </c>
      <c r="T82" s="6"/>
      <c r="U82" s="6"/>
      <c r="V82" s="6">
        <f t="shared" si="19"/>
        <v>0</v>
      </c>
      <c r="W82" s="149">
        <f t="shared" si="52"/>
        <v>1</v>
      </c>
      <c r="X82" s="97">
        <f t="shared" si="20"/>
        <v>0</v>
      </c>
      <c r="Y82" s="6">
        <f t="shared" si="21"/>
        <v>0</v>
      </c>
      <c r="Z82" s="6">
        <f t="shared" si="22"/>
        <v>0</v>
      </c>
      <c r="AA82" s="6">
        <f t="shared" si="23"/>
        <v>0</v>
      </c>
      <c r="AB82" s="6">
        <f t="shared" si="24"/>
        <v>0</v>
      </c>
      <c r="AC82" s="6">
        <f t="shared" si="25"/>
        <v>0</v>
      </c>
      <c r="AD82" s="6">
        <f t="array" ref="AD82">SUM(($A82-A52:A82=J52:J82)*(N52:N82))</f>
        <v>0</v>
      </c>
      <c r="AE82" s="6">
        <f t="shared" si="26"/>
        <v>7500000</v>
      </c>
      <c r="AF82" s="6">
        <f t="shared" si="53"/>
        <v>7500000</v>
      </c>
      <c r="AG82" s="6">
        <f t="shared" si="54"/>
        <v>0</v>
      </c>
      <c r="AH82" s="6">
        <f t="shared" si="27"/>
        <v>0</v>
      </c>
      <c r="AI82" s="6">
        <f t="shared" si="28"/>
        <v>0</v>
      </c>
      <c r="AJ82" s="6">
        <f t="shared" si="29"/>
        <v>0</v>
      </c>
      <c r="AK82" s="6">
        <f t="shared" si="30"/>
        <v>0</v>
      </c>
      <c r="AL82" s="6">
        <f t="shared" si="31"/>
        <v>0</v>
      </c>
      <c r="AM82" s="6">
        <f t="shared" si="32"/>
        <v>0</v>
      </c>
      <c r="AN82" s="6">
        <f t="shared" si="33"/>
        <v>0</v>
      </c>
      <c r="AO82" s="6">
        <f t="shared" si="34"/>
        <v>0</v>
      </c>
      <c r="AP82" s="6">
        <f t="shared" si="35"/>
        <v>0</v>
      </c>
      <c r="AQ82" s="14">
        <f t="shared" si="36"/>
        <v>1</v>
      </c>
      <c r="AR82" s="146">
        <f t="shared" si="37"/>
        <v>0</v>
      </c>
      <c r="AS82" s="146">
        <f t="shared" si="38"/>
        <v>0</v>
      </c>
      <c r="AT82" s="146">
        <f t="shared" si="39"/>
        <v>0</v>
      </c>
      <c r="AU82" s="77">
        <f t="shared" si="40"/>
        <v>0</v>
      </c>
      <c r="AV82" s="77">
        <f t="shared" si="41"/>
        <v>0</v>
      </c>
      <c r="AW82" s="77">
        <f t="shared" si="42"/>
        <v>0</v>
      </c>
      <c r="AX82" s="77">
        <f t="shared" si="43"/>
        <v>0</v>
      </c>
      <c r="AY82" s="6">
        <f t="shared" si="55"/>
        <v>0</v>
      </c>
      <c r="AZ82" s="6">
        <f t="shared" si="44"/>
        <v>0</v>
      </c>
      <c r="BA82" s="6">
        <f t="shared" si="45"/>
        <v>0</v>
      </c>
      <c r="BB82" s="6">
        <f t="shared" si="46"/>
        <v>0</v>
      </c>
      <c r="BC82" s="6">
        <f t="shared" si="47"/>
        <v>0</v>
      </c>
      <c r="BD82" s="6">
        <f t="shared" si="48"/>
        <v>0</v>
      </c>
      <c r="BE82" s="6">
        <f t="shared" si="49"/>
        <v>0</v>
      </c>
      <c r="BF82" s="6">
        <f t="shared" si="56"/>
        <v>0</v>
      </c>
      <c r="BG82" s="6"/>
      <c r="BH82" s="6"/>
      <c r="BI82" s="51">
        <f t="shared" si="50"/>
        <v>1</v>
      </c>
      <c r="BT82" s="2"/>
    </row>
    <row r="83" spans="1:72">
      <c r="A83">
        <f t="shared" si="3"/>
        <v>60</v>
      </c>
      <c r="B83" s="30">
        <f t="shared" si="4"/>
        <v>43829</v>
      </c>
      <c r="C83" s="14">
        <f t="shared" si="5"/>
        <v>1</v>
      </c>
      <c r="D83" s="14">
        <f t="shared" si="6"/>
        <v>4</v>
      </c>
      <c r="E83" s="14">
        <f t="shared" si="7"/>
        <v>4</v>
      </c>
      <c r="F83" s="53">
        <f t="shared" si="8"/>
        <v>43829</v>
      </c>
      <c r="G83" s="66">
        <f t="shared" si="9"/>
        <v>2.5</v>
      </c>
      <c r="H83" s="66">
        <f t="shared" si="0"/>
        <v>0.1</v>
      </c>
      <c r="I83" s="172">
        <f t="shared" si="10"/>
        <v>0.01</v>
      </c>
      <c r="J83" s="14">
        <f t="shared" si="11"/>
        <v>6</v>
      </c>
      <c r="K83" s="18">
        <f t="shared" si="12"/>
        <v>0.23308713507932807</v>
      </c>
      <c r="L83" s="18">
        <f t="shared" si="13"/>
        <v>6.6666666666666671E-3</v>
      </c>
      <c r="M83" s="6">
        <f t="shared" si="14"/>
        <v>0</v>
      </c>
      <c r="N83" s="6">
        <f t="shared" si="51"/>
        <v>0</v>
      </c>
      <c r="O83" s="6">
        <f t="shared" si="15"/>
        <v>6375000</v>
      </c>
      <c r="P83" s="6">
        <f>IF($B83&lt;$D$12,0,IF('Plot Data'!X33&gt;0,'Plot Data'!X33,MAX(0,MIN($D$15,$O83))))</f>
        <v>0</v>
      </c>
      <c r="Q83" s="97">
        <f t="shared" si="16"/>
        <v>0</v>
      </c>
      <c r="R83" s="97">
        <f t="shared" si="17"/>
        <v>0</v>
      </c>
      <c r="S83" s="6">
        <f t="shared" si="18"/>
        <v>0</v>
      </c>
      <c r="T83" s="6"/>
      <c r="U83" s="6"/>
      <c r="V83" s="6">
        <f t="shared" si="19"/>
        <v>0</v>
      </c>
      <c r="W83" s="149">
        <f t="shared" si="52"/>
        <v>1</v>
      </c>
      <c r="X83" s="97">
        <f t="shared" si="20"/>
        <v>0</v>
      </c>
      <c r="Y83" s="6">
        <f t="shared" si="21"/>
        <v>0</v>
      </c>
      <c r="Z83" s="6">
        <f t="shared" si="22"/>
        <v>0</v>
      </c>
      <c r="AA83" s="6">
        <f t="shared" si="23"/>
        <v>0</v>
      </c>
      <c r="AB83" s="6">
        <f t="shared" si="24"/>
        <v>0</v>
      </c>
      <c r="AC83" s="6">
        <f t="shared" si="25"/>
        <v>0</v>
      </c>
      <c r="AD83" s="6">
        <f t="array" ref="AD83">SUM(($A83-A53:A83=J53:J83)*(N53:N83))</f>
        <v>0</v>
      </c>
      <c r="AE83" s="6">
        <f t="shared" si="26"/>
        <v>7500000</v>
      </c>
      <c r="AF83" s="6">
        <f t="shared" si="53"/>
        <v>7500000</v>
      </c>
      <c r="AG83" s="6">
        <f t="shared" si="54"/>
        <v>0</v>
      </c>
      <c r="AH83" s="6">
        <f t="shared" si="27"/>
        <v>0</v>
      </c>
      <c r="AI83" s="6">
        <f t="shared" si="28"/>
        <v>0</v>
      </c>
      <c r="AJ83" s="6">
        <f t="shared" si="29"/>
        <v>0</v>
      </c>
      <c r="AK83" s="6">
        <f t="shared" si="30"/>
        <v>0</v>
      </c>
      <c r="AL83" s="6">
        <f t="shared" si="31"/>
        <v>0</v>
      </c>
      <c r="AM83" s="6">
        <f t="shared" si="32"/>
        <v>0</v>
      </c>
      <c r="AN83" s="6">
        <f t="shared" si="33"/>
        <v>0</v>
      </c>
      <c r="AO83" s="6">
        <f t="shared" si="34"/>
        <v>0</v>
      </c>
      <c r="AP83" s="6">
        <f t="shared" si="35"/>
        <v>0</v>
      </c>
      <c r="AQ83" s="14">
        <f t="shared" si="36"/>
        <v>1</v>
      </c>
      <c r="AR83" s="146">
        <f t="shared" si="37"/>
        <v>0</v>
      </c>
      <c r="AS83" s="146">
        <f t="shared" si="38"/>
        <v>0</v>
      </c>
      <c r="AT83" s="146">
        <f t="shared" si="39"/>
        <v>0</v>
      </c>
      <c r="AU83" s="77">
        <f t="shared" si="40"/>
        <v>0</v>
      </c>
      <c r="AV83" s="77">
        <f t="shared" si="41"/>
        <v>0</v>
      </c>
      <c r="AW83" s="77">
        <f t="shared" si="42"/>
        <v>0</v>
      </c>
      <c r="AX83" s="77">
        <f t="shared" si="43"/>
        <v>0</v>
      </c>
      <c r="AY83" s="6">
        <f t="shared" si="55"/>
        <v>0</v>
      </c>
      <c r="AZ83" s="6">
        <f t="shared" si="44"/>
        <v>0</v>
      </c>
      <c r="BA83" s="6">
        <f t="shared" si="45"/>
        <v>0</v>
      </c>
      <c r="BB83" s="6">
        <f t="shared" si="46"/>
        <v>0</v>
      </c>
      <c r="BC83" s="6">
        <f t="shared" si="47"/>
        <v>0</v>
      </c>
      <c r="BD83" s="6">
        <f t="shared" si="48"/>
        <v>0</v>
      </c>
      <c r="BE83" s="6">
        <f t="shared" si="49"/>
        <v>0</v>
      </c>
      <c r="BF83" s="6">
        <f t="shared" si="56"/>
        <v>0</v>
      </c>
      <c r="BG83" s="6"/>
      <c r="BH83" s="6"/>
      <c r="BI83" s="51">
        <f t="shared" si="50"/>
        <v>1</v>
      </c>
      <c r="BT83" s="2"/>
    </row>
    <row r="84" spans="1:72">
      <c r="A84">
        <f t="shared" si="3"/>
        <v>61</v>
      </c>
      <c r="B84" s="30">
        <f t="shared" si="4"/>
        <v>43830</v>
      </c>
      <c r="C84" s="14">
        <f t="shared" si="5"/>
        <v>1</v>
      </c>
      <c r="D84" s="14">
        <f t="shared" si="6"/>
        <v>4</v>
      </c>
      <c r="E84" s="14">
        <f t="shared" si="7"/>
        <v>4</v>
      </c>
      <c r="F84" s="53">
        <f t="shared" si="8"/>
        <v>43830</v>
      </c>
      <c r="G84" s="66">
        <f t="shared" si="9"/>
        <v>2.5</v>
      </c>
      <c r="H84" s="66">
        <f t="shared" si="0"/>
        <v>0.1</v>
      </c>
      <c r="I84" s="172">
        <f t="shared" si="10"/>
        <v>0.01</v>
      </c>
      <c r="J84" s="14">
        <f t="shared" si="11"/>
        <v>6</v>
      </c>
      <c r="K84" s="18">
        <f t="shared" si="12"/>
        <v>0.23308713507932807</v>
      </c>
      <c r="L84" s="18">
        <f t="shared" si="13"/>
        <v>6.6666666666666671E-3</v>
      </c>
      <c r="M84" s="6">
        <f t="shared" si="14"/>
        <v>0</v>
      </c>
      <c r="N84" s="6">
        <f t="shared" si="51"/>
        <v>0</v>
      </c>
      <c r="O84" s="6">
        <f t="shared" si="15"/>
        <v>6375000</v>
      </c>
      <c r="P84" s="6">
        <f>IF($B84&lt;$D$12,0,IF('Plot Data'!X34&gt;0,'Plot Data'!X34,MAX(0,MIN($D$15,$O84))))</f>
        <v>0</v>
      </c>
      <c r="Q84" s="97">
        <f t="shared" si="16"/>
        <v>0</v>
      </c>
      <c r="R84" s="97">
        <f t="shared" si="17"/>
        <v>0</v>
      </c>
      <c r="S84" s="6">
        <f t="shared" si="18"/>
        <v>0</v>
      </c>
      <c r="T84" s="6"/>
      <c r="U84" s="6"/>
      <c r="V84" s="6">
        <f t="shared" si="19"/>
        <v>0</v>
      </c>
      <c r="W84" s="149">
        <f t="shared" si="52"/>
        <v>1</v>
      </c>
      <c r="X84" s="97">
        <f t="shared" si="20"/>
        <v>0</v>
      </c>
      <c r="Y84" s="6">
        <f t="shared" si="21"/>
        <v>0</v>
      </c>
      <c r="Z84" s="6">
        <f t="shared" si="22"/>
        <v>0</v>
      </c>
      <c r="AA84" s="6">
        <f t="shared" si="23"/>
        <v>0</v>
      </c>
      <c r="AB84" s="6">
        <f t="shared" si="24"/>
        <v>0</v>
      </c>
      <c r="AC84" s="6">
        <f t="shared" si="25"/>
        <v>0</v>
      </c>
      <c r="AD84" s="6">
        <f t="array" ref="AD84">SUM(($A84-A54:A84=J54:J84)*(N54:N84))</f>
        <v>0</v>
      </c>
      <c r="AE84" s="6">
        <f t="shared" si="26"/>
        <v>7500000</v>
      </c>
      <c r="AF84" s="6">
        <f t="shared" si="53"/>
        <v>7500000</v>
      </c>
      <c r="AG84" s="6">
        <f t="shared" si="54"/>
        <v>0</v>
      </c>
      <c r="AH84" s="6">
        <f t="shared" si="27"/>
        <v>0</v>
      </c>
      <c r="AI84" s="6">
        <f t="shared" si="28"/>
        <v>0</v>
      </c>
      <c r="AJ84" s="6">
        <f t="shared" si="29"/>
        <v>0</v>
      </c>
      <c r="AK84" s="6">
        <f t="shared" si="30"/>
        <v>0</v>
      </c>
      <c r="AL84" s="6">
        <f t="shared" si="31"/>
        <v>0</v>
      </c>
      <c r="AM84" s="6">
        <f t="shared" si="32"/>
        <v>0</v>
      </c>
      <c r="AN84" s="6">
        <f t="shared" si="33"/>
        <v>0</v>
      </c>
      <c r="AO84" s="6">
        <f t="shared" si="34"/>
        <v>0</v>
      </c>
      <c r="AP84" s="6">
        <f t="shared" si="35"/>
        <v>0</v>
      </c>
      <c r="AQ84" s="14">
        <f t="shared" si="36"/>
        <v>1</v>
      </c>
      <c r="AR84" s="146">
        <f t="shared" si="37"/>
        <v>0</v>
      </c>
      <c r="AS84" s="146">
        <f t="shared" si="38"/>
        <v>0</v>
      </c>
      <c r="AT84" s="146">
        <f t="shared" si="39"/>
        <v>0</v>
      </c>
      <c r="AU84" s="77">
        <f t="shared" si="40"/>
        <v>0</v>
      </c>
      <c r="AV84" s="77">
        <f t="shared" si="41"/>
        <v>0</v>
      </c>
      <c r="AW84" s="77">
        <f t="shared" si="42"/>
        <v>0</v>
      </c>
      <c r="AX84" s="77">
        <f t="shared" si="43"/>
        <v>0</v>
      </c>
      <c r="AY84" s="6">
        <f t="shared" si="55"/>
        <v>0</v>
      </c>
      <c r="AZ84" s="6">
        <f t="shared" si="44"/>
        <v>0</v>
      </c>
      <c r="BA84" s="6">
        <f t="shared" si="45"/>
        <v>0</v>
      </c>
      <c r="BB84" s="6">
        <f t="shared" si="46"/>
        <v>0</v>
      </c>
      <c r="BC84" s="6">
        <f t="shared" si="47"/>
        <v>0</v>
      </c>
      <c r="BD84" s="6">
        <f t="shared" si="48"/>
        <v>0</v>
      </c>
      <c r="BE84" s="6">
        <f t="shared" si="49"/>
        <v>0</v>
      </c>
      <c r="BF84" s="6">
        <f t="shared" si="56"/>
        <v>0</v>
      </c>
      <c r="BG84" s="6"/>
      <c r="BH84" s="6"/>
      <c r="BI84" s="51">
        <f t="shared" si="50"/>
        <v>1</v>
      </c>
      <c r="BT84" s="2"/>
    </row>
    <row r="85" spans="1:72">
      <c r="A85">
        <f t="shared" si="3"/>
        <v>62</v>
      </c>
      <c r="B85" s="30">
        <f t="shared" si="4"/>
        <v>43831</v>
      </c>
      <c r="C85" s="14">
        <f t="shared" si="5"/>
        <v>1</v>
      </c>
      <c r="D85" s="14">
        <f t="shared" si="6"/>
        <v>4</v>
      </c>
      <c r="E85" s="14">
        <f t="shared" si="7"/>
        <v>4</v>
      </c>
      <c r="F85" s="53">
        <f t="shared" si="8"/>
        <v>43831</v>
      </c>
      <c r="G85" s="66">
        <f t="shared" si="9"/>
        <v>2.5</v>
      </c>
      <c r="H85" s="66">
        <f t="shared" si="0"/>
        <v>0.1</v>
      </c>
      <c r="I85" s="172">
        <f t="shared" si="10"/>
        <v>0.01</v>
      </c>
      <c r="J85" s="14">
        <f t="shared" si="11"/>
        <v>6</v>
      </c>
      <c r="K85" s="18">
        <f t="shared" si="12"/>
        <v>0.23308713507932807</v>
      </c>
      <c r="L85" s="18">
        <f t="shared" si="13"/>
        <v>6.6666666666666671E-3</v>
      </c>
      <c r="M85" s="6">
        <f t="shared" si="14"/>
        <v>0</v>
      </c>
      <c r="N85" s="6">
        <f t="shared" si="51"/>
        <v>0</v>
      </c>
      <c r="O85" s="6">
        <f t="shared" si="15"/>
        <v>6375000</v>
      </c>
      <c r="P85" s="6">
        <f>IF($B85&lt;$D$12,0,IF('Plot Data'!X35&gt;0,'Plot Data'!X35,MAX(0,MIN($D$15,$O85))))</f>
        <v>0</v>
      </c>
      <c r="Q85" s="97">
        <f t="shared" si="16"/>
        <v>0</v>
      </c>
      <c r="R85" s="97">
        <f t="shared" si="17"/>
        <v>0</v>
      </c>
      <c r="S85" s="6">
        <f t="shared" si="18"/>
        <v>0</v>
      </c>
      <c r="T85" s="6"/>
      <c r="U85" s="6"/>
      <c r="V85" s="6">
        <f t="shared" si="19"/>
        <v>0</v>
      </c>
      <c r="W85" s="149">
        <f t="shared" si="52"/>
        <v>1</v>
      </c>
      <c r="X85" s="97">
        <f t="shared" si="20"/>
        <v>0</v>
      </c>
      <c r="Y85" s="6">
        <f t="shared" si="21"/>
        <v>0</v>
      </c>
      <c r="Z85" s="6">
        <f t="shared" si="22"/>
        <v>0</v>
      </c>
      <c r="AA85" s="6">
        <f t="shared" si="23"/>
        <v>0</v>
      </c>
      <c r="AB85" s="6">
        <f t="shared" si="24"/>
        <v>0</v>
      </c>
      <c r="AC85" s="6">
        <f t="shared" si="25"/>
        <v>0</v>
      </c>
      <c r="AD85" s="6">
        <f t="array" ref="AD85">SUM(($A85-A55:A85=J55:J85)*(N55:N85))</f>
        <v>0</v>
      </c>
      <c r="AE85" s="6">
        <f t="shared" si="26"/>
        <v>7500000</v>
      </c>
      <c r="AF85" s="6">
        <f t="shared" si="53"/>
        <v>7500000</v>
      </c>
      <c r="AG85" s="6">
        <f t="shared" si="54"/>
        <v>0</v>
      </c>
      <c r="AH85" s="6">
        <f t="shared" si="27"/>
        <v>0</v>
      </c>
      <c r="AI85" s="6">
        <f t="shared" si="28"/>
        <v>0</v>
      </c>
      <c r="AJ85" s="6">
        <f t="shared" si="29"/>
        <v>0</v>
      </c>
      <c r="AK85" s="6">
        <f t="shared" si="30"/>
        <v>0</v>
      </c>
      <c r="AL85" s="6">
        <f t="shared" si="31"/>
        <v>0</v>
      </c>
      <c r="AM85" s="6">
        <f t="shared" si="32"/>
        <v>0</v>
      </c>
      <c r="AN85" s="6">
        <f t="shared" si="33"/>
        <v>0</v>
      </c>
      <c r="AO85" s="6">
        <f t="shared" si="34"/>
        <v>0</v>
      </c>
      <c r="AP85" s="6">
        <f t="shared" si="35"/>
        <v>0</v>
      </c>
      <c r="AQ85" s="14">
        <f t="shared" si="36"/>
        <v>1</v>
      </c>
      <c r="AR85" s="146">
        <f t="shared" si="37"/>
        <v>0</v>
      </c>
      <c r="AS85" s="146">
        <f t="shared" si="38"/>
        <v>0</v>
      </c>
      <c r="AT85" s="146">
        <f t="shared" si="39"/>
        <v>0</v>
      </c>
      <c r="AU85" s="77">
        <f t="shared" si="40"/>
        <v>0</v>
      </c>
      <c r="AV85" s="77">
        <f t="shared" si="41"/>
        <v>0</v>
      </c>
      <c r="AW85" s="77">
        <f t="shared" si="42"/>
        <v>0</v>
      </c>
      <c r="AX85" s="77">
        <f t="shared" si="43"/>
        <v>0</v>
      </c>
      <c r="AY85" s="6">
        <f t="shared" si="55"/>
        <v>0</v>
      </c>
      <c r="AZ85" s="6">
        <f t="shared" si="44"/>
        <v>0</v>
      </c>
      <c r="BA85" s="6">
        <f t="shared" si="45"/>
        <v>0</v>
      </c>
      <c r="BB85" s="6">
        <f t="shared" si="46"/>
        <v>0</v>
      </c>
      <c r="BC85" s="6">
        <f t="shared" si="47"/>
        <v>0</v>
      </c>
      <c r="BD85" s="6">
        <f t="shared" si="48"/>
        <v>0</v>
      </c>
      <c r="BE85" s="6">
        <f t="shared" si="49"/>
        <v>0</v>
      </c>
      <c r="BF85" s="6">
        <f t="shared" si="56"/>
        <v>0</v>
      </c>
      <c r="BG85" s="6"/>
      <c r="BH85" s="6"/>
      <c r="BI85" s="51">
        <f t="shared" si="50"/>
        <v>1</v>
      </c>
      <c r="BT85" s="2"/>
    </row>
    <row r="86" spans="1:72">
      <c r="A86">
        <f t="shared" si="3"/>
        <v>63</v>
      </c>
      <c r="B86" s="30">
        <f t="shared" si="4"/>
        <v>43832</v>
      </c>
      <c r="C86" s="14">
        <f t="shared" si="5"/>
        <v>1</v>
      </c>
      <c r="D86" s="14">
        <f t="shared" si="6"/>
        <v>4</v>
      </c>
      <c r="E86" s="14">
        <f t="shared" si="7"/>
        <v>4</v>
      </c>
      <c r="F86" s="53">
        <f t="shared" si="8"/>
        <v>43832</v>
      </c>
      <c r="G86" s="66">
        <f t="shared" si="9"/>
        <v>2.5</v>
      </c>
      <c r="H86" s="66">
        <f t="shared" si="0"/>
        <v>0.1</v>
      </c>
      <c r="I86" s="172">
        <f t="shared" si="10"/>
        <v>0.01</v>
      </c>
      <c r="J86" s="14">
        <f t="shared" si="11"/>
        <v>6</v>
      </c>
      <c r="K86" s="18">
        <f t="shared" si="12"/>
        <v>0.23308713507932807</v>
      </c>
      <c r="L86" s="18">
        <f t="shared" si="13"/>
        <v>6.6666666666666671E-3</v>
      </c>
      <c r="M86" s="6">
        <f t="shared" si="14"/>
        <v>0</v>
      </c>
      <c r="N86" s="6">
        <f t="shared" si="51"/>
        <v>0</v>
      </c>
      <c r="O86" s="6">
        <f t="shared" si="15"/>
        <v>6375000</v>
      </c>
      <c r="P86" s="6">
        <f>IF($B86&lt;$D$12,0,IF('Plot Data'!X36&gt;0,'Plot Data'!X36,MAX(0,MIN($D$15,$O86))))</f>
        <v>0</v>
      </c>
      <c r="Q86" s="97">
        <f t="shared" si="16"/>
        <v>0</v>
      </c>
      <c r="R86" s="97">
        <f t="shared" si="17"/>
        <v>0</v>
      </c>
      <c r="S86" s="6">
        <f t="shared" si="18"/>
        <v>0</v>
      </c>
      <c r="T86" s="6"/>
      <c r="U86" s="6"/>
      <c r="V86" s="6">
        <f t="shared" si="19"/>
        <v>0</v>
      </c>
      <c r="W86" s="149">
        <f t="shared" si="52"/>
        <v>1</v>
      </c>
      <c r="X86" s="97">
        <f t="shared" si="20"/>
        <v>0</v>
      </c>
      <c r="Y86" s="6">
        <f t="shared" si="21"/>
        <v>0</v>
      </c>
      <c r="Z86" s="6">
        <f t="shared" si="22"/>
        <v>0</v>
      </c>
      <c r="AA86" s="6">
        <f t="shared" si="23"/>
        <v>0</v>
      </c>
      <c r="AB86" s="6">
        <f t="shared" si="24"/>
        <v>0</v>
      </c>
      <c r="AC86" s="6">
        <f t="shared" si="25"/>
        <v>0</v>
      </c>
      <c r="AD86" s="6">
        <f t="array" ref="AD86">SUM(($A86-A56:A86=J56:J86)*(N56:N86))</f>
        <v>0</v>
      </c>
      <c r="AE86" s="6">
        <f t="shared" si="26"/>
        <v>7500000</v>
      </c>
      <c r="AF86" s="6">
        <f t="shared" si="53"/>
        <v>7500000</v>
      </c>
      <c r="AG86" s="6">
        <f t="shared" si="54"/>
        <v>0</v>
      </c>
      <c r="AH86" s="6">
        <f t="shared" si="27"/>
        <v>0</v>
      </c>
      <c r="AI86" s="6">
        <f t="shared" si="28"/>
        <v>0</v>
      </c>
      <c r="AJ86" s="6">
        <f t="shared" si="29"/>
        <v>0</v>
      </c>
      <c r="AK86" s="6">
        <f t="shared" si="30"/>
        <v>0</v>
      </c>
      <c r="AL86" s="6">
        <f t="shared" si="31"/>
        <v>0</v>
      </c>
      <c r="AM86" s="6">
        <f t="shared" si="32"/>
        <v>0</v>
      </c>
      <c r="AN86" s="6">
        <f t="shared" si="33"/>
        <v>0</v>
      </c>
      <c r="AO86" s="6">
        <f t="shared" si="34"/>
        <v>0</v>
      </c>
      <c r="AP86" s="6">
        <f t="shared" si="35"/>
        <v>0</v>
      </c>
      <c r="AQ86" s="14">
        <f t="shared" si="36"/>
        <v>1</v>
      </c>
      <c r="AR86" s="146">
        <f t="shared" si="37"/>
        <v>0</v>
      </c>
      <c r="AS86" s="146">
        <f t="shared" si="38"/>
        <v>0</v>
      </c>
      <c r="AT86" s="146">
        <f t="shared" si="39"/>
        <v>0</v>
      </c>
      <c r="AU86" s="77">
        <f t="shared" si="40"/>
        <v>0</v>
      </c>
      <c r="AV86" s="77">
        <f t="shared" si="41"/>
        <v>0</v>
      </c>
      <c r="AW86" s="77">
        <f t="shared" si="42"/>
        <v>0</v>
      </c>
      <c r="AX86" s="77">
        <f t="shared" si="43"/>
        <v>0</v>
      </c>
      <c r="AY86" s="6">
        <f t="shared" si="55"/>
        <v>0</v>
      </c>
      <c r="AZ86" s="6">
        <f t="shared" si="44"/>
        <v>0</v>
      </c>
      <c r="BA86" s="6">
        <f t="shared" si="45"/>
        <v>0</v>
      </c>
      <c r="BB86" s="6">
        <f t="shared" si="46"/>
        <v>0</v>
      </c>
      <c r="BC86" s="6">
        <f t="shared" si="47"/>
        <v>0</v>
      </c>
      <c r="BD86" s="6">
        <f t="shared" si="48"/>
        <v>0</v>
      </c>
      <c r="BE86" s="6">
        <f t="shared" si="49"/>
        <v>0</v>
      </c>
      <c r="BF86" s="6">
        <f t="shared" si="56"/>
        <v>0</v>
      </c>
      <c r="BG86" s="6"/>
      <c r="BH86" s="6"/>
      <c r="BI86" s="51">
        <f t="shared" si="50"/>
        <v>1</v>
      </c>
      <c r="BT86" s="2"/>
    </row>
    <row r="87" spans="1:72">
      <c r="A87">
        <f t="shared" si="3"/>
        <v>64</v>
      </c>
      <c r="B87" s="30">
        <f t="shared" si="4"/>
        <v>43833</v>
      </c>
      <c r="C87" s="14">
        <f t="shared" si="5"/>
        <v>1</v>
      </c>
      <c r="D87" s="14">
        <f t="shared" si="6"/>
        <v>4</v>
      </c>
      <c r="E87" s="14">
        <f t="shared" si="7"/>
        <v>4</v>
      </c>
      <c r="F87" s="53">
        <f t="shared" si="8"/>
        <v>43833</v>
      </c>
      <c r="G87" s="66">
        <f t="shared" si="9"/>
        <v>2.5</v>
      </c>
      <c r="H87" s="66">
        <f t="shared" si="0"/>
        <v>0.1</v>
      </c>
      <c r="I87" s="172">
        <f t="shared" si="10"/>
        <v>0.01</v>
      </c>
      <c r="J87" s="14">
        <f t="shared" si="11"/>
        <v>6</v>
      </c>
      <c r="K87" s="18">
        <f t="shared" si="12"/>
        <v>0.23308713507932807</v>
      </c>
      <c r="L87" s="18">
        <f t="shared" si="13"/>
        <v>6.6666666666666671E-3</v>
      </c>
      <c r="M87" s="6">
        <f t="shared" si="14"/>
        <v>0</v>
      </c>
      <c r="N87" s="6">
        <f t="shared" si="51"/>
        <v>0</v>
      </c>
      <c r="O87" s="6">
        <f t="shared" si="15"/>
        <v>6375000</v>
      </c>
      <c r="P87" s="6">
        <f>IF($B87&lt;$D$12,0,IF('Plot Data'!X37&gt;0,'Plot Data'!X37,MAX(0,MIN($D$15,$O87))))</f>
        <v>0</v>
      </c>
      <c r="Q87" s="97">
        <f t="shared" si="16"/>
        <v>0</v>
      </c>
      <c r="R87" s="97">
        <f t="shared" si="17"/>
        <v>0</v>
      </c>
      <c r="S87" s="6">
        <f t="shared" si="18"/>
        <v>0</v>
      </c>
      <c r="T87" s="6"/>
      <c r="U87" s="6"/>
      <c r="V87" s="6">
        <f t="shared" si="19"/>
        <v>0</v>
      </c>
      <c r="W87" s="149">
        <f t="shared" si="52"/>
        <v>1</v>
      </c>
      <c r="X87" s="97">
        <f t="shared" si="20"/>
        <v>0</v>
      </c>
      <c r="Y87" s="6">
        <f t="shared" si="21"/>
        <v>0</v>
      </c>
      <c r="Z87" s="6">
        <f t="shared" si="22"/>
        <v>0</v>
      </c>
      <c r="AA87" s="6">
        <f t="shared" si="23"/>
        <v>0</v>
      </c>
      <c r="AB87" s="6">
        <f t="shared" si="24"/>
        <v>0</v>
      </c>
      <c r="AC87" s="6">
        <f t="shared" si="25"/>
        <v>0</v>
      </c>
      <c r="AD87" s="6">
        <f t="array" ref="AD87">SUM(($A87-A57:A87=J57:J87)*(N57:N87))</f>
        <v>0</v>
      </c>
      <c r="AE87" s="6">
        <f t="shared" si="26"/>
        <v>7500000</v>
      </c>
      <c r="AF87" s="6">
        <f t="shared" si="53"/>
        <v>7500000</v>
      </c>
      <c r="AG87" s="6">
        <f t="shared" si="54"/>
        <v>0</v>
      </c>
      <c r="AH87" s="6">
        <f t="shared" si="27"/>
        <v>0</v>
      </c>
      <c r="AI87" s="6">
        <f t="shared" si="28"/>
        <v>0</v>
      </c>
      <c r="AJ87" s="6">
        <f t="shared" si="29"/>
        <v>0</v>
      </c>
      <c r="AK87" s="6">
        <f t="shared" si="30"/>
        <v>0</v>
      </c>
      <c r="AL87" s="6">
        <f t="shared" si="31"/>
        <v>0</v>
      </c>
      <c r="AM87" s="6">
        <f t="shared" si="32"/>
        <v>0</v>
      </c>
      <c r="AN87" s="6">
        <f t="shared" si="33"/>
        <v>0</v>
      </c>
      <c r="AO87" s="6">
        <f t="shared" si="34"/>
        <v>0</v>
      </c>
      <c r="AP87" s="6">
        <f t="shared" si="35"/>
        <v>0</v>
      </c>
      <c r="AQ87" s="14">
        <f t="shared" si="36"/>
        <v>1</v>
      </c>
      <c r="AR87" s="146">
        <f t="shared" si="37"/>
        <v>0</v>
      </c>
      <c r="AS87" s="146">
        <f t="shared" si="38"/>
        <v>0</v>
      </c>
      <c r="AT87" s="146">
        <f t="shared" si="39"/>
        <v>0</v>
      </c>
      <c r="AU87" s="77">
        <f t="shared" si="40"/>
        <v>0</v>
      </c>
      <c r="AV87" s="77">
        <f t="shared" si="41"/>
        <v>0</v>
      </c>
      <c r="AW87" s="77">
        <f t="shared" si="42"/>
        <v>0</v>
      </c>
      <c r="AX87" s="77">
        <f t="shared" si="43"/>
        <v>0</v>
      </c>
      <c r="AY87" s="6">
        <f t="shared" si="55"/>
        <v>0</v>
      </c>
      <c r="AZ87" s="6">
        <f t="shared" si="44"/>
        <v>0</v>
      </c>
      <c r="BA87" s="6">
        <f t="shared" si="45"/>
        <v>0</v>
      </c>
      <c r="BB87" s="6">
        <f t="shared" si="46"/>
        <v>0</v>
      </c>
      <c r="BC87" s="6">
        <f t="shared" si="47"/>
        <v>0</v>
      </c>
      <c r="BD87" s="6">
        <f t="shared" si="48"/>
        <v>0</v>
      </c>
      <c r="BE87" s="6">
        <f t="shared" si="49"/>
        <v>0</v>
      </c>
      <c r="BF87" s="6">
        <f t="shared" si="56"/>
        <v>0</v>
      </c>
      <c r="BG87" s="6"/>
      <c r="BH87" s="6"/>
      <c r="BI87" s="51">
        <f t="shared" si="50"/>
        <v>1</v>
      </c>
      <c r="BT87" s="2"/>
    </row>
    <row r="88" spans="1:72">
      <c r="A88">
        <f t="shared" si="3"/>
        <v>65</v>
      </c>
      <c r="B88" s="30">
        <f t="shared" si="4"/>
        <v>43834</v>
      </c>
      <c r="C88" s="14">
        <f t="shared" si="5"/>
        <v>1</v>
      </c>
      <c r="D88" s="14">
        <f t="shared" si="6"/>
        <v>4</v>
      </c>
      <c r="E88" s="14">
        <f t="shared" si="7"/>
        <v>4</v>
      </c>
      <c r="F88" s="53">
        <f t="shared" si="8"/>
        <v>43834</v>
      </c>
      <c r="G88" s="66">
        <f t="shared" si="9"/>
        <v>2.5</v>
      </c>
      <c r="H88" s="66">
        <f t="shared" ref="H88:H151" si="57">$N$19</f>
        <v>0.1</v>
      </c>
      <c r="I88" s="172">
        <f t="shared" si="10"/>
        <v>0.01</v>
      </c>
      <c r="J88" s="14">
        <f t="shared" si="11"/>
        <v>6</v>
      </c>
      <c r="K88" s="18">
        <f t="shared" si="12"/>
        <v>0.23308713507932807</v>
      </c>
      <c r="L88" s="18">
        <f t="shared" si="13"/>
        <v>6.6666666666666671E-3</v>
      </c>
      <c r="M88" s="6">
        <f t="shared" si="14"/>
        <v>0</v>
      </c>
      <c r="N88" s="6">
        <f t="shared" si="51"/>
        <v>0</v>
      </c>
      <c r="O88" s="6">
        <f t="shared" si="15"/>
        <v>6375000</v>
      </c>
      <c r="P88" s="6">
        <f>IF($B88&lt;$D$12,0,IF('Plot Data'!X38&gt;0,'Plot Data'!X38,MAX(0,MIN($D$15,$O88))))</f>
        <v>0</v>
      </c>
      <c r="Q88" s="97">
        <f t="shared" si="16"/>
        <v>0</v>
      </c>
      <c r="R88" s="97">
        <f t="shared" si="17"/>
        <v>0</v>
      </c>
      <c r="S88" s="6">
        <f t="shared" si="18"/>
        <v>0</v>
      </c>
      <c r="T88" s="6"/>
      <c r="U88" s="6"/>
      <c r="V88" s="6">
        <f t="shared" si="19"/>
        <v>0</v>
      </c>
      <c r="W88" s="149">
        <f t="shared" si="52"/>
        <v>1</v>
      </c>
      <c r="X88" s="97">
        <f t="shared" si="20"/>
        <v>0</v>
      </c>
      <c r="Y88" s="6">
        <f t="shared" si="21"/>
        <v>0</v>
      </c>
      <c r="Z88" s="6">
        <f t="shared" si="22"/>
        <v>0</v>
      </c>
      <c r="AA88" s="6">
        <f t="shared" si="23"/>
        <v>0</v>
      </c>
      <c r="AB88" s="6">
        <f t="shared" si="24"/>
        <v>0</v>
      </c>
      <c r="AC88" s="6">
        <f t="shared" si="25"/>
        <v>0</v>
      </c>
      <c r="AD88" s="6">
        <f t="array" ref="AD88">SUM(($A88-A58:A88=J58:J88)*(N58:N88))</f>
        <v>0</v>
      </c>
      <c r="AE88" s="6">
        <f t="shared" si="26"/>
        <v>7500000</v>
      </c>
      <c r="AF88" s="6">
        <f t="shared" si="53"/>
        <v>7500000</v>
      </c>
      <c r="AG88" s="6">
        <f t="shared" si="54"/>
        <v>0</v>
      </c>
      <c r="AH88" s="6">
        <f t="shared" si="27"/>
        <v>0</v>
      </c>
      <c r="AI88" s="6">
        <f t="shared" si="28"/>
        <v>0</v>
      </c>
      <c r="AJ88" s="6">
        <f t="shared" si="29"/>
        <v>0</v>
      </c>
      <c r="AK88" s="6">
        <f t="shared" si="30"/>
        <v>0</v>
      </c>
      <c r="AL88" s="6">
        <f t="shared" si="31"/>
        <v>0</v>
      </c>
      <c r="AM88" s="6">
        <f t="shared" si="32"/>
        <v>0</v>
      </c>
      <c r="AN88" s="6">
        <f t="shared" si="33"/>
        <v>0</v>
      </c>
      <c r="AO88" s="6">
        <f t="shared" si="34"/>
        <v>0</v>
      </c>
      <c r="AP88" s="6">
        <f t="shared" si="35"/>
        <v>0</v>
      </c>
      <c r="AQ88" s="14">
        <f t="shared" si="36"/>
        <v>1</v>
      </c>
      <c r="AR88" s="146">
        <f t="shared" si="37"/>
        <v>0</v>
      </c>
      <c r="AS88" s="146">
        <f t="shared" si="38"/>
        <v>0</v>
      </c>
      <c r="AT88" s="146">
        <f t="shared" si="39"/>
        <v>0</v>
      </c>
      <c r="AU88" s="77">
        <f t="shared" si="40"/>
        <v>0</v>
      </c>
      <c r="AV88" s="77">
        <f t="shared" si="41"/>
        <v>0</v>
      </c>
      <c r="AW88" s="77">
        <f t="shared" si="42"/>
        <v>0</v>
      </c>
      <c r="AX88" s="77">
        <f t="shared" si="43"/>
        <v>0</v>
      </c>
      <c r="AY88" s="6">
        <f t="shared" si="55"/>
        <v>0</v>
      </c>
      <c r="AZ88" s="6">
        <f t="shared" si="44"/>
        <v>0</v>
      </c>
      <c r="BA88" s="6">
        <f t="shared" si="45"/>
        <v>0</v>
      </c>
      <c r="BB88" s="6">
        <f t="shared" si="46"/>
        <v>0</v>
      </c>
      <c r="BC88" s="6">
        <f t="shared" si="47"/>
        <v>0</v>
      </c>
      <c r="BD88" s="6">
        <f t="shared" si="48"/>
        <v>0</v>
      </c>
      <c r="BE88" s="6">
        <f t="shared" si="49"/>
        <v>0</v>
      </c>
      <c r="BF88" s="6">
        <f t="shared" si="56"/>
        <v>0</v>
      </c>
      <c r="BG88" s="6"/>
      <c r="BH88" s="6"/>
      <c r="BI88" s="51">
        <f t="shared" si="50"/>
        <v>1</v>
      </c>
      <c r="BT88" s="2"/>
    </row>
    <row r="89" spans="1:72">
      <c r="A89">
        <f t="shared" si="3"/>
        <v>66</v>
      </c>
      <c r="B89" s="30">
        <f t="shared" si="4"/>
        <v>43835</v>
      </c>
      <c r="C89" s="14">
        <f t="shared" si="5"/>
        <v>1</v>
      </c>
      <c r="D89" s="14">
        <f t="shared" si="6"/>
        <v>4</v>
      </c>
      <c r="E89" s="14">
        <f t="shared" si="7"/>
        <v>4</v>
      </c>
      <c r="F89" s="53">
        <f t="shared" si="8"/>
        <v>43835</v>
      </c>
      <c r="G89" s="66">
        <f t="shared" si="9"/>
        <v>2.5</v>
      </c>
      <c r="H89" s="66">
        <f t="shared" si="57"/>
        <v>0.1</v>
      </c>
      <c r="I89" s="172">
        <f t="shared" si="10"/>
        <v>0.01</v>
      </c>
      <c r="J89" s="14">
        <f t="shared" si="11"/>
        <v>6</v>
      </c>
      <c r="K89" s="18">
        <f t="shared" si="12"/>
        <v>0.23308713507932807</v>
      </c>
      <c r="L89" s="18">
        <f t="shared" si="13"/>
        <v>6.6666666666666671E-3</v>
      </c>
      <c r="M89" s="6">
        <f t="shared" si="14"/>
        <v>0</v>
      </c>
      <c r="N89" s="6">
        <f t="shared" si="51"/>
        <v>0</v>
      </c>
      <c r="O89" s="6">
        <f t="shared" si="15"/>
        <v>6375000</v>
      </c>
      <c r="P89" s="6">
        <f>IF($B89&lt;$D$12,0,IF('Plot Data'!X39&gt;0,'Plot Data'!X39,MAX(0,MIN($D$15,$O89))))</f>
        <v>0</v>
      </c>
      <c r="Q89" s="97">
        <f t="shared" si="16"/>
        <v>0</v>
      </c>
      <c r="R89" s="97">
        <f t="shared" si="17"/>
        <v>0</v>
      </c>
      <c r="S89" s="6">
        <f t="shared" si="18"/>
        <v>0</v>
      </c>
      <c r="T89" s="6"/>
      <c r="U89" s="6"/>
      <c r="V89" s="6">
        <f t="shared" si="19"/>
        <v>0</v>
      </c>
      <c r="W89" s="149">
        <f t="shared" si="52"/>
        <v>1</v>
      </c>
      <c r="X89" s="97">
        <f t="shared" si="20"/>
        <v>0</v>
      </c>
      <c r="Y89" s="6">
        <f t="shared" si="21"/>
        <v>0</v>
      </c>
      <c r="Z89" s="6">
        <f t="shared" si="22"/>
        <v>0</v>
      </c>
      <c r="AA89" s="6">
        <f t="shared" si="23"/>
        <v>0</v>
      </c>
      <c r="AB89" s="6">
        <f t="shared" si="24"/>
        <v>0</v>
      </c>
      <c r="AC89" s="6">
        <f t="shared" si="25"/>
        <v>0</v>
      </c>
      <c r="AD89" s="6">
        <f t="array" ref="AD89">SUM(($A89-A59:A89=J59:J89)*(N59:N89))</f>
        <v>0</v>
      </c>
      <c r="AE89" s="6">
        <f t="shared" si="26"/>
        <v>7500000</v>
      </c>
      <c r="AF89" s="6">
        <f t="shared" si="53"/>
        <v>7500000</v>
      </c>
      <c r="AG89" s="6">
        <f t="shared" si="54"/>
        <v>0</v>
      </c>
      <c r="AH89" s="6">
        <f t="shared" si="27"/>
        <v>0</v>
      </c>
      <c r="AI89" s="6">
        <f t="shared" si="28"/>
        <v>0</v>
      </c>
      <c r="AJ89" s="6">
        <f t="shared" si="29"/>
        <v>0</v>
      </c>
      <c r="AK89" s="6">
        <f t="shared" si="30"/>
        <v>0</v>
      </c>
      <c r="AL89" s="6">
        <f t="shared" si="31"/>
        <v>0</v>
      </c>
      <c r="AM89" s="6">
        <f t="shared" si="32"/>
        <v>0</v>
      </c>
      <c r="AN89" s="6">
        <f t="shared" si="33"/>
        <v>0</v>
      </c>
      <c r="AO89" s="6">
        <f t="shared" si="34"/>
        <v>0</v>
      </c>
      <c r="AP89" s="6">
        <f t="shared" si="35"/>
        <v>0</v>
      </c>
      <c r="AQ89" s="14">
        <f t="shared" si="36"/>
        <v>1</v>
      </c>
      <c r="AR89" s="146">
        <f t="shared" si="37"/>
        <v>0</v>
      </c>
      <c r="AS89" s="146">
        <f t="shared" si="38"/>
        <v>0</v>
      </c>
      <c r="AT89" s="146">
        <f t="shared" si="39"/>
        <v>0</v>
      </c>
      <c r="AU89" s="77">
        <f t="shared" si="40"/>
        <v>0</v>
      </c>
      <c r="AV89" s="77">
        <f t="shared" si="41"/>
        <v>0</v>
      </c>
      <c r="AW89" s="77">
        <f t="shared" si="42"/>
        <v>0</v>
      </c>
      <c r="AX89" s="77">
        <f t="shared" si="43"/>
        <v>0</v>
      </c>
      <c r="AY89" s="6">
        <f t="shared" si="55"/>
        <v>0</v>
      </c>
      <c r="AZ89" s="6">
        <f t="shared" si="44"/>
        <v>0</v>
      </c>
      <c r="BA89" s="6">
        <f t="shared" si="45"/>
        <v>0</v>
      </c>
      <c r="BB89" s="6">
        <f t="shared" si="46"/>
        <v>0</v>
      </c>
      <c r="BC89" s="6">
        <f t="shared" si="47"/>
        <v>0</v>
      </c>
      <c r="BD89" s="6">
        <f t="shared" si="48"/>
        <v>0</v>
      </c>
      <c r="BE89" s="6">
        <f t="shared" si="49"/>
        <v>0</v>
      </c>
      <c r="BF89" s="6">
        <f t="shared" si="56"/>
        <v>0</v>
      </c>
      <c r="BG89" s="6"/>
      <c r="BH89" s="6"/>
      <c r="BI89" s="51">
        <f t="shared" si="50"/>
        <v>1</v>
      </c>
      <c r="BT89" s="2"/>
    </row>
    <row r="90" spans="1:72">
      <c r="A90">
        <f t="shared" ref="A90:A153" si="58">A89+1</f>
        <v>67</v>
      </c>
      <c r="B90" s="30">
        <f t="shared" ref="B90:B153" si="59">B89+1</f>
        <v>43836</v>
      </c>
      <c r="C90" s="14">
        <f t="shared" si="5"/>
        <v>1</v>
      </c>
      <c r="D90" s="14">
        <f t="shared" si="6"/>
        <v>4</v>
      </c>
      <c r="E90" s="14">
        <f t="shared" si="7"/>
        <v>4</v>
      </c>
      <c r="F90" s="53">
        <f t="shared" si="8"/>
        <v>43836</v>
      </c>
      <c r="G90" s="66">
        <f t="shared" si="9"/>
        <v>2.5</v>
      </c>
      <c r="H90" s="66">
        <f t="shared" si="57"/>
        <v>0.1</v>
      </c>
      <c r="I90" s="172">
        <f t="shared" si="10"/>
        <v>0.01</v>
      </c>
      <c r="J90" s="14">
        <f t="shared" si="11"/>
        <v>6</v>
      </c>
      <c r="K90" s="18">
        <f t="shared" si="12"/>
        <v>0.23308713507932807</v>
      </c>
      <c r="L90" s="18">
        <f t="shared" si="13"/>
        <v>6.6666666666666671E-3</v>
      </c>
      <c r="M90" s="6">
        <f t="shared" si="14"/>
        <v>0</v>
      </c>
      <c r="N90" s="6">
        <f t="shared" si="51"/>
        <v>0</v>
      </c>
      <c r="O90" s="6">
        <f t="shared" si="15"/>
        <v>6375000</v>
      </c>
      <c r="P90" s="6">
        <f>IF($B90&lt;$D$12,0,IF('Plot Data'!X40&gt;0,'Plot Data'!X40,MAX(0,MIN($D$15,$O90))))</f>
        <v>0</v>
      </c>
      <c r="Q90" s="97">
        <f t="shared" si="16"/>
        <v>0</v>
      </c>
      <c r="R90" s="97">
        <f t="shared" si="17"/>
        <v>0</v>
      </c>
      <c r="S90" s="6">
        <f t="shared" si="18"/>
        <v>0</v>
      </c>
      <c r="T90" s="6"/>
      <c r="U90" s="6"/>
      <c r="V90" s="6">
        <f t="shared" si="19"/>
        <v>0</v>
      </c>
      <c r="W90" s="149">
        <f t="shared" si="52"/>
        <v>1</v>
      </c>
      <c r="X90" s="97">
        <f t="shared" si="20"/>
        <v>0</v>
      </c>
      <c r="Y90" s="6">
        <f t="shared" si="21"/>
        <v>0</v>
      </c>
      <c r="Z90" s="6">
        <f t="shared" si="22"/>
        <v>0</v>
      </c>
      <c r="AA90" s="6">
        <f t="shared" si="23"/>
        <v>0</v>
      </c>
      <c r="AB90" s="6">
        <f t="shared" si="24"/>
        <v>0</v>
      </c>
      <c r="AC90" s="6">
        <f t="shared" si="25"/>
        <v>0</v>
      </c>
      <c r="AD90" s="6">
        <f t="array" ref="AD90">SUM(($A90-A60:A90=J60:J90)*(N60:N90))</f>
        <v>0</v>
      </c>
      <c r="AE90" s="6">
        <f t="shared" si="26"/>
        <v>7500000</v>
      </c>
      <c r="AF90" s="6">
        <f t="shared" si="53"/>
        <v>7500000</v>
      </c>
      <c r="AG90" s="6">
        <f t="shared" si="54"/>
        <v>0</v>
      </c>
      <c r="AH90" s="6">
        <f t="shared" si="27"/>
        <v>0</v>
      </c>
      <c r="AI90" s="6">
        <f t="shared" si="28"/>
        <v>0</v>
      </c>
      <c r="AJ90" s="6">
        <f t="shared" si="29"/>
        <v>0</v>
      </c>
      <c r="AK90" s="6">
        <f t="shared" si="30"/>
        <v>0</v>
      </c>
      <c r="AL90" s="6">
        <f t="shared" si="31"/>
        <v>0</v>
      </c>
      <c r="AM90" s="6">
        <f t="shared" si="32"/>
        <v>0</v>
      </c>
      <c r="AN90" s="6">
        <f t="shared" si="33"/>
        <v>0</v>
      </c>
      <c r="AO90" s="6">
        <f t="shared" si="34"/>
        <v>0</v>
      </c>
      <c r="AP90" s="6">
        <f t="shared" si="35"/>
        <v>0</v>
      </c>
      <c r="AQ90" s="14">
        <f t="shared" si="36"/>
        <v>1</v>
      </c>
      <c r="AR90" s="146">
        <f t="shared" si="37"/>
        <v>0</v>
      </c>
      <c r="AS90" s="146">
        <f t="shared" si="38"/>
        <v>0</v>
      </c>
      <c r="AT90" s="146">
        <f t="shared" si="39"/>
        <v>0</v>
      </c>
      <c r="AU90" s="77">
        <f t="shared" si="40"/>
        <v>0</v>
      </c>
      <c r="AV90" s="77">
        <f t="shared" si="41"/>
        <v>0</v>
      </c>
      <c r="AW90" s="77">
        <f t="shared" si="42"/>
        <v>0</v>
      </c>
      <c r="AX90" s="77">
        <f t="shared" si="43"/>
        <v>0</v>
      </c>
      <c r="AY90" s="6">
        <f t="shared" si="55"/>
        <v>0</v>
      </c>
      <c r="AZ90" s="6">
        <f t="shared" si="44"/>
        <v>0</v>
      </c>
      <c r="BA90" s="6">
        <f t="shared" si="45"/>
        <v>0</v>
      </c>
      <c r="BB90" s="6">
        <f t="shared" si="46"/>
        <v>0</v>
      </c>
      <c r="BC90" s="6">
        <f t="shared" si="47"/>
        <v>0</v>
      </c>
      <c r="BD90" s="6">
        <f t="shared" si="48"/>
        <v>0</v>
      </c>
      <c r="BE90" s="6">
        <f t="shared" si="49"/>
        <v>0</v>
      </c>
      <c r="BF90" s="6">
        <f t="shared" si="56"/>
        <v>0</v>
      </c>
      <c r="BG90" s="6"/>
      <c r="BH90" s="6"/>
      <c r="BI90" s="51">
        <f t="shared" si="50"/>
        <v>1</v>
      </c>
      <c r="BT90" s="2"/>
    </row>
    <row r="91" spans="1:72">
      <c r="A91">
        <f t="shared" si="58"/>
        <v>68</v>
      </c>
      <c r="B91" s="30">
        <f t="shared" si="59"/>
        <v>43837</v>
      </c>
      <c r="C91" s="14">
        <f t="shared" si="5"/>
        <v>1</v>
      </c>
      <c r="D91" s="14">
        <f t="shared" si="6"/>
        <v>4</v>
      </c>
      <c r="E91" s="14">
        <f t="shared" si="7"/>
        <v>4</v>
      </c>
      <c r="F91" s="53">
        <f t="shared" si="8"/>
        <v>43837</v>
      </c>
      <c r="G91" s="66">
        <f t="shared" si="9"/>
        <v>2.5</v>
      </c>
      <c r="H91" s="66">
        <f t="shared" si="57"/>
        <v>0.1</v>
      </c>
      <c r="I91" s="172">
        <f t="shared" si="10"/>
        <v>0.01</v>
      </c>
      <c r="J91" s="14">
        <f t="shared" si="11"/>
        <v>6</v>
      </c>
      <c r="K91" s="18">
        <f t="shared" si="12"/>
        <v>0.23308713507932807</v>
      </c>
      <c r="L91" s="18">
        <f t="shared" si="13"/>
        <v>6.6666666666666671E-3</v>
      </c>
      <c r="M91" s="6">
        <f t="shared" si="14"/>
        <v>0</v>
      </c>
      <c r="N91" s="6">
        <f t="shared" si="51"/>
        <v>0</v>
      </c>
      <c r="O91" s="6">
        <f t="shared" si="15"/>
        <v>6375000</v>
      </c>
      <c r="P91" s="6">
        <f>IF($B91&lt;$D$12,0,IF('Plot Data'!X41&gt;0,'Plot Data'!X41,MAX(0,MIN($D$15,$O91))))</f>
        <v>0</v>
      </c>
      <c r="Q91" s="97">
        <f t="shared" si="16"/>
        <v>0</v>
      </c>
      <c r="R91" s="97">
        <f t="shared" si="17"/>
        <v>0</v>
      </c>
      <c r="S91" s="6">
        <f t="shared" si="18"/>
        <v>0</v>
      </c>
      <c r="T91" s="6"/>
      <c r="U91" s="6"/>
      <c r="V91" s="6">
        <f t="shared" si="19"/>
        <v>0</v>
      </c>
      <c r="W91" s="149">
        <f t="shared" si="52"/>
        <v>1</v>
      </c>
      <c r="X91" s="97">
        <f t="shared" si="20"/>
        <v>0</v>
      </c>
      <c r="Y91" s="6">
        <f t="shared" si="21"/>
        <v>0</v>
      </c>
      <c r="Z91" s="6">
        <f t="shared" si="22"/>
        <v>0</v>
      </c>
      <c r="AA91" s="6">
        <f t="shared" si="23"/>
        <v>0</v>
      </c>
      <c r="AB91" s="6">
        <f t="shared" si="24"/>
        <v>0</v>
      </c>
      <c r="AC91" s="6">
        <f t="shared" si="25"/>
        <v>0</v>
      </c>
      <c r="AD91" s="6">
        <f t="array" ref="AD91">SUM(($A91-A61:A91=J61:J91)*(N61:N91))</f>
        <v>0</v>
      </c>
      <c r="AE91" s="6">
        <f t="shared" si="26"/>
        <v>7500000</v>
      </c>
      <c r="AF91" s="6">
        <f t="shared" si="53"/>
        <v>7500000</v>
      </c>
      <c r="AG91" s="6">
        <f t="shared" si="54"/>
        <v>0</v>
      </c>
      <c r="AH91" s="6">
        <f t="shared" si="27"/>
        <v>0</v>
      </c>
      <c r="AI91" s="6">
        <f t="shared" si="28"/>
        <v>0</v>
      </c>
      <c r="AJ91" s="6">
        <f t="shared" si="29"/>
        <v>0</v>
      </c>
      <c r="AK91" s="6">
        <f t="shared" si="30"/>
        <v>0</v>
      </c>
      <c r="AL91" s="6">
        <f t="shared" si="31"/>
        <v>0</v>
      </c>
      <c r="AM91" s="6">
        <f t="shared" si="32"/>
        <v>0</v>
      </c>
      <c r="AN91" s="6">
        <f t="shared" si="33"/>
        <v>0</v>
      </c>
      <c r="AO91" s="6">
        <f t="shared" si="34"/>
        <v>0</v>
      </c>
      <c r="AP91" s="6">
        <f t="shared" si="35"/>
        <v>0</v>
      </c>
      <c r="AQ91" s="14">
        <f t="shared" si="36"/>
        <v>1</v>
      </c>
      <c r="AR91" s="146">
        <f t="shared" si="37"/>
        <v>0</v>
      </c>
      <c r="AS91" s="146">
        <f t="shared" si="38"/>
        <v>0</v>
      </c>
      <c r="AT91" s="146">
        <f t="shared" si="39"/>
        <v>0</v>
      </c>
      <c r="AU91" s="77">
        <f t="shared" si="40"/>
        <v>0</v>
      </c>
      <c r="AV91" s="77">
        <f t="shared" si="41"/>
        <v>0</v>
      </c>
      <c r="AW91" s="77">
        <f t="shared" si="42"/>
        <v>0</v>
      </c>
      <c r="AX91" s="77">
        <f t="shared" si="43"/>
        <v>0</v>
      </c>
      <c r="AY91" s="6">
        <f t="shared" si="55"/>
        <v>0</v>
      </c>
      <c r="AZ91" s="6">
        <f t="shared" si="44"/>
        <v>0</v>
      </c>
      <c r="BA91" s="6">
        <f t="shared" si="45"/>
        <v>0</v>
      </c>
      <c r="BB91" s="6">
        <f t="shared" si="46"/>
        <v>0</v>
      </c>
      <c r="BC91" s="6">
        <f t="shared" si="47"/>
        <v>0</v>
      </c>
      <c r="BD91" s="6">
        <f t="shared" si="48"/>
        <v>0</v>
      </c>
      <c r="BE91" s="6">
        <f t="shared" si="49"/>
        <v>0</v>
      </c>
      <c r="BF91" s="6">
        <f t="shared" si="56"/>
        <v>0</v>
      </c>
      <c r="BG91" s="6"/>
      <c r="BH91" s="6"/>
      <c r="BI91" s="51">
        <f t="shared" si="50"/>
        <v>1</v>
      </c>
      <c r="BT91" s="2"/>
    </row>
    <row r="92" spans="1:72">
      <c r="A92">
        <f t="shared" si="58"/>
        <v>69</v>
      </c>
      <c r="B92" s="30">
        <f t="shared" si="59"/>
        <v>43838</v>
      </c>
      <c r="C92" s="14">
        <f t="shared" si="5"/>
        <v>1</v>
      </c>
      <c r="D92" s="14">
        <f t="shared" si="6"/>
        <v>4</v>
      </c>
      <c r="E92" s="14">
        <f t="shared" si="7"/>
        <v>4</v>
      </c>
      <c r="F92" s="53">
        <f t="shared" si="8"/>
        <v>43838</v>
      </c>
      <c r="G92" s="66">
        <f t="shared" si="9"/>
        <v>2.5</v>
      </c>
      <c r="H92" s="66">
        <f t="shared" si="57"/>
        <v>0.1</v>
      </c>
      <c r="I92" s="172">
        <f t="shared" si="10"/>
        <v>0.01</v>
      </c>
      <c r="J92" s="14">
        <f t="shared" si="11"/>
        <v>6</v>
      </c>
      <c r="K92" s="18">
        <f t="shared" si="12"/>
        <v>0.23308713507932807</v>
      </c>
      <c r="L92" s="18">
        <f t="shared" si="13"/>
        <v>6.6666666666666671E-3</v>
      </c>
      <c r="M92" s="6">
        <f t="shared" si="14"/>
        <v>0</v>
      </c>
      <c r="N92" s="6">
        <f t="shared" si="51"/>
        <v>0</v>
      </c>
      <c r="O92" s="6">
        <f t="shared" si="15"/>
        <v>6375000</v>
      </c>
      <c r="P92" s="6">
        <f>IF($B92&lt;$D$12,0,IF('Plot Data'!X42&gt;0,'Plot Data'!X42,MAX(0,MIN($D$15,$O92))))</f>
        <v>0</v>
      </c>
      <c r="Q92" s="97">
        <f t="shared" si="16"/>
        <v>0</v>
      </c>
      <c r="R92" s="97">
        <f t="shared" si="17"/>
        <v>0</v>
      </c>
      <c r="S92" s="6">
        <f t="shared" si="18"/>
        <v>0</v>
      </c>
      <c r="T92" s="6"/>
      <c r="U92" s="6"/>
      <c r="V92" s="6">
        <f t="shared" si="19"/>
        <v>0</v>
      </c>
      <c r="W92" s="149">
        <f t="shared" si="52"/>
        <v>1</v>
      </c>
      <c r="X92" s="97">
        <f t="shared" si="20"/>
        <v>0</v>
      </c>
      <c r="Y92" s="6">
        <f t="shared" si="21"/>
        <v>0</v>
      </c>
      <c r="Z92" s="6">
        <f t="shared" si="22"/>
        <v>0</v>
      </c>
      <c r="AA92" s="6">
        <f t="shared" si="23"/>
        <v>0</v>
      </c>
      <c r="AB92" s="6">
        <f t="shared" si="24"/>
        <v>0</v>
      </c>
      <c r="AC92" s="6">
        <f t="shared" si="25"/>
        <v>0</v>
      </c>
      <c r="AD92" s="6">
        <f t="array" ref="AD92">SUM(($A92-A62:A92=J62:J92)*(N62:N92))</f>
        <v>0</v>
      </c>
      <c r="AE92" s="6">
        <f t="shared" si="26"/>
        <v>7500000</v>
      </c>
      <c r="AF92" s="6">
        <f t="shared" si="53"/>
        <v>7500000</v>
      </c>
      <c r="AG92" s="6">
        <f t="shared" si="54"/>
        <v>0</v>
      </c>
      <c r="AH92" s="6">
        <f t="shared" si="27"/>
        <v>0</v>
      </c>
      <c r="AI92" s="6">
        <f t="shared" si="28"/>
        <v>0</v>
      </c>
      <c r="AJ92" s="6">
        <f t="shared" si="29"/>
        <v>0</v>
      </c>
      <c r="AK92" s="6">
        <f t="shared" si="30"/>
        <v>0</v>
      </c>
      <c r="AL92" s="6">
        <f t="shared" si="31"/>
        <v>0</v>
      </c>
      <c r="AM92" s="6">
        <f t="shared" si="32"/>
        <v>0</v>
      </c>
      <c r="AN92" s="6">
        <f t="shared" si="33"/>
        <v>0</v>
      </c>
      <c r="AO92" s="6">
        <f t="shared" si="34"/>
        <v>0</v>
      </c>
      <c r="AP92" s="6">
        <f t="shared" si="35"/>
        <v>0</v>
      </c>
      <c r="AQ92" s="14">
        <f t="shared" si="36"/>
        <v>1</v>
      </c>
      <c r="AR92" s="146">
        <f t="shared" si="37"/>
        <v>0</v>
      </c>
      <c r="AS92" s="146">
        <f t="shared" si="38"/>
        <v>0</v>
      </c>
      <c r="AT92" s="146">
        <f t="shared" si="39"/>
        <v>0</v>
      </c>
      <c r="AU92" s="77">
        <f t="shared" si="40"/>
        <v>0</v>
      </c>
      <c r="AV92" s="77">
        <f t="shared" si="41"/>
        <v>0</v>
      </c>
      <c r="AW92" s="77">
        <f t="shared" si="42"/>
        <v>0</v>
      </c>
      <c r="AX92" s="77">
        <f t="shared" si="43"/>
        <v>0</v>
      </c>
      <c r="AY92" s="6">
        <f t="shared" si="55"/>
        <v>0</v>
      </c>
      <c r="AZ92" s="6">
        <f t="shared" si="44"/>
        <v>0</v>
      </c>
      <c r="BA92" s="6">
        <f t="shared" si="45"/>
        <v>0</v>
      </c>
      <c r="BB92" s="6">
        <f t="shared" si="46"/>
        <v>0</v>
      </c>
      <c r="BC92" s="6">
        <f t="shared" si="47"/>
        <v>0</v>
      </c>
      <c r="BD92" s="6">
        <f t="shared" si="48"/>
        <v>0</v>
      </c>
      <c r="BE92" s="6">
        <f t="shared" si="49"/>
        <v>0</v>
      </c>
      <c r="BF92" s="6">
        <f t="shared" si="56"/>
        <v>0</v>
      </c>
      <c r="BG92" s="6"/>
      <c r="BH92" s="6"/>
      <c r="BI92" s="51">
        <f t="shared" si="50"/>
        <v>1</v>
      </c>
      <c r="BT92" s="2"/>
    </row>
    <row r="93" spans="1:72">
      <c r="A93">
        <f t="shared" si="58"/>
        <v>70</v>
      </c>
      <c r="B93" s="30">
        <f t="shared" si="59"/>
        <v>43839</v>
      </c>
      <c r="C93" s="14">
        <f t="shared" si="5"/>
        <v>1</v>
      </c>
      <c r="D93" s="14">
        <f t="shared" si="6"/>
        <v>4</v>
      </c>
      <c r="E93" s="14">
        <f t="shared" si="7"/>
        <v>4</v>
      </c>
      <c r="F93" s="53">
        <f t="shared" si="8"/>
        <v>43839</v>
      </c>
      <c r="G93" s="66">
        <f t="shared" si="9"/>
        <v>2.5</v>
      </c>
      <c r="H93" s="66">
        <f t="shared" si="57"/>
        <v>0.1</v>
      </c>
      <c r="I93" s="172">
        <f t="shared" si="10"/>
        <v>0.01</v>
      </c>
      <c r="J93" s="14">
        <f t="shared" si="11"/>
        <v>6</v>
      </c>
      <c r="K93" s="18">
        <f t="shared" si="12"/>
        <v>0.23308713507932807</v>
      </c>
      <c r="L93" s="18">
        <f t="shared" si="13"/>
        <v>6.6666666666666671E-3</v>
      </c>
      <c r="M93" s="6">
        <f t="shared" si="14"/>
        <v>0</v>
      </c>
      <c r="N93" s="6">
        <f t="shared" si="51"/>
        <v>0</v>
      </c>
      <c r="O93" s="6">
        <f t="shared" si="15"/>
        <v>6375000</v>
      </c>
      <c r="P93" s="6">
        <f>IF($B93&lt;$D$12,0,IF('Plot Data'!X43&gt;0,'Plot Data'!X43,MAX(0,MIN($D$15,$O93))))</f>
        <v>0</v>
      </c>
      <c r="Q93" s="97">
        <f t="shared" si="16"/>
        <v>0</v>
      </c>
      <c r="R93" s="97">
        <f t="shared" si="17"/>
        <v>0</v>
      </c>
      <c r="S93" s="6">
        <f t="shared" si="18"/>
        <v>0</v>
      </c>
      <c r="T93" s="6"/>
      <c r="U93" s="6"/>
      <c r="V93" s="6">
        <f t="shared" si="19"/>
        <v>0</v>
      </c>
      <c r="W93" s="149">
        <f t="shared" si="52"/>
        <v>1</v>
      </c>
      <c r="X93" s="97">
        <f t="shared" si="20"/>
        <v>0</v>
      </c>
      <c r="Y93" s="6">
        <f t="shared" si="21"/>
        <v>0</v>
      </c>
      <c r="Z93" s="6">
        <f t="shared" si="22"/>
        <v>0</v>
      </c>
      <c r="AA93" s="6">
        <f t="shared" si="23"/>
        <v>0</v>
      </c>
      <c r="AB93" s="6">
        <f t="shared" si="24"/>
        <v>0</v>
      </c>
      <c r="AC93" s="6">
        <f t="shared" si="25"/>
        <v>0</v>
      </c>
      <c r="AD93" s="6">
        <f t="array" ref="AD93">SUM(($A93-A63:A93=J63:J93)*(N63:N93))</f>
        <v>0</v>
      </c>
      <c r="AE93" s="6">
        <f t="shared" si="26"/>
        <v>7500000</v>
      </c>
      <c r="AF93" s="6">
        <f t="shared" si="53"/>
        <v>7500000</v>
      </c>
      <c r="AG93" s="6">
        <f t="shared" si="54"/>
        <v>0</v>
      </c>
      <c r="AH93" s="6">
        <f t="shared" si="27"/>
        <v>0</v>
      </c>
      <c r="AI93" s="6">
        <f t="shared" si="28"/>
        <v>0</v>
      </c>
      <c r="AJ93" s="6">
        <f t="shared" si="29"/>
        <v>0</v>
      </c>
      <c r="AK93" s="6">
        <f t="shared" si="30"/>
        <v>0</v>
      </c>
      <c r="AL93" s="6">
        <f t="shared" si="31"/>
        <v>0</v>
      </c>
      <c r="AM93" s="6">
        <f t="shared" si="32"/>
        <v>0</v>
      </c>
      <c r="AN93" s="6">
        <f t="shared" si="33"/>
        <v>0</v>
      </c>
      <c r="AO93" s="6">
        <f t="shared" si="34"/>
        <v>0</v>
      </c>
      <c r="AP93" s="6">
        <f t="shared" si="35"/>
        <v>0</v>
      </c>
      <c r="AQ93" s="14">
        <f t="shared" si="36"/>
        <v>1</v>
      </c>
      <c r="AR93" s="146">
        <f t="shared" si="37"/>
        <v>0</v>
      </c>
      <c r="AS93" s="146">
        <f t="shared" si="38"/>
        <v>0</v>
      </c>
      <c r="AT93" s="146">
        <f t="shared" si="39"/>
        <v>0</v>
      </c>
      <c r="AU93" s="77">
        <f t="shared" si="40"/>
        <v>0</v>
      </c>
      <c r="AV93" s="77">
        <f t="shared" si="41"/>
        <v>0</v>
      </c>
      <c r="AW93" s="77">
        <f t="shared" si="42"/>
        <v>0</v>
      </c>
      <c r="AX93" s="77">
        <f t="shared" si="43"/>
        <v>0</v>
      </c>
      <c r="AY93" s="6">
        <f t="shared" si="55"/>
        <v>0</v>
      </c>
      <c r="AZ93" s="6">
        <f t="shared" si="44"/>
        <v>0</v>
      </c>
      <c r="BA93" s="6">
        <f t="shared" si="45"/>
        <v>0</v>
      </c>
      <c r="BB93" s="6">
        <f t="shared" si="46"/>
        <v>0</v>
      </c>
      <c r="BC93" s="6">
        <f t="shared" si="47"/>
        <v>0</v>
      </c>
      <c r="BD93" s="6">
        <f t="shared" si="48"/>
        <v>0</v>
      </c>
      <c r="BE93" s="6">
        <f t="shared" si="49"/>
        <v>0</v>
      </c>
      <c r="BF93" s="6">
        <f t="shared" si="56"/>
        <v>0</v>
      </c>
      <c r="BG93" s="6"/>
      <c r="BH93" s="6"/>
      <c r="BI93" s="51">
        <f t="shared" si="50"/>
        <v>1</v>
      </c>
      <c r="BT93" s="2"/>
    </row>
    <row r="94" spans="1:72">
      <c r="A94">
        <f t="shared" si="58"/>
        <v>71</v>
      </c>
      <c r="B94" s="30">
        <f t="shared" si="59"/>
        <v>43840</v>
      </c>
      <c r="C94" s="14">
        <f t="shared" si="5"/>
        <v>1</v>
      </c>
      <c r="D94" s="14">
        <f t="shared" si="6"/>
        <v>4</v>
      </c>
      <c r="E94" s="14">
        <f t="shared" si="7"/>
        <v>4</v>
      </c>
      <c r="F94" s="53">
        <f t="shared" si="8"/>
        <v>43840</v>
      </c>
      <c r="G94" s="66">
        <f t="shared" si="9"/>
        <v>2.5</v>
      </c>
      <c r="H94" s="66">
        <f t="shared" si="57"/>
        <v>0.1</v>
      </c>
      <c r="I94" s="172">
        <f t="shared" si="10"/>
        <v>0.01</v>
      </c>
      <c r="J94" s="14">
        <f t="shared" si="11"/>
        <v>6</v>
      </c>
      <c r="K94" s="18">
        <f t="shared" si="12"/>
        <v>0.23308713507932807</v>
      </c>
      <c r="L94" s="18">
        <f t="shared" si="13"/>
        <v>6.6666666666666671E-3</v>
      </c>
      <c r="M94" s="6">
        <f t="shared" si="14"/>
        <v>0</v>
      </c>
      <c r="N94" s="6">
        <f t="shared" si="51"/>
        <v>0</v>
      </c>
      <c r="O94" s="6">
        <f t="shared" si="15"/>
        <v>6375000</v>
      </c>
      <c r="P94" s="6">
        <f>IF($B94&lt;$D$12,0,IF('Plot Data'!X44&gt;0,'Plot Data'!X44,MAX(0,MIN($D$15,$O94))))</f>
        <v>0</v>
      </c>
      <c r="Q94" s="97">
        <f t="shared" si="16"/>
        <v>0</v>
      </c>
      <c r="R94" s="97">
        <f t="shared" si="17"/>
        <v>0</v>
      </c>
      <c r="S94" s="6">
        <f t="shared" si="18"/>
        <v>0</v>
      </c>
      <c r="T94" s="6"/>
      <c r="U94" s="6"/>
      <c r="V94" s="6">
        <f t="shared" si="19"/>
        <v>0</v>
      </c>
      <c r="W94" s="149">
        <f t="shared" si="52"/>
        <v>1</v>
      </c>
      <c r="X94" s="97">
        <f t="shared" si="20"/>
        <v>0</v>
      </c>
      <c r="Y94" s="6">
        <f t="shared" si="21"/>
        <v>0</v>
      </c>
      <c r="Z94" s="6">
        <f t="shared" si="22"/>
        <v>0</v>
      </c>
      <c r="AA94" s="6">
        <f t="shared" si="23"/>
        <v>0</v>
      </c>
      <c r="AB94" s="6">
        <f t="shared" si="24"/>
        <v>0</v>
      </c>
      <c r="AC94" s="6">
        <f t="shared" si="25"/>
        <v>0</v>
      </c>
      <c r="AD94" s="6">
        <f t="array" ref="AD94">SUM(($A94-A64:A94=J64:J94)*(N64:N94))</f>
        <v>0</v>
      </c>
      <c r="AE94" s="6">
        <f t="shared" si="26"/>
        <v>7500000</v>
      </c>
      <c r="AF94" s="6">
        <f t="shared" si="53"/>
        <v>7500000</v>
      </c>
      <c r="AG94" s="6">
        <f t="shared" si="54"/>
        <v>0</v>
      </c>
      <c r="AH94" s="6">
        <f t="shared" si="27"/>
        <v>0</v>
      </c>
      <c r="AI94" s="6">
        <f t="shared" si="28"/>
        <v>0</v>
      </c>
      <c r="AJ94" s="6">
        <f t="shared" si="29"/>
        <v>0</v>
      </c>
      <c r="AK94" s="6">
        <f t="shared" si="30"/>
        <v>0</v>
      </c>
      <c r="AL94" s="6">
        <f t="shared" si="31"/>
        <v>0</v>
      </c>
      <c r="AM94" s="6">
        <f t="shared" si="32"/>
        <v>0</v>
      </c>
      <c r="AN94" s="6">
        <f t="shared" si="33"/>
        <v>0</v>
      </c>
      <c r="AO94" s="6">
        <f t="shared" si="34"/>
        <v>0</v>
      </c>
      <c r="AP94" s="6">
        <f t="shared" si="35"/>
        <v>0</v>
      </c>
      <c r="AQ94" s="14">
        <f t="shared" si="36"/>
        <v>1</v>
      </c>
      <c r="AR94" s="146">
        <f t="shared" si="37"/>
        <v>0</v>
      </c>
      <c r="AS94" s="146">
        <f t="shared" si="38"/>
        <v>0</v>
      </c>
      <c r="AT94" s="146">
        <f t="shared" si="39"/>
        <v>0</v>
      </c>
      <c r="AU94" s="77">
        <f t="shared" si="40"/>
        <v>0</v>
      </c>
      <c r="AV94" s="77">
        <f t="shared" si="41"/>
        <v>0</v>
      </c>
      <c r="AW94" s="77">
        <f t="shared" si="42"/>
        <v>0</v>
      </c>
      <c r="AX94" s="77">
        <f t="shared" si="43"/>
        <v>0</v>
      </c>
      <c r="AY94" s="6">
        <f t="shared" si="55"/>
        <v>0</v>
      </c>
      <c r="AZ94" s="6">
        <f t="shared" si="44"/>
        <v>0</v>
      </c>
      <c r="BA94" s="6">
        <f t="shared" si="45"/>
        <v>0</v>
      </c>
      <c r="BB94" s="6">
        <f t="shared" si="46"/>
        <v>0</v>
      </c>
      <c r="BC94" s="6">
        <f t="shared" si="47"/>
        <v>0</v>
      </c>
      <c r="BD94" s="6">
        <f t="shared" si="48"/>
        <v>0</v>
      </c>
      <c r="BE94" s="6">
        <f t="shared" si="49"/>
        <v>0</v>
      </c>
      <c r="BF94" s="6">
        <f t="shared" si="56"/>
        <v>0</v>
      </c>
      <c r="BG94" s="6"/>
      <c r="BH94" s="6"/>
      <c r="BI94" s="51">
        <f t="shared" si="50"/>
        <v>1</v>
      </c>
      <c r="BT94" s="2"/>
    </row>
    <row r="95" spans="1:72">
      <c r="A95">
        <f t="shared" si="58"/>
        <v>72</v>
      </c>
      <c r="B95" s="30">
        <f t="shared" si="59"/>
        <v>43841</v>
      </c>
      <c r="C95" s="14">
        <f t="shared" si="5"/>
        <v>1</v>
      </c>
      <c r="D95" s="14">
        <f t="shared" si="6"/>
        <v>4</v>
      </c>
      <c r="E95" s="14">
        <f t="shared" si="7"/>
        <v>4</v>
      </c>
      <c r="F95" s="53">
        <f t="shared" si="8"/>
        <v>43841</v>
      </c>
      <c r="G95" s="66">
        <f t="shared" si="9"/>
        <v>2.5</v>
      </c>
      <c r="H95" s="66">
        <f t="shared" si="57"/>
        <v>0.1</v>
      </c>
      <c r="I95" s="172">
        <f t="shared" si="10"/>
        <v>0.01</v>
      </c>
      <c r="J95" s="14">
        <f t="shared" si="11"/>
        <v>6</v>
      </c>
      <c r="K95" s="18">
        <f t="shared" si="12"/>
        <v>0.23308713507932807</v>
      </c>
      <c r="L95" s="18">
        <f t="shared" si="13"/>
        <v>6.6666666666666671E-3</v>
      </c>
      <c r="M95" s="6">
        <f t="shared" si="14"/>
        <v>0</v>
      </c>
      <c r="N95" s="6">
        <f t="shared" si="51"/>
        <v>0</v>
      </c>
      <c r="O95" s="6">
        <f t="shared" si="15"/>
        <v>6375000</v>
      </c>
      <c r="P95" s="6">
        <f>IF($B95&lt;$D$12,0,IF('Plot Data'!X45&gt;0,'Plot Data'!X45,MAX(0,MIN($D$15,$O95))))</f>
        <v>0</v>
      </c>
      <c r="Q95" s="97">
        <f t="shared" si="16"/>
        <v>0</v>
      </c>
      <c r="R95" s="97">
        <f t="shared" si="17"/>
        <v>0</v>
      </c>
      <c r="S95" s="6">
        <f t="shared" si="18"/>
        <v>0</v>
      </c>
      <c r="T95" s="6"/>
      <c r="U95" s="6"/>
      <c r="V95" s="6">
        <f t="shared" si="19"/>
        <v>0</v>
      </c>
      <c r="W95" s="149">
        <f t="shared" si="52"/>
        <v>1</v>
      </c>
      <c r="X95" s="97">
        <f t="shared" si="20"/>
        <v>0</v>
      </c>
      <c r="Y95" s="6">
        <f t="shared" si="21"/>
        <v>0</v>
      </c>
      <c r="Z95" s="6">
        <f t="shared" si="22"/>
        <v>0</v>
      </c>
      <c r="AA95" s="6">
        <f t="shared" si="23"/>
        <v>0</v>
      </c>
      <c r="AB95" s="6">
        <f t="shared" si="24"/>
        <v>0</v>
      </c>
      <c r="AC95" s="6">
        <f t="shared" si="25"/>
        <v>0</v>
      </c>
      <c r="AD95" s="6">
        <f t="array" ref="AD95">SUM(($A95-A65:A95=J65:J95)*(N65:N95))</f>
        <v>0</v>
      </c>
      <c r="AE95" s="6">
        <f t="shared" si="26"/>
        <v>7500000</v>
      </c>
      <c r="AF95" s="6">
        <f t="shared" si="53"/>
        <v>7500000</v>
      </c>
      <c r="AG95" s="6">
        <f t="shared" si="54"/>
        <v>0</v>
      </c>
      <c r="AH95" s="6">
        <f t="shared" si="27"/>
        <v>0</v>
      </c>
      <c r="AI95" s="6">
        <f t="shared" si="28"/>
        <v>0</v>
      </c>
      <c r="AJ95" s="6">
        <f t="shared" si="29"/>
        <v>0</v>
      </c>
      <c r="AK95" s="6">
        <f t="shared" si="30"/>
        <v>0</v>
      </c>
      <c r="AL95" s="6">
        <f t="shared" si="31"/>
        <v>0</v>
      </c>
      <c r="AM95" s="6">
        <f t="shared" si="32"/>
        <v>0</v>
      </c>
      <c r="AN95" s="6">
        <f t="shared" si="33"/>
        <v>0</v>
      </c>
      <c r="AO95" s="6">
        <f t="shared" si="34"/>
        <v>0</v>
      </c>
      <c r="AP95" s="6">
        <f t="shared" si="35"/>
        <v>0</v>
      </c>
      <c r="AQ95" s="14">
        <f t="shared" si="36"/>
        <v>1</v>
      </c>
      <c r="AR95" s="146">
        <f t="shared" si="37"/>
        <v>0</v>
      </c>
      <c r="AS95" s="146">
        <f t="shared" si="38"/>
        <v>0</v>
      </c>
      <c r="AT95" s="146">
        <f t="shared" si="39"/>
        <v>0</v>
      </c>
      <c r="AU95" s="77">
        <f t="shared" si="40"/>
        <v>0</v>
      </c>
      <c r="AV95" s="77">
        <f t="shared" si="41"/>
        <v>0</v>
      </c>
      <c r="AW95" s="77">
        <f t="shared" si="42"/>
        <v>0</v>
      </c>
      <c r="AX95" s="77">
        <f t="shared" si="43"/>
        <v>0</v>
      </c>
      <c r="AY95" s="6">
        <f t="shared" si="55"/>
        <v>0</v>
      </c>
      <c r="AZ95" s="6">
        <f t="shared" si="44"/>
        <v>0</v>
      </c>
      <c r="BA95" s="6">
        <f t="shared" si="45"/>
        <v>0</v>
      </c>
      <c r="BB95" s="6">
        <f t="shared" si="46"/>
        <v>0</v>
      </c>
      <c r="BC95" s="6">
        <f t="shared" si="47"/>
        <v>0</v>
      </c>
      <c r="BD95" s="6">
        <f t="shared" si="48"/>
        <v>0</v>
      </c>
      <c r="BE95" s="6">
        <f t="shared" si="49"/>
        <v>0</v>
      </c>
      <c r="BF95" s="6">
        <f t="shared" si="56"/>
        <v>0</v>
      </c>
      <c r="BG95" s="6"/>
      <c r="BH95" s="6"/>
      <c r="BI95" s="51">
        <f t="shared" si="50"/>
        <v>1</v>
      </c>
      <c r="BT95" s="18"/>
    </row>
    <row r="96" spans="1:72">
      <c r="A96">
        <f t="shared" si="58"/>
        <v>73</v>
      </c>
      <c r="B96" s="30">
        <f t="shared" si="59"/>
        <v>43842</v>
      </c>
      <c r="C96" s="14">
        <f t="shared" si="5"/>
        <v>1</v>
      </c>
      <c r="D96" s="14">
        <f t="shared" si="6"/>
        <v>4</v>
      </c>
      <c r="E96" s="14">
        <f t="shared" si="7"/>
        <v>4</v>
      </c>
      <c r="F96" s="53">
        <f t="shared" si="8"/>
        <v>43842</v>
      </c>
      <c r="G96" s="66">
        <f t="shared" si="9"/>
        <v>2.5</v>
      </c>
      <c r="H96" s="66">
        <f t="shared" si="57"/>
        <v>0.1</v>
      </c>
      <c r="I96" s="172">
        <f t="shared" si="10"/>
        <v>0.01</v>
      </c>
      <c r="J96" s="14">
        <f t="shared" si="11"/>
        <v>6</v>
      </c>
      <c r="K96" s="18">
        <f t="shared" si="12"/>
        <v>0.23308713507932807</v>
      </c>
      <c r="L96" s="18">
        <f t="shared" si="13"/>
        <v>6.6666666666666671E-3</v>
      </c>
      <c r="M96" s="6">
        <f t="shared" si="14"/>
        <v>0</v>
      </c>
      <c r="N96" s="6">
        <f t="shared" si="51"/>
        <v>0</v>
      </c>
      <c r="O96" s="6">
        <f t="shared" si="15"/>
        <v>6375000</v>
      </c>
      <c r="P96" s="6">
        <f>IF($B96&lt;$D$12,0,IF('Plot Data'!X46&gt;0,'Plot Data'!X46,MAX(0,MIN($D$15,$O96))))</f>
        <v>0</v>
      </c>
      <c r="Q96" s="97">
        <f t="shared" si="16"/>
        <v>0</v>
      </c>
      <c r="R96" s="97">
        <f t="shared" si="17"/>
        <v>0</v>
      </c>
      <c r="S96" s="6">
        <f t="shared" si="18"/>
        <v>0</v>
      </c>
      <c r="T96" s="6"/>
      <c r="U96" s="6"/>
      <c r="V96" s="6">
        <f t="shared" si="19"/>
        <v>0</v>
      </c>
      <c r="W96" s="149">
        <f t="shared" si="52"/>
        <v>1</v>
      </c>
      <c r="X96" s="97">
        <f t="shared" si="20"/>
        <v>0</v>
      </c>
      <c r="Y96" s="6">
        <f t="shared" si="21"/>
        <v>0</v>
      </c>
      <c r="Z96" s="6">
        <f t="shared" si="22"/>
        <v>0</v>
      </c>
      <c r="AA96" s="6">
        <f t="shared" si="23"/>
        <v>0</v>
      </c>
      <c r="AB96" s="6">
        <f t="shared" si="24"/>
        <v>0</v>
      </c>
      <c r="AC96" s="6">
        <f t="shared" si="25"/>
        <v>0</v>
      </c>
      <c r="AD96" s="6">
        <f t="array" ref="AD96">SUM(($A96-A66:A96=J66:J96)*(N66:N96))</f>
        <v>0</v>
      </c>
      <c r="AE96" s="6">
        <f t="shared" si="26"/>
        <v>7500000</v>
      </c>
      <c r="AF96" s="6">
        <f t="shared" si="53"/>
        <v>7500000</v>
      </c>
      <c r="AG96" s="6">
        <f t="shared" si="54"/>
        <v>0</v>
      </c>
      <c r="AH96" s="6">
        <f t="shared" si="27"/>
        <v>0</v>
      </c>
      <c r="AI96" s="6">
        <f t="shared" si="28"/>
        <v>0</v>
      </c>
      <c r="AJ96" s="6">
        <f t="shared" si="29"/>
        <v>0</v>
      </c>
      <c r="AK96" s="6">
        <f t="shared" si="30"/>
        <v>0</v>
      </c>
      <c r="AL96" s="6">
        <f t="shared" si="31"/>
        <v>0</v>
      </c>
      <c r="AM96" s="6">
        <f t="shared" si="32"/>
        <v>0</v>
      </c>
      <c r="AN96" s="6">
        <f t="shared" si="33"/>
        <v>0</v>
      </c>
      <c r="AO96" s="6">
        <f t="shared" si="34"/>
        <v>0</v>
      </c>
      <c r="AP96" s="6">
        <f t="shared" si="35"/>
        <v>0</v>
      </c>
      <c r="AQ96" s="14">
        <f t="shared" si="36"/>
        <v>1</v>
      </c>
      <c r="AR96" s="146">
        <f t="shared" si="37"/>
        <v>0</v>
      </c>
      <c r="AS96" s="146">
        <f t="shared" si="38"/>
        <v>0</v>
      </c>
      <c r="AT96" s="146">
        <f t="shared" si="39"/>
        <v>0</v>
      </c>
      <c r="AU96" s="77">
        <f t="shared" si="40"/>
        <v>0</v>
      </c>
      <c r="AV96" s="77">
        <f t="shared" si="41"/>
        <v>0</v>
      </c>
      <c r="AW96" s="77">
        <f t="shared" si="42"/>
        <v>0</v>
      </c>
      <c r="AX96" s="77">
        <f t="shared" si="43"/>
        <v>0</v>
      </c>
      <c r="AY96" s="6">
        <f t="shared" si="55"/>
        <v>0</v>
      </c>
      <c r="AZ96" s="6">
        <f t="shared" si="44"/>
        <v>0</v>
      </c>
      <c r="BA96" s="6">
        <f t="shared" si="45"/>
        <v>0</v>
      </c>
      <c r="BB96" s="6">
        <f t="shared" si="46"/>
        <v>0</v>
      </c>
      <c r="BC96" s="6">
        <f t="shared" si="47"/>
        <v>0</v>
      </c>
      <c r="BD96" s="6">
        <f t="shared" si="48"/>
        <v>0</v>
      </c>
      <c r="BE96" s="6">
        <f t="shared" si="49"/>
        <v>0</v>
      </c>
      <c r="BF96" s="6">
        <f t="shared" si="56"/>
        <v>0</v>
      </c>
      <c r="BG96" s="6"/>
      <c r="BH96" s="6"/>
      <c r="BI96" s="51">
        <f t="shared" si="50"/>
        <v>1</v>
      </c>
      <c r="BT96" s="18"/>
    </row>
    <row r="97" spans="1:72">
      <c r="A97">
        <f t="shared" si="58"/>
        <v>74</v>
      </c>
      <c r="B97" s="30">
        <f t="shared" si="59"/>
        <v>43843</v>
      </c>
      <c r="C97" s="14">
        <f t="shared" si="5"/>
        <v>1</v>
      </c>
      <c r="D97" s="14">
        <f t="shared" si="6"/>
        <v>4</v>
      </c>
      <c r="E97" s="14">
        <f t="shared" si="7"/>
        <v>4</v>
      </c>
      <c r="F97" s="53">
        <f t="shared" si="8"/>
        <v>43843</v>
      </c>
      <c r="G97" s="66">
        <f t="shared" si="9"/>
        <v>2.5</v>
      </c>
      <c r="H97" s="66">
        <f t="shared" si="57"/>
        <v>0.1</v>
      </c>
      <c r="I97" s="172">
        <f t="shared" si="10"/>
        <v>0.01</v>
      </c>
      <c r="J97" s="14">
        <f t="shared" si="11"/>
        <v>6</v>
      </c>
      <c r="K97" s="18">
        <f t="shared" si="12"/>
        <v>0.23308713507932807</v>
      </c>
      <c r="L97" s="18">
        <f t="shared" si="13"/>
        <v>6.6666666666666671E-3</v>
      </c>
      <c r="M97" s="6">
        <f t="shared" si="14"/>
        <v>0</v>
      </c>
      <c r="N97" s="6">
        <f t="shared" si="51"/>
        <v>0</v>
      </c>
      <c r="O97" s="6">
        <f t="shared" si="15"/>
        <v>6375000</v>
      </c>
      <c r="P97" s="6">
        <f>IF($B97&lt;$D$12,0,IF('Plot Data'!X47&gt;0,'Plot Data'!X47,MAX(0,MIN($D$15,$O97))))</f>
        <v>0</v>
      </c>
      <c r="Q97" s="97">
        <f t="shared" si="16"/>
        <v>0</v>
      </c>
      <c r="R97" s="97">
        <f t="shared" si="17"/>
        <v>0</v>
      </c>
      <c r="S97" s="6">
        <f t="shared" si="18"/>
        <v>0</v>
      </c>
      <c r="T97" s="6"/>
      <c r="U97" s="6"/>
      <c r="V97" s="6">
        <f t="shared" si="19"/>
        <v>0</v>
      </c>
      <c r="W97" s="149">
        <f t="shared" si="52"/>
        <v>1</v>
      </c>
      <c r="X97" s="97">
        <f t="shared" si="20"/>
        <v>0</v>
      </c>
      <c r="Y97" s="6">
        <f t="shared" si="21"/>
        <v>0</v>
      </c>
      <c r="Z97" s="6">
        <f t="shared" si="22"/>
        <v>0</v>
      </c>
      <c r="AA97" s="6">
        <f t="shared" si="23"/>
        <v>0</v>
      </c>
      <c r="AB97" s="6">
        <f t="shared" si="24"/>
        <v>0</v>
      </c>
      <c r="AC97" s="6">
        <f t="shared" si="25"/>
        <v>0</v>
      </c>
      <c r="AD97" s="6">
        <f t="array" ref="AD97">SUM(($A97-A67:A97=J67:J97)*(N67:N97))</f>
        <v>0</v>
      </c>
      <c r="AE97" s="6">
        <f t="shared" si="26"/>
        <v>7500000</v>
      </c>
      <c r="AF97" s="6">
        <f t="shared" si="53"/>
        <v>7500000</v>
      </c>
      <c r="AG97" s="6">
        <f t="shared" si="54"/>
        <v>0</v>
      </c>
      <c r="AH97" s="6">
        <f t="shared" si="27"/>
        <v>0</v>
      </c>
      <c r="AI97" s="6">
        <f t="shared" si="28"/>
        <v>0</v>
      </c>
      <c r="AJ97" s="6">
        <f t="shared" si="29"/>
        <v>0</v>
      </c>
      <c r="AK97" s="6">
        <f t="shared" si="30"/>
        <v>0</v>
      </c>
      <c r="AL97" s="6">
        <f t="shared" si="31"/>
        <v>0</v>
      </c>
      <c r="AM97" s="6">
        <f t="shared" si="32"/>
        <v>0</v>
      </c>
      <c r="AN97" s="6">
        <f t="shared" si="33"/>
        <v>0</v>
      </c>
      <c r="AO97" s="6">
        <f t="shared" si="34"/>
        <v>0</v>
      </c>
      <c r="AP97" s="6">
        <f t="shared" si="35"/>
        <v>0</v>
      </c>
      <c r="AQ97" s="14">
        <f t="shared" si="36"/>
        <v>1</v>
      </c>
      <c r="AR97" s="146">
        <f t="shared" si="37"/>
        <v>0</v>
      </c>
      <c r="AS97" s="146">
        <f t="shared" si="38"/>
        <v>0</v>
      </c>
      <c r="AT97" s="146">
        <f t="shared" si="39"/>
        <v>0</v>
      </c>
      <c r="AU97" s="77">
        <f t="shared" si="40"/>
        <v>0</v>
      </c>
      <c r="AV97" s="77">
        <f t="shared" si="41"/>
        <v>0</v>
      </c>
      <c r="AW97" s="77">
        <f t="shared" si="42"/>
        <v>0</v>
      </c>
      <c r="AX97" s="77">
        <f t="shared" si="43"/>
        <v>0</v>
      </c>
      <c r="AY97" s="6">
        <f t="shared" si="55"/>
        <v>0</v>
      </c>
      <c r="AZ97" s="6">
        <f t="shared" si="44"/>
        <v>0</v>
      </c>
      <c r="BA97" s="6">
        <f t="shared" si="45"/>
        <v>0</v>
      </c>
      <c r="BB97" s="6">
        <f t="shared" si="46"/>
        <v>0</v>
      </c>
      <c r="BC97" s="6">
        <f t="shared" si="47"/>
        <v>0</v>
      </c>
      <c r="BD97" s="6">
        <f t="shared" si="48"/>
        <v>0</v>
      </c>
      <c r="BE97" s="6">
        <f t="shared" si="49"/>
        <v>0</v>
      </c>
      <c r="BF97" s="6">
        <f t="shared" si="56"/>
        <v>0</v>
      </c>
      <c r="BG97" s="6"/>
      <c r="BH97" s="6"/>
      <c r="BI97" s="51">
        <f t="shared" si="50"/>
        <v>1</v>
      </c>
      <c r="BT97" s="18"/>
    </row>
    <row r="98" spans="1:72">
      <c r="A98">
        <f t="shared" si="58"/>
        <v>75</v>
      </c>
      <c r="B98" s="30">
        <f t="shared" si="59"/>
        <v>43844</v>
      </c>
      <c r="C98" s="14">
        <f t="shared" si="5"/>
        <v>1</v>
      </c>
      <c r="D98" s="14">
        <f t="shared" si="6"/>
        <v>4</v>
      </c>
      <c r="E98" s="14">
        <f t="shared" si="7"/>
        <v>4</v>
      </c>
      <c r="F98" s="53">
        <f t="shared" si="8"/>
        <v>43844</v>
      </c>
      <c r="G98" s="66">
        <f t="shared" si="9"/>
        <v>2.5</v>
      </c>
      <c r="H98" s="66">
        <f t="shared" si="57"/>
        <v>0.1</v>
      </c>
      <c r="I98" s="172">
        <f t="shared" si="10"/>
        <v>0.01</v>
      </c>
      <c r="J98" s="14">
        <f t="shared" si="11"/>
        <v>6</v>
      </c>
      <c r="K98" s="18">
        <f t="shared" si="12"/>
        <v>0.23308713507932807</v>
      </c>
      <c r="L98" s="18">
        <f t="shared" si="13"/>
        <v>6.6666666666666671E-3</v>
      </c>
      <c r="M98" s="6">
        <f t="shared" si="14"/>
        <v>0</v>
      </c>
      <c r="N98" s="6">
        <f t="shared" si="51"/>
        <v>0</v>
      </c>
      <c r="O98" s="6">
        <f t="shared" si="15"/>
        <v>6375000</v>
      </c>
      <c r="P98" s="6">
        <f>IF($B98&lt;$D$12,0,IF('Plot Data'!X48&gt;0,'Plot Data'!X48,MAX(0,MIN($D$15,$O98))))</f>
        <v>0</v>
      </c>
      <c r="Q98" s="97">
        <f t="shared" si="16"/>
        <v>0</v>
      </c>
      <c r="R98" s="97">
        <f t="shared" si="17"/>
        <v>0</v>
      </c>
      <c r="S98" s="6">
        <f t="shared" si="18"/>
        <v>0</v>
      </c>
      <c r="T98" s="6"/>
      <c r="U98" s="6"/>
      <c r="V98" s="6">
        <f t="shared" si="19"/>
        <v>0</v>
      </c>
      <c r="W98" s="149">
        <f t="shared" si="52"/>
        <v>1</v>
      </c>
      <c r="X98" s="97">
        <f t="shared" si="20"/>
        <v>0</v>
      </c>
      <c r="Y98" s="6">
        <f t="shared" si="21"/>
        <v>0</v>
      </c>
      <c r="Z98" s="6">
        <f t="shared" si="22"/>
        <v>0</v>
      </c>
      <c r="AA98" s="6">
        <f t="shared" si="23"/>
        <v>0</v>
      </c>
      <c r="AB98" s="6">
        <f t="shared" si="24"/>
        <v>0</v>
      </c>
      <c r="AC98" s="6">
        <f t="shared" si="25"/>
        <v>0</v>
      </c>
      <c r="AD98" s="6">
        <f t="array" ref="AD98">SUM(($A98-A68:A98=J68:J98)*(N68:N98))</f>
        <v>0</v>
      </c>
      <c r="AE98" s="6">
        <f t="shared" si="26"/>
        <v>7500000</v>
      </c>
      <c r="AF98" s="6">
        <f t="shared" si="53"/>
        <v>7500000</v>
      </c>
      <c r="AG98" s="6">
        <f t="shared" si="54"/>
        <v>0</v>
      </c>
      <c r="AH98" s="6">
        <f t="shared" si="27"/>
        <v>0</v>
      </c>
      <c r="AI98" s="6">
        <f t="shared" si="28"/>
        <v>0</v>
      </c>
      <c r="AJ98" s="6">
        <f t="shared" si="29"/>
        <v>0</v>
      </c>
      <c r="AK98" s="6">
        <f t="shared" si="30"/>
        <v>0</v>
      </c>
      <c r="AL98" s="6">
        <f t="shared" si="31"/>
        <v>0</v>
      </c>
      <c r="AM98" s="6">
        <f t="shared" si="32"/>
        <v>0</v>
      </c>
      <c r="AN98" s="6">
        <f t="shared" si="33"/>
        <v>0</v>
      </c>
      <c r="AO98" s="6">
        <f t="shared" si="34"/>
        <v>0</v>
      </c>
      <c r="AP98" s="6">
        <f t="shared" si="35"/>
        <v>0</v>
      </c>
      <c r="AQ98" s="14">
        <f t="shared" si="36"/>
        <v>1</v>
      </c>
      <c r="AR98" s="146">
        <f t="shared" si="37"/>
        <v>0</v>
      </c>
      <c r="AS98" s="146">
        <f t="shared" si="38"/>
        <v>0</v>
      </c>
      <c r="AT98" s="146">
        <f t="shared" si="39"/>
        <v>0</v>
      </c>
      <c r="AU98" s="77">
        <f t="shared" si="40"/>
        <v>0</v>
      </c>
      <c r="AV98" s="77">
        <f t="shared" si="41"/>
        <v>0</v>
      </c>
      <c r="AW98" s="77">
        <f t="shared" si="42"/>
        <v>0</v>
      </c>
      <c r="AX98" s="77">
        <f t="shared" si="43"/>
        <v>0</v>
      </c>
      <c r="AY98" s="6">
        <f t="shared" si="55"/>
        <v>0</v>
      </c>
      <c r="AZ98" s="6">
        <f t="shared" si="44"/>
        <v>0</v>
      </c>
      <c r="BA98" s="6">
        <f t="shared" si="45"/>
        <v>0</v>
      </c>
      <c r="BB98" s="6">
        <f t="shared" si="46"/>
        <v>0</v>
      </c>
      <c r="BC98" s="6">
        <f t="shared" si="47"/>
        <v>0</v>
      </c>
      <c r="BD98" s="6">
        <f t="shared" si="48"/>
        <v>0</v>
      </c>
      <c r="BE98" s="6">
        <f t="shared" si="49"/>
        <v>0</v>
      </c>
      <c r="BF98" s="6">
        <f t="shared" si="56"/>
        <v>0</v>
      </c>
      <c r="BG98" s="6"/>
      <c r="BH98" s="6"/>
      <c r="BI98" s="51">
        <f t="shared" si="50"/>
        <v>1</v>
      </c>
      <c r="BT98" s="18"/>
    </row>
    <row r="99" spans="1:72">
      <c r="A99">
        <f t="shared" si="58"/>
        <v>76</v>
      </c>
      <c r="B99" s="30">
        <f t="shared" si="59"/>
        <v>43845</v>
      </c>
      <c r="C99" s="14">
        <f t="shared" si="5"/>
        <v>2</v>
      </c>
      <c r="D99" s="14">
        <f t="shared" si="6"/>
        <v>4</v>
      </c>
      <c r="E99" s="14">
        <f t="shared" si="7"/>
        <v>4</v>
      </c>
      <c r="F99" s="53">
        <f t="shared" si="8"/>
        <v>43845</v>
      </c>
      <c r="G99" s="66">
        <f t="shared" si="9"/>
        <v>2.5</v>
      </c>
      <c r="H99" s="66">
        <f t="shared" si="57"/>
        <v>0.1</v>
      </c>
      <c r="I99" s="172">
        <f t="shared" si="10"/>
        <v>0.01</v>
      </c>
      <c r="J99" s="14">
        <f t="shared" si="11"/>
        <v>6</v>
      </c>
      <c r="K99" s="18">
        <f t="shared" si="12"/>
        <v>0.23308713507932807</v>
      </c>
      <c r="L99" s="18">
        <f t="shared" si="13"/>
        <v>6.6666666666666671E-3</v>
      </c>
      <c r="M99" s="6">
        <f t="shared" si="14"/>
        <v>10</v>
      </c>
      <c r="N99" s="6">
        <f t="shared" si="51"/>
        <v>0.1</v>
      </c>
      <c r="O99" s="6">
        <f t="shared" si="15"/>
        <v>6375000</v>
      </c>
      <c r="P99" s="6">
        <f>IF($B99&lt;$D$12,0,IF('Plot Data'!X49&gt;0,'Plot Data'!X49,MAX(0,MIN($D$15,$O99))))</f>
        <v>0</v>
      </c>
      <c r="Q99" s="97">
        <f t="shared" si="16"/>
        <v>0</v>
      </c>
      <c r="R99" s="97">
        <f t="shared" si="17"/>
        <v>0</v>
      </c>
      <c r="S99" s="6">
        <f t="shared" si="18"/>
        <v>10</v>
      </c>
      <c r="T99" s="6"/>
      <c r="U99" s="6"/>
      <c r="V99" s="6">
        <f t="shared" si="19"/>
        <v>0</v>
      </c>
      <c r="W99" s="149">
        <f t="shared" si="52"/>
        <v>1</v>
      </c>
      <c r="X99" s="97">
        <f t="shared" si="20"/>
        <v>0</v>
      </c>
      <c r="Y99" s="6">
        <f t="shared" si="21"/>
        <v>0</v>
      </c>
      <c r="Z99" s="6">
        <f t="shared" si="22"/>
        <v>0</v>
      </c>
      <c r="AA99" s="6">
        <f t="shared" si="23"/>
        <v>0</v>
      </c>
      <c r="AB99" s="6">
        <f t="shared" si="24"/>
        <v>0</v>
      </c>
      <c r="AC99" s="6">
        <f t="shared" si="25"/>
        <v>0</v>
      </c>
      <c r="AD99" s="6">
        <f t="array" ref="AD99">SUM(($A99-A69:A99=J69:J99)*(N69:N99))</f>
        <v>0</v>
      </c>
      <c r="AE99" s="6">
        <f t="shared" si="26"/>
        <v>7500000</v>
      </c>
      <c r="AF99" s="6">
        <f t="shared" si="53"/>
        <v>7499990</v>
      </c>
      <c r="AG99" s="6">
        <f t="shared" si="54"/>
        <v>0</v>
      </c>
      <c r="AH99" s="6">
        <f t="shared" si="27"/>
        <v>0</v>
      </c>
      <c r="AI99" s="6">
        <f t="shared" si="28"/>
        <v>0</v>
      </c>
      <c r="AJ99" s="6">
        <f t="shared" si="29"/>
        <v>10</v>
      </c>
      <c r="AK99" s="6">
        <f t="shared" si="30"/>
        <v>0</v>
      </c>
      <c r="AL99" s="6">
        <f t="shared" si="31"/>
        <v>0</v>
      </c>
      <c r="AM99" s="6">
        <f t="shared" si="32"/>
        <v>10</v>
      </c>
      <c r="AN99" s="6">
        <f t="shared" si="33"/>
        <v>0</v>
      </c>
      <c r="AO99" s="6">
        <f t="shared" si="34"/>
        <v>0</v>
      </c>
      <c r="AP99" s="6">
        <f t="shared" si="35"/>
        <v>0</v>
      </c>
      <c r="AQ99" s="14">
        <f t="shared" si="36"/>
        <v>1</v>
      </c>
      <c r="AR99" s="146">
        <f t="shared" si="37"/>
        <v>0</v>
      </c>
      <c r="AS99" s="146">
        <f t="shared" si="38"/>
        <v>0</v>
      </c>
      <c r="AT99" s="146">
        <f t="shared" si="39"/>
        <v>0</v>
      </c>
      <c r="AU99" s="77">
        <f t="shared" si="40"/>
        <v>0</v>
      </c>
      <c r="AV99" s="77">
        <f t="shared" si="41"/>
        <v>0</v>
      </c>
      <c r="AW99" s="77">
        <f t="shared" si="42"/>
        <v>0</v>
      </c>
      <c r="AX99" s="77">
        <f t="shared" si="43"/>
        <v>0</v>
      </c>
      <c r="AY99" s="6">
        <f t="shared" si="55"/>
        <v>0</v>
      </c>
      <c r="AZ99" s="6">
        <f t="shared" si="44"/>
        <v>0</v>
      </c>
      <c r="BA99" s="6">
        <f t="shared" si="45"/>
        <v>0</v>
      </c>
      <c r="BB99" s="6">
        <f t="shared" si="46"/>
        <v>10</v>
      </c>
      <c r="BC99" s="6">
        <f t="shared" si="47"/>
        <v>2</v>
      </c>
      <c r="BD99" s="6">
        <f t="shared" si="48"/>
        <v>0</v>
      </c>
      <c r="BE99" s="6">
        <f t="shared" si="49"/>
        <v>0</v>
      </c>
      <c r="BF99" s="6">
        <f t="shared" si="56"/>
        <v>0</v>
      </c>
      <c r="BG99" s="6"/>
      <c r="BH99" s="6"/>
      <c r="BI99" s="51">
        <f t="shared" si="50"/>
        <v>0.9999986666666667</v>
      </c>
      <c r="BT99" s="18"/>
    </row>
    <row r="100" spans="1:72">
      <c r="A100">
        <f t="shared" si="58"/>
        <v>77</v>
      </c>
      <c r="B100" s="30">
        <f t="shared" si="59"/>
        <v>43846</v>
      </c>
      <c r="C100" s="14">
        <f t="shared" si="5"/>
        <v>2</v>
      </c>
      <c r="D100" s="14">
        <f t="shared" si="6"/>
        <v>4</v>
      </c>
      <c r="E100" s="14">
        <f t="shared" si="7"/>
        <v>4</v>
      </c>
      <c r="F100" s="53">
        <f t="shared" si="8"/>
        <v>43846</v>
      </c>
      <c r="G100" s="66">
        <f t="shared" si="9"/>
        <v>2.5</v>
      </c>
      <c r="H100" s="66">
        <f t="shared" si="57"/>
        <v>0.1</v>
      </c>
      <c r="I100" s="172">
        <f t="shared" si="10"/>
        <v>0.01</v>
      </c>
      <c r="J100" s="14">
        <f t="shared" si="11"/>
        <v>6</v>
      </c>
      <c r="K100" s="18">
        <f t="shared" si="12"/>
        <v>0.23308698040995746</v>
      </c>
      <c r="L100" s="18">
        <f t="shared" si="13"/>
        <v>6.6666666666666671E-3</v>
      </c>
      <c r="M100" s="6">
        <f t="shared" si="14"/>
        <v>2.3308698040995743</v>
      </c>
      <c r="N100" s="6">
        <f t="shared" si="51"/>
        <v>2.3308698040995744E-2</v>
      </c>
      <c r="O100" s="6">
        <f t="shared" si="15"/>
        <v>6374991.5</v>
      </c>
      <c r="P100" s="6">
        <f>IF($B100&lt;$D$12,0,IF('Plot Data'!X50&gt;0,'Plot Data'!X50,MAX(0,MIN($D$15,$O100))))</f>
        <v>0</v>
      </c>
      <c r="Q100" s="97">
        <f t="shared" si="16"/>
        <v>0</v>
      </c>
      <c r="R100" s="97">
        <f t="shared" si="17"/>
        <v>0</v>
      </c>
      <c r="S100" s="6">
        <f t="shared" si="18"/>
        <v>2.3308698040995743</v>
      </c>
      <c r="T100" s="6"/>
      <c r="U100" s="6"/>
      <c r="V100" s="6">
        <f t="shared" si="19"/>
        <v>0</v>
      </c>
      <c r="W100" s="149">
        <f t="shared" si="52"/>
        <v>1</v>
      </c>
      <c r="X100" s="97">
        <f t="shared" si="20"/>
        <v>0</v>
      </c>
      <c r="Y100" s="6">
        <f t="shared" si="21"/>
        <v>0</v>
      </c>
      <c r="Z100" s="6">
        <f t="shared" si="22"/>
        <v>0</v>
      </c>
      <c r="AA100" s="6">
        <f t="shared" si="23"/>
        <v>0</v>
      </c>
      <c r="AB100" s="6">
        <f t="shared" si="24"/>
        <v>0</v>
      </c>
      <c r="AC100" s="6">
        <f t="shared" si="25"/>
        <v>0</v>
      </c>
      <c r="AD100" s="6">
        <f t="array" ref="AD100">SUM(($A100-A70:A100=J70:J100)*(N70:N100))</f>
        <v>0</v>
      </c>
      <c r="AE100" s="6">
        <f t="shared" si="26"/>
        <v>7500000</v>
      </c>
      <c r="AF100" s="6">
        <f t="shared" si="53"/>
        <v>7499987.6691301959</v>
      </c>
      <c r="AG100" s="6">
        <f t="shared" si="54"/>
        <v>0</v>
      </c>
      <c r="AH100" s="6">
        <f t="shared" si="27"/>
        <v>0</v>
      </c>
      <c r="AI100" s="6">
        <f t="shared" si="28"/>
        <v>0</v>
      </c>
      <c r="AJ100" s="6">
        <f t="shared" si="29"/>
        <v>12.330869804099574</v>
      </c>
      <c r="AK100" s="6">
        <f t="shared" si="30"/>
        <v>0</v>
      </c>
      <c r="AL100" s="6">
        <f t="shared" si="31"/>
        <v>0</v>
      </c>
      <c r="AM100" s="6">
        <f t="shared" si="32"/>
        <v>12.330869804099574</v>
      </c>
      <c r="AN100" s="6">
        <f t="shared" si="33"/>
        <v>0</v>
      </c>
      <c r="AO100" s="6">
        <f t="shared" si="34"/>
        <v>0</v>
      </c>
      <c r="AP100" s="6">
        <f t="shared" si="35"/>
        <v>0</v>
      </c>
      <c r="AQ100" s="14">
        <f t="shared" si="36"/>
        <v>1</v>
      </c>
      <c r="AR100" s="146">
        <f t="shared" si="37"/>
        <v>0</v>
      </c>
      <c r="AS100" s="146">
        <f t="shared" si="38"/>
        <v>0</v>
      </c>
      <c r="AT100" s="146">
        <f t="shared" si="39"/>
        <v>0</v>
      </c>
      <c r="AU100" s="77">
        <f t="shared" si="40"/>
        <v>0</v>
      </c>
      <c r="AV100" s="77">
        <f t="shared" si="41"/>
        <v>0</v>
      </c>
      <c r="AW100" s="77">
        <f t="shared" si="42"/>
        <v>0</v>
      </c>
      <c r="AX100" s="77">
        <f t="shared" si="43"/>
        <v>0</v>
      </c>
      <c r="AY100" s="6">
        <f t="shared" si="55"/>
        <v>0</v>
      </c>
      <c r="AZ100" s="6">
        <f t="shared" si="44"/>
        <v>0</v>
      </c>
      <c r="BA100" s="6">
        <f t="shared" si="45"/>
        <v>0</v>
      </c>
      <c r="BB100" s="6">
        <f t="shared" si="46"/>
        <v>12.330869804099574</v>
      </c>
      <c r="BC100" s="6">
        <f t="shared" si="47"/>
        <v>2.4661739608199147</v>
      </c>
      <c r="BD100" s="6">
        <f t="shared" si="48"/>
        <v>0</v>
      </c>
      <c r="BE100" s="6">
        <f t="shared" si="49"/>
        <v>0</v>
      </c>
      <c r="BF100" s="6">
        <f t="shared" si="56"/>
        <v>0</v>
      </c>
      <c r="BG100" s="6"/>
      <c r="BH100" s="6"/>
      <c r="BI100" s="51">
        <f t="shared" si="50"/>
        <v>0.99999835588402608</v>
      </c>
      <c r="BT100" s="18"/>
    </row>
    <row r="101" spans="1:72">
      <c r="A101">
        <f t="shared" si="58"/>
        <v>78</v>
      </c>
      <c r="B101" s="30">
        <f t="shared" si="59"/>
        <v>43847</v>
      </c>
      <c r="C101" s="14">
        <f t="shared" si="5"/>
        <v>2</v>
      </c>
      <c r="D101" s="14">
        <f t="shared" si="6"/>
        <v>4</v>
      </c>
      <c r="E101" s="14">
        <f t="shared" si="7"/>
        <v>4</v>
      </c>
      <c r="F101" s="53">
        <f t="shared" si="8"/>
        <v>43847</v>
      </c>
      <c r="G101" s="66">
        <f t="shared" si="9"/>
        <v>2.5</v>
      </c>
      <c r="H101" s="66">
        <f t="shared" si="57"/>
        <v>0.1</v>
      </c>
      <c r="I101" s="172">
        <f t="shared" si="10"/>
        <v>0.01</v>
      </c>
      <c r="J101" s="14">
        <f t="shared" si="11"/>
        <v>6</v>
      </c>
      <c r="K101" s="18">
        <f t="shared" si="12"/>
        <v>0.23308694435852148</v>
      </c>
      <c r="L101" s="18">
        <f t="shared" si="13"/>
        <v>6.6666666666666671E-3</v>
      </c>
      <c r="M101" s="6">
        <f t="shared" si="14"/>
        <v>2.87416476392033</v>
      </c>
      <c r="N101" s="6">
        <f t="shared" si="51"/>
        <v>2.87416476392033E-2</v>
      </c>
      <c r="O101" s="6">
        <f t="shared" si="15"/>
        <v>6374989.5187606663</v>
      </c>
      <c r="P101" s="6">
        <f>IF($B101&lt;$D$12,0,IF('Plot Data'!X51&gt;0,'Plot Data'!X51,MAX(0,MIN($D$15,$O101))))</f>
        <v>0</v>
      </c>
      <c r="Q101" s="97">
        <f t="shared" si="16"/>
        <v>0</v>
      </c>
      <c r="R101" s="97">
        <f t="shared" si="17"/>
        <v>0</v>
      </c>
      <c r="S101" s="6">
        <f t="shared" si="18"/>
        <v>2.87416476392033</v>
      </c>
      <c r="T101" s="6"/>
      <c r="U101" s="6"/>
      <c r="V101" s="6">
        <f t="shared" si="19"/>
        <v>0</v>
      </c>
      <c r="W101" s="149">
        <f t="shared" si="52"/>
        <v>1</v>
      </c>
      <c r="X101" s="97">
        <f t="shared" si="20"/>
        <v>0</v>
      </c>
      <c r="Y101" s="6">
        <f t="shared" si="21"/>
        <v>0</v>
      </c>
      <c r="Z101" s="6">
        <f t="shared" si="22"/>
        <v>8</v>
      </c>
      <c r="AA101" s="6">
        <f t="shared" si="23"/>
        <v>0</v>
      </c>
      <c r="AB101" s="6">
        <f t="shared" si="24"/>
        <v>0</v>
      </c>
      <c r="AC101" s="6">
        <f t="shared" si="25"/>
        <v>0</v>
      </c>
      <c r="AD101" s="6">
        <f t="array" ref="AD101">SUM(($A101-A71:A101=J71:J101)*(N71:N101))</f>
        <v>0</v>
      </c>
      <c r="AE101" s="6">
        <f t="shared" si="26"/>
        <v>7500000</v>
      </c>
      <c r="AF101" s="6">
        <f t="shared" si="53"/>
        <v>7499984.794965432</v>
      </c>
      <c r="AG101" s="6">
        <f t="shared" si="54"/>
        <v>0</v>
      </c>
      <c r="AH101" s="6">
        <f t="shared" si="27"/>
        <v>0</v>
      </c>
      <c r="AI101" s="6">
        <f t="shared" si="28"/>
        <v>0</v>
      </c>
      <c r="AJ101" s="6">
        <f t="shared" si="29"/>
        <v>7.2050345680199044</v>
      </c>
      <c r="AK101" s="6">
        <f t="shared" si="30"/>
        <v>8</v>
      </c>
      <c r="AL101" s="6">
        <f t="shared" si="31"/>
        <v>0</v>
      </c>
      <c r="AM101" s="6">
        <f t="shared" si="32"/>
        <v>15.205034568019904</v>
      </c>
      <c r="AN101" s="6">
        <f t="shared" si="33"/>
        <v>0</v>
      </c>
      <c r="AO101" s="6">
        <f t="shared" si="34"/>
        <v>0</v>
      </c>
      <c r="AP101" s="6">
        <f t="shared" si="35"/>
        <v>0</v>
      </c>
      <c r="AQ101" s="14">
        <f t="shared" si="36"/>
        <v>1</v>
      </c>
      <c r="AR101" s="146">
        <f t="shared" si="37"/>
        <v>0</v>
      </c>
      <c r="AS101" s="146">
        <f t="shared" si="38"/>
        <v>0</v>
      </c>
      <c r="AT101" s="146">
        <f t="shared" si="39"/>
        <v>0</v>
      </c>
      <c r="AU101" s="77">
        <f t="shared" si="40"/>
        <v>0</v>
      </c>
      <c r="AV101" s="77">
        <f t="shared" si="41"/>
        <v>0</v>
      </c>
      <c r="AW101" s="77">
        <f t="shared" si="42"/>
        <v>0</v>
      </c>
      <c r="AX101" s="77">
        <f t="shared" si="43"/>
        <v>0</v>
      </c>
      <c r="AY101" s="6">
        <f t="shared" si="55"/>
        <v>0</v>
      </c>
      <c r="AZ101" s="6">
        <f t="shared" si="44"/>
        <v>0</v>
      </c>
      <c r="BA101" s="6">
        <f t="shared" si="45"/>
        <v>0</v>
      </c>
      <c r="BB101" s="6">
        <f t="shared" si="46"/>
        <v>15.205034568019904</v>
      </c>
      <c r="BC101" s="6">
        <f t="shared" si="47"/>
        <v>3.0410069136039808</v>
      </c>
      <c r="BD101" s="6">
        <f t="shared" si="48"/>
        <v>0</v>
      </c>
      <c r="BE101" s="6">
        <f t="shared" si="49"/>
        <v>0</v>
      </c>
      <c r="BF101" s="6">
        <f t="shared" si="56"/>
        <v>0</v>
      </c>
      <c r="BG101" s="6"/>
      <c r="BH101" s="6"/>
      <c r="BI101" s="51">
        <f t="shared" si="50"/>
        <v>0.99999797266205759</v>
      </c>
      <c r="BT101" s="18"/>
    </row>
    <row r="102" spans="1:72">
      <c r="A102">
        <f t="shared" si="58"/>
        <v>79</v>
      </c>
      <c r="B102" s="30">
        <f t="shared" si="59"/>
        <v>43848</v>
      </c>
      <c r="C102" s="14">
        <f t="shared" si="5"/>
        <v>2</v>
      </c>
      <c r="D102" s="14">
        <f t="shared" si="6"/>
        <v>4</v>
      </c>
      <c r="E102" s="14">
        <f t="shared" si="7"/>
        <v>4</v>
      </c>
      <c r="F102" s="53">
        <f t="shared" si="8"/>
        <v>43848</v>
      </c>
      <c r="G102" s="66">
        <f t="shared" si="9"/>
        <v>2.5</v>
      </c>
      <c r="H102" s="66">
        <f t="shared" si="57"/>
        <v>0.1</v>
      </c>
      <c r="I102" s="172">
        <f t="shared" si="10"/>
        <v>0.01</v>
      </c>
      <c r="J102" s="14">
        <f t="shared" si="11"/>
        <v>6</v>
      </c>
      <c r="K102" s="18">
        <f t="shared" si="12"/>
        <v>0.23308689990396159</v>
      </c>
      <c r="L102" s="18">
        <f t="shared" si="13"/>
        <v>6.6666666666666671E-3</v>
      </c>
      <c r="M102" s="6">
        <f t="shared" si="14"/>
        <v>3.5440943703923313</v>
      </c>
      <c r="N102" s="6">
        <f t="shared" si="51"/>
        <v>3.5440943703923311E-2</v>
      </c>
      <c r="O102" s="6">
        <f t="shared" si="15"/>
        <v>6374987.0757206166</v>
      </c>
      <c r="P102" s="6">
        <f>IF($B102&lt;$D$12,0,IF('Plot Data'!X52&gt;0,'Plot Data'!X52,MAX(0,MIN($D$15,$O102))))</f>
        <v>0</v>
      </c>
      <c r="Q102" s="97">
        <f t="shared" si="16"/>
        <v>0</v>
      </c>
      <c r="R102" s="97">
        <f t="shared" si="17"/>
        <v>0</v>
      </c>
      <c r="S102" s="6">
        <f t="shared" si="18"/>
        <v>3.5440943703923313</v>
      </c>
      <c r="T102" s="6"/>
      <c r="U102" s="6"/>
      <c r="V102" s="6">
        <f t="shared" si="19"/>
        <v>0</v>
      </c>
      <c r="W102" s="149">
        <f t="shared" si="52"/>
        <v>1</v>
      </c>
      <c r="X102" s="97">
        <f t="shared" si="20"/>
        <v>0</v>
      </c>
      <c r="Y102" s="6">
        <f t="shared" si="21"/>
        <v>0</v>
      </c>
      <c r="Z102" s="6">
        <f t="shared" si="22"/>
        <v>1.8646958432796596</v>
      </c>
      <c r="AA102" s="6">
        <f t="shared" si="23"/>
        <v>0</v>
      </c>
      <c r="AB102" s="6">
        <f t="shared" si="24"/>
        <v>0</v>
      </c>
      <c r="AC102" s="6">
        <f t="shared" si="25"/>
        <v>0</v>
      </c>
      <c r="AD102" s="6">
        <f t="array" ref="AD102">SUM(($A102-A72:A102=J72:J102)*(N72:N102))</f>
        <v>0</v>
      </c>
      <c r="AE102" s="6">
        <f t="shared" si="26"/>
        <v>7500000</v>
      </c>
      <c r="AF102" s="6">
        <f t="shared" si="53"/>
        <v>7499981.2508710613</v>
      </c>
      <c r="AG102" s="6">
        <f t="shared" si="54"/>
        <v>0</v>
      </c>
      <c r="AH102" s="6">
        <f t="shared" si="27"/>
        <v>0</v>
      </c>
      <c r="AI102" s="6">
        <f t="shared" si="28"/>
        <v>0</v>
      </c>
      <c r="AJ102" s="6">
        <f t="shared" si="29"/>
        <v>8.8844330951325752</v>
      </c>
      <c r="AK102" s="6">
        <f t="shared" si="30"/>
        <v>9.8646958432796588</v>
      </c>
      <c r="AL102" s="6">
        <f t="shared" si="31"/>
        <v>0</v>
      </c>
      <c r="AM102" s="6">
        <f t="shared" si="32"/>
        <v>18.749128938412234</v>
      </c>
      <c r="AN102" s="6">
        <f t="shared" si="33"/>
        <v>0</v>
      </c>
      <c r="AO102" s="6">
        <f t="shared" si="34"/>
        <v>0</v>
      </c>
      <c r="AP102" s="6">
        <f t="shared" si="35"/>
        <v>0</v>
      </c>
      <c r="AQ102" s="14">
        <f t="shared" si="36"/>
        <v>1</v>
      </c>
      <c r="AR102" s="146">
        <f t="shared" si="37"/>
        <v>0</v>
      </c>
      <c r="AS102" s="146">
        <f t="shared" si="38"/>
        <v>0</v>
      </c>
      <c r="AT102" s="146">
        <f t="shared" si="39"/>
        <v>0</v>
      </c>
      <c r="AU102" s="77">
        <f t="shared" si="40"/>
        <v>0</v>
      </c>
      <c r="AV102" s="77">
        <f t="shared" si="41"/>
        <v>0</v>
      </c>
      <c r="AW102" s="77">
        <f t="shared" si="42"/>
        <v>0</v>
      </c>
      <c r="AX102" s="77">
        <f t="shared" si="43"/>
        <v>0</v>
      </c>
      <c r="AY102" s="6">
        <f t="shared" si="55"/>
        <v>0</v>
      </c>
      <c r="AZ102" s="6">
        <f t="shared" si="44"/>
        <v>0</v>
      </c>
      <c r="BA102" s="6">
        <f t="shared" si="45"/>
        <v>0</v>
      </c>
      <c r="BB102" s="6">
        <f t="shared" si="46"/>
        <v>18.749128938412234</v>
      </c>
      <c r="BC102" s="6">
        <f t="shared" si="47"/>
        <v>3.7498257876824472</v>
      </c>
      <c r="BD102" s="6">
        <f t="shared" si="48"/>
        <v>0</v>
      </c>
      <c r="BE102" s="6">
        <f t="shared" si="49"/>
        <v>0</v>
      </c>
      <c r="BF102" s="6">
        <f t="shared" si="56"/>
        <v>0</v>
      </c>
      <c r="BG102" s="6"/>
      <c r="BH102" s="6"/>
      <c r="BI102" s="51">
        <f t="shared" si="50"/>
        <v>0.99999750011614152</v>
      </c>
      <c r="BT102" s="18"/>
    </row>
    <row r="103" spans="1:72">
      <c r="A103">
        <f t="shared" si="58"/>
        <v>80</v>
      </c>
      <c r="B103" s="30">
        <f t="shared" si="59"/>
        <v>43849</v>
      </c>
      <c r="C103" s="14">
        <f t="shared" si="5"/>
        <v>2</v>
      </c>
      <c r="D103" s="14">
        <f t="shared" si="6"/>
        <v>4</v>
      </c>
      <c r="E103" s="14">
        <f t="shared" si="7"/>
        <v>4</v>
      </c>
      <c r="F103" s="53">
        <f t="shared" si="8"/>
        <v>43849</v>
      </c>
      <c r="G103" s="66">
        <f t="shared" si="9"/>
        <v>2.5</v>
      </c>
      <c r="H103" s="66">
        <f t="shared" si="57"/>
        <v>0.1</v>
      </c>
      <c r="I103" s="172">
        <f t="shared" si="10"/>
        <v>0.01</v>
      </c>
      <c r="J103" s="14">
        <f t="shared" si="11"/>
        <v>6</v>
      </c>
      <c r="K103" s="18">
        <f t="shared" si="12"/>
        <v>0.23308684508761923</v>
      </c>
      <c r="L103" s="18">
        <f t="shared" si="13"/>
        <v>6.6666666666666671E-3</v>
      </c>
      <c r="M103" s="6">
        <f t="shared" si="14"/>
        <v>4.3701753123954914</v>
      </c>
      <c r="N103" s="6">
        <f t="shared" si="51"/>
        <v>4.3701753123954912E-2</v>
      </c>
      <c r="O103" s="6">
        <f t="shared" si="15"/>
        <v>6374984.0632404024</v>
      </c>
      <c r="P103" s="6">
        <f>IF($B103&lt;$D$12,0,IF('Plot Data'!X53&gt;0,'Plot Data'!X53,MAX(0,MIN($D$15,$O103))))</f>
        <v>0</v>
      </c>
      <c r="Q103" s="97">
        <f t="shared" si="16"/>
        <v>0</v>
      </c>
      <c r="R103" s="97">
        <f t="shared" si="17"/>
        <v>0</v>
      </c>
      <c r="S103" s="6">
        <f t="shared" si="18"/>
        <v>4.3701753123954914</v>
      </c>
      <c r="T103" s="6"/>
      <c r="U103" s="6"/>
      <c r="V103" s="6">
        <f t="shared" si="19"/>
        <v>0</v>
      </c>
      <c r="W103" s="149">
        <f t="shared" si="52"/>
        <v>1</v>
      </c>
      <c r="X103" s="97">
        <f t="shared" si="20"/>
        <v>0</v>
      </c>
      <c r="Y103" s="6">
        <f t="shared" si="21"/>
        <v>0</v>
      </c>
      <c r="Z103" s="6">
        <f t="shared" si="22"/>
        <v>2.2993318111362639</v>
      </c>
      <c r="AA103" s="6">
        <f t="shared" si="23"/>
        <v>0</v>
      </c>
      <c r="AB103" s="6">
        <f t="shared" si="24"/>
        <v>0</v>
      </c>
      <c r="AC103" s="6">
        <f t="shared" si="25"/>
        <v>0</v>
      </c>
      <c r="AD103" s="6">
        <f t="array" ref="AD103">SUM(($A103-A73:A103=J73:J103)*(N73:N103))</f>
        <v>0</v>
      </c>
      <c r="AE103" s="6">
        <f t="shared" si="26"/>
        <v>7500000</v>
      </c>
      <c r="AF103" s="6">
        <f t="shared" si="53"/>
        <v>7499976.8806957491</v>
      </c>
      <c r="AG103" s="6">
        <f t="shared" si="54"/>
        <v>0</v>
      </c>
      <c r="AH103" s="6">
        <f t="shared" si="27"/>
        <v>0</v>
      </c>
      <c r="AI103" s="6">
        <f t="shared" si="28"/>
        <v>0</v>
      </c>
      <c r="AJ103" s="6">
        <f t="shared" si="29"/>
        <v>10.955276596391803</v>
      </c>
      <c r="AK103" s="6">
        <f t="shared" si="30"/>
        <v>12.164027654415923</v>
      </c>
      <c r="AL103" s="6">
        <f t="shared" si="31"/>
        <v>0</v>
      </c>
      <c r="AM103" s="6">
        <f t="shared" si="32"/>
        <v>23.119304250807726</v>
      </c>
      <c r="AN103" s="6">
        <f t="shared" si="33"/>
        <v>0</v>
      </c>
      <c r="AO103" s="6">
        <f t="shared" si="34"/>
        <v>0</v>
      </c>
      <c r="AP103" s="6">
        <f t="shared" si="35"/>
        <v>0</v>
      </c>
      <c r="AQ103" s="14">
        <f t="shared" si="36"/>
        <v>1</v>
      </c>
      <c r="AR103" s="146">
        <f t="shared" si="37"/>
        <v>0</v>
      </c>
      <c r="AS103" s="146">
        <f t="shared" si="38"/>
        <v>0</v>
      </c>
      <c r="AT103" s="146">
        <f t="shared" si="39"/>
        <v>0</v>
      </c>
      <c r="AU103" s="77">
        <f t="shared" si="40"/>
        <v>0</v>
      </c>
      <c r="AV103" s="77">
        <f t="shared" si="41"/>
        <v>0</v>
      </c>
      <c r="AW103" s="77">
        <f t="shared" si="42"/>
        <v>0</v>
      </c>
      <c r="AX103" s="77">
        <f t="shared" si="43"/>
        <v>0</v>
      </c>
      <c r="AY103" s="6">
        <f t="shared" si="55"/>
        <v>0</v>
      </c>
      <c r="AZ103" s="6">
        <f t="shared" si="44"/>
        <v>0</v>
      </c>
      <c r="BA103" s="6">
        <f t="shared" si="45"/>
        <v>0</v>
      </c>
      <c r="BB103" s="6">
        <f t="shared" si="46"/>
        <v>23.119304250807726</v>
      </c>
      <c r="BC103" s="6">
        <f t="shared" si="47"/>
        <v>4.6238608501615452</v>
      </c>
      <c r="BD103" s="6">
        <f t="shared" si="48"/>
        <v>0</v>
      </c>
      <c r="BE103" s="6">
        <f t="shared" si="49"/>
        <v>0</v>
      </c>
      <c r="BF103" s="6">
        <f t="shared" si="56"/>
        <v>0</v>
      </c>
      <c r="BG103" s="6"/>
      <c r="BH103" s="6"/>
      <c r="BI103" s="51">
        <f t="shared" si="50"/>
        <v>0.99999691742609986</v>
      </c>
      <c r="BT103" s="18"/>
    </row>
    <row r="104" spans="1:72">
      <c r="A104">
        <f t="shared" si="58"/>
        <v>81</v>
      </c>
      <c r="B104" s="30">
        <f t="shared" si="59"/>
        <v>43850</v>
      </c>
      <c r="C104" s="14">
        <f t="shared" si="5"/>
        <v>2</v>
      </c>
      <c r="D104" s="14">
        <f t="shared" si="6"/>
        <v>4</v>
      </c>
      <c r="E104" s="14">
        <f t="shared" si="7"/>
        <v>4</v>
      </c>
      <c r="F104" s="53">
        <f t="shared" si="8"/>
        <v>43850</v>
      </c>
      <c r="G104" s="66">
        <f t="shared" si="9"/>
        <v>2.5</v>
      </c>
      <c r="H104" s="66">
        <f t="shared" si="57"/>
        <v>0.1</v>
      </c>
      <c r="I104" s="172">
        <f t="shared" si="10"/>
        <v>0.01</v>
      </c>
      <c r="J104" s="14">
        <f t="shared" si="11"/>
        <v>6</v>
      </c>
      <c r="K104" s="18">
        <f t="shared" si="12"/>
        <v>0.23308677749429813</v>
      </c>
      <c r="L104" s="18">
        <f t="shared" si="13"/>
        <v>6.6666666666666671E-3</v>
      </c>
      <c r="M104" s="6">
        <f t="shared" si="14"/>
        <v>5.3888041257310011</v>
      </c>
      <c r="N104" s="6">
        <f t="shared" si="51"/>
        <v>5.3888041257310011E-2</v>
      </c>
      <c r="O104" s="6">
        <f t="shared" si="15"/>
        <v>6374980.3485913863</v>
      </c>
      <c r="P104" s="6">
        <f>IF($B104&lt;$D$12,0,IF('Plot Data'!X54&gt;0,'Plot Data'!X54,MAX(0,MIN($D$15,$O104))))</f>
        <v>0</v>
      </c>
      <c r="Q104" s="97">
        <f t="shared" si="16"/>
        <v>0</v>
      </c>
      <c r="R104" s="97">
        <f t="shared" si="17"/>
        <v>0</v>
      </c>
      <c r="S104" s="6">
        <f t="shared" si="18"/>
        <v>5.3888041257310011</v>
      </c>
      <c r="T104" s="6"/>
      <c r="U104" s="6"/>
      <c r="V104" s="6">
        <f t="shared" si="19"/>
        <v>0</v>
      </c>
      <c r="W104" s="149">
        <f t="shared" si="52"/>
        <v>1</v>
      </c>
      <c r="X104" s="97">
        <f t="shared" si="20"/>
        <v>0</v>
      </c>
      <c r="Y104" s="6">
        <f t="shared" si="21"/>
        <v>0</v>
      </c>
      <c r="Z104" s="6">
        <f t="shared" si="22"/>
        <v>2.8352754963138653</v>
      </c>
      <c r="AA104" s="6">
        <f t="shared" si="23"/>
        <v>0</v>
      </c>
      <c r="AB104" s="6">
        <f t="shared" si="24"/>
        <v>0</v>
      </c>
      <c r="AC104" s="6">
        <f t="shared" si="25"/>
        <v>0</v>
      </c>
      <c r="AD104" s="6">
        <f t="array" ref="AD104">SUM(($A104-A74:A104=J74:J104)*(N74:N104))</f>
        <v>0</v>
      </c>
      <c r="AE104" s="6">
        <f t="shared" si="26"/>
        <v>7500000</v>
      </c>
      <c r="AF104" s="6">
        <f t="shared" si="53"/>
        <v>7499971.4918916235</v>
      </c>
      <c r="AG104" s="6">
        <f t="shared" si="54"/>
        <v>0</v>
      </c>
      <c r="AH104" s="6">
        <f t="shared" si="27"/>
        <v>0</v>
      </c>
      <c r="AI104" s="6">
        <f t="shared" si="28"/>
        <v>0</v>
      </c>
      <c r="AJ104" s="6">
        <f t="shared" si="29"/>
        <v>13.508805225808938</v>
      </c>
      <c r="AK104" s="6">
        <f t="shared" si="30"/>
        <v>14.999303150729789</v>
      </c>
      <c r="AL104" s="6">
        <f t="shared" si="31"/>
        <v>0</v>
      </c>
      <c r="AM104" s="6">
        <f t="shared" si="32"/>
        <v>28.508108376538729</v>
      </c>
      <c r="AN104" s="6">
        <f t="shared" si="33"/>
        <v>0</v>
      </c>
      <c r="AO104" s="6">
        <f t="shared" si="34"/>
        <v>0</v>
      </c>
      <c r="AP104" s="6">
        <f t="shared" si="35"/>
        <v>0</v>
      </c>
      <c r="AQ104" s="14">
        <f t="shared" si="36"/>
        <v>1</v>
      </c>
      <c r="AR104" s="146">
        <f t="shared" si="37"/>
        <v>0</v>
      </c>
      <c r="AS104" s="146">
        <f t="shared" si="38"/>
        <v>0</v>
      </c>
      <c r="AT104" s="146">
        <f t="shared" si="39"/>
        <v>0</v>
      </c>
      <c r="AU104" s="77">
        <f t="shared" si="40"/>
        <v>0</v>
      </c>
      <c r="AV104" s="77">
        <f t="shared" si="41"/>
        <v>0</v>
      </c>
      <c r="AW104" s="77">
        <f t="shared" si="42"/>
        <v>0</v>
      </c>
      <c r="AX104" s="77">
        <f t="shared" si="43"/>
        <v>0</v>
      </c>
      <c r="AY104" s="6">
        <f t="shared" si="55"/>
        <v>0</v>
      </c>
      <c r="AZ104" s="6">
        <f t="shared" si="44"/>
        <v>0</v>
      </c>
      <c r="BA104" s="6">
        <f t="shared" si="45"/>
        <v>0</v>
      </c>
      <c r="BB104" s="6">
        <f t="shared" si="46"/>
        <v>28.508108376538729</v>
      </c>
      <c r="BC104" s="6">
        <f t="shared" si="47"/>
        <v>5.7016216753077451</v>
      </c>
      <c r="BD104" s="6">
        <f t="shared" si="48"/>
        <v>0</v>
      </c>
      <c r="BE104" s="6">
        <f t="shared" si="49"/>
        <v>0</v>
      </c>
      <c r="BF104" s="6">
        <f t="shared" si="56"/>
        <v>0</v>
      </c>
      <c r="BG104" s="6"/>
      <c r="BH104" s="6"/>
      <c r="BI104" s="51">
        <f t="shared" si="50"/>
        <v>0.99999619891888314</v>
      </c>
      <c r="BT104" s="18"/>
    </row>
    <row r="105" spans="1:72">
      <c r="A105">
        <f t="shared" si="58"/>
        <v>82</v>
      </c>
      <c r="B105" s="30">
        <f t="shared" si="59"/>
        <v>43851</v>
      </c>
      <c r="C105" s="14">
        <f t="shared" si="5"/>
        <v>2</v>
      </c>
      <c r="D105" s="14">
        <f t="shared" si="6"/>
        <v>4</v>
      </c>
      <c r="E105" s="14">
        <f t="shared" si="7"/>
        <v>4</v>
      </c>
      <c r="F105" s="53">
        <f t="shared" si="8"/>
        <v>43851</v>
      </c>
      <c r="G105" s="66">
        <f t="shared" si="9"/>
        <v>2.5</v>
      </c>
      <c r="H105" s="66">
        <f t="shared" si="57"/>
        <v>0.1</v>
      </c>
      <c r="I105" s="172">
        <f t="shared" si="10"/>
        <v>0.01</v>
      </c>
      <c r="J105" s="14">
        <f t="shared" si="11"/>
        <v>6</v>
      </c>
      <c r="K105" s="18">
        <f t="shared" si="12"/>
        <v>0.23308669414585131</v>
      </c>
      <c r="L105" s="18">
        <f t="shared" si="13"/>
        <v>6.6666666666666671E-3</v>
      </c>
      <c r="M105" s="6">
        <f t="shared" si="14"/>
        <v>6.6448607378390649</v>
      </c>
      <c r="N105" s="6">
        <f t="shared" si="51"/>
        <v>6.6448607378390645E-2</v>
      </c>
      <c r="O105" s="6">
        <f t="shared" si="15"/>
        <v>6374975.7681078799</v>
      </c>
      <c r="P105" s="6">
        <f>IF($B105&lt;$D$12,0,IF('Plot Data'!X55&gt;0,'Plot Data'!X55,MAX(0,MIN($D$15,$O105))))</f>
        <v>0</v>
      </c>
      <c r="Q105" s="97">
        <f t="shared" si="16"/>
        <v>0</v>
      </c>
      <c r="R105" s="97">
        <f t="shared" si="17"/>
        <v>0</v>
      </c>
      <c r="S105" s="6">
        <f t="shared" si="18"/>
        <v>6.6448607378390649</v>
      </c>
      <c r="T105" s="6"/>
      <c r="U105" s="6"/>
      <c r="V105" s="6">
        <f t="shared" si="19"/>
        <v>0</v>
      </c>
      <c r="W105" s="149">
        <f t="shared" si="52"/>
        <v>1</v>
      </c>
      <c r="X105" s="97">
        <f t="shared" si="20"/>
        <v>0</v>
      </c>
      <c r="Y105" s="6">
        <f t="shared" si="21"/>
        <v>0</v>
      </c>
      <c r="Z105" s="6">
        <f t="shared" si="22"/>
        <v>3.4961402499163934</v>
      </c>
      <c r="AA105" s="6">
        <f t="shared" si="23"/>
        <v>0</v>
      </c>
      <c r="AB105" s="6">
        <f t="shared" si="24"/>
        <v>0.4</v>
      </c>
      <c r="AC105" s="6">
        <f t="shared" si="25"/>
        <v>0</v>
      </c>
      <c r="AD105" s="6">
        <f t="array" ref="AD105">SUM(($A105-A75:A105=J75:J105)*(N75:N105))</f>
        <v>0.1</v>
      </c>
      <c r="AE105" s="6">
        <f t="shared" si="26"/>
        <v>7499999.9000000004</v>
      </c>
      <c r="AF105" s="6">
        <f t="shared" si="53"/>
        <v>7499964.8470308855</v>
      </c>
      <c r="AG105" s="6">
        <f t="shared" si="54"/>
        <v>0</v>
      </c>
      <c r="AH105" s="6">
        <f t="shared" si="27"/>
        <v>0</v>
      </c>
      <c r="AI105" s="6">
        <f t="shared" si="28"/>
        <v>0</v>
      </c>
      <c r="AJ105" s="6">
        <f t="shared" si="29"/>
        <v>16.657525713731609</v>
      </c>
      <c r="AK105" s="6">
        <f t="shared" si="30"/>
        <v>18.095443400646182</v>
      </c>
      <c r="AL105" s="6">
        <f t="shared" si="31"/>
        <v>0.30000000000000004</v>
      </c>
      <c r="AM105" s="6">
        <f t="shared" si="32"/>
        <v>35.052969114377788</v>
      </c>
      <c r="AN105" s="6">
        <f t="shared" si="33"/>
        <v>0</v>
      </c>
      <c r="AO105" s="6">
        <f t="shared" si="34"/>
        <v>0.1</v>
      </c>
      <c r="AP105" s="6">
        <f t="shared" si="35"/>
        <v>1.4285714285714287E-2</v>
      </c>
      <c r="AQ105" s="14">
        <f t="shared" si="36"/>
        <v>1</v>
      </c>
      <c r="AR105" s="146">
        <f t="shared" si="37"/>
        <v>0</v>
      </c>
      <c r="AS105" s="146">
        <f t="shared" si="38"/>
        <v>0</v>
      </c>
      <c r="AT105" s="146">
        <f t="shared" si="39"/>
        <v>0</v>
      </c>
      <c r="AU105" s="77">
        <f t="shared" si="40"/>
        <v>0</v>
      </c>
      <c r="AV105" s="77">
        <f t="shared" si="41"/>
        <v>0</v>
      </c>
      <c r="AW105" s="77">
        <f t="shared" si="42"/>
        <v>0</v>
      </c>
      <c r="AX105" s="77">
        <f t="shared" si="43"/>
        <v>0</v>
      </c>
      <c r="AY105" s="6">
        <f t="shared" si="55"/>
        <v>0</v>
      </c>
      <c r="AZ105" s="6">
        <f t="shared" si="44"/>
        <v>0</v>
      </c>
      <c r="BA105" s="6">
        <f t="shared" si="45"/>
        <v>0</v>
      </c>
      <c r="BB105" s="6">
        <f t="shared" si="46"/>
        <v>35.152969114377797</v>
      </c>
      <c r="BC105" s="6">
        <f t="shared" si="47"/>
        <v>7.0305938228755585</v>
      </c>
      <c r="BD105" s="6">
        <f t="shared" si="48"/>
        <v>0.4</v>
      </c>
      <c r="BE105" s="6">
        <f t="shared" si="49"/>
        <v>0</v>
      </c>
      <c r="BF105" s="6">
        <f t="shared" si="56"/>
        <v>0</v>
      </c>
      <c r="BG105" s="6"/>
      <c r="BH105" s="6"/>
      <c r="BI105" s="51">
        <f t="shared" si="50"/>
        <v>0.99999532627072241</v>
      </c>
      <c r="BT105" s="18"/>
    </row>
    <row r="106" spans="1:72">
      <c r="A106">
        <f t="shared" si="58"/>
        <v>83</v>
      </c>
      <c r="B106" s="30">
        <f t="shared" si="59"/>
        <v>43852</v>
      </c>
      <c r="C106" s="14">
        <f t="shared" si="5"/>
        <v>2</v>
      </c>
      <c r="D106" s="14">
        <f t="shared" si="6"/>
        <v>4</v>
      </c>
      <c r="E106" s="14">
        <f t="shared" si="7"/>
        <v>4</v>
      </c>
      <c r="F106" s="53">
        <f t="shared" si="8"/>
        <v>43852</v>
      </c>
      <c r="G106" s="66">
        <f t="shared" si="9"/>
        <v>2.5</v>
      </c>
      <c r="H106" s="66">
        <f t="shared" si="57"/>
        <v>0.1</v>
      </c>
      <c r="I106" s="172">
        <f t="shared" si="10"/>
        <v>0.01</v>
      </c>
      <c r="J106" s="14">
        <f t="shared" si="11"/>
        <v>6</v>
      </c>
      <c r="K106" s="18">
        <f t="shared" si="12"/>
        <v>0.23308659291665682</v>
      </c>
      <c r="L106" s="18">
        <f t="shared" si="13"/>
        <v>6.6666666666666671E-3</v>
      </c>
      <c r="M106" s="6">
        <f t="shared" si="14"/>
        <v>8.1024511646081248</v>
      </c>
      <c r="N106" s="6">
        <f t="shared" si="51"/>
        <v>8.1024511646081251E-2</v>
      </c>
      <c r="O106" s="6">
        <f t="shared" si="15"/>
        <v>6374970.1199762532</v>
      </c>
      <c r="P106" s="6">
        <f>IF($B106&lt;$D$12,0,IF('Plot Data'!X56&gt;0,'Plot Data'!X56,MAX(0,MIN($D$15,$O106))))</f>
        <v>0</v>
      </c>
      <c r="Q106" s="97">
        <f t="shared" si="16"/>
        <v>0</v>
      </c>
      <c r="R106" s="97">
        <f t="shared" si="17"/>
        <v>0</v>
      </c>
      <c r="S106" s="6">
        <f t="shared" si="18"/>
        <v>8.1024511646081248</v>
      </c>
      <c r="T106" s="6"/>
      <c r="U106" s="6"/>
      <c r="V106" s="6">
        <f t="shared" si="19"/>
        <v>0</v>
      </c>
      <c r="W106" s="149">
        <f t="shared" si="52"/>
        <v>1</v>
      </c>
      <c r="X106" s="97">
        <f t="shared" si="20"/>
        <v>0</v>
      </c>
      <c r="Y106" s="6">
        <f t="shared" si="21"/>
        <v>2</v>
      </c>
      <c r="Z106" s="6">
        <f t="shared" si="22"/>
        <v>4.3110433005848012</v>
      </c>
      <c r="AA106" s="6">
        <f t="shared" si="23"/>
        <v>7.6</v>
      </c>
      <c r="AB106" s="6">
        <f t="shared" si="24"/>
        <v>9.3234792163982977E-2</v>
      </c>
      <c r="AC106" s="6">
        <f t="shared" si="25"/>
        <v>0</v>
      </c>
      <c r="AD106" s="6">
        <f t="array" ref="AD106">SUM(($A106-A76:A106=J76:J106)*(N76:N106))</f>
        <v>2.3308698040995744E-2</v>
      </c>
      <c r="AE106" s="6">
        <f t="shared" si="26"/>
        <v>7499999.8766913023</v>
      </c>
      <c r="AF106" s="6">
        <f t="shared" si="53"/>
        <v>7499956.7445797212</v>
      </c>
      <c r="AG106" s="6">
        <f t="shared" si="54"/>
        <v>0</v>
      </c>
      <c r="AH106" s="6">
        <f t="shared" si="27"/>
        <v>0</v>
      </c>
      <c r="AI106" s="6">
        <f t="shared" si="28"/>
        <v>0</v>
      </c>
      <c r="AJ106" s="6">
        <f t="shared" si="29"/>
        <v>18.448933577754936</v>
      </c>
      <c r="AK106" s="6">
        <f t="shared" si="30"/>
        <v>14.713251909066999</v>
      </c>
      <c r="AL106" s="6">
        <f t="shared" si="31"/>
        <v>0.36992609412298733</v>
      </c>
      <c r="AM106" s="6">
        <f t="shared" si="32"/>
        <v>33.532111580944921</v>
      </c>
      <c r="AN106" s="6">
        <f t="shared" si="33"/>
        <v>9.6</v>
      </c>
      <c r="AO106" s="6">
        <f t="shared" si="34"/>
        <v>0.12330869804099576</v>
      </c>
      <c r="AP106" s="6">
        <f t="shared" si="35"/>
        <v>1.7615528291570821E-2</v>
      </c>
      <c r="AQ106" s="14">
        <f t="shared" si="36"/>
        <v>1</v>
      </c>
      <c r="AR106" s="146">
        <f t="shared" si="37"/>
        <v>0</v>
      </c>
      <c r="AS106" s="146">
        <f t="shared" si="38"/>
        <v>0</v>
      </c>
      <c r="AT106" s="146">
        <f t="shared" si="39"/>
        <v>0</v>
      </c>
      <c r="AU106" s="77">
        <f t="shared" si="40"/>
        <v>0</v>
      </c>
      <c r="AV106" s="77">
        <f t="shared" si="41"/>
        <v>0</v>
      </c>
      <c r="AW106" s="77">
        <f t="shared" si="42"/>
        <v>0</v>
      </c>
      <c r="AX106" s="77">
        <f t="shared" si="43"/>
        <v>0</v>
      </c>
      <c r="AY106" s="6">
        <f t="shared" si="55"/>
        <v>0</v>
      </c>
      <c r="AZ106" s="6">
        <f t="shared" si="44"/>
        <v>0</v>
      </c>
      <c r="BA106" s="6">
        <f t="shared" si="45"/>
        <v>0</v>
      </c>
      <c r="BB106" s="6">
        <f t="shared" si="46"/>
        <v>43.255420278985923</v>
      </c>
      <c r="BC106" s="6">
        <f t="shared" si="47"/>
        <v>8.6510840557971829</v>
      </c>
      <c r="BD106" s="6">
        <f t="shared" si="48"/>
        <v>0.49323479216398303</v>
      </c>
      <c r="BE106" s="6">
        <f t="shared" si="49"/>
        <v>0</v>
      </c>
      <c r="BF106" s="6">
        <f t="shared" si="56"/>
        <v>0</v>
      </c>
      <c r="BG106" s="6"/>
      <c r="BH106" s="6"/>
      <c r="BI106" s="51">
        <f t="shared" si="50"/>
        <v>0.99999424905169465</v>
      </c>
      <c r="BT106" s="18"/>
    </row>
    <row r="107" spans="1:72">
      <c r="A107">
        <f t="shared" si="58"/>
        <v>84</v>
      </c>
      <c r="B107" s="30">
        <f t="shared" si="59"/>
        <v>43853</v>
      </c>
      <c r="C107" s="14">
        <f t="shared" si="5"/>
        <v>2</v>
      </c>
      <c r="D107" s="14">
        <f t="shared" si="6"/>
        <v>4</v>
      </c>
      <c r="E107" s="14">
        <f t="shared" si="7"/>
        <v>4</v>
      </c>
      <c r="F107" s="53">
        <f t="shared" si="8"/>
        <v>43853</v>
      </c>
      <c r="G107" s="66">
        <f t="shared" si="9"/>
        <v>2.5</v>
      </c>
      <c r="H107" s="66">
        <f t="shared" si="57"/>
        <v>0.1</v>
      </c>
      <c r="I107" s="172">
        <f t="shared" si="10"/>
        <v>0.01</v>
      </c>
      <c r="J107" s="14">
        <f t="shared" si="11"/>
        <v>6</v>
      </c>
      <c r="K107" s="18">
        <f t="shared" si="12"/>
        <v>0.23308646795669055</v>
      </c>
      <c r="L107" s="18">
        <f t="shared" si="13"/>
        <v>6.6666666666666671E-3</v>
      </c>
      <c r="M107" s="6">
        <f t="shared" si="14"/>
        <v>7.7321228588087694</v>
      </c>
      <c r="N107" s="6">
        <f t="shared" si="51"/>
        <v>7.7321228588087695E-2</v>
      </c>
      <c r="O107" s="6">
        <f t="shared" si="15"/>
        <v>6374971.392892763</v>
      </c>
      <c r="P107" s="6">
        <f>IF($B107&lt;$D$12,0,IF('Plot Data'!X57&gt;0,'Plot Data'!X57,MAX(0,MIN($D$15,$O107))))</f>
        <v>0</v>
      </c>
      <c r="Q107" s="97">
        <f t="shared" si="16"/>
        <v>0</v>
      </c>
      <c r="R107" s="97">
        <f t="shared" si="17"/>
        <v>0</v>
      </c>
      <c r="S107" s="6">
        <f t="shared" si="18"/>
        <v>7.7321228588087694</v>
      </c>
      <c r="T107" s="6"/>
      <c r="U107" s="6"/>
      <c r="V107" s="6">
        <f t="shared" si="19"/>
        <v>0</v>
      </c>
      <c r="W107" s="149">
        <f t="shared" si="52"/>
        <v>1</v>
      </c>
      <c r="X107" s="97">
        <f t="shared" si="20"/>
        <v>0</v>
      </c>
      <c r="Y107" s="6">
        <f t="shared" si="21"/>
        <v>0.46617396081991491</v>
      </c>
      <c r="Z107" s="6">
        <f t="shared" si="22"/>
        <v>5.3158885902712525</v>
      </c>
      <c r="AA107" s="6">
        <f t="shared" si="23"/>
        <v>1.7714610511156765</v>
      </c>
      <c r="AB107" s="6">
        <f t="shared" si="24"/>
        <v>0.1149665905568132</v>
      </c>
      <c r="AC107" s="6">
        <f t="shared" si="25"/>
        <v>0</v>
      </c>
      <c r="AD107" s="6">
        <f t="array" ref="AD107">SUM(($A107-A77:A107=J77:J107)*(N77:N107))</f>
        <v>2.87416476392033E-2</v>
      </c>
      <c r="AE107" s="6">
        <f t="shared" si="26"/>
        <v>7499999.8479496548</v>
      </c>
      <c r="AF107" s="6">
        <f t="shared" si="53"/>
        <v>7499949.0124568623</v>
      </c>
      <c r="AG107" s="6">
        <f t="shared" si="54"/>
        <v>0</v>
      </c>
      <c r="AH107" s="6">
        <f t="shared" si="27"/>
        <v>0</v>
      </c>
      <c r="AI107" s="6">
        <f t="shared" si="28"/>
        <v>0</v>
      </c>
      <c r="AJ107" s="6">
        <f t="shared" si="29"/>
        <v>20.398993885472535</v>
      </c>
      <c r="AK107" s="6">
        <f t="shared" si="30"/>
        <v>18.14271285766576</v>
      </c>
      <c r="AL107" s="6">
        <f t="shared" si="31"/>
        <v>0.45615103704059723</v>
      </c>
      <c r="AM107" s="6">
        <f t="shared" si="32"/>
        <v>38.99785778017889</v>
      </c>
      <c r="AN107" s="6">
        <f t="shared" si="33"/>
        <v>11.837635011935593</v>
      </c>
      <c r="AO107" s="6">
        <f t="shared" si="34"/>
        <v>0.15205034568019907</v>
      </c>
      <c r="AP107" s="6">
        <f t="shared" si="35"/>
        <v>2.1721477954314151E-2</v>
      </c>
      <c r="AQ107" s="14">
        <f t="shared" si="36"/>
        <v>1</v>
      </c>
      <c r="AR107" s="146">
        <f t="shared" si="37"/>
        <v>0</v>
      </c>
      <c r="AS107" s="146">
        <f t="shared" si="38"/>
        <v>0</v>
      </c>
      <c r="AT107" s="146">
        <f t="shared" si="39"/>
        <v>0</v>
      </c>
      <c r="AU107" s="77">
        <f t="shared" si="40"/>
        <v>0</v>
      </c>
      <c r="AV107" s="77">
        <f t="shared" si="41"/>
        <v>0</v>
      </c>
      <c r="AW107" s="77">
        <f t="shared" si="42"/>
        <v>0</v>
      </c>
      <c r="AX107" s="77">
        <f t="shared" si="43"/>
        <v>0</v>
      </c>
      <c r="AY107" s="6">
        <f t="shared" si="55"/>
        <v>0</v>
      </c>
      <c r="AZ107" s="6">
        <f t="shared" si="44"/>
        <v>0</v>
      </c>
      <c r="BA107" s="6">
        <f t="shared" si="45"/>
        <v>0</v>
      </c>
      <c r="BB107" s="6">
        <f t="shared" si="46"/>
        <v>50.987543137794695</v>
      </c>
      <c r="BC107" s="6">
        <f t="shared" si="47"/>
        <v>10.197508627558937</v>
      </c>
      <c r="BD107" s="6">
        <f t="shared" si="48"/>
        <v>0.60820138272079627</v>
      </c>
      <c r="BE107" s="6">
        <f t="shared" si="49"/>
        <v>0</v>
      </c>
      <c r="BF107" s="6">
        <f t="shared" si="56"/>
        <v>0</v>
      </c>
      <c r="BG107" s="6"/>
      <c r="BH107" s="6"/>
      <c r="BI107" s="51">
        <f t="shared" si="50"/>
        <v>0.99999322193415696</v>
      </c>
      <c r="BT107" s="18"/>
    </row>
    <row r="108" spans="1:72">
      <c r="A108">
        <f t="shared" si="58"/>
        <v>85</v>
      </c>
      <c r="B108" s="30">
        <f t="shared" si="59"/>
        <v>43854</v>
      </c>
      <c r="C108" s="14">
        <f t="shared" si="5"/>
        <v>2</v>
      </c>
      <c r="D108" s="14">
        <f t="shared" si="6"/>
        <v>4</v>
      </c>
      <c r="E108" s="14">
        <f t="shared" si="7"/>
        <v>4</v>
      </c>
      <c r="F108" s="53">
        <f t="shared" si="8"/>
        <v>43854</v>
      </c>
      <c r="G108" s="66">
        <f t="shared" si="9"/>
        <v>2.5</v>
      </c>
      <c r="H108" s="66">
        <f t="shared" si="57"/>
        <v>0.1</v>
      </c>
      <c r="I108" s="172">
        <f t="shared" si="10"/>
        <v>0.01</v>
      </c>
      <c r="J108" s="14">
        <f t="shared" si="11"/>
        <v>6</v>
      </c>
      <c r="K108" s="18">
        <f t="shared" si="12"/>
        <v>0.23308634880853316</v>
      </c>
      <c r="L108" s="18">
        <f t="shared" si="13"/>
        <v>6.6666666666666671E-3</v>
      </c>
      <c r="M108" s="6">
        <f t="shared" si="14"/>
        <v>8.9865867085209299</v>
      </c>
      <c r="N108" s="6">
        <f t="shared" si="51"/>
        <v>8.98658670852093E-2</v>
      </c>
      <c r="O108" s="6">
        <f t="shared" si="15"/>
        <v>6374966.7225780934</v>
      </c>
      <c r="P108" s="6">
        <f>IF($B108&lt;$D$12,0,IF('Plot Data'!X58&gt;0,'Plot Data'!X58,MAX(0,MIN($D$15,$O108))))</f>
        <v>0</v>
      </c>
      <c r="Q108" s="97">
        <f t="shared" si="16"/>
        <v>0</v>
      </c>
      <c r="R108" s="97">
        <f t="shared" si="17"/>
        <v>0</v>
      </c>
      <c r="S108" s="6">
        <f t="shared" si="18"/>
        <v>8.9865867085209299</v>
      </c>
      <c r="T108" s="6"/>
      <c r="U108" s="6"/>
      <c r="V108" s="6">
        <f t="shared" si="19"/>
        <v>0</v>
      </c>
      <c r="W108" s="149">
        <f t="shared" si="52"/>
        <v>1</v>
      </c>
      <c r="X108" s="97">
        <f t="shared" si="20"/>
        <v>0</v>
      </c>
      <c r="Y108" s="6">
        <f t="shared" si="21"/>
        <v>0.57483295278406599</v>
      </c>
      <c r="Z108" s="6">
        <f t="shared" si="22"/>
        <v>6.4819609316865003</v>
      </c>
      <c r="AA108" s="6">
        <f t="shared" si="23"/>
        <v>2.1843652205794508</v>
      </c>
      <c r="AB108" s="6">
        <f t="shared" si="24"/>
        <v>0.14176377481569324</v>
      </c>
      <c r="AC108" s="6">
        <f t="shared" si="25"/>
        <v>0</v>
      </c>
      <c r="AD108" s="6">
        <f t="array" ref="AD108">SUM(($A108-A78:A108=J78:J108)*(N78:N108))</f>
        <v>3.5440943703923311E-2</v>
      </c>
      <c r="AE108" s="6">
        <f t="shared" si="26"/>
        <v>7499999.8125087107</v>
      </c>
      <c r="AF108" s="6">
        <f t="shared" si="53"/>
        <v>7499940.0258701537</v>
      </c>
      <c r="AG108" s="6">
        <f t="shared" si="54"/>
        <v>0</v>
      </c>
      <c r="AH108" s="6">
        <f t="shared" si="27"/>
        <v>0</v>
      </c>
      <c r="AI108" s="6">
        <f t="shared" si="28"/>
        <v>0</v>
      </c>
      <c r="AJ108" s="6">
        <f t="shared" si="29"/>
        <v>22.328786709522898</v>
      </c>
      <c r="AK108" s="6">
        <f t="shared" si="30"/>
        <v>22.298544793957117</v>
      </c>
      <c r="AL108" s="6">
        <f t="shared" si="31"/>
        <v>0.56247386815236711</v>
      </c>
      <c r="AM108" s="6">
        <f t="shared" si="32"/>
        <v>45.189805371632382</v>
      </c>
      <c r="AN108" s="6">
        <f t="shared" si="33"/>
        <v>14.59683318529911</v>
      </c>
      <c r="AO108" s="6">
        <f t="shared" si="34"/>
        <v>0.18749128938412238</v>
      </c>
      <c r="AP108" s="6">
        <f t="shared" si="35"/>
        <v>2.6784469912017484E-2</v>
      </c>
      <c r="AQ108" s="14">
        <f t="shared" si="36"/>
        <v>1</v>
      </c>
      <c r="AR108" s="146">
        <f t="shared" si="37"/>
        <v>0</v>
      </c>
      <c r="AS108" s="146">
        <f t="shared" si="38"/>
        <v>0</v>
      </c>
      <c r="AT108" s="146">
        <f t="shared" si="39"/>
        <v>0</v>
      </c>
      <c r="AU108" s="77">
        <f t="shared" si="40"/>
        <v>0</v>
      </c>
      <c r="AV108" s="77">
        <f t="shared" si="41"/>
        <v>0</v>
      </c>
      <c r="AW108" s="77">
        <f t="shared" si="42"/>
        <v>0</v>
      </c>
      <c r="AX108" s="77">
        <f t="shared" si="43"/>
        <v>0</v>
      </c>
      <c r="AY108" s="6">
        <f t="shared" si="55"/>
        <v>0</v>
      </c>
      <c r="AZ108" s="6">
        <f t="shared" si="44"/>
        <v>0</v>
      </c>
      <c r="BA108" s="6">
        <f t="shared" si="45"/>
        <v>0</v>
      </c>
      <c r="BB108" s="6">
        <f t="shared" si="46"/>
        <v>59.974129846315627</v>
      </c>
      <c r="BC108" s="6">
        <f t="shared" si="47"/>
        <v>11.994825969263124</v>
      </c>
      <c r="BD108" s="6">
        <f t="shared" si="48"/>
        <v>0.74996515753648951</v>
      </c>
      <c r="BE108" s="6">
        <f t="shared" si="49"/>
        <v>0</v>
      </c>
      <c r="BF108" s="6">
        <f t="shared" si="56"/>
        <v>0</v>
      </c>
      <c r="BG108" s="6"/>
      <c r="BH108" s="6"/>
      <c r="BI108" s="51">
        <f t="shared" si="50"/>
        <v>0.99999202844799318</v>
      </c>
      <c r="BT108" s="18"/>
    </row>
    <row r="109" spans="1:72">
      <c r="A109">
        <f t="shared" si="58"/>
        <v>86</v>
      </c>
      <c r="B109" s="30">
        <f t="shared" si="59"/>
        <v>43855</v>
      </c>
      <c r="C109" s="14">
        <f t="shared" si="5"/>
        <v>2</v>
      </c>
      <c r="D109" s="14">
        <f t="shared" si="6"/>
        <v>4</v>
      </c>
      <c r="E109" s="14">
        <f t="shared" si="7"/>
        <v>4</v>
      </c>
      <c r="F109" s="53">
        <f t="shared" si="8"/>
        <v>43855</v>
      </c>
      <c r="G109" s="66">
        <f t="shared" si="9"/>
        <v>2.5</v>
      </c>
      <c r="H109" s="66">
        <f t="shared" si="57"/>
        <v>0.1</v>
      </c>
      <c r="I109" s="172">
        <f t="shared" si="10"/>
        <v>0.01</v>
      </c>
      <c r="J109" s="14">
        <f t="shared" si="11"/>
        <v>6</v>
      </c>
      <c r="K109" s="18">
        <f t="shared" si="12"/>
        <v>0.23308621036110555</v>
      </c>
      <c r="L109" s="18">
        <f t="shared" si="13"/>
        <v>6.6666666666666671E-3</v>
      </c>
      <c r="M109" s="6">
        <f t="shared" si="14"/>
        <v>10.405765404462619</v>
      </c>
      <c r="N109" s="6">
        <f t="shared" si="51"/>
        <v>0.10405765404462619</v>
      </c>
      <c r="O109" s="6">
        <f t="shared" si="15"/>
        <v>6374961.4292978384</v>
      </c>
      <c r="P109" s="6">
        <f>IF($B109&lt;$D$12,0,IF('Plot Data'!X59&gt;0,'Plot Data'!X59,MAX(0,MIN($D$15,$O109))))</f>
        <v>0</v>
      </c>
      <c r="Q109" s="97">
        <f t="shared" si="16"/>
        <v>0</v>
      </c>
      <c r="R109" s="97">
        <f t="shared" si="17"/>
        <v>0</v>
      </c>
      <c r="S109" s="6">
        <f t="shared" si="18"/>
        <v>10.405765404462619</v>
      </c>
      <c r="T109" s="6"/>
      <c r="U109" s="6"/>
      <c r="V109" s="6">
        <f t="shared" si="19"/>
        <v>0</v>
      </c>
      <c r="W109" s="149">
        <f t="shared" si="52"/>
        <v>1</v>
      </c>
      <c r="X109" s="97">
        <f t="shared" si="20"/>
        <v>0</v>
      </c>
      <c r="Y109" s="6">
        <f t="shared" si="21"/>
        <v>0.70881887407846633</v>
      </c>
      <c r="Z109" s="6">
        <f t="shared" si="22"/>
        <v>6.1856982870470159</v>
      </c>
      <c r="AA109" s="6">
        <f t="shared" si="23"/>
        <v>2.6935117214981719</v>
      </c>
      <c r="AB109" s="6">
        <f t="shared" si="24"/>
        <v>0.17480701249581965</v>
      </c>
      <c r="AC109" s="6">
        <f t="shared" si="25"/>
        <v>0</v>
      </c>
      <c r="AD109" s="6">
        <f t="array" ref="AD109">SUM(($A109-A79:A109=J79:J109)*(N79:N109))</f>
        <v>4.3701753123954912E-2</v>
      </c>
      <c r="AE109" s="6">
        <f t="shared" si="26"/>
        <v>7499999.7688069576</v>
      </c>
      <c r="AF109" s="6">
        <f t="shared" si="53"/>
        <v>7499929.6201047488</v>
      </c>
      <c r="AG109" s="6">
        <f t="shared" si="54"/>
        <v>0</v>
      </c>
      <c r="AH109" s="6">
        <f t="shared" si="27"/>
        <v>0</v>
      </c>
      <c r="AI109" s="6">
        <f t="shared" si="28"/>
        <v>0</v>
      </c>
      <c r="AJ109" s="6">
        <f t="shared" si="29"/>
        <v>25.84003495286003</v>
      </c>
      <c r="AK109" s="6">
        <f t="shared" si="30"/>
        <v>25.615924347010139</v>
      </c>
      <c r="AL109" s="6">
        <f t="shared" si="31"/>
        <v>0.69357912752423179</v>
      </c>
      <c r="AM109" s="6">
        <f t="shared" si="32"/>
        <v>52.149538427394404</v>
      </c>
      <c r="AN109" s="6">
        <f t="shared" si="33"/>
        <v>17.999163780875747</v>
      </c>
      <c r="AO109" s="6">
        <f t="shared" si="34"/>
        <v>0.23119304250807729</v>
      </c>
      <c r="AP109" s="6">
        <f t="shared" si="35"/>
        <v>3.3027577501153899E-2</v>
      </c>
      <c r="AQ109" s="14">
        <f t="shared" si="36"/>
        <v>1</v>
      </c>
      <c r="AR109" s="146">
        <f t="shared" si="37"/>
        <v>0</v>
      </c>
      <c r="AS109" s="146">
        <f t="shared" si="38"/>
        <v>0</v>
      </c>
      <c r="AT109" s="146">
        <f t="shared" si="39"/>
        <v>0</v>
      </c>
      <c r="AU109" s="77">
        <f t="shared" si="40"/>
        <v>0</v>
      </c>
      <c r="AV109" s="77">
        <f t="shared" si="41"/>
        <v>0</v>
      </c>
      <c r="AW109" s="77">
        <f t="shared" si="42"/>
        <v>0</v>
      </c>
      <c r="AX109" s="77">
        <f t="shared" si="43"/>
        <v>0</v>
      </c>
      <c r="AY109" s="6">
        <f t="shared" si="55"/>
        <v>0</v>
      </c>
      <c r="AZ109" s="6">
        <f t="shared" si="44"/>
        <v>0</v>
      </c>
      <c r="BA109" s="6">
        <f t="shared" si="45"/>
        <v>0</v>
      </c>
      <c r="BB109" s="6">
        <f t="shared" si="46"/>
        <v>70.379895250778247</v>
      </c>
      <c r="BC109" s="6">
        <f t="shared" si="47"/>
        <v>14.075979050155647</v>
      </c>
      <c r="BD109" s="6">
        <f t="shared" si="48"/>
        <v>0.92477217003230916</v>
      </c>
      <c r="BE109" s="6">
        <f t="shared" si="49"/>
        <v>0</v>
      </c>
      <c r="BF109" s="6">
        <f t="shared" si="56"/>
        <v>0</v>
      </c>
      <c r="BG109" s="6"/>
      <c r="BH109" s="6"/>
      <c r="BI109" s="51">
        <f t="shared" si="50"/>
        <v>0.99999064683941719</v>
      </c>
      <c r="BT109" s="18"/>
    </row>
    <row r="110" spans="1:72">
      <c r="A110">
        <f t="shared" si="58"/>
        <v>87</v>
      </c>
      <c r="B110" s="30">
        <f t="shared" si="59"/>
        <v>43856</v>
      </c>
      <c r="C110" s="14">
        <f t="shared" si="5"/>
        <v>2</v>
      </c>
      <c r="D110" s="14">
        <f t="shared" si="6"/>
        <v>4</v>
      </c>
      <c r="E110" s="14">
        <f t="shared" si="7"/>
        <v>4</v>
      </c>
      <c r="F110" s="53">
        <f t="shared" si="8"/>
        <v>43856</v>
      </c>
      <c r="G110" s="66">
        <f t="shared" si="9"/>
        <v>2.5</v>
      </c>
      <c r="H110" s="66">
        <f t="shared" si="57"/>
        <v>0.1</v>
      </c>
      <c r="I110" s="172">
        <f t="shared" si="10"/>
        <v>0.01</v>
      </c>
      <c r="J110" s="14">
        <f t="shared" si="11"/>
        <v>6</v>
      </c>
      <c r="K110" s="18">
        <f t="shared" si="12"/>
        <v>0.23308605009086364</v>
      </c>
      <c r="L110" s="18">
        <f t="shared" si="13"/>
        <v>6.6666666666666671E-3</v>
      </c>
      <c r="M110" s="6">
        <f t="shared" si="14"/>
        <v>11.998290167693142</v>
      </c>
      <c r="N110" s="6">
        <f t="shared" si="51"/>
        <v>0.11998290167693142</v>
      </c>
      <c r="O110" s="6">
        <f t="shared" si="15"/>
        <v>6374955.4763782499</v>
      </c>
      <c r="P110" s="6">
        <f>IF($B110&lt;$D$12,0,IF('Plot Data'!X60&gt;0,'Plot Data'!X60,MAX(0,MIN($D$15,$O110))))</f>
        <v>0</v>
      </c>
      <c r="Q110" s="97">
        <f t="shared" si="16"/>
        <v>0</v>
      </c>
      <c r="R110" s="97">
        <f t="shared" si="17"/>
        <v>0</v>
      </c>
      <c r="S110" s="6">
        <f t="shared" si="18"/>
        <v>11.998290167693142</v>
      </c>
      <c r="T110" s="6"/>
      <c r="U110" s="6"/>
      <c r="V110" s="6">
        <f t="shared" si="19"/>
        <v>0</v>
      </c>
      <c r="W110" s="149">
        <f t="shared" si="52"/>
        <v>1</v>
      </c>
      <c r="X110" s="97">
        <f t="shared" si="20"/>
        <v>0</v>
      </c>
      <c r="Y110" s="6">
        <f t="shared" si="21"/>
        <v>0.87403506247909835</v>
      </c>
      <c r="Z110" s="6">
        <f t="shared" si="22"/>
        <v>7.1892693668167444</v>
      </c>
      <c r="AA110" s="6">
        <f t="shared" si="23"/>
        <v>3.3213332374205735</v>
      </c>
      <c r="AB110" s="6">
        <f t="shared" si="24"/>
        <v>0.21555216502924004</v>
      </c>
      <c r="AC110" s="6">
        <f t="shared" si="25"/>
        <v>0</v>
      </c>
      <c r="AD110" s="6">
        <f t="array" ref="AD110">SUM(($A110-A80:A110=J80:J110)*(N80:N110))</f>
        <v>5.3888041257310011E-2</v>
      </c>
      <c r="AE110" s="6">
        <f t="shared" si="26"/>
        <v>7499999.7149189161</v>
      </c>
      <c r="AF110" s="6">
        <f t="shared" si="53"/>
        <v>7499917.6218145806</v>
      </c>
      <c r="AG110" s="6">
        <f t="shared" si="54"/>
        <v>0</v>
      </c>
      <c r="AH110" s="6">
        <f t="shared" si="27"/>
        <v>0</v>
      </c>
      <c r="AI110" s="6">
        <f t="shared" si="28"/>
        <v>0</v>
      </c>
      <c r="AJ110" s="6">
        <f t="shared" si="29"/>
        <v>29.775020691257328</v>
      </c>
      <c r="AK110" s="6">
        <f t="shared" si="30"/>
        <v>29.268308311377069</v>
      </c>
      <c r="AL110" s="6">
        <f t="shared" si="31"/>
        <v>0.85524325129616174</v>
      </c>
      <c r="AM110" s="6">
        <f t="shared" si="32"/>
        <v>59.898572253930553</v>
      </c>
      <c r="AN110" s="6">
        <f t="shared" si="33"/>
        <v>22.194532080775421</v>
      </c>
      <c r="AO110" s="6">
        <f t="shared" si="34"/>
        <v>0.28508108376538732</v>
      </c>
      <c r="AP110" s="6">
        <f t="shared" si="35"/>
        <v>4.0725869109341048E-2</v>
      </c>
      <c r="AQ110" s="14">
        <f t="shared" si="36"/>
        <v>1</v>
      </c>
      <c r="AR110" s="146">
        <f t="shared" si="37"/>
        <v>0</v>
      </c>
      <c r="AS110" s="146">
        <f t="shared" si="38"/>
        <v>0</v>
      </c>
      <c r="AT110" s="146">
        <f t="shared" si="39"/>
        <v>0</v>
      </c>
      <c r="AU110" s="77">
        <f t="shared" si="40"/>
        <v>0</v>
      </c>
      <c r="AV110" s="77">
        <f t="shared" si="41"/>
        <v>0</v>
      </c>
      <c r="AW110" s="77">
        <f t="shared" si="42"/>
        <v>0</v>
      </c>
      <c r="AX110" s="77">
        <f t="shared" si="43"/>
        <v>0</v>
      </c>
      <c r="AY110" s="6">
        <f t="shared" si="55"/>
        <v>0</v>
      </c>
      <c r="AZ110" s="6">
        <f t="shared" si="44"/>
        <v>0</v>
      </c>
      <c r="BA110" s="6">
        <f t="shared" si="45"/>
        <v>0</v>
      </c>
      <c r="BB110" s="6">
        <f t="shared" si="46"/>
        <v>82.378185418471389</v>
      </c>
      <c r="BC110" s="6">
        <f t="shared" si="47"/>
        <v>16.475637083694274</v>
      </c>
      <c r="BD110" s="6">
        <f t="shared" si="48"/>
        <v>1.1403243350615493</v>
      </c>
      <c r="BE110" s="6">
        <f t="shared" si="49"/>
        <v>0</v>
      </c>
      <c r="BF110" s="6">
        <f t="shared" si="56"/>
        <v>0</v>
      </c>
      <c r="BG110" s="6"/>
      <c r="BH110" s="6"/>
      <c r="BI110" s="51">
        <f t="shared" si="50"/>
        <v>0.99998905425233919</v>
      </c>
      <c r="BT110" s="18"/>
    </row>
    <row r="111" spans="1:72">
      <c r="A111">
        <f t="shared" si="58"/>
        <v>88</v>
      </c>
      <c r="B111" s="30">
        <f t="shared" si="59"/>
        <v>43857</v>
      </c>
      <c r="C111" s="14">
        <f t="shared" si="5"/>
        <v>2</v>
      </c>
      <c r="D111" s="14">
        <f t="shared" si="6"/>
        <v>4</v>
      </c>
      <c r="E111" s="14">
        <f t="shared" si="7"/>
        <v>4</v>
      </c>
      <c r="F111" s="53">
        <f t="shared" si="8"/>
        <v>43857</v>
      </c>
      <c r="G111" s="66">
        <f t="shared" si="9"/>
        <v>2.5</v>
      </c>
      <c r="H111" s="66">
        <f t="shared" si="57"/>
        <v>0.1</v>
      </c>
      <c r="I111" s="172">
        <f t="shared" si="10"/>
        <v>0.01</v>
      </c>
      <c r="J111" s="14">
        <f t="shared" si="11"/>
        <v>6</v>
      </c>
      <c r="K111" s="18">
        <f t="shared" si="12"/>
        <v>0.2330858653463776</v>
      </c>
      <c r="L111" s="18">
        <f t="shared" si="13"/>
        <v>6.6666666666666671E-3</v>
      </c>
      <c r="M111" s="6">
        <f t="shared" si="14"/>
        <v>13.767867055185219</v>
      </c>
      <c r="N111" s="6">
        <f t="shared" si="51"/>
        <v>0.13767867055185221</v>
      </c>
      <c r="O111" s="6">
        <f t="shared" si="15"/>
        <v>6374948.8438946623</v>
      </c>
      <c r="P111" s="6">
        <f>IF($B111&lt;$D$12,0,IF('Plot Data'!X61&gt;0,'Plot Data'!X61,MAX(0,MIN($D$15,$O111))))</f>
        <v>0</v>
      </c>
      <c r="Q111" s="97">
        <f t="shared" si="16"/>
        <v>0</v>
      </c>
      <c r="R111" s="97">
        <f t="shared" si="17"/>
        <v>0</v>
      </c>
      <c r="S111" s="6">
        <f t="shared" si="18"/>
        <v>13.767867055185219</v>
      </c>
      <c r="T111" s="6"/>
      <c r="U111" s="6"/>
      <c r="V111" s="6">
        <f t="shared" si="19"/>
        <v>0</v>
      </c>
      <c r="W111" s="149">
        <f t="shared" si="52"/>
        <v>1</v>
      </c>
      <c r="X111" s="97">
        <f t="shared" si="20"/>
        <v>0</v>
      </c>
      <c r="Y111" s="6">
        <f t="shared" si="21"/>
        <v>1.0777608251462003</v>
      </c>
      <c r="Z111" s="6">
        <f t="shared" si="22"/>
        <v>8.3246123235700953</v>
      </c>
      <c r="AA111" s="6">
        <f t="shared" si="23"/>
        <v>4.0954911355555605</v>
      </c>
      <c r="AB111" s="6">
        <f t="shared" si="24"/>
        <v>0.26579442951356258</v>
      </c>
      <c r="AC111" s="6">
        <f t="shared" si="25"/>
        <v>0</v>
      </c>
      <c r="AD111" s="6">
        <f t="array" ref="AD111">SUM(($A111-A81:A111=J81:J111)*(N81:N111))</f>
        <v>6.6448607378390645E-2</v>
      </c>
      <c r="AE111" s="6">
        <f t="shared" si="26"/>
        <v>7499999.6484703086</v>
      </c>
      <c r="AF111" s="6">
        <f t="shared" si="53"/>
        <v>7499903.8539475258</v>
      </c>
      <c r="AG111" s="6">
        <f t="shared" si="54"/>
        <v>0</v>
      </c>
      <c r="AH111" s="6">
        <f t="shared" si="27"/>
        <v>0</v>
      </c>
      <c r="AI111" s="6">
        <f t="shared" si="28"/>
        <v>0</v>
      </c>
      <c r="AJ111" s="6">
        <f t="shared" si="29"/>
        <v>34.140514597726252</v>
      </c>
      <c r="AK111" s="6">
        <f t="shared" si="30"/>
        <v>33.231635069878038</v>
      </c>
      <c r="AL111" s="6">
        <f t="shared" si="31"/>
        <v>1.0545890734313339</v>
      </c>
      <c r="AM111" s="6">
        <f t="shared" si="32"/>
        <v>68.426738741035621</v>
      </c>
      <c r="AN111" s="6">
        <f t="shared" si="33"/>
        <v>27.367784041477179</v>
      </c>
      <c r="AO111" s="6">
        <f t="shared" si="34"/>
        <v>0.35152969114377797</v>
      </c>
      <c r="AP111" s="6">
        <f t="shared" si="35"/>
        <v>5.0218527306253993E-2</v>
      </c>
      <c r="AQ111" s="14">
        <f t="shared" si="36"/>
        <v>1</v>
      </c>
      <c r="AR111" s="146">
        <f t="shared" si="37"/>
        <v>0</v>
      </c>
      <c r="AS111" s="146">
        <f t="shared" si="38"/>
        <v>0</v>
      </c>
      <c r="AT111" s="146">
        <f t="shared" si="39"/>
        <v>0</v>
      </c>
      <c r="AU111" s="77">
        <f t="shared" si="40"/>
        <v>0</v>
      </c>
      <c r="AV111" s="77">
        <f t="shared" si="41"/>
        <v>0</v>
      </c>
      <c r="AW111" s="77">
        <f t="shared" si="42"/>
        <v>0</v>
      </c>
      <c r="AX111" s="77">
        <f t="shared" si="43"/>
        <v>0</v>
      </c>
      <c r="AY111" s="6">
        <f t="shared" si="55"/>
        <v>0</v>
      </c>
      <c r="AZ111" s="6">
        <f t="shared" si="44"/>
        <v>0</v>
      </c>
      <c r="BA111" s="6">
        <f t="shared" si="45"/>
        <v>0</v>
      </c>
      <c r="BB111" s="6">
        <f t="shared" si="46"/>
        <v>96.14605247365661</v>
      </c>
      <c r="BC111" s="6">
        <f t="shared" si="47"/>
        <v>19.229210494731319</v>
      </c>
      <c r="BD111" s="6">
        <f t="shared" si="48"/>
        <v>1.4061187645751119</v>
      </c>
      <c r="BE111" s="6">
        <f t="shared" si="49"/>
        <v>0</v>
      </c>
      <c r="BF111" s="6">
        <f t="shared" si="56"/>
        <v>0</v>
      </c>
      <c r="BG111" s="6"/>
      <c r="BH111" s="6"/>
      <c r="BI111" s="51">
        <f t="shared" si="50"/>
        <v>0.99998722739636359</v>
      </c>
      <c r="BT111" s="18"/>
    </row>
    <row r="112" spans="1:72">
      <c r="A112">
        <f t="shared" si="58"/>
        <v>89</v>
      </c>
      <c r="B112" s="30">
        <f t="shared" si="59"/>
        <v>43858</v>
      </c>
      <c r="C112" s="14">
        <f t="shared" si="5"/>
        <v>2</v>
      </c>
      <c r="D112" s="14">
        <f t="shared" si="6"/>
        <v>4</v>
      </c>
      <c r="E112" s="14">
        <f t="shared" si="7"/>
        <v>4</v>
      </c>
      <c r="F112" s="53">
        <f t="shared" si="8"/>
        <v>43858</v>
      </c>
      <c r="G112" s="66">
        <f t="shared" si="9"/>
        <v>2.5</v>
      </c>
      <c r="H112" s="66">
        <f t="shared" si="57"/>
        <v>0.1</v>
      </c>
      <c r="I112" s="172">
        <f t="shared" si="10"/>
        <v>0.01</v>
      </c>
      <c r="J112" s="14">
        <f t="shared" si="11"/>
        <v>6</v>
      </c>
      <c r="K112" s="18">
        <f t="shared" si="12"/>
        <v>0.2330856534258153</v>
      </c>
      <c r="L112" s="18">
        <f t="shared" si="13"/>
        <v>6.6666666666666671E-3</v>
      </c>
      <c r="M112" s="6">
        <f t="shared" si="14"/>
        <v>15.710512121798248</v>
      </c>
      <c r="N112" s="6">
        <f t="shared" si="51"/>
        <v>0.15710512121798248</v>
      </c>
      <c r="O112" s="6">
        <f t="shared" si="15"/>
        <v>6374941.5384718329</v>
      </c>
      <c r="P112" s="6">
        <f>IF($B112&lt;$D$12,0,IF('Plot Data'!X62&gt;0,'Plot Data'!X62,MAX(0,MIN($D$15,$O112))))</f>
        <v>0</v>
      </c>
      <c r="Q112" s="97">
        <f t="shared" si="16"/>
        <v>0</v>
      </c>
      <c r="R112" s="97">
        <f t="shared" si="17"/>
        <v>0</v>
      </c>
      <c r="S112" s="6">
        <f t="shared" si="18"/>
        <v>15.710512121798248</v>
      </c>
      <c r="T112" s="6"/>
      <c r="U112" s="6"/>
      <c r="V112" s="6">
        <f t="shared" si="19"/>
        <v>0</v>
      </c>
      <c r="W112" s="149">
        <f t="shared" si="52"/>
        <v>1</v>
      </c>
      <c r="X112" s="97">
        <f t="shared" si="20"/>
        <v>0</v>
      </c>
      <c r="Y112" s="6">
        <f t="shared" si="21"/>
        <v>1.3289721475678131</v>
      </c>
      <c r="Z112" s="6">
        <f t="shared" si="22"/>
        <v>9.5986321341545136</v>
      </c>
      <c r="AA112" s="6">
        <f t="shared" si="23"/>
        <v>5.0500941607576895</v>
      </c>
      <c r="AB112" s="6">
        <f t="shared" si="24"/>
        <v>0.32409804658432501</v>
      </c>
      <c r="AC112" s="6">
        <f t="shared" si="25"/>
        <v>0</v>
      </c>
      <c r="AD112" s="6">
        <f t="array" ref="AD112">SUM(($A112-A82:A112=J82:J112)*(N82:N112))</f>
        <v>8.1024511646081251E-2</v>
      </c>
      <c r="AE112" s="6">
        <f t="shared" si="26"/>
        <v>7499999.5674457969</v>
      </c>
      <c r="AF112" s="6">
        <f t="shared" si="53"/>
        <v>7499888.1434354037</v>
      </c>
      <c r="AG112" s="6">
        <f t="shared" si="54"/>
        <v>0</v>
      </c>
      <c r="AH112" s="6">
        <f t="shared" si="27"/>
        <v>0</v>
      </c>
      <c r="AI112" s="6">
        <f t="shared" si="28"/>
        <v>0</v>
      </c>
      <c r="AJ112" s="6">
        <f t="shared" si="29"/>
        <v>38.923422437802174</v>
      </c>
      <c r="AK112" s="6">
        <f t="shared" si="30"/>
        <v>37.456074996690539</v>
      </c>
      <c r="AL112" s="6">
        <f t="shared" si="31"/>
        <v>1.2976626083695777</v>
      </c>
      <c r="AM112" s="6">
        <f t="shared" si="32"/>
        <v>77.677160042862297</v>
      </c>
      <c r="AN112" s="6">
        <f t="shared" si="33"/>
        <v>33.746850349802685</v>
      </c>
      <c r="AO112" s="6">
        <f t="shared" si="34"/>
        <v>0.43255420278985923</v>
      </c>
      <c r="AP112" s="6">
        <f t="shared" si="35"/>
        <v>4.7507743255694179E-2</v>
      </c>
      <c r="AQ112" s="14">
        <f t="shared" si="36"/>
        <v>1</v>
      </c>
      <c r="AR112" s="146">
        <f t="shared" si="37"/>
        <v>0</v>
      </c>
      <c r="AS112" s="146">
        <f t="shared" si="38"/>
        <v>0</v>
      </c>
      <c r="AT112" s="146">
        <f t="shared" si="39"/>
        <v>0</v>
      </c>
      <c r="AU112" s="77">
        <f t="shared" si="40"/>
        <v>0</v>
      </c>
      <c r="AV112" s="77">
        <f t="shared" si="41"/>
        <v>0</v>
      </c>
      <c r="AW112" s="77">
        <f t="shared" si="42"/>
        <v>0</v>
      </c>
      <c r="AX112" s="77">
        <f t="shared" si="43"/>
        <v>0</v>
      </c>
      <c r="AY112" s="6">
        <f t="shared" si="55"/>
        <v>0</v>
      </c>
      <c r="AZ112" s="6">
        <f t="shared" si="44"/>
        <v>0</v>
      </c>
      <c r="BA112" s="6">
        <f t="shared" si="45"/>
        <v>0</v>
      </c>
      <c r="BB112" s="6">
        <f t="shared" si="46"/>
        <v>111.85656459545486</v>
      </c>
      <c r="BC112" s="6">
        <f t="shared" si="47"/>
        <v>22.371312919090968</v>
      </c>
      <c r="BD112" s="6">
        <f t="shared" si="48"/>
        <v>1.7302168111594369</v>
      </c>
      <c r="BE112" s="6">
        <f t="shared" si="49"/>
        <v>0</v>
      </c>
      <c r="BF112" s="6">
        <f t="shared" si="56"/>
        <v>0</v>
      </c>
      <c r="BG112" s="6"/>
      <c r="BH112" s="6"/>
      <c r="BI112" s="51">
        <f t="shared" si="50"/>
        <v>0.99998514346442402</v>
      </c>
      <c r="BT112" s="18"/>
    </row>
    <row r="113" spans="1:72">
      <c r="A113">
        <f t="shared" si="58"/>
        <v>90</v>
      </c>
      <c r="B113" s="30">
        <f t="shared" si="59"/>
        <v>43859</v>
      </c>
      <c r="C113" s="14">
        <f t="shared" si="5"/>
        <v>2</v>
      </c>
      <c r="D113" s="14">
        <f t="shared" si="6"/>
        <v>4</v>
      </c>
      <c r="E113" s="14">
        <f t="shared" si="7"/>
        <v>4</v>
      </c>
      <c r="F113" s="53">
        <f t="shared" si="8"/>
        <v>43859</v>
      </c>
      <c r="G113" s="66">
        <f t="shared" si="9"/>
        <v>2.5</v>
      </c>
      <c r="H113" s="66">
        <f t="shared" si="57"/>
        <v>0.1</v>
      </c>
      <c r="I113" s="172">
        <f t="shared" si="10"/>
        <v>0.01</v>
      </c>
      <c r="J113" s="14">
        <f t="shared" si="11"/>
        <v>6</v>
      </c>
      <c r="K113" s="18">
        <f t="shared" si="12"/>
        <v>0.23308541168338825</v>
      </c>
      <c r="L113" s="18">
        <f t="shared" si="13"/>
        <v>6.6666666666666671E-3</v>
      </c>
      <c r="M113" s="6">
        <f t="shared" si="14"/>
        <v>17.811597687744829</v>
      </c>
      <c r="N113" s="6">
        <f t="shared" si="51"/>
        <v>0.17811597687744829</v>
      </c>
      <c r="O113" s="6">
        <f t="shared" si="15"/>
        <v>6374933.6067428906</v>
      </c>
      <c r="P113" s="6">
        <f>IF($B113&lt;$D$12,0,IF('Plot Data'!X63&gt;0,'Plot Data'!X63,MAX(0,MIN($D$15,$O113))))</f>
        <v>0</v>
      </c>
      <c r="Q113" s="97">
        <f t="shared" si="16"/>
        <v>0</v>
      </c>
      <c r="R113" s="97">
        <f t="shared" si="17"/>
        <v>0</v>
      </c>
      <c r="S113" s="6">
        <f t="shared" si="18"/>
        <v>17.811597687744829</v>
      </c>
      <c r="T113" s="6"/>
      <c r="U113" s="6"/>
      <c r="V113" s="6">
        <f t="shared" si="19"/>
        <v>0</v>
      </c>
      <c r="W113" s="149">
        <f t="shared" si="52"/>
        <v>1</v>
      </c>
      <c r="X113" s="97">
        <f t="shared" si="20"/>
        <v>0</v>
      </c>
      <c r="Y113" s="6">
        <f t="shared" si="21"/>
        <v>1.6204902329216251</v>
      </c>
      <c r="Z113" s="6">
        <f t="shared" si="22"/>
        <v>11.014293644148175</v>
      </c>
      <c r="AA113" s="6">
        <f t="shared" si="23"/>
        <v>6.1578628851021753</v>
      </c>
      <c r="AB113" s="6">
        <f t="shared" si="24"/>
        <v>0.30928491435235078</v>
      </c>
      <c r="AC113" s="6">
        <f t="shared" si="25"/>
        <v>0</v>
      </c>
      <c r="AD113" s="6">
        <f t="array" ref="AD113">SUM(($A113-A83:A113=J83:J113)*(N83:N113))</f>
        <v>7.7321228588087695E-2</v>
      </c>
      <c r="AE113" s="6">
        <f t="shared" si="26"/>
        <v>7499999.4901245683</v>
      </c>
      <c r="AF113" s="6">
        <f t="shared" si="53"/>
        <v>7499870.3318377156</v>
      </c>
      <c r="AG113" s="6">
        <f t="shared" si="54"/>
        <v>0</v>
      </c>
      <c r="AH113" s="6">
        <f t="shared" si="27"/>
        <v>0</v>
      </c>
      <c r="AI113" s="6">
        <f t="shared" si="28"/>
        <v>0</v>
      </c>
      <c r="AJ113" s="6">
        <f t="shared" si="29"/>
        <v>44.100236248477202</v>
      </c>
      <c r="AK113" s="6">
        <f t="shared" si="30"/>
        <v>42.003220841384184</v>
      </c>
      <c r="AL113" s="6">
        <f t="shared" si="31"/>
        <v>1.5296262941338408</v>
      </c>
      <c r="AM113" s="6">
        <f t="shared" si="32"/>
        <v>87.633083383995228</v>
      </c>
      <c r="AN113" s="6">
        <f t="shared" si="33"/>
        <v>41.525203467826486</v>
      </c>
      <c r="AO113" s="6">
        <f t="shared" si="34"/>
        <v>0.50987543137794689</v>
      </c>
      <c r="AP113" s="6">
        <f t="shared" si="35"/>
        <v>5.5223819048135878E-2</v>
      </c>
      <c r="AQ113" s="14">
        <f t="shared" si="36"/>
        <v>1</v>
      </c>
      <c r="AR113" s="146">
        <f t="shared" si="37"/>
        <v>0</v>
      </c>
      <c r="AS113" s="146">
        <f t="shared" si="38"/>
        <v>0</v>
      </c>
      <c r="AT113" s="146">
        <f t="shared" si="39"/>
        <v>0</v>
      </c>
      <c r="AU113" s="77">
        <f t="shared" si="40"/>
        <v>0</v>
      </c>
      <c r="AV113" s="77">
        <f t="shared" si="41"/>
        <v>0</v>
      </c>
      <c r="AW113" s="77">
        <f t="shared" si="42"/>
        <v>0</v>
      </c>
      <c r="AX113" s="77">
        <f t="shared" si="43"/>
        <v>0</v>
      </c>
      <c r="AY113" s="6">
        <f t="shared" si="55"/>
        <v>0</v>
      </c>
      <c r="AZ113" s="6">
        <f t="shared" si="44"/>
        <v>0</v>
      </c>
      <c r="BA113" s="6">
        <f t="shared" si="45"/>
        <v>0</v>
      </c>
      <c r="BB113" s="6">
        <f t="shared" si="46"/>
        <v>129.66816228319968</v>
      </c>
      <c r="BC113" s="6">
        <f t="shared" si="47"/>
        <v>25.933632456639934</v>
      </c>
      <c r="BD113" s="6">
        <f t="shared" si="48"/>
        <v>2.0395017255117875</v>
      </c>
      <c r="BE113" s="6">
        <f t="shared" si="49"/>
        <v>0</v>
      </c>
      <c r="BF113" s="6">
        <f t="shared" si="56"/>
        <v>0</v>
      </c>
      <c r="BG113" s="6"/>
      <c r="BH113" s="6"/>
      <c r="BI113" s="51">
        <f t="shared" si="50"/>
        <v>0.99998277889391551</v>
      </c>
      <c r="BT113" s="18"/>
    </row>
    <row r="114" spans="1:72">
      <c r="A114">
        <f t="shared" si="58"/>
        <v>91</v>
      </c>
      <c r="B114" s="30">
        <f t="shared" si="59"/>
        <v>43860</v>
      </c>
      <c r="C114" s="14">
        <f t="shared" si="5"/>
        <v>2</v>
      </c>
      <c r="D114" s="14">
        <f t="shared" si="6"/>
        <v>4</v>
      </c>
      <c r="E114" s="14">
        <f t="shared" si="7"/>
        <v>4</v>
      </c>
      <c r="F114" s="53">
        <f t="shared" si="8"/>
        <v>43860</v>
      </c>
      <c r="G114" s="66">
        <f t="shared" si="9"/>
        <v>2.5</v>
      </c>
      <c r="H114" s="66">
        <f t="shared" si="57"/>
        <v>0.1</v>
      </c>
      <c r="I114" s="172">
        <f t="shared" si="10"/>
        <v>0.01</v>
      </c>
      <c r="J114" s="14">
        <f t="shared" si="11"/>
        <v>6</v>
      </c>
      <c r="K114" s="18">
        <f t="shared" si="12"/>
        <v>0.23308513738563325</v>
      </c>
      <c r="L114" s="18">
        <f t="shared" si="13"/>
        <v>6.6666666666666671E-3</v>
      </c>
      <c r="M114" s="6">
        <f t="shared" si="14"/>
        <v>20.079633633795879</v>
      </c>
      <c r="N114" s="6">
        <f t="shared" si="51"/>
        <v>0.20079633633795879</v>
      </c>
      <c r="O114" s="6">
        <f t="shared" si="15"/>
        <v>6374925.0784850065</v>
      </c>
      <c r="P114" s="6">
        <f>IF($B114&lt;$D$12,0,IF('Plot Data'!X64&gt;0,'Plot Data'!X64,MAX(0,MIN($D$15,$O114))))</f>
        <v>0</v>
      </c>
      <c r="Q114" s="97">
        <f t="shared" si="16"/>
        <v>0</v>
      </c>
      <c r="R114" s="97">
        <f t="shared" si="17"/>
        <v>0</v>
      </c>
      <c r="S114" s="6">
        <f t="shared" si="18"/>
        <v>20.079633633795879</v>
      </c>
      <c r="T114" s="6"/>
      <c r="U114" s="6"/>
      <c r="V114" s="6">
        <f t="shared" si="19"/>
        <v>0</v>
      </c>
      <c r="W114" s="149">
        <f t="shared" si="52"/>
        <v>1</v>
      </c>
      <c r="X114" s="97">
        <f t="shared" si="20"/>
        <v>0</v>
      </c>
      <c r="Y114" s="6">
        <f t="shared" si="21"/>
        <v>1.546424571761754</v>
      </c>
      <c r="Z114" s="6">
        <f t="shared" si="22"/>
        <v>12.568409697438598</v>
      </c>
      <c r="AA114" s="6">
        <f t="shared" si="23"/>
        <v>5.8764133726946648</v>
      </c>
      <c r="AB114" s="6">
        <f t="shared" si="24"/>
        <v>0.3594634683408372</v>
      </c>
      <c r="AC114" s="6">
        <f t="shared" si="25"/>
        <v>0</v>
      </c>
      <c r="AD114" s="6">
        <f t="array" ref="AD114">SUM(($A114-A84:A114=J84:J114)*(N84:N114))</f>
        <v>8.98658670852093E-2</v>
      </c>
      <c r="AE114" s="6">
        <f t="shared" si="26"/>
        <v>7499999.4002587013</v>
      </c>
      <c r="AF114" s="6">
        <f t="shared" si="53"/>
        <v>7499850.252204082</v>
      </c>
      <c r="AG114" s="6">
        <f t="shared" si="54"/>
        <v>0</v>
      </c>
      <c r="AH114" s="6">
        <f t="shared" si="27"/>
        <v>0</v>
      </c>
      <c r="AI114" s="6">
        <f t="shared" si="28"/>
        <v>0</v>
      </c>
      <c r="AJ114" s="6">
        <f t="shared" si="29"/>
        <v>50.06503561307273</v>
      </c>
      <c r="AK114" s="6">
        <f t="shared" si="30"/>
        <v>48.335753697787283</v>
      </c>
      <c r="AL114" s="6">
        <f t="shared" si="31"/>
        <v>1.7992238953894686</v>
      </c>
      <c r="AM114" s="6">
        <f t="shared" si="32"/>
        <v>100.20001320624948</v>
      </c>
      <c r="AN114" s="6">
        <f t="shared" si="33"/>
        <v>48.948041412282905</v>
      </c>
      <c r="AO114" s="6">
        <f t="shared" si="34"/>
        <v>0.59974129846315616</v>
      </c>
      <c r="AP114" s="6">
        <f t="shared" si="35"/>
        <v>6.3955850397565309E-2</v>
      </c>
      <c r="AQ114" s="14">
        <f t="shared" si="36"/>
        <v>1</v>
      </c>
      <c r="AR114" s="146">
        <f t="shared" si="37"/>
        <v>0</v>
      </c>
      <c r="AS114" s="146">
        <f t="shared" si="38"/>
        <v>0</v>
      </c>
      <c r="AT114" s="146">
        <f t="shared" si="39"/>
        <v>0</v>
      </c>
      <c r="AU114" s="77">
        <f t="shared" si="40"/>
        <v>0</v>
      </c>
      <c r="AV114" s="77">
        <f t="shared" si="41"/>
        <v>0</v>
      </c>
      <c r="AW114" s="77">
        <f t="shared" si="42"/>
        <v>0</v>
      </c>
      <c r="AX114" s="77">
        <f t="shared" si="43"/>
        <v>0</v>
      </c>
      <c r="AY114" s="6">
        <f t="shared" si="55"/>
        <v>0</v>
      </c>
      <c r="AZ114" s="6">
        <f t="shared" si="44"/>
        <v>0</v>
      </c>
      <c r="BA114" s="6">
        <f t="shared" si="45"/>
        <v>0</v>
      </c>
      <c r="BB114" s="6">
        <f t="shared" si="46"/>
        <v>149.74779591699556</v>
      </c>
      <c r="BC114" s="6">
        <f t="shared" si="47"/>
        <v>29.94955918339911</v>
      </c>
      <c r="BD114" s="6">
        <f t="shared" si="48"/>
        <v>2.3989651938526246</v>
      </c>
      <c r="BE114" s="6">
        <f t="shared" si="49"/>
        <v>0</v>
      </c>
      <c r="BF114" s="6">
        <f t="shared" si="56"/>
        <v>0</v>
      </c>
      <c r="BG114" s="6"/>
      <c r="BH114" s="6"/>
      <c r="BI114" s="51">
        <f t="shared" si="50"/>
        <v>0.99998011359112715</v>
      </c>
      <c r="BT114" s="18"/>
    </row>
    <row r="115" spans="1:72">
      <c r="A115">
        <f t="shared" si="58"/>
        <v>92</v>
      </c>
      <c r="B115" s="30">
        <f t="shared" si="59"/>
        <v>43861</v>
      </c>
      <c r="C115" s="14">
        <f t="shared" si="5"/>
        <v>2</v>
      </c>
      <c r="D115" s="14">
        <f t="shared" si="6"/>
        <v>4</v>
      </c>
      <c r="E115" s="14">
        <f t="shared" si="7"/>
        <v>4</v>
      </c>
      <c r="F115" s="53">
        <f t="shared" si="8"/>
        <v>43861</v>
      </c>
      <c r="G115" s="66">
        <f t="shared" si="9"/>
        <v>2.5</v>
      </c>
      <c r="H115" s="66">
        <f t="shared" si="57"/>
        <v>0.1</v>
      </c>
      <c r="I115" s="172">
        <f t="shared" si="10"/>
        <v>0.01</v>
      </c>
      <c r="J115" s="14">
        <f t="shared" si="11"/>
        <v>6</v>
      </c>
      <c r="K115" s="18">
        <f t="shared" si="12"/>
        <v>0.23308482820145734</v>
      </c>
      <c r="L115" s="18">
        <f t="shared" si="13"/>
        <v>6.6666666666666671E-3</v>
      </c>
      <c r="M115" s="6">
        <f t="shared" si="14"/>
        <v>22.94772589737887</v>
      </c>
      <c r="N115" s="6">
        <f t="shared" si="51"/>
        <v>0.22947725897378871</v>
      </c>
      <c r="O115" s="6">
        <f t="shared" si="15"/>
        <v>6374914.3202086706</v>
      </c>
      <c r="P115" s="6">
        <f>IF($B115&lt;$D$12,0,IF('Plot Data'!X65&gt;0,'Plot Data'!X65,MAX(0,MIN($D$15,$O115))))</f>
        <v>0</v>
      </c>
      <c r="Q115" s="97">
        <f t="shared" si="16"/>
        <v>0</v>
      </c>
      <c r="R115" s="97">
        <f t="shared" si="17"/>
        <v>0</v>
      </c>
      <c r="S115" s="6">
        <f t="shared" si="18"/>
        <v>22.94772589737887</v>
      </c>
      <c r="T115" s="6"/>
      <c r="U115" s="6"/>
      <c r="V115" s="6">
        <f t="shared" si="19"/>
        <v>0</v>
      </c>
      <c r="W115" s="149">
        <f t="shared" si="52"/>
        <v>1</v>
      </c>
      <c r="X115" s="97">
        <f t="shared" si="20"/>
        <v>0</v>
      </c>
      <c r="Y115" s="6">
        <f t="shared" si="21"/>
        <v>1.7973173417041861</v>
      </c>
      <c r="Z115" s="6">
        <f t="shared" si="22"/>
        <v>14.249278150195863</v>
      </c>
      <c r="AA115" s="6">
        <f t="shared" si="23"/>
        <v>6.8298058984759065</v>
      </c>
      <c r="AB115" s="6">
        <f t="shared" si="24"/>
        <v>0.41623061617850476</v>
      </c>
      <c r="AC115" s="6">
        <f t="shared" si="25"/>
        <v>0</v>
      </c>
      <c r="AD115" s="6">
        <f t="array" ref="AD115">SUM(($A115-A85:A115=J85:J115)*(N85:N115))</f>
        <v>0.10405765404462619</v>
      </c>
      <c r="AE115" s="6">
        <f t="shared" si="26"/>
        <v>7499999.2962010475</v>
      </c>
      <c r="AF115" s="6">
        <f t="shared" si="53"/>
        <v>7499827.3044781843</v>
      </c>
      <c r="AG115" s="6">
        <f t="shared" si="54"/>
        <v>0</v>
      </c>
      <c r="AH115" s="6">
        <f t="shared" si="27"/>
        <v>0</v>
      </c>
      <c r="AI115" s="6">
        <f t="shared" si="28"/>
        <v>0</v>
      </c>
      <c r="AJ115" s="6">
        <f t="shared" si="29"/>
        <v>56.966166018551547</v>
      </c>
      <c r="AK115" s="6">
        <f t="shared" si="30"/>
        <v>55.338995333328739</v>
      </c>
      <c r="AL115" s="6">
        <f t="shared" si="31"/>
        <v>2.111396857523347</v>
      </c>
      <c r="AM115" s="6">
        <f t="shared" si="32"/>
        <v>114.41655820940363</v>
      </c>
      <c r="AN115" s="6">
        <f t="shared" si="33"/>
        <v>57.575164652462995</v>
      </c>
      <c r="AO115" s="6">
        <f t="shared" si="34"/>
        <v>0.70379895250778235</v>
      </c>
      <c r="AP115" s="6">
        <f t="shared" si="35"/>
        <v>7.3758237589094278E-2</v>
      </c>
      <c r="AQ115" s="14">
        <f t="shared" si="36"/>
        <v>1</v>
      </c>
      <c r="AR115" s="146">
        <f t="shared" si="37"/>
        <v>0</v>
      </c>
      <c r="AS115" s="146">
        <f t="shared" si="38"/>
        <v>0</v>
      </c>
      <c r="AT115" s="146">
        <f t="shared" si="39"/>
        <v>0</v>
      </c>
      <c r="AU115" s="77">
        <f t="shared" si="40"/>
        <v>0</v>
      </c>
      <c r="AV115" s="77">
        <f t="shared" si="41"/>
        <v>0</v>
      </c>
      <c r="AW115" s="77">
        <f t="shared" si="42"/>
        <v>0</v>
      </c>
      <c r="AX115" s="77">
        <f t="shared" si="43"/>
        <v>0</v>
      </c>
      <c r="AY115" s="6">
        <f t="shared" si="55"/>
        <v>0</v>
      </c>
      <c r="AZ115" s="6">
        <f t="shared" si="44"/>
        <v>0</v>
      </c>
      <c r="BA115" s="6">
        <f t="shared" si="45"/>
        <v>0</v>
      </c>
      <c r="BB115" s="6">
        <f t="shared" si="46"/>
        <v>172.69552181437442</v>
      </c>
      <c r="BC115" s="6">
        <f t="shared" si="47"/>
        <v>34.53910436287488</v>
      </c>
      <c r="BD115" s="6">
        <f t="shared" si="48"/>
        <v>2.8151958100311294</v>
      </c>
      <c r="BE115" s="6">
        <f t="shared" si="49"/>
        <v>0</v>
      </c>
      <c r="BF115" s="6">
        <f t="shared" si="56"/>
        <v>0</v>
      </c>
      <c r="BG115" s="6"/>
      <c r="BH115" s="6"/>
      <c r="BI115" s="51">
        <f t="shared" si="50"/>
        <v>0.999977067768133</v>
      </c>
      <c r="BT115" s="18"/>
    </row>
    <row r="116" spans="1:72">
      <c r="A116">
        <f t="shared" si="58"/>
        <v>93</v>
      </c>
      <c r="B116" s="30">
        <f t="shared" si="59"/>
        <v>43862</v>
      </c>
      <c r="C116" s="14">
        <f t="shared" si="5"/>
        <v>2</v>
      </c>
      <c r="D116" s="14">
        <f t="shared" si="6"/>
        <v>4</v>
      </c>
      <c r="E116" s="14">
        <f t="shared" si="7"/>
        <v>4</v>
      </c>
      <c r="F116" s="53">
        <f t="shared" si="8"/>
        <v>43862</v>
      </c>
      <c r="G116" s="66">
        <f t="shared" si="9"/>
        <v>2.5</v>
      </c>
      <c r="H116" s="66">
        <f t="shared" si="57"/>
        <v>0.1</v>
      </c>
      <c r="I116" s="172">
        <f t="shared" si="10"/>
        <v>0.01</v>
      </c>
      <c r="J116" s="14">
        <f t="shared" si="11"/>
        <v>6</v>
      </c>
      <c r="K116" s="18">
        <f t="shared" si="12"/>
        <v>0.23308447487497955</v>
      </c>
      <c r="L116" s="18">
        <f t="shared" si="13"/>
        <v>6.6666666666666671E-3</v>
      </c>
      <c r="M116" s="6">
        <f t="shared" si="14"/>
        <v>26.190665538503019</v>
      </c>
      <c r="N116" s="6">
        <f t="shared" si="51"/>
        <v>0.26190665538503022</v>
      </c>
      <c r="O116" s="6">
        <f t="shared" si="15"/>
        <v>6374902.1476964122</v>
      </c>
      <c r="P116" s="6">
        <f>IF($B116&lt;$D$12,0,IF('Plot Data'!X66&gt;0,'Plot Data'!X66,MAX(0,MIN($D$15,$O116))))</f>
        <v>0</v>
      </c>
      <c r="Q116" s="97">
        <f t="shared" si="16"/>
        <v>0</v>
      </c>
      <c r="R116" s="97">
        <f t="shared" si="17"/>
        <v>0</v>
      </c>
      <c r="S116" s="6">
        <f t="shared" si="18"/>
        <v>26.190665538503023</v>
      </c>
      <c r="T116" s="6"/>
      <c r="U116" s="6"/>
      <c r="V116" s="6">
        <f t="shared" si="19"/>
        <v>0</v>
      </c>
      <c r="W116" s="149">
        <f t="shared" si="52"/>
        <v>1</v>
      </c>
      <c r="X116" s="97">
        <f t="shared" si="20"/>
        <v>0</v>
      </c>
      <c r="Y116" s="6">
        <f t="shared" si="21"/>
        <v>2.0811530808925238</v>
      </c>
      <c r="Z116" s="6">
        <f t="shared" si="22"/>
        <v>16.063706907036703</v>
      </c>
      <c r="AA116" s="6">
        <f t="shared" si="23"/>
        <v>7.9083817073915901</v>
      </c>
      <c r="AB116" s="6">
        <f t="shared" si="24"/>
        <v>0.47993160670772567</v>
      </c>
      <c r="AC116" s="6">
        <f t="shared" si="25"/>
        <v>0</v>
      </c>
      <c r="AD116" s="6">
        <f t="array" ref="AD116">SUM(($A116-A86:A116=J86:J116)*(N86:N116))</f>
        <v>0.11998290167693142</v>
      </c>
      <c r="AE116" s="6">
        <f t="shared" si="26"/>
        <v>7499999.1762181455</v>
      </c>
      <c r="AF116" s="6">
        <f t="shared" si="53"/>
        <v>7499801.1138126459</v>
      </c>
      <c r="AG116" s="6">
        <f t="shared" si="54"/>
        <v>0</v>
      </c>
      <c r="AH116" s="6">
        <f t="shared" si="27"/>
        <v>0</v>
      </c>
      <c r="AI116" s="6">
        <f t="shared" si="28"/>
        <v>0</v>
      </c>
      <c r="AJ116" s="6">
        <f t="shared" si="29"/>
        <v>65.01197156912535</v>
      </c>
      <c r="AK116" s="6">
        <f t="shared" si="30"/>
        <v>63.014388926266129</v>
      </c>
      <c r="AL116" s="6">
        <f t="shared" si="31"/>
        <v>2.471345562554141</v>
      </c>
      <c r="AM116" s="6">
        <f t="shared" si="32"/>
        <v>130.49770605794563</v>
      </c>
      <c r="AN116" s="6">
        <f t="shared" si="33"/>
        <v>67.564699440747106</v>
      </c>
      <c r="AO116" s="6">
        <f t="shared" si="34"/>
        <v>0.82378185418471372</v>
      </c>
      <c r="AP116" s="6">
        <f t="shared" si="35"/>
        <v>8.4655544525233786E-2</v>
      </c>
      <c r="AQ116" s="14">
        <f t="shared" si="36"/>
        <v>1</v>
      </c>
      <c r="AR116" s="146">
        <f t="shared" si="37"/>
        <v>0</v>
      </c>
      <c r="AS116" s="146">
        <f t="shared" si="38"/>
        <v>0</v>
      </c>
      <c r="AT116" s="146">
        <f t="shared" si="39"/>
        <v>0</v>
      </c>
      <c r="AU116" s="77">
        <f t="shared" si="40"/>
        <v>0</v>
      </c>
      <c r="AV116" s="77">
        <f t="shared" si="41"/>
        <v>0</v>
      </c>
      <c r="AW116" s="77">
        <f t="shared" si="42"/>
        <v>0</v>
      </c>
      <c r="AX116" s="77">
        <f t="shared" si="43"/>
        <v>0</v>
      </c>
      <c r="AY116" s="6">
        <f t="shared" si="55"/>
        <v>0</v>
      </c>
      <c r="AZ116" s="6">
        <f t="shared" si="44"/>
        <v>0</v>
      </c>
      <c r="BA116" s="6">
        <f t="shared" si="45"/>
        <v>0</v>
      </c>
      <c r="BB116" s="6">
        <f t="shared" si="46"/>
        <v>198.88618735287744</v>
      </c>
      <c r="BC116" s="6">
        <f t="shared" si="47"/>
        <v>39.777237470575486</v>
      </c>
      <c r="BD116" s="6">
        <f t="shared" si="48"/>
        <v>3.2951274167388549</v>
      </c>
      <c r="BE116" s="6">
        <f t="shared" si="49"/>
        <v>0</v>
      </c>
      <c r="BF116" s="6">
        <f t="shared" si="56"/>
        <v>0</v>
      </c>
      <c r="BG116" s="6"/>
      <c r="BH116" s="6"/>
      <c r="BI116" s="51">
        <f t="shared" si="50"/>
        <v>0.99997359167636612</v>
      </c>
      <c r="BT116" s="18"/>
    </row>
    <row r="117" spans="1:72">
      <c r="A117">
        <f t="shared" si="58"/>
        <v>94</v>
      </c>
      <c r="B117" s="30">
        <f t="shared" si="59"/>
        <v>43863</v>
      </c>
      <c r="C117" s="14">
        <f t="shared" si="5"/>
        <v>2</v>
      </c>
      <c r="D117" s="14">
        <f t="shared" si="6"/>
        <v>4</v>
      </c>
      <c r="E117" s="14">
        <f t="shared" si="7"/>
        <v>4</v>
      </c>
      <c r="F117" s="53">
        <f t="shared" si="8"/>
        <v>43863</v>
      </c>
      <c r="G117" s="66">
        <f t="shared" si="9"/>
        <v>2.5</v>
      </c>
      <c r="H117" s="66">
        <f t="shared" si="57"/>
        <v>0.1</v>
      </c>
      <c r="I117" s="172">
        <f t="shared" si="10"/>
        <v>0.01</v>
      </c>
      <c r="J117" s="14">
        <f t="shared" si="11"/>
        <v>6</v>
      </c>
      <c r="K117" s="18">
        <f t="shared" si="12"/>
        <v>0.23308407163490172</v>
      </c>
      <c r="L117" s="18">
        <f t="shared" si="13"/>
        <v>6.6666666666666671E-3</v>
      </c>
      <c r="M117" s="6">
        <f t="shared" si="14"/>
        <v>29.857381017947276</v>
      </c>
      <c r="N117" s="6">
        <f t="shared" si="51"/>
        <v>0.29857381017947277</v>
      </c>
      <c r="O117" s="6">
        <f t="shared" si="15"/>
        <v>6374888.3767352747</v>
      </c>
      <c r="P117" s="6">
        <f>IF($B117&lt;$D$12,0,IF('Plot Data'!X67&gt;0,'Plot Data'!X67,MAX(0,MIN($D$15,$O117))))</f>
        <v>0</v>
      </c>
      <c r="Q117" s="97">
        <f t="shared" si="16"/>
        <v>0</v>
      </c>
      <c r="R117" s="97">
        <f t="shared" si="17"/>
        <v>0</v>
      </c>
      <c r="S117" s="6">
        <f t="shared" si="18"/>
        <v>29.857381017947276</v>
      </c>
      <c r="T117" s="6"/>
      <c r="U117" s="6"/>
      <c r="V117" s="6">
        <f t="shared" si="19"/>
        <v>0</v>
      </c>
      <c r="W117" s="149">
        <f t="shared" si="52"/>
        <v>1</v>
      </c>
      <c r="X117" s="97">
        <f t="shared" si="20"/>
        <v>0</v>
      </c>
      <c r="Y117" s="6">
        <f t="shared" si="21"/>
        <v>2.3996580335386284</v>
      </c>
      <c r="Z117" s="6">
        <f t="shared" si="22"/>
        <v>18.358180717903096</v>
      </c>
      <c r="AA117" s="6">
        <f t="shared" si="23"/>
        <v>9.1187005274467872</v>
      </c>
      <c r="AB117" s="6">
        <f t="shared" si="24"/>
        <v>0.55071468220740882</v>
      </c>
      <c r="AC117" s="6">
        <f t="shared" si="25"/>
        <v>0</v>
      </c>
      <c r="AD117" s="6">
        <f t="array" ref="AD117">SUM(($A117-A87:A117=J87:J117)*(N87:N117))</f>
        <v>0.13767867055185221</v>
      </c>
      <c r="AE117" s="6">
        <f t="shared" si="26"/>
        <v>7499999.0385394748</v>
      </c>
      <c r="AF117" s="6">
        <f t="shared" si="53"/>
        <v>7499771.256431628</v>
      </c>
      <c r="AG117" s="6">
        <f t="shared" si="54"/>
        <v>0</v>
      </c>
      <c r="AH117" s="6">
        <f t="shared" si="27"/>
        <v>0</v>
      </c>
      <c r="AI117" s="6">
        <f t="shared" si="28"/>
        <v>0</v>
      </c>
      <c r="AJ117" s="6">
        <f t="shared" si="29"/>
        <v>74.111513835630902</v>
      </c>
      <c r="AK117" s="6">
        <f t="shared" si="30"/>
        <v>71.703154434515028</v>
      </c>
      <c r="AL117" s="6">
        <f t="shared" si="31"/>
        <v>2.8843815742096979</v>
      </c>
      <c r="AM117" s="6">
        <f t="shared" si="32"/>
        <v>148.69904984435564</v>
      </c>
      <c r="AN117" s="6">
        <f t="shared" si="33"/>
        <v>79.083058001732525</v>
      </c>
      <c r="AO117" s="6">
        <f t="shared" si="34"/>
        <v>0.96146052473656596</v>
      </c>
      <c r="AP117" s="6">
        <f t="shared" si="35"/>
        <v>9.6625634424454085E-2</v>
      </c>
      <c r="AQ117" s="14">
        <f t="shared" si="36"/>
        <v>1</v>
      </c>
      <c r="AR117" s="146">
        <f t="shared" si="37"/>
        <v>0</v>
      </c>
      <c r="AS117" s="146">
        <f t="shared" si="38"/>
        <v>0</v>
      </c>
      <c r="AT117" s="146">
        <f t="shared" si="39"/>
        <v>0</v>
      </c>
      <c r="AU117" s="77">
        <f t="shared" si="40"/>
        <v>0</v>
      </c>
      <c r="AV117" s="77">
        <f t="shared" si="41"/>
        <v>0</v>
      </c>
      <c r="AW117" s="77">
        <f t="shared" si="42"/>
        <v>0</v>
      </c>
      <c r="AX117" s="77">
        <f t="shared" si="43"/>
        <v>0</v>
      </c>
      <c r="AY117" s="6">
        <f t="shared" si="55"/>
        <v>0</v>
      </c>
      <c r="AZ117" s="6">
        <f t="shared" si="44"/>
        <v>0</v>
      </c>
      <c r="BA117" s="6">
        <f t="shared" si="45"/>
        <v>0</v>
      </c>
      <c r="BB117" s="6">
        <f t="shared" si="46"/>
        <v>228.74356837082473</v>
      </c>
      <c r="BC117" s="6">
        <f t="shared" si="47"/>
        <v>45.748713674164939</v>
      </c>
      <c r="BD117" s="6">
        <f t="shared" si="48"/>
        <v>3.8458420989462638</v>
      </c>
      <c r="BE117" s="6">
        <f t="shared" si="49"/>
        <v>0</v>
      </c>
      <c r="BF117" s="6">
        <f t="shared" si="56"/>
        <v>0</v>
      </c>
      <c r="BG117" s="6"/>
      <c r="BH117" s="6"/>
      <c r="BI117" s="51">
        <f t="shared" si="50"/>
        <v>0.9999696290483937</v>
      </c>
      <c r="BT117" s="18"/>
    </row>
    <row r="118" spans="1:72">
      <c r="A118">
        <f t="shared" si="58"/>
        <v>95</v>
      </c>
      <c r="B118" s="30">
        <f t="shared" si="59"/>
        <v>43864</v>
      </c>
      <c r="C118" s="14">
        <f t="shared" ref="C118:C181" si="60">IF($B118&lt;$K$4,1,IF($B118&lt;$K$5,2,IF($B118&lt;$K$6,3,IF($B118&lt;$K$7,4,IF($B118&lt;$K$8,5,IF($B118&lt;$K$9,6,IF($B118&lt;$K$10,7,IF($B118&lt;$K$11,8,IF($B118&lt;$K$12,9,IF($B118&lt;$K$13,10,IF($B118&lt;$K$14,11,IF($B118&lt;$K$15,12,IF($B118&lt;$K$16,13,IF($B118&lt;$K$17,14,IF($B118&lt;$K$18,15,16)))))))))))))))</f>
        <v>2</v>
      </c>
      <c r="D118" s="14">
        <f t="shared" ref="D118:D181" si="61">IF($B118&lt;$S$2,IF(G117&lt;$V$3,1,IF(G117&lt;$V$4,2,IF(G117&lt;$V$5,3,4))),IF($E117=1,IF($BA117&lt;$Z$2,2,1),IF($E117=2,IF($BA117&lt;$Z$2,3,IF($BA117&gt;$Z$3,1,2)),IF($E117=3,IF($BA117&lt;$Z$2,4,IF($BA117&gt;$Z$3,2,3)),IF($E117=4,IF($BA117&gt;$Z$3,3,4),5)))))</f>
        <v>4</v>
      </c>
      <c r="E118" s="14">
        <f t="shared" ref="E118:E181" si="62">IF($B118&lt;$S$2,$D118,IF($B118-$F117&gt;INDEX($Y$11:$AB$14,$E117,$D118),$D118,$E117))</f>
        <v>4</v>
      </c>
      <c r="F118" s="53">
        <f t="shared" ref="F118:F181" si="63">IF($B118&lt;$S$2,$B118,IF($E118=$E117,$F117,$B118))</f>
        <v>43864</v>
      </c>
      <c r="G118" s="66">
        <f t="shared" ref="G118:G181" si="64">IF($B118&lt;$S$2,INDEX($N$3:$N$18,$C118,$N$2),INDEX($V$3:$V$6,$E118,$V$2))</f>
        <v>2.5</v>
      </c>
      <c r="H118" s="66">
        <f t="shared" si="57"/>
        <v>0.1</v>
      </c>
      <c r="I118" s="172">
        <f t="shared" ref="I118:I181" si="65">IF($B118&lt;$R$10,$S$9,IF($B118&lt;$R$11,$S$10,IF($B118&lt;$R$12,$S$11,IF($B118&lt;$R$13,$S$12,IF($B118&lt;$R$14,$S$13,IF($B118&lt;$R$15,$S$14,IF($B118&lt;$R$16,$S$15,IF($B118&lt;$R$17,$S$16,IF($B118&lt;$R$18,$S$17,$S$18)))))))))</f>
        <v>0.01</v>
      </c>
      <c r="J118" s="14">
        <f t="shared" ref="J118:J181" si="66">IF($B118&lt;$R$10,$T$9,IF($B118&lt;$R$11,$T$10,IF($B118&lt;$R$12,$T$11,IF($B118&lt;$R$13,$T$12,IF($B118&lt;$R$14,$T$13,IF($B118&lt;$R$15,$T$14,IF($B118&lt;$R$16,$T$15,IF($B118&lt;$R$17,$T$16,IF($B118&lt;$R$18,$T$17,$T$18)))))))))</f>
        <v>6</v>
      </c>
      <c r="K118" s="18">
        <f t="shared" ref="K118:K181" si="67">IF(ABS(1-$BI117*$G118)&lt;$G$19,1/$G$6,(($BI117*$G118)^(1/$G$6)-1)/(1-1/($BI117*$G118)))</f>
        <v>0.23308361195361602</v>
      </c>
      <c r="L118" s="18">
        <f t="shared" ref="L118:L181" si="68">IF($G$8-$E$8&gt;1,H118/($G$8-$E$8),H118)</f>
        <v>6.6666666666666671E-3</v>
      </c>
      <c r="M118" s="6">
        <f t="shared" ref="M118:M181" si="69">IF($B118=$K$4,$O$4,$K118*($AJ117+$AK117)+$L118*$AL117)</f>
        <v>34.006238766718674</v>
      </c>
      <c r="N118" s="6">
        <f t="shared" si="51"/>
        <v>0.34006238766718677</v>
      </c>
      <c r="O118" s="6">
        <f t="shared" ref="O118:O181" si="70">MAX(0,$G$14*(AE117-AM117)-BE117)</f>
        <v>6374872.7885661861</v>
      </c>
      <c r="P118" s="6">
        <f>IF($B118&lt;$D$12,0,IF('Plot Data'!X68&gt;0,'Plot Data'!X68,MAX(0,MIN($D$15,$O118))))</f>
        <v>0</v>
      </c>
      <c r="Q118" s="97">
        <f t="shared" ref="Q118:Q181" si="71">$P118*$AF117/($AF117+$AN117)</f>
        <v>0</v>
      </c>
      <c r="R118" s="97">
        <f t="shared" ref="R118:R181" si="72">$P118*$AN117/($AF117+$AN117)</f>
        <v>0</v>
      </c>
      <c r="S118" s="6">
        <f t="shared" ref="S118:S181" si="73">$M118*AF117/($AF117+$AG117)</f>
        <v>34.006238766718674</v>
      </c>
      <c r="T118" s="6"/>
      <c r="U118" s="6"/>
      <c r="V118" s="6">
        <f t="shared" ref="V118:V181" si="74">$M118*AG117/($AF117+$AG117)</f>
        <v>0</v>
      </c>
      <c r="W118" s="149">
        <f t="shared" si="52"/>
        <v>1</v>
      </c>
      <c r="X118" s="97">
        <f t="shared" ref="X118:X181" si="75">$G$13*($W118/INDEX($W$24:$W$896,$A118-$G$12,$W$23))*INDEX($Q$24:$Q$896,$A118-$G$12,$Q$23)</f>
        <v>0</v>
      </c>
      <c r="Y118" s="6">
        <f t="shared" ref="Y118:Y181" si="76">$D$6*INDEX($M$24:$M$896,$A118-$G$6,$M$23)</f>
        <v>2.7535734110370438</v>
      </c>
      <c r="Z118" s="6">
        <f t="shared" ref="Z118:Z181" si="77">($D$7+$D$8)*INDEX($M$24:$M$896,$A118-$E$7,$M$23)</f>
        <v>20.952532430802417</v>
      </c>
      <c r="AA118" s="6">
        <f t="shared" ref="AA118:AA181" si="78">$D$7*INDEX($M$24:$M$896,$A118-$G$7,$M$23)</f>
        <v>10.463578961940767</v>
      </c>
      <c r="AB118" s="6">
        <f t="shared" ref="AB118:AB181" si="79">$D$8*INDEX($M$24:$M$896,$A118-$E$8,$M$23)</f>
        <v>0.62842048487192992</v>
      </c>
      <c r="AC118" s="6">
        <f t="shared" ref="AC118:AC181" si="80">($D$8-INDEX($I$24:$I$896,$A118-$G$8,1))*INDEX($M$24:$M$896,$A118-$G$8,1)</f>
        <v>0</v>
      </c>
      <c r="AD118" s="6">
        <f t="array" ref="AD118">SUM(($A118-A88:A118=J88:J118)*(N88:N118))</f>
        <v>0.15710512121798248</v>
      </c>
      <c r="AE118" s="6">
        <f t="shared" ref="AE118:AE181" si="81">AE117-AD118</f>
        <v>7499998.881434354</v>
      </c>
      <c r="AF118" s="6">
        <f t="shared" si="53"/>
        <v>7499737.2501928611</v>
      </c>
      <c r="AG118" s="6">
        <f t="shared" si="54"/>
        <v>0</v>
      </c>
      <c r="AH118" s="6">
        <f t="shared" ref="AH118:AH181" si="82">AH117+X118</f>
        <v>0</v>
      </c>
      <c r="AI118" s="6">
        <f t="shared" ref="AI118:AI181" si="83">AI117+R118</f>
        <v>0</v>
      </c>
      <c r="AJ118" s="6">
        <f t="shared" ref="AJ118:AJ181" si="84">AJ117+S118+V118-Z118-Y118</f>
        <v>84.411646760510123</v>
      </c>
      <c r="AK118" s="6">
        <f t="shared" ref="AK118:AK181" si="85">AK117+Z118-AB118-AA118</f>
        <v>81.563687418504756</v>
      </c>
      <c r="AL118" s="6">
        <f t="shared" ref="AL118:AL181" si="86">AL117+AB118-AD118-AC118</f>
        <v>3.3556969378636454</v>
      </c>
      <c r="AM118" s="6">
        <f t="shared" ref="AM118:AM181" si="87">AJ118+AK118+AL118</f>
        <v>169.33103111687853</v>
      </c>
      <c r="AN118" s="6">
        <f t="shared" ref="AN118:AN181" si="88">AN117+Y118+AA118+AC118-R118</f>
        <v>92.300210374710332</v>
      </c>
      <c r="AO118" s="6">
        <f t="shared" ref="AO118:AO181" si="89">AO117+AD118</f>
        <v>1.1185656459545483</v>
      </c>
      <c r="AP118" s="6">
        <f t="shared" ref="AP118:AP181" si="90">(INDEX($AO$24:$AO$896,$A118)-INDEX($AO$24:$AO$896,$A118-$G$16))/$G$16</f>
        <v>0.10957656497296719</v>
      </c>
      <c r="AQ118" s="14">
        <f t="shared" ref="AQ118:AQ181" si="91">IF($B118&lt;$AD$4,1,IF($B118&lt;$AD$5,2,IF($B118&lt;$AD$6,3,IF($B118&lt;$AD$7,4,IF($B118&lt;$AD$8,5,IF($B118&lt;$AD$9,6,IF($B118&lt;$AD$10,7,IF($B118&lt;$AD$11,8,IF($B118&lt;$AD$12,9,IF($B118&lt;$AD$13,10,IF($B118&lt;$AH$2,10,IF($B118&lt;$AD$14,11,IF($B118&lt;$AD$15,12,IF($B118&lt;$AD$16,13,IF($B118&lt;$AD$17,14,IF($B118&lt;$AD$18,15,16))))))))))))))))</f>
        <v>1</v>
      </c>
      <c r="AR118" s="146">
        <f t="shared" ref="AR118:AR181" si="92">INDEX($AE$3:$AF$18,$AQ118,$AF$2)</f>
        <v>0</v>
      </c>
      <c r="AS118" s="146">
        <f t="shared" ref="AS118:AS181" si="93">INDEX($AE$3:$AF$18,$AQ118,$AE$2)</f>
        <v>0</v>
      </c>
      <c r="AT118" s="146">
        <f t="shared" ref="AT118:AT181" si="94">IF($B118&lt;$AH$3,0,$AI$3)</f>
        <v>0</v>
      </c>
      <c r="AU118" s="77">
        <f t="shared" ref="AU118:AU181" si="95">AR118*$D$6*INDEX($M$24:$M$896,$A118-$F$6,$M$23)</f>
        <v>0</v>
      </c>
      <c r="AV118" s="77">
        <f t="shared" ref="AV118:AV181" si="96">AS118*$D$7*INDEX($M$24:$M$896,$A118-$F$7,$M$23)</f>
        <v>0</v>
      </c>
      <c r="AW118" s="77">
        <f t="shared" ref="AW118:AW181" si="97">AS118*$D$8*INDEX($M$24:$M$896,$A118-$F$7,$M$23)</f>
        <v>0</v>
      </c>
      <c r="AX118" s="77">
        <f t="shared" ref="AX118:AX181" si="98">AT118*($D$8*INDEX($M$24:$M$896,$A118-$F$8,$M$23)-INDEX($AW$24:$AW$896,$A118-($F$8-$F$7),1))</f>
        <v>0</v>
      </c>
      <c r="AY118" s="6">
        <f t="shared" si="55"/>
        <v>0</v>
      </c>
      <c r="AZ118" s="6">
        <f t="shared" ref="AZ118:AZ181" si="99">AZ117+AY118</f>
        <v>0</v>
      </c>
      <c r="BA118" s="6">
        <f t="shared" ref="BA118:BA181" si="100">(INDEX($AZ$24:$AZ$896,$A118)-INDEX($AZ$24:$AZ$896,$A118-$G$16))/$G$16</f>
        <v>0</v>
      </c>
      <c r="BB118" s="6">
        <f t="shared" ref="BB118:BB181" si="101">BB117+M118</f>
        <v>262.74980713754343</v>
      </c>
      <c r="BC118" s="6">
        <f t="shared" ref="BC118:BC181" si="102">BC117+$D$6*(S118+V118)</f>
        <v>52.549961427508677</v>
      </c>
      <c r="BD118" s="6">
        <f t="shared" ref="BD118:BD181" si="103">BD117+AB118</f>
        <v>4.4742625838181933</v>
      </c>
      <c r="BE118" s="6">
        <f t="shared" ref="BE118:BE181" si="104">BE117+P118</f>
        <v>0</v>
      </c>
      <c r="BF118" s="6">
        <f t="shared" si="56"/>
        <v>0</v>
      </c>
      <c r="BG118" s="6"/>
      <c r="BH118" s="6"/>
      <c r="BI118" s="51">
        <f t="shared" ref="BI118:BI181" si="105">IF(AE118&gt;1,(AF118+AG118)/AE118,1)</f>
        <v>0.99996511582926495</v>
      </c>
      <c r="BT118" s="18"/>
    </row>
    <row r="119" spans="1:72">
      <c r="A119">
        <f t="shared" si="58"/>
        <v>96</v>
      </c>
      <c r="B119" s="30">
        <f t="shared" si="59"/>
        <v>43865</v>
      </c>
      <c r="C119" s="14">
        <f t="shared" si="60"/>
        <v>2</v>
      </c>
      <c r="D119" s="14">
        <f t="shared" si="61"/>
        <v>4</v>
      </c>
      <c r="E119" s="14">
        <f t="shared" si="62"/>
        <v>4</v>
      </c>
      <c r="F119" s="53">
        <f t="shared" si="63"/>
        <v>43865</v>
      </c>
      <c r="G119" s="66">
        <f t="shared" si="64"/>
        <v>2.5</v>
      </c>
      <c r="H119" s="66">
        <f t="shared" si="57"/>
        <v>0.1</v>
      </c>
      <c r="I119" s="172">
        <f t="shared" si="65"/>
        <v>0.01</v>
      </c>
      <c r="J119" s="14">
        <f t="shared" si="66"/>
        <v>6</v>
      </c>
      <c r="K119" s="18">
        <f t="shared" si="67"/>
        <v>0.23308308840000838</v>
      </c>
      <c r="L119" s="18">
        <f t="shared" si="68"/>
        <v>6.6666666666666671E-3</v>
      </c>
      <c r="M119" s="6">
        <f t="shared" si="69"/>
        <v>38.708414801587352</v>
      </c>
      <c r="N119" s="6">
        <f t="shared" ref="N119:N182" si="106">I119*M119</f>
        <v>0.38708414801587354</v>
      </c>
      <c r="O119" s="6">
        <f t="shared" si="70"/>
        <v>6374855.1178427516</v>
      </c>
      <c r="P119" s="6">
        <f>IF($B119&lt;$D$12,0,IF('Plot Data'!X69&gt;0,'Plot Data'!X69,MAX(0,MIN($D$15,$O119))))</f>
        <v>0</v>
      </c>
      <c r="Q119" s="97">
        <f t="shared" si="71"/>
        <v>0</v>
      </c>
      <c r="R119" s="97">
        <f t="shared" si="72"/>
        <v>0</v>
      </c>
      <c r="S119" s="6">
        <f t="shared" si="73"/>
        <v>38.708414801587352</v>
      </c>
      <c r="T119" s="6"/>
      <c r="U119" s="6"/>
      <c r="V119" s="6">
        <f t="shared" si="74"/>
        <v>0</v>
      </c>
      <c r="W119" s="149">
        <f t="shared" ref="W119:W182" si="107">W118*IF(AG118&gt;1,1-V119/AG118,1)</f>
        <v>1</v>
      </c>
      <c r="X119" s="97">
        <f t="shared" si="75"/>
        <v>0</v>
      </c>
      <c r="Y119" s="6">
        <f t="shared" si="76"/>
        <v>3.1421024243596496</v>
      </c>
      <c r="Z119" s="6">
        <f t="shared" si="77"/>
        <v>23.885904814357822</v>
      </c>
      <c r="AA119" s="6">
        <f t="shared" si="78"/>
        <v>11.939989212566669</v>
      </c>
      <c r="AB119" s="6">
        <f t="shared" si="79"/>
        <v>0.71246390750979316</v>
      </c>
      <c r="AC119" s="6">
        <f t="shared" si="80"/>
        <v>0</v>
      </c>
      <c r="AD119" s="6">
        <f t="array" ref="AD119">SUM(($A119-A89:A119=J89:J119)*(N89:N119))</f>
        <v>0.17811597687744829</v>
      </c>
      <c r="AE119" s="6">
        <f t="shared" si="81"/>
        <v>7499998.703318377</v>
      </c>
      <c r="AF119" s="6">
        <f t="shared" ref="AF119:AF182" si="108">AF118-S119-Q119</f>
        <v>7499698.5417780597</v>
      </c>
      <c r="AG119" s="6">
        <f t="shared" ref="AG119:AG182" si="109">AG118+Q119-V119-X119</f>
        <v>0</v>
      </c>
      <c r="AH119" s="6">
        <f t="shared" si="82"/>
        <v>0</v>
      </c>
      <c r="AI119" s="6">
        <f t="shared" si="83"/>
        <v>0</v>
      </c>
      <c r="AJ119" s="6">
        <f t="shared" si="84"/>
        <v>96.092054323380012</v>
      </c>
      <c r="AK119" s="6">
        <f t="shared" si="85"/>
        <v>92.797139112786112</v>
      </c>
      <c r="AL119" s="6">
        <f t="shared" si="86"/>
        <v>3.8900448684959903</v>
      </c>
      <c r="AM119" s="6">
        <f t="shared" si="87"/>
        <v>192.7792383046621</v>
      </c>
      <c r="AN119" s="6">
        <f t="shared" si="88"/>
        <v>107.38230201163665</v>
      </c>
      <c r="AO119" s="6">
        <f t="shared" si="89"/>
        <v>1.2966816228319966</v>
      </c>
      <c r="AP119" s="6">
        <f t="shared" si="90"/>
        <v>0.12344677429173391</v>
      </c>
      <c r="AQ119" s="14">
        <f t="shared" si="91"/>
        <v>1</v>
      </c>
      <c r="AR119" s="146">
        <f t="shared" si="92"/>
        <v>0</v>
      </c>
      <c r="AS119" s="146">
        <f t="shared" si="93"/>
        <v>0</v>
      </c>
      <c r="AT119" s="146">
        <f t="shared" si="94"/>
        <v>0</v>
      </c>
      <c r="AU119" s="77">
        <f t="shared" si="95"/>
        <v>0</v>
      </c>
      <c r="AV119" s="77">
        <f t="shared" si="96"/>
        <v>0</v>
      </c>
      <c r="AW119" s="77">
        <f t="shared" si="97"/>
        <v>0</v>
      </c>
      <c r="AX119" s="77">
        <f t="shared" si="98"/>
        <v>0</v>
      </c>
      <c r="AY119" s="6">
        <f t="shared" ref="AY119:AY182" si="110">SUM(AU119:AX119)</f>
        <v>0</v>
      </c>
      <c r="AZ119" s="6">
        <f t="shared" si="99"/>
        <v>0</v>
      </c>
      <c r="BA119" s="6">
        <f t="shared" si="100"/>
        <v>0</v>
      </c>
      <c r="BB119" s="6">
        <f t="shared" si="101"/>
        <v>301.45822193913079</v>
      </c>
      <c r="BC119" s="6">
        <f t="shared" si="102"/>
        <v>60.291644387826146</v>
      </c>
      <c r="BD119" s="6">
        <f t="shared" si="103"/>
        <v>5.1867264913279865</v>
      </c>
      <c r="BE119" s="6">
        <f t="shared" si="104"/>
        <v>0</v>
      </c>
      <c r="BF119" s="6">
        <f t="shared" ref="BF119:BF182" si="111">BF118+X119</f>
        <v>0</v>
      </c>
      <c r="BG119" s="6"/>
      <c r="BH119" s="6"/>
      <c r="BI119" s="51">
        <f t="shared" si="105"/>
        <v>0.99995997845437168</v>
      </c>
      <c r="BT119" s="18"/>
    </row>
    <row r="120" spans="1:72">
      <c r="A120">
        <f t="shared" si="58"/>
        <v>97</v>
      </c>
      <c r="B120" s="30">
        <f t="shared" si="59"/>
        <v>43866</v>
      </c>
      <c r="C120" s="14">
        <f t="shared" si="60"/>
        <v>2</v>
      </c>
      <c r="D120" s="14">
        <f t="shared" si="61"/>
        <v>4</v>
      </c>
      <c r="E120" s="14">
        <f t="shared" si="62"/>
        <v>4</v>
      </c>
      <c r="F120" s="53">
        <f t="shared" si="63"/>
        <v>43866</v>
      </c>
      <c r="G120" s="66">
        <f t="shared" si="64"/>
        <v>2.5</v>
      </c>
      <c r="H120" s="66">
        <f t="shared" si="57"/>
        <v>0.1</v>
      </c>
      <c r="I120" s="172">
        <f t="shared" si="65"/>
        <v>0.01</v>
      </c>
      <c r="J120" s="14">
        <f t="shared" si="66"/>
        <v>6</v>
      </c>
      <c r="K120" s="18">
        <f t="shared" si="67"/>
        <v>0.23308249243964296</v>
      </c>
      <c r="L120" s="18">
        <f t="shared" si="68"/>
        <v>6.6666666666666671E-3</v>
      </c>
      <c r="M120" s="6">
        <f t="shared" si="69"/>
        <v>44.052697633472093</v>
      </c>
      <c r="N120" s="6">
        <f t="shared" si="106"/>
        <v>0.44052697633472093</v>
      </c>
      <c r="O120" s="6">
        <f t="shared" si="70"/>
        <v>6374835.0354680615</v>
      </c>
      <c r="P120" s="6">
        <f>IF($B120&lt;$D$12,0,IF('Plot Data'!X70&gt;0,'Plot Data'!X70,MAX(0,MIN($D$15,$O120))))</f>
        <v>0</v>
      </c>
      <c r="Q120" s="97">
        <f t="shared" si="71"/>
        <v>0</v>
      </c>
      <c r="R120" s="97">
        <f t="shared" si="72"/>
        <v>0</v>
      </c>
      <c r="S120" s="6">
        <f t="shared" si="73"/>
        <v>44.052697633472093</v>
      </c>
      <c r="T120" s="6"/>
      <c r="U120" s="6"/>
      <c r="V120" s="6">
        <f t="shared" si="74"/>
        <v>0</v>
      </c>
      <c r="W120" s="149">
        <f t="shared" si="107"/>
        <v>1</v>
      </c>
      <c r="X120" s="97">
        <f t="shared" si="75"/>
        <v>0</v>
      </c>
      <c r="Y120" s="6">
        <f t="shared" si="76"/>
        <v>3.5623195375489658</v>
      </c>
      <c r="Z120" s="6">
        <f t="shared" si="77"/>
        <v>27.20499101337494</v>
      </c>
      <c r="AA120" s="6">
        <f t="shared" si="78"/>
        <v>13.53681424268607</v>
      </c>
      <c r="AB120" s="6">
        <f t="shared" si="79"/>
        <v>0.80318534535183517</v>
      </c>
      <c r="AC120" s="6">
        <f t="shared" si="80"/>
        <v>0.3</v>
      </c>
      <c r="AD120" s="6">
        <f t="array" ref="AD120">SUM(($A120-A90:A120=J90:J120)*(N90:N120))</f>
        <v>0.20079633633795879</v>
      </c>
      <c r="AE120" s="6">
        <f t="shared" si="81"/>
        <v>7499998.5025220411</v>
      </c>
      <c r="AF120" s="6">
        <f t="shared" si="108"/>
        <v>7499654.4890804263</v>
      </c>
      <c r="AG120" s="6">
        <f t="shared" si="109"/>
        <v>0</v>
      </c>
      <c r="AH120" s="6">
        <f t="shared" si="82"/>
        <v>0</v>
      </c>
      <c r="AI120" s="6">
        <f t="shared" si="83"/>
        <v>0</v>
      </c>
      <c r="AJ120" s="6">
        <f t="shared" si="84"/>
        <v>109.37744140592821</v>
      </c>
      <c r="AK120" s="6">
        <f t="shared" si="85"/>
        <v>105.66213053812314</v>
      </c>
      <c r="AL120" s="6">
        <f t="shared" si="86"/>
        <v>4.1924338775098668</v>
      </c>
      <c r="AM120" s="6">
        <f t="shared" si="87"/>
        <v>219.23200582156122</v>
      </c>
      <c r="AN120" s="6">
        <f t="shared" si="88"/>
        <v>124.78143579187169</v>
      </c>
      <c r="AO120" s="6">
        <f t="shared" si="89"/>
        <v>1.4974779591699554</v>
      </c>
      <c r="AP120" s="6">
        <f t="shared" si="90"/>
        <v>0.14108607539885837</v>
      </c>
      <c r="AQ120" s="14">
        <f t="shared" si="91"/>
        <v>1</v>
      </c>
      <c r="AR120" s="146">
        <f t="shared" si="92"/>
        <v>0</v>
      </c>
      <c r="AS120" s="146">
        <f t="shared" si="93"/>
        <v>0</v>
      </c>
      <c r="AT120" s="146">
        <f t="shared" si="94"/>
        <v>0</v>
      </c>
      <c r="AU120" s="77">
        <f t="shared" si="95"/>
        <v>0</v>
      </c>
      <c r="AV120" s="77">
        <f t="shared" si="96"/>
        <v>0</v>
      </c>
      <c r="AW120" s="77">
        <f t="shared" si="97"/>
        <v>0</v>
      </c>
      <c r="AX120" s="77">
        <f t="shared" si="98"/>
        <v>0</v>
      </c>
      <c r="AY120" s="6">
        <f t="shared" si="110"/>
        <v>0</v>
      </c>
      <c r="AZ120" s="6">
        <f t="shared" si="99"/>
        <v>0</v>
      </c>
      <c r="BA120" s="6">
        <f t="shared" si="100"/>
        <v>0</v>
      </c>
      <c r="BB120" s="6">
        <f t="shared" si="101"/>
        <v>345.51091957260292</v>
      </c>
      <c r="BC120" s="6">
        <f t="shared" si="102"/>
        <v>69.102183914520566</v>
      </c>
      <c r="BD120" s="6">
        <f t="shared" si="103"/>
        <v>5.9899118366798216</v>
      </c>
      <c r="BE120" s="6">
        <f t="shared" si="104"/>
        <v>0</v>
      </c>
      <c r="BF120" s="6">
        <f t="shared" si="111"/>
        <v>0</v>
      </c>
      <c r="BG120" s="6"/>
      <c r="BH120" s="6"/>
      <c r="BI120" s="51">
        <f t="shared" si="105"/>
        <v>0.99995413153195978</v>
      </c>
      <c r="BT120" s="18"/>
    </row>
    <row r="121" spans="1:72">
      <c r="A121">
        <f t="shared" si="58"/>
        <v>98</v>
      </c>
      <c r="B121" s="30">
        <f t="shared" si="59"/>
        <v>43867</v>
      </c>
      <c r="C121" s="14">
        <f t="shared" si="60"/>
        <v>2</v>
      </c>
      <c r="D121" s="14">
        <f t="shared" si="61"/>
        <v>4</v>
      </c>
      <c r="E121" s="14">
        <f t="shared" si="62"/>
        <v>4</v>
      </c>
      <c r="F121" s="53">
        <f t="shared" si="63"/>
        <v>43867</v>
      </c>
      <c r="G121" s="66">
        <f t="shared" si="64"/>
        <v>2.5</v>
      </c>
      <c r="H121" s="66">
        <f t="shared" si="57"/>
        <v>0.1</v>
      </c>
      <c r="I121" s="172">
        <f t="shared" si="65"/>
        <v>0.01</v>
      </c>
      <c r="J121" s="14">
        <f t="shared" si="66"/>
        <v>6</v>
      </c>
      <c r="K121" s="18">
        <f t="shared" si="67"/>
        <v>0.23308181416587292</v>
      </c>
      <c r="L121" s="18">
        <f t="shared" si="68"/>
        <v>6.6666666666666671E-3</v>
      </c>
      <c r="M121" s="6">
        <f t="shared" si="69"/>
        <v>50.149763105355632</v>
      </c>
      <c r="N121" s="6">
        <f t="shared" si="106"/>
        <v>0.50149763105355638</v>
      </c>
      <c r="O121" s="6">
        <f t="shared" si="70"/>
        <v>6374812.3799387868</v>
      </c>
      <c r="P121" s="6">
        <f>IF($B121&lt;$D$12,0,IF('Plot Data'!X71&gt;0,'Plot Data'!X71,MAX(0,MIN($D$15,$O121))))</f>
        <v>0</v>
      </c>
      <c r="Q121" s="97">
        <f t="shared" si="71"/>
        <v>0</v>
      </c>
      <c r="R121" s="97">
        <f t="shared" si="72"/>
        <v>0</v>
      </c>
      <c r="S121" s="6">
        <f t="shared" si="73"/>
        <v>50.149763105355632</v>
      </c>
      <c r="T121" s="6"/>
      <c r="U121" s="6"/>
      <c r="V121" s="6">
        <f t="shared" si="74"/>
        <v>0</v>
      </c>
      <c r="W121" s="149">
        <f t="shared" si="107"/>
        <v>1</v>
      </c>
      <c r="X121" s="97">
        <f t="shared" si="75"/>
        <v>0</v>
      </c>
      <c r="Y121" s="6">
        <f t="shared" si="76"/>
        <v>4.0159267267591758</v>
      </c>
      <c r="Z121" s="6">
        <f t="shared" si="77"/>
        <v>30.966731841269883</v>
      </c>
      <c r="AA121" s="6">
        <f t="shared" si="78"/>
        <v>15.260521561684868</v>
      </c>
      <c r="AB121" s="6">
        <f t="shared" si="79"/>
        <v>0.91790903589515482</v>
      </c>
      <c r="AC121" s="6">
        <f t="shared" si="80"/>
        <v>6.9926094122987226E-2</v>
      </c>
      <c r="AD121" s="6">
        <f t="array" ref="AD121">SUM(($A121-A91:A121=J91:J121)*(N91:N121))</f>
        <v>0.22947725897378871</v>
      </c>
      <c r="AE121" s="6">
        <f t="shared" si="81"/>
        <v>7499998.2730447818</v>
      </c>
      <c r="AF121" s="6">
        <f t="shared" si="108"/>
        <v>7499604.3393173208</v>
      </c>
      <c r="AG121" s="6">
        <f t="shared" si="109"/>
        <v>0</v>
      </c>
      <c r="AH121" s="6">
        <f t="shared" si="82"/>
        <v>0</v>
      </c>
      <c r="AI121" s="6">
        <f t="shared" si="83"/>
        <v>0</v>
      </c>
      <c r="AJ121" s="6">
        <f t="shared" si="84"/>
        <v>124.5445459432548</v>
      </c>
      <c r="AK121" s="6">
        <f t="shared" si="85"/>
        <v>120.45043178181299</v>
      </c>
      <c r="AL121" s="6">
        <f t="shared" si="86"/>
        <v>4.8109395603082463</v>
      </c>
      <c r="AM121" s="6">
        <f t="shared" si="87"/>
        <v>249.80591728537604</v>
      </c>
      <c r="AN121" s="6">
        <f t="shared" si="88"/>
        <v>144.12781017443871</v>
      </c>
      <c r="AO121" s="6">
        <f t="shared" si="89"/>
        <v>1.7269552181437442</v>
      </c>
      <c r="AP121" s="6">
        <f t="shared" si="90"/>
        <v>0.16103055995436971</v>
      </c>
      <c r="AQ121" s="14">
        <f t="shared" si="91"/>
        <v>1</v>
      </c>
      <c r="AR121" s="146">
        <f t="shared" si="92"/>
        <v>0</v>
      </c>
      <c r="AS121" s="146">
        <f t="shared" si="93"/>
        <v>0</v>
      </c>
      <c r="AT121" s="146">
        <f t="shared" si="94"/>
        <v>0</v>
      </c>
      <c r="AU121" s="77">
        <f t="shared" si="95"/>
        <v>0</v>
      </c>
      <c r="AV121" s="77">
        <f t="shared" si="96"/>
        <v>0</v>
      </c>
      <c r="AW121" s="77">
        <f t="shared" si="97"/>
        <v>0</v>
      </c>
      <c r="AX121" s="77">
        <f t="shared" si="98"/>
        <v>0</v>
      </c>
      <c r="AY121" s="6">
        <f t="shared" si="110"/>
        <v>0</v>
      </c>
      <c r="AZ121" s="6">
        <f t="shared" si="99"/>
        <v>0</v>
      </c>
      <c r="BA121" s="6">
        <f t="shared" si="100"/>
        <v>0</v>
      </c>
      <c r="BB121" s="6">
        <f t="shared" si="101"/>
        <v>395.66068267795856</v>
      </c>
      <c r="BC121" s="6">
        <f t="shared" si="102"/>
        <v>79.132136535591698</v>
      </c>
      <c r="BD121" s="6">
        <f t="shared" si="103"/>
        <v>6.9078208725749768</v>
      </c>
      <c r="BE121" s="6">
        <f t="shared" si="104"/>
        <v>0</v>
      </c>
      <c r="BF121" s="6">
        <f t="shared" si="111"/>
        <v>0</v>
      </c>
      <c r="BG121" s="6"/>
      <c r="BH121" s="6"/>
      <c r="BI121" s="51">
        <f t="shared" si="105"/>
        <v>0.9999474754909109</v>
      </c>
      <c r="BT121" s="18"/>
    </row>
    <row r="122" spans="1:72">
      <c r="A122">
        <f t="shared" si="58"/>
        <v>99</v>
      </c>
      <c r="B122" s="30">
        <f t="shared" si="59"/>
        <v>43868</v>
      </c>
      <c r="C122" s="14">
        <f t="shared" si="60"/>
        <v>2</v>
      </c>
      <c r="D122" s="14">
        <f t="shared" si="61"/>
        <v>4</v>
      </c>
      <c r="E122" s="14">
        <f t="shared" si="62"/>
        <v>4</v>
      </c>
      <c r="F122" s="53">
        <f t="shared" si="63"/>
        <v>43868</v>
      </c>
      <c r="G122" s="66">
        <f t="shared" si="64"/>
        <v>2.5</v>
      </c>
      <c r="H122" s="66">
        <f t="shared" si="57"/>
        <v>0.1</v>
      </c>
      <c r="I122" s="172">
        <f t="shared" si="65"/>
        <v>0.01</v>
      </c>
      <c r="J122" s="14">
        <f t="shared" si="66"/>
        <v>6</v>
      </c>
      <c r="K122" s="18">
        <f t="shared" si="67"/>
        <v>0.23308104202689917</v>
      </c>
      <c r="L122" s="18">
        <f t="shared" si="68"/>
        <v>6.6666666666666671E-3</v>
      </c>
      <c r="M122" s="6">
        <f t="shared" si="69"/>
        <v>57.135757629917805</v>
      </c>
      <c r="N122" s="6">
        <f t="shared" si="106"/>
        <v>0.57135757629917805</v>
      </c>
      <c r="O122" s="6">
        <f t="shared" si="70"/>
        <v>6374786.1970583722</v>
      </c>
      <c r="P122" s="6">
        <f>IF($B122&lt;$D$12,0,IF('Plot Data'!X72&gt;0,'Plot Data'!X72,MAX(0,MIN($D$15,$O122))))</f>
        <v>0</v>
      </c>
      <c r="Q122" s="97">
        <f t="shared" si="71"/>
        <v>0</v>
      </c>
      <c r="R122" s="97">
        <f t="shared" si="72"/>
        <v>0</v>
      </c>
      <c r="S122" s="6">
        <f t="shared" si="73"/>
        <v>57.135757629917805</v>
      </c>
      <c r="T122" s="6"/>
      <c r="U122" s="6"/>
      <c r="V122" s="6">
        <f t="shared" si="74"/>
        <v>0</v>
      </c>
      <c r="W122" s="149">
        <f t="shared" si="107"/>
        <v>1</v>
      </c>
      <c r="X122" s="97">
        <f t="shared" si="75"/>
        <v>0</v>
      </c>
      <c r="Y122" s="6">
        <f t="shared" si="76"/>
        <v>4.589545179475774</v>
      </c>
      <c r="Z122" s="6">
        <f t="shared" si="77"/>
        <v>35.242158106777673</v>
      </c>
      <c r="AA122" s="6">
        <f t="shared" si="78"/>
        <v>17.440271682007943</v>
      </c>
      <c r="AB122" s="6">
        <f t="shared" si="79"/>
        <v>1.0476266215401209</v>
      </c>
      <c r="AC122" s="6">
        <f t="shared" si="80"/>
        <v>8.6224942917609904E-2</v>
      </c>
      <c r="AD122" s="6">
        <f t="array" ref="AD122">SUM(($A122-A92:A122=J92:J122)*(N92:N122))</f>
        <v>0.26190665538503022</v>
      </c>
      <c r="AE122" s="6">
        <f t="shared" si="81"/>
        <v>7499998.0111381263</v>
      </c>
      <c r="AF122" s="6">
        <f t="shared" si="108"/>
        <v>7499547.2035596911</v>
      </c>
      <c r="AG122" s="6">
        <f t="shared" si="109"/>
        <v>0</v>
      </c>
      <c r="AH122" s="6">
        <f t="shared" si="82"/>
        <v>0</v>
      </c>
      <c r="AI122" s="6">
        <f t="shared" si="83"/>
        <v>0</v>
      </c>
      <c r="AJ122" s="6">
        <f t="shared" si="84"/>
        <v>141.84860028691915</v>
      </c>
      <c r="AK122" s="6">
        <f t="shared" si="85"/>
        <v>137.20469158504261</v>
      </c>
      <c r="AL122" s="6">
        <f t="shared" si="86"/>
        <v>5.5104345835457265</v>
      </c>
      <c r="AM122" s="6">
        <f t="shared" si="87"/>
        <v>284.56372645550744</v>
      </c>
      <c r="AN122" s="6">
        <f t="shared" si="88"/>
        <v>166.24385197884001</v>
      </c>
      <c r="AO122" s="6">
        <f t="shared" si="89"/>
        <v>1.9888618735287744</v>
      </c>
      <c r="AP122" s="6">
        <f t="shared" si="90"/>
        <v>0.18358041728871316</v>
      </c>
      <c r="AQ122" s="14">
        <f t="shared" si="91"/>
        <v>1</v>
      </c>
      <c r="AR122" s="146">
        <f t="shared" si="92"/>
        <v>0</v>
      </c>
      <c r="AS122" s="146">
        <f t="shared" si="93"/>
        <v>0</v>
      </c>
      <c r="AT122" s="146">
        <f t="shared" si="94"/>
        <v>0</v>
      </c>
      <c r="AU122" s="77">
        <f t="shared" si="95"/>
        <v>0</v>
      </c>
      <c r="AV122" s="77">
        <f t="shared" si="96"/>
        <v>0</v>
      </c>
      <c r="AW122" s="77">
        <f t="shared" si="97"/>
        <v>0</v>
      </c>
      <c r="AX122" s="77">
        <f t="shared" si="98"/>
        <v>0</v>
      </c>
      <c r="AY122" s="6">
        <f t="shared" si="110"/>
        <v>0</v>
      </c>
      <c r="AZ122" s="6">
        <f t="shared" si="99"/>
        <v>0</v>
      </c>
      <c r="BA122" s="6">
        <f t="shared" si="100"/>
        <v>0</v>
      </c>
      <c r="BB122" s="6">
        <f t="shared" si="101"/>
        <v>452.79644030787637</v>
      </c>
      <c r="BC122" s="6">
        <f t="shared" si="102"/>
        <v>90.559288061575259</v>
      </c>
      <c r="BD122" s="6">
        <f t="shared" si="103"/>
        <v>7.9554474941150977</v>
      </c>
      <c r="BE122" s="6">
        <f t="shared" si="104"/>
        <v>0</v>
      </c>
      <c r="BF122" s="6">
        <f t="shared" si="111"/>
        <v>0</v>
      </c>
      <c r="BG122" s="6"/>
      <c r="BH122" s="6"/>
      <c r="BI122" s="51">
        <f t="shared" si="105"/>
        <v>0.99993989230693581</v>
      </c>
      <c r="BT122" s="18"/>
    </row>
    <row r="123" spans="1:72">
      <c r="A123">
        <f t="shared" si="58"/>
        <v>100</v>
      </c>
      <c r="B123" s="30">
        <f t="shared" si="59"/>
        <v>43869</v>
      </c>
      <c r="C123" s="14">
        <f t="shared" si="60"/>
        <v>2</v>
      </c>
      <c r="D123" s="14">
        <f t="shared" si="61"/>
        <v>4</v>
      </c>
      <c r="E123" s="14">
        <f t="shared" si="62"/>
        <v>4</v>
      </c>
      <c r="F123" s="53">
        <f t="shared" si="63"/>
        <v>43869</v>
      </c>
      <c r="G123" s="66">
        <f t="shared" si="64"/>
        <v>2.5</v>
      </c>
      <c r="H123" s="66">
        <f t="shared" si="57"/>
        <v>0.1</v>
      </c>
      <c r="I123" s="172">
        <f t="shared" si="65"/>
        <v>0.01</v>
      </c>
      <c r="J123" s="14">
        <f t="shared" si="66"/>
        <v>6</v>
      </c>
      <c r="K123" s="18">
        <f t="shared" si="67"/>
        <v>0.23308016232989184</v>
      </c>
      <c r="L123" s="18">
        <f t="shared" si="68"/>
        <v>6.6666666666666671E-3</v>
      </c>
      <c r="M123" s="6">
        <f t="shared" si="69"/>
        <v>65.078522798764496</v>
      </c>
      <c r="N123" s="6">
        <f t="shared" si="106"/>
        <v>0.65078522798764493</v>
      </c>
      <c r="O123" s="6">
        <f t="shared" si="70"/>
        <v>6374756.43029992</v>
      </c>
      <c r="P123" s="6">
        <f>IF($B123&lt;$D$12,0,IF('Plot Data'!X73&gt;0,'Plot Data'!X73,MAX(0,MIN($D$15,$O123))))</f>
        <v>0</v>
      </c>
      <c r="Q123" s="97">
        <f t="shared" si="71"/>
        <v>0</v>
      </c>
      <c r="R123" s="97">
        <f t="shared" si="72"/>
        <v>0</v>
      </c>
      <c r="S123" s="6">
        <f t="shared" si="73"/>
        <v>65.078522798764496</v>
      </c>
      <c r="T123" s="6"/>
      <c r="U123" s="6"/>
      <c r="V123" s="6">
        <f t="shared" si="74"/>
        <v>0</v>
      </c>
      <c r="W123" s="149">
        <f t="shared" si="107"/>
        <v>1</v>
      </c>
      <c r="X123" s="97">
        <f t="shared" si="75"/>
        <v>0</v>
      </c>
      <c r="Y123" s="6">
        <f t="shared" si="76"/>
        <v>5.2381331077006044</v>
      </c>
      <c r="Z123" s="6">
        <f t="shared" si="77"/>
        <v>40.119810484284507</v>
      </c>
      <c r="AA123" s="6">
        <f t="shared" si="78"/>
        <v>19.904905809262296</v>
      </c>
      <c r="AB123" s="6">
        <f t="shared" si="79"/>
        <v>1.1942952407178911</v>
      </c>
      <c r="AC123" s="6">
        <f t="shared" si="80"/>
        <v>0.10632283111176993</v>
      </c>
      <c r="AD123" s="6">
        <f t="array" ref="AD123">SUM(($A123-A93:A123=J93:J123)*(N93:N123))</f>
        <v>0.29857381017947277</v>
      </c>
      <c r="AE123" s="6">
        <f t="shared" si="81"/>
        <v>7499997.7125643156</v>
      </c>
      <c r="AF123" s="6">
        <f t="shared" si="108"/>
        <v>7499482.1250368925</v>
      </c>
      <c r="AG123" s="6">
        <f t="shared" si="109"/>
        <v>0</v>
      </c>
      <c r="AH123" s="6">
        <f t="shared" si="82"/>
        <v>0</v>
      </c>
      <c r="AI123" s="6">
        <f t="shared" si="83"/>
        <v>0</v>
      </c>
      <c r="AJ123" s="6">
        <f t="shared" si="84"/>
        <v>161.56917949369856</v>
      </c>
      <c r="AK123" s="6">
        <f t="shared" si="85"/>
        <v>156.22530101934694</v>
      </c>
      <c r="AL123" s="6">
        <f t="shared" si="86"/>
        <v>6.2998331829723746</v>
      </c>
      <c r="AM123" s="6">
        <f t="shared" si="87"/>
        <v>324.09431369601788</v>
      </c>
      <c r="AN123" s="6">
        <f t="shared" si="88"/>
        <v>191.49321372691469</v>
      </c>
      <c r="AO123" s="6">
        <f t="shared" si="89"/>
        <v>2.2874356837082472</v>
      </c>
      <c r="AP123" s="6">
        <f t="shared" si="90"/>
        <v>0.20909340421764763</v>
      </c>
      <c r="AQ123" s="14">
        <f t="shared" si="91"/>
        <v>1</v>
      </c>
      <c r="AR123" s="146">
        <f t="shared" si="92"/>
        <v>0</v>
      </c>
      <c r="AS123" s="146">
        <f t="shared" si="93"/>
        <v>0</v>
      </c>
      <c r="AT123" s="146">
        <f t="shared" si="94"/>
        <v>0</v>
      </c>
      <c r="AU123" s="77">
        <f t="shared" si="95"/>
        <v>0</v>
      </c>
      <c r="AV123" s="77">
        <f t="shared" si="96"/>
        <v>0</v>
      </c>
      <c r="AW123" s="77">
        <f t="shared" si="97"/>
        <v>0</v>
      </c>
      <c r="AX123" s="77">
        <f t="shared" si="98"/>
        <v>0</v>
      </c>
      <c r="AY123" s="6">
        <f t="shared" si="110"/>
        <v>0</v>
      </c>
      <c r="AZ123" s="6">
        <f t="shared" si="99"/>
        <v>0</v>
      </c>
      <c r="BA123" s="6">
        <f t="shared" si="100"/>
        <v>0</v>
      </c>
      <c r="BB123" s="6">
        <f t="shared" si="101"/>
        <v>517.87496310664085</v>
      </c>
      <c r="BC123" s="6">
        <f t="shared" si="102"/>
        <v>103.57499262132816</v>
      </c>
      <c r="BD123" s="6">
        <f t="shared" si="103"/>
        <v>9.1497427348329889</v>
      </c>
      <c r="BE123" s="6">
        <f t="shared" si="104"/>
        <v>0</v>
      </c>
      <c r="BF123" s="6">
        <f t="shared" si="111"/>
        <v>0</v>
      </c>
      <c r="BG123" s="6"/>
      <c r="BH123" s="6"/>
      <c r="BI123" s="51">
        <f t="shared" si="105"/>
        <v>0.99993125497537694</v>
      </c>
      <c r="BT123" s="18"/>
    </row>
    <row r="124" spans="1:72">
      <c r="A124">
        <f t="shared" si="58"/>
        <v>101</v>
      </c>
      <c r="B124" s="30">
        <f t="shared" si="59"/>
        <v>43870</v>
      </c>
      <c r="C124" s="14">
        <f t="shared" si="60"/>
        <v>2</v>
      </c>
      <c r="D124" s="14">
        <f t="shared" si="61"/>
        <v>4</v>
      </c>
      <c r="E124" s="14">
        <f t="shared" si="62"/>
        <v>4</v>
      </c>
      <c r="F124" s="53">
        <f t="shared" si="63"/>
        <v>43870</v>
      </c>
      <c r="G124" s="66">
        <f t="shared" si="64"/>
        <v>2.5</v>
      </c>
      <c r="H124" s="66">
        <f t="shared" si="57"/>
        <v>0.1</v>
      </c>
      <c r="I124" s="172">
        <f t="shared" si="65"/>
        <v>0.01</v>
      </c>
      <c r="J124" s="14">
        <f t="shared" si="66"/>
        <v>6</v>
      </c>
      <c r="K124" s="18">
        <f t="shared" si="67"/>
        <v>0.2330791603397786</v>
      </c>
      <c r="L124" s="18">
        <f t="shared" si="68"/>
        <v>6.6666666666666671E-3</v>
      </c>
      <c r="M124" s="6">
        <f t="shared" si="69"/>
        <v>74.113269566483268</v>
      </c>
      <c r="N124" s="6">
        <f t="shared" si="106"/>
        <v>0.74113269566483264</v>
      </c>
      <c r="O124" s="6">
        <f t="shared" si="70"/>
        <v>6374722.5755130267</v>
      </c>
      <c r="P124" s="6">
        <f>IF($B124&lt;$D$12,0,IF('Plot Data'!X74&gt;0,'Plot Data'!X74,MAX(0,MIN($D$15,$O124))))</f>
        <v>0</v>
      </c>
      <c r="Q124" s="97">
        <f t="shared" si="71"/>
        <v>0</v>
      </c>
      <c r="R124" s="97">
        <f t="shared" si="72"/>
        <v>0</v>
      </c>
      <c r="S124" s="6">
        <f t="shared" si="73"/>
        <v>74.113269566483268</v>
      </c>
      <c r="T124" s="6"/>
      <c r="U124" s="6"/>
      <c r="V124" s="6">
        <f t="shared" si="74"/>
        <v>0</v>
      </c>
      <c r="W124" s="149">
        <f t="shared" si="107"/>
        <v>1</v>
      </c>
      <c r="X124" s="97">
        <f t="shared" si="75"/>
        <v>0</v>
      </c>
      <c r="Y124" s="6">
        <f t="shared" si="76"/>
        <v>5.9714762035894555</v>
      </c>
      <c r="Z124" s="6">
        <f t="shared" si="77"/>
        <v>45.708606103934244</v>
      </c>
      <c r="AA124" s="6">
        <f t="shared" si="78"/>
        <v>22.69160957363993</v>
      </c>
      <c r="AB124" s="6">
        <f t="shared" si="79"/>
        <v>1.3602495506687471</v>
      </c>
      <c r="AC124" s="6">
        <f t="shared" si="80"/>
        <v>0.13110525937186474</v>
      </c>
      <c r="AD124" s="6">
        <f t="array" ref="AD124">SUM(($A124-A94:A124=J94:J124)*(N94:N124))</f>
        <v>0.34006238766718677</v>
      </c>
      <c r="AE124" s="6">
        <f t="shared" si="81"/>
        <v>7499997.3725019284</v>
      </c>
      <c r="AF124" s="6">
        <f t="shared" si="108"/>
        <v>7499408.0117673259</v>
      </c>
      <c r="AG124" s="6">
        <f t="shared" si="109"/>
        <v>0</v>
      </c>
      <c r="AH124" s="6">
        <f t="shared" si="82"/>
        <v>0</v>
      </c>
      <c r="AI124" s="6">
        <f t="shared" si="83"/>
        <v>0</v>
      </c>
      <c r="AJ124" s="6">
        <f t="shared" si="84"/>
        <v>184.00236675265813</v>
      </c>
      <c r="AK124" s="6">
        <f t="shared" si="85"/>
        <v>177.8820479989725</v>
      </c>
      <c r="AL124" s="6">
        <f t="shared" si="86"/>
        <v>7.1889150866020701</v>
      </c>
      <c r="AM124" s="6">
        <f t="shared" si="87"/>
        <v>369.07332983823272</v>
      </c>
      <c r="AN124" s="6">
        <f t="shared" si="88"/>
        <v>220.28740476351595</v>
      </c>
      <c r="AO124" s="6">
        <f t="shared" si="89"/>
        <v>2.6274980713754341</v>
      </c>
      <c r="AP124" s="6">
        <f t="shared" si="90"/>
        <v>0.23800536380555259</v>
      </c>
      <c r="AQ124" s="14">
        <f t="shared" si="91"/>
        <v>1</v>
      </c>
      <c r="AR124" s="146">
        <f t="shared" si="92"/>
        <v>0</v>
      </c>
      <c r="AS124" s="146">
        <f t="shared" si="93"/>
        <v>0</v>
      </c>
      <c r="AT124" s="146">
        <f t="shared" si="94"/>
        <v>0</v>
      </c>
      <c r="AU124" s="77">
        <f t="shared" si="95"/>
        <v>0</v>
      </c>
      <c r="AV124" s="77">
        <f t="shared" si="96"/>
        <v>0</v>
      </c>
      <c r="AW124" s="77">
        <f t="shared" si="97"/>
        <v>0</v>
      </c>
      <c r="AX124" s="77">
        <f t="shared" si="98"/>
        <v>0</v>
      </c>
      <c r="AY124" s="6">
        <f t="shared" si="110"/>
        <v>0</v>
      </c>
      <c r="AZ124" s="6">
        <f t="shared" si="99"/>
        <v>0</v>
      </c>
      <c r="BA124" s="6">
        <f t="shared" si="100"/>
        <v>0</v>
      </c>
      <c r="BB124" s="6">
        <f t="shared" si="101"/>
        <v>591.98823267312412</v>
      </c>
      <c r="BC124" s="6">
        <f t="shared" si="102"/>
        <v>118.39764653462481</v>
      </c>
      <c r="BD124" s="6">
        <f t="shared" si="103"/>
        <v>10.509992285501736</v>
      </c>
      <c r="BE124" s="6">
        <f t="shared" si="104"/>
        <v>0</v>
      </c>
      <c r="BF124" s="6">
        <f t="shared" si="111"/>
        <v>0</v>
      </c>
      <c r="BG124" s="6"/>
      <c r="BH124" s="6"/>
      <c r="BI124" s="51">
        <f t="shared" si="105"/>
        <v>0.99992141854118999</v>
      </c>
      <c r="BT124" s="18"/>
    </row>
    <row r="125" spans="1:72">
      <c r="A125">
        <f t="shared" si="58"/>
        <v>102</v>
      </c>
      <c r="B125" s="30">
        <f t="shared" si="59"/>
        <v>43871</v>
      </c>
      <c r="C125" s="14">
        <f t="shared" si="60"/>
        <v>2</v>
      </c>
      <c r="D125" s="14">
        <f t="shared" si="61"/>
        <v>4</v>
      </c>
      <c r="E125" s="14">
        <f t="shared" si="62"/>
        <v>4</v>
      </c>
      <c r="F125" s="53">
        <f t="shared" si="63"/>
        <v>43871</v>
      </c>
      <c r="G125" s="66">
        <f t="shared" si="64"/>
        <v>2.5</v>
      </c>
      <c r="H125" s="66">
        <f t="shared" si="57"/>
        <v>0.1</v>
      </c>
      <c r="I125" s="172">
        <f t="shared" si="65"/>
        <v>0.01</v>
      </c>
      <c r="J125" s="14">
        <f t="shared" si="66"/>
        <v>6</v>
      </c>
      <c r="K125" s="18">
        <f t="shared" si="67"/>
        <v>0.23307801923852731</v>
      </c>
      <c r="L125" s="18">
        <f t="shared" si="68"/>
        <v>6.6666666666666671E-3</v>
      </c>
      <c r="M125" s="6">
        <f t="shared" si="69"/>
        <v>84.395228684181106</v>
      </c>
      <c r="N125" s="6">
        <f t="shared" si="106"/>
        <v>0.84395228684181112</v>
      </c>
      <c r="O125" s="6">
        <f t="shared" si="70"/>
        <v>6374684.0542962765</v>
      </c>
      <c r="P125" s="6">
        <f>IF($B125&lt;$D$12,0,IF('Plot Data'!X75&gt;0,'Plot Data'!X75,MAX(0,MIN($D$15,$O125))))</f>
        <v>0</v>
      </c>
      <c r="Q125" s="97">
        <f t="shared" si="71"/>
        <v>0</v>
      </c>
      <c r="R125" s="97">
        <f t="shared" si="72"/>
        <v>0</v>
      </c>
      <c r="S125" s="6">
        <f t="shared" si="73"/>
        <v>84.395228684181106</v>
      </c>
      <c r="T125" s="6"/>
      <c r="U125" s="6"/>
      <c r="V125" s="6">
        <f t="shared" si="74"/>
        <v>0</v>
      </c>
      <c r="W125" s="149">
        <f t="shared" si="107"/>
        <v>1</v>
      </c>
      <c r="X125" s="97">
        <f t="shared" si="75"/>
        <v>0</v>
      </c>
      <c r="Y125" s="6">
        <f t="shared" si="76"/>
        <v>6.801247753343735</v>
      </c>
      <c r="Z125" s="6">
        <f t="shared" si="77"/>
        <v>52.062818239011598</v>
      </c>
      <c r="AA125" s="6">
        <f t="shared" si="78"/>
        <v>25.844741462706192</v>
      </c>
      <c r="AB125" s="6">
        <f t="shared" si="79"/>
        <v>1.5483365920634942</v>
      </c>
      <c r="AC125" s="6">
        <f t="shared" si="80"/>
        <v>0.16166412377193004</v>
      </c>
      <c r="AD125" s="6">
        <f t="array" ref="AD125">SUM(($A125-A95:A125=J95:J125)*(N95:N125))</f>
        <v>0.38708414801587354</v>
      </c>
      <c r="AE125" s="6">
        <f t="shared" si="81"/>
        <v>7499996.9854177805</v>
      </c>
      <c r="AF125" s="6">
        <f t="shared" si="108"/>
        <v>7499323.616538642</v>
      </c>
      <c r="AG125" s="6">
        <f t="shared" si="109"/>
        <v>0</v>
      </c>
      <c r="AH125" s="6">
        <f t="shared" si="82"/>
        <v>0</v>
      </c>
      <c r="AI125" s="6">
        <f t="shared" si="83"/>
        <v>0</v>
      </c>
      <c r="AJ125" s="6">
        <f t="shared" si="84"/>
        <v>209.53352944448392</v>
      </c>
      <c r="AK125" s="6">
        <f t="shared" si="85"/>
        <v>202.5517881832144</v>
      </c>
      <c r="AL125" s="6">
        <f t="shared" si="86"/>
        <v>8.1885034068777625</v>
      </c>
      <c r="AM125" s="6">
        <f t="shared" si="87"/>
        <v>420.27382103457609</v>
      </c>
      <c r="AN125" s="6">
        <f t="shared" si="88"/>
        <v>253.09505810333783</v>
      </c>
      <c r="AO125" s="6">
        <f t="shared" si="89"/>
        <v>3.0145822193913077</v>
      </c>
      <c r="AP125" s="6">
        <f t="shared" si="90"/>
        <v>0.27085951049096563</v>
      </c>
      <c r="AQ125" s="14">
        <f t="shared" si="91"/>
        <v>1</v>
      </c>
      <c r="AR125" s="146">
        <f t="shared" si="92"/>
        <v>0</v>
      </c>
      <c r="AS125" s="146">
        <f t="shared" si="93"/>
        <v>0</v>
      </c>
      <c r="AT125" s="146">
        <f t="shared" si="94"/>
        <v>0</v>
      </c>
      <c r="AU125" s="77">
        <f t="shared" si="95"/>
        <v>0</v>
      </c>
      <c r="AV125" s="77">
        <f t="shared" si="96"/>
        <v>0</v>
      </c>
      <c r="AW125" s="77">
        <f t="shared" si="97"/>
        <v>0</v>
      </c>
      <c r="AX125" s="77">
        <f t="shared" si="98"/>
        <v>0</v>
      </c>
      <c r="AY125" s="6">
        <f t="shared" si="110"/>
        <v>0</v>
      </c>
      <c r="AZ125" s="6">
        <f t="shared" si="99"/>
        <v>0</v>
      </c>
      <c r="BA125" s="6">
        <f t="shared" si="100"/>
        <v>0</v>
      </c>
      <c r="BB125" s="6">
        <f t="shared" si="101"/>
        <v>676.38346135730524</v>
      </c>
      <c r="BC125" s="6">
        <f t="shared" si="102"/>
        <v>135.27669227146103</v>
      </c>
      <c r="BD125" s="6">
        <f t="shared" si="103"/>
        <v>12.058328877565231</v>
      </c>
      <c r="BE125" s="6">
        <f t="shared" si="104"/>
        <v>0</v>
      </c>
      <c r="BF125" s="6">
        <f t="shared" si="111"/>
        <v>0</v>
      </c>
      <c r="BG125" s="6"/>
      <c r="BH125" s="6"/>
      <c r="BI125" s="51">
        <f t="shared" si="105"/>
        <v>0.99991021744669395</v>
      </c>
      <c r="BT125" s="18"/>
    </row>
    <row r="126" spans="1:72">
      <c r="A126">
        <f t="shared" si="58"/>
        <v>103</v>
      </c>
      <c r="B126" s="30">
        <f t="shared" si="59"/>
        <v>43872</v>
      </c>
      <c r="C126" s="14">
        <f t="shared" si="60"/>
        <v>2</v>
      </c>
      <c r="D126" s="14">
        <f t="shared" si="61"/>
        <v>4</v>
      </c>
      <c r="E126" s="14">
        <f t="shared" si="62"/>
        <v>4</v>
      </c>
      <c r="F126" s="53">
        <f t="shared" si="63"/>
        <v>43872</v>
      </c>
      <c r="G126" s="66">
        <f t="shared" si="64"/>
        <v>2.5</v>
      </c>
      <c r="H126" s="66">
        <f t="shared" si="57"/>
        <v>0.1</v>
      </c>
      <c r="I126" s="172">
        <f t="shared" si="65"/>
        <v>0.01</v>
      </c>
      <c r="J126" s="14">
        <f t="shared" si="66"/>
        <v>6</v>
      </c>
      <c r="K126" s="18">
        <f t="shared" si="67"/>
        <v>0.23307671981727496</v>
      </c>
      <c r="L126" s="18">
        <f t="shared" si="68"/>
        <v>6.6666666666666671E-3</v>
      </c>
      <c r="M126" s="6">
        <f t="shared" si="69"/>
        <v>96.102084140236315</v>
      </c>
      <c r="N126" s="6">
        <f t="shared" si="106"/>
        <v>0.96102084140236321</v>
      </c>
      <c r="O126" s="6">
        <f t="shared" si="70"/>
        <v>6374640.2048572339</v>
      </c>
      <c r="P126" s="6">
        <f>IF($B126&lt;$D$12,0,IF('Plot Data'!X76&gt;0,'Plot Data'!X76,MAX(0,MIN($D$15,$O126))))</f>
        <v>0</v>
      </c>
      <c r="Q126" s="97">
        <f t="shared" si="71"/>
        <v>0</v>
      </c>
      <c r="R126" s="97">
        <f t="shared" si="72"/>
        <v>0</v>
      </c>
      <c r="S126" s="6">
        <f t="shared" si="73"/>
        <v>96.102084140236315</v>
      </c>
      <c r="T126" s="6"/>
      <c r="U126" s="6"/>
      <c r="V126" s="6">
        <f t="shared" si="74"/>
        <v>0</v>
      </c>
      <c r="W126" s="149">
        <f t="shared" si="107"/>
        <v>1</v>
      </c>
      <c r="X126" s="97">
        <f t="shared" si="75"/>
        <v>0</v>
      </c>
      <c r="Y126" s="6">
        <f t="shared" si="76"/>
        <v>7.7416829603174708</v>
      </c>
      <c r="Z126" s="6">
        <f t="shared" si="77"/>
        <v>59.29061565318662</v>
      </c>
      <c r="AA126" s="6">
        <f t="shared" si="78"/>
        <v>29.418395249206387</v>
      </c>
      <c r="AB126" s="6">
        <f t="shared" si="79"/>
        <v>1.7621079053388837</v>
      </c>
      <c r="AC126" s="6">
        <f t="shared" si="80"/>
        <v>0.19934582213517194</v>
      </c>
      <c r="AD126" s="6">
        <f t="array" ref="AD126">SUM(($A126-A96:A126=J96:J126)*(N96:N126))</f>
        <v>0.44052697633472093</v>
      </c>
      <c r="AE126" s="6">
        <f t="shared" si="81"/>
        <v>7499996.5448908042</v>
      </c>
      <c r="AF126" s="6">
        <f t="shared" si="108"/>
        <v>7499227.5144545017</v>
      </c>
      <c r="AG126" s="6">
        <f t="shared" si="109"/>
        <v>0</v>
      </c>
      <c r="AH126" s="6">
        <f t="shared" si="82"/>
        <v>0</v>
      </c>
      <c r="AI126" s="6">
        <f t="shared" si="83"/>
        <v>0</v>
      </c>
      <c r="AJ126" s="6">
        <f t="shared" si="84"/>
        <v>238.60331497121612</v>
      </c>
      <c r="AK126" s="6">
        <f t="shared" si="85"/>
        <v>230.66190068185571</v>
      </c>
      <c r="AL126" s="6">
        <f t="shared" si="86"/>
        <v>9.3107385137467524</v>
      </c>
      <c r="AM126" s="6">
        <f t="shared" si="87"/>
        <v>478.57595416681858</v>
      </c>
      <c r="AN126" s="6">
        <f t="shared" si="88"/>
        <v>290.45448213499691</v>
      </c>
      <c r="AO126" s="6">
        <f t="shared" si="89"/>
        <v>3.4551091957260285</v>
      </c>
      <c r="AP126" s="6">
        <f t="shared" si="90"/>
        <v>0.30834679612771881</v>
      </c>
      <c r="AQ126" s="14">
        <f t="shared" si="91"/>
        <v>1</v>
      </c>
      <c r="AR126" s="146">
        <f t="shared" si="92"/>
        <v>0</v>
      </c>
      <c r="AS126" s="146">
        <f t="shared" si="93"/>
        <v>0</v>
      </c>
      <c r="AT126" s="146">
        <f t="shared" si="94"/>
        <v>0</v>
      </c>
      <c r="AU126" s="77">
        <f t="shared" si="95"/>
        <v>0</v>
      </c>
      <c r="AV126" s="77">
        <f t="shared" si="96"/>
        <v>0</v>
      </c>
      <c r="AW126" s="77">
        <f t="shared" si="97"/>
        <v>0</v>
      </c>
      <c r="AX126" s="77">
        <f t="shared" si="98"/>
        <v>0</v>
      </c>
      <c r="AY126" s="6">
        <f t="shared" si="110"/>
        <v>0</v>
      </c>
      <c r="AZ126" s="6">
        <f t="shared" si="99"/>
        <v>0</v>
      </c>
      <c r="BA126" s="6">
        <f t="shared" si="100"/>
        <v>0</v>
      </c>
      <c r="BB126" s="6">
        <f t="shared" si="101"/>
        <v>772.48554549754158</v>
      </c>
      <c r="BC126" s="6">
        <f t="shared" si="102"/>
        <v>154.49710909950829</v>
      </c>
      <c r="BD126" s="6">
        <f t="shared" si="103"/>
        <v>13.820436782904114</v>
      </c>
      <c r="BE126" s="6">
        <f t="shared" si="104"/>
        <v>0</v>
      </c>
      <c r="BF126" s="6">
        <f t="shared" si="111"/>
        <v>0</v>
      </c>
      <c r="BG126" s="6"/>
      <c r="BH126" s="6"/>
      <c r="BI126" s="51">
        <f t="shared" si="105"/>
        <v>0.99989746256125589</v>
      </c>
      <c r="BT126" s="18"/>
    </row>
    <row r="127" spans="1:72">
      <c r="A127">
        <f t="shared" si="58"/>
        <v>104</v>
      </c>
      <c r="B127" s="30">
        <f t="shared" si="59"/>
        <v>43873</v>
      </c>
      <c r="C127" s="14">
        <f t="shared" si="60"/>
        <v>2</v>
      </c>
      <c r="D127" s="14">
        <f t="shared" si="61"/>
        <v>4</v>
      </c>
      <c r="E127" s="14">
        <f t="shared" si="62"/>
        <v>4</v>
      </c>
      <c r="F127" s="53">
        <f t="shared" si="63"/>
        <v>43873</v>
      </c>
      <c r="G127" s="66">
        <f t="shared" si="64"/>
        <v>2.5</v>
      </c>
      <c r="H127" s="66">
        <f t="shared" si="57"/>
        <v>0.1</v>
      </c>
      <c r="I127" s="172">
        <f t="shared" si="65"/>
        <v>0.01</v>
      </c>
      <c r="J127" s="14">
        <f t="shared" si="66"/>
        <v>6</v>
      </c>
      <c r="K127" s="18">
        <f t="shared" si="67"/>
        <v>0.23307524013150296</v>
      </c>
      <c r="L127" s="18">
        <f t="shared" si="68"/>
        <v>6.6666666666666671E-3</v>
      </c>
      <c r="M127" s="6">
        <f t="shared" si="69"/>
        <v>109.43617441379288</v>
      </c>
      <c r="N127" s="6">
        <f t="shared" si="106"/>
        <v>1.094361744137929</v>
      </c>
      <c r="O127" s="6">
        <f t="shared" si="70"/>
        <v>6374590.2735961415</v>
      </c>
      <c r="P127" s="6">
        <f>IF($B127&lt;$D$12,0,IF('Plot Data'!X77&gt;0,'Plot Data'!X77,MAX(0,MIN($D$15,$O127))))</f>
        <v>0</v>
      </c>
      <c r="Q127" s="97">
        <f t="shared" si="71"/>
        <v>0</v>
      </c>
      <c r="R127" s="97">
        <f t="shared" si="72"/>
        <v>0</v>
      </c>
      <c r="S127" s="6">
        <f t="shared" si="73"/>
        <v>109.43617441379288</v>
      </c>
      <c r="T127" s="6"/>
      <c r="U127" s="6"/>
      <c r="V127" s="6">
        <f t="shared" si="74"/>
        <v>0</v>
      </c>
      <c r="W127" s="149">
        <f t="shared" si="107"/>
        <v>1</v>
      </c>
      <c r="X127" s="97">
        <f t="shared" si="75"/>
        <v>0</v>
      </c>
      <c r="Y127" s="6">
        <f t="shared" si="76"/>
        <v>8.8105395266944182</v>
      </c>
      <c r="Z127" s="6">
        <f t="shared" si="77"/>
        <v>67.516182947344888</v>
      </c>
      <c r="AA127" s="6">
        <f t="shared" si="78"/>
        <v>33.480050201438793</v>
      </c>
      <c r="AB127" s="6">
        <f t="shared" si="79"/>
        <v>2.0059905242142255</v>
      </c>
      <c r="AC127" s="6">
        <f t="shared" si="80"/>
        <v>0.24307353493824374</v>
      </c>
      <c r="AD127" s="6">
        <f t="array" ref="AD127">SUM(($A127-A97:A127=J97:J127)*(N97:N127))</f>
        <v>0.50149763105355638</v>
      </c>
      <c r="AE127" s="6">
        <f t="shared" si="81"/>
        <v>7499996.0433931733</v>
      </c>
      <c r="AF127" s="6">
        <f t="shared" si="108"/>
        <v>7499118.0782800876</v>
      </c>
      <c r="AG127" s="6">
        <f t="shared" si="109"/>
        <v>0</v>
      </c>
      <c r="AH127" s="6">
        <f t="shared" si="82"/>
        <v>0</v>
      </c>
      <c r="AI127" s="6">
        <f t="shared" si="83"/>
        <v>0</v>
      </c>
      <c r="AJ127" s="6">
        <f t="shared" si="84"/>
        <v>271.71276691096972</v>
      </c>
      <c r="AK127" s="6">
        <f t="shared" si="85"/>
        <v>262.69204290354759</v>
      </c>
      <c r="AL127" s="6">
        <f t="shared" si="86"/>
        <v>10.572157871969178</v>
      </c>
      <c r="AM127" s="6">
        <f t="shared" si="87"/>
        <v>544.97696768648643</v>
      </c>
      <c r="AN127" s="6">
        <f t="shared" si="88"/>
        <v>332.98814539806835</v>
      </c>
      <c r="AO127" s="6">
        <f t="shared" si="89"/>
        <v>3.9566068267795851</v>
      </c>
      <c r="AP127" s="6">
        <f t="shared" si="90"/>
        <v>0.35130412394423283</v>
      </c>
      <c r="AQ127" s="14">
        <f t="shared" si="91"/>
        <v>1</v>
      </c>
      <c r="AR127" s="146">
        <f t="shared" si="92"/>
        <v>0</v>
      </c>
      <c r="AS127" s="146">
        <f t="shared" si="93"/>
        <v>0</v>
      </c>
      <c r="AT127" s="146">
        <f t="shared" si="94"/>
        <v>0</v>
      </c>
      <c r="AU127" s="77">
        <f t="shared" si="95"/>
        <v>0</v>
      </c>
      <c r="AV127" s="77">
        <f t="shared" si="96"/>
        <v>0</v>
      </c>
      <c r="AW127" s="77">
        <f t="shared" si="97"/>
        <v>0</v>
      </c>
      <c r="AX127" s="77">
        <f t="shared" si="98"/>
        <v>0</v>
      </c>
      <c r="AY127" s="6">
        <f t="shared" si="110"/>
        <v>0</v>
      </c>
      <c r="AZ127" s="6">
        <f t="shared" si="99"/>
        <v>0</v>
      </c>
      <c r="BA127" s="6">
        <f t="shared" si="100"/>
        <v>0</v>
      </c>
      <c r="BB127" s="6">
        <f t="shared" si="101"/>
        <v>881.92171991133443</v>
      </c>
      <c r="BC127" s="6">
        <f t="shared" si="102"/>
        <v>176.38434398226687</v>
      </c>
      <c r="BD127" s="6">
        <f t="shared" si="103"/>
        <v>15.82642730711834</v>
      </c>
      <c r="BE127" s="6">
        <f t="shared" si="104"/>
        <v>0</v>
      </c>
      <c r="BF127" s="6">
        <f t="shared" si="111"/>
        <v>0</v>
      </c>
      <c r="BG127" s="6"/>
      <c r="BH127" s="6"/>
      <c r="BI127" s="51">
        <f t="shared" si="105"/>
        <v>0.99988293792316607</v>
      </c>
      <c r="BT127" s="18"/>
    </row>
    <row r="128" spans="1:72">
      <c r="A128">
        <f t="shared" si="58"/>
        <v>105</v>
      </c>
      <c r="B128" s="30">
        <f t="shared" si="59"/>
        <v>43874</v>
      </c>
      <c r="C128" s="14">
        <f t="shared" si="60"/>
        <v>2</v>
      </c>
      <c r="D128" s="14">
        <f t="shared" si="61"/>
        <v>4</v>
      </c>
      <c r="E128" s="14">
        <f t="shared" si="62"/>
        <v>4</v>
      </c>
      <c r="F128" s="53">
        <f t="shared" si="63"/>
        <v>43874</v>
      </c>
      <c r="G128" s="66">
        <f t="shared" si="64"/>
        <v>2.5</v>
      </c>
      <c r="H128" s="66">
        <f t="shared" si="57"/>
        <v>0.1</v>
      </c>
      <c r="I128" s="172">
        <f t="shared" si="65"/>
        <v>0.01</v>
      </c>
      <c r="J128" s="14">
        <f t="shared" si="66"/>
        <v>6</v>
      </c>
      <c r="K128" s="18">
        <f t="shared" si="67"/>
        <v>0.23307355512274386</v>
      </c>
      <c r="L128" s="18">
        <f t="shared" si="68"/>
        <v>6.6666666666666671E-3</v>
      </c>
      <c r="M128" s="6">
        <f t="shared" si="69"/>
        <v>124.62610995064314</v>
      </c>
      <c r="N128" s="6">
        <f t="shared" si="106"/>
        <v>1.2462610995064314</v>
      </c>
      <c r="O128" s="6">
        <f t="shared" si="70"/>
        <v>6374533.4064616635</v>
      </c>
      <c r="P128" s="6">
        <f>IF($B128&lt;$D$12,0,IF('Plot Data'!X78&gt;0,'Plot Data'!X78,MAX(0,MIN($D$15,$O128))))</f>
        <v>0</v>
      </c>
      <c r="Q128" s="97">
        <f t="shared" si="71"/>
        <v>0</v>
      </c>
      <c r="R128" s="97">
        <f t="shared" si="72"/>
        <v>0</v>
      </c>
      <c r="S128" s="6">
        <f t="shared" si="73"/>
        <v>124.62610995064314</v>
      </c>
      <c r="T128" s="6"/>
      <c r="U128" s="6"/>
      <c r="V128" s="6">
        <f t="shared" si="74"/>
        <v>0</v>
      </c>
      <c r="W128" s="149">
        <f t="shared" si="107"/>
        <v>1</v>
      </c>
      <c r="X128" s="97">
        <f t="shared" si="75"/>
        <v>0</v>
      </c>
      <c r="Y128" s="6">
        <f t="shared" si="76"/>
        <v>10.029952621071127</v>
      </c>
      <c r="Z128" s="6">
        <f t="shared" si="77"/>
        <v>76.881667312189052</v>
      </c>
      <c r="AA128" s="6">
        <f t="shared" si="78"/>
        <v>38.113819960070281</v>
      </c>
      <c r="AB128" s="6">
        <f t="shared" si="79"/>
        <v>2.2854303051967122</v>
      </c>
      <c r="AC128" s="6">
        <f t="shared" si="80"/>
        <v>0.23196368576426307</v>
      </c>
      <c r="AD128" s="6">
        <f t="array" ref="AD128">SUM(($A128-A98:A128=J98:J128)*(N98:N128))</f>
        <v>0.57135757629917805</v>
      </c>
      <c r="AE128" s="6">
        <f t="shared" si="81"/>
        <v>7499995.4720355971</v>
      </c>
      <c r="AF128" s="6">
        <f t="shared" si="108"/>
        <v>7498993.4521701373</v>
      </c>
      <c r="AG128" s="6">
        <f t="shared" si="109"/>
        <v>0</v>
      </c>
      <c r="AH128" s="6">
        <f t="shared" si="82"/>
        <v>0</v>
      </c>
      <c r="AI128" s="6">
        <f t="shared" si="83"/>
        <v>0</v>
      </c>
      <c r="AJ128" s="6">
        <f t="shared" si="84"/>
        <v>309.42725692835268</v>
      </c>
      <c r="AK128" s="6">
        <f t="shared" si="85"/>
        <v>299.17445995046967</v>
      </c>
      <c r="AL128" s="6">
        <f t="shared" si="86"/>
        <v>12.054266915102449</v>
      </c>
      <c r="AM128" s="6">
        <f t="shared" si="87"/>
        <v>620.65598379392475</v>
      </c>
      <c r="AN128" s="6">
        <f t="shared" si="88"/>
        <v>381.36388166497397</v>
      </c>
      <c r="AO128" s="6">
        <f t="shared" si="89"/>
        <v>4.5279644030787631</v>
      </c>
      <c r="AP128" s="6">
        <f t="shared" si="90"/>
        <v>0.40014416927643126</v>
      </c>
      <c r="AQ128" s="14">
        <f t="shared" si="91"/>
        <v>1</v>
      </c>
      <c r="AR128" s="146">
        <f t="shared" si="92"/>
        <v>0</v>
      </c>
      <c r="AS128" s="146">
        <f t="shared" si="93"/>
        <v>0</v>
      </c>
      <c r="AT128" s="146">
        <f t="shared" si="94"/>
        <v>0</v>
      </c>
      <c r="AU128" s="77">
        <f t="shared" si="95"/>
        <v>0</v>
      </c>
      <c r="AV128" s="77">
        <f t="shared" si="96"/>
        <v>0</v>
      </c>
      <c r="AW128" s="77">
        <f t="shared" si="97"/>
        <v>0</v>
      </c>
      <c r="AX128" s="77">
        <f t="shared" si="98"/>
        <v>0</v>
      </c>
      <c r="AY128" s="6">
        <f t="shared" si="110"/>
        <v>0</v>
      </c>
      <c r="AZ128" s="6">
        <f t="shared" si="99"/>
        <v>0</v>
      </c>
      <c r="BA128" s="6">
        <f t="shared" si="100"/>
        <v>0</v>
      </c>
      <c r="BB128" s="6">
        <f t="shared" si="101"/>
        <v>1006.5478298619776</v>
      </c>
      <c r="BC128" s="6">
        <f t="shared" si="102"/>
        <v>201.30956597239549</v>
      </c>
      <c r="BD128" s="6">
        <f t="shared" si="103"/>
        <v>18.111857612315053</v>
      </c>
      <c r="BE128" s="6">
        <f t="shared" si="104"/>
        <v>0</v>
      </c>
      <c r="BF128" s="6">
        <f t="shared" si="111"/>
        <v>0</v>
      </c>
      <c r="BG128" s="6"/>
      <c r="BH128" s="6"/>
      <c r="BI128" s="51">
        <f t="shared" si="105"/>
        <v>0.99986639727061222</v>
      </c>
      <c r="BT128" s="18"/>
    </row>
    <row r="129" spans="1:72">
      <c r="A129">
        <f t="shared" si="58"/>
        <v>106</v>
      </c>
      <c r="B129" s="30">
        <f t="shared" si="59"/>
        <v>43875</v>
      </c>
      <c r="C129" s="14">
        <f t="shared" si="60"/>
        <v>2</v>
      </c>
      <c r="D129" s="14">
        <f t="shared" si="61"/>
        <v>4</v>
      </c>
      <c r="E129" s="14">
        <f t="shared" si="62"/>
        <v>4</v>
      </c>
      <c r="F129" s="53">
        <f t="shared" si="63"/>
        <v>43875</v>
      </c>
      <c r="G129" s="66">
        <f t="shared" si="64"/>
        <v>2.5</v>
      </c>
      <c r="H129" s="66">
        <f t="shared" si="57"/>
        <v>0.1</v>
      </c>
      <c r="I129" s="172">
        <f t="shared" si="65"/>
        <v>0.01</v>
      </c>
      <c r="J129" s="14">
        <f t="shared" si="66"/>
        <v>6</v>
      </c>
      <c r="K129" s="18">
        <f t="shared" si="67"/>
        <v>0.23307163621572388</v>
      </c>
      <c r="L129" s="18">
        <f t="shared" si="68"/>
        <v>6.6666666666666671E-3</v>
      </c>
      <c r="M129" s="6">
        <f t="shared" si="69"/>
        <v>141.92815973607986</v>
      </c>
      <c r="N129" s="6">
        <f t="shared" si="106"/>
        <v>1.4192815973607986</v>
      </c>
      <c r="O129" s="6">
        <f t="shared" si="70"/>
        <v>6374468.5936440332</v>
      </c>
      <c r="P129" s="6">
        <f>IF($B129&lt;$D$12,0,IF('Plot Data'!X79&gt;0,'Plot Data'!X79,MAX(0,MIN($D$15,$O129))))</f>
        <v>0</v>
      </c>
      <c r="Q129" s="97">
        <f t="shared" si="71"/>
        <v>0</v>
      </c>
      <c r="R129" s="97">
        <f t="shared" si="72"/>
        <v>0</v>
      </c>
      <c r="S129" s="6">
        <f t="shared" si="73"/>
        <v>141.92815973607986</v>
      </c>
      <c r="T129" s="6"/>
      <c r="U129" s="6"/>
      <c r="V129" s="6">
        <f t="shared" si="74"/>
        <v>0</v>
      </c>
      <c r="W129" s="149">
        <f t="shared" si="107"/>
        <v>1</v>
      </c>
      <c r="X129" s="97">
        <f t="shared" si="75"/>
        <v>0</v>
      </c>
      <c r="Y129" s="6">
        <f t="shared" si="76"/>
        <v>11.427151525983561</v>
      </c>
      <c r="Z129" s="6">
        <f t="shared" si="77"/>
        <v>87.548939531034307</v>
      </c>
      <c r="AA129" s="6">
        <f t="shared" si="78"/>
        <v>43.423175798737532</v>
      </c>
      <c r="AB129" s="6">
        <f t="shared" si="79"/>
        <v>2.6031409119505797</v>
      </c>
      <c r="AC129" s="6">
        <f t="shared" si="80"/>
        <v>0.26959760125562787</v>
      </c>
      <c r="AD129" s="6">
        <f t="array" ref="AD129">SUM(($A129-A99:A129=J99:J129)*(N99:N129))</f>
        <v>0.65078522798764493</v>
      </c>
      <c r="AE129" s="6">
        <f t="shared" si="81"/>
        <v>7499994.8212503688</v>
      </c>
      <c r="AF129" s="6">
        <f t="shared" si="108"/>
        <v>7498851.5240104012</v>
      </c>
      <c r="AG129" s="6">
        <f t="shared" si="109"/>
        <v>0</v>
      </c>
      <c r="AH129" s="6">
        <f t="shared" si="82"/>
        <v>0</v>
      </c>
      <c r="AI129" s="6">
        <f t="shared" si="83"/>
        <v>0</v>
      </c>
      <c r="AJ129" s="6">
        <f t="shared" si="84"/>
        <v>352.37932560741467</v>
      </c>
      <c r="AK129" s="6">
        <f t="shared" si="85"/>
        <v>340.69708277081588</v>
      </c>
      <c r="AL129" s="6">
        <f t="shared" si="86"/>
        <v>13.737024997809755</v>
      </c>
      <c r="AM129" s="6">
        <f t="shared" si="87"/>
        <v>706.81343337604028</v>
      </c>
      <c r="AN129" s="6">
        <f t="shared" si="88"/>
        <v>436.48380659095068</v>
      </c>
      <c r="AO129" s="6">
        <f t="shared" si="89"/>
        <v>5.1787496310664078</v>
      </c>
      <c r="AP129" s="6">
        <f t="shared" si="90"/>
        <v>0.45569825107680473</v>
      </c>
      <c r="AQ129" s="14">
        <f t="shared" si="91"/>
        <v>1</v>
      </c>
      <c r="AR129" s="146">
        <f t="shared" si="92"/>
        <v>0</v>
      </c>
      <c r="AS129" s="146">
        <f t="shared" si="93"/>
        <v>0</v>
      </c>
      <c r="AT129" s="146">
        <f t="shared" si="94"/>
        <v>0</v>
      </c>
      <c r="AU129" s="77">
        <f t="shared" si="95"/>
        <v>0</v>
      </c>
      <c r="AV129" s="77">
        <f t="shared" si="96"/>
        <v>0</v>
      </c>
      <c r="AW129" s="77">
        <f t="shared" si="97"/>
        <v>0</v>
      </c>
      <c r="AX129" s="77">
        <f t="shared" si="98"/>
        <v>0</v>
      </c>
      <c r="AY129" s="6">
        <f t="shared" si="110"/>
        <v>0</v>
      </c>
      <c r="AZ129" s="6">
        <f t="shared" si="99"/>
        <v>0</v>
      </c>
      <c r="BA129" s="6">
        <f t="shared" si="100"/>
        <v>0</v>
      </c>
      <c r="BB129" s="6">
        <f t="shared" si="101"/>
        <v>1148.4759895980574</v>
      </c>
      <c r="BC129" s="6">
        <f t="shared" si="102"/>
        <v>229.69519791961147</v>
      </c>
      <c r="BD129" s="6">
        <f t="shared" si="103"/>
        <v>20.714998524265631</v>
      </c>
      <c r="BE129" s="6">
        <f t="shared" si="104"/>
        <v>0</v>
      </c>
      <c r="BF129" s="6">
        <f t="shared" si="111"/>
        <v>0</v>
      </c>
      <c r="BG129" s="6"/>
      <c r="BH129" s="6"/>
      <c r="BI129" s="51">
        <f t="shared" si="105"/>
        <v>0.99984756026274468</v>
      </c>
      <c r="BT129" s="18"/>
    </row>
    <row r="130" spans="1:72">
      <c r="A130">
        <f t="shared" si="58"/>
        <v>107</v>
      </c>
      <c r="B130" s="30">
        <f t="shared" si="59"/>
        <v>43876</v>
      </c>
      <c r="C130" s="14">
        <f t="shared" si="60"/>
        <v>2</v>
      </c>
      <c r="D130" s="14">
        <f t="shared" si="61"/>
        <v>4</v>
      </c>
      <c r="E130" s="14">
        <f t="shared" si="62"/>
        <v>4</v>
      </c>
      <c r="F130" s="53">
        <f t="shared" si="63"/>
        <v>43876</v>
      </c>
      <c r="G130" s="66">
        <f t="shared" si="64"/>
        <v>2.5</v>
      </c>
      <c r="H130" s="66">
        <f t="shared" si="57"/>
        <v>0.1</v>
      </c>
      <c r="I130" s="172">
        <f t="shared" si="65"/>
        <v>0.01</v>
      </c>
      <c r="J130" s="14">
        <f t="shared" si="66"/>
        <v>6</v>
      </c>
      <c r="K130" s="18">
        <f t="shared" si="67"/>
        <v>0.23306945087942735</v>
      </c>
      <c r="L130" s="18">
        <f t="shared" si="68"/>
        <v>6.6666666666666671E-3</v>
      </c>
      <c r="M130" s="6">
        <f t="shared" si="69"/>
        <v>161.62651808485202</v>
      </c>
      <c r="N130" s="6">
        <f t="shared" si="106"/>
        <v>1.6162651808485202</v>
      </c>
      <c r="O130" s="6">
        <f t="shared" si="70"/>
        <v>6374394.8066444434</v>
      </c>
      <c r="P130" s="6">
        <f>IF($B130&lt;$D$12,0,IF('Plot Data'!X80&gt;0,'Plot Data'!X80,MAX(0,MIN($D$15,$O130))))</f>
        <v>0</v>
      </c>
      <c r="Q130" s="97">
        <f t="shared" si="71"/>
        <v>0</v>
      </c>
      <c r="R130" s="97">
        <f t="shared" si="72"/>
        <v>0</v>
      </c>
      <c r="S130" s="6">
        <f t="shared" si="73"/>
        <v>161.62651808485202</v>
      </c>
      <c r="T130" s="6"/>
      <c r="U130" s="6"/>
      <c r="V130" s="6">
        <f t="shared" si="74"/>
        <v>0</v>
      </c>
      <c r="W130" s="149">
        <f t="shared" si="107"/>
        <v>1</v>
      </c>
      <c r="X130" s="97">
        <f t="shared" si="75"/>
        <v>0</v>
      </c>
      <c r="Y130" s="6">
        <f t="shared" si="76"/>
        <v>13.0157045597529</v>
      </c>
      <c r="Z130" s="6">
        <f t="shared" si="77"/>
        <v>99.700887960514521</v>
      </c>
      <c r="AA130" s="6">
        <f t="shared" si="78"/>
        <v>49.459677327061016</v>
      </c>
      <c r="AB130" s="6">
        <f t="shared" si="79"/>
        <v>2.9645307826593306</v>
      </c>
      <c r="AC130" s="6">
        <f t="shared" si="80"/>
        <v>0.31217296213387857</v>
      </c>
      <c r="AD130" s="6">
        <f t="array" ref="AD130">SUM(($A130-A100:A130=J100:J130)*(N100:N130))</f>
        <v>0.74113269566483264</v>
      </c>
      <c r="AE130" s="6">
        <f t="shared" si="81"/>
        <v>7499994.0801176736</v>
      </c>
      <c r="AF130" s="6">
        <f t="shared" si="108"/>
        <v>7498689.8974923166</v>
      </c>
      <c r="AG130" s="6">
        <f t="shared" si="109"/>
        <v>0</v>
      </c>
      <c r="AH130" s="6">
        <f t="shared" si="82"/>
        <v>0</v>
      </c>
      <c r="AI130" s="6">
        <f t="shared" si="83"/>
        <v>0</v>
      </c>
      <c r="AJ130" s="6">
        <f t="shared" si="84"/>
        <v>401.28925117199924</v>
      </c>
      <c r="AK130" s="6">
        <f t="shared" si="85"/>
        <v>387.97376262161009</v>
      </c>
      <c r="AL130" s="6">
        <f t="shared" si="86"/>
        <v>15.648250122670374</v>
      </c>
      <c r="AM130" s="6">
        <f t="shared" si="87"/>
        <v>804.91126391627972</v>
      </c>
      <c r="AN130" s="6">
        <f t="shared" si="88"/>
        <v>499.2713614398985</v>
      </c>
      <c r="AO130" s="6">
        <f t="shared" si="89"/>
        <v>5.9198823267312406</v>
      </c>
      <c r="AP130" s="6">
        <f t="shared" si="90"/>
        <v>0.51892094900328478</v>
      </c>
      <c r="AQ130" s="14">
        <f t="shared" si="91"/>
        <v>1</v>
      </c>
      <c r="AR130" s="146">
        <f t="shared" si="92"/>
        <v>0</v>
      </c>
      <c r="AS130" s="146">
        <f t="shared" si="93"/>
        <v>0</v>
      </c>
      <c r="AT130" s="146">
        <f t="shared" si="94"/>
        <v>0</v>
      </c>
      <c r="AU130" s="77">
        <f t="shared" si="95"/>
        <v>0</v>
      </c>
      <c r="AV130" s="77">
        <f t="shared" si="96"/>
        <v>0</v>
      </c>
      <c r="AW130" s="77">
        <f t="shared" si="97"/>
        <v>0</v>
      </c>
      <c r="AX130" s="77">
        <f t="shared" si="98"/>
        <v>0</v>
      </c>
      <c r="AY130" s="6">
        <f t="shared" si="110"/>
        <v>0</v>
      </c>
      <c r="AZ130" s="6">
        <f t="shared" si="99"/>
        <v>0</v>
      </c>
      <c r="BA130" s="6">
        <f t="shared" si="100"/>
        <v>0</v>
      </c>
      <c r="BB130" s="6">
        <f t="shared" si="101"/>
        <v>1310.1025076829094</v>
      </c>
      <c r="BC130" s="6">
        <f t="shared" si="102"/>
        <v>262.02050153658189</v>
      </c>
      <c r="BD130" s="6">
        <f t="shared" si="103"/>
        <v>23.679529306924962</v>
      </c>
      <c r="BE130" s="6">
        <f t="shared" si="104"/>
        <v>0</v>
      </c>
      <c r="BF130" s="6">
        <f t="shared" si="111"/>
        <v>0</v>
      </c>
      <c r="BG130" s="6"/>
      <c r="BH130" s="6"/>
      <c r="BI130" s="51">
        <f t="shared" si="105"/>
        <v>0.9998261088460304</v>
      </c>
      <c r="BT130" s="18"/>
    </row>
    <row r="131" spans="1:72">
      <c r="A131">
        <f t="shared" si="58"/>
        <v>108</v>
      </c>
      <c r="B131" s="30">
        <f t="shared" si="59"/>
        <v>43877</v>
      </c>
      <c r="C131" s="14">
        <f t="shared" si="60"/>
        <v>2</v>
      </c>
      <c r="D131" s="14">
        <f t="shared" si="61"/>
        <v>4</v>
      </c>
      <c r="E131" s="14">
        <f t="shared" si="62"/>
        <v>4</v>
      </c>
      <c r="F131" s="53">
        <f t="shared" si="63"/>
        <v>43877</v>
      </c>
      <c r="G131" s="66">
        <f t="shared" si="64"/>
        <v>2.5</v>
      </c>
      <c r="H131" s="66">
        <f t="shared" si="57"/>
        <v>0.1</v>
      </c>
      <c r="I131" s="172">
        <f t="shared" si="65"/>
        <v>0.01</v>
      </c>
      <c r="J131" s="14">
        <f t="shared" si="66"/>
        <v>6</v>
      </c>
      <c r="K131" s="18">
        <f t="shared" si="67"/>
        <v>0.23306696220485568</v>
      </c>
      <c r="L131" s="18">
        <f t="shared" si="68"/>
        <v>6.6666666666666671E-3</v>
      </c>
      <c r="M131" s="6">
        <f t="shared" si="69"/>
        <v>184.0554546730101</v>
      </c>
      <c r="N131" s="6">
        <f t="shared" si="106"/>
        <v>1.840554546730101</v>
      </c>
      <c r="O131" s="6">
        <f t="shared" si="70"/>
        <v>6374310.793525693</v>
      </c>
      <c r="P131" s="6">
        <f>IF($B131&lt;$D$12,0,IF('Plot Data'!X81&gt;0,'Plot Data'!X81,MAX(0,MIN($D$15,$O131))))</f>
        <v>0</v>
      </c>
      <c r="Q131" s="97">
        <f t="shared" si="71"/>
        <v>0</v>
      </c>
      <c r="R131" s="97">
        <f t="shared" si="72"/>
        <v>0</v>
      </c>
      <c r="S131" s="6">
        <f t="shared" si="73"/>
        <v>184.0554546730101</v>
      </c>
      <c r="T131" s="6"/>
      <c r="U131" s="6"/>
      <c r="V131" s="6">
        <f t="shared" si="74"/>
        <v>0</v>
      </c>
      <c r="W131" s="149">
        <f t="shared" si="107"/>
        <v>1</v>
      </c>
      <c r="X131" s="97">
        <f t="shared" si="75"/>
        <v>0</v>
      </c>
      <c r="Y131" s="6">
        <f t="shared" si="76"/>
        <v>14.822653913296655</v>
      </c>
      <c r="Z131" s="6">
        <f t="shared" si="77"/>
        <v>113.54252778886389</v>
      </c>
      <c r="AA131" s="6">
        <f t="shared" si="78"/>
        <v>56.326084870527282</v>
      </c>
      <c r="AB131" s="6">
        <f t="shared" si="79"/>
        <v>3.3758091473672445</v>
      </c>
      <c r="AC131" s="6">
        <f t="shared" si="80"/>
        <v>0.35994870503079424</v>
      </c>
      <c r="AD131" s="6">
        <f t="array" ref="AD131">SUM(($A131-A101:A131=J101:J131)*(N101:N131))</f>
        <v>0.84395228684181112</v>
      </c>
      <c r="AE131" s="6">
        <f t="shared" si="81"/>
        <v>7499993.2361653866</v>
      </c>
      <c r="AF131" s="6">
        <f t="shared" si="108"/>
        <v>7498505.8420376433</v>
      </c>
      <c r="AG131" s="6">
        <f t="shared" si="109"/>
        <v>0</v>
      </c>
      <c r="AH131" s="6">
        <f t="shared" si="82"/>
        <v>0</v>
      </c>
      <c r="AI131" s="6">
        <f t="shared" si="83"/>
        <v>0</v>
      </c>
      <c r="AJ131" s="6">
        <f t="shared" si="84"/>
        <v>456.97952414284879</v>
      </c>
      <c r="AK131" s="6">
        <f t="shared" si="85"/>
        <v>441.81439639257945</v>
      </c>
      <c r="AL131" s="6">
        <f t="shared" si="86"/>
        <v>17.82015827816501</v>
      </c>
      <c r="AM131" s="6">
        <f t="shared" si="87"/>
        <v>916.61407881359321</v>
      </c>
      <c r="AN131" s="6">
        <f t="shared" si="88"/>
        <v>570.78004892875322</v>
      </c>
      <c r="AO131" s="6">
        <f t="shared" si="89"/>
        <v>6.763834613573052</v>
      </c>
      <c r="AP131" s="6">
        <f t="shared" si="90"/>
        <v>0.59090522031394543</v>
      </c>
      <c r="AQ131" s="14">
        <f t="shared" si="91"/>
        <v>1</v>
      </c>
      <c r="AR131" s="146">
        <f t="shared" si="92"/>
        <v>0</v>
      </c>
      <c r="AS131" s="146">
        <f t="shared" si="93"/>
        <v>0</v>
      </c>
      <c r="AT131" s="146">
        <f t="shared" si="94"/>
        <v>0</v>
      </c>
      <c r="AU131" s="77">
        <f t="shared" si="95"/>
        <v>0</v>
      </c>
      <c r="AV131" s="77">
        <f t="shared" si="96"/>
        <v>0</v>
      </c>
      <c r="AW131" s="77">
        <f t="shared" si="97"/>
        <v>0</v>
      </c>
      <c r="AX131" s="77">
        <f t="shared" si="98"/>
        <v>0</v>
      </c>
      <c r="AY131" s="6">
        <f t="shared" si="110"/>
        <v>0</v>
      </c>
      <c r="AZ131" s="6">
        <f t="shared" si="99"/>
        <v>0</v>
      </c>
      <c r="BA131" s="6">
        <f t="shared" si="100"/>
        <v>0</v>
      </c>
      <c r="BB131" s="6">
        <f t="shared" si="101"/>
        <v>1494.1579623559196</v>
      </c>
      <c r="BC131" s="6">
        <f t="shared" si="102"/>
        <v>298.83159247118391</v>
      </c>
      <c r="BD131" s="6">
        <f t="shared" si="103"/>
        <v>27.055338454292208</v>
      </c>
      <c r="BE131" s="6">
        <f t="shared" si="104"/>
        <v>0</v>
      </c>
      <c r="BF131" s="6">
        <f t="shared" si="111"/>
        <v>0</v>
      </c>
      <c r="BG131" s="6"/>
      <c r="BH131" s="6"/>
      <c r="BI131" s="51">
        <f t="shared" si="105"/>
        <v>0.99980168060411423</v>
      </c>
      <c r="BT131" s="18"/>
    </row>
    <row r="132" spans="1:72">
      <c r="A132">
        <f t="shared" si="58"/>
        <v>109</v>
      </c>
      <c r="B132" s="30">
        <f t="shared" si="59"/>
        <v>43878</v>
      </c>
      <c r="C132" s="14">
        <f t="shared" si="60"/>
        <v>2</v>
      </c>
      <c r="D132" s="14">
        <f t="shared" si="61"/>
        <v>4</v>
      </c>
      <c r="E132" s="14">
        <f t="shared" si="62"/>
        <v>4</v>
      </c>
      <c r="F132" s="53">
        <f t="shared" si="63"/>
        <v>43878</v>
      </c>
      <c r="G132" s="66">
        <f t="shared" si="64"/>
        <v>2.5</v>
      </c>
      <c r="H132" s="66">
        <f t="shared" si="57"/>
        <v>0.1</v>
      </c>
      <c r="I132" s="172">
        <f t="shared" si="65"/>
        <v>0.01</v>
      </c>
      <c r="J132" s="14">
        <f t="shared" si="66"/>
        <v>6</v>
      </c>
      <c r="K132" s="18">
        <f t="shared" si="67"/>
        <v>0.23306412813262414</v>
      </c>
      <c r="L132" s="18">
        <f t="shared" si="68"/>
        <v>6.6666666666666671E-3</v>
      </c>
      <c r="M132" s="6">
        <f t="shared" si="69"/>
        <v>209.59542251568041</v>
      </c>
      <c r="N132" s="6">
        <f t="shared" si="106"/>
        <v>2.0959542251568042</v>
      </c>
      <c r="O132" s="6">
        <f t="shared" si="70"/>
        <v>6374215.1287735868</v>
      </c>
      <c r="P132" s="6">
        <f>IF($B132&lt;$D$12,0,IF('Plot Data'!X82&gt;0,'Plot Data'!X82,MAX(0,MIN($D$15,$O132))))</f>
        <v>0</v>
      </c>
      <c r="Q132" s="97">
        <f t="shared" si="71"/>
        <v>0</v>
      </c>
      <c r="R132" s="97">
        <f t="shared" si="72"/>
        <v>0</v>
      </c>
      <c r="S132" s="6">
        <f t="shared" si="73"/>
        <v>209.59542251568041</v>
      </c>
      <c r="T132" s="6"/>
      <c r="U132" s="6"/>
      <c r="V132" s="6">
        <f t="shared" si="74"/>
        <v>0</v>
      </c>
      <c r="W132" s="149">
        <f t="shared" si="107"/>
        <v>1</v>
      </c>
      <c r="X132" s="97">
        <f t="shared" si="75"/>
        <v>0</v>
      </c>
      <c r="Y132" s="6">
        <f t="shared" si="76"/>
        <v>16.879045736836222</v>
      </c>
      <c r="Z132" s="6">
        <f t="shared" si="77"/>
        <v>129.30121446788164</v>
      </c>
      <c r="AA132" s="6">
        <f t="shared" si="78"/>
        <v>64.140373799977638</v>
      </c>
      <c r="AB132" s="6">
        <f t="shared" si="79"/>
        <v>3.8440833656094529</v>
      </c>
      <c r="AC132" s="6">
        <f t="shared" si="80"/>
        <v>0.41303601165555653</v>
      </c>
      <c r="AD132" s="6">
        <f t="array" ref="AD132">SUM(($A132-A102:A132=J102:J132)*(N102:N132))</f>
        <v>0.96102084140236321</v>
      </c>
      <c r="AE132" s="6">
        <f t="shared" si="81"/>
        <v>7499992.2751445454</v>
      </c>
      <c r="AF132" s="6">
        <f t="shared" si="108"/>
        <v>7498296.2466151277</v>
      </c>
      <c r="AG132" s="6">
        <f t="shared" si="109"/>
        <v>0</v>
      </c>
      <c r="AH132" s="6">
        <f t="shared" si="82"/>
        <v>0</v>
      </c>
      <c r="AI132" s="6">
        <f t="shared" si="83"/>
        <v>0</v>
      </c>
      <c r="AJ132" s="6">
        <f t="shared" si="84"/>
        <v>520.39468645381123</v>
      </c>
      <c r="AK132" s="6">
        <f t="shared" si="85"/>
        <v>503.131153694874</v>
      </c>
      <c r="AL132" s="6">
        <f t="shared" si="86"/>
        <v>20.290184790716545</v>
      </c>
      <c r="AM132" s="6">
        <f t="shared" si="87"/>
        <v>1043.8160249394018</v>
      </c>
      <c r="AN132" s="6">
        <f t="shared" si="88"/>
        <v>652.21250447722264</v>
      </c>
      <c r="AO132" s="6">
        <f t="shared" si="89"/>
        <v>7.7248554549754154</v>
      </c>
      <c r="AP132" s="6">
        <f t="shared" si="90"/>
        <v>0.67289617651201539</v>
      </c>
      <c r="AQ132" s="14">
        <f t="shared" si="91"/>
        <v>1</v>
      </c>
      <c r="AR132" s="146">
        <f t="shared" si="92"/>
        <v>0</v>
      </c>
      <c r="AS132" s="146">
        <f t="shared" si="93"/>
        <v>0</v>
      </c>
      <c r="AT132" s="146">
        <f t="shared" si="94"/>
        <v>0</v>
      </c>
      <c r="AU132" s="77">
        <f t="shared" si="95"/>
        <v>0</v>
      </c>
      <c r="AV132" s="77">
        <f t="shared" si="96"/>
        <v>0</v>
      </c>
      <c r="AW132" s="77">
        <f t="shared" si="97"/>
        <v>0</v>
      </c>
      <c r="AX132" s="77">
        <f t="shared" si="98"/>
        <v>0</v>
      </c>
      <c r="AY132" s="6">
        <f t="shared" si="110"/>
        <v>0</v>
      </c>
      <c r="AZ132" s="6">
        <f t="shared" si="99"/>
        <v>0</v>
      </c>
      <c r="BA132" s="6">
        <f t="shared" si="100"/>
        <v>0</v>
      </c>
      <c r="BB132" s="6">
        <f t="shared" si="101"/>
        <v>1703.7533848716</v>
      </c>
      <c r="BC132" s="6">
        <f t="shared" si="102"/>
        <v>340.75067697432002</v>
      </c>
      <c r="BD132" s="6">
        <f t="shared" si="103"/>
        <v>30.899421819901661</v>
      </c>
      <c r="BE132" s="6">
        <f t="shared" si="104"/>
        <v>0</v>
      </c>
      <c r="BF132" s="6">
        <f t="shared" si="111"/>
        <v>0</v>
      </c>
      <c r="BG132" s="6"/>
      <c r="BH132" s="6"/>
      <c r="BI132" s="51">
        <f t="shared" si="105"/>
        <v>0.99977386262982715</v>
      </c>
      <c r="BT132" s="18"/>
    </row>
    <row r="133" spans="1:72">
      <c r="A133">
        <f t="shared" si="58"/>
        <v>110</v>
      </c>
      <c r="B133" s="30">
        <f t="shared" si="59"/>
        <v>43879</v>
      </c>
      <c r="C133" s="14">
        <f t="shared" si="60"/>
        <v>2</v>
      </c>
      <c r="D133" s="14">
        <f t="shared" si="61"/>
        <v>4</v>
      </c>
      <c r="E133" s="14">
        <f t="shared" si="62"/>
        <v>4</v>
      </c>
      <c r="F133" s="53">
        <f t="shared" si="63"/>
        <v>43879</v>
      </c>
      <c r="G133" s="66">
        <f t="shared" si="64"/>
        <v>2.5</v>
      </c>
      <c r="H133" s="66">
        <f t="shared" si="57"/>
        <v>0.1</v>
      </c>
      <c r="I133" s="172">
        <f t="shared" si="65"/>
        <v>0.01</v>
      </c>
      <c r="J133" s="14">
        <f t="shared" si="66"/>
        <v>6</v>
      </c>
      <c r="K133" s="18">
        <f t="shared" si="67"/>
        <v>0.23306090074084798</v>
      </c>
      <c r="L133" s="18">
        <f t="shared" si="68"/>
        <v>6.6666666666666671E-3</v>
      </c>
      <c r="M133" s="6">
        <f t="shared" si="69"/>
        <v>238.67912213519054</v>
      </c>
      <c r="N133" s="6">
        <f t="shared" si="106"/>
        <v>2.3867912213519054</v>
      </c>
      <c r="O133" s="6">
        <f t="shared" si="70"/>
        <v>6374106.1902516652</v>
      </c>
      <c r="P133" s="6">
        <f>IF($B133&lt;$D$12,0,IF('Plot Data'!X83&gt;0,'Plot Data'!X83,MAX(0,MIN($D$15,$O133))))</f>
        <v>0</v>
      </c>
      <c r="Q133" s="97">
        <f t="shared" si="71"/>
        <v>0</v>
      </c>
      <c r="R133" s="97">
        <f t="shared" si="72"/>
        <v>0</v>
      </c>
      <c r="S133" s="6">
        <f t="shared" si="73"/>
        <v>238.67912213519054</v>
      </c>
      <c r="T133" s="6"/>
      <c r="U133" s="6"/>
      <c r="V133" s="6">
        <f t="shared" si="74"/>
        <v>0</v>
      </c>
      <c r="W133" s="149">
        <f t="shared" si="107"/>
        <v>1</v>
      </c>
      <c r="X133" s="97">
        <f t="shared" si="75"/>
        <v>0</v>
      </c>
      <c r="Y133" s="6">
        <f t="shared" si="76"/>
        <v>19.220416828047263</v>
      </c>
      <c r="Z133" s="6">
        <f t="shared" si="77"/>
        <v>147.24436373840808</v>
      </c>
      <c r="AA133" s="6">
        <f t="shared" si="78"/>
        <v>73.037583946579602</v>
      </c>
      <c r="AB133" s="6">
        <f t="shared" si="79"/>
        <v>4.3774469765517159</v>
      </c>
      <c r="AC133" s="6">
        <f t="shared" si="80"/>
        <v>0.47131536365394738</v>
      </c>
      <c r="AD133" s="6">
        <f t="array" ref="AD133">SUM(($A133-A103:A133=J103:J133)*(N103:N133))</f>
        <v>1.094361744137929</v>
      </c>
      <c r="AE133" s="6">
        <f t="shared" si="81"/>
        <v>7499991.1807828015</v>
      </c>
      <c r="AF133" s="6">
        <f t="shared" si="108"/>
        <v>7498057.5674929926</v>
      </c>
      <c r="AG133" s="6">
        <f t="shared" si="109"/>
        <v>0</v>
      </c>
      <c r="AH133" s="6">
        <f t="shared" si="82"/>
        <v>0</v>
      </c>
      <c r="AI133" s="6">
        <f t="shared" si="83"/>
        <v>0</v>
      </c>
      <c r="AJ133" s="6">
        <f t="shared" si="84"/>
        <v>592.60902802254645</v>
      </c>
      <c r="AK133" s="6">
        <f t="shared" si="85"/>
        <v>572.96048651015076</v>
      </c>
      <c r="AL133" s="6">
        <f t="shared" si="86"/>
        <v>23.101954659476387</v>
      </c>
      <c r="AM133" s="6">
        <f t="shared" si="87"/>
        <v>1188.6714691921736</v>
      </c>
      <c r="AN133" s="6">
        <f t="shared" si="88"/>
        <v>744.9418206155035</v>
      </c>
      <c r="AO133" s="6">
        <f t="shared" si="89"/>
        <v>8.8192171991133446</v>
      </c>
      <c r="AP133" s="6">
        <f t="shared" si="90"/>
        <v>0.76630114334104515</v>
      </c>
      <c r="AQ133" s="14">
        <f t="shared" si="91"/>
        <v>1</v>
      </c>
      <c r="AR133" s="146">
        <f t="shared" si="92"/>
        <v>0</v>
      </c>
      <c r="AS133" s="146">
        <f t="shared" si="93"/>
        <v>0</v>
      </c>
      <c r="AT133" s="146">
        <f t="shared" si="94"/>
        <v>0</v>
      </c>
      <c r="AU133" s="77">
        <f t="shared" si="95"/>
        <v>0</v>
      </c>
      <c r="AV133" s="77">
        <f t="shared" si="96"/>
        <v>0</v>
      </c>
      <c r="AW133" s="77">
        <f t="shared" si="97"/>
        <v>0</v>
      </c>
      <c r="AX133" s="77">
        <f t="shared" si="98"/>
        <v>0</v>
      </c>
      <c r="AY133" s="6">
        <f t="shared" si="110"/>
        <v>0</v>
      </c>
      <c r="AZ133" s="6">
        <f t="shared" si="99"/>
        <v>0</v>
      </c>
      <c r="BA133" s="6">
        <f t="shared" si="100"/>
        <v>0</v>
      </c>
      <c r="BB133" s="6">
        <f t="shared" si="101"/>
        <v>1942.4325070067905</v>
      </c>
      <c r="BC133" s="6">
        <f t="shared" si="102"/>
        <v>388.48650140135811</v>
      </c>
      <c r="BD133" s="6">
        <f t="shared" si="103"/>
        <v>35.276868796453378</v>
      </c>
      <c r="BE133" s="6">
        <f t="shared" si="104"/>
        <v>0</v>
      </c>
      <c r="BF133" s="6">
        <f t="shared" si="111"/>
        <v>0</v>
      </c>
      <c r="BG133" s="6"/>
      <c r="BH133" s="6"/>
      <c r="BI133" s="51">
        <f t="shared" si="105"/>
        <v>0.99974218459152819</v>
      </c>
      <c r="BT133" s="18"/>
    </row>
    <row r="134" spans="1:72">
      <c r="A134">
        <f t="shared" si="58"/>
        <v>111</v>
      </c>
      <c r="B134" s="30">
        <f t="shared" si="59"/>
        <v>43880</v>
      </c>
      <c r="C134" s="14">
        <f t="shared" si="60"/>
        <v>2</v>
      </c>
      <c r="D134" s="14">
        <f t="shared" si="61"/>
        <v>4</v>
      </c>
      <c r="E134" s="14">
        <f t="shared" si="62"/>
        <v>4</v>
      </c>
      <c r="F134" s="53">
        <f t="shared" si="63"/>
        <v>43880</v>
      </c>
      <c r="G134" s="66">
        <f t="shared" si="64"/>
        <v>2.5</v>
      </c>
      <c r="H134" s="66">
        <f t="shared" si="57"/>
        <v>0.1</v>
      </c>
      <c r="I134" s="172">
        <f t="shared" si="65"/>
        <v>0.01</v>
      </c>
      <c r="J134" s="14">
        <f t="shared" si="66"/>
        <v>6</v>
      </c>
      <c r="K134" s="18">
        <f t="shared" si="67"/>
        <v>0.23305722543920362</v>
      </c>
      <c r="L134" s="18">
        <f t="shared" si="68"/>
        <v>6.6666666666666671E-3</v>
      </c>
      <c r="M134" s="6">
        <f t="shared" si="69"/>
        <v>271.79841014457315</v>
      </c>
      <c r="N134" s="6">
        <f t="shared" si="106"/>
        <v>2.7179841014457318</v>
      </c>
      <c r="O134" s="6">
        <f t="shared" si="70"/>
        <v>6373982.1329165678</v>
      </c>
      <c r="P134" s="6">
        <f>IF($B134&lt;$D$12,0,IF('Plot Data'!X84&gt;0,'Plot Data'!X84,MAX(0,MIN($D$15,$O134))))</f>
        <v>0</v>
      </c>
      <c r="Q134" s="97">
        <f t="shared" si="71"/>
        <v>0</v>
      </c>
      <c r="R134" s="97">
        <f t="shared" si="72"/>
        <v>0</v>
      </c>
      <c r="S134" s="6">
        <f t="shared" si="73"/>
        <v>271.79841014457315</v>
      </c>
      <c r="T134" s="6"/>
      <c r="U134" s="6"/>
      <c r="V134" s="6">
        <f t="shared" si="74"/>
        <v>0</v>
      </c>
      <c r="W134" s="149">
        <f t="shared" si="107"/>
        <v>1</v>
      </c>
      <c r="X134" s="97">
        <f t="shared" si="75"/>
        <v>0</v>
      </c>
      <c r="Y134" s="6">
        <f t="shared" si="76"/>
        <v>21.887234882758577</v>
      </c>
      <c r="Z134" s="6">
        <f t="shared" si="77"/>
        <v>167.67633801254433</v>
      </c>
      <c r="AA134" s="6">
        <f t="shared" si="78"/>
        <v>83.171492554482597</v>
      </c>
      <c r="AB134" s="6">
        <f t="shared" si="79"/>
        <v>4.9850443980257255</v>
      </c>
      <c r="AC134" s="6">
        <f t="shared" si="80"/>
        <v>0.53434793063234487</v>
      </c>
      <c r="AD134" s="6">
        <f t="array" ref="AD134">SUM(($A134-A104:A134=J104:J134)*(N104:N134))</f>
        <v>1.2462610995064314</v>
      </c>
      <c r="AE134" s="6">
        <f t="shared" si="81"/>
        <v>7499989.9345217021</v>
      </c>
      <c r="AF134" s="6">
        <f t="shared" si="108"/>
        <v>7497785.769082848</v>
      </c>
      <c r="AG134" s="6">
        <f t="shared" si="109"/>
        <v>0</v>
      </c>
      <c r="AH134" s="6">
        <f t="shared" si="82"/>
        <v>0</v>
      </c>
      <c r="AI134" s="6">
        <f t="shared" si="83"/>
        <v>0</v>
      </c>
      <c r="AJ134" s="6">
        <f t="shared" si="84"/>
        <v>674.84386527181675</v>
      </c>
      <c r="AK134" s="6">
        <f t="shared" si="85"/>
        <v>652.48028757018676</v>
      </c>
      <c r="AL134" s="6">
        <f t="shared" si="86"/>
        <v>26.306390027363335</v>
      </c>
      <c r="AM134" s="6">
        <f t="shared" si="87"/>
        <v>1353.6305428693668</v>
      </c>
      <c r="AN134" s="6">
        <f t="shared" si="88"/>
        <v>850.53489598337694</v>
      </c>
      <c r="AO134" s="6">
        <f t="shared" si="89"/>
        <v>10.065478298619777</v>
      </c>
      <c r="AP134" s="6">
        <f t="shared" si="90"/>
        <v>0.87269592454859879</v>
      </c>
      <c r="AQ134" s="14">
        <f t="shared" si="91"/>
        <v>1</v>
      </c>
      <c r="AR134" s="146">
        <f t="shared" si="92"/>
        <v>0</v>
      </c>
      <c r="AS134" s="146">
        <f t="shared" si="93"/>
        <v>0</v>
      </c>
      <c r="AT134" s="146">
        <f t="shared" si="94"/>
        <v>0</v>
      </c>
      <c r="AU134" s="77">
        <f t="shared" si="95"/>
        <v>0</v>
      </c>
      <c r="AV134" s="77">
        <f t="shared" si="96"/>
        <v>0</v>
      </c>
      <c r="AW134" s="77">
        <f t="shared" si="97"/>
        <v>0</v>
      </c>
      <c r="AX134" s="77">
        <f t="shared" si="98"/>
        <v>0</v>
      </c>
      <c r="AY134" s="6">
        <f t="shared" si="110"/>
        <v>0</v>
      </c>
      <c r="AZ134" s="6">
        <f t="shared" si="99"/>
        <v>0</v>
      </c>
      <c r="BA134" s="6">
        <f t="shared" si="100"/>
        <v>0</v>
      </c>
      <c r="BB134" s="6">
        <f t="shared" si="101"/>
        <v>2214.2309171513634</v>
      </c>
      <c r="BC134" s="6">
        <f t="shared" si="102"/>
        <v>442.84618343027273</v>
      </c>
      <c r="BD134" s="6">
        <f t="shared" si="103"/>
        <v>40.261913194479106</v>
      </c>
      <c r="BE134" s="6">
        <f t="shared" si="104"/>
        <v>0</v>
      </c>
      <c r="BF134" s="6">
        <f t="shared" si="111"/>
        <v>0</v>
      </c>
      <c r="BG134" s="6"/>
      <c r="BH134" s="6"/>
      <c r="BI134" s="51">
        <f t="shared" si="105"/>
        <v>0.99970611088040151</v>
      </c>
      <c r="BT134" s="18"/>
    </row>
    <row r="135" spans="1:72">
      <c r="A135">
        <f t="shared" si="58"/>
        <v>112</v>
      </c>
      <c r="B135" s="30">
        <f t="shared" si="59"/>
        <v>43881</v>
      </c>
      <c r="C135" s="14">
        <f t="shared" si="60"/>
        <v>2</v>
      </c>
      <c r="D135" s="14">
        <f t="shared" si="61"/>
        <v>4</v>
      </c>
      <c r="E135" s="14">
        <f t="shared" si="62"/>
        <v>4</v>
      </c>
      <c r="F135" s="53">
        <f t="shared" si="63"/>
        <v>43881</v>
      </c>
      <c r="G135" s="66">
        <f t="shared" si="64"/>
        <v>2.5</v>
      </c>
      <c r="H135" s="66">
        <f t="shared" si="57"/>
        <v>0.1</v>
      </c>
      <c r="I135" s="172">
        <f t="shared" si="65"/>
        <v>0.01</v>
      </c>
      <c r="J135" s="14">
        <f t="shared" si="66"/>
        <v>6</v>
      </c>
      <c r="K135" s="18">
        <f t="shared" si="67"/>
        <v>0.23305304005589378</v>
      </c>
      <c r="L135" s="18">
        <f t="shared" si="68"/>
        <v>6.6666666666666671E-3</v>
      </c>
      <c r="M135" s="6">
        <f t="shared" si="69"/>
        <v>309.51230489295847</v>
      </c>
      <c r="N135" s="6">
        <f t="shared" si="106"/>
        <v>3.0951230489295849</v>
      </c>
      <c r="O135" s="6">
        <f t="shared" si="70"/>
        <v>6373840.8583820071</v>
      </c>
      <c r="P135" s="6">
        <f>IF($B135&lt;$D$12,0,IF('Plot Data'!X85&gt;0,'Plot Data'!X85,MAX(0,MIN($D$15,$O135))))</f>
        <v>0</v>
      </c>
      <c r="Q135" s="97">
        <f t="shared" si="71"/>
        <v>0</v>
      </c>
      <c r="R135" s="97">
        <f t="shared" si="72"/>
        <v>0</v>
      </c>
      <c r="S135" s="6">
        <f t="shared" si="73"/>
        <v>309.51230489295847</v>
      </c>
      <c r="T135" s="6"/>
      <c r="U135" s="6"/>
      <c r="V135" s="6">
        <f t="shared" si="74"/>
        <v>0</v>
      </c>
      <c r="W135" s="149">
        <f t="shared" si="107"/>
        <v>1</v>
      </c>
      <c r="X135" s="97">
        <f t="shared" si="75"/>
        <v>0</v>
      </c>
      <c r="Y135" s="6">
        <f t="shared" si="76"/>
        <v>24.92522199012863</v>
      </c>
      <c r="Z135" s="6">
        <f t="shared" si="77"/>
        <v>190.94329770815244</v>
      </c>
      <c r="AA135" s="6">
        <f t="shared" si="78"/>
        <v>94.715843562488786</v>
      </c>
      <c r="AB135" s="6">
        <f t="shared" si="79"/>
        <v>5.6771263894431945</v>
      </c>
      <c r="AC135" s="6">
        <f t="shared" si="80"/>
        <v>0.60238900901387638</v>
      </c>
      <c r="AD135" s="6">
        <f t="array" ref="AD135">SUM(($A135-A105:A135=J105:J135)*(N105:N135))</f>
        <v>1.4192815973607986</v>
      </c>
      <c r="AE135" s="6">
        <f t="shared" si="81"/>
        <v>7499988.5152401049</v>
      </c>
      <c r="AF135" s="6">
        <f t="shared" si="108"/>
        <v>7497476.2567779552</v>
      </c>
      <c r="AG135" s="6">
        <f t="shared" si="109"/>
        <v>0</v>
      </c>
      <c r="AH135" s="6">
        <f t="shared" si="82"/>
        <v>0</v>
      </c>
      <c r="AI135" s="6">
        <f t="shared" si="83"/>
        <v>0</v>
      </c>
      <c r="AJ135" s="6">
        <f t="shared" si="84"/>
        <v>768.48765046649419</v>
      </c>
      <c r="AK135" s="6">
        <f t="shared" si="85"/>
        <v>743.03061532640731</v>
      </c>
      <c r="AL135" s="6">
        <f t="shared" si="86"/>
        <v>29.961845810431857</v>
      </c>
      <c r="AM135" s="6">
        <f t="shared" si="87"/>
        <v>1541.4801116033334</v>
      </c>
      <c r="AN135" s="6">
        <f t="shared" si="88"/>
        <v>970.77835054500827</v>
      </c>
      <c r="AO135" s="6">
        <f t="shared" si="89"/>
        <v>11.484759895980575</v>
      </c>
      <c r="AP135" s="6">
        <f t="shared" si="90"/>
        <v>0.99382792755740179</v>
      </c>
      <c r="AQ135" s="14">
        <f t="shared" si="91"/>
        <v>1</v>
      </c>
      <c r="AR135" s="146">
        <f t="shared" si="92"/>
        <v>0</v>
      </c>
      <c r="AS135" s="146">
        <f t="shared" si="93"/>
        <v>0</v>
      </c>
      <c r="AT135" s="146">
        <f t="shared" si="94"/>
        <v>0</v>
      </c>
      <c r="AU135" s="77">
        <f t="shared" si="95"/>
        <v>0</v>
      </c>
      <c r="AV135" s="77">
        <f t="shared" si="96"/>
        <v>0</v>
      </c>
      <c r="AW135" s="77">
        <f t="shared" si="97"/>
        <v>0</v>
      </c>
      <c r="AX135" s="77">
        <f t="shared" si="98"/>
        <v>0</v>
      </c>
      <c r="AY135" s="6">
        <f t="shared" si="110"/>
        <v>0</v>
      </c>
      <c r="AZ135" s="6">
        <f t="shared" si="99"/>
        <v>0</v>
      </c>
      <c r="BA135" s="6">
        <f t="shared" si="100"/>
        <v>0</v>
      </c>
      <c r="BB135" s="6">
        <f t="shared" si="101"/>
        <v>2523.743222044322</v>
      </c>
      <c r="BC135" s="6">
        <f t="shared" si="102"/>
        <v>504.74864440886444</v>
      </c>
      <c r="BD135" s="6">
        <f t="shared" si="103"/>
        <v>45.939039583922302</v>
      </c>
      <c r="BE135" s="6">
        <f t="shared" si="104"/>
        <v>0</v>
      </c>
      <c r="BF135" s="6">
        <f t="shared" si="111"/>
        <v>0</v>
      </c>
      <c r="BG135" s="6"/>
      <c r="BH135" s="6"/>
      <c r="BI135" s="51">
        <f t="shared" si="105"/>
        <v>0.9996650316921093</v>
      </c>
      <c r="BT135" s="18"/>
    </row>
    <row r="136" spans="1:72">
      <c r="A136">
        <f t="shared" si="58"/>
        <v>113</v>
      </c>
      <c r="B136" s="30">
        <f t="shared" si="59"/>
        <v>43882</v>
      </c>
      <c r="C136" s="14">
        <f t="shared" si="60"/>
        <v>2</v>
      </c>
      <c r="D136" s="14">
        <f t="shared" si="61"/>
        <v>4</v>
      </c>
      <c r="E136" s="14">
        <f t="shared" si="62"/>
        <v>4</v>
      </c>
      <c r="F136" s="53">
        <f t="shared" si="63"/>
        <v>43882</v>
      </c>
      <c r="G136" s="66">
        <f t="shared" si="64"/>
        <v>2.5</v>
      </c>
      <c r="H136" s="66">
        <f t="shared" si="57"/>
        <v>0.1</v>
      </c>
      <c r="I136" s="172">
        <f t="shared" si="65"/>
        <v>0.01</v>
      </c>
      <c r="J136" s="14">
        <f t="shared" si="66"/>
        <v>6</v>
      </c>
      <c r="K136" s="18">
        <f t="shared" si="67"/>
        <v>0.23304827380037502</v>
      </c>
      <c r="L136" s="18">
        <f t="shared" si="68"/>
        <v>6.6666666666666671E-3</v>
      </c>
      <c r="M136" s="6">
        <f t="shared" si="69"/>
        <v>352.45646829950834</v>
      </c>
      <c r="N136" s="6">
        <f t="shared" si="106"/>
        <v>3.5245646829950834</v>
      </c>
      <c r="O136" s="6">
        <f t="shared" si="70"/>
        <v>6373679.9798592255</v>
      </c>
      <c r="P136" s="6">
        <f>IF($B136&lt;$D$12,0,IF('Plot Data'!X86&gt;0,'Plot Data'!X86,MAX(0,MIN($D$15,$O136))))</f>
        <v>0</v>
      </c>
      <c r="Q136" s="97">
        <f t="shared" si="71"/>
        <v>0</v>
      </c>
      <c r="R136" s="97">
        <f t="shared" si="72"/>
        <v>0</v>
      </c>
      <c r="S136" s="6">
        <f t="shared" si="73"/>
        <v>352.45646829950834</v>
      </c>
      <c r="T136" s="6"/>
      <c r="U136" s="6"/>
      <c r="V136" s="6">
        <f t="shared" si="74"/>
        <v>0</v>
      </c>
      <c r="W136" s="149">
        <f t="shared" si="107"/>
        <v>1</v>
      </c>
      <c r="X136" s="97">
        <f t="shared" si="75"/>
        <v>0</v>
      </c>
      <c r="Y136" s="6">
        <f t="shared" si="76"/>
        <v>28.385631947215973</v>
      </c>
      <c r="Z136" s="6">
        <f t="shared" si="77"/>
        <v>217.43872811565853</v>
      </c>
      <c r="AA136" s="6">
        <f t="shared" si="78"/>
        <v>107.86540139942069</v>
      </c>
      <c r="AB136" s="6">
        <f t="shared" si="79"/>
        <v>6.4650607233940809</v>
      </c>
      <c r="AC136" s="6">
        <f t="shared" si="80"/>
        <v>0.68843177692136603</v>
      </c>
      <c r="AD136" s="6">
        <f t="array" ref="AD136">SUM(($A136-A106:A136=J106:J136)*(N106:N136))</f>
        <v>1.6162651808485202</v>
      </c>
      <c r="AE136" s="6">
        <f t="shared" si="81"/>
        <v>7499986.8989749243</v>
      </c>
      <c r="AF136" s="6">
        <f t="shared" si="108"/>
        <v>7497123.8003096553</v>
      </c>
      <c r="AG136" s="6">
        <f t="shared" si="109"/>
        <v>0</v>
      </c>
      <c r="AH136" s="6">
        <f t="shared" si="82"/>
        <v>0</v>
      </c>
      <c r="AI136" s="6">
        <f t="shared" si="83"/>
        <v>0</v>
      </c>
      <c r="AJ136" s="6">
        <f t="shared" si="84"/>
        <v>875.11975870312801</v>
      </c>
      <c r="AK136" s="6">
        <f t="shared" si="85"/>
        <v>846.13888131925103</v>
      </c>
      <c r="AL136" s="6">
        <f t="shared" si="86"/>
        <v>34.122209576056044</v>
      </c>
      <c r="AM136" s="6">
        <f t="shared" si="87"/>
        <v>1755.3808495984351</v>
      </c>
      <c r="AN136" s="6">
        <f t="shared" si="88"/>
        <v>1107.7178156685663</v>
      </c>
      <c r="AO136" s="6">
        <f t="shared" si="89"/>
        <v>13.101025076829096</v>
      </c>
      <c r="AP136" s="6">
        <f t="shared" si="90"/>
        <v>1.1317536351089554</v>
      </c>
      <c r="AQ136" s="14">
        <f t="shared" si="91"/>
        <v>1</v>
      </c>
      <c r="AR136" s="146">
        <f t="shared" si="92"/>
        <v>0</v>
      </c>
      <c r="AS136" s="146">
        <f t="shared" si="93"/>
        <v>0</v>
      </c>
      <c r="AT136" s="146">
        <f t="shared" si="94"/>
        <v>0</v>
      </c>
      <c r="AU136" s="77">
        <f t="shared" si="95"/>
        <v>0</v>
      </c>
      <c r="AV136" s="77">
        <f t="shared" si="96"/>
        <v>0</v>
      </c>
      <c r="AW136" s="77">
        <f t="shared" si="97"/>
        <v>0</v>
      </c>
      <c r="AX136" s="77">
        <f t="shared" si="98"/>
        <v>0</v>
      </c>
      <c r="AY136" s="6">
        <f t="shared" si="110"/>
        <v>0</v>
      </c>
      <c r="AZ136" s="6">
        <f t="shared" si="99"/>
        <v>0</v>
      </c>
      <c r="BA136" s="6">
        <f t="shared" si="100"/>
        <v>0</v>
      </c>
      <c r="BB136" s="6">
        <f t="shared" si="101"/>
        <v>2876.1996903438303</v>
      </c>
      <c r="BC136" s="6">
        <f t="shared" si="102"/>
        <v>575.23993806876615</v>
      </c>
      <c r="BD136" s="6">
        <f t="shared" si="103"/>
        <v>52.404100307316384</v>
      </c>
      <c r="BE136" s="6">
        <f t="shared" si="104"/>
        <v>0</v>
      </c>
      <c r="BF136" s="6">
        <f t="shared" si="111"/>
        <v>0</v>
      </c>
      <c r="BG136" s="6"/>
      <c r="BH136" s="6"/>
      <c r="BI136" s="51">
        <f t="shared" si="105"/>
        <v>0.99961825284446026</v>
      </c>
      <c r="BT136" s="18"/>
    </row>
    <row r="137" spans="1:72">
      <c r="A137">
        <f t="shared" si="58"/>
        <v>114</v>
      </c>
      <c r="B137" s="30">
        <f t="shared" si="59"/>
        <v>43883</v>
      </c>
      <c r="C137" s="14">
        <f t="shared" si="60"/>
        <v>2</v>
      </c>
      <c r="D137" s="14">
        <f t="shared" si="61"/>
        <v>4</v>
      </c>
      <c r="E137" s="14">
        <f t="shared" si="62"/>
        <v>4</v>
      </c>
      <c r="F137" s="53">
        <f t="shared" si="63"/>
        <v>43883</v>
      </c>
      <c r="G137" s="66">
        <f t="shared" si="64"/>
        <v>2.5</v>
      </c>
      <c r="H137" s="66">
        <f t="shared" si="57"/>
        <v>0.1</v>
      </c>
      <c r="I137" s="172">
        <f t="shared" si="65"/>
        <v>0.01</v>
      </c>
      <c r="J137" s="14">
        <f t="shared" si="66"/>
        <v>6</v>
      </c>
      <c r="K137" s="18">
        <f t="shared" si="67"/>
        <v>0.23304284607865192</v>
      </c>
      <c r="L137" s="18">
        <f t="shared" si="68"/>
        <v>6.6666666666666671E-3</v>
      </c>
      <c r="M137" s="6">
        <f t="shared" si="69"/>
        <v>401.35449370545876</v>
      </c>
      <c r="N137" s="6">
        <f t="shared" si="106"/>
        <v>4.0135449370545881</v>
      </c>
      <c r="O137" s="6">
        <f t="shared" si="70"/>
        <v>6373496.790406527</v>
      </c>
      <c r="P137" s="6">
        <f>IF($B137&lt;$D$12,0,IF('Plot Data'!X87&gt;0,'Plot Data'!X87,MAX(0,MIN($D$15,$O137))))</f>
        <v>0</v>
      </c>
      <c r="Q137" s="97">
        <f t="shared" si="71"/>
        <v>0</v>
      </c>
      <c r="R137" s="97">
        <f t="shared" si="72"/>
        <v>0</v>
      </c>
      <c r="S137" s="6">
        <f t="shared" si="73"/>
        <v>401.35449370545876</v>
      </c>
      <c r="T137" s="6"/>
      <c r="U137" s="6"/>
      <c r="V137" s="6">
        <f t="shared" si="74"/>
        <v>0</v>
      </c>
      <c r="W137" s="149">
        <f t="shared" si="107"/>
        <v>1</v>
      </c>
      <c r="X137" s="97">
        <f t="shared" si="75"/>
        <v>0</v>
      </c>
      <c r="Y137" s="6">
        <f t="shared" si="76"/>
        <v>32.325303616970409</v>
      </c>
      <c r="Z137" s="6">
        <f t="shared" si="77"/>
        <v>247.60984391436679</v>
      </c>
      <c r="AA137" s="6">
        <f t="shared" si="78"/>
        <v>122.83615374448753</v>
      </c>
      <c r="AB137" s="6">
        <f t="shared" si="79"/>
        <v>7.362218186920404</v>
      </c>
      <c r="AC137" s="6">
        <f t="shared" si="80"/>
        <v>0.78571996615509054</v>
      </c>
      <c r="AD137" s="6">
        <f t="array" ref="AD137">SUM(($A137-A107:A137=J107:J137)*(N107:N137))</f>
        <v>1.840554546730101</v>
      </c>
      <c r="AE137" s="6">
        <f t="shared" si="81"/>
        <v>7499985.0584203778</v>
      </c>
      <c r="AF137" s="6">
        <f t="shared" si="108"/>
        <v>7496722.4458159497</v>
      </c>
      <c r="AG137" s="6">
        <f t="shared" si="109"/>
        <v>0</v>
      </c>
      <c r="AH137" s="6">
        <f t="shared" si="82"/>
        <v>0</v>
      </c>
      <c r="AI137" s="6">
        <f t="shared" si="83"/>
        <v>0</v>
      </c>
      <c r="AJ137" s="6">
        <f t="shared" si="84"/>
        <v>996.53910487724966</v>
      </c>
      <c r="AK137" s="6">
        <f t="shared" si="85"/>
        <v>963.55035330220971</v>
      </c>
      <c r="AL137" s="6">
        <f t="shared" si="86"/>
        <v>38.858153250091249</v>
      </c>
      <c r="AM137" s="6">
        <f t="shared" si="87"/>
        <v>1998.9476114295505</v>
      </c>
      <c r="AN137" s="6">
        <f t="shared" si="88"/>
        <v>1263.6649929961793</v>
      </c>
      <c r="AO137" s="6">
        <f t="shared" si="89"/>
        <v>14.941579623559196</v>
      </c>
      <c r="AP137" s="6">
        <f t="shared" si="90"/>
        <v>1.2888138995468508</v>
      </c>
      <c r="AQ137" s="14">
        <f t="shared" si="91"/>
        <v>1</v>
      </c>
      <c r="AR137" s="146">
        <f t="shared" si="92"/>
        <v>0</v>
      </c>
      <c r="AS137" s="146">
        <f t="shared" si="93"/>
        <v>0</v>
      </c>
      <c r="AT137" s="146">
        <f t="shared" si="94"/>
        <v>0</v>
      </c>
      <c r="AU137" s="77">
        <f t="shared" si="95"/>
        <v>0</v>
      </c>
      <c r="AV137" s="77">
        <f t="shared" si="96"/>
        <v>0</v>
      </c>
      <c r="AW137" s="77">
        <f t="shared" si="97"/>
        <v>0</v>
      </c>
      <c r="AX137" s="77">
        <f t="shared" si="98"/>
        <v>0</v>
      </c>
      <c r="AY137" s="6">
        <f t="shared" si="110"/>
        <v>0</v>
      </c>
      <c r="AZ137" s="6">
        <f t="shared" si="99"/>
        <v>0</v>
      </c>
      <c r="BA137" s="6">
        <f t="shared" si="100"/>
        <v>0</v>
      </c>
      <c r="BB137" s="6">
        <f t="shared" si="101"/>
        <v>3277.5541840492892</v>
      </c>
      <c r="BC137" s="6">
        <f t="shared" si="102"/>
        <v>655.51083680985789</v>
      </c>
      <c r="BD137" s="6">
        <f t="shared" si="103"/>
        <v>59.766318494236785</v>
      </c>
      <c r="BE137" s="6">
        <f t="shared" si="104"/>
        <v>0</v>
      </c>
      <c r="BF137" s="6">
        <f t="shared" si="111"/>
        <v>0</v>
      </c>
      <c r="BG137" s="6"/>
      <c r="BH137" s="6"/>
      <c r="BI137" s="51">
        <f t="shared" si="105"/>
        <v>0.99956498411943295</v>
      </c>
      <c r="BT137" s="18"/>
    </row>
    <row r="138" spans="1:72">
      <c r="A138">
        <f t="shared" si="58"/>
        <v>115</v>
      </c>
      <c r="B138" s="30">
        <f t="shared" si="59"/>
        <v>43884</v>
      </c>
      <c r="C138" s="14">
        <f t="shared" si="60"/>
        <v>2</v>
      </c>
      <c r="D138" s="14">
        <f t="shared" si="61"/>
        <v>4</v>
      </c>
      <c r="E138" s="14">
        <f t="shared" si="62"/>
        <v>4</v>
      </c>
      <c r="F138" s="53">
        <f t="shared" si="63"/>
        <v>43884</v>
      </c>
      <c r="G138" s="66">
        <f t="shared" si="64"/>
        <v>2.5</v>
      </c>
      <c r="H138" s="66">
        <f t="shared" si="57"/>
        <v>0.1</v>
      </c>
      <c r="I138" s="172">
        <f t="shared" si="65"/>
        <v>0.01</v>
      </c>
      <c r="J138" s="14">
        <f t="shared" si="66"/>
        <v>6</v>
      </c>
      <c r="K138" s="18">
        <f t="shared" si="67"/>
        <v>0.23303666513634222</v>
      </c>
      <c r="L138" s="18">
        <f t="shared" si="68"/>
        <v>6.6666666666666671E-3</v>
      </c>
      <c r="M138" s="6">
        <f t="shared" si="69"/>
        <v>457.03176505804174</v>
      </c>
      <c r="N138" s="6">
        <f t="shared" si="106"/>
        <v>4.5703176505804173</v>
      </c>
      <c r="O138" s="6">
        <f t="shared" si="70"/>
        <v>6373288.1941876058</v>
      </c>
      <c r="P138" s="6">
        <f>IF($B138&lt;$D$12,0,IF('Plot Data'!X88&gt;0,'Plot Data'!X88,MAX(0,MIN($D$15,$O138))))</f>
        <v>0</v>
      </c>
      <c r="Q138" s="97">
        <f t="shared" si="71"/>
        <v>0</v>
      </c>
      <c r="R138" s="97">
        <f t="shared" si="72"/>
        <v>0</v>
      </c>
      <c r="S138" s="6">
        <f t="shared" si="73"/>
        <v>457.0317650580418</v>
      </c>
      <c r="T138" s="6"/>
      <c r="U138" s="6"/>
      <c r="V138" s="6">
        <f t="shared" si="74"/>
        <v>0</v>
      </c>
      <c r="W138" s="149">
        <f t="shared" si="107"/>
        <v>1</v>
      </c>
      <c r="X138" s="97">
        <f t="shared" si="75"/>
        <v>0</v>
      </c>
      <c r="Y138" s="6">
        <f t="shared" si="76"/>
        <v>36.811090934602021</v>
      </c>
      <c r="Z138" s="6">
        <f t="shared" si="77"/>
        <v>281.96517463960669</v>
      </c>
      <c r="AA138" s="6">
        <f t="shared" si="78"/>
        <v>139.88214555148767</v>
      </c>
      <c r="AB138" s="6">
        <f t="shared" si="79"/>
        <v>8.3838169006272167</v>
      </c>
      <c r="AC138" s="6">
        <f t="shared" si="80"/>
        <v>0.89572143053841824</v>
      </c>
      <c r="AD138" s="6">
        <f t="array" ref="AD138">SUM(($A138-A108:A138=J108:J138)*(N108:N138))</f>
        <v>2.0959542251568042</v>
      </c>
      <c r="AE138" s="6">
        <f t="shared" si="81"/>
        <v>7499982.9624661524</v>
      </c>
      <c r="AF138" s="6">
        <f t="shared" si="108"/>
        <v>7496265.414050892</v>
      </c>
      <c r="AG138" s="6">
        <f t="shared" si="109"/>
        <v>0</v>
      </c>
      <c r="AH138" s="6">
        <f t="shared" si="82"/>
        <v>0</v>
      </c>
      <c r="AI138" s="6">
        <f t="shared" si="83"/>
        <v>0</v>
      </c>
      <c r="AJ138" s="6">
        <f t="shared" si="84"/>
        <v>1134.7946043610827</v>
      </c>
      <c r="AK138" s="6">
        <f t="shared" si="85"/>
        <v>1097.2495654897016</v>
      </c>
      <c r="AL138" s="6">
        <f t="shared" si="86"/>
        <v>44.250294495023248</v>
      </c>
      <c r="AM138" s="6">
        <f t="shared" si="87"/>
        <v>2276.2944643458077</v>
      </c>
      <c r="AN138" s="6">
        <f t="shared" si="88"/>
        <v>1441.2539509128076</v>
      </c>
      <c r="AO138" s="6">
        <f t="shared" si="89"/>
        <v>17.037533848716002</v>
      </c>
      <c r="AP138" s="6">
        <f t="shared" si="90"/>
        <v>1.4676713193061357</v>
      </c>
      <c r="AQ138" s="14">
        <f t="shared" si="91"/>
        <v>1</v>
      </c>
      <c r="AR138" s="146">
        <f t="shared" si="92"/>
        <v>0</v>
      </c>
      <c r="AS138" s="146">
        <f t="shared" si="93"/>
        <v>0</v>
      </c>
      <c r="AT138" s="146">
        <f t="shared" si="94"/>
        <v>0</v>
      </c>
      <c r="AU138" s="77">
        <f t="shared" si="95"/>
        <v>0</v>
      </c>
      <c r="AV138" s="77">
        <f t="shared" si="96"/>
        <v>0</v>
      </c>
      <c r="AW138" s="77">
        <f t="shared" si="97"/>
        <v>0</v>
      </c>
      <c r="AX138" s="77">
        <f t="shared" si="98"/>
        <v>0</v>
      </c>
      <c r="AY138" s="6">
        <f t="shared" si="110"/>
        <v>0</v>
      </c>
      <c r="AZ138" s="6">
        <f t="shared" si="99"/>
        <v>0</v>
      </c>
      <c r="BA138" s="6">
        <f t="shared" si="100"/>
        <v>0</v>
      </c>
      <c r="BB138" s="6">
        <f t="shared" si="101"/>
        <v>3734.5859491073311</v>
      </c>
      <c r="BC138" s="6">
        <f t="shared" si="102"/>
        <v>746.91718982146631</v>
      </c>
      <c r="BD138" s="6">
        <f t="shared" si="103"/>
        <v>68.150135394864009</v>
      </c>
      <c r="BE138" s="6">
        <f t="shared" si="104"/>
        <v>0</v>
      </c>
      <c r="BF138" s="6">
        <f t="shared" si="111"/>
        <v>0</v>
      </c>
      <c r="BG138" s="6"/>
      <c r="BH138" s="6"/>
      <c r="BI138" s="51">
        <f t="shared" si="105"/>
        <v>0.99950432575195636</v>
      </c>
      <c r="BT138" s="18"/>
    </row>
    <row r="139" spans="1:72">
      <c r="A139">
        <f t="shared" si="58"/>
        <v>116</v>
      </c>
      <c r="B139" s="30">
        <f t="shared" si="59"/>
        <v>43885</v>
      </c>
      <c r="C139" s="14">
        <f t="shared" si="60"/>
        <v>2</v>
      </c>
      <c r="D139" s="14">
        <f t="shared" si="61"/>
        <v>4</v>
      </c>
      <c r="E139" s="14">
        <f t="shared" si="62"/>
        <v>4</v>
      </c>
      <c r="F139" s="53">
        <f t="shared" si="63"/>
        <v>43885</v>
      </c>
      <c r="G139" s="66">
        <f t="shared" si="64"/>
        <v>2.5</v>
      </c>
      <c r="H139" s="66">
        <f t="shared" si="57"/>
        <v>0.1</v>
      </c>
      <c r="I139" s="172">
        <f t="shared" si="65"/>
        <v>0.01</v>
      </c>
      <c r="J139" s="14">
        <f t="shared" si="66"/>
        <v>6</v>
      </c>
      <c r="K139" s="18">
        <f t="shared" si="67"/>
        <v>0.23302962648539857</v>
      </c>
      <c r="L139" s="18">
        <f t="shared" si="68"/>
        <v>6.6666666666666671E-3</v>
      </c>
      <c r="M139" s="6">
        <f t="shared" si="69"/>
        <v>520.42742116253999</v>
      </c>
      <c r="N139" s="6">
        <f t="shared" si="106"/>
        <v>5.2042742116253997</v>
      </c>
      <c r="O139" s="6">
        <f t="shared" si="70"/>
        <v>6373050.6678015357</v>
      </c>
      <c r="P139" s="6">
        <f>IF($B139&lt;$D$12,0,IF('Plot Data'!X89&gt;0,'Plot Data'!X89,MAX(0,MIN($D$15,$O139))))</f>
        <v>0</v>
      </c>
      <c r="Q139" s="97">
        <f t="shared" si="71"/>
        <v>0</v>
      </c>
      <c r="R139" s="97">
        <f t="shared" si="72"/>
        <v>0</v>
      </c>
      <c r="S139" s="6">
        <f t="shared" si="73"/>
        <v>520.42742116253999</v>
      </c>
      <c r="T139" s="6"/>
      <c r="U139" s="6"/>
      <c r="V139" s="6">
        <f t="shared" si="74"/>
        <v>0</v>
      </c>
      <c r="W139" s="149">
        <f t="shared" si="107"/>
        <v>1</v>
      </c>
      <c r="X139" s="97">
        <f t="shared" si="75"/>
        <v>0</v>
      </c>
      <c r="Y139" s="6">
        <f t="shared" si="76"/>
        <v>41.919084503136084</v>
      </c>
      <c r="Z139" s="6">
        <f t="shared" si="77"/>
        <v>321.08359496436702</v>
      </c>
      <c r="AA139" s="6">
        <f t="shared" si="78"/>
        <v>159.29252111191713</v>
      </c>
      <c r="AB139" s="6">
        <f t="shared" si="79"/>
        <v>9.5471648854076214</v>
      </c>
      <c r="AC139" s="6">
        <f t="shared" si="80"/>
        <v>1.0201871630015602</v>
      </c>
      <c r="AD139" s="6">
        <f t="array" ref="AD139">SUM(($A139-A109:A139=J109:J139)*(N109:N139))</f>
        <v>2.3867912213519054</v>
      </c>
      <c r="AE139" s="6">
        <f t="shared" si="81"/>
        <v>7499980.5756749306</v>
      </c>
      <c r="AF139" s="6">
        <f t="shared" si="108"/>
        <v>7495744.9866297292</v>
      </c>
      <c r="AG139" s="6">
        <f t="shared" si="109"/>
        <v>0</v>
      </c>
      <c r="AH139" s="6">
        <f t="shared" si="82"/>
        <v>0</v>
      </c>
      <c r="AI139" s="6">
        <f t="shared" si="83"/>
        <v>0</v>
      </c>
      <c r="AJ139" s="6">
        <f t="shared" si="84"/>
        <v>1292.2193460561198</v>
      </c>
      <c r="AK139" s="6">
        <f t="shared" si="85"/>
        <v>1249.4934744567438</v>
      </c>
      <c r="AL139" s="6">
        <f t="shared" si="86"/>
        <v>50.3904809960774</v>
      </c>
      <c r="AM139" s="6">
        <f t="shared" si="87"/>
        <v>2592.1033015089411</v>
      </c>
      <c r="AN139" s="6">
        <f t="shared" si="88"/>
        <v>1643.4857436908621</v>
      </c>
      <c r="AO139" s="6">
        <f t="shared" si="89"/>
        <v>19.424325070067908</v>
      </c>
      <c r="AP139" s="6">
        <f t="shared" si="90"/>
        <v>1.6713528021560704</v>
      </c>
      <c r="AQ139" s="14">
        <f t="shared" si="91"/>
        <v>1</v>
      </c>
      <c r="AR139" s="146">
        <f t="shared" si="92"/>
        <v>0</v>
      </c>
      <c r="AS139" s="146">
        <f t="shared" si="93"/>
        <v>0</v>
      </c>
      <c r="AT139" s="146">
        <f t="shared" si="94"/>
        <v>0</v>
      </c>
      <c r="AU139" s="77">
        <f t="shared" si="95"/>
        <v>0</v>
      </c>
      <c r="AV139" s="77">
        <f t="shared" si="96"/>
        <v>0</v>
      </c>
      <c r="AW139" s="77">
        <f t="shared" si="97"/>
        <v>0</v>
      </c>
      <c r="AX139" s="77">
        <f t="shared" si="98"/>
        <v>0</v>
      </c>
      <c r="AY139" s="6">
        <f t="shared" si="110"/>
        <v>0</v>
      </c>
      <c r="AZ139" s="6">
        <f t="shared" si="99"/>
        <v>0</v>
      </c>
      <c r="BA139" s="6">
        <f t="shared" si="100"/>
        <v>0</v>
      </c>
      <c r="BB139" s="6">
        <f t="shared" si="101"/>
        <v>4255.0133702698713</v>
      </c>
      <c r="BC139" s="6">
        <f t="shared" si="102"/>
        <v>851.00267405397426</v>
      </c>
      <c r="BD139" s="6">
        <f t="shared" si="103"/>
        <v>77.697300280271634</v>
      </c>
      <c r="BE139" s="6">
        <f t="shared" si="104"/>
        <v>0</v>
      </c>
      <c r="BF139" s="6">
        <f t="shared" si="111"/>
        <v>0</v>
      </c>
      <c r="BG139" s="6"/>
      <c r="BH139" s="6"/>
      <c r="BI139" s="51">
        <f t="shared" si="105"/>
        <v>0.9994352533313301</v>
      </c>
      <c r="BT139" s="18"/>
    </row>
    <row r="140" spans="1:72">
      <c r="A140">
        <f t="shared" si="58"/>
        <v>117</v>
      </c>
      <c r="B140" s="30">
        <f t="shared" si="59"/>
        <v>43886</v>
      </c>
      <c r="C140" s="14">
        <f t="shared" si="60"/>
        <v>2</v>
      </c>
      <c r="D140" s="14">
        <f t="shared" si="61"/>
        <v>4</v>
      </c>
      <c r="E140" s="14">
        <f t="shared" si="62"/>
        <v>4</v>
      </c>
      <c r="F140" s="53">
        <f t="shared" si="63"/>
        <v>43886</v>
      </c>
      <c r="G140" s="66">
        <f t="shared" si="64"/>
        <v>2.5</v>
      </c>
      <c r="H140" s="66">
        <f t="shared" si="57"/>
        <v>0.1</v>
      </c>
      <c r="I140" s="172">
        <f t="shared" si="65"/>
        <v>0.01</v>
      </c>
      <c r="J140" s="14">
        <f t="shared" si="66"/>
        <v>6</v>
      </c>
      <c r="K140" s="18">
        <f t="shared" si="67"/>
        <v>0.23302161114492764</v>
      </c>
      <c r="L140" s="18">
        <f t="shared" si="68"/>
        <v>6.6666666666666671E-3</v>
      </c>
      <c r="M140" s="6">
        <f t="shared" si="69"/>
        <v>592.60995304359972</v>
      </c>
      <c r="N140" s="6">
        <f t="shared" si="106"/>
        <v>5.9260995304359971</v>
      </c>
      <c r="O140" s="6">
        <f t="shared" si="70"/>
        <v>6372780.2015174078</v>
      </c>
      <c r="P140" s="6">
        <f>IF($B140&lt;$D$12,0,IF('Plot Data'!X90&gt;0,'Plot Data'!X90,MAX(0,MIN($D$15,$O140))))</f>
        <v>0</v>
      </c>
      <c r="Q140" s="97">
        <f t="shared" si="71"/>
        <v>0</v>
      </c>
      <c r="R140" s="97">
        <f t="shared" si="72"/>
        <v>0</v>
      </c>
      <c r="S140" s="6">
        <f t="shared" si="73"/>
        <v>592.60995304359972</v>
      </c>
      <c r="T140" s="6"/>
      <c r="U140" s="6"/>
      <c r="V140" s="6">
        <f t="shared" si="74"/>
        <v>0</v>
      </c>
      <c r="W140" s="149">
        <f t="shared" si="107"/>
        <v>1</v>
      </c>
      <c r="X140" s="97">
        <f t="shared" si="75"/>
        <v>0</v>
      </c>
      <c r="Y140" s="6">
        <f t="shared" si="76"/>
        <v>47.735824427038111</v>
      </c>
      <c r="Z140" s="6">
        <f t="shared" si="77"/>
        <v>365.62541204643344</v>
      </c>
      <c r="AA140" s="6">
        <f t="shared" si="78"/>
        <v>181.39613282274482</v>
      </c>
      <c r="AB140" s="6">
        <f t="shared" si="79"/>
        <v>10.871936405782927</v>
      </c>
      <c r="AC140" s="6">
        <f t="shared" si="80"/>
        <v>1.1612524440476206</v>
      </c>
      <c r="AD140" s="6">
        <f t="array" ref="AD140">SUM(($A140-A110:A140=J110:J140)*(N110:N140))</f>
        <v>2.7179841014457318</v>
      </c>
      <c r="AE140" s="6">
        <f t="shared" si="81"/>
        <v>7499977.8576908289</v>
      </c>
      <c r="AF140" s="6">
        <f t="shared" si="108"/>
        <v>7495152.3766766852</v>
      </c>
      <c r="AG140" s="6">
        <f t="shared" si="109"/>
        <v>0</v>
      </c>
      <c r="AH140" s="6">
        <f t="shared" si="82"/>
        <v>0</v>
      </c>
      <c r="AI140" s="6">
        <f t="shared" si="83"/>
        <v>0</v>
      </c>
      <c r="AJ140" s="6">
        <f t="shared" si="84"/>
        <v>1471.468062626248</v>
      </c>
      <c r="AK140" s="6">
        <f t="shared" si="85"/>
        <v>1422.8508172746494</v>
      </c>
      <c r="AL140" s="6">
        <f t="shared" si="86"/>
        <v>57.383180856366977</v>
      </c>
      <c r="AM140" s="6">
        <f t="shared" si="87"/>
        <v>2951.7020607572645</v>
      </c>
      <c r="AN140" s="6">
        <f t="shared" si="88"/>
        <v>1873.7789533846928</v>
      </c>
      <c r="AO140" s="6">
        <f t="shared" si="89"/>
        <v>22.142309171513642</v>
      </c>
      <c r="AP140" s="6">
        <f t="shared" si="90"/>
        <v>1.9032988532000423</v>
      </c>
      <c r="AQ140" s="14">
        <f t="shared" si="91"/>
        <v>1</v>
      </c>
      <c r="AR140" s="146">
        <f t="shared" si="92"/>
        <v>0</v>
      </c>
      <c r="AS140" s="146">
        <f t="shared" si="93"/>
        <v>0</v>
      </c>
      <c r="AT140" s="146">
        <f t="shared" si="94"/>
        <v>0</v>
      </c>
      <c r="AU140" s="77">
        <f t="shared" si="95"/>
        <v>0</v>
      </c>
      <c r="AV140" s="77">
        <f t="shared" si="96"/>
        <v>0</v>
      </c>
      <c r="AW140" s="77">
        <f t="shared" si="97"/>
        <v>0</v>
      </c>
      <c r="AX140" s="77">
        <f t="shared" si="98"/>
        <v>0</v>
      </c>
      <c r="AY140" s="6">
        <f t="shared" si="110"/>
        <v>0</v>
      </c>
      <c r="AZ140" s="6">
        <f t="shared" si="99"/>
        <v>0</v>
      </c>
      <c r="BA140" s="6">
        <f t="shared" si="100"/>
        <v>0</v>
      </c>
      <c r="BB140" s="6">
        <f t="shared" si="101"/>
        <v>4847.6233233134708</v>
      </c>
      <c r="BC140" s="6">
        <f t="shared" si="102"/>
        <v>969.52466466269425</v>
      </c>
      <c r="BD140" s="6">
        <f t="shared" si="103"/>
        <v>88.569236686054566</v>
      </c>
      <c r="BE140" s="6">
        <f t="shared" si="104"/>
        <v>0</v>
      </c>
      <c r="BF140" s="6">
        <f t="shared" si="111"/>
        <v>0</v>
      </c>
      <c r="BG140" s="6"/>
      <c r="BH140" s="6"/>
      <c r="BI140" s="51">
        <f t="shared" si="105"/>
        <v>0.99935660063193443</v>
      </c>
      <c r="BT140" s="18"/>
    </row>
    <row r="141" spans="1:72">
      <c r="A141">
        <f t="shared" si="58"/>
        <v>118</v>
      </c>
      <c r="B141" s="30">
        <f t="shared" si="59"/>
        <v>43887</v>
      </c>
      <c r="C141" s="14">
        <f t="shared" si="60"/>
        <v>2</v>
      </c>
      <c r="D141" s="14">
        <f t="shared" si="61"/>
        <v>4</v>
      </c>
      <c r="E141" s="14">
        <f t="shared" si="62"/>
        <v>4</v>
      </c>
      <c r="F141" s="53">
        <f t="shared" si="63"/>
        <v>43887</v>
      </c>
      <c r="G141" s="66">
        <f t="shared" si="64"/>
        <v>2.5</v>
      </c>
      <c r="H141" s="66">
        <f t="shared" si="57"/>
        <v>0.1</v>
      </c>
      <c r="I141" s="172">
        <f t="shared" si="65"/>
        <v>0.01</v>
      </c>
      <c r="J141" s="14">
        <f t="shared" si="66"/>
        <v>6</v>
      </c>
      <c r="K141" s="18">
        <f t="shared" si="67"/>
        <v>0.23301248363952304</v>
      </c>
      <c r="L141" s="18">
        <f t="shared" si="68"/>
        <v>6.6666666666666671E-3</v>
      </c>
      <c r="M141" s="6">
        <f t="shared" si="69"/>
        <v>674.794985189513</v>
      </c>
      <c r="N141" s="6">
        <f t="shared" si="106"/>
        <v>6.7479498518951297</v>
      </c>
      <c r="O141" s="6">
        <f t="shared" si="70"/>
        <v>6372472.232285561</v>
      </c>
      <c r="P141" s="6">
        <f>IF($B141&lt;$D$12,0,IF('Plot Data'!X91&gt;0,'Plot Data'!X91,MAX(0,MIN($D$15,$O141))))</f>
        <v>0</v>
      </c>
      <c r="Q141" s="97">
        <f t="shared" si="71"/>
        <v>0</v>
      </c>
      <c r="R141" s="97">
        <f t="shared" si="72"/>
        <v>0</v>
      </c>
      <c r="S141" s="6">
        <f t="shared" si="73"/>
        <v>674.794985189513</v>
      </c>
      <c r="T141" s="6"/>
      <c r="U141" s="6"/>
      <c r="V141" s="6">
        <f t="shared" si="74"/>
        <v>0</v>
      </c>
      <c r="W141" s="149">
        <f t="shared" si="107"/>
        <v>1</v>
      </c>
      <c r="X141" s="97">
        <f t="shared" si="75"/>
        <v>0</v>
      </c>
      <c r="Y141" s="6">
        <f t="shared" si="76"/>
        <v>54.359682028914634</v>
      </c>
      <c r="Z141" s="6">
        <f t="shared" si="77"/>
        <v>416.34193693003203</v>
      </c>
      <c r="AA141" s="6">
        <f t="shared" si="78"/>
        <v>206.56679170987559</v>
      </c>
      <c r="AB141" s="6">
        <f t="shared" si="79"/>
        <v>12.38049219571834</v>
      </c>
      <c r="AC141" s="6">
        <f t="shared" si="80"/>
        <v>1.3215809290041627</v>
      </c>
      <c r="AD141" s="6">
        <f t="array" ref="AD141">SUM(($A141-A111:A141=J111:J141)*(N111:N141))</f>
        <v>3.0951230489295849</v>
      </c>
      <c r="AE141" s="6">
        <f t="shared" si="81"/>
        <v>7499974.76256778</v>
      </c>
      <c r="AF141" s="6">
        <f t="shared" si="108"/>
        <v>7494477.5816914961</v>
      </c>
      <c r="AG141" s="6">
        <f t="shared" si="109"/>
        <v>0</v>
      </c>
      <c r="AH141" s="6">
        <f t="shared" si="82"/>
        <v>0</v>
      </c>
      <c r="AI141" s="6">
        <f t="shared" si="83"/>
        <v>0</v>
      </c>
      <c r="AJ141" s="6">
        <f t="shared" si="84"/>
        <v>1675.561428856814</v>
      </c>
      <c r="AK141" s="6">
        <f t="shared" si="85"/>
        <v>1620.2454702990876</v>
      </c>
      <c r="AL141" s="6">
        <f t="shared" si="86"/>
        <v>65.346969074151588</v>
      </c>
      <c r="AM141" s="6">
        <f t="shared" si="87"/>
        <v>3361.1538682300534</v>
      </c>
      <c r="AN141" s="6">
        <f t="shared" si="88"/>
        <v>2136.027008052487</v>
      </c>
      <c r="AO141" s="6">
        <f t="shared" si="89"/>
        <v>25.237432220443225</v>
      </c>
      <c r="AP141" s="6">
        <f t="shared" si="90"/>
        <v>2.1674219888319213</v>
      </c>
      <c r="AQ141" s="14">
        <f t="shared" si="91"/>
        <v>1</v>
      </c>
      <c r="AR141" s="146">
        <f t="shared" si="92"/>
        <v>0</v>
      </c>
      <c r="AS141" s="146">
        <f t="shared" si="93"/>
        <v>0</v>
      </c>
      <c r="AT141" s="146">
        <f t="shared" si="94"/>
        <v>0</v>
      </c>
      <c r="AU141" s="77">
        <f t="shared" si="95"/>
        <v>0</v>
      </c>
      <c r="AV141" s="77">
        <f t="shared" si="96"/>
        <v>0</v>
      </c>
      <c r="AW141" s="77">
        <f t="shared" si="97"/>
        <v>0</v>
      </c>
      <c r="AX141" s="77">
        <f t="shared" si="98"/>
        <v>0</v>
      </c>
      <c r="AY141" s="6">
        <f t="shared" si="110"/>
        <v>0</v>
      </c>
      <c r="AZ141" s="6">
        <f t="shared" si="99"/>
        <v>0</v>
      </c>
      <c r="BA141" s="6">
        <f t="shared" si="100"/>
        <v>0</v>
      </c>
      <c r="BB141" s="6">
        <f t="shared" si="101"/>
        <v>5522.4183085029836</v>
      </c>
      <c r="BC141" s="6">
        <f t="shared" si="102"/>
        <v>1104.4836617005969</v>
      </c>
      <c r="BD141" s="6">
        <f t="shared" si="103"/>
        <v>100.9497288817729</v>
      </c>
      <c r="BE141" s="6">
        <f t="shared" si="104"/>
        <v>0</v>
      </c>
      <c r="BF141" s="6">
        <f t="shared" si="111"/>
        <v>0</v>
      </c>
      <c r="BG141" s="6"/>
      <c r="BH141" s="6"/>
      <c r="BI141" s="51">
        <f t="shared" si="105"/>
        <v>0.99926704008342526</v>
      </c>
      <c r="BT141" s="18"/>
    </row>
    <row r="142" spans="1:72">
      <c r="A142">
        <f t="shared" si="58"/>
        <v>119</v>
      </c>
      <c r="B142" s="30">
        <f t="shared" si="59"/>
        <v>43888</v>
      </c>
      <c r="C142" s="14">
        <f t="shared" si="60"/>
        <v>2</v>
      </c>
      <c r="D142" s="14">
        <f t="shared" si="61"/>
        <v>4</v>
      </c>
      <c r="E142" s="14">
        <f t="shared" si="62"/>
        <v>4</v>
      </c>
      <c r="F142" s="53">
        <f t="shared" si="63"/>
        <v>43888</v>
      </c>
      <c r="G142" s="66">
        <f t="shared" si="64"/>
        <v>2.5</v>
      </c>
      <c r="H142" s="66">
        <f t="shared" si="57"/>
        <v>0.1</v>
      </c>
      <c r="I142" s="172">
        <f t="shared" si="65"/>
        <v>0.01</v>
      </c>
      <c r="J142" s="14">
        <f t="shared" si="66"/>
        <v>6</v>
      </c>
      <c r="K142" s="18">
        <f t="shared" si="67"/>
        <v>0.23300208972080838</v>
      </c>
      <c r="L142" s="18">
        <f t="shared" si="68"/>
        <v>6.6666666666666671E-3</v>
      </c>
      <c r="M142" s="6">
        <f t="shared" si="69"/>
        <v>768.36554128007697</v>
      </c>
      <c r="N142" s="6">
        <f t="shared" si="106"/>
        <v>7.6836554128007695</v>
      </c>
      <c r="O142" s="6">
        <f t="shared" si="70"/>
        <v>6372121.567394617</v>
      </c>
      <c r="P142" s="6">
        <f>IF($B142&lt;$D$12,0,IF('Plot Data'!X92&gt;0,'Plot Data'!X92,MAX(0,MIN($D$15,$O142))))</f>
        <v>0</v>
      </c>
      <c r="Q142" s="97">
        <f t="shared" si="71"/>
        <v>0</v>
      </c>
      <c r="R142" s="97">
        <f t="shared" si="72"/>
        <v>0</v>
      </c>
      <c r="S142" s="6">
        <f t="shared" si="73"/>
        <v>768.36554128007697</v>
      </c>
      <c r="T142" s="6"/>
      <c r="U142" s="6"/>
      <c r="V142" s="6">
        <f t="shared" si="74"/>
        <v>0</v>
      </c>
      <c r="W142" s="149">
        <f t="shared" si="107"/>
        <v>1</v>
      </c>
      <c r="X142" s="97">
        <f t="shared" si="75"/>
        <v>0</v>
      </c>
      <c r="Y142" s="6">
        <f t="shared" si="76"/>
        <v>61.902460978591698</v>
      </c>
      <c r="Z142" s="6">
        <f t="shared" si="77"/>
        <v>474.08796243487978</v>
      </c>
      <c r="AA142" s="6">
        <f t="shared" si="78"/>
        <v>235.22935171864845</v>
      </c>
      <c r="AB142" s="6">
        <f t="shared" si="79"/>
        <v>14.098258731980334</v>
      </c>
      <c r="AC142" s="6">
        <f t="shared" si="80"/>
        <v>1.5044928931606689</v>
      </c>
      <c r="AD142" s="6">
        <f t="array" ref="AD142">SUM(($A142-A112:A142=J112:J142)*(N112:N142))</f>
        <v>3.5245646829950834</v>
      </c>
      <c r="AE142" s="6">
        <f t="shared" si="81"/>
        <v>7499971.2380030965</v>
      </c>
      <c r="AF142" s="6">
        <f t="shared" si="108"/>
        <v>7493709.2161502158</v>
      </c>
      <c r="AG142" s="6">
        <f t="shared" si="109"/>
        <v>0</v>
      </c>
      <c r="AH142" s="6">
        <f t="shared" si="82"/>
        <v>0</v>
      </c>
      <c r="AI142" s="6">
        <f t="shared" si="83"/>
        <v>0</v>
      </c>
      <c r="AJ142" s="6">
        <f t="shared" si="84"/>
        <v>1907.9365467234197</v>
      </c>
      <c r="AK142" s="6">
        <f t="shared" si="85"/>
        <v>1845.0058222833386</v>
      </c>
      <c r="AL142" s="6">
        <f t="shared" si="86"/>
        <v>74.416170229976174</v>
      </c>
      <c r="AM142" s="6">
        <f t="shared" si="87"/>
        <v>3827.3585392367345</v>
      </c>
      <c r="AN142" s="6">
        <f t="shared" si="88"/>
        <v>2434.6633136428877</v>
      </c>
      <c r="AO142" s="6">
        <f t="shared" si="89"/>
        <v>28.761996903438309</v>
      </c>
      <c r="AP142" s="6">
        <f t="shared" si="90"/>
        <v>2.4681767153511052</v>
      </c>
      <c r="AQ142" s="14">
        <f t="shared" si="91"/>
        <v>1</v>
      </c>
      <c r="AR142" s="146">
        <f t="shared" si="92"/>
        <v>0</v>
      </c>
      <c r="AS142" s="146">
        <f t="shared" si="93"/>
        <v>0</v>
      </c>
      <c r="AT142" s="146">
        <f t="shared" si="94"/>
        <v>0</v>
      </c>
      <c r="AU142" s="77">
        <f t="shared" si="95"/>
        <v>0</v>
      </c>
      <c r="AV142" s="77">
        <f t="shared" si="96"/>
        <v>0</v>
      </c>
      <c r="AW142" s="77">
        <f t="shared" si="97"/>
        <v>0</v>
      </c>
      <c r="AX142" s="77">
        <f t="shared" si="98"/>
        <v>0</v>
      </c>
      <c r="AY142" s="6">
        <f t="shared" si="110"/>
        <v>0</v>
      </c>
      <c r="AZ142" s="6">
        <f t="shared" si="99"/>
        <v>0</v>
      </c>
      <c r="BA142" s="6">
        <f t="shared" si="100"/>
        <v>0</v>
      </c>
      <c r="BB142" s="6">
        <f t="shared" si="101"/>
        <v>6290.7838497830608</v>
      </c>
      <c r="BC142" s="6">
        <f t="shared" si="102"/>
        <v>1258.1567699566124</v>
      </c>
      <c r="BD142" s="6">
        <f t="shared" si="103"/>
        <v>115.04798761375324</v>
      </c>
      <c r="BE142" s="6">
        <f t="shared" si="104"/>
        <v>0</v>
      </c>
      <c r="BF142" s="6">
        <f t="shared" si="111"/>
        <v>0</v>
      </c>
      <c r="BG142" s="6"/>
      <c r="BH142" s="6"/>
      <c r="BI142" s="51">
        <f t="shared" si="105"/>
        <v>0.99916506055101251</v>
      </c>
      <c r="BT142" s="18"/>
    </row>
    <row r="143" spans="1:72">
      <c r="A143">
        <f t="shared" si="58"/>
        <v>120</v>
      </c>
      <c r="B143" s="30">
        <f t="shared" si="59"/>
        <v>43889</v>
      </c>
      <c r="C143" s="14">
        <f t="shared" si="60"/>
        <v>2</v>
      </c>
      <c r="D143" s="14">
        <f t="shared" si="61"/>
        <v>4</v>
      </c>
      <c r="E143" s="14">
        <f t="shared" si="62"/>
        <v>4</v>
      </c>
      <c r="F143" s="53">
        <f t="shared" si="63"/>
        <v>43889</v>
      </c>
      <c r="G143" s="66">
        <f t="shared" si="64"/>
        <v>2.5</v>
      </c>
      <c r="H143" s="66">
        <f t="shared" si="57"/>
        <v>0.1</v>
      </c>
      <c r="I143" s="172">
        <f t="shared" si="65"/>
        <v>0.01</v>
      </c>
      <c r="J143" s="14">
        <f t="shared" si="66"/>
        <v>6</v>
      </c>
      <c r="K143" s="18">
        <f t="shared" si="67"/>
        <v>0.2329902537731034</v>
      </c>
      <c r="L143" s="18">
        <f t="shared" si="68"/>
        <v>6.6666666666666671E-3</v>
      </c>
      <c r="M143" s="6">
        <f t="shared" si="69"/>
        <v>874.89510275224961</v>
      </c>
      <c r="N143" s="6">
        <f t="shared" si="106"/>
        <v>8.7489510275224962</v>
      </c>
      <c r="O143" s="6">
        <f t="shared" si="70"/>
        <v>6371722.297544281</v>
      </c>
      <c r="P143" s="6">
        <f>IF($B143&lt;$D$12,0,IF('Plot Data'!X93&gt;0,'Plot Data'!X93,MAX(0,MIN($D$15,$O143))))</f>
        <v>0</v>
      </c>
      <c r="Q143" s="97">
        <f t="shared" si="71"/>
        <v>0</v>
      </c>
      <c r="R143" s="97">
        <f t="shared" si="72"/>
        <v>0</v>
      </c>
      <c r="S143" s="6">
        <f t="shared" si="73"/>
        <v>874.89510275224961</v>
      </c>
      <c r="T143" s="6"/>
      <c r="U143" s="6"/>
      <c r="V143" s="6">
        <f t="shared" si="74"/>
        <v>0</v>
      </c>
      <c r="W143" s="149">
        <f t="shared" si="107"/>
        <v>1</v>
      </c>
      <c r="X143" s="97">
        <f t="shared" si="75"/>
        <v>0</v>
      </c>
      <c r="Y143" s="6">
        <f t="shared" si="76"/>
        <v>70.491293659901672</v>
      </c>
      <c r="Z143" s="6">
        <f t="shared" si="77"/>
        <v>539.83598815161042</v>
      </c>
      <c r="AA143" s="6">
        <f t="shared" si="78"/>
        <v>267.86691590762632</v>
      </c>
      <c r="AB143" s="6">
        <f t="shared" si="79"/>
        <v>16.054179748218353</v>
      </c>
      <c r="AC143" s="6">
        <f t="shared" si="80"/>
        <v>1.7140727288975341</v>
      </c>
      <c r="AD143" s="6">
        <f t="array" ref="AD143">SUM(($A143-A113:A143=J113:J143)*(N113:N143))</f>
        <v>4.0135449370545881</v>
      </c>
      <c r="AE143" s="6">
        <f t="shared" si="81"/>
        <v>7499967.2244581599</v>
      </c>
      <c r="AF143" s="6">
        <f t="shared" si="108"/>
        <v>7492834.3210474635</v>
      </c>
      <c r="AG143" s="6">
        <f t="shared" si="109"/>
        <v>0</v>
      </c>
      <c r="AH143" s="6">
        <f t="shared" si="82"/>
        <v>0</v>
      </c>
      <c r="AI143" s="6">
        <f t="shared" si="83"/>
        <v>0</v>
      </c>
      <c r="AJ143" s="6">
        <f t="shared" si="84"/>
        <v>2172.5043676641571</v>
      </c>
      <c r="AK143" s="6">
        <f t="shared" si="85"/>
        <v>2100.9207147791044</v>
      </c>
      <c r="AL143" s="6">
        <f t="shared" si="86"/>
        <v>84.742732312242396</v>
      </c>
      <c r="AM143" s="6">
        <f t="shared" si="87"/>
        <v>4358.167814755504</v>
      </c>
      <c r="AN143" s="6">
        <f t="shared" si="88"/>
        <v>2774.735595939313</v>
      </c>
      <c r="AO143" s="6">
        <f t="shared" si="89"/>
        <v>32.775541840492899</v>
      </c>
      <c r="AP143" s="6">
        <f t="shared" si="90"/>
        <v>2.8106452519519718</v>
      </c>
      <c r="AQ143" s="14">
        <f t="shared" si="91"/>
        <v>1</v>
      </c>
      <c r="AR143" s="146">
        <f t="shared" si="92"/>
        <v>0</v>
      </c>
      <c r="AS143" s="146">
        <f t="shared" si="93"/>
        <v>0</v>
      </c>
      <c r="AT143" s="146">
        <f t="shared" si="94"/>
        <v>0</v>
      </c>
      <c r="AU143" s="77">
        <f t="shared" si="95"/>
        <v>0</v>
      </c>
      <c r="AV143" s="77">
        <f t="shared" si="96"/>
        <v>0</v>
      </c>
      <c r="AW143" s="77">
        <f t="shared" si="97"/>
        <v>0</v>
      </c>
      <c r="AX143" s="77">
        <f t="shared" si="98"/>
        <v>0</v>
      </c>
      <c r="AY143" s="6">
        <f t="shared" si="110"/>
        <v>0</v>
      </c>
      <c r="AZ143" s="6">
        <f t="shared" si="99"/>
        <v>0</v>
      </c>
      <c r="BA143" s="6">
        <f t="shared" si="100"/>
        <v>0</v>
      </c>
      <c r="BB143" s="6">
        <f t="shared" si="101"/>
        <v>7165.6789525353106</v>
      </c>
      <c r="BC143" s="6">
        <f t="shared" si="102"/>
        <v>1433.1357905070622</v>
      </c>
      <c r="BD143" s="6">
        <f t="shared" si="103"/>
        <v>131.1021673619716</v>
      </c>
      <c r="BE143" s="6">
        <f t="shared" si="104"/>
        <v>0</v>
      </c>
      <c r="BF143" s="6">
        <f t="shared" si="111"/>
        <v>0</v>
      </c>
      <c r="BG143" s="6"/>
      <c r="BH143" s="6"/>
      <c r="BI143" s="51">
        <f t="shared" si="105"/>
        <v>0.99904894205571526</v>
      </c>
      <c r="BT143" s="18"/>
    </row>
    <row r="144" spans="1:72">
      <c r="A144">
        <f t="shared" si="58"/>
        <v>121</v>
      </c>
      <c r="B144" s="30">
        <f t="shared" si="59"/>
        <v>43890</v>
      </c>
      <c r="C144" s="14">
        <f t="shared" si="60"/>
        <v>2</v>
      </c>
      <c r="D144" s="14">
        <f t="shared" si="61"/>
        <v>4</v>
      </c>
      <c r="E144" s="14">
        <f t="shared" si="62"/>
        <v>4</v>
      </c>
      <c r="F144" s="53">
        <f t="shared" si="63"/>
        <v>43890</v>
      </c>
      <c r="G144" s="66">
        <f t="shared" si="64"/>
        <v>2.5</v>
      </c>
      <c r="H144" s="66">
        <f t="shared" si="57"/>
        <v>0.1</v>
      </c>
      <c r="I144" s="172">
        <f t="shared" si="65"/>
        <v>0.01</v>
      </c>
      <c r="J144" s="14">
        <f t="shared" si="66"/>
        <v>6</v>
      </c>
      <c r="K144" s="18">
        <f t="shared" si="67"/>
        <v>0.23297677585914761</v>
      </c>
      <c r="L144" s="18">
        <f t="shared" si="68"/>
        <v>6.6666666666666671E-3</v>
      </c>
      <c r="M144" s="6">
        <f t="shared" si="69"/>
        <v>996.17374913199149</v>
      </c>
      <c r="N144" s="6">
        <f t="shared" si="106"/>
        <v>9.9617374913199157</v>
      </c>
      <c r="O144" s="6">
        <f t="shared" si="70"/>
        <v>6371267.6981468936</v>
      </c>
      <c r="P144" s="6">
        <f>IF($B144&lt;$D$12,0,IF('Plot Data'!X94&gt;0,'Plot Data'!X94,MAX(0,MIN($D$15,$O144))))</f>
        <v>0</v>
      </c>
      <c r="Q144" s="97">
        <f t="shared" si="71"/>
        <v>0</v>
      </c>
      <c r="R144" s="97">
        <f t="shared" si="72"/>
        <v>0</v>
      </c>
      <c r="S144" s="6">
        <f t="shared" si="73"/>
        <v>996.17374913199149</v>
      </c>
      <c r="T144" s="6"/>
      <c r="U144" s="6"/>
      <c r="V144" s="6">
        <f t="shared" si="74"/>
        <v>0</v>
      </c>
      <c r="W144" s="149">
        <f t="shared" si="107"/>
        <v>1</v>
      </c>
      <c r="X144" s="97">
        <f t="shared" si="75"/>
        <v>0</v>
      </c>
      <c r="Y144" s="6">
        <f t="shared" si="76"/>
        <v>80.270898741091756</v>
      </c>
      <c r="Z144" s="6">
        <f t="shared" si="77"/>
        <v>614.69243302406164</v>
      </c>
      <c r="AA144" s="6">
        <f t="shared" si="78"/>
        <v>305.02941521614866</v>
      </c>
      <c r="AB144" s="6">
        <f t="shared" si="79"/>
        <v>18.281270602321669</v>
      </c>
      <c r="AC144" s="6">
        <f t="shared" si="80"/>
        <v>1.9523556839629348</v>
      </c>
      <c r="AD144" s="6">
        <f t="array" ref="AD144">SUM(($A144-A114:A144=J114:J144)*(N114:N144))</f>
        <v>4.5703176505804173</v>
      </c>
      <c r="AE144" s="6">
        <f t="shared" si="81"/>
        <v>7499962.6541405097</v>
      </c>
      <c r="AF144" s="6">
        <f t="shared" si="108"/>
        <v>7491838.1472983314</v>
      </c>
      <c r="AG144" s="6">
        <f t="shared" si="109"/>
        <v>0</v>
      </c>
      <c r="AH144" s="6">
        <f t="shared" si="82"/>
        <v>0</v>
      </c>
      <c r="AI144" s="6">
        <f t="shared" si="83"/>
        <v>0</v>
      </c>
      <c r="AJ144" s="6">
        <f t="shared" si="84"/>
        <v>2473.7147850309948</v>
      </c>
      <c r="AK144" s="6">
        <f t="shared" si="85"/>
        <v>2392.302461984696</v>
      </c>
      <c r="AL144" s="6">
        <f t="shared" si="86"/>
        <v>96.501329580020709</v>
      </c>
      <c r="AM144" s="6">
        <f t="shared" si="87"/>
        <v>4962.5185765957112</v>
      </c>
      <c r="AN144" s="6">
        <f t="shared" si="88"/>
        <v>3161.9882655805168</v>
      </c>
      <c r="AO144" s="6">
        <f t="shared" si="89"/>
        <v>37.345859491073313</v>
      </c>
      <c r="AP144" s="6">
        <f t="shared" si="90"/>
        <v>3.2006114096448739</v>
      </c>
      <c r="AQ144" s="14">
        <f t="shared" si="91"/>
        <v>2</v>
      </c>
      <c r="AR144" s="146">
        <f t="shared" si="92"/>
        <v>0</v>
      </c>
      <c r="AS144" s="146">
        <f t="shared" si="93"/>
        <v>0.03</v>
      </c>
      <c r="AT144" s="146">
        <f t="shared" si="94"/>
        <v>0</v>
      </c>
      <c r="AU144" s="77">
        <f t="shared" si="95"/>
        <v>0</v>
      </c>
      <c r="AV144" s="77">
        <f t="shared" si="96"/>
        <v>13.511506929394073</v>
      </c>
      <c r="AW144" s="77">
        <f t="shared" si="97"/>
        <v>0.71113194365231958</v>
      </c>
      <c r="AX144" s="77">
        <f t="shared" si="98"/>
        <v>0</v>
      </c>
      <c r="AY144" s="6">
        <f t="shared" si="110"/>
        <v>14.222638873046392</v>
      </c>
      <c r="AZ144" s="6">
        <f t="shared" si="99"/>
        <v>14.222638873046392</v>
      </c>
      <c r="BA144" s="6">
        <f t="shared" si="100"/>
        <v>2.0318055532923416</v>
      </c>
      <c r="BB144" s="6">
        <f t="shared" si="101"/>
        <v>8161.8527016673024</v>
      </c>
      <c r="BC144" s="6">
        <f t="shared" si="102"/>
        <v>1632.3705403334604</v>
      </c>
      <c r="BD144" s="6">
        <f t="shared" si="103"/>
        <v>149.38343796429325</v>
      </c>
      <c r="BE144" s="6">
        <f t="shared" si="104"/>
        <v>0</v>
      </c>
      <c r="BF144" s="6">
        <f t="shared" si="111"/>
        <v>0</v>
      </c>
      <c r="BG144" s="6"/>
      <c r="BH144" s="6"/>
      <c r="BI144" s="51">
        <f t="shared" si="105"/>
        <v>0.99891672702694156</v>
      </c>
      <c r="BT144" s="18"/>
    </row>
    <row r="145" spans="1:72">
      <c r="A145">
        <f t="shared" si="58"/>
        <v>122</v>
      </c>
      <c r="B145" s="30">
        <f t="shared" si="59"/>
        <v>43891</v>
      </c>
      <c r="C145" s="14">
        <f t="shared" si="60"/>
        <v>2</v>
      </c>
      <c r="D145" s="14">
        <f t="shared" si="61"/>
        <v>4</v>
      </c>
      <c r="E145" s="14">
        <f t="shared" si="62"/>
        <v>4</v>
      </c>
      <c r="F145" s="53">
        <f t="shared" si="63"/>
        <v>43891</v>
      </c>
      <c r="G145" s="66">
        <f t="shared" si="64"/>
        <v>2.5</v>
      </c>
      <c r="H145" s="66">
        <f t="shared" si="57"/>
        <v>0.1</v>
      </c>
      <c r="I145" s="172">
        <f t="shared" si="65"/>
        <v>7.9000000000000008E-3</v>
      </c>
      <c r="J145" s="14">
        <f t="shared" si="66"/>
        <v>6</v>
      </c>
      <c r="K145" s="18">
        <f t="shared" si="67"/>
        <v>0.23296142835711059</v>
      </c>
      <c r="L145" s="18">
        <f t="shared" si="68"/>
        <v>6.6666666666666671E-3</v>
      </c>
      <c r="M145" s="6">
        <f t="shared" si="69"/>
        <v>1134.2376704723104</v>
      </c>
      <c r="N145" s="6">
        <f t="shared" si="106"/>
        <v>8.960477596731252</v>
      </c>
      <c r="O145" s="6">
        <f t="shared" si="70"/>
        <v>6370750.1152293263</v>
      </c>
      <c r="P145" s="6">
        <f>IF($B145&lt;$D$12,0,IF('Plot Data'!X95&gt;0,'Plot Data'!X95,MAX(0,MIN($D$15,$O145))))</f>
        <v>0</v>
      </c>
      <c r="Q145" s="97">
        <f t="shared" si="71"/>
        <v>0</v>
      </c>
      <c r="R145" s="97">
        <f t="shared" si="72"/>
        <v>0</v>
      </c>
      <c r="S145" s="6">
        <f t="shared" si="73"/>
        <v>1134.2376704723104</v>
      </c>
      <c r="T145" s="6"/>
      <c r="U145" s="6"/>
      <c r="V145" s="6">
        <f t="shared" si="74"/>
        <v>0</v>
      </c>
      <c r="W145" s="149">
        <f t="shared" si="107"/>
        <v>1</v>
      </c>
      <c r="X145" s="97">
        <f t="shared" si="75"/>
        <v>0</v>
      </c>
      <c r="Y145" s="6">
        <f t="shared" si="76"/>
        <v>91.40635301160836</v>
      </c>
      <c r="Z145" s="6">
        <f t="shared" si="77"/>
        <v>699.91608220179978</v>
      </c>
      <c r="AA145" s="6">
        <f t="shared" si="78"/>
        <v>347.34414144411176</v>
      </c>
      <c r="AB145" s="6">
        <f t="shared" si="79"/>
        <v>20.817096846501599</v>
      </c>
      <c r="AC145" s="6">
        <f t="shared" si="80"/>
        <v>2.2233980869944978</v>
      </c>
      <c r="AD145" s="6">
        <f t="array" ref="AD145">SUM(($A145-A115:A145=J115:J145)*(N115:N145))</f>
        <v>5.2042742116253997</v>
      </c>
      <c r="AE145" s="6">
        <f t="shared" si="81"/>
        <v>7499957.4498662977</v>
      </c>
      <c r="AF145" s="6">
        <f t="shared" si="108"/>
        <v>7490703.9096278595</v>
      </c>
      <c r="AG145" s="6">
        <f t="shared" si="109"/>
        <v>0</v>
      </c>
      <c r="AH145" s="6">
        <f t="shared" si="82"/>
        <v>0</v>
      </c>
      <c r="AI145" s="6">
        <f t="shared" si="83"/>
        <v>0</v>
      </c>
      <c r="AJ145" s="6">
        <f t="shared" si="84"/>
        <v>2816.6300202898969</v>
      </c>
      <c r="AK145" s="6">
        <f t="shared" si="85"/>
        <v>2724.0573058958826</v>
      </c>
      <c r="AL145" s="6">
        <f t="shared" si="86"/>
        <v>109.89075412790241</v>
      </c>
      <c r="AM145" s="6">
        <f t="shared" si="87"/>
        <v>5650.5780803136822</v>
      </c>
      <c r="AN145" s="6">
        <f t="shared" si="88"/>
        <v>3602.9621581232313</v>
      </c>
      <c r="AO145" s="6">
        <f t="shared" si="89"/>
        <v>42.550133702698716</v>
      </c>
      <c r="AP145" s="6">
        <f t="shared" si="90"/>
        <v>3.6446571219975303</v>
      </c>
      <c r="AQ145" s="14">
        <f t="shared" si="91"/>
        <v>2</v>
      </c>
      <c r="AR145" s="146">
        <f t="shared" si="92"/>
        <v>0</v>
      </c>
      <c r="AS145" s="146">
        <f t="shared" si="93"/>
        <v>0.03</v>
      </c>
      <c r="AT145" s="146">
        <f t="shared" si="94"/>
        <v>0</v>
      </c>
      <c r="AU145" s="77">
        <f t="shared" si="95"/>
        <v>0</v>
      </c>
      <c r="AV145" s="77">
        <f t="shared" si="96"/>
        <v>15.385325662320897</v>
      </c>
      <c r="AW145" s="77">
        <f t="shared" si="97"/>
        <v>0.80975398222741557</v>
      </c>
      <c r="AX145" s="77">
        <f t="shared" si="98"/>
        <v>0</v>
      </c>
      <c r="AY145" s="6">
        <f t="shared" si="110"/>
        <v>16.195079644548311</v>
      </c>
      <c r="AZ145" s="6">
        <f t="shared" si="99"/>
        <v>30.417718517594704</v>
      </c>
      <c r="BA145" s="6">
        <f t="shared" si="100"/>
        <v>4.3453883596563863</v>
      </c>
      <c r="BB145" s="6">
        <f t="shared" si="101"/>
        <v>9296.0903721396135</v>
      </c>
      <c r="BC145" s="6">
        <f t="shared" si="102"/>
        <v>1859.2180744279226</v>
      </c>
      <c r="BD145" s="6">
        <f t="shared" si="103"/>
        <v>170.20053481079486</v>
      </c>
      <c r="BE145" s="6">
        <f t="shared" si="104"/>
        <v>0</v>
      </c>
      <c r="BF145" s="6">
        <f t="shared" si="111"/>
        <v>0</v>
      </c>
      <c r="BG145" s="6"/>
      <c r="BH145" s="6"/>
      <c r="BI145" s="51">
        <f t="shared" si="105"/>
        <v>0.99876618763502412</v>
      </c>
      <c r="BT145" s="18"/>
    </row>
    <row r="146" spans="1:72">
      <c r="A146">
        <f t="shared" si="58"/>
        <v>123</v>
      </c>
      <c r="B146" s="30">
        <f t="shared" si="59"/>
        <v>43892</v>
      </c>
      <c r="C146" s="14">
        <f t="shared" si="60"/>
        <v>2</v>
      </c>
      <c r="D146" s="14">
        <f t="shared" si="61"/>
        <v>4</v>
      </c>
      <c r="E146" s="14">
        <f t="shared" si="62"/>
        <v>4</v>
      </c>
      <c r="F146" s="53">
        <f t="shared" si="63"/>
        <v>43892</v>
      </c>
      <c r="G146" s="66">
        <f t="shared" si="64"/>
        <v>2.5</v>
      </c>
      <c r="H146" s="66">
        <f t="shared" si="57"/>
        <v>0.1</v>
      </c>
      <c r="I146" s="172">
        <f t="shared" si="65"/>
        <v>7.9000000000000008E-3</v>
      </c>
      <c r="J146" s="14">
        <f t="shared" si="66"/>
        <v>6</v>
      </c>
      <c r="K146" s="18">
        <f t="shared" si="67"/>
        <v>0.23294395213451854</v>
      </c>
      <c r="L146" s="18">
        <f t="shared" si="68"/>
        <v>6.6666666666666671E-3</v>
      </c>
      <c r="M146" s="6">
        <f t="shared" si="69"/>
        <v>1291.4022083308732</v>
      </c>
      <c r="N146" s="6">
        <f t="shared" si="106"/>
        <v>10.202077445813899</v>
      </c>
      <c r="O146" s="6">
        <f t="shared" si="70"/>
        <v>6370160.8410180863</v>
      </c>
      <c r="P146" s="6">
        <f>IF($B146&lt;$D$12,0,IF('Plot Data'!X96&gt;0,'Plot Data'!X96,MAX(0,MIN($D$15,$O146))))</f>
        <v>0</v>
      </c>
      <c r="Q146" s="97">
        <f t="shared" si="71"/>
        <v>0</v>
      </c>
      <c r="R146" s="97">
        <f t="shared" si="72"/>
        <v>0</v>
      </c>
      <c r="S146" s="6">
        <f t="shared" si="73"/>
        <v>1291.402208330873</v>
      </c>
      <c r="T146" s="6"/>
      <c r="U146" s="6"/>
      <c r="V146" s="6">
        <f t="shared" si="74"/>
        <v>0</v>
      </c>
      <c r="W146" s="149">
        <f t="shared" si="107"/>
        <v>1</v>
      </c>
      <c r="X146" s="97">
        <f t="shared" si="75"/>
        <v>0</v>
      </c>
      <c r="Y146" s="6">
        <f t="shared" si="76"/>
        <v>104.08548423250801</v>
      </c>
      <c r="Z146" s="6">
        <f t="shared" si="77"/>
        <v>796.93899930559326</v>
      </c>
      <c r="AA146" s="6">
        <f t="shared" si="78"/>
        <v>395.52484008353042</v>
      </c>
      <c r="AB146" s="6">
        <f t="shared" si="79"/>
        <v>23.704398121743989</v>
      </c>
      <c r="AC146" s="6">
        <f t="shared" si="80"/>
        <v>2.531856860525433</v>
      </c>
      <c r="AD146" s="6">
        <f t="array" ref="AD146">SUM(($A146-A116:A146=J116:J146)*(N116:N146))</f>
        <v>5.9260995304359971</v>
      </c>
      <c r="AE146" s="6">
        <f t="shared" si="81"/>
        <v>7499951.5237667672</v>
      </c>
      <c r="AF146" s="6">
        <f t="shared" si="108"/>
        <v>7489412.5074195284</v>
      </c>
      <c r="AG146" s="6">
        <f t="shared" si="109"/>
        <v>0</v>
      </c>
      <c r="AH146" s="6">
        <f t="shared" si="82"/>
        <v>0</v>
      </c>
      <c r="AI146" s="6">
        <f t="shared" si="83"/>
        <v>0</v>
      </c>
      <c r="AJ146" s="6">
        <f t="shared" si="84"/>
        <v>3207.0077450826689</v>
      </c>
      <c r="AK146" s="6">
        <f t="shared" si="85"/>
        <v>3101.7670669962017</v>
      </c>
      <c r="AL146" s="6">
        <f t="shared" si="86"/>
        <v>125.13719585868496</v>
      </c>
      <c r="AM146" s="6">
        <f t="shared" si="87"/>
        <v>6433.9120079375562</v>
      </c>
      <c r="AN146" s="6">
        <f t="shared" si="88"/>
        <v>4105.1043392997954</v>
      </c>
      <c r="AO146" s="6">
        <f t="shared" si="89"/>
        <v>48.476233233134714</v>
      </c>
      <c r="AP146" s="6">
        <f t="shared" si="90"/>
        <v>4.1502725947238295</v>
      </c>
      <c r="AQ146" s="14">
        <f t="shared" si="91"/>
        <v>2</v>
      </c>
      <c r="AR146" s="146">
        <f t="shared" si="92"/>
        <v>0</v>
      </c>
      <c r="AS146" s="146">
        <f t="shared" si="93"/>
        <v>0.03</v>
      </c>
      <c r="AT146" s="146">
        <f t="shared" si="94"/>
        <v>1</v>
      </c>
      <c r="AU146" s="77">
        <f t="shared" si="95"/>
        <v>0</v>
      </c>
      <c r="AV146" s="77">
        <f t="shared" si="96"/>
        <v>17.518734341185755</v>
      </c>
      <c r="AW146" s="77">
        <f t="shared" si="97"/>
        <v>0.92203864953609227</v>
      </c>
      <c r="AX146" s="77">
        <f t="shared" si="98"/>
        <v>20.817096846501599</v>
      </c>
      <c r="AY146" s="6">
        <f t="shared" si="110"/>
        <v>39.257869837223446</v>
      </c>
      <c r="AZ146" s="6">
        <f t="shared" si="99"/>
        <v>69.675588354818146</v>
      </c>
      <c r="BA146" s="6">
        <f t="shared" si="100"/>
        <v>9.9536554792597354</v>
      </c>
      <c r="BB146" s="6">
        <f t="shared" si="101"/>
        <v>10587.492580470487</v>
      </c>
      <c r="BC146" s="6">
        <f t="shared" si="102"/>
        <v>2117.4985160940973</v>
      </c>
      <c r="BD146" s="6">
        <f t="shared" si="103"/>
        <v>193.90493293253886</v>
      </c>
      <c r="BE146" s="6">
        <f t="shared" si="104"/>
        <v>0</v>
      </c>
      <c r="BF146" s="6">
        <f t="shared" si="111"/>
        <v>0</v>
      </c>
      <c r="BG146" s="6"/>
      <c r="BH146" s="6"/>
      <c r="BI146" s="51">
        <f t="shared" si="105"/>
        <v>0.99859478873778829</v>
      </c>
      <c r="BT146" s="18"/>
    </row>
    <row r="147" spans="1:72">
      <c r="A147">
        <f t="shared" si="58"/>
        <v>124</v>
      </c>
      <c r="B147" s="30">
        <f t="shared" si="59"/>
        <v>43893</v>
      </c>
      <c r="C147" s="14">
        <f t="shared" si="60"/>
        <v>2</v>
      </c>
      <c r="D147" s="14">
        <f t="shared" si="61"/>
        <v>4</v>
      </c>
      <c r="E147" s="14">
        <f t="shared" si="62"/>
        <v>4</v>
      </c>
      <c r="F147" s="53">
        <f t="shared" si="63"/>
        <v>43893</v>
      </c>
      <c r="G147" s="66">
        <f t="shared" si="64"/>
        <v>2.5</v>
      </c>
      <c r="H147" s="66">
        <f t="shared" si="57"/>
        <v>0.1</v>
      </c>
      <c r="I147" s="172">
        <f t="shared" si="65"/>
        <v>7.9000000000000008E-3</v>
      </c>
      <c r="J147" s="14">
        <f t="shared" si="66"/>
        <v>6</v>
      </c>
      <c r="K147" s="18">
        <f t="shared" si="67"/>
        <v>0.23292405220257303</v>
      </c>
      <c r="L147" s="18">
        <f t="shared" si="68"/>
        <v>6.6666666666666671E-3</v>
      </c>
      <c r="M147" s="6">
        <f t="shared" si="69"/>
        <v>1470.299641635328</v>
      </c>
      <c r="N147" s="6">
        <f t="shared" si="106"/>
        <v>11.615367168919093</v>
      </c>
      <c r="O147" s="6">
        <f t="shared" si="70"/>
        <v>6369489.9699950051</v>
      </c>
      <c r="P147" s="6">
        <f>IF($B147&lt;$D$12,0,IF('Plot Data'!X97&gt;0,'Plot Data'!X97,MAX(0,MIN($D$15,$O147))))</f>
        <v>0</v>
      </c>
      <c r="Q147" s="97">
        <f t="shared" si="71"/>
        <v>0</v>
      </c>
      <c r="R147" s="97">
        <f t="shared" si="72"/>
        <v>0</v>
      </c>
      <c r="S147" s="6">
        <f t="shared" si="73"/>
        <v>1470.299641635328</v>
      </c>
      <c r="T147" s="6"/>
      <c r="U147" s="6"/>
      <c r="V147" s="6">
        <f t="shared" si="74"/>
        <v>0</v>
      </c>
      <c r="W147" s="149">
        <f t="shared" si="107"/>
        <v>1</v>
      </c>
      <c r="X147" s="97">
        <f t="shared" si="75"/>
        <v>0</v>
      </c>
      <c r="Y147" s="6">
        <f t="shared" si="76"/>
        <v>118.52199060871995</v>
      </c>
      <c r="Z147" s="6">
        <f t="shared" si="77"/>
        <v>907.39013637784831</v>
      </c>
      <c r="AA147" s="6">
        <f t="shared" si="78"/>
        <v>450.38356431313576</v>
      </c>
      <c r="AB147" s="6">
        <f t="shared" si="79"/>
        <v>26.991799407580519</v>
      </c>
      <c r="AC147" s="6">
        <f t="shared" si="80"/>
        <v>2.8830625242070895</v>
      </c>
      <c r="AD147" s="6">
        <f t="array" ref="AD147">SUM(($A147-A117:A147=J117:J147)*(N117:N147))</f>
        <v>6.7479498518951297</v>
      </c>
      <c r="AE147" s="6">
        <f t="shared" si="81"/>
        <v>7499944.7758169156</v>
      </c>
      <c r="AF147" s="6">
        <f t="shared" si="108"/>
        <v>7487942.2077778932</v>
      </c>
      <c r="AG147" s="6">
        <f t="shared" si="109"/>
        <v>0</v>
      </c>
      <c r="AH147" s="6">
        <f t="shared" si="82"/>
        <v>0</v>
      </c>
      <c r="AI147" s="6">
        <f t="shared" si="83"/>
        <v>0</v>
      </c>
      <c r="AJ147" s="6">
        <f t="shared" si="84"/>
        <v>3651.3952597314292</v>
      </c>
      <c r="AK147" s="6">
        <f t="shared" si="85"/>
        <v>3531.7818396533339</v>
      </c>
      <c r="AL147" s="6">
        <f t="shared" si="86"/>
        <v>142.49798289016329</v>
      </c>
      <c r="AM147" s="6">
        <f t="shared" si="87"/>
        <v>7325.6750822749264</v>
      </c>
      <c r="AN147" s="6">
        <f t="shared" si="88"/>
        <v>4676.8929567458581</v>
      </c>
      <c r="AO147" s="6">
        <f t="shared" si="89"/>
        <v>55.224183085029843</v>
      </c>
      <c r="AP147" s="6">
        <f t="shared" si="90"/>
        <v>4.7259819876451719</v>
      </c>
      <c r="AQ147" s="14">
        <f t="shared" si="91"/>
        <v>2</v>
      </c>
      <c r="AR147" s="146">
        <f t="shared" si="92"/>
        <v>0</v>
      </c>
      <c r="AS147" s="146">
        <f t="shared" si="93"/>
        <v>0.03</v>
      </c>
      <c r="AT147" s="146">
        <f t="shared" si="94"/>
        <v>1</v>
      </c>
      <c r="AU147" s="77">
        <f t="shared" si="95"/>
        <v>0</v>
      </c>
      <c r="AV147" s="77">
        <f t="shared" si="96"/>
        <v>19.947608342751291</v>
      </c>
      <c r="AW147" s="77">
        <f t="shared" si="97"/>
        <v>1.0498741233026994</v>
      </c>
      <c r="AX147" s="77">
        <f t="shared" si="98"/>
        <v>22.99326617809167</v>
      </c>
      <c r="AY147" s="6">
        <f t="shared" si="110"/>
        <v>43.990748644145661</v>
      </c>
      <c r="AZ147" s="6">
        <f t="shared" si="99"/>
        <v>113.6663369989638</v>
      </c>
      <c r="BA147" s="6">
        <f t="shared" si="100"/>
        <v>16.238048142709115</v>
      </c>
      <c r="BB147" s="6">
        <f t="shared" si="101"/>
        <v>12057.792222105814</v>
      </c>
      <c r="BC147" s="6">
        <f t="shared" si="102"/>
        <v>2411.5584444211631</v>
      </c>
      <c r="BD147" s="6">
        <f t="shared" si="103"/>
        <v>220.89673234011937</v>
      </c>
      <c r="BE147" s="6">
        <f t="shared" si="104"/>
        <v>0</v>
      </c>
      <c r="BF147" s="6">
        <f t="shared" si="111"/>
        <v>0</v>
      </c>
      <c r="BG147" s="6"/>
      <c r="BH147" s="6"/>
      <c r="BI147" s="51">
        <f t="shared" si="105"/>
        <v>0.99839964581103002</v>
      </c>
      <c r="BT147" s="18"/>
    </row>
    <row r="148" spans="1:72">
      <c r="A148">
        <f t="shared" si="58"/>
        <v>125</v>
      </c>
      <c r="B148" s="30">
        <f t="shared" si="59"/>
        <v>43894</v>
      </c>
      <c r="C148" s="14">
        <f t="shared" si="60"/>
        <v>2</v>
      </c>
      <c r="D148" s="14">
        <f t="shared" si="61"/>
        <v>4</v>
      </c>
      <c r="E148" s="14">
        <f t="shared" si="62"/>
        <v>4</v>
      </c>
      <c r="F148" s="53">
        <f t="shared" si="63"/>
        <v>43894</v>
      </c>
      <c r="G148" s="66">
        <f t="shared" si="64"/>
        <v>2.5</v>
      </c>
      <c r="H148" s="66">
        <f t="shared" si="57"/>
        <v>0.1</v>
      </c>
      <c r="I148" s="172">
        <f t="shared" si="65"/>
        <v>7.9000000000000008E-3</v>
      </c>
      <c r="J148" s="14">
        <f t="shared" si="66"/>
        <v>6</v>
      </c>
      <c r="K148" s="18">
        <f t="shared" si="67"/>
        <v>0.23290139277457703</v>
      </c>
      <c r="L148" s="18">
        <f t="shared" si="68"/>
        <v>6.6666666666666671E-3</v>
      </c>
      <c r="M148" s="6">
        <f t="shared" si="69"/>
        <v>1673.9219375457587</v>
      </c>
      <c r="N148" s="6">
        <f t="shared" si="106"/>
        <v>13.223983306611496</v>
      </c>
      <c r="O148" s="6">
        <f t="shared" si="70"/>
        <v>6368726.2356244447</v>
      </c>
      <c r="P148" s="6">
        <f>IF($B148&lt;$D$12,0,IF('Plot Data'!X98&gt;0,'Plot Data'!X98,MAX(0,MIN($D$15,$O148))))</f>
        <v>0</v>
      </c>
      <c r="Q148" s="97">
        <f t="shared" si="71"/>
        <v>0</v>
      </c>
      <c r="R148" s="97">
        <f t="shared" si="72"/>
        <v>0</v>
      </c>
      <c r="S148" s="6">
        <f t="shared" si="73"/>
        <v>1673.921937545759</v>
      </c>
      <c r="T148" s="6"/>
      <c r="U148" s="6"/>
      <c r="V148" s="6">
        <f t="shared" si="74"/>
        <v>0</v>
      </c>
      <c r="W148" s="149">
        <f t="shared" si="107"/>
        <v>1</v>
      </c>
      <c r="X148" s="97">
        <f t="shared" si="75"/>
        <v>0</v>
      </c>
      <c r="Y148" s="6">
        <f t="shared" si="76"/>
        <v>134.95899703790261</v>
      </c>
      <c r="Z148" s="6">
        <f t="shared" si="77"/>
        <v>1033.1217666646987</v>
      </c>
      <c r="AA148" s="6">
        <f t="shared" si="78"/>
        <v>512.84418874402991</v>
      </c>
      <c r="AB148" s="6">
        <f t="shared" si="79"/>
        <v>30.734621651203078</v>
      </c>
      <c r="AC148" s="6">
        <f t="shared" si="80"/>
        <v>3.2830852324137862</v>
      </c>
      <c r="AD148" s="6">
        <f t="array" ref="AD148">SUM(($A148-A118:A148=J118:J148)*(N118:N148))</f>
        <v>7.6836554128007695</v>
      </c>
      <c r="AE148" s="6">
        <f t="shared" si="81"/>
        <v>7499937.0921615027</v>
      </c>
      <c r="AF148" s="6">
        <f t="shared" si="108"/>
        <v>7486268.2858403474</v>
      </c>
      <c r="AG148" s="6">
        <f t="shared" si="109"/>
        <v>0</v>
      </c>
      <c r="AH148" s="6">
        <f t="shared" si="82"/>
        <v>0</v>
      </c>
      <c r="AI148" s="6">
        <f t="shared" si="83"/>
        <v>0</v>
      </c>
      <c r="AJ148" s="6">
        <f t="shared" si="84"/>
        <v>4157.236433574586</v>
      </c>
      <c r="AK148" s="6">
        <f t="shared" si="85"/>
        <v>4021.3247959227997</v>
      </c>
      <c r="AL148" s="6">
        <f t="shared" si="86"/>
        <v>162.26586389615181</v>
      </c>
      <c r="AM148" s="6">
        <f t="shared" si="87"/>
        <v>8340.8270933935364</v>
      </c>
      <c r="AN148" s="6">
        <f t="shared" si="88"/>
        <v>5327.9792277602055</v>
      </c>
      <c r="AO148" s="6">
        <f t="shared" si="89"/>
        <v>62.90783849783061</v>
      </c>
      <c r="AP148" s="6">
        <f t="shared" si="90"/>
        <v>5.3814866110553412</v>
      </c>
      <c r="AQ148" s="14">
        <f t="shared" si="91"/>
        <v>2</v>
      </c>
      <c r="AR148" s="146">
        <f t="shared" si="92"/>
        <v>0</v>
      </c>
      <c r="AS148" s="146">
        <f t="shared" si="93"/>
        <v>0.03</v>
      </c>
      <c r="AT148" s="146">
        <f t="shared" si="94"/>
        <v>1</v>
      </c>
      <c r="AU148" s="77">
        <f t="shared" si="95"/>
        <v>0</v>
      </c>
      <c r="AV148" s="77">
        <f t="shared" si="96"/>
        <v>22.712761480209405</v>
      </c>
      <c r="AW148" s="77">
        <f t="shared" si="97"/>
        <v>1.1954084989583897</v>
      </c>
      <c r="AX148" s="77">
        <f t="shared" si="98"/>
        <v>26.182045425353103</v>
      </c>
      <c r="AY148" s="6">
        <f t="shared" si="110"/>
        <v>50.090215404520897</v>
      </c>
      <c r="AZ148" s="6">
        <f t="shared" si="99"/>
        <v>163.7565524034847</v>
      </c>
      <c r="BA148" s="6">
        <f t="shared" si="100"/>
        <v>23.393793200497814</v>
      </c>
      <c r="BB148" s="6">
        <f t="shared" si="101"/>
        <v>13731.714159651572</v>
      </c>
      <c r="BC148" s="6">
        <f t="shared" si="102"/>
        <v>2746.3428319303148</v>
      </c>
      <c r="BD148" s="6">
        <f t="shared" si="103"/>
        <v>251.63135399132244</v>
      </c>
      <c r="BE148" s="6">
        <f t="shared" si="104"/>
        <v>0</v>
      </c>
      <c r="BF148" s="6">
        <f t="shared" si="111"/>
        <v>0</v>
      </c>
      <c r="BG148" s="6"/>
      <c r="BH148" s="6"/>
      <c r="BI148" s="51">
        <f t="shared" si="105"/>
        <v>0.99817747720371663</v>
      </c>
      <c r="BT148" s="18"/>
    </row>
    <row r="149" spans="1:72">
      <c r="A149">
        <f t="shared" si="58"/>
        <v>126</v>
      </c>
      <c r="B149" s="30">
        <f t="shared" si="59"/>
        <v>43895</v>
      </c>
      <c r="C149" s="14">
        <f t="shared" si="60"/>
        <v>3</v>
      </c>
      <c r="D149" s="14">
        <f t="shared" si="61"/>
        <v>4</v>
      </c>
      <c r="E149" s="14">
        <f t="shared" si="62"/>
        <v>4</v>
      </c>
      <c r="F149" s="53">
        <f t="shared" si="63"/>
        <v>43895</v>
      </c>
      <c r="G149" s="66">
        <f t="shared" si="64"/>
        <v>1.5</v>
      </c>
      <c r="H149" s="66">
        <f t="shared" si="57"/>
        <v>0.1</v>
      </c>
      <c r="I149" s="172">
        <f t="shared" si="65"/>
        <v>7.9000000000000008E-3</v>
      </c>
      <c r="J149" s="14">
        <f t="shared" si="66"/>
        <v>6</v>
      </c>
      <c r="K149" s="18">
        <f t="shared" si="67"/>
        <v>0.17872641600299827</v>
      </c>
      <c r="L149" s="18">
        <f t="shared" si="68"/>
        <v>6.6666666666666671E-3</v>
      </c>
      <c r="M149" s="6">
        <f t="shared" si="69"/>
        <v>1462.8067090351169</v>
      </c>
      <c r="N149" s="6">
        <f t="shared" si="106"/>
        <v>11.556173001377426</v>
      </c>
      <c r="O149" s="6">
        <f t="shared" si="70"/>
        <v>6367856.8253078926</v>
      </c>
      <c r="P149" s="6">
        <f>IF($B149&lt;$D$12,0,IF('Plot Data'!X99&gt;0,'Plot Data'!X99,MAX(0,MIN($D$15,$O149))))</f>
        <v>0</v>
      </c>
      <c r="Q149" s="97">
        <f t="shared" si="71"/>
        <v>0</v>
      </c>
      <c r="R149" s="97">
        <f t="shared" si="72"/>
        <v>0</v>
      </c>
      <c r="S149" s="6">
        <f t="shared" si="73"/>
        <v>1462.8067090351171</v>
      </c>
      <c r="T149" s="6"/>
      <c r="U149" s="6"/>
      <c r="V149" s="6">
        <f t="shared" si="74"/>
        <v>0</v>
      </c>
      <c r="W149" s="149">
        <f t="shared" si="107"/>
        <v>1</v>
      </c>
      <c r="X149" s="97">
        <f t="shared" si="75"/>
        <v>0</v>
      </c>
      <c r="Y149" s="6">
        <f t="shared" si="76"/>
        <v>153.67310825601541</v>
      </c>
      <c r="Z149" s="6">
        <f t="shared" si="77"/>
        <v>1176.2397133082625</v>
      </c>
      <c r="AA149" s="6">
        <f t="shared" si="78"/>
        <v>583.95781137285849</v>
      </c>
      <c r="AB149" s="6">
        <f t="shared" si="79"/>
        <v>34.995804110089985</v>
      </c>
      <c r="AC149" s="6">
        <f t="shared" si="80"/>
        <v>3.7387832985192939</v>
      </c>
      <c r="AD149" s="6">
        <f t="array" ref="AD149">SUM(($A149-A119:A149=J119:J149)*(N119:N149))</f>
        <v>8.7489510275224962</v>
      </c>
      <c r="AE149" s="6">
        <f t="shared" si="81"/>
        <v>7499928.3432104755</v>
      </c>
      <c r="AF149" s="6">
        <f t="shared" si="108"/>
        <v>7484805.4791313121</v>
      </c>
      <c r="AG149" s="6">
        <f t="shared" si="109"/>
        <v>0</v>
      </c>
      <c r="AH149" s="6">
        <f t="shared" si="82"/>
        <v>0</v>
      </c>
      <c r="AI149" s="6">
        <f t="shared" si="83"/>
        <v>0</v>
      </c>
      <c r="AJ149" s="6">
        <f t="shared" si="84"/>
        <v>4290.1303210454253</v>
      </c>
      <c r="AK149" s="6">
        <f t="shared" si="85"/>
        <v>4578.610893748114</v>
      </c>
      <c r="AL149" s="6">
        <f t="shared" si="86"/>
        <v>184.7739336802</v>
      </c>
      <c r="AM149" s="6">
        <f t="shared" si="87"/>
        <v>9053.5151484737398</v>
      </c>
      <c r="AN149" s="6">
        <f t="shared" si="88"/>
        <v>6069.348930687599</v>
      </c>
      <c r="AO149" s="6">
        <f t="shared" si="89"/>
        <v>71.656789525353105</v>
      </c>
      <c r="AP149" s="6">
        <f t="shared" si="90"/>
        <v>6.1278275174163994</v>
      </c>
      <c r="AQ149" s="14">
        <f t="shared" si="91"/>
        <v>2</v>
      </c>
      <c r="AR149" s="146">
        <f t="shared" si="92"/>
        <v>0</v>
      </c>
      <c r="AS149" s="146">
        <f t="shared" si="93"/>
        <v>0.03</v>
      </c>
      <c r="AT149" s="146">
        <f t="shared" si="94"/>
        <v>1</v>
      </c>
      <c r="AU149" s="77">
        <f t="shared" si="95"/>
        <v>0</v>
      </c>
      <c r="AV149" s="77">
        <f t="shared" si="96"/>
        <v>25.860618886768677</v>
      </c>
      <c r="AW149" s="77">
        <f t="shared" si="97"/>
        <v>1.3610852045667723</v>
      </c>
      <c r="AX149" s="77">
        <f t="shared" si="98"/>
        <v>29.812583001666987</v>
      </c>
      <c r="AY149" s="6">
        <f t="shared" si="110"/>
        <v>57.034287093002433</v>
      </c>
      <c r="AZ149" s="6">
        <f t="shared" si="99"/>
        <v>220.79083949648714</v>
      </c>
      <c r="BA149" s="6">
        <f t="shared" si="100"/>
        <v>31.541548499498163</v>
      </c>
      <c r="BB149" s="6">
        <f t="shared" si="101"/>
        <v>15194.52086868669</v>
      </c>
      <c r="BC149" s="6">
        <f t="shared" si="102"/>
        <v>3038.9041737373382</v>
      </c>
      <c r="BD149" s="6">
        <f t="shared" si="103"/>
        <v>286.62715810141242</v>
      </c>
      <c r="BE149" s="6">
        <f t="shared" si="104"/>
        <v>0</v>
      </c>
      <c r="BF149" s="6">
        <f t="shared" si="111"/>
        <v>0</v>
      </c>
      <c r="BG149" s="6"/>
      <c r="BH149" s="6"/>
      <c r="BI149" s="51">
        <f t="shared" si="105"/>
        <v>0.99798359885760057</v>
      </c>
      <c r="BT149" s="18"/>
    </row>
    <row r="150" spans="1:72">
      <c r="A150">
        <f t="shared" si="58"/>
        <v>127</v>
      </c>
      <c r="B150" s="30">
        <f t="shared" si="59"/>
        <v>43896</v>
      </c>
      <c r="C150" s="14">
        <f t="shared" si="60"/>
        <v>3</v>
      </c>
      <c r="D150" s="14">
        <f t="shared" si="61"/>
        <v>3</v>
      </c>
      <c r="E150" s="14">
        <f t="shared" si="62"/>
        <v>3</v>
      </c>
      <c r="F150" s="53">
        <f t="shared" si="63"/>
        <v>43896</v>
      </c>
      <c r="G150" s="66">
        <f t="shared" si="64"/>
        <v>1.5</v>
      </c>
      <c r="H150" s="66">
        <f t="shared" si="57"/>
        <v>0.1</v>
      </c>
      <c r="I150" s="172">
        <f t="shared" si="65"/>
        <v>7.9000000000000008E-3</v>
      </c>
      <c r="J150" s="14">
        <f t="shared" si="66"/>
        <v>6</v>
      </c>
      <c r="K150" s="18">
        <f t="shared" si="67"/>
        <v>0.17870771875730071</v>
      </c>
      <c r="L150" s="18">
        <f t="shared" si="68"/>
        <v>6.6666666666666671E-3</v>
      </c>
      <c r="M150" s="6">
        <f t="shared" si="69"/>
        <v>1586.1443369691399</v>
      </c>
      <c r="N150" s="6">
        <f t="shared" si="106"/>
        <v>12.530540262056206</v>
      </c>
      <c r="O150" s="6">
        <f t="shared" si="70"/>
        <v>6367243.6038527014</v>
      </c>
      <c r="P150" s="6">
        <f>IF($B150&lt;$D$12,0,IF('Plot Data'!X100&gt;0,'Plot Data'!X100,MAX(0,MIN($D$15,$O150))))</f>
        <v>0</v>
      </c>
      <c r="Q150" s="97">
        <f t="shared" si="71"/>
        <v>0</v>
      </c>
      <c r="R150" s="97">
        <f t="shared" si="72"/>
        <v>0</v>
      </c>
      <c r="S150" s="6">
        <f t="shared" si="73"/>
        <v>1586.1443369691399</v>
      </c>
      <c r="T150" s="6"/>
      <c r="U150" s="6"/>
      <c r="V150" s="6">
        <f t="shared" si="74"/>
        <v>0</v>
      </c>
      <c r="W150" s="149">
        <f t="shared" si="107"/>
        <v>1</v>
      </c>
      <c r="X150" s="97">
        <f t="shared" si="75"/>
        <v>0</v>
      </c>
      <c r="Y150" s="6">
        <f t="shared" si="76"/>
        <v>174.97902055044995</v>
      </c>
      <c r="Z150" s="6">
        <f t="shared" si="77"/>
        <v>1339.1375500366071</v>
      </c>
      <c r="AA150" s="6">
        <f t="shared" si="78"/>
        <v>664.92027809170975</v>
      </c>
      <c r="AB150" s="6">
        <f t="shared" si="79"/>
        <v>39.846949965279663</v>
      </c>
      <c r="AC150" s="6">
        <f t="shared" si="80"/>
        <v>4.2578447920823956</v>
      </c>
      <c r="AD150" s="6">
        <f t="array" ref="AD150">SUM(($A150-A120:A150=J120:J150)*(N120:N150))</f>
        <v>9.9617374913199157</v>
      </c>
      <c r="AE150" s="6">
        <f t="shared" si="81"/>
        <v>7499918.3814729843</v>
      </c>
      <c r="AF150" s="6">
        <f t="shared" si="108"/>
        <v>7483219.3347943425</v>
      </c>
      <c r="AG150" s="6">
        <f t="shared" si="109"/>
        <v>0</v>
      </c>
      <c r="AH150" s="6">
        <f t="shared" si="82"/>
        <v>0</v>
      </c>
      <c r="AI150" s="6">
        <f t="shared" si="83"/>
        <v>0</v>
      </c>
      <c r="AJ150" s="6">
        <f t="shared" si="84"/>
        <v>4362.1580874275087</v>
      </c>
      <c r="AK150" s="6">
        <f t="shared" si="85"/>
        <v>5212.9812157277329</v>
      </c>
      <c r="AL150" s="6">
        <f t="shared" si="86"/>
        <v>210.40130136207733</v>
      </c>
      <c r="AM150" s="6">
        <f t="shared" si="87"/>
        <v>9785.5406045173186</v>
      </c>
      <c r="AN150" s="6">
        <f t="shared" si="88"/>
        <v>6913.5060741218404</v>
      </c>
      <c r="AO150" s="6">
        <f t="shared" si="89"/>
        <v>81.618527016673028</v>
      </c>
      <c r="AP150" s="6">
        <f t="shared" si="90"/>
        <v>6.9775693108828758</v>
      </c>
      <c r="AQ150" s="14">
        <f t="shared" si="91"/>
        <v>2</v>
      </c>
      <c r="AR150" s="146">
        <f t="shared" si="92"/>
        <v>0</v>
      </c>
      <c r="AS150" s="146">
        <f t="shared" si="93"/>
        <v>0.03</v>
      </c>
      <c r="AT150" s="146">
        <f t="shared" si="94"/>
        <v>1</v>
      </c>
      <c r="AU150" s="77">
        <f t="shared" si="95"/>
        <v>0</v>
      </c>
      <c r="AV150" s="77">
        <f t="shared" si="96"/>
        <v>29.44397034994391</v>
      </c>
      <c r="AW150" s="77">
        <f t="shared" si="97"/>
        <v>1.5496826499970477</v>
      </c>
      <c r="AX150" s="77">
        <f t="shared" si="98"/>
        <v>33.945929986787284</v>
      </c>
      <c r="AY150" s="6">
        <f t="shared" si="110"/>
        <v>64.93958298672824</v>
      </c>
      <c r="AZ150" s="6">
        <f t="shared" si="99"/>
        <v>285.73042248321536</v>
      </c>
      <c r="BA150" s="6">
        <f t="shared" si="100"/>
        <v>40.818631783316484</v>
      </c>
      <c r="BB150" s="6">
        <f t="shared" si="101"/>
        <v>16780.665205655831</v>
      </c>
      <c r="BC150" s="6">
        <f t="shared" si="102"/>
        <v>3356.133041131166</v>
      </c>
      <c r="BD150" s="6">
        <f t="shared" si="103"/>
        <v>326.47410806669211</v>
      </c>
      <c r="BE150" s="6">
        <f t="shared" si="104"/>
        <v>0</v>
      </c>
      <c r="BF150" s="6">
        <f t="shared" si="111"/>
        <v>0</v>
      </c>
      <c r="BG150" s="6"/>
      <c r="BH150" s="6"/>
      <c r="BI150" s="51">
        <f t="shared" si="105"/>
        <v>0.9977734362123335</v>
      </c>
      <c r="BT150" s="18"/>
    </row>
    <row r="151" spans="1:72">
      <c r="A151">
        <f t="shared" si="58"/>
        <v>128</v>
      </c>
      <c r="B151" s="30">
        <f t="shared" si="59"/>
        <v>43897</v>
      </c>
      <c r="C151" s="14">
        <f t="shared" si="60"/>
        <v>3</v>
      </c>
      <c r="D151" s="14">
        <f t="shared" si="61"/>
        <v>3</v>
      </c>
      <c r="E151" s="14">
        <f t="shared" si="62"/>
        <v>3</v>
      </c>
      <c r="F151" s="53">
        <f t="shared" si="63"/>
        <v>43897</v>
      </c>
      <c r="G151" s="66">
        <f t="shared" si="64"/>
        <v>1.5</v>
      </c>
      <c r="H151" s="66">
        <f t="shared" si="57"/>
        <v>0.1</v>
      </c>
      <c r="I151" s="172">
        <f t="shared" si="65"/>
        <v>7.9000000000000008E-3</v>
      </c>
      <c r="J151" s="14">
        <f t="shared" si="66"/>
        <v>6</v>
      </c>
      <c r="K151" s="18">
        <f t="shared" si="67"/>
        <v>0.17868744857591665</v>
      </c>
      <c r="L151" s="18">
        <f t="shared" si="68"/>
        <v>6.6666666666666671E-3</v>
      </c>
      <c r="M151" s="6">
        <f t="shared" si="69"/>
        <v>1712.3598871822044</v>
      </c>
      <c r="N151" s="6">
        <f t="shared" si="106"/>
        <v>13.527643108739415</v>
      </c>
      <c r="O151" s="6">
        <f t="shared" si="70"/>
        <v>6366612.9147381969</v>
      </c>
      <c r="P151" s="6">
        <f>IF($B151&lt;$D$12,0,IF('Plot Data'!X101&gt;0,'Plot Data'!X101,MAX(0,MIN($D$15,$O151))))</f>
        <v>0</v>
      </c>
      <c r="Q151" s="97">
        <f t="shared" si="71"/>
        <v>0</v>
      </c>
      <c r="R151" s="97">
        <f t="shared" si="72"/>
        <v>0</v>
      </c>
      <c r="S151" s="6">
        <f t="shared" si="73"/>
        <v>1712.3598871822044</v>
      </c>
      <c r="T151" s="6"/>
      <c r="U151" s="6"/>
      <c r="V151" s="6">
        <f t="shared" si="74"/>
        <v>0</v>
      </c>
      <c r="W151" s="149">
        <f t="shared" si="107"/>
        <v>1</v>
      </c>
      <c r="X151" s="97">
        <f t="shared" si="75"/>
        <v>0</v>
      </c>
      <c r="Y151" s="6">
        <f t="shared" si="76"/>
        <v>199.23474982639831</v>
      </c>
      <c r="Z151" s="6">
        <f t="shared" si="77"/>
        <v>1170.2453672280935</v>
      </c>
      <c r="AA151" s="6">
        <f t="shared" si="78"/>
        <v>757.09204934031357</v>
      </c>
      <c r="AB151" s="6">
        <f t="shared" si="79"/>
        <v>45.369506818892418</v>
      </c>
      <c r="AC151" s="6">
        <f t="shared" si="80"/>
        <v>4.8487955425455604</v>
      </c>
      <c r="AD151" s="6">
        <f t="array" ref="AD151">SUM(($A151-A121:A151=J121:J151)*(N121:N151))</f>
        <v>8.960477596731252</v>
      </c>
      <c r="AE151" s="6">
        <f t="shared" si="81"/>
        <v>7499909.4209953872</v>
      </c>
      <c r="AF151" s="6">
        <f t="shared" si="108"/>
        <v>7481506.9749071607</v>
      </c>
      <c r="AG151" s="6">
        <f t="shared" si="109"/>
        <v>0</v>
      </c>
      <c r="AH151" s="6">
        <f t="shared" si="82"/>
        <v>0</v>
      </c>
      <c r="AI151" s="6">
        <f t="shared" si="83"/>
        <v>0</v>
      </c>
      <c r="AJ151" s="6">
        <f t="shared" si="84"/>
        <v>4705.0378575552213</v>
      </c>
      <c r="AK151" s="6">
        <f t="shared" si="85"/>
        <v>5580.7650267966201</v>
      </c>
      <c r="AL151" s="6">
        <f t="shared" si="86"/>
        <v>241.96153504169294</v>
      </c>
      <c r="AM151" s="6">
        <f t="shared" si="87"/>
        <v>10527.764419393534</v>
      </c>
      <c r="AN151" s="6">
        <f t="shared" si="88"/>
        <v>7874.6816688310973</v>
      </c>
      <c r="AO151" s="6">
        <f t="shared" si="89"/>
        <v>90.57900461340428</v>
      </c>
      <c r="AP151" s="6">
        <f t="shared" si="90"/>
        <v>7.6047350174758526</v>
      </c>
      <c r="AQ151" s="14">
        <f t="shared" si="91"/>
        <v>2</v>
      </c>
      <c r="AR151" s="146">
        <f t="shared" si="92"/>
        <v>0</v>
      </c>
      <c r="AS151" s="146">
        <f t="shared" si="93"/>
        <v>0.03</v>
      </c>
      <c r="AT151" s="146">
        <f t="shared" si="94"/>
        <v>1</v>
      </c>
      <c r="AU151" s="77">
        <f t="shared" si="95"/>
        <v>0</v>
      </c>
      <c r="AV151" s="77">
        <f t="shared" si="96"/>
        <v>33.522831829285479</v>
      </c>
      <c r="AW151" s="77">
        <f t="shared" si="97"/>
        <v>1.7643595699623935</v>
      </c>
      <c r="AX151" s="77">
        <f t="shared" si="98"/>
        <v>38.651541466321277</v>
      </c>
      <c r="AY151" s="6">
        <f t="shared" si="110"/>
        <v>73.93873286556915</v>
      </c>
      <c r="AZ151" s="6">
        <f t="shared" si="99"/>
        <v>359.6691553487845</v>
      </c>
      <c r="BA151" s="6">
        <f t="shared" si="100"/>
        <v>49.349502353676876</v>
      </c>
      <c r="BB151" s="6">
        <f t="shared" si="101"/>
        <v>18493.025092838034</v>
      </c>
      <c r="BC151" s="6">
        <f t="shared" si="102"/>
        <v>3698.6050185676067</v>
      </c>
      <c r="BD151" s="6">
        <f t="shared" si="103"/>
        <v>371.84361488558454</v>
      </c>
      <c r="BE151" s="6">
        <f t="shared" si="104"/>
        <v>0</v>
      </c>
      <c r="BF151" s="6">
        <f t="shared" si="111"/>
        <v>0</v>
      </c>
      <c r="BG151" s="6"/>
      <c r="BH151" s="6"/>
      <c r="BI151" s="51">
        <f t="shared" si="105"/>
        <v>0.99754631088787415</v>
      </c>
      <c r="BT151" s="18"/>
    </row>
    <row r="152" spans="1:72">
      <c r="A152">
        <f t="shared" si="58"/>
        <v>129</v>
      </c>
      <c r="B152" s="30">
        <f t="shared" si="59"/>
        <v>43898</v>
      </c>
      <c r="C152" s="14">
        <f t="shared" si="60"/>
        <v>3</v>
      </c>
      <c r="D152" s="14">
        <f t="shared" si="61"/>
        <v>3</v>
      </c>
      <c r="E152" s="14">
        <f t="shared" si="62"/>
        <v>3</v>
      </c>
      <c r="F152" s="53">
        <f t="shared" si="63"/>
        <v>43898</v>
      </c>
      <c r="G152" s="66">
        <f t="shared" si="64"/>
        <v>1.5</v>
      </c>
      <c r="H152" s="66">
        <f t="shared" ref="H152:H215" si="112">$N$19</f>
        <v>0.1</v>
      </c>
      <c r="I152" s="172">
        <f t="shared" si="65"/>
        <v>7.9000000000000008E-3</v>
      </c>
      <c r="J152" s="14">
        <f t="shared" si="66"/>
        <v>6</v>
      </c>
      <c r="K152" s="18">
        <f t="shared" si="67"/>
        <v>0.17866553940793731</v>
      </c>
      <c r="L152" s="18">
        <f t="shared" si="68"/>
        <v>6.6666666666666671E-3</v>
      </c>
      <c r="M152" s="6">
        <f t="shared" si="69"/>
        <v>1839.331597476717</v>
      </c>
      <c r="N152" s="6">
        <f t="shared" si="106"/>
        <v>14.530719620066066</v>
      </c>
      <c r="O152" s="6">
        <f t="shared" si="70"/>
        <v>6365974.408089594</v>
      </c>
      <c r="P152" s="6">
        <f>IF($B152&lt;$D$12,0,IF('Plot Data'!X102&gt;0,'Plot Data'!X102,MAX(0,MIN($D$15,$O152))))</f>
        <v>0</v>
      </c>
      <c r="Q152" s="97">
        <f t="shared" si="71"/>
        <v>0</v>
      </c>
      <c r="R152" s="97">
        <f t="shared" si="72"/>
        <v>0</v>
      </c>
      <c r="S152" s="6">
        <f t="shared" si="73"/>
        <v>1839.331597476717</v>
      </c>
      <c r="T152" s="6"/>
      <c r="U152" s="6"/>
      <c r="V152" s="6">
        <f t="shared" si="74"/>
        <v>0</v>
      </c>
      <c r="W152" s="149">
        <f t="shared" si="107"/>
        <v>1</v>
      </c>
      <c r="X152" s="97">
        <f t="shared" si="75"/>
        <v>0</v>
      </c>
      <c r="Y152" s="6">
        <f t="shared" si="76"/>
        <v>226.84753409446208</v>
      </c>
      <c r="Z152" s="6">
        <f t="shared" si="77"/>
        <v>1268.915469575312</v>
      </c>
      <c r="AA152" s="6">
        <f t="shared" si="78"/>
        <v>862.02062955895587</v>
      </c>
      <c r="AB152" s="6">
        <f t="shared" si="79"/>
        <v>51.656088333234933</v>
      </c>
      <c r="AC152" s="6">
        <f t="shared" si="80"/>
        <v>5.5216636401903028</v>
      </c>
      <c r="AD152" s="6">
        <f t="array" ref="AD152">SUM(($A152-A122:A152=J122:J152)*(N122:N152))</f>
        <v>10.202077445813899</v>
      </c>
      <c r="AE152" s="6">
        <f t="shared" si="81"/>
        <v>7499899.2189179417</v>
      </c>
      <c r="AF152" s="6">
        <f t="shared" si="108"/>
        <v>7479667.6433096845</v>
      </c>
      <c r="AG152" s="6">
        <f t="shared" si="109"/>
        <v>0</v>
      </c>
      <c r="AH152" s="6">
        <f t="shared" si="82"/>
        <v>0</v>
      </c>
      <c r="AI152" s="6">
        <f t="shared" si="83"/>
        <v>0</v>
      </c>
      <c r="AJ152" s="6">
        <f t="shared" si="84"/>
        <v>5048.6064513621632</v>
      </c>
      <c r="AK152" s="6">
        <f t="shared" si="85"/>
        <v>5936.0037784797414</v>
      </c>
      <c r="AL152" s="6">
        <f t="shared" si="86"/>
        <v>277.89388228892363</v>
      </c>
      <c r="AM152" s="6">
        <f t="shared" si="87"/>
        <v>11262.504112130828</v>
      </c>
      <c r="AN152" s="6">
        <f t="shared" si="88"/>
        <v>8969.0714961247068</v>
      </c>
      <c r="AO152" s="6">
        <f t="shared" si="89"/>
        <v>100.78108205921818</v>
      </c>
      <c r="AP152" s="6">
        <f t="shared" si="90"/>
        <v>8.3187069080742084</v>
      </c>
      <c r="AQ152" s="14">
        <f t="shared" si="91"/>
        <v>2</v>
      </c>
      <c r="AR152" s="146">
        <f t="shared" si="92"/>
        <v>0</v>
      </c>
      <c r="AS152" s="146">
        <f t="shared" si="93"/>
        <v>0.03</v>
      </c>
      <c r="AT152" s="146">
        <f t="shared" si="94"/>
        <v>1</v>
      </c>
      <c r="AU152" s="77">
        <f t="shared" si="95"/>
        <v>0</v>
      </c>
      <c r="AV152" s="77">
        <f t="shared" si="96"/>
        <v>38.165420176043298</v>
      </c>
      <c r="AW152" s="77">
        <f t="shared" si="97"/>
        <v>2.0087063250549102</v>
      </c>
      <c r="AX152" s="77">
        <f t="shared" si="98"/>
        <v>44.008421614325648</v>
      </c>
      <c r="AY152" s="6">
        <f t="shared" si="110"/>
        <v>84.182548115423856</v>
      </c>
      <c r="AZ152" s="6">
        <f t="shared" si="99"/>
        <v>443.85170346420836</v>
      </c>
      <c r="BA152" s="6">
        <f t="shared" si="100"/>
        <v>59.061997849516231</v>
      </c>
      <c r="BB152" s="6">
        <f t="shared" si="101"/>
        <v>20332.356690314751</v>
      </c>
      <c r="BC152" s="6">
        <f t="shared" si="102"/>
        <v>4066.4713380629501</v>
      </c>
      <c r="BD152" s="6">
        <f t="shared" si="103"/>
        <v>423.49970321881949</v>
      </c>
      <c r="BE152" s="6">
        <f t="shared" si="104"/>
        <v>0</v>
      </c>
      <c r="BF152" s="6">
        <f t="shared" si="111"/>
        <v>0</v>
      </c>
      <c r="BG152" s="6"/>
      <c r="BH152" s="6"/>
      <c r="BI152" s="51">
        <f t="shared" si="105"/>
        <v>0.99730242033689942</v>
      </c>
      <c r="BT152" s="18"/>
    </row>
    <row r="153" spans="1:72">
      <c r="A153">
        <f t="shared" si="58"/>
        <v>130</v>
      </c>
      <c r="B153" s="30">
        <f t="shared" si="59"/>
        <v>43899</v>
      </c>
      <c r="C153" s="14">
        <f t="shared" si="60"/>
        <v>3</v>
      </c>
      <c r="D153" s="14">
        <f t="shared" si="61"/>
        <v>3</v>
      </c>
      <c r="E153" s="14">
        <f t="shared" si="62"/>
        <v>3</v>
      </c>
      <c r="F153" s="53">
        <f t="shared" si="63"/>
        <v>43899</v>
      </c>
      <c r="G153" s="66">
        <f t="shared" si="64"/>
        <v>1.5</v>
      </c>
      <c r="H153" s="66">
        <f t="shared" si="112"/>
        <v>0.1</v>
      </c>
      <c r="I153" s="172">
        <f t="shared" si="65"/>
        <v>7.9000000000000008E-3</v>
      </c>
      <c r="J153" s="14">
        <f t="shared" si="66"/>
        <v>6</v>
      </c>
      <c r="K153" s="18">
        <f t="shared" si="67"/>
        <v>0.17864200961978677</v>
      </c>
      <c r="L153" s="18">
        <f t="shared" si="68"/>
        <v>6.6666666666666671E-3</v>
      </c>
      <c r="M153" s="6">
        <f t="shared" si="69"/>
        <v>1964.1654722309518</v>
      </c>
      <c r="N153" s="6">
        <f t="shared" si="106"/>
        <v>15.51690723062452</v>
      </c>
      <c r="O153" s="6">
        <f t="shared" si="70"/>
        <v>6365341.207584939</v>
      </c>
      <c r="P153" s="6">
        <f>IF($B153&lt;$D$12,0,IF('Plot Data'!X103&gt;0,'Plot Data'!X103,MAX(0,MIN($D$15,$O153))))</f>
        <v>0</v>
      </c>
      <c r="Q153" s="97">
        <f t="shared" si="71"/>
        <v>0</v>
      </c>
      <c r="R153" s="97">
        <f t="shared" si="72"/>
        <v>0</v>
      </c>
      <c r="S153" s="6">
        <f t="shared" si="73"/>
        <v>1964.1654722309518</v>
      </c>
      <c r="T153" s="6"/>
      <c r="U153" s="6"/>
      <c r="V153" s="6">
        <f t="shared" si="74"/>
        <v>0</v>
      </c>
      <c r="W153" s="149">
        <f t="shared" si="107"/>
        <v>1</v>
      </c>
      <c r="X153" s="97">
        <f t="shared" si="75"/>
        <v>0</v>
      </c>
      <c r="Y153" s="6">
        <f t="shared" si="76"/>
        <v>258.28044166617468</v>
      </c>
      <c r="Z153" s="6">
        <f t="shared" si="77"/>
        <v>1369.8879097457636</v>
      </c>
      <c r="AA153" s="6">
        <f t="shared" si="78"/>
        <v>981.46567833146366</v>
      </c>
      <c r="AB153" s="6">
        <f t="shared" si="79"/>
        <v>58.811985665413125</v>
      </c>
      <c r="AC153" s="6">
        <f t="shared" si="80"/>
        <v>6.2878626754704117</v>
      </c>
      <c r="AD153" s="6">
        <f t="array" ref="AD153">SUM(($A153-A123:A153=J123:J153)*(N123:N153))</f>
        <v>11.615367168919093</v>
      </c>
      <c r="AE153" s="6">
        <f t="shared" si="81"/>
        <v>7499887.6035507731</v>
      </c>
      <c r="AF153" s="6">
        <f t="shared" si="108"/>
        <v>7477703.4778374536</v>
      </c>
      <c r="AG153" s="6">
        <f t="shared" si="109"/>
        <v>0</v>
      </c>
      <c r="AH153" s="6">
        <f t="shared" si="82"/>
        <v>0</v>
      </c>
      <c r="AI153" s="6">
        <f t="shared" si="83"/>
        <v>0</v>
      </c>
      <c r="AJ153" s="6">
        <f t="shared" si="84"/>
        <v>5384.6035721811759</v>
      </c>
      <c r="AK153" s="6">
        <f t="shared" si="85"/>
        <v>6265.6140242286283</v>
      </c>
      <c r="AL153" s="6">
        <f t="shared" si="86"/>
        <v>318.80263810994728</v>
      </c>
      <c r="AM153" s="6">
        <f t="shared" si="87"/>
        <v>11969.020234519752</v>
      </c>
      <c r="AN153" s="6">
        <f t="shared" si="88"/>
        <v>10215.105478797816</v>
      </c>
      <c r="AO153" s="6">
        <f t="shared" si="89"/>
        <v>112.39644922813727</v>
      </c>
      <c r="AP153" s="6">
        <f t="shared" si="90"/>
        <v>9.131459427857509</v>
      </c>
      <c r="AQ153" s="14">
        <f t="shared" si="91"/>
        <v>2</v>
      </c>
      <c r="AR153" s="146">
        <f t="shared" si="92"/>
        <v>0</v>
      </c>
      <c r="AS153" s="146">
        <f t="shared" si="93"/>
        <v>0.03</v>
      </c>
      <c r="AT153" s="146">
        <f t="shared" si="94"/>
        <v>1</v>
      </c>
      <c r="AU153" s="77">
        <f t="shared" si="95"/>
        <v>0</v>
      </c>
      <c r="AV153" s="77">
        <f t="shared" si="96"/>
        <v>33.351992966000665</v>
      </c>
      <c r="AW153" s="77">
        <f t="shared" si="97"/>
        <v>1.7553680508421401</v>
      </c>
      <c r="AX153" s="77">
        <f t="shared" si="98"/>
        <v>50.106405683237888</v>
      </c>
      <c r="AY153" s="6">
        <f t="shared" si="110"/>
        <v>85.213766700080697</v>
      </c>
      <c r="AZ153" s="6">
        <f t="shared" si="99"/>
        <v>529.06547016428908</v>
      </c>
      <c r="BA153" s="6">
        <f t="shared" si="100"/>
        <v>65.627125972781556</v>
      </c>
      <c r="BB153" s="6">
        <f t="shared" si="101"/>
        <v>22296.522162545702</v>
      </c>
      <c r="BC153" s="6">
        <f t="shared" si="102"/>
        <v>4459.3044325091405</v>
      </c>
      <c r="BD153" s="6">
        <f t="shared" si="103"/>
        <v>482.31168888423264</v>
      </c>
      <c r="BE153" s="6">
        <f t="shared" si="104"/>
        <v>0</v>
      </c>
      <c r="BF153" s="6">
        <f t="shared" si="111"/>
        <v>0</v>
      </c>
      <c r="BG153" s="6"/>
      <c r="BH153" s="6"/>
      <c r="BI153" s="51">
        <f t="shared" si="105"/>
        <v>0.99704207224348051</v>
      </c>
      <c r="BT153" s="18"/>
    </row>
    <row r="154" spans="1:72">
      <c r="A154">
        <f t="shared" ref="A154:A217" si="113">A153+1</f>
        <v>131</v>
      </c>
      <c r="B154" s="30">
        <f t="shared" ref="B154:B217" si="114">B153+1</f>
        <v>43900</v>
      </c>
      <c r="C154" s="14">
        <f t="shared" si="60"/>
        <v>3</v>
      </c>
      <c r="D154" s="14">
        <f t="shared" si="61"/>
        <v>3</v>
      </c>
      <c r="E154" s="14">
        <f t="shared" si="62"/>
        <v>3</v>
      </c>
      <c r="F154" s="53">
        <f t="shared" si="63"/>
        <v>43900</v>
      </c>
      <c r="G154" s="66">
        <f t="shared" si="64"/>
        <v>1.5</v>
      </c>
      <c r="H154" s="66">
        <f t="shared" si="112"/>
        <v>0.1</v>
      </c>
      <c r="I154" s="172">
        <f t="shared" si="65"/>
        <v>7.9000000000000008E-3</v>
      </c>
      <c r="J154" s="14">
        <f t="shared" si="66"/>
        <v>6</v>
      </c>
      <c r="K154" s="18">
        <f t="shared" si="67"/>
        <v>0.1786168881757971</v>
      </c>
      <c r="L154" s="18">
        <f t="shared" si="68"/>
        <v>6.6666666666666671E-3</v>
      </c>
      <c r="M154" s="6">
        <f t="shared" si="69"/>
        <v>2083.050964562367</v>
      </c>
      <c r="N154" s="6">
        <f t="shared" si="106"/>
        <v>16.456102620042699</v>
      </c>
      <c r="O154" s="6">
        <f t="shared" si="70"/>
        <v>6364730.795818815</v>
      </c>
      <c r="P154" s="6">
        <f>IF($B154&lt;$D$12,0,IF('Plot Data'!X104&gt;0,'Plot Data'!X104,MAX(0,MIN($D$15,$O154))))</f>
        <v>0</v>
      </c>
      <c r="Q154" s="97">
        <f t="shared" si="71"/>
        <v>0</v>
      </c>
      <c r="R154" s="97">
        <f t="shared" si="72"/>
        <v>0</v>
      </c>
      <c r="S154" s="6">
        <f t="shared" si="73"/>
        <v>2083.050964562367</v>
      </c>
      <c r="T154" s="6"/>
      <c r="U154" s="6"/>
      <c r="V154" s="6">
        <f t="shared" si="74"/>
        <v>0</v>
      </c>
      <c r="W154" s="149">
        <f t="shared" si="107"/>
        <v>1</v>
      </c>
      <c r="X154" s="97">
        <f t="shared" si="75"/>
        <v>0</v>
      </c>
      <c r="Y154" s="6">
        <f t="shared" si="76"/>
        <v>294.05992832706562</v>
      </c>
      <c r="Z154" s="6">
        <f t="shared" si="77"/>
        <v>1471.4652779813737</v>
      </c>
      <c r="AA154" s="6">
        <f t="shared" si="78"/>
        <v>1117.4277276428493</v>
      </c>
      <c r="AB154" s="6">
        <f t="shared" si="79"/>
        <v>66.956877501830348</v>
      </c>
      <c r="AC154" s="6">
        <f t="shared" si="80"/>
        <v>7.1603736640557161</v>
      </c>
      <c r="AD154" s="6">
        <f t="array" ref="AD154">SUM(($A154-A124:A154=J124:J154)*(N124:N154))</f>
        <v>13.223983306611496</v>
      </c>
      <c r="AE154" s="6">
        <f t="shared" si="81"/>
        <v>7499874.3795674667</v>
      </c>
      <c r="AF154" s="6">
        <f t="shared" si="108"/>
        <v>7475620.4268728914</v>
      </c>
      <c r="AG154" s="6">
        <f t="shared" si="109"/>
        <v>0</v>
      </c>
      <c r="AH154" s="6">
        <f t="shared" si="82"/>
        <v>0</v>
      </c>
      <c r="AI154" s="6">
        <f t="shared" si="83"/>
        <v>0</v>
      </c>
      <c r="AJ154" s="6">
        <f t="shared" si="84"/>
        <v>5702.1293304351038</v>
      </c>
      <c r="AK154" s="6">
        <f t="shared" si="85"/>
        <v>6552.6946970653225</v>
      </c>
      <c r="AL154" s="6">
        <f t="shared" si="86"/>
        <v>365.37515864111037</v>
      </c>
      <c r="AM154" s="6">
        <f t="shared" si="87"/>
        <v>12620.199186141537</v>
      </c>
      <c r="AN154" s="6">
        <f t="shared" si="88"/>
        <v>11633.753508431786</v>
      </c>
      <c r="AO154" s="6">
        <f t="shared" si="89"/>
        <v>125.62043253474877</v>
      </c>
      <c r="AP154" s="6">
        <f t="shared" si="90"/>
        <v>10.056607064245563</v>
      </c>
      <c r="AQ154" s="14">
        <f t="shared" si="91"/>
        <v>2</v>
      </c>
      <c r="AR154" s="146">
        <f t="shared" si="92"/>
        <v>0</v>
      </c>
      <c r="AS154" s="146">
        <f t="shared" si="93"/>
        <v>0.03</v>
      </c>
      <c r="AT154" s="146">
        <f t="shared" si="94"/>
        <v>1</v>
      </c>
      <c r="AU154" s="77">
        <f t="shared" si="95"/>
        <v>0</v>
      </c>
      <c r="AV154" s="77">
        <f t="shared" si="96"/>
        <v>36.164090882896389</v>
      </c>
      <c r="AW154" s="77">
        <f t="shared" si="97"/>
        <v>1.9033732043629676</v>
      </c>
      <c r="AX154" s="77">
        <f t="shared" si="98"/>
        <v>57.047626095450731</v>
      </c>
      <c r="AY154" s="6">
        <f t="shared" si="110"/>
        <v>95.115090182710077</v>
      </c>
      <c r="AZ154" s="6">
        <f t="shared" si="99"/>
        <v>624.18056034699919</v>
      </c>
      <c r="BA154" s="6">
        <f t="shared" si="100"/>
        <v>72.930603335433631</v>
      </c>
      <c r="BB154" s="6">
        <f t="shared" si="101"/>
        <v>24379.573127108069</v>
      </c>
      <c r="BC154" s="6">
        <f t="shared" si="102"/>
        <v>4875.9146254216139</v>
      </c>
      <c r="BD154" s="6">
        <f t="shared" si="103"/>
        <v>549.26856638606296</v>
      </c>
      <c r="BE154" s="6">
        <f t="shared" si="104"/>
        <v>0</v>
      </c>
      <c r="BF154" s="6">
        <f t="shared" si="111"/>
        <v>0</v>
      </c>
      <c r="BG154" s="6"/>
      <c r="BH154" s="6"/>
      <c r="BI154" s="51">
        <f t="shared" si="105"/>
        <v>0.99676608547462442</v>
      </c>
      <c r="BT154" s="18"/>
    </row>
    <row r="155" spans="1:72">
      <c r="A155">
        <f t="shared" si="113"/>
        <v>132</v>
      </c>
      <c r="B155" s="30">
        <f t="shared" si="114"/>
        <v>43901</v>
      </c>
      <c r="C155" s="14">
        <f t="shared" si="60"/>
        <v>3</v>
      </c>
      <c r="D155" s="14">
        <f t="shared" si="61"/>
        <v>3</v>
      </c>
      <c r="E155" s="14">
        <f t="shared" si="62"/>
        <v>3</v>
      </c>
      <c r="F155" s="53">
        <f t="shared" si="63"/>
        <v>43901</v>
      </c>
      <c r="G155" s="66">
        <f t="shared" si="64"/>
        <v>1.5</v>
      </c>
      <c r="H155" s="66">
        <f t="shared" si="112"/>
        <v>0.1</v>
      </c>
      <c r="I155" s="172">
        <f t="shared" si="65"/>
        <v>7.9000000000000008E-3</v>
      </c>
      <c r="J155" s="14">
        <f t="shared" si="66"/>
        <v>6</v>
      </c>
      <c r="K155" s="18">
        <f t="shared" si="67"/>
        <v>0.17859025334726727</v>
      </c>
      <c r="L155" s="18">
        <f t="shared" si="68"/>
        <v>6.6666666666666671E-3</v>
      </c>
      <c r="M155" s="6">
        <f t="shared" si="69"/>
        <v>2191.0279621884201</v>
      </c>
      <c r="N155" s="6">
        <f t="shared" si="106"/>
        <v>17.309120901288519</v>
      </c>
      <c r="O155" s="6">
        <f t="shared" si="70"/>
        <v>6364166.0533241257</v>
      </c>
      <c r="P155" s="6">
        <f>IF($B155&lt;$D$12,0,IF('Plot Data'!X105&gt;0,'Plot Data'!X105,MAX(0,MIN($D$15,$O155))))</f>
        <v>0</v>
      </c>
      <c r="Q155" s="97">
        <f t="shared" si="71"/>
        <v>0</v>
      </c>
      <c r="R155" s="97">
        <f t="shared" si="72"/>
        <v>0</v>
      </c>
      <c r="S155" s="6">
        <f t="shared" si="73"/>
        <v>2191.0279621884201</v>
      </c>
      <c r="T155" s="6"/>
      <c r="U155" s="6"/>
      <c r="V155" s="6">
        <f t="shared" si="74"/>
        <v>0</v>
      </c>
      <c r="W155" s="149">
        <f t="shared" si="107"/>
        <v>1</v>
      </c>
      <c r="X155" s="97">
        <f t="shared" si="75"/>
        <v>0</v>
      </c>
      <c r="Y155" s="6">
        <f t="shared" si="76"/>
        <v>334.78438750915177</v>
      </c>
      <c r="Z155" s="6">
        <f t="shared" si="77"/>
        <v>1571.3323777847615</v>
      </c>
      <c r="AA155" s="6">
        <f t="shared" si="78"/>
        <v>1272.1806725347767</v>
      </c>
      <c r="AB155" s="6">
        <f t="shared" si="79"/>
        <v>58.512268361404679</v>
      </c>
      <c r="AC155" s="6">
        <f t="shared" si="80"/>
        <v>8.153952304337194</v>
      </c>
      <c r="AD155" s="6">
        <f t="array" ref="AD155">SUM(($A155-A125:A155=J125:J155)*(N125:N155))</f>
        <v>11.556173001377426</v>
      </c>
      <c r="AE155" s="6">
        <f t="shared" si="81"/>
        <v>7499862.8233944653</v>
      </c>
      <c r="AF155" s="6">
        <f t="shared" si="108"/>
        <v>7473429.3989107031</v>
      </c>
      <c r="AG155" s="6">
        <f t="shared" si="109"/>
        <v>0</v>
      </c>
      <c r="AH155" s="6">
        <f t="shared" si="82"/>
        <v>0</v>
      </c>
      <c r="AI155" s="6">
        <f t="shared" si="83"/>
        <v>0</v>
      </c>
      <c r="AJ155" s="6">
        <f t="shared" si="84"/>
        <v>5987.0405273296101</v>
      </c>
      <c r="AK155" s="6">
        <f t="shared" si="85"/>
        <v>6793.3341339539029</v>
      </c>
      <c r="AL155" s="6">
        <f t="shared" si="86"/>
        <v>404.17730169680044</v>
      </c>
      <c r="AM155" s="6">
        <f t="shared" si="87"/>
        <v>13184.551962980313</v>
      </c>
      <c r="AN155" s="6">
        <f t="shared" si="88"/>
        <v>13248.872520780051</v>
      </c>
      <c r="AO155" s="6">
        <f t="shared" si="89"/>
        <v>137.1766055361262</v>
      </c>
      <c r="AP155" s="6">
        <f t="shared" si="90"/>
        <v>10.609823862613656</v>
      </c>
      <c r="AQ155" s="14">
        <f t="shared" si="91"/>
        <v>2</v>
      </c>
      <c r="AR155" s="146">
        <f t="shared" si="92"/>
        <v>0</v>
      </c>
      <c r="AS155" s="146">
        <f t="shared" si="93"/>
        <v>0.03</v>
      </c>
      <c r="AT155" s="146">
        <f t="shared" si="94"/>
        <v>1</v>
      </c>
      <c r="AU155" s="77">
        <f t="shared" si="95"/>
        <v>0</v>
      </c>
      <c r="AV155" s="77">
        <f t="shared" si="96"/>
        <v>39.041805427754262</v>
      </c>
      <c r="AW155" s="77">
        <f t="shared" si="97"/>
        <v>2.0548318646186452</v>
      </c>
      <c r="AX155" s="77">
        <f t="shared" si="98"/>
        <v>64.948171176775432</v>
      </c>
      <c r="AY155" s="6">
        <f t="shared" si="110"/>
        <v>106.04480846914834</v>
      </c>
      <c r="AZ155" s="6">
        <f t="shared" si="99"/>
        <v>730.22536881614747</v>
      </c>
      <c r="BA155" s="6">
        <f t="shared" si="100"/>
        <v>80.924116630380396</v>
      </c>
      <c r="BB155" s="6">
        <f t="shared" si="101"/>
        <v>26570.601089296491</v>
      </c>
      <c r="BC155" s="6">
        <f t="shared" si="102"/>
        <v>5314.1202178592976</v>
      </c>
      <c r="BD155" s="6">
        <f t="shared" si="103"/>
        <v>607.78083474746768</v>
      </c>
      <c r="BE155" s="6">
        <f t="shared" si="104"/>
        <v>0</v>
      </c>
      <c r="BF155" s="6">
        <f t="shared" si="111"/>
        <v>0</v>
      </c>
      <c r="BG155" s="6"/>
      <c r="BH155" s="6"/>
      <c r="BI155" s="51">
        <f t="shared" si="105"/>
        <v>0.99647547893792032</v>
      </c>
      <c r="BT155" s="18"/>
    </row>
    <row r="156" spans="1:72">
      <c r="A156">
        <f t="shared" si="113"/>
        <v>133</v>
      </c>
      <c r="B156" s="30">
        <f t="shared" si="114"/>
        <v>43902</v>
      </c>
      <c r="C156" s="14">
        <f t="shared" si="60"/>
        <v>3</v>
      </c>
      <c r="D156" s="14">
        <f t="shared" si="61"/>
        <v>3</v>
      </c>
      <c r="E156" s="14">
        <f t="shared" si="62"/>
        <v>3</v>
      </c>
      <c r="F156" s="53">
        <f t="shared" si="63"/>
        <v>43902</v>
      </c>
      <c r="G156" s="66">
        <f t="shared" si="64"/>
        <v>1.5</v>
      </c>
      <c r="H156" s="66">
        <f t="shared" si="112"/>
        <v>0.1</v>
      </c>
      <c r="I156" s="172">
        <f t="shared" si="65"/>
        <v>7.9000000000000008E-3</v>
      </c>
      <c r="J156" s="14">
        <f t="shared" si="66"/>
        <v>6</v>
      </c>
      <c r="K156" s="18">
        <f t="shared" si="67"/>
        <v>0.17856220272396314</v>
      </c>
      <c r="L156" s="18">
        <f t="shared" si="68"/>
        <v>6.6666666666666671E-3</v>
      </c>
      <c r="M156" s="6">
        <f t="shared" si="69"/>
        <v>2284.786366500954</v>
      </c>
      <c r="N156" s="6">
        <f t="shared" si="106"/>
        <v>18.04981229535754</v>
      </c>
      <c r="O156" s="6">
        <f t="shared" si="70"/>
        <v>6363676.5307167619</v>
      </c>
      <c r="P156" s="6">
        <f>IF($B156&lt;$D$12,0,IF('Plot Data'!X106&gt;0,'Plot Data'!X106,MAX(0,MIN($D$15,$O156))))</f>
        <v>0</v>
      </c>
      <c r="Q156" s="97">
        <f t="shared" si="71"/>
        <v>0</v>
      </c>
      <c r="R156" s="97">
        <f t="shared" si="72"/>
        <v>0</v>
      </c>
      <c r="S156" s="6">
        <f t="shared" si="73"/>
        <v>2284.786366500954</v>
      </c>
      <c r="T156" s="6"/>
      <c r="U156" s="6"/>
      <c r="V156" s="6">
        <f t="shared" si="74"/>
        <v>0</v>
      </c>
      <c r="W156" s="149">
        <f t="shared" si="107"/>
        <v>1</v>
      </c>
      <c r="X156" s="97">
        <f t="shared" si="75"/>
        <v>0</v>
      </c>
      <c r="Y156" s="6">
        <f t="shared" si="76"/>
        <v>292.56134180702338</v>
      </c>
      <c r="Z156" s="6">
        <f t="shared" si="77"/>
        <v>1666.4407716498936</v>
      </c>
      <c r="AA156" s="6">
        <f t="shared" si="78"/>
        <v>1111.7330988666888</v>
      </c>
      <c r="AB156" s="6">
        <f t="shared" si="79"/>
        <v>63.445773478765595</v>
      </c>
      <c r="AC156" s="6">
        <f t="shared" si="80"/>
        <v>9.2853691467887529</v>
      </c>
      <c r="AD156" s="6">
        <f t="array" ref="AD156">SUM(($A156-A126:A156=J126:J156)*(N126:N156))</f>
        <v>12.530540262056206</v>
      </c>
      <c r="AE156" s="6">
        <f t="shared" si="81"/>
        <v>7499850.2928542029</v>
      </c>
      <c r="AF156" s="6">
        <f t="shared" si="108"/>
        <v>7471144.6125442022</v>
      </c>
      <c r="AG156" s="6">
        <f t="shared" si="109"/>
        <v>0</v>
      </c>
      <c r="AH156" s="6">
        <f t="shared" si="82"/>
        <v>0</v>
      </c>
      <c r="AI156" s="6">
        <f t="shared" si="83"/>
        <v>0</v>
      </c>
      <c r="AJ156" s="6">
        <f t="shared" si="84"/>
        <v>6312.8247803736476</v>
      </c>
      <c r="AK156" s="6">
        <f t="shared" si="85"/>
        <v>7284.5960332583436</v>
      </c>
      <c r="AL156" s="6">
        <f t="shared" si="86"/>
        <v>445.80716576672108</v>
      </c>
      <c r="AM156" s="6">
        <f t="shared" si="87"/>
        <v>14043.227979398711</v>
      </c>
      <c r="AN156" s="6">
        <f t="shared" si="88"/>
        <v>14662.45233060055</v>
      </c>
      <c r="AO156" s="6">
        <f t="shared" si="89"/>
        <v>149.70714579818241</v>
      </c>
      <c r="AP156" s="6">
        <f t="shared" si="90"/>
        <v>11.150050896118472</v>
      </c>
      <c r="AQ156" s="14">
        <f t="shared" si="91"/>
        <v>2</v>
      </c>
      <c r="AR156" s="146">
        <f t="shared" si="92"/>
        <v>0</v>
      </c>
      <c r="AS156" s="146">
        <f t="shared" si="93"/>
        <v>0.03</v>
      </c>
      <c r="AT156" s="146">
        <f t="shared" si="94"/>
        <v>1</v>
      </c>
      <c r="AU156" s="77">
        <f t="shared" si="95"/>
        <v>0</v>
      </c>
      <c r="AV156" s="77">
        <f t="shared" si="96"/>
        <v>41.936760422469149</v>
      </c>
      <c r="AW156" s="77">
        <f t="shared" si="97"/>
        <v>2.2071979169720604</v>
      </c>
      <c r="AX156" s="77">
        <f t="shared" si="98"/>
        <v>56.756900310562543</v>
      </c>
      <c r="AY156" s="6">
        <f t="shared" si="110"/>
        <v>100.90085865000376</v>
      </c>
      <c r="AZ156" s="6">
        <f t="shared" si="99"/>
        <v>831.12622746615125</v>
      </c>
      <c r="BA156" s="6">
        <f t="shared" si="100"/>
        <v>87.190769709952022</v>
      </c>
      <c r="BB156" s="6">
        <f t="shared" si="101"/>
        <v>28855.387455797445</v>
      </c>
      <c r="BC156" s="6">
        <f t="shared" si="102"/>
        <v>5771.0774911594881</v>
      </c>
      <c r="BD156" s="6">
        <f t="shared" si="103"/>
        <v>671.22660822623322</v>
      </c>
      <c r="BE156" s="6">
        <f t="shared" si="104"/>
        <v>0</v>
      </c>
      <c r="BF156" s="6">
        <f t="shared" si="111"/>
        <v>0</v>
      </c>
      <c r="BG156" s="6"/>
      <c r="BH156" s="6"/>
      <c r="BI156" s="51">
        <f t="shared" si="105"/>
        <v>0.99617249955811105</v>
      </c>
      <c r="BT156" s="18"/>
    </row>
    <row r="157" spans="1:72">
      <c r="A157">
        <f t="shared" si="113"/>
        <v>134</v>
      </c>
      <c r="B157" s="30">
        <f t="shared" si="114"/>
        <v>43903</v>
      </c>
      <c r="C157" s="14">
        <f t="shared" si="60"/>
        <v>3</v>
      </c>
      <c r="D157" s="14">
        <f t="shared" si="61"/>
        <v>3</v>
      </c>
      <c r="E157" s="14">
        <f t="shared" si="62"/>
        <v>3</v>
      </c>
      <c r="F157" s="53">
        <f t="shared" si="63"/>
        <v>43903</v>
      </c>
      <c r="G157" s="66">
        <f t="shared" si="64"/>
        <v>1.5</v>
      </c>
      <c r="H157" s="66">
        <f t="shared" si="112"/>
        <v>0.1</v>
      </c>
      <c r="I157" s="172">
        <f t="shared" si="65"/>
        <v>7.9000000000000008E-3</v>
      </c>
      <c r="J157" s="14">
        <f t="shared" si="66"/>
        <v>6</v>
      </c>
      <c r="K157" s="18">
        <f t="shared" si="67"/>
        <v>0.17853295249167617</v>
      </c>
      <c r="L157" s="18">
        <f t="shared" si="68"/>
        <v>6.6666666666666671E-3</v>
      </c>
      <c r="M157" s="6">
        <f t="shared" si="69"/>
        <v>2430.5597319012672</v>
      </c>
      <c r="N157" s="6">
        <f t="shared" si="106"/>
        <v>19.201421882020014</v>
      </c>
      <c r="O157" s="6">
        <f t="shared" si="70"/>
        <v>6362936.0051435838</v>
      </c>
      <c r="P157" s="6">
        <f>IF($B157&lt;$D$12,0,IF('Plot Data'!X107&gt;0,'Plot Data'!X107,MAX(0,MIN($D$15,$O157))))</f>
        <v>0</v>
      </c>
      <c r="Q157" s="97">
        <f t="shared" si="71"/>
        <v>0</v>
      </c>
      <c r="R157" s="97">
        <f t="shared" si="72"/>
        <v>0</v>
      </c>
      <c r="S157" s="6">
        <f t="shared" si="73"/>
        <v>2430.5597319012672</v>
      </c>
      <c r="T157" s="6"/>
      <c r="U157" s="6"/>
      <c r="V157" s="6">
        <f t="shared" si="74"/>
        <v>0</v>
      </c>
      <c r="W157" s="149">
        <f t="shared" si="107"/>
        <v>1</v>
      </c>
      <c r="X157" s="97">
        <f t="shared" si="75"/>
        <v>0</v>
      </c>
      <c r="Y157" s="6">
        <f t="shared" si="76"/>
        <v>317.22886739382801</v>
      </c>
      <c r="Z157" s="6">
        <f t="shared" si="77"/>
        <v>1752.8223697507362</v>
      </c>
      <c r="AA157" s="6">
        <f t="shared" si="78"/>
        <v>1205.4696960965464</v>
      </c>
      <c r="AB157" s="6">
        <f t="shared" si="79"/>
        <v>68.494395487288173</v>
      </c>
      <c r="AC157" s="6">
        <f t="shared" si="80"/>
        <v>10.573694048985249</v>
      </c>
      <c r="AD157" s="6">
        <f t="array" ref="AD157">SUM(($A157-A127:A157=J127:J157)*(N127:N157))</f>
        <v>13.527643108739415</v>
      </c>
      <c r="AE157" s="6">
        <f t="shared" si="81"/>
        <v>7499836.7652110942</v>
      </c>
      <c r="AF157" s="6">
        <f t="shared" si="108"/>
        <v>7468714.0528123006</v>
      </c>
      <c r="AG157" s="6">
        <f t="shared" si="109"/>
        <v>0</v>
      </c>
      <c r="AH157" s="6">
        <f t="shared" si="82"/>
        <v>0</v>
      </c>
      <c r="AI157" s="6">
        <f t="shared" si="83"/>
        <v>0</v>
      </c>
      <c r="AJ157" s="6">
        <f t="shared" si="84"/>
        <v>6673.3332751303506</v>
      </c>
      <c r="AK157" s="6">
        <f t="shared" si="85"/>
        <v>7763.4543114252447</v>
      </c>
      <c r="AL157" s="6">
        <f t="shared" si="86"/>
        <v>490.20022409628456</v>
      </c>
      <c r="AM157" s="6">
        <f t="shared" si="87"/>
        <v>14926.987810651879</v>
      </c>
      <c r="AN157" s="6">
        <f t="shared" si="88"/>
        <v>16195.72458813991</v>
      </c>
      <c r="AO157" s="6">
        <f t="shared" si="89"/>
        <v>163.23478890692184</v>
      </c>
      <c r="AP157" s="6">
        <f t="shared" si="90"/>
        <v>11.659465984321258</v>
      </c>
      <c r="AQ157" s="14">
        <f t="shared" si="91"/>
        <v>2</v>
      </c>
      <c r="AR157" s="146">
        <f t="shared" si="92"/>
        <v>0</v>
      </c>
      <c r="AS157" s="146">
        <f t="shared" si="93"/>
        <v>0.03</v>
      </c>
      <c r="AT157" s="146">
        <f t="shared" si="94"/>
        <v>1</v>
      </c>
      <c r="AU157" s="77">
        <f t="shared" si="95"/>
        <v>0</v>
      </c>
      <c r="AV157" s="77">
        <f t="shared" si="96"/>
        <v>44.782972766865704</v>
      </c>
      <c r="AW157" s="77">
        <f t="shared" si="97"/>
        <v>2.356998566677142</v>
      </c>
      <c r="AX157" s="77">
        <f t="shared" si="98"/>
        <v>61.542400274402624</v>
      </c>
      <c r="AY157" s="6">
        <f t="shared" si="110"/>
        <v>108.68237160794547</v>
      </c>
      <c r="AZ157" s="6">
        <f t="shared" si="99"/>
        <v>939.80859907409672</v>
      </c>
      <c r="BA157" s="6">
        <f t="shared" si="100"/>
        <v>93.439739512983053</v>
      </c>
      <c r="BB157" s="6">
        <f t="shared" si="101"/>
        <v>31285.947187698712</v>
      </c>
      <c r="BC157" s="6">
        <f t="shared" si="102"/>
        <v>6257.1894375397414</v>
      </c>
      <c r="BD157" s="6">
        <f t="shared" si="103"/>
        <v>739.72100371352144</v>
      </c>
      <c r="BE157" s="6">
        <f t="shared" si="104"/>
        <v>0</v>
      </c>
      <c r="BF157" s="6">
        <f t="shared" si="111"/>
        <v>0</v>
      </c>
      <c r="BG157" s="6"/>
      <c r="BH157" s="6"/>
      <c r="BI157" s="51">
        <f t="shared" si="105"/>
        <v>0.99585021469491708</v>
      </c>
      <c r="BT157" s="18"/>
    </row>
    <row r="158" spans="1:72">
      <c r="A158">
        <f t="shared" si="113"/>
        <v>135</v>
      </c>
      <c r="B158" s="30">
        <f t="shared" si="114"/>
        <v>43904</v>
      </c>
      <c r="C158" s="14">
        <f t="shared" si="60"/>
        <v>3</v>
      </c>
      <c r="D158" s="14">
        <f t="shared" si="61"/>
        <v>3</v>
      </c>
      <c r="E158" s="14">
        <f t="shared" si="62"/>
        <v>3</v>
      </c>
      <c r="F158" s="53">
        <f t="shared" si="63"/>
        <v>43904</v>
      </c>
      <c r="G158" s="66">
        <f t="shared" si="64"/>
        <v>1.5</v>
      </c>
      <c r="H158" s="66">
        <f t="shared" si="112"/>
        <v>0.1</v>
      </c>
      <c r="I158" s="172">
        <f t="shared" si="65"/>
        <v>7.9000000000000008E-3</v>
      </c>
      <c r="J158" s="14">
        <f t="shared" si="66"/>
        <v>6</v>
      </c>
      <c r="K158" s="18">
        <f t="shared" si="67"/>
        <v>0.17850183249737911</v>
      </c>
      <c r="L158" s="18">
        <f t="shared" si="68"/>
        <v>6.6666666666666671E-3</v>
      </c>
      <c r="M158" s="6">
        <f t="shared" si="69"/>
        <v>2580.2610410695638</v>
      </c>
      <c r="N158" s="6">
        <f t="shared" si="106"/>
        <v>20.384062224449558</v>
      </c>
      <c r="O158" s="6">
        <f t="shared" si="70"/>
        <v>6362173.3107903758</v>
      </c>
      <c r="P158" s="6">
        <f>IF($B158&lt;$D$12,0,IF('Plot Data'!X108&gt;0,'Plot Data'!X108,MAX(0,MIN($D$15,$O158))))</f>
        <v>0</v>
      </c>
      <c r="Q158" s="97">
        <f t="shared" si="71"/>
        <v>0</v>
      </c>
      <c r="R158" s="97">
        <f t="shared" si="72"/>
        <v>0</v>
      </c>
      <c r="S158" s="6">
        <f t="shared" si="73"/>
        <v>2580.2610410695638</v>
      </c>
      <c r="T158" s="6"/>
      <c r="U158" s="6"/>
      <c r="V158" s="6">
        <f t="shared" si="74"/>
        <v>0</v>
      </c>
      <c r="W158" s="149">
        <f t="shared" si="107"/>
        <v>1</v>
      </c>
      <c r="X158" s="97">
        <f t="shared" si="75"/>
        <v>0</v>
      </c>
      <c r="Y158" s="6">
        <f t="shared" si="76"/>
        <v>342.47197743644091</v>
      </c>
      <c r="Z158" s="6">
        <f t="shared" si="77"/>
        <v>1827.8290932007633</v>
      </c>
      <c r="AA158" s="6">
        <f t="shared" si="78"/>
        <v>1301.3935142584753</v>
      </c>
      <c r="AB158" s="6">
        <f t="shared" si="79"/>
        <v>73.573263899068678</v>
      </c>
      <c r="AC158" s="6">
        <f t="shared" si="80"/>
        <v>12.040634811163763</v>
      </c>
      <c r="AD158" s="6">
        <f t="array" ref="AD158">SUM(($A158-A128:A158=J128:J158)*(N128:N158))</f>
        <v>14.530719620066066</v>
      </c>
      <c r="AE158" s="6">
        <f t="shared" si="81"/>
        <v>7499822.234491474</v>
      </c>
      <c r="AF158" s="6">
        <f t="shared" si="108"/>
        <v>7466133.7917712312</v>
      </c>
      <c r="AG158" s="6">
        <f t="shared" si="109"/>
        <v>0</v>
      </c>
      <c r="AH158" s="6">
        <f t="shared" si="82"/>
        <v>0</v>
      </c>
      <c r="AI158" s="6">
        <f t="shared" si="83"/>
        <v>0</v>
      </c>
      <c r="AJ158" s="6">
        <f t="shared" si="84"/>
        <v>7083.2932455627106</v>
      </c>
      <c r="AK158" s="6">
        <f t="shared" si="85"/>
        <v>8216.3166264684642</v>
      </c>
      <c r="AL158" s="6">
        <f t="shared" si="86"/>
        <v>537.20213356412341</v>
      </c>
      <c r="AM158" s="6">
        <f t="shared" si="87"/>
        <v>15836.812005595299</v>
      </c>
      <c r="AN158" s="6">
        <f t="shared" si="88"/>
        <v>17851.630714645991</v>
      </c>
      <c r="AO158" s="6">
        <f t="shared" si="89"/>
        <v>177.7655085269879</v>
      </c>
      <c r="AP158" s="6">
        <f t="shared" si="90"/>
        <v>12.455214844797661</v>
      </c>
      <c r="AQ158" s="14">
        <f t="shared" si="91"/>
        <v>2</v>
      </c>
      <c r="AR158" s="146">
        <f t="shared" si="92"/>
        <v>0</v>
      </c>
      <c r="AS158" s="146">
        <f t="shared" si="93"/>
        <v>0.03</v>
      </c>
      <c r="AT158" s="146">
        <f t="shared" si="94"/>
        <v>1</v>
      </c>
      <c r="AU158" s="77">
        <f t="shared" si="95"/>
        <v>0</v>
      </c>
      <c r="AV158" s="77">
        <f t="shared" si="96"/>
        <v>47.493561992021966</v>
      </c>
      <c r="AW158" s="77">
        <f t="shared" si="97"/>
        <v>2.49966115747484</v>
      </c>
      <c r="AX158" s="77">
        <f t="shared" si="98"/>
        <v>66.439563622669525</v>
      </c>
      <c r="AY158" s="6">
        <f t="shared" si="110"/>
        <v>116.43278677216634</v>
      </c>
      <c r="AZ158" s="6">
        <f t="shared" si="99"/>
        <v>1056.241385846263</v>
      </c>
      <c r="BA158" s="6">
        <f t="shared" si="100"/>
        <v>99.510318642496941</v>
      </c>
      <c r="BB158" s="6">
        <f t="shared" si="101"/>
        <v>33866.208228768279</v>
      </c>
      <c r="BC158" s="6">
        <f t="shared" si="102"/>
        <v>6773.2416457536547</v>
      </c>
      <c r="BD158" s="6">
        <f t="shared" si="103"/>
        <v>813.29426761259015</v>
      </c>
      <c r="BE158" s="6">
        <f t="shared" si="104"/>
        <v>0</v>
      </c>
      <c r="BF158" s="6">
        <f t="shared" si="111"/>
        <v>0</v>
      </c>
      <c r="BG158" s="6"/>
      <c r="BH158" s="6"/>
      <c r="BI158" s="51">
        <f t="shared" si="105"/>
        <v>0.99550810117001032</v>
      </c>
      <c r="BT158" s="18"/>
    </row>
    <row r="159" spans="1:72">
      <c r="A159">
        <f t="shared" si="113"/>
        <v>136</v>
      </c>
      <c r="B159" s="30">
        <f t="shared" si="114"/>
        <v>43905</v>
      </c>
      <c r="C159" s="14">
        <f t="shared" si="60"/>
        <v>3</v>
      </c>
      <c r="D159" s="14">
        <f t="shared" si="61"/>
        <v>3</v>
      </c>
      <c r="E159" s="14">
        <f t="shared" si="62"/>
        <v>3</v>
      </c>
      <c r="F159" s="53">
        <f t="shared" si="63"/>
        <v>43905</v>
      </c>
      <c r="G159" s="66">
        <f t="shared" si="64"/>
        <v>1.5</v>
      </c>
      <c r="H159" s="66">
        <f t="shared" si="112"/>
        <v>0.1</v>
      </c>
      <c r="I159" s="172">
        <f t="shared" si="65"/>
        <v>7.9000000000000008E-3</v>
      </c>
      <c r="J159" s="14">
        <f t="shared" si="66"/>
        <v>6</v>
      </c>
      <c r="K159" s="18">
        <f t="shared" si="67"/>
        <v>0.17846879109755417</v>
      </c>
      <c r="L159" s="18">
        <f t="shared" si="68"/>
        <v>6.6666666666666671E-3</v>
      </c>
      <c r="M159" s="6">
        <f t="shared" si="69"/>
        <v>2734.0842256827032</v>
      </c>
      <c r="N159" s="6">
        <f t="shared" si="106"/>
        <v>21.599265382893357</v>
      </c>
      <c r="O159" s="6">
        <f t="shared" si="70"/>
        <v>6361387.6091129966</v>
      </c>
      <c r="P159" s="6">
        <f>IF($B159&lt;$D$12,0,IF('Plot Data'!X109&gt;0,'Plot Data'!X109,MAX(0,MIN($D$15,$O159))))</f>
        <v>0</v>
      </c>
      <c r="Q159" s="97">
        <f t="shared" si="71"/>
        <v>0</v>
      </c>
      <c r="R159" s="97">
        <f t="shared" si="72"/>
        <v>0</v>
      </c>
      <c r="S159" s="6">
        <f t="shared" si="73"/>
        <v>2734.0842256827032</v>
      </c>
      <c r="T159" s="6"/>
      <c r="U159" s="6"/>
      <c r="V159" s="6">
        <f t="shared" si="74"/>
        <v>0</v>
      </c>
      <c r="W159" s="149">
        <f t="shared" si="107"/>
        <v>1</v>
      </c>
      <c r="X159" s="97">
        <f t="shared" si="75"/>
        <v>0</v>
      </c>
      <c r="Y159" s="6">
        <f t="shared" si="76"/>
        <v>367.86631949534342</v>
      </c>
      <c r="Z159" s="6">
        <f t="shared" si="77"/>
        <v>1944.4477855210139</v>
      </c>
      <c r="AA159" s="6">
        <f t="shared" si="78"/>
        <v>1397.892014082305</v>
      </c>
      <c r="AB159" s="6">
        <f t="shared" si="79"/>
        <v>78.566618889238072</v>
      </c>
      <c r="AC159" s="6">
        <f t="shared" si="80"/>
        <v>13.710952951741252</v>
      </c>
      <c r="AD159" s="6">
        <f t="array" ref="AD159">SUM(($A159-A129:A159=J129:J159)*(N129:N159))</f>
        <v>15.51690723062452</v>
      </c>
      <c r="AE159" s="6">
        <f t="shared" si="81"/>
        <v>7499806.717584243</v>
      </c>
      <c r="AF159" s="6">
        <f t="shared" si="108"/>
        <v>7463399.7075455487</v>
      </c>
      <c r="AG159" s="6">
        <f t="shared" si="109"/>
        <v>0</v>
      </c>
      <c r="AH159" s="6">
        <f t="shared" si="82"/>
        <v>0</v>
      </c>
      <c r="AI159" s="6">
        <f t="shared" si="83"/>
        <v>0</v>
      </c>
      <c r="AJ159" s="6">
        <f t="shared" si="84"/>
        <v>7505.0633662290575</v>
      </c>
      <c r="AK159" s="6">
        <f t="shared" si="85"/>
        <v>8684.3057790179355</v>
      </c>
      <c r="AL159" s="6">
        <f t="shared" si="86"/>
        <v>586.54089227099576</v>
      </c>
      <c r="AM159" s="6">
        <f t="shared" si="87"/>
        <v>16775.910037517991</v>
      </c>
      <c r="AN159" s="6">
        <f t="shared" si="88"/>
        <v>19631.100001175382</v>
      </c>
      <c r="AO159" s="6">
        <f t="shared" si="89"/>
        <v>193.28241575761243</v>
      </c>
      <c r="AP159" s="6">
        <f t="shared" si="90"/>
        <v>13.21447624262775</v>
      </c>
      <c r="AQ159" s="14">
        <f t="shared" si="91"/>
        <v>2</v>
      </c>
      <c r="AR159" s="146">
        <f t="shared" si="92"/>
        <v>0</v>
      </c>
      <c r="AS159" s="146">
        <f t="shared" si="93"/>
        <v>0.03</v>
      </c>
      <c r="AT159" s="146">
        <f t="shared" si="94"/>
        <v>1</v>
      </c>
      <c r="AU159" s="77">
        <f t="shared" si="95"/>
        <v>0</v>
      </c>
      <c r="AV159" s="77">
        <f t="shared" si="96"/>
        <v>49.955437537895982</v>
      </c>
      <c r="AW159" s="77">
        <f t="shared" si="97"/>
        <v>2.6292335546261039</v>
      </c>
      <c r="AX159" s="77">
        <f t="shared" si="98"/>
        <v>71.366065982096615</v>
      </c>
      <c r="AY159" s="6">
        <f t="shared" si="110"/>
        <v>123.9507370746187</v>
      </c>
      <c r="AZ159" s="6">
        <f t="shared" si="99"/>
        <v>1180.1921229208817</v>
      </c>
      <c r="BA159" s="6">
        <f t="shared" si="100"/>
        <v>105.19148849381047</v>
      </c>
      <c r="BB159" s="6">
        <f t="shared" si="101"/>
        <v>36600.292454450981</v>
      </c>
      <c r="BC159" s="6">
        <f t="shared" si="102"/>
        <v>7320.0584908901956</v>
      </c>
      <c r="BD159" s="6">
        <f t="shared" si="103"/>
        <v>891.86088650182819</v>
      </c>
      <c r="BE159" s="6">
        <f t="shared" si="104"/>
        <v>0</v>
      </c>
      <c r="BF159" s="6">
        <f t="shared" si="111"/>
        <v>0</v>
      </c>
      <c r="BG159" s="6"/>
      <c r="BH159" s="6"/>
      <c r="BI159" s="51">
        <f t="shared" si="105"/>
        <v>0.99514560689233045</v>
      </c>
      <c r="BT159" s="18"/>
    </row>
    <row r="160" spans="1:72">
      <c r="A160">
        <f t="shared" si="113"/>
        <v>137</v>
      </c>
      <c r="B160" s="30">
        <f t="shared" si="114"/>
        <v>43906</v>
      </c>
      <c r="C160" s="14">
        <f t="shared" si="60"/>
        <v>3</v>
      </c>
      <c r="D160" s="14">
        <f t="shared" si="61"/>
        <v>3</v>
      </c>
      <c r="E160" s="14">
        <f t="shared" si="62"/>
        <v>3</v>
      </c>
      <c r="F160" s="53">
        <f t="shared" si="63"/>
        <v>43906</v>
      </c>
      <c r="G160" s="66">
        <f t="shared" si="64"/>
        <v>1.5</v>
      </c>
      <c r="H160" s="66">
        <f t="shared" si="112"/>
        <v>0.1</v>
      </c>
      <c r="I160" s="172">
        <f t="shared" si="65"/>
        <v>7.9000000000000008E-3</v>
      </c>
      <c r="J160" s="14">
        <f t="shared" si="66"/>
        <v>6</v>
      </c>
      <c r="K160" s="18">
        <f t="shared" si="67"/>
        <v>0.17843377374303718</v>
      </c>
      <c r="L160" s="18">
        <f t="shared" si="68"/>
        <v>6.6666666666666671E-3</v>
      </c>
      <c r="M160" s="6">
        <f t="shared" si="69"/>
        <v>2892.6405037206491</v>
      </c>
      <c r="N160" s="6">
        <f t="shared" si="106"/>
        <v>22.851859979393129</v>
      </c>
      <c r="O160" s="6">
        <f t="shared" si="70"/>
        <v>6360576.1864147168</v>
      </c>
      <c r="P160" s="6">
        <f>IF($B160&lt;$D$12,0,IF('Plot Data'!X110&gt;0,'Plot Data'!X110,MAX(0,MIN($D$15,$O160))))</f>
        <v>0</v>
      </c>
      <c r="Q160" s="97">
        <f t="shared" si="71"/>
        <v>0</v>
      </c>
      <c r="R160" s="97">
        <f t="shared" si="72"/>
        <v>0</v>
      </c>
      <c r="S160" s="6">
        <f t="shared" si="73"/>
        <v>2892.6405037206491</v>
      </c>
      <c r="T160" s="6"/>
      <c r="U160" s="6"/>
      <c r="V160" s="6">
        <f t="shared" si="74"/>
        <v>0</v>
      </c>
      <c r="W160" s="149">
        <f t="shared" si="107"/>
        <v>1</v>
      </c>
      <c r="X160" s="97">
        <f t="shared" si="75"/>
        <v>0</v>
      </c>
      <c r="Y160" s="6">
        <f t="shared" si="76"/>
        <v>392.83309444619039</v>
      </c>
      <c r="Z160" s="6">
        <f t="shared" si="77"/>
        <v>2064.2088328556511</v>
      </c>
      <c r="AA160" s="6">
        <f t="shared" si="78"/>
        <v>1492.7657588955233</v>
      </c>
      <c r="AB160" s="6">
        <f t="shared" si="79"/>
        <v>83.322038582494685</v>
      </c>
      <c r="AC160" s="6">
        <f t="shared" si="80"/>
        <v>15.612822634876199</v>
      </c>
      <c r="AD160" s="6">
        <f t="array" ref="AD160">SUM(($A160-A130:A160=J130:J160)*(N130:N160))</f>
        <v>16.456102620042699</v>
      </c>
      <c r="AE160" s="6">
        <f t="shared" si="81"/>
        <v>7499790.2614816232</v>
      </c>
      <c r="AF160" s="6">
        <f t="shared" si="108"/>
        <v>7460507.0670418283</v>
      </c>
      <c r="AG160" s="6">
        <f t="shared" si="109"/>
        <v>0</v>
      </c>
      <c r="AH160" s="6">
        <f t="shared" si="82"/>
        <v>0</v>
      </c>
      <c r="AI160" s="6">
        <f t="shared" si="83"/>
        <v>0</v>
      </c>
      <c r="AJ160" s="6">
        <f t="shared" si="84"/>
        <v>7940.6619426478646</v>
      </c>
      <c r="AK160" s="6">
        <f t="shared" si="85"/>
        <v>9172.4268143955687</v>
      </c>
      <c r="AL160" s="6">
        <f t="shared" si="86"/>
        <v>637.79400559857152</v>
      </c>
      <c r="AM160" s="6">
        <f t="shared" si="87"/>
        <v>17750.882762642006</v>
      </c>
      <c r="AN160" s="6">
        <f t="shared" si="88"/>
        <v>21532.311677151971</v>
      </c>
      <c r="AO160" s="6">
        <f t="shared" si="89"/>
        <v>209.73851837765511</v>
      </c>
      <c r="AP160" s="6">
        <f t="shared" si="90"/>
        <v>13.906009878502548</v>
      </c>
      <c r="AQ160" s="14">
        <f t="shared" si="91"/>
        <v>2</v>
      </c>
      <c r="AR160" s="146">
        <f t="shared" si="92"/>
        <v>0</v>
      </c>
      <c r="AS160" s="146">
        <f t="shared" si="93"/>
        <v>0.03</v>
      </c>
      <c r="AT160" s="146">
        <f t="shared" si="94"/>
        <v>1</v>
      </c>
      <c r="AU160" s="77">
        <f t="shared" si="95"/>
        <v>0</v>
      </c>
      <c r="AV160" s="77">
        <f t="shared" si="96"/>
        <v>52.093129156221757</v>
      </c>
      <c r="AW160" s="77">
        <f t="shared" si="97"/>
        <v>2.7417436398011445</v>
      </c>
      <c r="AX160" s="77">
        <f t="shared" si="98"/>
        <v>76.209620322560923</v>
      </c>
      <c r="AY160" s="6">
        <f t="shared" si="110"/>
        <v>131.04449311858383</v>
      </c>
      <c r="AZ160" s="6">
        <f t="shared" si="99"/>
        <v>1311.2366160394656</v>
      </c>
      <c r="BA160" s="6">
        <f t="shared" si="100"/>
        <v>111.73873512502522</v>
      </c>
      <c r="BB160" s="6">
        <f t="shared" si="101"/>
        <v>39492.93295817163</v>
      </c>
      <c r="BC160" s="6">
        <f t="shared" si="102"/>
        <v>7898.5865916343255</v>
      </c>
      <c r="BD160" s="6">
        <f t="shared" si="103"/>
        <v>975.18292508432285</v>
      </c>
      <c r="BE160" s="6">
        <f t="shared" si="104"/>
        <v>0</v>
      </c>
      <c r="BF160" s="6">
        <f t="shared" si="111"/>
        <v>0</v>
      </c>
      <c r="BG160" s="6"/>
      <c r="BH160" s="6"/>
      <c r="BI160" s="51">
        <f t="shared" si="105"/>
        <v>0.99476209426261553</v>
      </c>
      <c r="BT160" s="18"/>
    </row>
    <row r="161" spans="1:72">
      <c r="A161">
        <f t="shared" si="113"/>
        <v>138</v>
      </c>
      <c r="B161" s="30">
        <f t="shared" si="114"/>
        <v>43907</v>
      </c>
      <c r="C161" s="14">
        <f t="shared" si="60"/>
        <v>3</v>
      </c>
      <c r="D161" s="14">
        <f t="shared" si="61"/>
        <v>3</v>
      </c>
      <c r="E161" s="14">
        <f t="shared" si="62"/>
        <v>3</v>
      </c>
      <c r="F161" s="53">
        <f t="shared" si="63"/>
        <v>43907</v>
      </c>
      <c r="G161" s="66">
        <f t="shared" si="64"/>
        <v>1.5</v>
      </c>
      <c r="H161" s="66">
        <f t="shared" si="112"/>
        <v>0.1</v>
      </c>
      <c r="I161" s="172">
        <f t="shared" si="65"/>
        <v>7.9000000000000008E-3</v>
      </c>
      <c r="J161" s="14">
        <f t="shared" si="66"/>
        <v>6</v>
      </c>
      <c r="K161" s="18">
        <f t="shared" si="67"/>
        <v>0.1783967175001778</v>
      </c>
      <c r="L161" s="18">
        <f t="shared" si="68"/>
        <v>6.6666666666666671E-3</v>
      </c>
      <c r="M161" s="6">
        <f t="shared" si="69"/>
        <v>3057.1708205830705</v>
      </c>
      <c r="N161" s="6">
        <f t="shared" si="106"/>
        <v>24.15164948260626</v>
      </c>
      <c r="O161" s="6">
        <f t="shared" si="70"/>
        <v>6359733.4719111342</v>
      </c>
      <c r="P161" s="6">
        <f>IF($B161&lt;$D$12,0,IF('Plot Data'!X111&gt;0,'Plot Data'!X111,MAX(0,MIN($D$15,$O161))))</f>
        <v>0</v>
      </c>
      <c r="Q161" s="97">
        <f t="shared" si="71"/>
        <v>0</v>
      </c>
      <c r="R161" s="97">
        <f t="shared" si="72"/>
        <v>0</v>
      </c>
      <c r="S161" s="6">
        <f t="shared" si="73"/>
        <v>3057.1708205830705</v>
      </c>
      <c r="T161" s="6"/>
      <c r="U161" s="6"/>
      <c r="V161" s="6">
        <f t="shared" si="74"/>
        <v>0</v>
      </c>
      <c r="W161" s="149">
        <f t="shared" si="107"/>
        <v>1</v>
      </c>
      <c r="X161" s="97">
        <f t="shared" si="75"/>
        <v>0</v>
      </c>
      <c r="Y161" s="6">
        <f t="shared" si="76"/>
        <v>416.61019291247339</v>
      </c>
      <c r="Z161" s="6">
        <f t="shared" si="77"/>
        <v>2187.2673805461627</v>
      </c>
      <c r="AA161" s="6">
        <f t="shared" si="78"/>
        <v>1583.1187330673988</v>
      </c>
      <c r="AB161" s="6">
        <f t="shared" si="79"/>
        <v>87.641118487536801</v>
      </c>
      <c r="AC161" s="6">
        <f t="shared" si="80"/>
        <v>17.778298591307991</v>
      </c>
      <c r="AD161" s="6">
        <f t="array" ref="AD161">SUM(($A161-A131:A161=J131:J161)*(N131:N161))</f>
        <v>17.309120901288519</v>
      </c>
      <c r="AE161" s="6">
        <f t="shared" si="81"/>
        <v>7499772.9523607222</v>
      </c>
      <c r="AF161" s="6">
        <f t="shared" si="108"/>
        <v>7457449.8962212456</v>
      </c>
      <c r="AG161" s="6">
        <f t="shared" si="109"/>
        <v>0</v>
      </c>
      <c r="AH161" s="6">
        <f t="shared" si="82"/>
        <v>0</v>
      </c>
      <c r="AI161" s="6">
        <f t="shared" si="83"/>
        <v>0</v>
      </c>
      <c r="AJ161" s="6">
        <f t="shared" si="84"/>
        <v>8393.9551897722995</v>
      </c>
      <c r="AK161" s="6">
        <f t="shared" si="85"/>
        <v>9688.9343433867962</v>
      </c>
      <c r="AL161" s="6">
        <f t="shared" si="86"/>
        <v>690.34770459351171</v>
      </c>
      <c r="AM161" s="6">
        <f t="shared" si="87"/>
        <v>18773.237237752608</v>
      </c>
      <c r="AN161" s="6">
        <f t="shared" si="88"/>
        <v>23549.818901723153</v>
      </c>
      <c r="AO161" s="6">
        <f t="shared" si="89"/>
        <v>227.04763927894362</v>
      </c>
      <c r="AP161" s="6">
        <f t="shared" si="90"/>
        <v>14.489600963456407</v>
      </c>
      <c r="AQ161" s="14">
        <f t="shared" si="91"/>
        <v>2</v>
      </c>
      <c r="AR161" s="146">
        <f t="shared" si="92"/>
        <v>0</v>
      </c>
      <c r="AS161" s="146">
        <f t="shared" si="93"/>
        <v>0.03</v>
      </c>
      <c r="AT161" s="146">
        <f t="shared" si="94"/>
        <v>1</v>
      </c>
      <c r="AU161" s="77">
        <f t="shared" si="95"/>
        <v>0</v>
      </c>
      <c r="AV161" s="77">
        <f t="shared" si="96"/>
        <v>55.416761887348898</v>
      </c>
      <c r="AW161" s="77">
        <f t="shared" si="97"/>
        <v>2.9166716782815203</v>
      </c>
      <c r="AX161" s="77">
        <f t="shared" si="98"/>
        <v>80.822377425019852</v>
      </c>
      <c r="AY161" s="6">
        <f t="shared" si="110"/>
        <v>139.15581099065025</v>
      </c>
      <c r="AZ161" s="6">
        <f t="shared" si="99"/>
        <v>1450.3924270301159</v>
      </c>
      <c r="BA161" s="6">
        <f t="shared" si="100"/>
        <v>118.03026666901667</v>
      </c>
      <c r="BB161" s="6">
        <f t="shared" si="101"/>
        <v>42550.103778754703</v>
      </c>
      <c r="BC161" s="6">
        <f t="shared" si="102"/>
        <v>8510.0207557509402</v>
      </c>
      <c r="BD161" s="6">
        <f t="shared" si="103"/>
        <v>1062.8240435718596</v>
      </c>
      <c r="BE161" s="6">
        <f t="shared" si="104"/>
        <v>0</v>
      </c>
      <c r="BF161" s="6">
        <f t="shared" si="111"/>
        <v>0</v>
      </c>
      <c r="BG161" s="6"/>
      <c r="BH161" s="6"/>
      <c r="BI161" s="51">
        <f t="shared" si="105"/>
        <v>0.99435675501000942</v>
      </c>
      <c r="BT161" s="18"/>
    </row>
    <row r="162" spans="1:72">
      <c r="A162">
        <f t="shared" si="113"/>
        <v>139</v>
      </c>
      <c r="B162" s="30">
        <f t="shared" si="114"/>
        <v>43908</v>
      </c>
      <c r="C162" s="14">
        <f t="shared" si="60"/>
        <v>3</v>
      </c>
      <c r="D162" s="14">
        <f t="shared" si="61"/>
        <v>3</v>
      </c>
      <c r="E162" s="14">
        <f t="shared" si="62"/>
        <v>3</v>
      </c>
      <c r="F162" s="53">
        <f t="shared" si="63"/>
        <v>43908</v>
      </c>
      <c r="G162" s="66">
        <f t="shared" si="64"/>
        <v>1.5</v>
      </c>
      <c r="H162" s="66">
        <f t="shared" si="112"/>
        <v>0.1</v>
      </c>
      <c r="I162" s="172">
        <f t="shared" si="65"/>
        <v>7.9000000000000008E-3</v>
      </c>
      <c r="J162" s="14">
        <f t="shared" si="66"/>
        <v>6</v>
      </c>
      <c r="K162" s="18">
        <f t="shared" si="67"/>
        <v>0.17835754280172561</v>
      </c>
      <c r="L162" s="18">
        <f t="shared" si="68"/>
        <v>6.6666666666666671E-3</v>
      </c>
      <c r="M162" s="6">
        <f t="shared" si="69"/>
        <v>3229.8220619199233</v>
      </c>
      <c r="N162" s="6">
        <f t="shared" si="106"/>
        <v>25.515594289167396</v>
      </c>
      <c r="O162" s="6">
        <f t="shared" si="70"/>
        <v>6358849.7578545241</v>
      </c>
      <c r="P162" s="6">
        <f>IF($B162&lt;$D$12,0,IF('Plot Data'!X112&gt;0,'Plot Data'!X112,MAX(0,MIN($D$15,$O162))))</f>
        <v>0</v>
      </c>
      <c r="Q162" s="97">
        <f t="shared" si="71"/>
        <v>0</v>
      </c>
      <c r="R162" s="97">
        <f t="shared" si="72"/>
        <v>0</v>
      </c>
      <c r="S162" s="6">
        <f t="shared" si="73"/>
        <v>3229.8220619199233</v>
      </c>
      <c r="T162" s="6"/>
      <c r="U162" s="6"/>
      <c r="V162" s="6">
        <f t="shared" si="74"/>
        <v>0</v>
      </c>
      <c r="W162" s="149">
        <f t="shared" si="107"/>
        <v>1</v>
      </c>
      <c r="X162" s="97">
        <f t="shared" si="75"/>
        <v>0</v>
      </c>
      <c r="Y162" s="6">
        <f t="shared" si="76"/>
        <v>438.20559243768406</v>
      </c>
      <c r="Z162" s="6">
        <f t="shared" si="77"/>
        <v>2314.1124029765192</v>
      </c>
      <c r="AA162" s="6">
        <f t="shared" si="78"/>
        <v>1665.1812512631993</v>
      </c>
      <c r="AB162" s="6">
        <f t="shared" si="79"/>
        <v>91.391454660038164</v>
      </c>
      <c r="AC162" s="6">
        <f t="shared" si="80"/>
        <v>20.24384955568539</v>
      </c>
      <c r="AD162" s="6">
        <f t="array" ref="AD162">SUM(($A162-A132:A162=J132:J162)*(N132:N162))</f>
        <v>18.04981229535754</v>
      </c>
      <c r="AE162" s="6">
        <f t="shared" si="81"/>
        <v>7499754.9025484268</v>
      </c>
      <c r="AF162" s="6">
        <f t="shared" si="108"/>
        <v>7454220.074159326</v>
      </c>
      <c r="AG162" s="6">
        <f t="shared" si="109"/>
        <v>0</v>
      </c>
      <c r="AH162" s="6">
        <f t="shared" si="82"/>
        <v>0</v>
      </c>
      <c r="AI162" s="6">
        <f t="shared" si="83"/>
        <v>0</v>
      </c>
      <c r="AJ162" s="6">
        <f t="shared" si="84"/>
        <v>8871.4592562780199</v>
      </c>
      <c r="AK162" s="6">
        <f t="shared" si="85"/>
        <v>10246.474040440078</v>
      </c>
      <c r="AL162" s="6">
        <f t="shared" si="86"/>
        <v>743.44549740250682</v>
      </c>
      <c r="AM162" s="6">
        <f t="shared" si="87"/>
        <v>19861.378794120603</v>
      </c>
      <c r="AN162" s="6">
        <f t="shared" si="88"/>
        <v>25673.44959497972</v>
      </c>
      <c r="AO162" s="6">
        <f t="shared" si="89"/>
        <v>245.09745157430115</v>
      </c>
      <c r="AP162" s="6">
        <f t="shared" si="90"/>
        <v>15.417263719739278</v>
      </c>
      <c r="AQ162" s="14">
        <f t="shared" si="91"/>
        <v>3</v>
      </c>
      <c r="AR162" s="146">
        <f t="shared" si="92"/>
        <v>0</v>
      </c>
      <c r="AS162" s="146">
        <f t="shared" si="93"/>
        <v>0.15</v>
      </c>
      <c r="AT162" s="146">
        <f t="shared" si="94"/>
        <v>1</v>
      </c>
      <c r="AU162" s="77">
        <f t="shared" si="95"/>
        <v>0</v>
      </c>
      <c r="AV162" s="77">
        <f t="shared" si="96"/>
        <v>294.14975868193022</v>
      </c>
      <c r="AW162" s="77">
        <f t="shared" si="97"/>
        <v>15.481566246417383</v>
      </c>
      <c r="AX162" s="77">
        <f t="shared" si="98"/>
        <v>85.011884932910704</v>
      </c>
      <c r="AY162" s="6">
        <f t="shared" si="110"/>
        <v>394.64320986125836</v>
      </c>
      <c r="AZ162" s="6">
        <f t="shared" si="99"/>
        <v>1845.0356368913742</v>
      </c>
      <c r="BA162" s="6">
        <f t="shared" si="100"/>
        <v>159.25860972503239</v>
      </c>
      <c r="BB162" s="6">
        <f t="shared" si="101"/>
        <v>45779.925840674623</v>
      </c>
      <c r="BC162" s="6">
        <f t="shared" si="102"/>
        <v>9155.9851681349246</v>
      </c>
      <c r="BD162" s="6">
        <f t="shared" si="103"/>
        <v>1154.2154982318978</v>
      </c>
      <c r="BE162" s="6">
        <f t="shared" si="104"/>
        <v>0</v>
      </c>
      <c r="BF162" s="6">
        <f t="shared" si="111"/>
        <v>0</v>
      </c>
      <c r="BG162" s="6"/>
      <c r="BH162" s="6"/>
      <c r="BI162" s="51">
        <f t="shared" si="105"/>
        <v>0.9939284911332732</v>
      </c>
      <c r="BT162" s="18"/>
    </row>
    <row r="163" spans="1:72">
      <c r="A163">
        <f t="shared" si="113"/>
        <v>140</v>
      </c>
      <c r="B163" s="30">
        <f t="shared" si="114"/>
        <v>43909</v>
      </c>
      <c r="C163" s="14">
        <f t="shared" si="60"/>
        <v>3</v>
      </c>
      <c r="D163" s="14">
        <f t="shared" si="61"/>
        <v>3</v>
      </c>
      <c r="E163" s="14">
        <f t="shared" si="62"/>
        <v>3</v>
      </c>
      <c r="F163" s="53">
        <f t="shared" si="63"/>
        <v>43909</v>
      </c>
      <c r="G163" s="66">
        <f t="shared" si="64"/>
        <v>1.5</v>
      </c>
      <c r="H163" s="66">
        <f t="shared" si="112"/>
        <v>0.1</v>
      </c>
      <c r="I163" s="172">
        <f t="shared" si="65"/>
        <v>7.9000000000000008E-3</v>
      </c>
      <c r="J163" s="14">
        <f t="shared" si="66"/>
        <v>6</v>
      </c>
      <c r="K163" s="18">
        <f t="shared" si="67"/>
        <v>0.17831614190563819</v>
      </c>
      <c r="L163" s="18">
        <f t="shared" si="68"/>
        <v>6.6666666666666671E-3</v>
      </c>
      <c r="M163" s="6">
        <f t="shared" si="69"/>
        <v>3413.9924099961258</v>
      </c>
      <c r="N163" s="6">
        <f t="shared" si="106"/>
        <v>26.970540038969396</v>
      </c>
      <c r="O163" s="6">
        <f t="shared" si="70"/>
        <v>6357909.4951911597</v>
      </c>
      <c r="P163" s="6">
        <f>IF($B163&lt;$D$12,0,IF('Plot Data'!X113&gt;0,'Plot Data'!X113,MAX(0,MIN($D$15,$O163))))</f>
        <v>0</v>
      </c>
      <c r="Q163" s="97">
        <f t="shared" si="71"/>
        <v>0</v>
      </c>
      <c r="R163" s="97">
        <f t="shared" si="72"/>
        <v>0</v>
      </c>
      <c r="S163" s="6">
        <f t="shared" si="73"/>
        <v>3413.9924099961258</v>
      </c>
      <c r="T163" s="6"/>
      <c r="U163" s="6"/>
      <c r="V163" s="6">
        <f t="shared" si="74"/>
        <v>0</v>
      </c>
      <c r="W163" s="149">
        <f t="shared" si="107"/>
        <v>1</v>
      </c>
      <c r="X163" s="97">
        <f t="shared" si="75"/>
        <v>0</v>
      </c>
      <c r="Y163" s="6">
        <f t="shared" si="76"/>
        <v>456.95727330019082</v>
      </c>
      <c r="Z163" s="6">
        <f t="shared" si="77"/>
        <v>2445.7366564664567</v>
      </c>
      <c r="AA163" s="6">
        <f t="shared" si="78"/>
        <v>1736.4376385407252</v>
      </c>
      <c r="AB163" s="6">
        <f t="shared" si="79"/>
        <v>97.222389276050691</v>
      </c>
      <c r="AC163" s="6">
        <f t="shared" si="80"/>
        <v>23.050966238402307</v>
      </c>
      <c r="AD163" s="6">
        <f t="array" ref="AD163">SUM(($A163-A133:A163=J133:J163)*(N133:N163))</f>
        <v>19.201421882020014</v>
      </c>
      <c r="AE163" s="6">
        <f t="shared" si="81"/>
        <v>7499735.7011265447</v>
      </c>
      <c r="AF163" s="6">
        <f t="shared" si="108"/>
        <v>7450806.0817493303</v>
      </c>
      <c r="AG163" s="6">
        <f t="shared" si="109"/>
        <v>0</v>
      </c>
      <c r="AH163" s="6">
        <f t="shared" si="82"/>
        <v>0</v>
      </c>
      <c r="AI163" s="6">
        <f t="shared" si="83"/>
        <v>0</v>
      </c>
      <c r="AJ163" s="6">
        <f t="shared" si="84"/>
        <v>9382.7577365074976</v>
      </c>
      <c r="AK163" s="6">
        <f t="shared" si="85"/>
        <v>10858.55066908976</v>
      </c>
      <c r="AL163" s="6">
        <f t="shared" si="86"/>
        <v>798.41549855813514</v>
      </c>
      <c r="AM163" s="6">
        <f t="shared" si="87"/>
        <v>21039.723904155391</v>
      </c>
      <c r="AN163" s="6">
        <f t="shared" si="88"/>
        <v>27889.895473059041</v>
      </c>
      <c r="AO163" s="6">
        <f t="shared" si="89"/>
        <v>264.29887345632119</v>
      </c>
      <c r="AP163" s="6">
        <f t="shared" si="90"/>
        <v>16.370246808305541</v>
      </c>
      <c r="AQ163" s="14">
        <f t="shared" si="91"/>
        <v>3</v>
      </c>
      <c r="AR163" s="146">
        <f t="shared" si="92"/>
        <v>0</v>
      </c>
      <c r="AS163" s="146">
        <f t="shared" si="93"/>
        <v>0.15</v>
      </c>
      <c r="AT163" s="146">
        <f t="shared" si="94"/>
        <v>1</v>
      </c>
      <c r="AU163" s="77">
        <f t="shared" si="95"/>
        <v>0</v>
      </c>
      <c r="AV163" s="77">
        <f t="shared" si="96"/>
        <v>311.68560172782816</v>
      </c>
      <c r="AW163" s="77">
        <f t="shared" si="97"/>
        <v>16.404505354096219</v>
      </c>
      <c r="AX163" s="77">
        <f t="shared" si="98"/>
        <v>88.649711020237021</v>
      </c>
      <c r="AY163" s="6">
        <f t="shared" si="110"/>
        <v>416.73981810216139</v>
      </c>
      <c r="AZ163" s="6">
        <f t="shared" si="99"/>
        <v>2261.7754549935357</v>
      </c>
      <c r="BA163" s="6">
        <f t="shared" si="100"/>
        <v>204.37846107534065</v>
      </c>
      <c r="BB163" s="6">
        <f t="shared" si="101"/>
        <v>49193.918250670751</v>
      </c>
      <c r="BC163" s="6">
        <f t="shared" si="102"/>
        <v>9838.7836501341499</v>
      </c>
      <c r="BD163" s="6">
        <f t="shared" si="103"/>
        <v>1251.4378875079485</v>
      </c>
      <c r="BE163" s="6">
        <f t="shared" si="104"/>
        <v>0</v>
      </c>
      <c r="BF163" s="6">
        <f t="shared" si="111"/>
        <v>0</v>
      </c>
      <c r="BG163" s="6"/>
      <c r="BH163" s="6"/>
      <c r="BI163" s="51">
        <f t="shared" si="105"/>
        <v>0.99347582083861108</v>
      </c>
      <c r="BT163" s="18"/>
    </row>
    <row r="164" spans="1:72">
      <c r="A164">
        <f t="shared" si="113"/>
        <v>141</v>
      </c>
      <c r="B164" s="30">
        <f t="shared" si="114"/>
        <v>43910</v>
      </c>
      <c r="C164" s="14">
        <f t="shared" si="60"/>
        <v>3</v>
      </c>
      <c r="D164" s="14">
        <f t="shared" si="61"/>
        <v>3</v>
      </c>
      <c r="E164" s="14">
        <f t="shared" si="62"/>
        <v>3</v>
      </c>
      <c r="F164" s="53">
        <f t="shared" si="63"/>
        <v>43910</v>
      </c>
      <c r="G164" s="66">
        <f t="shared" si="64"/>
        <v>1.5</v>
      </c>
      <c r="H164" s="66">
        <f t="shared" si="112"/>
        <v>0.1</v>
      </c>
      <c r="I164" s="172">
        <f t="shared" si="65"/>
        <v>7.9000000000000008E-3</v>
      </c>
      <c r="J164" s="14">
        <f t="shared" si="66"/>
        <v>6</v>
      </c>
      <c r="K164" s="18">
        <f t="shared" si="67"/>
        <v>0.17827236974821248</v>
      </c>
      <c r="L164" s="18">
        <f t="shared" si="68"/>
        <v>6.6666666666666671E-3</v>
      </c>
      <c r="M164" s="6">
        <f t="shared" si="69"/>
        <v>3613.7887862606231</v>
      </c>
      <c r="N164" s="6">
        <f t="shared" si="106"/>
        <v>28.548931411458923</v>
      </c>
      <c r="O164" s="6">
        <f t="shared" si="70"/>
        <v>6356891.5806390308</v>
      </c>
      <c r="P164" s="6">
        <f>IF($B164&lt;$D$12,0,IF('Plot Data'!X114&gt;0,'Plot Data'!X114,MAX(0,MIN($D$15,$O164))))</f>
        <v>0</v>
      </c>
      <c r="Q164" s="97">
        <f t="shared" si="71"/>
        <v>0</v>
      </c>
      <c r="R164" s="97">
        <f t="shared" si="72"/>
        <v>0</v>
      </c>
      <c r="S164" s="6">
        <f t="shared" si="73"/>
        <v>3613.7887862606231</v>
      </c>
      <c r="T164" s="6"/>
      <c r="U164" s="6"/>
      <c r="V164" s="6">
        <f t="shared" si="74"/>
        <v>0</v>
      </c>
      <c r="W164" s="149">
        <f t="shared" si="107"/>
        <v>1</v>
      </c>
      <c r="X164" s="97">
        <f t="shared" si="75"/>
        <v>0</v>
      </c>
      <c r="Y164" s="6">
        <f t="shared" si="76"/>
        <v>486.11194638025347</v>
      </c>
      <c r="Z164" s="6">
        <f t="shared" si="77"/>
        <v>2583.8576495359389</v>
      </c>
      <c r="AA164" s="6">
        <f t="shared" si="78"/>
        <v>1847.2253962449631</v>
      </c>
      <c r="AB164" s="6">
        <f t="shared" si="79"/>
        <v>103.21044164278256</v>
      </c>
      <c r="AC164" s="6">
        <f t="shared" si="80"/>
        <v>26.246853082567487</v>
      </c>
      <c r="AD164" s="6">
        <f t="array" ref="AD164">SUM(($A164-A134:A164=J134:J164)*(N134:N164))</f>
        <v>20.384062224449558</v>
      </c>
      <c r="AE164" s="6">
        <f t="shared" si="81"/>
        <v>7499715.3170643207</v>
      </c>
      <c r="AF164" s="6">
        <f t="shared" si="108"/>
        <v>7447192.2929630699</v>
      </c>
      <c r="AG164" s="6">
        <f t="shared" si="109"/>
        <v>0</v>
      </c>
      <c r="AH164" s="6">
        <f t="shared" si="82"/>
        <v>0</v>
      </c>
      <c r="AI164" s="6">
        <f t="shared" si="83"/>
        <v>0</v>
      </c>
      <c r="AJ164" s="6">
        <f t="shared" si="84"/>
        <v>9926.5769268519271</v>
      </c>
      <c r="AK164" s="6">
        <f t="shared" si="85"/>
        <v>11491.972480737953</v>
      </c>
      <c r="AL164" s="6">
        <f t="shared" si="86"/>
        <v>854.99502489390079</v>
      </c>
      <c r="AM164" s="6">
        <f t="shared" si="87"/>
        <v>22273.544432483784</v>
      </c>
      <c r="AN164" s="6">
        <f t="shared" si="88"/>
        <v>30249.479668766824</v>
      </c>
      <c r="AO164" s="6">
        <f t="shared" si="89"/>
        <v>284.68293568077075</v>
      </c>
      <c r="AP164" s="6">
        <f t="shared" si="90"/>
        <v>17.349735253406987</v>
      </c>
      <c r="AQ164" s="14">
        <f t="shared" si="91"/>
        <v>3</v>
      </c>
      <c r="AR164" s="146">
        <f t="shared" si="92"/>
        <v>0</v>
      </c>
      <c r="AS164" s="146">
        <f t="shared" si="93"/>
        <v>0.15</v>
      </c>
      <c r="AT164" s="146">
        <f t="shared" si="94"/>
        <v>1</v>
      </c>
      <c r="AU164" s="77">
        <f t="shared" si="95"/>
        <v>0</v>
      </c>
      <c r="AV164" s="77">
        <f t="shared" si="96"/>
        <v>329.76101742415398</v>
      </c>
      <c r="AW164" s="77">
        <f t="shared" si="97"/>
        <v>17.355843022323896</v>
      </c>
      <c r="AX164" s="77">
        <f t="shared" si="98"/>
        <v>94.305717597769174</v>
      </c>
      <c r="AY164" s="6">
        <f t="shared" si="110"/>
        <v>441.42257804424702</v>
      </c>
      <c r="AZ164" s="6">
        <f t="shared" si="99"/>
        <v>2703.1980330377828</v>
      </c>
      <c r="BA164" s="6">
        <f t="shared" si="100"/>
        <v>251.91277628052657</v>
      </c>
      <c r="BB164" s="6">
        <f t="shared" si="101"/>
        <v>52807.707036931373</v>
      </c>
      <c r="BC164" s="6">
        <f t="shared" si="102"/>
        <v>10561.541407386274</v>
      </c>
      <c r="BD164" s="6">
        <f t="shared" si="103"/>
        <v>1354.6483291507311</v>
      </c>
      <c r="BE164" s="6">
        <f t="shared" si="104"/>
        <v>0</v>
      </c>
      <c r="BF164" s="6">
        <f t="shared" si="111"/>
        <v>0</v>
      </c>
      <c r="BG164" s="6"/>
      <c r="BH164" s="6"/>
      <c r="BI164" s="51">
        <f t="shared" si="105"/>
        <v>0.9929966642891439</v>
      </c>
      <c r="BT164" s="18"/>
    </row>
    <row r="165" spans="1:72">
      <c r="A165">
        <f t="shared" si="113"/>
        <v>142</v>
      </c>
      <c r="B165" s="30">
        <f t="shared" si="114"/>
        <v>43911</v>
      </c>
      <c r="C165" s="14">
        <f t="shared" si="60"/>
        <v>3</v>
      </c>
      <c r="D165" s="14">
        <f t="shared" si="61"/>
        <v>3</v>
      </c>
      <c r="E165" s="14">
        <f t="shared" si="62"/>
        <v>3</v>
      </c>
      <c r="F165" s="53">
        <f t="shared" si="63"/>
        <v>43911</v>
      </c>
      <c r="G165" s="66">
        <f t="shared" si="64"/>
        <v>1.5</v>
      </c>
      <c r="H165" s="66">
        <f t="shared" si="112"/>
        <v>0.1</v>
      </c>
      <c r="I165" s="172">
        <f t="shared" si="65"/>
        <v>7.9000000000000008E-3</v>
      </c>
      <c r="J165" s="14">
        <f t="shared" si="66"/>
        <v>6</v>
      </c>
      <c r="K165" s="18">
        <f t="shared" si="67"/>
        <v>0.17822602314713731</v>
      </c>
      <c r="L165" s="18">
        <f t="shared" si="68"/>
        <v>6.6666666666666671E-3</v>
      </c>
      <c r="M165" s="6">
        <f t="shared" si="69"/>
        <v>3823.0428493278446</v>
      </c>
      <c r="N165" s="6">
        <f t="shared" si="106"/>
        <v>30.202038509689974</v>
      </c>
      <c r="O165" s="6">
        <f t="shared" si="70"/>
        <v>6355825.5067370618</v>
      </c>
      <c r="P165" s="6">
        <f>IF($B165&lt;$D$12,0,IF('Plot Data'!X115&gt;0,'Plot Data'!X115,MAX(0,MIN($D$15,$O165))))</f>
        <v>0</v>
      </c>
      <c r="Q165" s="97">
        <f t="shared" si="71"/>
        <v>0</v>
      </c>
      <c r="R165" s="97">
        <f t="shared" si="72"/>
        <v>0</v>
      </c>
      <c r="S165" s="6">
        <f t="shared" si="73"/>
        <v>3823.0428493278446</v>
      </c>
      <c r="T165" s="6"/>
      <c r="U165" s="6"/>
      <c r="V165" s="6">
        <f t="shared" si="74"/>
        <v>0</v>
      </c>
      <c r="W165" s="149">
        <f t="shared" si="107"/>
        <v>1</v>
      </c>
      <c r="X165" s="97">
        <f t="shared" si="75"/>
        <v>0</v>
      </c>
      <c r="Y165" s="6">
        <f t="shared" si="76"/>
        <v>516.05220821391276</v>
      </c>
      <c r="Z165" s="6">
        <f t="shared" si="77"/>
        <v>2731.193927996901</v>
      </c>
      <c r="AA165" s="6">
        <f t="shared" si="78"/>
        <v>1960.9983912128685</v>
      </c>
      <c r="AB165" s="6">
        <f t="shared" si="79"/>
        <v>109.36336902730812</v>
      </c>
      <c r="AC165" s="6">
        <f t="shared" si="80"/>
        <v>29.885212473959744</v>
      </c>
      <c r="AD165" s="6">
        <f t="array" ref="AD165">SUM(($A165-A135:A165=J135:J165)*(N135:N165))</f>
        <v>21.599265382893357</v>
      </c>
      <c r="AE165" s="6">
        <f t="shared" si="81"/>
        <v>7499693.717798938</v>
      </c>
      <c r="AF165" s="6">
        <f t="shared" si="108"/>
        <v>7443369.2501137424</v>
      </c>
      <c r="AG165" s="6">
        <f t="shared" si="109"/>
        <v>0</v>
      </c>
      <c r="AH165" s="6">
        <f t="shared" si="82"/>
        <v>0</v>
      </c>
      <c r="AI165" s="6">
        <f t="shared" si="83"/>
        <v>0</v>
      </c>
      <c r="AJ165" s="6">
        <f t="shared" si="84"/>
        <v>10502.373639968959</v>
      </c>
      <c r="AK165" s="6">
        <f t="shared" si="85"/>
        <v>12152.804648494679</v>
      </c>
      <c r="AL165" s="6">
        <f t="shared" si="86"/>
        <v>912.87391606435585</v>
      </c>
      <c r="AM165" s="6">
        <f t="shared" si="87"/>
        <v>23568.052204527994</v>
      </c>
      <c r="AN165" s="6">
        <f t="shared" si="88"/>
        <v>32756.415480667569</v>
      </c>
      <c r="AO165" s="6">
        <f t="shared" si="89"/>
        <v>306.2822010636641</v>
      </c>
      <c r="AP165" s="6">
        <f t="shared" si="90"/>
        <v>18.359527505239459</v>
      </c>
      <c r="AQ165" s="14">
        <f t="shared" si="91"/>
        <v>3</v>
      </c>
      <c r="AR165" s="146">
        <f t="shared" si="92"/>
        <v>0</v>
      </c>
      <c r="AS165" s="146">
        <f t="shared" si="93"/>
        <v>0.15</v>
      </c>
      <c r="AT165" s="146">
        <f t="shared" si="94"/>
        <v>1</v>
      </c>
      <c r="AU165" s="77">
        <f t="shared" si="95"/>
        <v>0</v>
      </c>
      <c r="AV165" s="77">
        <f t="shared" si="96"/>
        <v>348.51747354647</v>
      </c>
      <c r="AW165" s="77">
        <f t="shared" si="97"/>
        <v>18.343024923498422</v>
      </c>
      <c r="AX165" s="77">
        <f t="shared" si="98"/>
        <v>87.728875396365169</v>
      </c>
      <c r="AY165" s="6">
        <f t="shared" si="110"/>
        <v>454.58937386633363</v>
      </c>
      <c r="AZ165" s="6">
        <f t="shared" si="99"/>
        <v>3157.7874069041163</v>
      </c>
      <c r="BA165" s="6">
        <f t="shared" si="100"/>
        <v>300.22086015112188</v>
      </c>
      <c r="BB165" s="6">
        <f t="shared" si="101"/>
        <v>56630.749886259218</v>
      </c>
      <c r="BC165" s="6">
        <f t="shared" si="102"/>
        <v>11326.149977251844</v>
      </c>
      <c r="BD165" s="6">
        <f t="shared" si="103"/>
        <v>1464.0116981780393</v>
      </c>
      <c r="BE165" s="6">
        <f t="shared" si="104"/>
        <v>0</v>
      </c>
      <c r="BF165" s="6">
        <f t="shared" si="111"/>
        <v>0</v>
      </c>
      <c r="BG165" s="6"/>
      <c r="BH165" s="6"/>
      <c r="BI165" s="51">
        <f t="shared" si="105"/>
        <v>0.99248976427510349</v>
      </c>
      <c r="BT165" s="18"/>
    </row>
    <row r="166" spans="1:72">
      <c r="A166">
        <f t="shared" si="113"/>
        <v>143</v>
      </c>
      <c r="B166" s="30">
        <f t="shared" si="114"/>
        <v>43912</v>
      </c>
      <c r="C166" s="14">
        <f t="shared" si="60"/>
        <v>3</v>
      </c>
      <c r="D166" s="14">
        <f t="shared" si="61"/>
        <v>3</v>
      </c>
      <c r="E166" s="14">
        <f t="shared" si="62"/>
        <v>3</v>
      </c>
      <c r="F166" s="53">
        <f t="shared" si="63"/>
        <v>43912</v>
      </c>
      <c r="G166" s="66">
        <f t="shared" si="64"/>
        <v>1.5</v>
      </c>
      <c r="H166" s="66">
        <f t="shared" si="112"/>
        <v>0.1</v>
      </c>
      <c r="I166" s="172">
        <f t="shared" si="65"/>
        <v>7.9000000000000008E-3</v>
      </c>
      <c r="J166" s="14">
        <f t="shared" si="66"/>
        <v>6</v>
      </c>
      <c r="K166" s="18">
        <f t="shared" si="67"/>
        <v>0.17817697816643677</v>
      </c>
      <c r="L166" s="18">
        <f t="shared" si="68"/>
        <v>6.6666666666666671E-3</v>
      </c>
      <c r="M166" s="6">
        <f t="shared" si="69"/>
        <v>4042.7170333674135</v>
      </c>
      <c r="N166" s="6">
        <f t="shared" si="106"/>
        <v>31.937464563602571</v>
      </c>
      <c r="O166" s="6">
        <f t="shared" si="70"/>
        <v>6354706.8157552481</v>
      </c>
      <c r="P166" s="6">
        <f>IF($B166&lt;$D$12,0,IF('Plot Data'!X116&gt;0,'Plot Data'!X116,MAX(0,MIN($D$15,$O166))))</f>
        <v>0</v>
      </c>
      <c r="Q166" s="97">
        <f t="shared" si="71"/>
        <v>0</v>
      </c>
      <c r="R166" s="97">
        <f t="shared" si="72"/>
        <v>0</v>
      </c>
      <c r="S166" s="6">
        <f t="shared" si="73"/>
        <v>4042.7170333674135</v>
      </c>
      <c r="T166" s="6"/>
      <c r="U166" s="6"/>
      <c r="V166" s="6">
        <f t="shared" si="74"/>
        <v>0</v>
      </c>
      <c r="W166" s="149">
        <f t="shared" si="107"/>
        <v>1</v>
      </c>
      <c r="X166" s="97">
        <f t="shared" si="75"/>
        <v>0</v>
      </c>
      <c r="Y166" s="6">
        <f t="shared" si="76"/>
        <v>546.81684513654068</v>
      </c>
      <c r="Z166" s="6">
        <f t="shared" si="77"/>
        <v>2891.0310290084985</v>
      </c>
      <c r="AA166" s="6">
        <f t="shared" si="78"/>
        <v>2077.9040115188545</v>
      </c>
      <c r="AB166" s="6">
        <f t="shared" si="79"/>
        <v>115.70562014882597</v>
      </c>
      <c r="AC166" s="6">
        <f t="shared" si="80"/>
        <v>36.409029222161166</v>
      </c>
      <c r="AD166" s="6">
        <f t="array" ref="AD166">SUM(($A166-A136:A166=J136:J166)*(N136:N166))</f>
        <v>22.851859979393129</v>
      </c>
      <c r="AE166" s="6">
        <f t="shared" si="81"/>
        <v>7499670.8659389587</v>
      </c>
      <c r="AF166" s="6">
        <f t="shared" si="108"/>
        <v>7439326.5330803748</v>
      </c>
      <c r="AG166" s="6">
        <f t="shared" si="109"/>
        <v>0</v>
      </c>
      <c r="AH166" s="6">
        <f t="shared" si="82"/>
        <v>0</v>
      </c>
      <c r="AI166" s="6">
        <f t="shared" si="83"/>
        <v>0</v>
      </c>
      <c r="AJ166" s="6">
        <f t="shared" si="84"/>
        <v>11107.242799191334</v>
      </c>
      <c r="AK166" s="6">
        <f t="shared" si="85"/>
        <v>12850.226045835496</v>
      </c>
      <c r="AL166" s="6">
        <f t="shared" si="86"/>
        <v>969.3186470116276</v>
      </c>
      <c r="AM166" s="6">
        <f t="shared" si="87"/>
        <v>24926.787492038457</v>
      </c>
      <c r="AN166" s="6">
        <f t="shared" si="88"/>
        <v>35417.54536654512</v>
      </c>
      <c r="AO166" s="6">
        <f t="shared" si="89"/>
        <v>329.13406104305722</v>
      </c>
      <c r="AP166" s="6">
        <f t="shared" si="90"/>
        <v>19.407377897920686</v>
      </c>
      <c r="AQ166" s="14">
        <f t="shared" si="91"/>
        <v>3</v>
      </c>
      <c r="AR166" s="146">
        <f t="shared" si="92"/>
        <v>0</v>
      </c>
      <c r="AS166" s="146">
        <f t="shared" si="93"/>
        <v>0.15</v>
      </c>
      <c r="AT166" s="146">
        <f t="shared" si="94"/>
        <v>1</v>
      </c>
      <c r="AU166" s="77">
        <f t="shared" si="95"/>
        <v>0</v>
      </c>
      <c r="AV166" s="77">
        <f t="shared" si="96"/>
        <v>368.19971505887122</v>
      </c>
      <c r="AW166" s="77">
        <f t="shared" si="97"/>
        <v>19.378932371519539</v>
      </c>
      <c r="AX166" s="77">
        <f t="shared" si="98"/>
        <v>92.958863673211908</v>
      </c>
      <c r="AY166" s="6">
        <f t="shared" si="110"/>
        <v>480.5375111036027</v>
      </c>
      <c r="AZ166" s="6">
        <f t="shared" si="99"/>
        <v>3638.3249180077191</v>
      </c>
      <c r="BA166" s="6">
        <f t="shared" si="100"/>
        <v>351.16182786954818</v>
      </c>
      <c r="BB166" s="6">
        <f t="shared" si="101"/>
        <v>60673.466919626633</v>
      </c>
      <c r="BC166" s="6">
        <f t="shared" si="102"/>
        <v>12134.693383925327</v>
      </c>
      <c r="BD166" s="6">
        <f t="shared" si="103"/>
        <v>1579.7173183268653</v>
      </c>
      <c r="BE166" s="6">
        <f t="shared" si="104"/>
        <v>0</v>
      </c>
      <c r="BF166" s="6">
        <f t="shared" si="111"/>
        <v>0</v>
      </c>
      <c r="BG166" s="6"/>
      <c r="BH166" s="6"/>
      <c r="BI166" s="51">
        <f t="shared" si="105"/>
        <v>0.99195373584557578</v>
      </c>
      <c r="BT166" s="18"/>
    </row>
    <row r="167" spans="1:72">
      <c r="A167">
        <f t="shared" si="113"/>
        <v>144</v>
      </c>
      <c r="B167" s="30">
        <f t="shared" si="114"/>
        <v>43913</v>
      </c>
      <c r="C167" s="14">
        <f t="shared" si="60"/>
        <v>3</v>
      </c>
      <c r="D167" s="14">
        <f t="shared" si="61"/>
        <v>3</v>
      </c>
      <c r="E167" s="14">
        <f t="shared" si="62"/>
        <v>3</v>
      </c>
      <c r="F167" s="53">
        <f t="shared" si="63"/>
        <v>43913</v>
      </c>
      <c r="G167" s="66">
        <f t="shared" si="64"/>
        <v>1.5</v>
      </c>
      <c r="H167" s="66">
        <f t="shared" si="112"/>
        <v>0.1</v>
      </c>
      <c r="I167" s="172">
        <f t="shared" si="65"/>
        <v>7.9000000000000008E-3</v>
      </c>
      <c r="J167" s="14">
        <f t="shared" si="66"/>
        <v>6</v>
      </c>
      <c r="K167" s="18">
        <f t="shared" si="67"/>
        <v>0.17812509821576925</v>
      </c>
      <c r="L167" s="18">
        <f t="shared" si="68"/>
        <v>6.6666666666666671E-3</v>
      </c>
      <c r="M167" s="6">
        <f t="shared" si="69"/>
        <v>4273.8886153350468</v>
      </c>
      <c r="N167" s="6">
        <f t="shared" si="106"/>
        <v>33.76372006114687</v>
      </c>
      <c r="O167" s="6">
        <f t="shared" si="70"/>
        <v>6353532.4666798823</v>
      </c>
      <c r="P167" s="6">
        <f>IF($B167&lt;$D$12,0,IF('Plot Data'!X117&gt;0,'Plot Data'!X117,MAX(0,MIN($D$15,$O167))))</f>
        <v>0</v>
      </c>
      <c r="Q167" s="97">
        <f t="shared" si="71"/>
        <v>0</v>
      </c>
      <c r="R167" s="97">
        <f t="shared" si="72"/>
        <v>0</v>
      </c>
      <c r="S167" s="6">
        <f t="shared" si="73"/>
        <v>4273.8886153350468</v>
      </c>
      <c r="T167" s="6"/>
      <c r="U167" s="6"/>
      <c r="V167" s="6">
        <f t="shared" si="74"/>
        <v>0</v>
      </c>
      <c r="W167" s="149">
        <f t="shared" si="107"/>
        <v>1</v>
      </c>
      <c r="X167" s="97">
        <f t="shared" si="75"/>
        <v>0</v>
      </c>
      <c r="Y167" s="6">
        <f t="shared" si="76"/>
        <v>578.5281007441298</v>
      </c>
      <c r="Z167" s="6">
        <f t="shared" si="77"/>
        <v>3058.4342794622758</v>
      </c>
      <c r="AA167" s="6">
        <f t="shared" si="78"/>
        <v>2198.4067828276934</v>
      </c>
      <c r="AB167" s="6">
        <f t="shared" si="79"/>
        <v>122.28683282332283</v>
      </c>
      <c r="AC167" s="6">
        <f t="shared" si="80"/>
        <v>41.454010887421035</v>
      </c>
      <c r="AD167" s="6">
        <f t="array" ref="AD167">SUM(($A167-A137:A167=J137:J167)*(N137:N167))</f>
        <v>24.15164948260626</v>
      </c>
      <c r="AE167" s="6">
        <f t="shared" si="81"/>
        <v>7499646.7142894762</v>
      </c>
      <c r="AF167" s="6">
        <f t="shared" si="108"/>
        <v>7435052.6444650395</v>
      </c>
      <c r="AG167" s="6">
        <f t="shared" si="109"/>
        <v>0</v>
      </c>
      <c r="AH167" s="6">
        <f t="shared" si="82"/>
        <v>0</v>
      </c>
      <c r="AI167" s="6">
        <f t="shared" si="83"/>
        <v>0</v>
      </c>
      <c r="AJ167" s="6">
        <f t="shared" si="84"/>
        <v>11744.169034319975</v>
      </c>
      <c r="AK167" s="6">
        <f t="shared" si="85"/>
        <v>13587.966709646755</v>
      </c>
      <c r="AL167" s="6">
        <f t="shared" si="86"/>
        <v>1025.9998194649233</v>
      </c>
      <c r="AM167" s="6">
        <f t="shared" si="87"/>
        <v>26358.135563431653</v>
      </c>
      <c r="AN167" s="6">
        <f t="shared" si="88"/>
        <v>38235.934261004368</v>
      </c>
      <c r="AO167" s="6">
        <f t="shared" si="89"/>
        <v>353.28571052566349</v>
      </c>
      <c r="AP167" s="6">
        <f t="shared" si="90"/>
        <v>20.506741735429767</v>
      </c>
      <c r="AQ167" s="14">
        <f t="shared" si="91"/>
        <v>3</v>
      </c>
      <c r="AR167" s="146">
        <f t="shared" si="92"/>
        <v>0</v>
      </c>
      <c r="AS167" s="146">
        <f t="shared" si="93"/>
        <v>0.15</v>
      </c>
      <c r="AT167" s="146">
        <f t="shared" si="94"/>
        <v>1</v>
      </c>
      <c r="AU167" s="77">
        <f t="shared" si="95"/>
        <v>0</v>
      </c>
      <c r="AV167" s="77">
        <f t="shared" si="96"/>
        <v>389.19513473955834</v>
      </c>
      <c r="AW167" s="77">
        <f t="shared" si="97"/>
        <v>20.483954459976754</v>
      </c>
      <c r="AX167" s="77">
        <f t="shared" si="98"/>
        <v>98.349777126502076</v>
      </c>
      <c r="AY167" s="6">
        <f t="shared" si="110"/>
        <v>508.02886632603719</v>
      </c>
      <c r="AZ167" s="6">
        <f t="shared" si="99"/>
        <v>4146.3537843337563</v>
      </c>
      <c r="BA167" s="6">
        <f t="shared" si="100"/>
        <v>405.01673832775577</v>
      </c>
      <c r="BB167" s="6">
        <f t="shared" si="101"/>
        <v>64947.35553496168</v>
      </c>
      <c r="BC167" s="6">
        <f t="shared" si="102"/>
        <v>12989.471106992336</v>
      </c>
      <c r="BD167" s="6">
        <f t="shared" si="103"/>
        <v>1702.0041511501881</v>
      </c>
      <c r="BE167" s="6">
        <f t="shared" si="104"/>
        <v>0</v>
      </c>
      <c r="BF167" s="6">
        <f t="shared" si="111"/>
        <v>0</v>
      </c>
      <c r="BG167" s="6"/>
      <c r="BH167" s="6"/>
      <c r="BI167" s="51">
        <f t="shared" si="105"/>
        <v>0.9913870516458646</v>
      </c>
      <c r="BT167" s="18"/>
    </row>
    <row r="168" spans="1:72">
      <c r="A168">
        <f t="shared" si="113"/>
        <v>145</v>
      </c>
      <c r="B168" s="30">
        <f t="shared" si="114"/>
        <v>43914</v>
      </c>
      <c r="C168" s="14">
        <f t="shared" si="60"/>
        <v>4</v>
      </c>
      <c r="D168" s="14">
        <f t="shared" si="61"/>
        <v>3</v>
      </c>
      <c r="E168" s="14">
        <f t="shared" si="62"/>
        <v>3</v>
      </c>
      <c r="F168" s="53">
        <f t="shared" si="63"/>
        <v>43914</v>
      </c>
      <c r="G168" s="66">
        <f t="shared" si="64"/>
        <v>0.82</v>
      </c>
      <c r="H168" s="66">
        <f t="shared" si="112"/>
        <v>0.1</v>
      </c>
      <c r="I168" s="172">
        <f t="shared" si="65"/>
        <v>7.9000000000000008E-3</v>
      </c>
      <c r="J168" s="14">
        <f t="shared" si="66"/>
        <v>6</v>
      </c>
      <c r="K168" s="18">
        <f t="shared" si="67"/>
        <v>0.12669106704303271</v>
      </c>
      <c r="L168" s="18">
        <f t="shared" si="68"/>
        <v>6.6666666666666671E-3</v>
      </c>
      <c r="M168" s="6">
        <f t="shared" si="69"/>
        <v>3216.1953066785268</v>
      </c>
      <c r="N168" s="6">
        <f t="shared" si="106"/>
        <v>25.407942922760363</v>
      </c>
      <c r="O168" s="6">
        <f t="shared" si="70"/>
        <v>6352295.2919171378</v>
      </c>
      <c r="P168" s="6">
        <f>IF($B168&lt;$D$12,0,IF('Plot Data'!X118&gt;0,'Plot Data'!X118,MAX(0,MIN($D$15,$O168))))</f>
        <v>0</v>
      </c>
      <c r="Q168" s="97">
        <f t="shared" si="71"/>
        <v>0</v>
      </c>
      <c r="R168" s="97">
        <f t="shared" si="72"/>
        <v>0</v>
      </c>
      <c r="S168" s="6">
        <f t="shared" si="73"/>
        <v>3216.1953066785268</v>
      </c>
      <c r="T168" s="6"/>
      <c r="U168" s="6"/>
      <c r="V168" s="6">
        <f t="shared" si="74"/>
        <v>0</v>
      </c>
      <c r="W168" s="149">
        <f t="shared" si="107"/>
        <v>1</v>
      </c>
      <c r="X168" s="97">
        <f t="shared" si="75"/>
        <v>0</v>
      </c>
      <c r="Y168" s="6">
        <f t="shared" si="76"/>
        <v>611.43416411661417</v>
      </c>
      <c r="Z168" s="6">
        <f t="shared" si="77"/>
        <v>3234.1736266939311</v>
      </c>
      <c r="AA168" s="6">
        <f t="shared" si="78"/>
        <v>2323.4498236431336</v>
      </c>
      <c r="AB168" s="6">
        <f t="shared" si="79"/>
        <v>129.19288247679694</v>
      </c>
      <c r="AC168" s="6">
        <f t="shared" si="80"/>
        <v>47.196618496494033</v>
      </c>
      <c r="AD168" s="6">
        <f t="array" ref="AD168">SUM(($A168-A138:A168=J138:J168)*(N138:N168))</f>
        <v>25.515594289167396</v>
      </c>
      <c r="AE168" s="6">
        <f t="shared" si="81"/>
        <v>7499621.1986951875</v>
      </c>
      <c r="AF168" s="6">
        <f t="shared" si="108"/>
        <v>7431836.4491583612</v>
      </c>
      <c r="AG168" s="6">
        <f t="shared" si="109"/>
        <v>0</v>
      </c>
      <c r="AH168" s="6">
        <f t="shared" si="82"/>
        <v>0</v>
      </c>
      <c r="AI168" s="6">
        <f t="shared" si="83"/>
        <v>0</v>
      </c>
      <c r="AJ168" s="6">
        <f t="shared" si="84"/>
        <v>11114.756550187956</v>
      </c>
      <c r="AK168" s="6">
        <f t="shared" si="85"/>
        <v>14369.497630220756</v>
      </c>
      <c r="AL168" s="6">
        <f t="shared" si="86"/>
        <v>1082.4804891560589</v>
      </c>
      <c r="AM168" s="6">
        <f t="shared" si="87"/>
        <v>26566.734669564772</v>
      </c>
      <c r="AN168" s="6">
        <f t="shared" si="88"/>
        <v>41218.014867260608</v>
      </c>
      <c r="AO168" s="6">
        <f t="shared" si="89"/>
        <v>378.80130481483087</v>
      </c>
      <c r="AP168" s="6">
        <f t="shared" si="90"/>
        <v>21.679095076555321</v>
      </c>
      <c r="AQ168" s="14">
        <f t="shared" si="91"/>
        <v>3</v>
      </c>
      <c r="AR168" s="146">
        <f t="shared" si="92"/>
        <v>0</v>
      </c>
      <c r="AS168" s="146">
        <f t="shared" si="93"/>
        <v>0.15</v>
      </c>
      <c r="AT168" s="146">
        <f t="shared" si="94"/>
        <v>1</v>
      </c>
      <c r="AU168" s="77">
        <f t="shared" si="95"/>
        <v>0</v>
      </c>
      <c r="AV168" s="77">
        <f t="shared" si="96"/>
        <v>411.97192163371102</v>
      </c>
      <c r="AW168" s="77">
        <f t="shared" si="97"/>
        <v>21.682732717563738</v>
      </c>
      <c r="AX168" s="77">
        <f t="shared" si="98"/>
        <v>103.94380789982441</v>
      </c>
      <c r="AY168" s="6">
        <f t="shared" si="110"/>
        <v>537.59846225109914</v>
      </c>
      <c r="AZ168" s="6">
        <f t="shared" si="99"/>
        <v>4683.9522465848549</v>
      </c>
      <c r="BA168" s="6">
        <f t="shared" si="100"/>
        <v>461.93711707924842</v>
      </c>
      <c r="BB168" s="6">
        <f t="shared" si="101"/>
        <v>68163.550841640201</v>
      </c>
      <c r="BC168" s="6">
        <f t="shared" si="102"/>
        <v>13632.710168328042</v>
      </c>
      <c r="BD168" s="6">
        <f t="shared" si="103"/>
        <v>1831.1970336269851</v>
      </c>
      <c r="BE168" s="6">
        <f t="shared" si="104"/>
        <v>0</v>
      </c>
      <c r="BF168" s="6">
        <f t="shared" si="111"/>
        <v>0</v>
      </c>
      <c r="BG168" s="6"/>
      <c r="BH168" s="6"/>
      <c r="BI168" s="51">
        <f t="shared" si="105"/>
        <v>0.99096157689289432</v>
      </c>
      <c r="BT168" s="18"/>
    </row>
    <row r="169" spans="1:72">
      <c r="A169">
        <f t="shared" si="113"/>
        <v>146</v>
      </c>
      <c r="B169" s="30">
        <f t="shared" si="114"/>
        <v>43915</v>
      </c>
      <c r="C169" s="14">
        <f t="shared" si="60"/>
        <v>4</v>
      </c>
      <c r="D169" s="14">
        <f t="shared" si="61"/>
        <v>1</v>
      </c>
      <c r="E169" s="14">
        <f t="shared" si="62"/>
        <v>1</v>
      </c>
      <c r="F169" s="53">
        <f t="shared" si="63"/>
        <v>43915</v>
      </c>
      <c r="G169" s="66">
        <f t="shared" si="64"/>
        <v>0.82</v>
      </c>
      <c r="H169" s="66">
        <f t="shared" si="112"/>
        <v>0.1</v>
      </c>
      <c r="I169" s="172">
        <f t="shared" si="65"/>
        <v>7.9000000000000008E-3</v>
      </c>
      <c r="J169" s="14">
        <f t="shared" si="66"/>
        <v>6</v>
      </c>
      <c r="K169" s="18">
        <f t="shared" si="67"/>
        <v>0.12665907490543882</v>
      </c>
      <c r="L169" s="18">
        <f t="shared" si="68"/>
        <v>6.6666666666666671E-3</v>
      </c>
      <c r="M169" s="6">
        <f t="shared" si="69"/>
        <v>3235.0285957400033</v>
      </c>
      <c r="N169" s="6">
        <f t="shared" si="106"/>
        <v>25.556725906346028</v>
      </c>
      <c r="O169" s="6">
        <f t="shared" si="70"/>
        <v>6352096.294421779</v>
      </c>
      <c r="P169" s="6">
        <f>IF($B169&lt;$D$12,0,IF('Plot Data'!X119&gt;0,'Plot Data'!X119,MAX(0,MIN($D$15,$O169))))</f>
        <v>0</v>
      </c>
      <c r="Q169" s="97">
        <f t="shared" si="71"/>
        <v>0</v>
      </c>
      <c r="R169" s="97">
        <f t="shared" si="72"/>
        <v>0</v>
      </c>
      <c r="S169" s="6">
        <f t="shared" si="73"/>
        <v>3235.0285957400033</v>
      </c>
      <c r="T169" s="6"/>
      <c r="U169" s="6"/>
      <c r="V169" s="6">
        <f t="shared" si="74"/>
        <v>0</v>
      </c>
      <c r="W169" s="149">
        <f t="shared" si="107"/>
        <v>1</v>
      </c>
      <c r="X169" s="97">
        <f t="shared" si="75"/>
        <v>0</v>
      </c>
      <c r="Y169" s="6">
        <f t="shared" si="76"/>
        <v>645.96441238398472</v>
      </c>
      <c r="Z169" s="6">
        <f t="shared" si="77"/>
        <v>3419.1108922680378</v>
      </c>
      <c r="AA169" s="6">
        <f t="shared" si="78"/>
        <v>2454.6647670591419</v>
      </c>
      <c r="AB169" s="6">
        <f t="shared" si="79"/>
        <v>136.55969639984502</v>
      </c>
      <c r="AC169" s="6">
        <f t="shared" si="80"/>
        <v>53.732894195218861</v>
      </c>
      <c r="AD169" s="6">
        <f t="array" ref="AD169">SUM(($A169-A139:A169=J139:J169)*(N139:N169))</f>
        <v>26.970540038969396</v>
      </c>
      <c r="AE169" s="6">
        <f t="shared" si="81"/>
        <v>7499594.2281551482</v>
      </c>
      <c r="AF169" s="6">
        <f t="shared" si="108"/>
        <v>7428601.4205626212</v>
      </c>
      <c r="AG169" s="6">
        <f t="shared" si="109"/>
        <v>0</v>
      </c>
      <c r="AH169" s="6">
        <f t="shared" si="82"/>
        <v>0</v>
      </c>
      <c r="AI169" s="6">
        <f t="shared" si="83"/>
        <v>0</v>
      </c>
      <c r="AJ169" s="6">
        <f t="shared" si="84"/>
        <v>10284.709841275937</v>
      </c>
      <c r="AK169" s="6">
        <f t="shared" si="85"/>
        <v>15197.38405902981</v>
      </c>
      <c r="AL169" s="6">
        <f t="shared" si="86"/>
        <v>1138.3367513217156</v>
      </c>
      <c r="AM169" s="6">
        <f t="shared" si="87"/>
        <v>26620.430651627463</v>
      </c>
      <c r="AN169" s="6">
        <f t="shared" si="88"/>
        <v>44372.376940898954</v>
      </c>
      <c r="AO169" s="6">
        <f t="shared" si="89"/>
        <v>405.77184485380025</v>
      </c>
      <c r="AP169" s="6">
        <f t="shared" si="90"/>
        <v>22.953484754214156</v>
      </c>
      <c r="AQ169" s="14">
        <f t="shared" si="91"/>
        <v>3</v>
      </c>
      <c r="AR169" s="146">
        <f t="shared" si="92"/>
        <v>0</v>
      </c>
      <c r="AS169" s="146">
        <f t="shared" si="93"/>
        <v>0.15</v>
      </c>
      <c r="AT169" s="146">
        <f t="shared" si="94"/>
        <v>1</v>
      </c>
      <c r="AU169" s="77">
        <f t="shared" si="95"/>
        <v>0</v>
      </c>
      <c r="AV169" s="77">
        <f t="shared" si="96"/>
        <v>435.82688482337426</v>
      </c>
      <c r="AW169" s="77">
        <f t="shared" si="97"/>
        <v>22.938257095967067</v>
      </c>
      <c r="AX169" s="77">
        <f t="shared" si="98"/>
        <v>109.8139501052774</v>
      </c>
      <c r="AY169" s="6">
        <f t="shared" si="110"/>
        <v>568.57909202461872</v>
      </c>
      <c r="AZ169" s="6">
        <f t="shared" si="99"/>
        <v>5252.531338609474</v>
      </c>
      <c r="BA169" s="6">
        <f t="shared" si="100"/>
        <v>486.78510024544278</v>
      </c>
      <c r="BB169" s="6">
        <f t="shared" si="101"/>
        <v>71398.579437380205</v>
      </c>
      <c r="BC169" s="6">
        <f t="shared" si="102"/>
        <v>14279.715887476043</v>
      </c>
      <c r="BD169" s="6">
        <f t="shared" si="103"/>
        <v>1967.7567300268302</v>
      </c>
      <c r="BE169" s="6">
        <f t="shared" si="104"/>
        <v>0</v>
      </c>
      <c r="BF169" s="6">
        <f t="shared" si="111"/>
        <v>0</v>
      </c>
      <c r="BG169" s="6"/>
      <c r="BH169" s="6"/>
      <c r="BI169" s="51">
        <f t="shared" si="105"/>
        <v>0.99053378017093185</v>
      </c>
      <c r="BT169" s="18"/>
    </row>
    <row r="170" spans="1:72">
      <c r="A170">
        <f t="shared" si="113"/>
        <v>147</v>
      </c>
      <c r="B170" s="30">
        <f t="shared" si="114"/>
        <v>43916</v>
      </c>
      <c r="C170" s="14">
        <f t="shared" si="60"/>
        <v>4</v>
      </c>
      <c r="D170" s="14">
        <f t="shared" si="61"/>
        <v>1</v>
      </c>
      <c r="E170" s="14">
        <f t="shared" si="62"/>
        <v>1</v>
      </c>
      <c r="F170" s="53">
        <f t="shared" si="63"/>
        <v>43916</v>
      </c>
      <c r="G170" s="66">
        <f t="shared" si="64"/>
        <v>0.82</v>
      </c>
      <c r="H170" s="66">
        <f t="shared" si="112"/>
        <v>0.1</v>
      </c>
      <c r="I170" s="172">
        <f t="shared" si="65"/>
        <v>7.9000000000000008E-3</v>
      </c>
      <c r="J170" s="14">
        <f t="shared" si="66"/>
        <v>6</v>
      </c>
      <c r="K170" s="18">
        <f t="shared" si="67"/>
        <v>0.12662690055638642</v>
      </c>
      <c r="L170" s="18">
        <f t="shared" si="68"/>
        <v>6.6666666666666671E-3</v>
      </c>
      <c r="M170" s="6">
        <f t="shared" si="69"/>
        <v>3234.3074819579947</v>
      </c>
      <c r="N170" s="6">
        <f t="shared" si="106"/>
        <v>25.55102910746816</v>
      </c>
      <c r="O170" s="6">
        <f t="shared" si="70"/>
        <v>6352027.7278779922</v>
      </c>
      <c r="P170" s="6">
        <f>IF($B170&lt;$D$12,0,IF('Plot Data'!X120&gt;0,'Plot Data'!X120,MAX(0,MIN($D$15,$O170))))</f>
        <v>0</v>
      </c>
      <c r="Q170" s="97">
        <f t="shared" si="71"/>
        <v>0</v>
      </c>
      <c r="R170" s="97">
        <f t="shared" si="72"/>
        <v>0</v>
      </c>
      <c r="S170" s="6">
        <f t="shared" si="73"/>
        <v>3234.3074819579942</v>
      </c>
      <c r="T170" s="6"/>
      <c r="U170" s="6"/>
      <c r="V170" s="6">
        <f t="shared" si="74"/>
        <v>0</v>
      </c>
      <c r="W170" s="149">
        <f t="shared" si="107"/>
        <v>1</v>
      </c>
      <c r="X170" s="97">
        <f t="shared" si="75"/>
        <v>0</v>
      </c>
      <c r="Y170" s="6">
        <f t="shared" si="76"/>
        <v>682.79848199922526</v>
      </c>
      <c r="Z170" s="6">
        <f t="shared" si="77"/>
        <v>2572.9562453428216</v>
      </c>
      <c r="AA170" s="6">
        <f t="shared" si="78"/>
        <v>2594.6342315970555</v>
      </c>
      <c r="AB170" s="6">
        <f t="shared" si="79"/>
        <v>144.55155145042494</v>
      </c>
      <c r="AC170" s="6">
        <f t="shared" si="80"/>
        <v>46.956095360027255</v>
      </c>
      <c r="AD170" s="6">
        <f t="array" ref="AD170">SUM(($A170-A140:A170=J140:J170)*(N140:N170))</f>
        <v>28.548931411458923</v>
      </c>
      <c r="AE170" s="6">
        <f t="shared" si="81"/>
        <v>7499565.6792237367</v>
      </c>
      <c r="AF170" s="6">
        <f t="shared" si="108"/>
        <v>7425367.1130806636</v>
      </c>
      <c r="AG170" s="6">
        <f t="shared" si="109"/>
        <v>0</v>
      </c>
      <c r="AH170" s="6">
        <f t="shared" si="82"/>
        <v>0</v>
      </c>
      <c r="AI170" s="6">
        <f t="shared" si="83"/>
        <v>0</v>
      </c>
      <c r="AJ170" s="6">
        <f t="shared" si="84"/>
        <v>10263.262595891885</v>
      </c>
      <c r="AK170" s="6">
        <f t="shared" si="85"/>
        <v>15031.15452132515</v>
      </c>
      <c r="AL170" s="6">
        <f t="shared" si="86"/>
        <v>1207.3832760006544</v>
      </c>
      <c r="AM170" s="6">
        <f t="shared" si="87"/>
        <v>26501.800393217691</v>
      </c>
      <c r="AN170" s="6">
        <f t="shared" si="88"/>
        <v>47696.765749855265</v>
      </c>
      <c r="AO170" s="6">
        <f t="shared" si="89"/>
        <v>434.32077626525916</v>
      </c>
      <c r="AP170" s="6">
        <f t="shared" si="90"/>
        <v>24.28884325841971</v>
      </c>
      <c r="AQ170" s="14">
        <f t="shared" si="91"/>
        <v>4</v>
      </c>
      <c r="AR170" s="146">
        <f t="shared" si="92"/>
        <v>0</v>
      </c>
      <c r="AS170" s="146">
        <f t="shared" si="93"/>
        <v>0.11</v>
      </c>
      <c r="AT170" s="146">
        <f t="shared" si="94"/>
        <v>1</v>
      </c>
      <c r="AU170" s="77">
        <f t="shared" si="95"/>
        <v>0</v>
      </c>
      <c r="AV170" s="77">
        <f t="shared" si="96"/>
        <v>337.97114398951578</v>
      </c>
      <c r="AW170" s="77">
        <f t="shared" si="97"/>
        <v>17.787954946816619</v>
      </c>
      <c r="AX170" s="77">
        <f t="shared" si="98"/>
        <v>116.07574193986827</v>
      </c>
      <c r="AY170" s="6">
        <f t="shared" si="110"/>
        <v>471.8348408762007</v>
      </c>
      <c r="AZ170" s="6">
        <f t="shared" si="99"/>
        <v>5724.3661794856744</v>
      </c>
      <c r="BA170" s="6">
        <f t="shared" si="100"/>
        <v>494.65581778459125</v>
      </c>
      <c r="BB170" s="6">
        <f t="shared" si="101"/>
        <v>74632.886919338198</v>
      </c>
      <c r="BC170" s="6">
        <f t="shared" si="102"/>
        <v>14926.577383867641</v>
      </c>
      <c r="BD170" s="6">
        <f t="shared" si="103"/>
        <v>2112.3082814772552</v>
      </c>
      <c r="BE170" s="6">
        <f t="shared" si="104"/>
        <v>0</v>
      </c>
      <c r="BF170" s="6">
        <f t="shared" si="111"/>
        <v>0</v>
      </c>
      <c r="BG170" s="6"/>
      <c r="BH170" s="6"/>
      <c r="BI170" s="51">
        <f t="shared" si="105"/>
        <v>0.99010628490812103</v>
      </c>
      <c r="BT170" s="18"/>
    </row>
    <row r="171" spans="1:72">
      <c r="A171">
        <f t="shared" si="113"/>
        <v>148</v>
      </c>
      <c r="B171" s="30">
        <f t="shared" si="114"/>
        <v>43917</v>
      </c>
      <c r="C171" s="14">
        <f t="shared" si="60"/>
        <v>4</v>
      </c>
      <c r="D171" s="14">
        <f t="shared" si="61"/>
        <v>1</v>
      </c>
      <c r="E171" s="14">
        <f t="shared" si="62"/>
        <v>1</v>
      </c>
      <c r="F171" s="53">
        <f t="shared" si="63"/>
        <v>43917</v>
      </c>
      <c r="G171" s="66">
        <f t="shared" si="64"/>
        <v>0.82</v>
      </c>
      <c r="H171" s="66">
        <f t="shared" si="112"/>
        <v>0.1</v>
      </c>
      <c r="I171" s="172">
        <f t="shared" si="65"/>
        <v>7.9000000000000008E-3</v>
      </c>
      <c r="J171" s="14">
        <f t="shared" si="66"/>
        <v>6</v>
      </c>
      <c r="K171" s="18">
        <f t="shared" si="67"/>
        <v>0.12659474124392742</v>
      </c>
      <c r="L171" s="18">
        <f t="shared" si="68"/>
        <v>6.6666666666666671E-3</v>
      </c>
      <c r="M171" s="6">
        <f t="shared" si="69"/>
        <v>3210.1894117100637</v>
      </c>
      <c r="N171" s="6">
        <f t="shared" si="106"/>
        <v>25.360496352509507</v>
      </c>
      <c r="O171" s="6">
        <f t="shared" si="70"/>
        <v>6352104.2970059412</v>
      </c>
      <c r="P171" s="6">
        <f>IF($B171&lt;$D$12,0,IF('Plot Data'!X121&gt;0,'Plot Data'!X121,MAX(0,MIN($D$15,$O171))))</f>
        <v>0</v>
      </c>
      <c r="Q171" s="97">
        <f t="shared" si="71"/>
        <v>0</v>
      </c>
      <c r="R171" s="97">
        <f t="shared" si="72"/>
        <v>0</v>
      </c>
      <c r="S171" s="6">
        <f t="shared" si="73"/>
        <v>3210.1894117100637</v>
      </c>
      <c r="T171" s="6"/>
      <c r="U171" s="6"/>
      <c r="V171" s="6">
        <f t="shared" si="74"/>
        <v>0</v>
      </c>
      <c r="W171" s="149">
        <f t="shared" si="107"/>
        <v>1</v>
      </c>
      <c r="X171" s="97">
        <f t="shared" si="75"/>
        <v>0</v>
      </c>
      <c r="Y171" s="6">
        <f t="shared" si="76"/>
        <v>722.75775725212463</v>
      </c>
      <c r="Z171" s="6">
        <f t="shared" si="77"/>
        <v>2588.0228765920028</v>
      </c>
      <c r="AA171" s="6">
        <f t="shared" si="78"/>
        <v>2746.4794775580735</v>
      </c>
      <c r="AB171" s="6">
        <f t="shared" si="79"/>
        <v>152.92171397311378</v>
      </c>
      <c r="AC171" s="6">
        <f t="shared" si="80"/>
        <v>50.915233216709396</v>
      </c>
      <c r="AD171" s="6">
        <f t="array" ref="AD171">SUM(($A171-A141:A171=J141:J171)*(N141:N171))</f>
        <v>30.202038509689974</v>
      </c>
      <c r="AE171" s="6">
        <f t="shared" si="81"/>
        <v>7499535.477185227</v>
      </c>
      <c r="AF171" s="6">
        <f t="shared" si="108"/>
        <v>7422156.9236689536</v>
      </c>
      <c r="AG171" s="6">
        <f t="shared" si="109"/>
        <v>0</v>
      </c>
      <c r="AH171" s="6">
        <f t="shared" si="82"/>
        <v>0</v>
      </c>
      <c r="AI171" s="6">
        <f t="shared" si="83"/>
        <v>0</v>
      </c>
      <c r="AJ171" s="6">
        <f t="shared" si="84"/>
        <v>10162.671373757823</v>
      </c>
      <c r="AK171" s="6">
        <f t="shared" si="85"/>
        <v>14719.776206385963</v>
      </c>
      <c r="AL171" s="6">
        <f t="shared" si="86"/>
        <v>1279.1877182473688</v>
      </c>
      <c r="AM171" s="6">
        <f t="shared" si="87"/>
        <v>26161.635298391157</v>
      </c>
      <c r="AN171" s="6">
        <f t="shared" si="88"/>
        <v>51216.918217882172</v>
      </c>
      <c r="AO171" s="6">
        <f t="shared" si="89"/>
        <v>464.52281477494915</v>
      </c>
      <c r="AP171" s="6">
        <f t="shared" si="90"/>
        <v>25.691411299168344</v>
      </c>
      <c r="AQ171" s="14">
        <f t="shared" si="91"/>
        <v>4</v>
      </c>
      <c r="AR171" s="146">
        <f t="shared" si="92"/>
        <v>0</v>
      </c>
      <c r="AS171" s="146">
        <f t="shared" si="93"/>
        <v>0.11</v>
      </c>
      <c r="AT171" s="146">
        <f t="shared" si="94"/>
        <v>1</v>
      </c>
      <c r="AU171" s="77">
        <f t="shared" si="95"/>
        <v>0</v>
      </c>
      <c r="AV171" s="77">
        <f t="shared" si="96"/>
        <v>357.29708824200992</v>
      </c>
      <c r="AW171" s="77">
        <f t="shared" si="97"/>
        <v>18.805109907474208</v>
      </c>
      <c r="AX171" s="77">
        <f t="shared" si="98"/>
        <v>122.8688187328612</v>
      </c>
      <c r="AY171" s="6">
        <f t="shared" si="110"/>
        <v>498.97101688234534</v>
      </c>
      <c r="AZ171" s="6">
        <f t="shared" si="99"/>
        <v>6223.3371963680202</v>
      </c>
      <c r="BA171" s="6">
        <f t="shared" si="100"/>
        <v>502.87702333289104</v>
      </c>
      <c r="BB171" s="6">
        <f t="shared" si="101"/>
        <v>77843.076331048258</v>
      </c>
      <c r="BC171" s="6">
        <f t="shared" si="102"/>
        <v>15568.615266209654</v>
      </c>
      <c r="BD171" s="6">
        <f t="shared" si="103"/>
        <v>2265.2299954503687</v>
      </c>
      <c r="BE171" s="6">
        <f t="shared" si="104"/>
        <v>0</v>
      </c>
      <c r="BF171" s="6">
        <f t="shared" si="111"/>
        <v>0</v>
      </c>
      <c r="BG171" s="6"/>
      <c r="BH171" s="6"/>
      <c r="BI171" s="51">
        <f t="shared" si="105"/>
        <v>0.98968222048529919</v>
      </c>
      <c r="BT171" s="18"/>
    </row>
    <row r="172" spans="1:72">
      <c r="A172">
        <f t="shared" si="113"/>
        <v>149</v>
      </c>
      <c r="B172" s="30">
        <f t="shared" si="114"/>
        <v>43918</v>
      </c>
      <c r="C172" s="14">
        <f t="shared" si="60"/>
        <v>4</v>
      </c>
      <c r="D172" s="14">
        <f t="shared" si="61"/>
        <v>1</v>
      </c>
      <c r="E172" s="14">
        <f t="shared" si="62"/>
        <v>1</v>
      </c>
      <c r="F172" s="53">
        <f t="shared" si="63"/>
        <v>43918</v>
      </c>
      <c r="G172" s="66">
        <f t="shared" si="64"/>
        <v>0.82</v>
      </c>
      <c r="H172" s="66">
        <f t="shared" si="112"/>
        <v>0.1</v>
      </c>
      <c r="I172" s="172">
        <f t="shared" si="65"/>
        <v>7.9000000000000008E-3</v>
      </c>
      <c r="J172" s="14">
        <f t="shared" si="66"/>
        <v>6</v>
      </c>
      <c r="K172" s="18">
        <f t="shared" si="67"/>
        <v>0.1265628324782159</v>
      </c>
      <c r="L172" s="18">
        <f t="shared" si="68"/>
        <v>6.6666666666666671E-3</v>
      </c>
      <c r="M172" s="6">
        <f t="shared" si="69"/>
        <v>3157.720962855376</v>
      </c>
      <c r="N172" s="6">
        <f t="shared" si="106"/>
        <v>24.945995606557474</v>
      </c>
      <c r="O172" s="6">
        <f t="shared" si="70"/>
        <v>6352367.7656038105</v>
      </c>
      <c r="P172" s="6">
        <f>IF($B172&lt;$D$12,0,IF('Plot Data'!X122&gt;0,'Plot Data'!X122,MAX(0,MIN($D$15,$O172))))</f>
        <v>0</v>
      </c>
      <c r="Q172" s="97">
        <f t="shared" si="71"/>
        <v>0</v>
      </c>
      <c r="R172" s="97">
        <f t="shared" si="72"/>
        <v>0</v>
      </c>
      <c r="S172" s="6">
        <f t="shared" si="73"/>
        <v>3157.720962855376</v>
      </c>
      <c r="T172" s="6"/>
      <c r="U172" s="6"/>
      <c r="V172" s="6">
        <f t="shared" si="74"/>
        <v>0</v>
      </c>
      <c r="W172" s="149">
        <f t="shared" si="107"/>
        <v>1</v>
      </c>
      <c r="X172" s="97">
        <f t="shared" si="75"/>
        <v>0</v>
      </c>
      <c r="Y172" s="6">
        <f t="shared" si="76"/>
        <v>764.60856986556894</v>
      </c>
      <c r="Z172" s="6">
        <f t="shared" si="77"/>
        <v>2587.4459855663958</v>
      </c>
      <c r="AA172" s="6">
        <f t="shared" si="78"/>
        <v>2905.5125654891617</v>
      </c>
      <c r="AB172" s="6">
        <f t="shared" si="79"/>
        <v>161.70868133469654</v>
      </c>
      <c r="AC172" s="6">
        <f t="shared" si="80"/>
        <v>54.966752378548769</v>
      </c>
      <c r="AD172" s="6">
        <f t="array" ref="AD172">SUM(($A172-A142:A172=J142:J172)*(N142:N172))</f>
        <v>31.937464563602571</v>
      </c>
      <c r="AE172" s="6">
        <f t="shared" si="81"/>
        <v>7499503.5397206638</v>
      </c>
      <c r="AF172" s="6">
        <f t="shared" si="108"/>
        <v>7418999.2027060986</v>
      </c>
      <c r="AG172" s="6">
        <f t="shared" si="109"/>
        <v>0</v>
      </c>
      <c r="AH172" s="6">
        <f t="shared" si="82"/>
        <v>0</v>
      </c>
      <c r="AI172" s="6">
        <f t="shared" si="83"/>
        <v>0</v>
      </c>
      <c r="AJ172" s="6">
        <f t="shared" si="84"/>
        <v>9968.3377811812334</v>
      </c>
      <c r="AK172" s="6">
        <f t="shared" si="85"/>
        <v>14240.000945128499</v>
      </c>
      <c r="AL172" s="6">
        <f t="shared" si="86"/>
        <v>1353.9921826399141</v>
      </c>
      <c r="AM172" s="6">
        <f t="shared" si="87"/>
        <v>25562.330908949647</v>
      </c>
      <c r="AN172" s="6">
        <f t="shared" si="88"/>
        <v>54942.006105615445</v>
      </c>
      <c r="AO172" s="6">
        <f t="shared" si="89"/>
        <v>496.46027933855174</v>
      </c>
      <c r="AP172" s="6">
        <f t="shared" si="90"/>
        <v>27.168296896412521</v>
      </c>
      <c r="AQ172" s="14">
        <f t="shared" si="91"/>
        <v>4</v>
      </c>
      <c r="AR172" s="146">
        <f t="shared" si="92"/>
        <v>0</v>
      </c>
      <c r="AS172" s="146">
        <f t="shared" si="93"/>
        <v>0.11</v>
      </c>
      <c r="AT172" s="146">
        <f t="shared" si="94"/>
        <v>1</v>
      </c>
      <c r="AU172" s="77">
        <f t="shared" si="95"/>
        <v>0</v>
      </c>
      <c r="AV172" s="77">
        <f t="shared" si="96"/>
        <v>268.87392763832486</v>
      </c>
      <c r="AW172" s="77">
        <f t="shared" si="97"/>
        <v>14.151259349385519</v>
      </c>
      <c r="AX172" s="77">
        <f t="shared" si="98"/>
        <v>129.98345687714672</v>
      </c>
      <c r="AY172" s="6">
        <f t="shared" si="110"/>
        <v>413.00864386485705</v>
      </c>
      <c r="AZ172" s="6">
        <f t="shared" si="99"/>
        <v>6636.345840232877</v>
      </c>
      <c r="BA172" s="6">
        <f t="shared" si="100"/>
        <v>496.93691904696578</v>
      </c>
      <c r="BB172" s="6">
        <f t="shared" si="101"/>
        <v>81000.797293903641</v>
      </c>
      <c r="BC172" s="6">
        <f t="shared" si="102"/>
        <v>16200.159458780729</v>
      </c>
      <c r="BD172" s="6">
        <f t="shared" si="103"/>
        <v>2426.9386767850651</v>
      </c>
      <c r="BE172" s="6">
        <f t="shared" si="104"/>
        <v>0</v>
      </c>
      <c r="BF172" s="6">
        <f t="shared" si="111"/>
        <v>0</v>
      </c>
      <c r="BG172" s="6"/>
      <c r="BH172" s="6"/>
      <c r="BI172" s="51">
        <f t="shared" si="105"/>
        <v>0.98926537782292134</v>
      </c>
      <c r="BT172" s="18"/>
    </row>
    <row r="173" spans="1:72">
      <c r="A173">
        <f t="shared" si="113"/>
        <v>150</v>
      </c>
      <c r="B173" s="30">
        <f t="shared" si="114"/>
        <v>43919</v>
      </c>
      <c r="C173" s="14">
        <f t="shared" si="60"/>
        <v>4</v>
      </c>
      <c r="D173" s="14">
        <f t="shared" si="61"/>
        <v>1</v>
      </c>
      <c r="E173" s="14">
        <f t="shared" si="62"/>
        <v>1</v>
      </c>
      <c r="F173" s="53">
        <f t="shared" si="63"/>
        <v>43919</v>
      </c>
      <c r="G173" s="66">
        <f t="shared" si="64"/>
        <v>0.82</v>
      </c>
      <c r="H173" s="66">
        <f t="shared" si="112"/>
        <v>0.1</v>
      </c>
      <c r="I173" s="172">
        <f t="shared" si="65"/>
        <v>7.9000000000000008E-3</v>
      </c>
      <c r="J173" s="14">
        <f t="shared" si="66"/>
        <v>6</v>
      </c>
      <c r="K173" s="18">
        <f t="shared" si="67"/>
        <v>0.1265314597854916</v>
      </c>
      <c r="L173" s="18">
        <f t="shared" si="68"/>
        <v>6.6666666666666671E-3</v>
      </c>
      <c r="M173" s="6">
        <f t="shared" si="69"/>
        <v>3072.1430525725514</v>
      </c>
      <c r="N173" s="6">
        <f t="shared" si="106"/>
        <v>24.269930115323159</v>
      </c>
      <c r="O173" s="6">
        <f t="shared" si="70"/>
        <v>6352850.0274899574</v>
      </c>
      <c r="P173" s="6">
        <f>IF($B173&lt;$D$12,0,IF('Plot Data'!X123&gt;0,'Plot Data'!X123,MAX(0,MIN($D$15,$O173))))</f>
        <v>0</v>
      </c>
      <c r="Q173" s="97">
        <f t="shared" si="71"/>
        <v>0</v>
      </c>
      <c r="R173" s="97">
        <f t="shared" si="72"/>
        <v>0</v>
      </c>
      <c r="S173" s="6">
        <f t="shared" si="73"/>
        <v>3072.1430525725514</v>
      </c>
      <c r="T173" s="6"/>
      <c r="U173" s="6"/>
      <c r="V173" s="6">
        <f t="shared" si="74"/>
        <v>0</v>
      </c>
      <c r="W173" s="149">
        <f t="shared" si="107"/>
        <v>1</v>
      </c>
      <c r="X173" s="97">
        <f t="shared" si="75"/>
        <v>0</v>
      </c>
      <c r="Y173" s="6">
        <f t="shared" si="76"/>
        <v>808.54340667348276</v>
      </c>
      <c r="Z173" s="6">
        <f t="shared" si="77"/>
        <v>2568.1515293680513</v>
      </c>
      <c r="AA173" s="6">
        <f t="shared" si="78"/>
        <v>3072.4649453592342</v>
      </c>
      <c r="AB173" s="6">
        <f t="shared" si="79"/>
        <v>170.95554461340188</v>
      </c>
      <c r="AC173" s="6">
        <f t="shared" si="80"/>
        <v>59.04254427900262</v>
      </c>
      <c r="AD173" s="6">
        <f t="array" ref="AD173">SUM(($A173-A143:A173=J143:J173)*(N143:N173))</f>
        <v>33.76372006114687</v>
      </c>
      <c r="AE173" s="6">
        <f t="shared" si="81"/>
        <v>7499469.7760006031</v>
      </c>
      <c r="AF173" s="6">
        <f t="shared" si="108"/>
        <v>7415927.0596535262</v>
      </c>
      <c r="AG173" s="6">
        <f t="shared" si="109"/>
        <v>0</v>
      </c>
      <c r="AH173" s="6">
        <f t="shared" si="82"/>
        <v>0</v>
      </c>
      <c r="AI173" s="6">
        <f t="shared" si="83"/>
        <v>0</v>
      </c>
      <c r="AJ173" s="6">
        <f t="shared" si="84"/>
        <v>9663.7858977122505</v>
      </c>
      <c r="AK173" s="6">
        <f t="shared" si="85"/>
        <v>13564.731984523913</v>
      </c>
      <c r="AL173" s="6">
        <f t="shared" si="86"/>
        <v>1432.1414629131664</v>
      </c>
      <c r="AM173" s="6">
        <f t="shared" si="87"/>
        <v>24660.659345149328</v>
      </c>
      <c r="AN173" s="6">
        <f t="shared" si="88"/>
        <v>58882.057001927162</v>
      </c>
      <c r="AO173" s="6">
        <f t="shared" si="89"/>
        <v>530.22399939969864</v>
      </c>
      <c r="AP173" s="6">
        <f t="shared" si="90"/>
        <v>28.727134050948774</v>
      </c>
      <c r="AQ173" s="14">
        <f t="shared" si="91"/>
        <v>4</v>
      </c>
      <c r="AR173" s="146">
        <f t="shared" si="92"/>
        <v>0</v>
      </c>
      <c r="AS173" s="146">
        <f t="shared" si="93"/>
        <v>0.11</v>
      </c>
      <c r="AT173" s="146">
        <f t="shared" si="94"/>
        <v>1</v>
      </c>
      <c r="AU173" s="77">
        <f t="shared" si="95"/>
        <v>0</v>
      </c>
      <c r="AV173" s="77">
        <f t="shared" si="96"/>
        <v>270.44839060386431</v>
      </c>
      <c r="AW173" s="77">
        <f t="shared" si="97"/>
        <v>14.234125821256015</v>
      </c>
      <c r="AX173" s="77">
        <f t="shared" si="98"/>
        <v>143.92072638787991</v>
      </c>
      <c r="AY173" s="6">
        <f t="shared" si="110"/>
        <v>428.60324281300018</v>
      </c>
      <c r="AZ173" s="6">
        <f t="shared" si="99"/>
        <v>7064.9490830458772</v>
      </c>
      <c r="BA173" s="6">
        <f t="shared" si="100"/>
        <v>489.517737862594</v>
      </c>
      <c r="BB173" s="6">
        <f t="shared" si="101"/>
        <v>84072.940346476185</v>
      </c>
      <c r="BC173" s="6">
        <f t="shared" si="102"/>
        <v>16814.588069295238</v>
      </c>
      <c r="BD173" s="6">
        <f t="shared" si="103"/>
        <v>2597.8942213984669</v>
      </c>
      <c r="BE173" s="6">
        <f t="shared" si="104"/>
        <v>0</v>
      </c>
      <c r="BF173" s="6">
        <f t="shared" si="111"/>
        <v>0</v>
      </c>
      <c r="BG173" s="6"/>
      <c r="BH173" s="6"/>
      <c r="BI173" s="51">
        <f t="shared" si="105"/>
        <v>0.98886018360732308</v>
      </c>
      <c r="BT173" s="18"/>
    </row>
    <row r="174" spans="1:72">
      <c r="A174">
        <f t="shared" si="113"/>
        <v>151</v>
      </c>
      <c r="B174" s="30">
        <f t="shared" si="114"/>
        <v>43920</v>
      </c>
      <c r="C174" s="14">
        <f t="shared" si="60"/>
        <v>4</v>
      </c>
      <c r="D174" s="14">
        <f t="shared" si="61"/>
        <v>1</v>
      </c>
      <c r="E174" s="14">
        <f t="shared" si="62"/>
        <v>1</v>
      </c>
      <c r="F174" s="53">
        <f t="shared" si="63"/>
        <v>43920</v>
      </c>
      <c r="G174" s="66">
        <f t="shared" si="64"/>
        <v>0.82</v>
      </c>
      <c r="H174" s="66">
        <f t="shared" si="112"/>
        <v>0.1</v>
      </c>
      <c r="I174" s="172">
        <f t="shared" si="65"/>
        <v>7.9000000000000008E-3</v>
      </c>
      <c r="J174" s="14">
        <f t="shared" si="66"/>
        <v>6</v>
      </c>
      <c r="K174" s="18">
        <f t="shared" si="67"/>
        <v>0.12650095681766543</v>
      </c>
      <c r="L174" s="18">
        <f t="shared" si="68"/>
        <v>6.6666666666666671E-3</v>
      </c>
      <c r="M174" s="6">
        <f t="shared" si="69"/>
        <v>2947.9773473118807</v>
      </c>
      <c r="N174" s="6">
        <f t="shared" si="106"/>
        <v>23.28902104376386</v>
      </c>
      <c r="O174" s="6">
        <f t="shared" si="70"/>
        <v>6353587.7491571354</v>
      </c>
      <c r="P174" s="6">
        <f>IF($B174&lt;$D$12,0,IF('Plot Data'!X124&gt;0,'Plot Data'!X124,MAX(0,MIN($D$15,$O174))))</f>
        <v>0</v>
      </c>
      <c r="Q174" s="97">
        <f t="shared" si="71"/>
        <v>0</v>
      </c>
      <c r="R174" s="97">
        <f t="shared" si="72"/>
        <v>0</v>
      </c>
      <c r="S174" s="6">
        <f t="shared" si="73"/>
        <v>2947.9773473118807</v>
      </c>
      <c r="T174" s="6"/>
      <c r="U174" s="6"/>
      <c r="V174" s="6">
        <f t="shared" si="74"/>
        <v>0</v>
      </c>
      <c r="W174" s="149">
        <f t="shared" si="107"/>
        <v>1</v>
      </c>
      <c r="X174" s="97">
        <f t="shared" si="75"/>
        <v>0</v>
      </c>
      <c r="Y174" s="6">
        <f t="shared" si="76"/>
        <v>854.77772306700945</v>
      </c>
      <c r="Z174" s="6">
        <f t="shared" si="77"/>
        <v>2526.1767702843008</v>
      </c>
      <c r="AA174" s="6">
        <f t="shared" si="78"/>
        <v>3248.1553476546355</v>
      </c>
      <c r="AB174" s="6">
        <f t="shared" si="79"/>
        <v>128.64781226714106</v>
      </c>
      <c r="AC174" s="6">
        <f t="shared" si="80"/>
        <v>63.04971165861356</v>
      </c>
      <c r="AD174" s="6">
        <f t="array" ref="AD174">SUM(($A174-A144:A174=J144:J174)*(N144:N174))</f>
        <v>25.407942922760363</v>
      </c>
      <c r="AE174" s="6">
        <f t="shared" si="81"/>
        <v>7499444.3680576803</v>
      </c>
      <c r="AF174" s="6">
        <f t="shared" si="108"/>
        <v>7412979.0823062146</v>
      </c>
      <c r="AG174" s="6">
        <f t="shared" si="109"/>
        <v>0</v>
      </c>
      <c r="AH174" s="6">
        <f t="shared" si="82"/>
        <v>0</v>
      </c>
      <c r="AI174" s="6">
        <f t="shared" si="83"/>
        <v>0</v>
      </c>
      <c r="AJ174" s="6">
        <f t="shared" si="84"/>
        <v>9230.808751672821</v>
      </c>
      <c r="AK174" s="6">
        <f t="shared" si="85"/>
        <v>12714.105594886436</v>
      </c>
      <c r="AL174" s="6">
        <f t="shared" si="86"/>
        <v>1472.3316205989333</v>
      </c>
      <c r="AM174" s="6">
        <f t="shared" si="87"/>
        <v>23417.245967158189</v>
      </c>
      <c r="AN174" s="6">
        <f t="shared" si="88"/>
        <v>63048.039784307417</v>
      </c>
      <c r="AO174" s="6">
        <f t="shared" si="89"/>
        <v>555.63194232245905</v>
      </c>
      <c r="AP174" s="6">
        <f t="shared" si="90"/>
        <v>28.906604542399368</v>
      </c>
      <c r="AQ174" s="14">
        <f t="shared" si="91"/>
        <v>4</v>
      </c>
      <c r="AR174" s="146">
        <f t="shared" si="92"/>
        <v>0</v>
      </c>
      <c r="AS174" s="146">
        <f t="shared" si="93"/>
        <v>0.11</v>
      </c>
      <c r="AT174" s="146">
        <f t="shared" si="94"/>
        <v>1</v>
      </c>
      <c r="AU174" s="77">
        <f t="shared" si="95"/>
        <v>0</v>
      </c>
      <c r="AV174" s="77">
        <f t="shared" si="96"/>
        <v>270.38810549168841</v>
      </c>
      <c r="AW174" s="77">
        <f t="shared" si="97"/>
        <v>14.230952920615177</v>
      </c>
      <c r="AX174" s="77">
        <f t="shared" si="98"/>
        <v>152.15043470592767</v>
      </c>
      <c r="AY174" s="6">
        <f t="shared" si="110"/>
        <v>436.76949311823125</v>
      </c>
      <c r="AZ174" s="6">
        <f t="shared" si="99"/>
        <v>7501.7185761641085</v>
      </c>
      <c r="BA174" s="6">
        <f t="shared" si="100"/>
        <v>479.33782740433605</v>
      </c>
      <c r="BB174" s="6">
        <f t="shared" si="101"/>
        <v>87020.917693788069</v>
      </c>
      <c r="BC174" s="6">
        <f t="shared" si="102"/>
        <v>17404.183538757614</v>
      </c>
      <c r="BD174" s="6">
        <f t="shared" si="103"/>
        <v>2726.542033665608</v>
      </c>
      <c r="BE174" s="6">
        <f t="shared" si="104"/>
        <v>0</v>
      </c>
      <c r="BF174" s="6">
        <f t="shared" si="111"/>
        <v>0</v>
      </c>
      <c r="BG174" s="6"/>
      <c r="BH174" s="6"/>
      <c r="BI174" s="51">
        <f t="shared" si="105"/>
        <v>0.98847044107430859</v>
      </c>
      <c r="BT174" s="18"/>
    </row>
    <row r="175" spans="1:72">
      <c r="A175">
        <f t="shared" si="113"/>
        <v>152</v>
      </c>
      <c r="B175" s="30">
        <f t="shared" si="114"/>
        <v>43921</v>
      </c>
      <c r="C175" s="14">
        <f t="shared" si="60"/>
        <v>4</v>
      </c>
      <c r="D175" s="14">
        <f t="shared" si="61"/>
        <v>1</v>
      </c>
      <c r="E175" s="14">
        <f t="shared" si="62"/>
        <v>1</v>
      </c>
      <c r="F175" s="53">
        <f t="shared" si="63"/>
        <v>43921</v>
      </c>
      <c r="G175" s="66">
        <f t="shared" si="64"/>
        <v>0.82</v>
      </c>
      <c r="H175" s="66">
        <f t="shared" si="112"/>
        <v>0.1</v>
      </c>
      <c r="I175" s="172">
        <f t="shared" si="65"/>
        <v>7.9000000000000008E-3</v>
      </c>
      <c r="J175" s="14">
        <f t="shared" si="66"/>
        <v>6</v>
      </c>
      <c r="K175" s="18">
        <f t="shared" si="67"/>
        <v>0.12647161056524966</v>
      </c>
      <c r="L175" s="18">
        <f t="shared" si="68"/>
        <v>6.6666666666666671E-3</v>
      </c>
      <c r="M175" s="6">
        <f t="shared" si="69"/>
        <v>2785.2242052631286</v>
      </c>
      <c r="N175" s="6">
        <f t="shared" si="106"/>
        <v>22.003271221578718</v>
      </c>
      <c r="O175" s="6">
        <f t="shared" si="70"/>
        <v>6354623.0537769441</v>
      </c>
      <c r="P175" s="6">
        <f>IF($B175&lt;$D$12,0,IF('Plot Data'!X125&gt;0,'Plot Data'!X125,MAX(0,MIN($D$15,$O175))))</f>
        <v>0</v>
      </c>
      <c r="Q175" s="97">
        <f t="shared" si="71"/>
        <v>0</v>
      </c>
      <c r="R175" s="97">
        <f t="shared" si="72"/>
        <v>0</v>
      </c>
      <c r="S175" s="6">
        <f t="shared" si="73"/>
        <v>2785.2242052631282</v>
      </c>
      <c r="T175" s="6"/>
      <c r="U175" s="6"/>
      <c r="V175" s="6">
        <f t="shared" si="74"/>
        <v>0</v>
      </c>
      <c r="W175" s="149">
        <f t="shared" si="107"/>
        <v>1</v>
      </c>
      <c r="X175" s="97">
        <f t="shared" si="75"/>
        <v>0</v>
      </c>
      <c r="Y175" s="6">
        <f t="shared" si="76"/>
        <v>643.2390613357054</v>
      </c>
      <c r="Z175" s="6">
        <f t="shared" si="77"/>
        <v>2457.7144420580412</v>
      </c>
      <c r="AA175" s="6">
        <f t="shared" si="78"/>
        <v>2444.3084330756806</v>
      </c>
      <c r="AB175" s="6">
        <f t="shared" si="79"/>
        <v>129.40114382960013</v>
      </c>
      <c r="AC175" s="6">
        <f t="shared" si="80"/>
        <v>66.865935962451985</v>
      </c>
      <c r="AD175" s="6">
        <f t="array" ref="AD175">SUM(($A175-A145:A175=J145:J175)*(N145:N175))</f>
        <v>25.556725906346028</v>
      </c>
      <c r="AE175" s="6">
        <f t="shared" si="81"/>
        <v>7499418.8113317741</v>
      </c>
      <c r="AF175" s="6">
        <f t="shared" si="108"/>
        <v>7410193.8581009516</v>
      </c>
      <c r="AG175" s="6">
        <f t="shared" si="109"/>
        <v>0</v>
      </c>
      <c r="AH175" s="6">
        <f t="shared" si="82"/>
        <v>0</v>
      </c>
      <c r="AI175" s="6">
        <f t="shared" si="83"/>
        <v>0</v>
      </c>
      <c r="AJ175" s="6">
        <f t="shared" si="84"/>
        <v>8915.0794535422028</v>
      </c>
      <c r="AK175" s="6">
        <f t="shared" si="85"/>
        <v>12598.110460039195</v>
      </c>
      <c r="AL175" s="6">
        <f t="shared" si="86"/>
        <v>1509.3101025597357</v>
      </c>
      <c r="AM175" s="6">
        <f t="shared" si="87"/>
        <v>23022.500016141134</v>
      </c>
      <c r="AN175" s="6">
        <f t="shared" si="88"/>
        <v>66202.453214681256</v>
      </c>
      <c r="AO175" s="6">
        <f t="shared" si="89"/>
        <v>581.18866822880511</v>
      </c>
      <c r="AP175" s="6">
        <f t="shared" si="90"/>
        <v>28.912480487710607</v>
      </c>
      <c r="AQ175" s="14">
        <f t="shared" si="91"/>
        <v>4</v>
      </c>
      <c r="AR175" s="146">
        <f t="shared" si="92"/>
        <v>0</v>
      </c>
      <c r="AS175" s="146">
        <f t="shared" si="93"/>
        <v>0.11</v>
      </c>
      <c r="AT175" s="146">
        <f t="shared" si="94"/>
        <v>1</v>
      </c>
      <c r="AU175" s="77">
        <f t="shared" si="95"/>
        <v>0</v>
      </c>
      <c r="AV175" s="77">
        <f t="shared" si="96"/>
        <v>268.37183481896136</v>
      </c>
      <c r="AW175" s="77">
        <f t="shared" si="97"/>
        <v>14.124833411524282</v>
      </c>
      <c r="AX175" s="77">
        <f t="shared" si="98"/>
        <v>114.49655291775554</v>
      </c>
      <c r="AY175" s="6">
        <f t="shared" si="110"/>
        <v>396.99322114824116</v>
      </c>
      <c r="AZ175" s="6">
        <f t="shared" si="99"/>
        <v>7898.7117973123495</v>
      </c>
      <c r="BA175" s="6">
        <f t="shared" si="100"/>
        <v>459.25136438964211</v>
      </c>
      <c r="BB175" s="6">
        <f t="shared" si="101"/>
        <v>89806.141899051203</v>
      </c>
      <c r="BC175" s="6">
        <f t="shared" si="102"/>
        <v>17961.22837981024</v>
      </c>
      <c r="BD175" s="6">
        <f t="shared" si="103"/>
        <v>2855.9431774952081</v>
      </c>
      <c r="BE175" s="6">
        <f t="shared" si="104"/>
        <v>0</v>
      </c>
      <c r="BF175" s="6">
        <f t="shared" si="111"/>
        <v>0</v>
      </c>
      <c r="BG175" s="6"/>
      <c r="BH175" s="6"/>
      <c r="BI175" s="51">
        <f t="shared" si="105"/>
        <v>0.98810241760388129</v>
      </c>
      <c r="BT175" s="18"/>
    </row>
    <row r="176" spans="1:72">
      <c r="A176">
        <f t="shared" si="113"/>
        <v>153</v>
      </c>
      <c r="B176" s="30">
        <f t="shared" si="114"/>
        <v>43922</v>
      </c>
      <c r="C176" s="14">
        <f t="shared" si="60"/>
        <v>4</v>
      </c>
      <c r="D176" s="14">
        <f t="shared" si="61"/>
        <v>1</v>
      </c>
      <c r="E176" s="14">
        <f t="shared" si="62"/>
        <v>1</v>
      </c>
      <c r="F176" s="53">
        <f t="shared" si="63"/>
        <v>43922</v>
      </c>
      <c r="G176" s="66">
        <f t="shared" si="64"/>
        <v>0.82</v>
      </c>
      <c r="H176" s="66">
        <f t="shared" si="112"/>
        <v>0.1</v>
      </c>
      <c r="I176" s="172">
        <f t="shared" si="65"/>
        <v>7.9000000000000008E-3</v>
      </c>
      <c r="J176" s="14">
        <f t="shared" si="66"/>
        <v>6</v>
      </c>
      <c r="K176" s="18">
        <f t="shared" si="67"/>
        <v>0.12644389384182705</v>
      </c>
      <c r="L176" s="18">
        <f t="shared" si="68"/>
        <v>6.6666666666666671E-3</v>
      </c>
      <c r="M176" s="6">
        <f t="shared" si="69"/>
        <v>2730.2735689823489</v>
      </c>
      <c r="N176" s="6">
        <f t="shared" si="106"/>
        <v>21.569161194960557</v>
      </c>
      <c r="O176" s="6">
        <f t="shared" si="70"/>
        <v>6354936.8646182884</v>
      </c>
      <c r="P176" s="6">
        <f>IF($B176&lt;$D$12,0,IF('Plot Data'!X126&gt;0,'Plot Data'!X126,MAX(0,MIN($D$15,$O176))))</f>
        <v>0</v>
      </c>
      <c r="Q176" s="97">
        <f t="shared" si="71"/>
        <v>0</v>
      </c>
      <c r="R176" s="97">
        <f t="shared" si="72"/>
        <v>0</v>
      </c>
      <c r="S176" s="6">
        <f t="shared" si="73"/>
        <v>2730.2735689823489</v>
      </c>
      <c r="T176" s="6"/>
      <c r="U176" s="6"/>
      <c r="V176" s="6">
        <f t="shared" si="74"/>
        <v>0</v>
      </c>
      <c r="W176" s="149">
        <f t="shared" si="107"/>
        <v>1</v>
      </c>
      <c r="X176" s="97">
        <f t="shared" si="75"/>
        <v>0</v>
      </c>
      <c r="Y176" s="6">
        <f t="shared" si="76"/>
        <v>647.00571914800071</v>
      </c>
      <c r="Z176" s="6">
        <f t="shared" si="77"/>
        <v>2358.3818778495047</v>
      </c>
      <c r="AA176" s="6">
        <f t="shared" si="78"/>
        <v>2458.6217327624026</v>
      </c>
      <c r="AB176" s="6">
        <f t="shared" si="79"/>
        <v>129.37229927831979</v>
      </c>
      <c r="AC176" s="6">
        <f t="shared" si="80"/>
        <v>70.331997586248292</v>
      </c>
      <c r="AD176" s="6">
        <f t="array" ref="AD176">SUM(($A176-A146:A176=J146:J176)*(N146:N176))</f>
        <v>25.55102910746816</v>
      </c>
      <c r="AE176" s="6">
        <f t="shared" si="81"/>
        <v>7499393.2603026666</v>
      </c>
      <c r="AF176" s="6">
        <f t="shared" si="108"/>
        <v>7407463.5845319694</v>
      </c>
      <c r="AG176" s="6">
        <f t="shared" si="109"/>
        <v>0</v>
      </c>
      <c r="AH176" s="6">
        <f t="shared" si="82"/>
        <v>0</v>
      </c>
      <c r="AI176" s="6">
        <f t="shared" si="83"/>
        <v>0</v>
      </c>
      <c r="AJ176" s="6">
        <f t="shared" si="84"/>
        <v>8639.965425527047</v>
      </c>
      <c r="AK176" s="6">
        <f t="shared" si="85"/>
        <v>12368.498305847977</v>
      </c>
      <c r="AL176" s="6">
        <f t="shared" si="86"/>
        <v>1542.7993751443391</v>
      </c>
      <c r="AM176" s="6">
        <f t="shared" si="87"/>
        <v>22551.263106519364</v>
      </c>
      <c r="AN176" s="6">
        <f t="shared" si="88"/>
        <v>69378.412664177915</v>
      </c>
      <c r="AO176" s="6">
        <f t="shared" si="89"/>
        <v>606.73969733627325</v>
      </c>
      <c r="AP176" s="6">
        <f t="shared" si="90"/>
        <v>28.709693211781858</v>
      </c>
      <c r="AQ176" s="14">
        <f t="shared" si="91"/>
        <v>4</v>
      </c>
      <c r="AR176" s="146">
        <f t="shared" si="92"/>
        <v>0</v>
      </c>
      <c r="AS176" s="146">
        <f t="shared" si="93"/>
        <v>0.11</v>
      </c>
      <c r="AT176" s="146">
        <f t="shared" si="94"/>
        <v>1</v>
      </c>
      <c r="AU176" s="77">
        <f t="shared" si="95"/>
        <v>0</v>
      </c>
      <c r="AV176" s="77">
        <f t="shared" si="96"/>
        <v>263.98547249470948</v>
      </c>
      <c r="AW176" s="77">
        <f t="shared" si="97"/>
        <v>13.893972236563656</v>
      </c>
      <c r="AX176" s="77">
        <f t="shared" si="98"/>
        <v>115.16701800834412</v>
      </c>
      <c r="AY176" s="6">
        <f t="shared" si="110"/>
        <v>393.04646273961725</v>
      </c>
      <c r="AZ176" s="6">
        <f t="shared" si="99"/>
        <v>8291.7582600519672</v>
      </c>
      <c r="BA176" s="6">
        <f t="shared" si="100"/>
        <v>434.17527449178476</v>
      </c>
      <c r="BB176" s="6">
        <f t="shared" si="101"/>
        <v>92536.415468033549</v>
      </c>
      <c r="BC176" s="6">
        <f t="shared" si="102"/>
        <v>18507.283093606711</v>
      </c>
      <c r="BD176" s="6">
        <f t="shared" si="103"/>
        <v>2985.3154767735277</v>
      </c>
      <c r="BE176" s="6">
        <f t="shared" si="104"/>
        <v>0</v>
      </c>
      <c r="BF176" s="6">
        <f t="shared" si="111"/>
        <v>0</v>
      </c>
      <c r="BG176" s="6"/>
      <c r="BH176" s="6"/>
      <c r="BI176" s="51">
        <f t="shared" si="105"/>
        <v>0.98774171821908341</v>
      </c>
      <c r="BT176" s="18"/>
    </row>
    <row r="177" spans="1:72">
      <c r="A177">
        <f t="shared" si="113"/>
        <v>154</v>
      </c>
      <c r="B177" s="30">
        <f t="shared" si="114"/>
        <v>43923</v>
      </c>
      <c r="C177" s="14">
        <f t="shared" si="60"/>
        <v>4</v>
      </c>
      <c r="D177" s="14">
        <f t="shared" si="61"/>
        <v>1</v>
      </c>
      <c r="E177" s="14">
        <f t="shared" si="62"/>
        <v>1</v>
      </c>
      <c r="F177" s="53">
        <f t="shared" si="63"/>
        <v>43923</v>
      </c>
      <c r="G177" s="66">
        <f t="shared" si="64"/>
        <v>0.82</v>
      </c>
      <c r="H177" s="66">
        <f t="shared" si="112"/>
        <v>0.1</v>
      </c>
      <c r="I177" s="172">
        <f t="shared" si="65"/>
        <v>7.9000000000000008E-3</v>
      </c>
      <c r="J177" s="14">
        <f t="shared" si="66"/>
        <v>6</v>
      </c>
      <c r="K177" s="18">
        <f t="shared" si="67"/>
        <v>0.12641672320491754</v>
      </c>
      <c r="L177" s="18">
        <f t="shared" si="68"/>
        <v>6.6666666666666671E-3</v>
      </c>
      <c r="M177" s="6">
        <f t="shared" si="69"/>
        <v>2666.1064736574144</v>
      </c>
      <c r="N177" s="6">
        <f t="shared" si="106"/>
        <v>21.062241141893576</v>
      </c>
      <c r="O177" s="6">
        <f t="shared" si="70"/>
        <v>6355315.6976167252</v>
      </c>
      <c r="P177" s="6">
        <f>IF($B177&lt;$D$12,0,IF('Plot Data'!X127&gt;0,'Plot Data'!X127,MAX(0,MIN($D$15,$O177))))</f>
        <v>0</v>
      </c>
      <c r="Q177" s="97">
        <f t="shared" si="71"/>
        <v>0</v>
      </c>
      <c r="R177" s="97">
        <f t="shared" si="72"/>
        <v>0</v>
      </c>
      <c r="S177" s="6">
        <f t="shared" si="73"/>
        <v>2666.1064736574149</v>
      </c>
      <c r="T177" s="6"/>
      <c r="U177" s="6"/>
      <c r="V177" s="6">
        <f t="shared" si="74"/>
        <v>0</v>
      </c>
      <c r="W177" s="149">
        <f t="shared" si="107"/>
        <v>1</v>
      </c>
      <c r="X177" s="97">
        <f t="shared" si="75"/>
        <v>0</v>
      </c>
      <c r="Y177" s="6">
        <f t="shared" si="76"/>
        <v>646.86149639159896</v>
      </c>
      <c r="Z177" s="6">
        <f t="shared" si="77"/>
        <v>2228.1793642105031</v>
      </c>
      <c r="AA177" s="6">
        <f t="shared" si="78"/>
        <v>2458.0736862880758</v>
      </c>
      <c r="AB177" s="6">
        <f t="shared" si="79"/>
        <v>128.40757646840254</v>
      </c>
      <c r="AC177" s="6">
        <f t="shared" si="80"/>
        <v>73.341642364680638</v>
      </c>
      <c r="AD177" s="6">
        <f t="array" ref="AD177">SUM(($A177-A147:A177=J147:J177)*(N147:N177))</f>
        <v>25.360496352509507</v>
      </c>
      <c r="AE177" s="6">
        <f t="shared" si="81"/>
        <v>7499367.8998063141</v>
      </c>
      <c r="AF177" s="6">
        <f t="shared" si="108"/>
        <v>7404797.4780583121</v>
      </c>
      <c r="AG177" s="6">
        <f t="shared" si="109"/>
        <v>0</v>
      </c>
      <c r="AH177" s="6">
        <f t="shared" si="82"/>
        <v>0</v>
      </c>
      <c r="AI177" s="6">
        <f t="shared" si="83"/>
        <v>0</v>
      </c>
      <c r="AJ177" s="6">
        <f t="shared" si="84"/>
        <v>8431.0310385823595</v>
      </c>
      <c r="AK177" s="6">
        <f t="shared" si="85"/>
        <v>12010.196407302003</v>
      </c>
      <c r="AL177" s="6">
        <f t="shared" si="86"/>
        <v>1572.5048128955516</v>
      </c>
      <c r="AM177" s="6">
        <f t="shared" si="87"/>
        <v>22013.732258779914</v>
      </c>
      <c r="AN177" s="6">
        <f t="shared" si="88"/>
        <v>72556.689489222277</v>
      </c>
      <c r="AO177" s="6">
        <f t="shared" si="89"/>
        <v>632.10019368878272</v>
      </c>
      <c r="AP177" s="6">
        <f t="shared" si="90"/>
        <v>28.254202489074796</v>
      </c>
      <c r="AQ177" s="14">
        <f t="shared" si="91"/>
        <v>4</v>
      </c>
      <c r="AR177" s="146">
        <f t="shared" si="92"/>
        <v>0</v>
      </c>
      <c r="AS177" s="146">
        <f t="shared" si="93"/>
        <v>0.11</v>
      </c>
      <c r="AT177" s="146">
        <f t="shared" si="94"/>
        <v>1</v>
      </c>
      <c r="AU177" s="77">
        <f t="shared" si="95"/>
        <v>0</v>
      </c>
      <c r="AV177" s="77">
        <f t="shared" si="96"/>
        <v>256.83115919506531</v>
      </c>
      <c r="AW177" s="77">
        <f t="shared" si="97"/>
        <v>13.517429431319227</v>
      </c>
      <c r="AX177" s="77">
        <f t="shared" si="98"/>
        <v>115.14134635770461</v>
      </c>
      <c r="AY177" s="6">
        <f t="shared" si="110"/>
        <v>385.48993498408913</v>
      </c>
      <c r="AZ177" s="6">
        <f t="shared" si="99"/>
        <v>8677.2481950360561</v>
      </c>
      <c r="BA177" s="6">
        <f t="shared" si="100"/>
        <v>421.8402879357688</v>
      </c>
      <c r="BB177" s="6">
        <f t="shared" si="101"/>
        <v>95202.521941690968</v>
      </c>
      <c r="BC177" s="6">
        <f t="shared" si="102"/>
        <v>19040.504388338195</v>
      </c>
      <c r="BD177" s="6">
        <f t="shared" si="103"/>
        <v>3113.7230532419303</v>
      </c>
      <c r="BE177" s="6">
        <f t="shared" si="104"/>
        <v>0</v>
      </c>
      <c r="BF177" s="6">
        <f t="shared" si="111"/>
        <v>0</v>
      </c>
      <c r="BG177" s="6"/>
      <c r="BH177" s="6"/>
      <c r="BI177" s="51">
        <f t="shared" si="105"/>
        <v>0.98738954762434783</v>
      </c>
      <c r="BT177" s="18"/>
    </row>
    <row r="178" spans="1:72">
      <c r="A178">
        <f t="shared" si="113"/>
        <v>155</v>
      </c>
      <c r="B178" s="30">
        <f t="shared" si="114"/>
        <v>43924</v>
      </c>
      <c r="C178" s="14">
        <f t="shared" si="60"/>
        <v>4</v>
      </c>
      <c r="D178" s="14">
        <f t="shared" si="61"/>
        <v>1</v>
      </c>
      <c r="E178" s="14">
        <f t="shared" si="62"/>
        <v>1</v>
      </c>
      <c r="F178" s="53">
        <f t="shared" si="63"/>
        <v>43924</v>
      </c>
      <c r="G178" s="66">
        <f t="shared" si="64"/>
        <v>0.82</v>
      </c>
      <c r="H178" s="66">
        <f t="shared" si="112"/>
        <v>0.1</v>
      </c>
      <c r="I178" s="172">
        <f t="shared" si="65"/>
        <v>7.9000000000000008E-3</v>
      </c>
      <c r="J178" s="14">
        <f t="shared" si="66"/>
        <v>6</v>
      </c>
      <c r="K178" s="18">
        <f t="shared" si="67"/>
        <v>0.12639018975851837</v>
      </c>
      <c r="L178" s="18">
        <f t="shared" si="68"/>
        <v>6.6666666666666671E-3</v>
      </c>
      <c r="M178" s="6">
        <f t="shared" si="69"/>
        <v>2594.0539812016618</v>
      </c>
      <c r="N178" s="6">
        <f t="shared" si="106"/>
        <v>20.49302645149313</v>
      </c>
      <c r="O178" s="6">
        <f t="shared" si="70"/>
        <v>6355751.0424154038</v>
      </c>
      <c r="P178" s="6">
        <f>IF($B178&lt;$D$12,0,IF('Plot Data'!X128&gt;0,'Plot Data'!X128,MAX(0,MIN($D$15,$O178))))</f>
        <v>0</v>
      </c>
      <c r="Q178" s="97">
        <f t="shared" si="71"/>
        <v>0</v>
      </c>
      <c r="R178" s="97">
        <f t="shared" si="72"/>
        <v>0</v>
      </c>
      <c r="S178" s="6">
        <f t="shared" si="73"/>
        <v>2594.0539812016618</v>
      </c>
      <c r="T178" s="6"/>
      <c r="U178" s="6"/>
      <c r="V178" s="6">
        <f t="shared" si="74"/>
        <v>0</v>
      </c>
      <c r="W178" s="149">
        <f t="shared" si="107"/>
        <v>1</v>
      </c>
      <c r="X178" s="97">
        <f t="shared" si="75"/>
        <v>0</v>
      </c>
      <c r="Y178" s="6">
        <f t="shared" si="76"/>
        <v>642.03788234201284</v>
      </c>
      <c r="Z178" s="6">
        <f t="shared" si="77"/>
        <v>2184.2188551858794</v>
      </c>
      <c r="AA178" s="6">
        <f t="shared" si="78"/>
        <v>2439.7439528996483</v>
      </c>
      <c r="AB178" s="6">
        <f t="shared" si="79"/>
        <v>126.30883851421504</v>
      </c>
      <c r="AC178" s="6">
        <f t="shared" si="80"/>
        <v>78.020967394030691</v>
      </c>
      <c r="AD178" s="6">
        <f t="array" ref="AD178">SUM(($A178-A148:A178=J148:J178)*(N148:N178))</f>
        <v>24.945995606557474</v>
      </c>
      <c r="AE178" s="6">
        <f t="shared" si="81"/>
        <v>7499342.9538107077</v>
      </c>
      <c r="AF178" s="6">
        <f t="shared" si="108"/>
        <v>7402203.4240771104</v>
      </c>
      <c r="AG178" s="6">
        <f t="shared" si="109"/>
        <v>0</v>
      </c>
      <c r="AH178" s="6">
        <f t="shared" si="82"/>
        <v>0</v>
      </c>
      <c r="AI178" s="6">
        <f t="shared" si="83"/>
        <v>0</v>
      </c>
      <c r="AJ178" s="6">
        <f t="shared" si="84"/>
        <v>8198.8282822561287</v>
      </c>
      <c r="AK178" s="6">
        <f t="shared" si="85"/>
        <v>11628.362471074019</v>
      </c>
      <c r="AL178" s="6">
        <f t="shared" si="86"/>
        <v>1595.8466884091783</v>
      </c>
      <c r="AM178" s="6">
        <f t="shared" si="87"/>
        <v>21423.037441739329</v>
      </c>
      <c r="AN178" s="6">
        <f t="shared" si="88"/>
        <v>75716.492291857969</v>
      </c>
      <c r="AO178" s="6">
        <f t="shared" si="89"/>
        <v>657.04618929534024</v>
      </c>
      <c r="AP178" s="6">
        <f t="shared" si="90"/>
        <v>27.503339217198725</v>
      </c>
      <c r="AQ178" s="14">
        <f t="shared" si="91"/>
        <v>4</v>
      </c>
      <c r="AR178" s="146">
        <f t="shared" si="92"/>
        <v>0</v>
      </c>
      <c r="AS178" s="146">
        <f t="shared" si="93"/>
        <v>0.11</v>
      </c>
      <c r="AT178" s="146">
        <f t="shared" si="94"/>
        <v>1</v>
      </c>
      <c r="AU178" s="77">
        <f t="shared" si="95"/>
        <v>0</v>
      </c>
      <c r="AV178" s="77">
        <f t="shared" si="96"/>
        <v>246.45090623527327</v>
      </c>
      <c r="AW178" s="77">
        <f t="shared" si="97"/>
        <v>12.971100328172277</v>
      </c>
      <c r="AX178" s="77">
        <f t="shared" si="98"/>
        <v>114.28274305687826</v>
      </c>
      <c r="AY178" s="6">
        <f t="shared" si="110"/>
        <v>373.70474962032381</v>
      </c>
      <c r="AZ178" s="6">
        <f t="shared" si="99"/>
        <v>9050.9529446563793</v>
      </c>
      <c r="BA178" s="6">
        <f t="shared" si="100"/>
        <v>403.94510689833703</v>
      </c>
      <c r="BB178" s="6">
        <f t="shared" si="101"/>
        <v>97796.575922892633</v>
      </c>
      <c r="BC178" s="6">
        <f t="shared" si="102"/>
        <v>19559.315184578529</v>
      </c>
      <c r="BD178" s="6">
        <f t="shared" si="103"/>
        <v>3240.0318917561453</v>
      </c>
      <c r="BE178" s="6">
        <f t="shared" si="104"/>
        <v>0</v>
      </c>
      <c r="BF178" s="6">
        <f t="shared" si="111"/>
        <v>0</v>
      </c>
      <c r="BG178" s="6"/>
      <c r="BH178" s="6"/>
      <c r="BI178" s="51">
        <f t="shared" si="105"/>
        <v>0.98704692793330151</v>
      </c>
      <c r="BT178" s="18"/>
    </row>
    <row r="179" spans="1:72">
      <c r="A179">
        <f t="shared" si="113"/>
        <v>156</v>
      </c>
      <c r="B179" s="30">
        <f t="shared" si="114"/>
        <v>43925</v>
      </c>
      <c r="C179" s="14">
        <f t="shared" si="60"/>
        <v>4</v>
      </c>
      <c r="D179" s="14">
        <f t="shared" si="61"/>
        <v>1</v>
      </c>
      <c r="E179" s="14">
        <f t="shared" si="62"/>
        <v>1</v>
      </c>
      <c r="F179" s="53">
        <f t="shared" si="63"/>
        <v>43925</v>
      </c>
      <c r="G179" s="66">
        <f t="shared" si="64"/>
        <v>0.82</v>
      </c>
      <c r="H179" s="66">
        <f t="shared" si="112"/>
        <v>0.1</v>
      </c>
      <c r="I179" s="172">
        <f t="shared" si="65"/>
        <v>7.9000000000000008E-3</v>
      </c>
      <c r="J179" s="14">
        <f t="shared" si="66"/>
        <v>6</v>
      </c>
      <c r="K179" s="18">
        <f t="shared" si="67"/>
        <v>0.12636437090896671</v>
      </c>
      <c r="L179" s="18">
        <f t="shared" si="68"/>
        <v>6.6666666666666671E-3</v>
      </c>
      <c r="M179" s="6">
        <f t="shared" si="69"/>
        <v>2516.0894643593738</v>
      </c>
      <c r="N179" s="6">
        <f t="shared" si="106"/>
        <v>19.877106768439056</v>
      </c>
      <c r="O179" s="6">
        <f t="shared" si="70"/>
        <v>6356231.9289136231</v>
      </c>
      <c r="P179" s="6">
        <f>IF($B179&lt;$D$12,0,IF('Plot Data'!X129&gt;0,'Plot Data'!X129,MAX(0,MIN($D$15,$O179))))</f>
        <v>0</v>
      </c>
      <c r="Q179" s="97">
        <f t="shared" si="71"/>
        <v>0</v>
      </c>
      <c r="R179" s="97">
        <f t="shared" si="72"/>
        <v>0</v>
      </c>
      <c r="S179" s="6">
        <f t="shared" si="73"/>
        <v>2516.0894643593738</v>
      </c>
      <c r="T179" s="6"/>
      <c r="U179" s="6"/>
      <c r="V179" s="6">
        <f t="shared" si="74"/>
        <v>0</v>
      </c>
      <c r="W179" s="149">
        <f t="shared" si="107"/>
        <v>1</v>
      </c>
      <c r="X179" s="97">
        <f t="shared" si="75"/>
        <v>0</v>
      </c>
      <c r="Y179" s="6">
        <f t="shared" si="76"/>
        <v>631.5441925710752</v>
      </c>
      <c r="Z179" s="6">
        <f t="shared" si="77"/>
        <v>2132.8851789259315</v>
      </c>
      <c r="AA179" s="6">
        <f t="shared" si="78"/>
        <v>2399.8679317700858</v>
      </c>
      <c r="AB179" s="6">
        <f t="shared" si="79"/>
        <v>122.88572210290205</v>
      </c>
      <c r="AC179" s="6">
        <f t="shared" si="80"/>
        <v>82.826379418333005</v>
      </c>
      <c r="AD179" s="6">
        <f t="array" ref="AD179">SUM(($A179-A149:A179=J149:J179)*(N149:N179))</f>
        <v>24.269930115323159</v>
      </c>
      <c r="AE179" s="6">
        <f t="shared" si="81"/>
        <v>7499318.6838805927</v>
      </c>
      <c r="AF179" s="6">
        <f t="shared" si="108"/>
        <v>7399687.3346127514</v>
      </c>
      <c r="AG179" s="6">
        <f t="shared" si="109"/>
        <v>0</v>
      </c>
      <c r="AH179" s="6">
        <f t="shared" si="82"/>
        <v>0</v>
      </c>
      <c r="AI179" s="6">
        <f t="shared" si="83"/>
        <v>0</v>
      </c>
      <c r="AJ179" s="6">
        <f t="shared" si="84"/>
        <v>7950.4883751184952</v>
      </c>
      <c r="AK179" s="6">
        <f t="shared" si="85"/>
        <v>11238.493996126961</v>
      </c>
      <c r="AL179" s="6">
        <f t="shared" si="86"/>
        <v>1611.6361009784241</v>
      </c>
      <c r="AM179" s="6">
        <f t="shared" si="87"/>
        <v>20800.61847222388</v>
      </c>
      <c r="AN179" s="6">
        <f t="shared" si="88"/>
        <v>78830.730795617463</v>
      </c>
      <c r="AO179" s="6">
        <f t="shared" si="89"/>
        <v>681.31611941066342</v>
      </c>
      <c r="AP179" s="6">
        <f t="shared" si="90"/>
        <v>26.407977153158811</v>
      </c>
      <c r="AQ179" s="14">
        <f t="shared" si="91"/>
        <v>4</v>
      </c>
      <c r="AR179" s="146">
        <f t="shared" si="92"/>
        <v>0</v>
      </c>
      <c r="AS179" s="146">
        <f t="shared" si="93"/>
        <v>0.11</v>
      </c>
      <c r="AT179" s="146">
        <f t="shared" si="94"/>
        <v>1</v>
      </c>
      <c r="AU179" s="77">
        <f t="shared" si="95"/>
        <v>0</v>
      </c>
      <c r="AV179" s="77">
        <f t="shared" si="96"/>
        <v>232.84474355999757</v>
      </c>
      <c r="AW179" s="77">
        <f t="shared" si="97"/>
        <v>12.254986503157767</v>
      </c>
      <c r="AX179" s="77">
        <f t="shared" si="98"/>
        <v>112.41486627765138</v>
      </c>
      <c r="AY179" s="6">
        <f t="shared" si="110"/>
        <v>357.51459634080675</v>
      </c>
      <c r="AZ179" s="6">
        <f t="shared" si="99"/>
        <v>9408.467540997186</v>
      </c>
      <c r="BA179" s="6">
        <f t="shared" si="100"/>
        <v>396.01738582347269</v>
      </c>
      <c r="BB179" s="6">
        <f t="shared" si="101"/>
        <v>100312.66538725201</v>
      </c>
      <c r="BC179" s="6">
        <f t="shared" si="102"/>
        <v>20062.533077450404</v>
      </c>
      <c r="BD179" s="6">
        <f t="shared" si="103"/>
        <v>3362.9176138590474</v>
      </c>
      <c r="BE179" s="6">
        <f t="shared" si="104"/>
        <v>0</v>
      </c>
      <c r="BF179" s="6">
        <f t="shared" si="111"/>
        <v>0</v>
      </c>
      <c r="BG179" s="6"/>
      <c r="BH179" s="6"/>
      <c r="BI179" s="51">
        <f t="shared" si="105"/>
        <v>0.9867146132245328</v>
      </c>
      <c r="BT179" s="18"/>
    </row>
    <row r="180" spans="1:72">
      <c r="A180">
        <f t="shared" si="113"/>
        <v>157</v>
      </c>
      <c r="B180" s="30">
        <f t="shared" si="114"/>
        <v>43926</v>
      </c>
      <c r="C180" s="14">
        <f t="shared" si="60"/>
        <v>4</v>
      </c>
      <c r="D180" s="14">
        <f t="shared" si="61"/>
        <v>1</v>
      </c>
      <c r="E180" s="14">
        <f t="shared" si="62"/>
        <v>1</v>
      </c>
      <c r="F180" s="53">
        <f t="shared" si="63"/>
        <v>43926</v>
      </c>
      <c r="G180" s="66">
        <f t="shared" si="64"/>
        <v>0.82</v>
      </c>
      <c r="H180" s="66">
        <f t="shared" si="112"/>
        <v>0.1</v>
      </c>
      <c r="I180" s="172">
        <f t="shared" si="65"/>
        <v>7.9000000000000008E-3</v>
      </c>
      <c r="J180" s="14">
        <f t="shared" si="66"/>
        <v>6</v>
      </c>
      <c r="K180" s="18">
        <f t="shared" si="67"/>
        <v>0.12633932390702923</v>
      </c>
      <c r="L180" s="18">
        <f t="shared" si="68"/>
        <v>6.6666666666666671E-3</v>
      </c>
      <c r="M180" s="6">
        <f t="shared" si="69"/>
        <v>2435.0672999202429</v>
      </c>
      <c r="N180" s="6">
        <f t="shared" si="106"/>
        <v>19.237031669369919</v>
      </c>
      <c r="O180" s="6">
        <f t="shared" si="70"/>
        <v>6356740.3555971133</v>
      </c>
      <c r="P180" s="6">
        <f>IF($B180&lt;$D$12,0,IF('Plot Data'!X130&gt;0,'Plot Data'!X130,MAX(0,MIN($D$15,$O180))))</f>
        <v>0</v>
      </c>
      <c r="Q180" s="97">
        <f t="shared" si="71"/>
        <v>0</v>
      </c>
      <c r="R180" s="97">
        <f t="shared" si="72"/>
        <v>0</v>
      </c>
      <c r="S180" s="6">
        <f t="shared" si="73"/>
        <v>2435.0672999202429</v>
      </c>
      <c r="T180" s="6"/>
      <c r="U180" s="6"/>
      <c r="V180" s="6">
        <f t="shared" si="74"/>
        <v>0</v>
      </c>
      <c r="W180" s="149">
        <f t="shared" si="107"/>
        <v>1</v>
      </c>
      <c r="X180" s="97">
        <f t="shared" si="75"/>
        <v>0</v>
      </c>
      <c r="Y180" s="6">
        <f t="shared" si="76"/>
        <v>614.4286105145103</v>
      </c>
      <c r="Z180" s="6">
        <f t="shared" si="77"/>
        <v>2075.2431849613295</v>
      </c>
      <c r="AA180" s="6">
        <f t="shared" si="78"/>
        <v>2334.8287199551391</v>
      </c>
      <c r="AB180" s="6">
        <f t="shared" si="79"/>
        <v>117.91909389247523</v>
      </c>
      <c r="AC180" s="6">
        <f t="shared" si="80"/>
        <v>87.764103644414774</v>
      </c>
      <c r="AD180" s="6">
        <f t="array" ref="AD180">SUM(($A180-A150:A180=J150:J180)*(N150:N180))</f>
        <v>23.28902104376386</v>
      </c>
      <c r="AE180" s="6">
        <f t="shared" si="81"/>
        <v>7499295.3948595487</v>
      </c>
      <c r="AF180" s="6">
        <f t="shared" si="108"/>
        <v>7397252.2673128312</v>
      </c>
      <c r="AG180" s="6">
        <f t="shared" si="109"/>
        <v>0</v>
      </c>
      <c r="AH180" s="6">
        <f t="shared" si="82"/>
        <v>0</v>
      </c>
      <c r="AI180" s="6">
        <f t="shared" si="83"/>
        <v>0</v>
      </c>
      <c r="AJ180" s="6">
        <f t="shared" si="84"/>
        <v>7695.883879562899</v>
      </c>
      <c r="AK180" s="6">
        <f t="shared" si="85"/>
        <v>10860.989367240676</v>
      </c>
      <c r="AL180" s="6">
        <f t="shared" si="86"/>
        <v>1618.5020701827209</v>
      </c>
      <c r="AM180" s="6">
        <f t="shared" si="87"/>
        <v>20175.375316986294</v>
      </c>
      <c r="AN180" s="6">
        <f t="shared" si="88"/>
        <v>81867.75222973153</v>
      </c>
      <c r="AO180" s="6">
        <f t="shared" si="89"/>
        <v>704.60514045442733</v>
      </c>
      <c r="AP180" s="6">
        <f t="shared" si="90"/>
        <v>24.911591579246956</v>
      </c>
      <c r="AQ180" s="14">
        <f t="shared" si="91"/>
        <v>4</v>
      </c>
      <c r="AR180" s="146">
        <f t="shared" si="92"/>
        <v>0</v>
      </c>
      <c r="AS180" s="146">
        <f t="shared" si="93"/>
        <v>0.11</v>
      </c>
      <c r="AT180" s="146">
        <f t="shared" si="94"/>
        <v>1</v>
      </c>
      <c r="AU180" s="77">
        <f t="shared" si="95"/>
        <v>0</v>
      </c>
      <c r="AV180" s="77">
        <f t="shared" si="96"/>
        <v>228.2508703669244</v>
      </c>
      <c r="AW180" s="77">
        <f t="shared" si="97"/>
        <v>12.013203703522336</v>
      </c>
      <c r="AX180" s="77">
        <f t="shared" si="98"/>
        <v>109.36829267158282</v>
      </c>
      <c r="AY180" s="6">
        <f t="shared" si="110"/>
        <v>349.63236674202955</v>
      </c>
      <c r="AZ180" s="6">
        <f t="shared" si="99"/>
        <v>9758.0999077392153</v>
      </c>
      <c r="BA180" s="6">
        <f t="shared" si="100"/>
        <v>384.73583209904831</v>
      </c>
      <c r="BB180" s="6">
        <f t="shared" si="101"/>
        <v>102747.73268717225</v>
      </c>
      <c r="BC180" s="6">
        <f t="shared" si="102"/>
        <v>20549.546537434453</v>
      </c>
      <c r="BD180" s="6">
        <f t="shared" si="103"/>
        <v>3480.8367077515227</v>
      </c>
      <c r="BE180" s="6">
        <f t="shared" si="104"/>
        <v>0</v>
      </c>
      <c r="BF180" s="6">
        <f t="shared" si="111"/>
        <v>0</v>
      </c>
      <c r="BG180" s="6"/>
      <c r="BH180" s="6"/>
      <c r="BI180" s="51">
        <f t="shared" si="105"/>
        <v>0.98639297131612347</v>
      </c>
      <c r="BT180" s="18"/>
    </row>
    <row r="181" spans="1:72">
      <c r="A181">
        <f t="shared" si="113"/>
        <v>158</v>
      </c>
      <c r="B181" s="30">
        <f t="shared" si="114"/>
        <v>43927</v>
      </c>
      <c r="C181" s="14">
        <f t="shared" si="60"/>
        <v>4</v>
      </c>
      <c r="D181" s="14">
        <f t="shared" si="61"/>
        <v>1</v>
      </c>
      <c r="E181" s="14">
        <f t="shared" si="62"/>
        <v>1</v>
      </c>
      <c r="F181" s="53">
        <f t="shared" si="63"/>
        <v>43927</v>
      </c>
      <c r="G181" s="66">
        <f t="shared" si="64"/>
        <v>0.82</v>
      </c>
      <c r="H181" s="66">
        <f t="shared" si="112"/>
        <v>0.1</v>
      </c>
      <c r="I181" s="172">
        <f t="shared" si="65"/>
        <v>7.9000000000000008E-3</v>
      </c>
      <c r="J181" s="14">
        <f t="shared" si="66"/>
        <v>6</v>
      </c>
      <c r="K181" s="18">
        <f t="shared" si="67"/>
        <v>0.12631507691232571</v>
      </c>
      <c r="L181" s="18">
        <f t="shared" si="68"/>
        <v>6.6666666666666671E-3</v>
      </c>
      <c r="M181" s="6">
        <f t="shared" si="69"/>
        <v>2354.8028852234911</v>
      </c>
      <c r="N181" s="6">
        <f t="shared" si="106"/>
        <v>18.60294279326558</v>
      </c>
      <c r="O181" s="6">
        <f t="shared" si="70"/>
        <v>6357252.0166111784</v>
      </c>
      <c r="P181" s="6">
        <f>IF($B181&lt;$D$12,0,IF('Plot Data'!X131&gt;0,'Plot Data'!X131,MAX(0,MIN($D$15,$O181))))</f>
        <v>0</v>
      </c>
      <c r="Q181" s="97">
        <f t="shared" si="71"/>
        <v>0</v>
      </c>
      <c r="R181" s="97">
        <f t="shared" si="72"/>
        <v>0</v>
      </c>
      <c r="S181" s="6">
        <f t="shared" si="73"/>
        <v>2354.8028852234911</v>
      </c>
      <c r="T181" s="6"/>
      <c r="U181" s="6"/>
      <c r="V181" s="6">
        <f t="shared" si="74"/>
        <v>0</v>
      </c>
      <c r="W181" s="149">
        <f t="shared" si="107"/>
        <v>1</v>
      </c>
      <c r="X181" s="97">
        <f t="shared" si="75"/>
        <v>0</v>
      </c>
      <c r="Y181" s="6">
        <f t="shared" si="76"/>
        <v>589.59546946237617</v>
      </c>
      <c r="Z181" s="6">
        <f t="shared" si="77"/>
        <v>2012.8715714874991</v>
      </c>
      <c r="AA181" s="6">
        <f t="shared" si="78"/>
        <v>2240.4627839570294</v>
      </c>
      <c r="AB181" s="6">
        <f t="shared" si="79"/>
        <v>111.40896821052515</v>
      </c>
      <c r="AC181" s="6">
        <f t="shared" si="80"/>
        <v>92.853760169432846</v>
      </c>
      <c r="AD181" s="6">
        <f t="array" ref="AD181">SUM(($A181-A151:A181=J151:J181)*(N151:N181))</f>
        <v>22.003271221578718</v>
      </c>
      <c r="AE181" s="6">
        <f t="shared" si="81"/>
        <v>7499273.3915883275</v>
      </c>
      <c r="AF181" s="6">
        <f t="shared" si="108"/>
        <v>7394897.4644276081</v>
      </c>
      <c r="AG181" s="6">
        <f t="shared" si="109"/>
        <v>0</v>
      </c>
      <c r="AH181" s="6">
        <f t="shared" si="82"/>
        <v>0</v>
      </c>
      <c r="AI181" s="6">
        <f t="shared" si="83"/>
        <v>0</v>
      </c>
      <c r="AJ181" s="6">
        <f t="shared" si="84"/>
        <v>7448.2197238365161</v>
      </c>
      <c r="AK181" s="6">
        <f t="shared" si="85"/>
        <v>10521.989186560621</v>
      </c>
      <c r="AL181" s="6">
        <f t="shared" si="86"/>
        <v>1615.0540070022346</v>
      </c>
      <c r="AM181" s="6">
        <f t="shared" si="87"/>
        <v>19585.262917399374</v>
      </c>
      <c r="AN181" s="6">
        <f t="shared" si="88"/>
        <v>84790.664243320367</v>
      </c>
      <c r="AO181" s="6">
        <f t="shared" si="89"/>
        <v>726.60841167600609</v>
      </c>
      <c r="AP181" s="6">
        <f t="shared" si="90"/>
        <v>24.425209907649577</v>
      </c>
      <c r="AQ181" s="14">
        <f t="shared" si="91"/>
        <v>4</v>
      </c>
      <c r="AR181" s="146">
        <f t="shared" si="92"/>
        <v>0</v>
      </c>
      <c r="AS181" s="146">
        <f t="shared" si="93"/>
        <v>0.11</v>
      </c>
      <c r="AT181" s="146">
        <f t="shared" si="94"/>
        <v>1</v>
      </c>
      <c r="AU181" s="77">
        <f t="shared" si="95"/>
        <v>0</v>
      </c>
      <c r="AV181" s="77">
        <f t="shared" si="96"/>
        <v>222.88650119775986</v>
      </c>
      <c r="AW181" s="77">
        <f t="shared" si="97"/>
        <v>11.730868484092625</v>
      </c>
      <c r="AX181" s="77">
        <f t="shared" si="98"/>
        <v>104.94799356430295</v>
      </c>
      <c r="AY181" s="6">
        <f t="shared" si="110"/>
        <v>339.56536324615547</v>
      </c>
      <c r="AZ181" s="6">
        <f t="shared" si="99"/>
        <v>10097.665270985372</v>
      </c>
      <c r="BA181" s="6">
        <f t="shared" si="100"/>
        <v>370.84952783160901</v>
      </c>
      <c r="BB181" s="6">
        <f t="shared" si="101"/>
        <v>105102.53557239573</v>
      </c>
      <c r="BC181" s="6">
        <f t="shared" si="102"/>
        <v>21020.507114479151</v>
      </c>
      <c r="BD181" s="6">
        <f t="shared" si="103"/>
        <v>3592.2456759620477</v>
      </c>
      <c r="BE181" s="6">
        <f t="shared" si="104"/>
        <v>0</v>
      </c>
      <c r="BF181" s="6">
        <f t="shared" si="111"/>
        <v>0</v>
      </c>
      <c r="BG181" s="6"/>
      <c r="BH181" s="6"/>
      <c r="BI181" s="51">
        <f t="shared" si="105"/>
        <v>0.98608186130701747</v>
      </c>
      <c r="BT181" s="18"/>
    </row>
    <row r="182" spans="1:72">
      <c r="A182">
        <f t="shared" si="113"/>
        <v>159</v>
      </c>
      <c r="B182" s="30">
        <f t="shared" si="114"/>
        <v>43928</v>
      </c>
      <c r="C182" s="14">
        <f t="shared" ref="C182:C245" si="115">IF($B182&lt;$K$4,1,IF($B182&lt;$K$5,2,IF($B182&lt;$K$6,3,IF($B182&lt;$K$7,4,IF($B182&lt;$K$8,5,IF($B182&lt;$K$9,6,IF($B182&lt;$K$10,7,IF($B182&lt;$K$11,8,IF($B182&lt;$K$12,9,IF($B182&lt;$K$13,10,IF($B182&lt;$K$14,11,IF($B182&lt;$K$15,12,IF($B182&lt;$K$16,13,IF($B182&lt;$K$17,14,IF($B182&lt;$K$18,15,16)))))))))))))))</f>
        <v>4</v>
      </c>
      <c r="D182" s="14">
        <f t="shared" ref="D182:D245" si="116">IF($B182&lt;$S$2,IF(G181&lt;$V$3,1,IF(G181&lt;$V$4,2,IF(G181&lt;$V$5,3,4))),IF($E181=1,IF($BA181&lt;$Z$2,2,1),IF($E181=2,IF($BA181&lt;$Z$2,3,IF($BA181&gt;$Z$3,1,2)),IF($E181=3,IF($BA181&lt;$Z$2,4,IF($BA181&gt;$Z$3,2,3)),IF($E181=4,IF($BA181&gt;$Z$3,3,4),5)))))</f>
        <v>1</v>
      </c>
      <c r="E182" s="14">
        <f t="shared" ref="E182:E245" si="117">IF($B182&lt;$S$2,$D182,IF($B182-$F181&gt;INDEX($Y$11:$AB$14,$E181,$D182),$D182,$E181))</f>
        <v>1</v>
      </c>
      <c r="F182" s="53">
        <f t="shared" ref="F182:F245" si="118">IF($B182&lt;$S$2,$B182,IF($E182=$E181,$F181,$B182))</f>
        <v>43928</v>
      </c>
      <c r="G182" s="66">
        <f t="shared" ref="G182:G245" si="119">IF($B182&lt;$S$2,INDEX($N$3:$N$18,$C182,$N$2),INDEX($V$3:$V$6,$E182,$V$2))</f>
        <v>0.82</v>
      </c>
      <c r="H182" s="66">
        <f t="shared" si="112"/>
        <v>0.1</v>
      </c>
      <c r="I182" s="172">
        <f t="shared" ref="I182:I245" si="120">IF($B182&lt;$R$10,$S$9,IF($B182&lt;$R$11,$S$10,IF($B182&lt;$R$12,$S$11,IF($B182&lt;$R$13,$S$12,IF($B182&lt;$R$14,$S$13,IF($B182&lt;$R$15,$S$14,IF($B182&lt;$R$16,$S$15,IF($B182&lt;$R$17,$S$16,IF($B182&lt;$R$18,$S$17,$S$18)))))))))</f>
        <v>7.9000000000000008E-3</v>
      </c>
      <c r="J182" s="14">
        <f t="shared" ref="J182:J245" si="121">IF($B182&lt;$R$10,$T$9,IF($B182&lt;$R$11,$T$10,IF($B182&lt;$R$12,$T$11,IF($B182&lt;$R$13,$T$12,IF($B182&lt;$R$14,$T$13,IF($B182&lt;$R$15,$T$14,IF($B182&lt;$R$16,$T$15,IF($B182&lt;$R$17,$T$16,IF($B182&lt;$R$18,$T$17,$T$18)))))))))</f>
        <v>6</v>
      </c>
      <c r="K182" s="18">
        <f t="shared" ref="K182:K245" si="122">IF(ABS(1-$BI181*$G182)&lt;$G$19,1/$G$6,(($BI181*$G182)^(1/$G$6)-1)/(1-1/($BI181*$G182)))</f>
        <v>0.12629161973081304</v>
      </c>
      <c r="L182" s="18">
        <f t="shared" ref="L182:L245" si="123">IF($G$8-$E$8&gt;1,H182/($G$8-$E$8),H182)</f>
        <v>6.6666666666666671E-3</v>
      </c>
      <c r="M182" s="6">
        <f t="shared" ref="M182:M245" si="124">IF($B182=$K$4,$O$4,$K182*($AJ181+$AK181)+$L182*$AL181)</f>
        <v>2280.2538169084914</v>
      </c>
      <c r="N182" s="6">
        <f t="shared" si="106"/>
        <v>18.014005153577084</v>
      </c>
      <c r="O182" s="6">
        <f t="shared" ref="O182:O245" si="125">MAX(0,$G$14*(AE181-AM181)-BE181)</f>
        <v>6357734.9093702883</v>
      </c>
      <c r="P182" s="6">
        <f>IF($B182&lt;$D$12,0,IF('Plot Data'!X132&gt;0,'Plot Data'!X132,MAX(0,MIN($D$15,$O182))))</f>
        <v>0</v>
      </c>
      <c r="Q182" s="97">
        <f t="shared" ref="Q182:Q245" si="126">$P182*$AF181/($AF181+$AN181)</f>
        <v>0</v>
      </c>
      <c r="R182" s="97">
        <f t="shared" ref="R182:R245" si="127">$P182*$AN181/($AF181+$AN181)</f>
        <v>0</v>
      </c>
      <c r="S182" s="6">
        <f t="shared" ref="S182:S245" si="128">$M182*AF181/($AF181+$AG181)</f>
        <v>2280.2538169084914</v>
      </c>
      <c r="T182" s="6"/>
      <c r="U182" s="6"/>
      <c r="V182" s="6">
        <f t="shared" ref="V182:V245" si="129">$M182*AG181/($AF181+$AG181)</f>
        <v>0</v>
      </c>
      <c r="W182" s="149">
        <f t="shared" si="107"/>
        <v>1</v>
      </c>
      <c r="X182" s="97">
        <f t="shared" ref="X182:X245" si="130">$G$13*($W182/INDEX($W$24:$W$896,$A182-$G$12,$W$23))*INDEX($Q$24:$Q$896,$A182-$G$12,$Q$23)</f>
        <v>0</v>
      </c>
      <c r="Y182" s="6">
        <f t="shared" ref="Y182:Y245" si="131">$D$6*INDEX($M$24:$M$896,$A182-$G$6,$M$23)</f>
        <v>557.04484105262577</v>
      </c>
      <c r="Z182" s="6">
        <f t="shared" ref="Z182:Z245" si="132">($D$7+$D$8)*INDEX($M$24:$M$896,$A182-$E$7,$M$23)</f>
        <v>1948.0538399361944</v>
      </c>
      <c r="AA182" s="6">
        <f t="shared" ref="AA182:AA245" si="133">$D$7*INDEX($M$24:$M$896,$A182-$G$7,$M$23)</f>
        <v>2116.7703959999776</v>
      </c>
      <c r="AB182" s="6">
        <f t="shared" ref="AB182:AB245" si="134">$D$8*INDEX($M$24:$M$896,$A182-$E$8,$M$23)</f>
        <v>109.21094275929396</v>
      </c>
      <c r="AC182" s="6">
        <f t="shared" ref="AC182:AC245" si="135">($D$8-INDEX($I$24:$I$896,$A182-$G$8,1))*INDEX($M$24:$M$896,$A182-$G$8,1)</f>
        <v>98.13518334071658</v>
      </c>
      <c r="AD182" s="6">
        <f t="array" ref="AD182">SUM(($A182-A152:A182=J152:J182)*(N152:N182))</f>
        <v>21.569161194960557</v>
      </c>
      <c r="AE182" s="6">
        <f t="shared" ref="AE182:AE245" si="136">AE181-AD182</f>
        <v>7499251.8224271322</v>
      </c>
      <c r="AF182" s="6">
        <f t="shared" si="108"/>
        <v>7392617.2106106998</v>
      </c>
      <c r="AG182" s="6">
        <f t="shared" si="109"/>
        <v>0</v>
      </c>
      <c r="AH182" s="6">
        <f t="shared" ref="AH182:AH245" si="137">AH181+X182</f>
        <v>0</v>
      </c>
      <c r="AI182" s="6">
        <f t="shared" ref="AI182:AI245" si="138">AI181+R182</f>
        <v>0</v>
      </c>
      <c r="AJ182" s="6">
        <f t="shared" ref="AJ182:AJ245" si="139">AJ181+S182+V182-Z182-Y182</f>
        <v>7223.374859756188</v>
      </c>
      <c r="AK182" s="6">
        <f t="shared" ref="AK182:AK245" si="140">AK181+Z182-AB182-AA182</f>
        <v>10244.061687737543</v>
      </c>
      <c r="AL182" s="6">
        <f t="shared" ref="AL182:AL245" si="141">AL181+AB182-AD182-AC182</f>
        <v>1604.5606052258513</v>
      </c>
      <c r="AM182" s="6">
        <f t="shared" ref="AM182:AM245" si="142">AJ182+AK182+AL182</f>
        <v>19071.997152719581</v>
      </c>
      <c r="AN182" s="6">
        <f t="shared" ref="AN182:AN245" si="143">AN181+Y182+AA182+AC182-R182</f>
        <v>87562.614663713684</v>
      </c>
      <c r="AO182" s="6">
        <f t="shared" ref="AO182:AO245" si="144">AO181+AD182</f>
        <v>748.17757287096663</v>
      </c>
      <c r="AP182" s="6">
        <f t="shared" ref="AP182:AP245" si="145">(INDEX($AO$24:$AO$896,$A182)-INDEX($AO$24:$AO$896,$A182-$G$16))/$G$16</f>
        <v>23.855557806023075</v>
      </c>
      <c r="AQ182" s="14">
        <f t="shared" ref="AQ182:AQ245" si="146">IF($B182&lt;$AD$4,1,IF($B182&lt;$AD$5,2,IF($B182&lt;$AD$6,3,IF($B182&lt;$AD$7,4,IF($B182&lt;$AD$8,5,IF($B182&lt;$AD$9,6,IF($B182&lt;$AD$10,7,IF($B182&lt;$AD$11,8,IF($B182&lt;$AD$12,9,IF($B182&lt;$AD$13,10,IF($B182&lt;$AH$2,10,IF($B182&lt;$AD$14,11,IF($B182&lt;$AD$15,12,IF($B182&lt;$AD$16,13,IF($B182&lt;$AD$17,14,IF($B182&lt;$AD$18,15,16))))))))))))))))</f>
        <v>4</v>
      </c>
      <c r="AR182" s="146">
        <f t="shared" ref="AR182:AR245" si="147">INDEX($AE$3:$AF$18,$AQ182,$AF$2)</f>
        <v>0</v>
      </c>
      <c r="AS182" s="146">
        <f t="shared" ref="AS182:AS245" si="148">INDEX($AE$3:$AF$18,$AQ182,$AE$2)</f>
        <v>0.11</v>
      </c>
      <c r="AT182" s="146">
        <f t="shared" ref="AT182:AT245" si="149">IF($B182&lt;$AH$3,0,$AI$3)</f>
        <v>1</v>
      </c>
      <c r="AU182" s="77">
        <f t="shared" ref="AU182:AU245" si="150">AR182*$D$6*INDEX($M$24:$M$896,$A182-$F$6,$M$23)</f>
        <v>0</v>
      </c>
      <c r="AV182" s="77">
        <f t="shared" ref="AV182:AV245" si="151">AS182*$D$7*INDEX($M$24:$M$896,$A182-$F$7,$M$23)</f>
        <v>216.86291282845895</v>
      </c>
      <c r="AW182" s="77">
        <f t="shared" ref="AW182:AW245" si="152">AS182*$D$8*INDEX($M$24:$M$896,$A182-$F$7,$M$23)</f>
        <v>11.413837517287313</v>
      </c>
      <c r="AX182" s="77">
        <f t="shared" ref="AX182:AX245" si="153">AT182*($D$8*INDEX($M$24:$M$896,$A182-$F$8,$M$23)-INDEX($AW$24:$AW$896,$A182-($F$8-$F$7),1))</f>
        <v>99.153981707367379</v>
      </c>
      <c r="AY182" s="6">
        <f t="shared" si="110"/>
        <v>327.43073205311362</v>
      </c>
      <c r="AZ182" s="6">
        <f t="shared" ref="AZ182:AZ245" si="154">AZ181+AY182</f>
        <v>10425.096003038485</v>
      </c>
      <c r="BA182" s="6">
        <f t="shared" ref="BA182:BA245" si="155">(INDEX($AZ$24:$AZ$896,$A182)-INDEX($AZ$24:$AZ$896,$A182-$G$16))/$G$16</f>
        <v>360.91202938944792</v>
      </c>
      <c r="BB182" s="6">
        <f t="shared" ref="BB182:BB245" si="156">BB181+M182</f>
        <v>107382.78938930422</v>
      </c>
      <c r="BC182" s="6">
        <f t="shared" ref="BC182:BC245" si="157">BC181+$D$6*(S182+V182)</f>
        <v>21476.557877860851</v>
      </c>
      <c r="BD182" s="6">
        <f t="shared" ref="BD182:BD245" si="158">BD181+AB182</f>
        <v>3701.4566187213418</v>
      </c>
      <c r="BE182" s="6">
        <f t="shared" ref="BE182:BE245" si="159">BE181+P182</f>
        <v>0</v>
      </c>
      <c r="BF182" s="6">
        <f t="shared" si="111"/>
        <v>0</v>
      </c>
      <c r="BG182" s="6"/>
      <c r="BH182" s="6"/>
      <c r="BI182" s="51">
        <f t="shared" ref="BI182:BI245" si="160">IF(AE182&gt;1,(AF182+AG182)/AE182,1)</f>
        <v>0.98578063327630461</v>
      </c>
      <c r="BT182" s="18"/>
    </row>
    <row r="183" spans="1:72">
      <c r="A183">
        <f t="shared" si="113"/>
        <v>160</v>
      </c>
      <c r="B183" s="30">
        <f t="shared" si="114"/>
        <v>43929</v>
      </c>
      <c r="C183" s="14">
        <f t="shared" si="115"/>
        <v>4</v>
      </c>
      <c r="D183" s="14">
        <f t="shared" si="116"/>
        <v>1</v>
      </c>
      <c r="E183" s="14">
        <f t="shared" si="117"/>
        <v>1</v>
      </c>
      <c r="F183" s="53">
        <f t="shared" si="118"/>
        <v>43929</v>
      </c>
      <c r="G183" s="66">
        <f t="shared" si="119"/>
        <v>0.82</v>
      </c>
      <c r="H183" s="66">
        <f t="shared" si="112"/>
        <v>0.1</v>
      </c>
      <c r="I183" s="172">
        <f t="shared" si="120"/>
        <v>7.9000000000000008E-3</v>
      </c>
      <c r="J183" s="14">
        <f t="shared" si="121"/>
        <v>6</v>
      </c>
      <c r="K183" s="18">
        <f t="shared" si="122"/>
        <v>0.12626890375831948</v>
      </c>
      <c r="L183" s="18">
        <f t="shared" si="123"/>
        <v>6.6666666666666671E-3</v>
      </c>
      <c r="M183" s="6">
        <f t="shared" si="124"/>
        <v>2216.2911350215436</v>
      </c>
      <c r="N183" s="6">
        <f t="shared" ref="N183:N246" si="161">I183*M183</f>
        <v>17.508699966670196</v>
      </c>
      <c r="O183" s="6">
        <f t="shared" si="125"/>
        <v>6358152.85148325</v>
      </c>
      <c r="P183" s="6">
        <f>IF($B183&lt;$D$12,0,IF('Plot Data'!X133&gt;0,'Plot Data'!X133,MAX(0,MIN($D$15,$O183))))</f>
        <v>0</v>
      </c>
      <c r="Q183" s="97">
        <f t="shared" si="126"/>
        <v>0</v>
      </c>
      <c r="R183" s="97">
        <f t="shared" si="127"/>
        <v>0</v>
      </c>
      <c r="S183" s="6">
        <f t="shared" si="128"/>
        <v>2216.2911350215436</v>
      </c>
      <c r="T183" s="6"/>
      <c r="U183" s="6"/>
      <c r="V183" s="6">
        <f t="shared" si="129"/>
        <v>0</v>
      </c>
      <c r="W183" s="149">
        <f t="shared" ref="W183:W246" si="162">W182*IF(AG182&gt;1,1-V183/AG182,1)</f>
        <v>1</v>
      </c>
      <c r="X183" s="97">
        <f t="shared" si="130"/>
        <v>0</v>
      </c>
      <c r="Y183" s="6">
        <f t="shared" si="131"/>
        <v>546.05471379646985</v>
      </c>
      <c r="Z183" s="6">
        <f t="shared" si="132"/>
        <v>1883.842308178793</v>
      </c>
      <c r="AA183" s="6">
        <f t="shared" si="133"/>
        <v>2075.0079124265853</v>
      </c>
      <c r="AB183" s="6">
        <f t="shared" si="134"/>
        <v>106.64425894629657</v>
      </c>
      <c r="AC183" s="6">
        <f t="shared" si="135"/>
        <v>103.67728818762954</v>
      </c>
      <c r="AD183" s="6">
        <f t="array" ref="AD183">SUM(($A183-A153:A183=J153:J183)*(N153:N183))</f>
        <v>21.062241141893576</v>
      </c>
      <c r="AE183" s="6">
        <f t="shared" si="136"/>
        <v>7499230.7601859905</v>
      </c>
      <c r="AF183" s="6">
        <f t="shared" ref="AF183:AF246" si="163">AF182-S183-Q183</f>
        <v>7390400.9194756784</v>
      </c>
      <c r="AG183" s="6">
        <f t="shared" ref="AG183:AG246" si="164">AG182+Q183-V183-X183</f>
        <v>0</v>
      </c>
      <c r="AH183" s="6">
        <f t="shared" si="137"/>
        <v>0</v>
      </c>
      <c r="AI183" s="6">
        <f t="shared" si="138"/>
        <v>0</v>
      </c>
      <c r="AJ183" s="6">
        <f t="shared" si="139"/>
        <v>7009.7689728024689</v>
      </c>
      <c r="AK183" s="6">
        <f t="shared" si="140"/>
        <v>9946.2518245434549</v>
      </c>
      <c r="AL183" s="6">
        <f t="shared" si="141"/>
        <v>1586.4653348426248</v>
      </c>
      <c r="AM183" s="6">
        <f t="shared" si="142"/>
        <v>18542.486132188551</v>
      </c>
      <c r="AN183" s="6">
        <f t="shared" si="143"/>
        <v>90287.354578124374</v>
      </c>
      <c r="AO183" s="6">
        <f t="shared" si="144"/>
        <v>769.23981401286017</v>
      </c>
      <c r="AP183" s="6">
        <f t="shared" si="145"/>
        <v>23.21430238236956</v>
      </c>
      <c r="AQ183" s="14">
        <f t="shared" si="146"/>
        <v>4</v>
      </c>
      <c r="AR183" s="146">
        <f t="shared" si="147"/>
        <v>0</v>
      </c>
      <c r="AS183" s="146">
        <f t="shared" si="148"/>
        <v>0.11</v>
      </c>
      <c r="AT183" s="146">
        <f t="shared" si="149"/>
        <v>1</v>
      </c>
      <c r="AU183" s="77">
        <f t="shared" si="150"/>
        <v>0</v>
      </c>
      <c r="AV183" s="77">
        <f t="shared" si="151"/>
        <v>210.34507922044367</v>
      </c>
      <c r="AW183" s="77">
        <f t="shared" si="152"/>
        <v>11.070793643181245</v>
      </c>
      <c r="AX183" s="77">
        <f t="shared" si="153"/>
        <v>97.197739055771621</v>
      </c>
      <c r="AY183" s="6">
        <f t="shared" ref="AY183:AY246" si="165">SUM(AU183:AX183)</f>
        <v>318.61361191939653</v>
      </c>
      <c r="AZ183" s="6">
        <f t="shared" si="154"/>
        <v>10743.709614957881</v>
      </c>
      <c r="BA183" s="6">
        <f t="shared" si="155"/>
        <v>350.27876498655911</v>
      </c>
      <c r="BB183" s="6">
        <f t="shared" si="156"/>
        <v>109599.08052432576</v>
      </c>
      <c r="BC183" s="6">
        <f t="shared" si="157"/>
        <v>21919.81610486516</v>
      </c>
      <c r="BD183" s="6">
        <f t="shared" si="158"/>
        <v>3808.1008776676385</v>
      </c>
      <c r="BE183" s="6">
        <f t="shared" si="159"/>
        <v>0</v>
      </c>
      <c r="BF183" s="6">
        <f t="shared" ref="BF183:BF246" si="166">BF182+X183</f>
        <v>0</v>
      </c>
      <c r="BG183" s="6"/>
      <c r="BH183" s="6"/>
      <c r="BI183" s="51">
        <f t="shared" si="160"/>
        <v>0.98548786613047057</v>
      </c>
      <c r="BT183" s="18"/>
    </row>
    <row r="184" spans="1:72">
      <c r="A184">
        <f t="shared" si="113"/>
        <v>161</v>
      </c>
      <c r="B184" s="30">
        <f t="shared" si="114"/>
        <v>43930</v>
      </c>
      <c r="C184" s="14">
        <f t="shared" si="115"/>
        <v>4</v>
      </c>
      <c r="D184" s="14">
        <f t="shared" si="116"/>
        <v>1</v>
      </c>
      <c r="E184" s="14">
        <f t="shared" si="117"/>
        <v>1</v>
      </c>
      <c r="F184" s="53">
        <f t="shared" si="118"/>
        <v>43930</v>
      </c>
      <c r="G184" s="66">
        <f t="shared" si="119"/>
        <v>0.82</v>
      </c>
      <c r="H184" s="66">
        <f t="shared" si="112"/>
        <v>0.1</v>
      </c>
      <c r="I184" s="172">
        <f t="shared" si="120"/>
        <v>7.9000000000000008E-3</v>
      </c>
      <c r="J184" s="14">
        <f t="shared" si="121"/>
        <v>6</v>
      </c>
      <c r="K184" s="18">
        <f t="shared" si="122"/>
        <v>0.12624682217578762</v>
      </c>
      <c r="L184" s="18">
        <f t="shared" si="123"/>
        <v>6.6666666666666671E-3</v>
      </c>
      <c r="M184" s="6">
        <f t="shared" si="124"/>
        <v>2151.2201779771049</v>
      </c>
      <c r="N184" s="6">
        <f t="shared" si="161"/>
        <v>16.994639406019129</v>
      </c>
      <c r="O184" s="6">
        <f t="shared" si="125"/>
        <v>6358585.0329457317</v>
      </c>
      <c r="P184" s="6">
        <f>IF($B184&lt;$D$12,0,IF('Plot Data'!X134&gt;0,'Plot Data'!X134,MAX(0,MIN($D$15,$O184))))</f>
        <v>0</v>
      </c>
      <c r="Q184" s="97">
        <f t="shared" si="126"/>
        <v>0</v>
      </c>
      <c r="R184" s="97">
        <f t="shared" si="127"/>
        <v>0</v>
      </c>
      <c r="S184" s="6">
        <f t="shared" si="128"/>
        <v>2151.2201779771049</v>
      </c>
      <c r="T184" s="6"/>
      <c r="U184" s="6"/>
      <c r="V184" s="6">
        <f t="shared" si="129"/>
        <v>0</v>
      </c>
      <c r="W184" s="149">
        <f t="shared" si="162"/>
        <v>1</v>
      </c>
      <c r="X184" s="97">
        <f t="shared" si="130"/>
        <v>0</v>
      </c>
      <c r="Y184" s="6">
        <f t="shared" si="131"/>
        <v>533.22129473148289</v>
      </c>
      <c r="Z184" s="6">
        <f t="shared" si="132"/>
        <v>1824.2030535267932</v>
      </c>
      <c r="AA184" s="6">
        <f t="shared" si="133"/>
        <v>2026.240919979635</v>
      </c>
      <c r="AB184" s="6">
        <f t="shared" si="134"/>
        <v>103.76215924806648</v>
      </c>
      <c r="AC184" s="6">
        <f t="shared" si="135"/>
        <v>109.58915636087565</v>
      </c>
      <c r="AD184" s="6">
        <f t="array" ref="AD184">SUM(($A184-A154:A184=J154:J184)*(N154:N184))</f>
        <v>20.49302645149313</v>
      </c>
      <c r="AE184" s="6">
        <f t="shared" si="136"/>
        <v>7499210.2671595393</v>
      </c>
      <c r="AF184" s="6">
        <f t="shared" si="163"/>
        <v>7388249.699297701</v>
      </c>
      <c r="AG184" s="6">
        <f t="shared" si="164"/>
        <v>0</v>
      </c>
      <c r="AH184" s="6">
        <f t="shared" si="137"/>
        <v>0</v>
      </c>
      <c r="AI184" s="6">
        <f t="shared" si="138"/>
        <v>0</v>
      </c>
      <c r="AJ184" s="6">
        <f t="shared" si="139"/>
        <v>6803.5648025212968</v>
      </c>
      <c r="AK184" s="6">
        <f t="shared" si="140"/>
        <v>9640.4517988425469</v>
      </c>
      <c r="AL184" s="6">
        <f t="shared" si="141"/>
        <v>1560.1453112783224</v>
      </c>
      <c r="AM184" s="6">
        <f t="shared" si="142"/>
        <v>18004.161912642168</v>
      </c>
      <c r="AN184" s="6">
        <f t="shared" si="143"/>
        <v>92956.405949196371</v>
      </c>
      <c r="AO184" s="6">
        <f t="shared" si="144"/>
        <v>789.73284046435333</v>
      </c>
      <c r="AP184" s="6">
        <f t="shared" si="145"/>
        <v>22.518949539367231</v>
      </c>
      <c r="AQ184" s="14">
        <f t="shared" si="146"/>
        <v>4</v>
      </c>
      <c r="AR184" s="146">
        <f t="shared" si="147"/>
        <v>0</v>
      </c>
      <c r="AS184" s="146">
        <f t="shared" si="148"/>
        <v>0.11</v>
      </c>
      <c r="AT184" s="146">
        <f t="shared" si="149"/>
        <v>1</v>
      </c>
      <c r="AU184" s="77">
        <f t="shared" si="150"/>
        <v>0</v>
      </c>
      <c r="AV184" s="77">
        <f t="shared" si="151"/>
        <v>203.57162627333233</v>
      </c>
      <c r="AW184" s="77">
        <f t="shared" si="152"/>
        <v>10.71429611964907</v>
      </c>
      <c r="AX184" s="77">
        <f t="shared" si="153"/>
        <v>94.913390462203949</v>
      </c>
      <c r="AY184" s="6">
        <f t="shared" si="165"/>
        <v>309.19931285518533</v>
      </c>
      <c r="AZ184" s="6">
        <f t="shared" si="154"/>
        <v>11052.908927813067</v>
      </c>
      <c r="BA184" s="6">
        <f t="shared" si="155"/>
        <v>339.3801046824301</v>
      </c>
      <c r="BB184" s="6">
        <f t="shared" si="156"/>
        <v>111750.30070230286</v>
      </c>
      <c r="BC184" s="6">
        <f t="shared" si="157"/>
        <v>22350.06014046058</v>
      </c>
      <c r="BD184" s="6">
        <f t="shared" si="158"/>
        <v>3911.8630369157049</v>
      </c>
      <c r="BE184" s="6">
        <f t="shared" si="159"/>
        <v>0</v>
      </c>
      <c r="BF184" s="6">
        <f t="shared" si="166"/>
        <v>0</v>
      </c>
      <c r="BG184" s="6"/>
      <c r="BH184" s="6"/>
      <c r="BI184" s="51">
        <f t="shared" si="160"/>
        <v>0.98520369960184262</v>
      </c>
      <c r="BT184" s="18"/>
    </row>
    <row r="185" spans="1:72">
      <c r="A185">
        <f t="shared" si="113"/>
        <v>162</v>
      </c>
      <c r="B185" s="30">
        <f t="shared" si="114"/>
        <v>43931</v>
      </c>
      <c r="C185" s="14">
        <f t="shared" si="115"/>
        <v>4</v>
      </c>
      <c r="D185" s="14">
        <f t="shared" si="116"/>
        <v>1</v>
      </c>
      <c r="E185" s="14">
        <f t="shared" si="117"/>
        <v>1</v>
      </c>
      <c r="F185" s="53">
        <f t="shared" si="118"/>
        <v>43931</v>
      </c>
      <c r="G185" s="66">
        <f t="shared" si="119"/>
        <v>0.82</v>
      </c>
      <c r="H185" s="66">
        <f t="shared" si="112"/>
        <v>0.1</v>
      </c>
      <c r="I185" s="172">
        <f t="shared" si="120"/>
        <v>7.9000000000000008E-3</v>
      </c>
      <c r="J185" s="14">
        <f t="shared" si="121"/>
        <v>6</v>
      </c>
      <c r="K185" s="18">
        <f t="shared" si="122"/>
        <v>0.126225385835912</v>
      </c>
      <c r="L185" s="18">
        <f t="shared" si="123"/>
        <v>6.6666666666666671E-3</v>
      </c>
      <c r="M185" s="6">
        <f t="shared" si="124"/>
        <v>2086.0533089411492</v>
      </c>
      <c r="N185" s="6">
        <f t="shared" si="161"/>
        <v>16.479821140635082</v>
      </c>
      <c r="O185" s="6">
        <f t="shared" si="125"/>
        <v>6359025.1894598622</v>
      </c>
      <c r="P185" s="6">
        <f>IF($B185&lt;$D$12,0,IF('Plot Data'!X135&gt;0,'Plot Data'!X135,MAX(0,MIN($D$15,$O185))))</f>
        <v>0</v>
      </c>
      <c r="Q185" s="97">
        <f t="shared" si="126"/>
        <v>0</v>
      </c>
      <c r="R185" s="97">
        <f t="shared" si="127"/>
        <v>0</v>
      </c>
      <c r="S185" s="6">
        <f t="shared" si="128"/>
        <v>2086.0533089411492</v>
      </c>
      <c r="T185" s="6"/>
      <c r="U185" s="6"/>
      <c r="V185" s="6">
        <f t="shared" si="129"/>
        <v>0</v>
      </c>
      <c r="W185" s="149">
        <f t="shared" si="162"/>
        <v>1</v>
      </c>
      <c r="X185" s="97">
        <f t="shared" si="130"/>
        <v>0</v>
      </c>
      <c r="Y185" s="6">
        <f t="shared" si="131"/>
        <v>518.81079624033237</v>
      </c>
      <c r="Z185" s="6">
        <f t="shared" si="132"/>
        <v>1773.0329080172351</v>
      </c>
      <c r="AA185" s="6">
        <f t="shared" si="133"/>
        <v>1971.4810257132631</v>
      </c>
      <c r="AB185" s="6">
        <f t="shared" si="134"/>
        <v>100.64357857437496</v>
      </c>
      <c r="AC185" s="6">
        <f t="shared" si="135"/>
        <v>116.00262003896601</v>
      </c>
      <c r="AD185" s="6">
        <f t="array" ref="AD185">SUM(($A185-A155:A185=J155:J185)*(N155:N185))</f>
        <v>19.877106768439056</v>
      </c>
      <c r="AE185" s="6">
        <f t="shared" si="136"/>
        <v>7499190.3900527712</v>
      </c>
      <c r="AF185" s="6">
        <f t="shared" si="163"/>
        <v>7386163.6459887596</v>
      </c>
      <c r="AG185" s="6">
        <f t="shared" si="164"/>
        <v>0</v>
      </c>
      <c r="AH185" s="6">
        <f t="shared" si="137"/>
        <v>0</v>
      </c>
      <c r="AI185" s="6">
        <f t="shared" si="138"/>
        <v>0</v>
      </c>
      <c r="AJ185" s="6">
        <f t="shared" si="139"/>
        <v>6597.7744072048772</v>
      </c>
      <c r="AK185" s="6">
        <f t="shared" si="140"/>
        <v>9341.3601025721437</v>
      </c>
      <c r="AL185" s="6">
        <f t="shared" si="141"/>
        <v>1524.9091630452924</v>
      </c>
      <c r="AM185" s="6">
        <f t="shared" si="142"/>
        <v>17464.043672822314</v>
      </c>
      <c r="AN185" s="6">
        <f t="shared" si="143"/>
        <v>95562.700391188933</v>
      </c>
      <c r="AO185" s="6">
        <f t="shared" si="144"/>
        <v>809.60994723279236</v>
      </c>
      <c r="AP185" s="6">
        <f t="shared" si="145"/>
        <v>21.79482256249316</v>
      </c>
      <c r="AQ185" s="14">
        <f t="shared" si="146"/>
        <v>4</v>
      </c>
      <c r="AR185" s="146">
        <f t="shared" si="147"/>
        <v>0</v>
      </c>
      <c r="AS185" s="146">
        <f t="shared" si="148"/>
        <v>0.11</v>
      </c>
      <c r="AT185" s="146">
        <f t="shared" si="149"/>
        <v>1</v>
      </c>
      <c r="AU185" s="77">
        <f t="shared" si="150"/>
        <v>0</v>
      </c>
      <c r="AV185" s="77">
        <f t="shared" si="151"/>
        <v>196.86152120468387</v>
      </c>
      <c r="AW185" s="77">
        <f t="shared" si="152"/>
        <v>10.361132694983361</v>
      </c>
      <c r="AX185" s="77">
        <f t="shared" si="153"/>
        <v>92.348321730779162</v>
      </c>
      <c r="AY185" s="6">
        <f t="shared" si="165"/>
        <v>299.57097563044636</v>
      </c>
      <c r="AZ185" s="6">
        <f t="shared" si="154"/>
        <v>11352.479903443513</v>
      </c>
      <c r="BA185" s="6">
        <f t="shared" si="155"/>
        <v>328.78956554101904</v>
      </c>
      <c r="BB185" s="6">
        <f t="shared" si="156"/>
        <v>113836.35401124401</v>
      </c>
      <c r="BC185" s="6">
        <f t="shared" si="157"/>
        <v>22767.270802248811</v>
      </c>
      <c r="BD185" s="6">
        <f t="shared" si="158"/>
        <v>4012.5066154900801</v>
      </c>
      <c r="BE185" s="6">
        <f t="shared" si="159"/>
        <v>0</v>
      </c>
      <c r="BF185" s="6">
        <f t="shared" si="166"/>
        <v>0</v>
      </c>
      <c r="BG185" s="6"/>
      <c r="BH185" s="6"/>
      <c r="BI185" s="51">
        <f t="shared" si="160"/>
        <v>0.98492814048114652</v>
      </c>
      <c r="BT185" s="18"/>
    </row>
    <row r="186" spans="1:72">
      <c r="A186">
        <f t="shared" si="113"/>
        <v>163</v>
      </c>
      <c r="B186" s="30">
        <f t="shared" si="114"/>
        <v>43932</v>
      </c>
      <c r="C186" s="14">
        <f t="shared" si="115"/>
        <v>4</v>
      </c>
      <c r="D186" s="14">
        <f t="shared" si="116"/>
        <v>1</v>
      </c>
      <c r="E186" s="14">
        <f t="shared" si="117"/>
        <v>1</v>
      </c>
      <c r="F186" s="53">
        <f t="shared" si="118"/>
        <v>43932</v>
      </c>
      <c r="G186" s="66">
        <f t="shared" si="119"/>
        <v>0.82</v>
      </c>
      <c r="H186" s="66">
        <f t="shared" si="112"/>
        <v>0.1</v>
      </c>
      <c r="I186" s="172">
        <f t="shared" si="120"/>
        <v>7.9000000000000008E-3</v>
      </c>
      <c r="J186" s="14">
        <f t="shared" si="121"/>
        <v>6</v>
      </c>
      <c r="K186" s="18">
        <f t="shared" si="122"/>
        <v>0.12620459555818567</v>
      </c>
      <c r="L186" s="18">
        <f t="shared" si="123"/>
        <v>6.6666666666666671E-3</v>
      </c>
      <c r="M186" s="6">
        <f t="shared" si="124"/>
        <v>2021.7580854408975</v>
      </c>
      <c r="N186" s="6">
        <f t="shared" si="161"/>
        <v>15.971888874983092</v>
      </c>
      <c r="O186" s="6">
        <f t="shared" si="125"/>
        <v>6359467.3944229567</v>
      </c>
      <c r="P186" s="6">
        <f>IF($B186&lt;$D$12,0,IF('Plot Data'!X136&gt;0,'Plot Data'!X136,MAX(0,MIN($D$15,$O186))))</f>
        <v>0</v>
      </c>
      <c r="Q186" s="97">
        <f t="shared" si="126"/>
        <v>0</v>
      </c>
      <c r="R186" s="97">
        <f t="shared" si="127"/>
        <v>0</v>
      </c>
      <c r="S186" s="6">
        <f t="shared" si="128"/>
        <v>2021.7580854408973</v>
      </c>
      <c r="T186" s="6"/>
      <c r="U186" s="6"/>
      <c r="V186" s="6">
        <f t="shared" si="129"/>
        <v>0</v>
      </c>
      <c r="W186" s="149">
        <f t="shared" si="162"/>
        <v>1</v>
      </c>
      <c r="X186" s="97">
        <f t="shared" si="130"/>
        <v>0</v>
      </c>
      <c r="Y186" s="6">
        <f t="shared" si="131"/>
        <v>503.21789287187477</v>
      </c>
      <c r="Z186" s="6">
        <f t="shared" si="132"/>
        <v>1720.976142381684</v>
      </c>
      <c r="AA186" s="6">
        <f t="shared" si="133"/>
        <v>1912.2279929131241</v>
      </c>
      <c r="AB186" s="6">
        <f t="shared" si="134"/>
        <v>97.402691996809722</v>
      </c>
      <c r="AC186" s="6">
        <f t="shared" si="135"/>
        <v>122.71967546342383</v>
      </c>
      <c r="AD186" s="6">
        <f t="array" ref="AD186">SUM(($A186-A156:A186=J156:J186)*(N156:N186))</f>
        <v>19.237031669369919</v>
      </c>
      <c r="AE186" s="6">
        <f t="shared" si="136"/>
        <v>7499171.1530211018</v>
      </c>
      <c r="AF186" s="6">
        <f t="shared" si="163"/>
        <v>7384141.8879033187</v>
      </c>
      <c r="AG186" s="6">
        <f t="shared" si="164"/>
        <v>0</v>
      </c>
      <c r="AH186" s="6">
        <f t="shared" si="137"/>
        <v>0</v>
      </c>
      <c r="AI186" s="6">
        <f t="shared" si="138"/>
        <v>0</v>
      </c>
      <c r="AJ186" s="6">
        <f t="shared" si="139"/>
        <v>6395.3384573922158</v>
      </c>
      <c r="AK186" s="6">
        <f t="shared" si="140"/>
        <v>9052.7055600438944</v>
      </c>
      <c r="AL186" s="6">
        <f t="shared" si="141"/>
        <v>1480.3551479093085</v>
      </c>
      <c r="AM186" s="6">
        <f t="shared" si="142"/>
        <v>16928.399165345418</v>
      </c>
      <c r="AN186" s="6">
        <f t="shared" si="143"/>
        <v>98100.865952437351</v>
      </c>
      <c r="AO186" s="6">
        <f t="shared" si="144"/>
        <v>828.84697890216228</v>
      </c>
      <c r="AP186" s="6">
        <f t="shared" si="145"/>
        <v>21.075837070214124</v>
      </c>
      <c r="AQ186" s="14">
        <f t="shared" si="146"/>
        <v>4</v>
      </c>
      <c r="AR186" s="146">
        <f t="shared" si="147"/>
        <v>0</v>
      </c>
      <c r="AS186" s="146">
        <f t="shared" si="148"/>
        <v>0.11</v>
      </c>
      <c r="AT186" s="146">
        <f t="shared" si="149"/>
        <v>1</v>
      </c>
      <c r="AU186" s="77">
        <f t="shared" si="150"/>
        <v>0</v>
      </c>
      <c r="AV186" s="77">
        <f t="shared" si="151"/>
        <v>190.62921909354989</v>
      </c>
      <c r="AW186" s="77">
        <f t="shared" si="152"/>
        <v>10.033116794397364</v>
      </c>
      <c r="AX186" s="77">
        <f t="shared" si="153"/>
        <v>89.572784931193709</v>
      </c>
      <c r="AY186" s="6">
        <f t="shared" si="165"/>
        <v>290.23512081914095</v>
      </c>
      <c r="AZ186" s="6">
        <f t="shared" si="154"/>
        <v>11642.715024262654</v>
      </c>
      <c r="BA186" s="6">
        <f t="shared" si="155"/>
        <v>319.17821189506685</v>
      </c>
      <c r="BB186" s="6">
        <f t="shared" si="156"/>
        <v>115858.11209668491</v>
      </c>
      <c r="BC186" s="6">
        <f t="shared" si="157"/>
        <v>23171.622419336993</v>
      </c>
      <c r="BD186" s="6">
        <f t="shared" si="158"/>
        <v>4109.9093074868897</v>
      </c>
      <c r="BE186" s="6">
        <f t="shared" si="159"/>
        <v>0</v>
      </c>
      <c r="BF186" s="6">
        <f t="shared" si="166"/>
        <v>0</v>
      </c>
      <c r="BG186" s="6"/>
      <c r="BH186" s="6"/>
      <c r="BI186" s="51">
        <f t="shared" si="160"/>
        <v>0.98466106950080179</v>
      </c>
      <c r="BT186" s="18"/>
    </row>
    <row r="187" spans="1:72">
      <c r="A187">
        <f t="shared" si="113"/>
        <v>164</v>
      </c>
      <c r="B187" s="30">
        <f t="shared" si="114"/>
        <v>43933</v>
      </c>
      <c r="C187" s="14">
        <f t="shared" si="115"/>
        <v>4</v>
      </c>
      <c r="D187" s="14">
        <f t="shared" si="116"/>
        <v>1</v>
      </c>
      <c r="E187" s="14">
        <f t="shared" si="117"/>
        <v>1</v>
      </c>
      <c r="F187" s="53">
        <f t="shared" si="118"/>
        <v>43933</v>
      </c>
      <c r="G187" s="66">
        <f t="shared" si="119"/>
        <v>0.82</v>
      </c>
      <c r="H187" s="66">
        <f t="shared" si="112"/>
        <v>0.1</v>
      </c>
      <c r="I187" s="172">
        <f t="shared" si="120"/>
        <v>7.9000000000000008E-3</v>
      </c>
      <c r="J187" s="14">
        <f t="shared" si="121"/>
        <v>6</v>
      </c>
      <c r="K187" s="18">
        <f t="shared" si="122"/>
        <v>0.1261844426403583</v>
      </c>
      <c r="L187" s="18">
        <f t="shared" si="123"/>
        <v>6.6666666666666671E-3</v>
      </c>
      <c r="M187" s="6">
        <f t="shared" si="124"/>
        <v>1959.1718585432925</v>
      </c>
      <c r="N187" s="6">
        <f t="shared" si="161"/>
        <v>15.477457682492012</v>
      </c>
      <c r="O187" s="6">
        <f t="shared" si="125"/>
        <v>6359906.3407773925</v>
      </c>
      <c r="P187" s="6">
        <f>IF($B187&lt;$D$12,0,IF('Plot Data'!X137&gt;0,'Plot Data'!X137,MAX(0,MIN($D$15,$O187))))</f>
        <v>0</v>
      </c>
      <c r="Q187" s="97">
        <f t="shared" si="126"/>
        <v>0</v>
      </c>
      <c r="R187" s="97">
        <f t="shared" si="127"/>
        <v>0</v>
      </c>
      <c r="S187" s="6">
        <f t="shared" si="128"/>
        <v>1959.1718585432925</v>
      </c>
      <c r="T187" s="6"/>
      <c r="U187" s="6"/>
      <c r="V187" s="6">
        <f t="shared" si="129"/>
        <v>0</v>
      </c>
      <c r="W187" s="149">
        <f t="shared" si="162"/>
        <v>1</v>
      </c>
      <c r="X187" s="97">
        <f t="shared" si="130"/>
        <v>0</v>
      </c>
      <c r="Y187" s="6">
        <f t="shared" si="131"/>
        <v>487.01345998404861</v>
      </c>
      <c r="Z187" s="6">
        <f t="shared" si="132"/>
        <v>1668.8426471529194</v>
      </c>
      <c r="AA187" s="6">
        <f t="shared" si="133"/>
        <v>1850.6511479393846</v>
      </c>
      <c r="AB187" s="6">
        <f t="shared" si="134"/>
        <v>94.192115408939642</v>
      </c>
      <c r="AC187" s="6">
        <f t="shared" si="135"/>
        <v>129.77121677109398</v>
      </c>
      <c r="AD187" s="6">
        <f t="array" ref="AD187">SUM(($A187-A157:A187=J157:J187)*(N157:N187))</f>
        <v>18.60294279326558</v>
      </c>
      <c r="AE187" s="6">
        <f t="shared" si="136"/>
        <v>7499152.5500783082</v>
      </c>
      <c r="AF187" s="6">
        <f t="shared" si="163"/>
        <v>7382182.7160447752</v>
      </c>
      <c r="AG187" s="6">
        <f t="shared" si="164"/>
        <v>0</v>
      </c>
      <c r="AH187" s="6">
        <f t="shared" si="137"/>
        <v>0</v>
      </c>
      <c r="AI187" s="6">
        <f t="shared" si="138"/>
        <v>0</v>
      </c>
      <c r="AJ187" s="6">
        <f t="shared" si="139"/>
        <v>6198.6542087985399</v>
      </c>
      <c r="AK187" s="6">
        <f t="shared" si="140"/>
        <v>8776.7049438484901</v>
      </c>
      <c r="AL187" s="6">
        <f t="shared" si="141"/>
        <v>1426.1731037538884</v>
      </c>
      <c r="AM187" s="6">
        <f t="shared" si="142"/>
        <v>16401.532256400918</v>
      </c>
      <c r="AN187" s="6">
        <f t="shared" si="143"/>
        <v>100568.30177713188</v>
      </c>
      <c r="AO187" s="6">
        <f t="shared" si="144"/>
        <v>847.44992169542786</v>
      </c>
      <c r="AP187" s="6">
        <f t="shared" si="145"/>
        <v>20.406397320142933</v>
      </c>
      <c r="AQ187" s="14">
        <f t="shared" si="146"/>
        <v>4</v>
      </c>
      <c r="AR187" s="146">
        <f t="shared" si="147"/>
        <v>0</v>
      </c>
      <c r="AS187" s="146">
        <f t="shared" si="148"/>
        <v>0.11</v>
      </c>
      <c r="AT187" s="146">
        <f t="shared" si="149"/>
        <v>1</v>
      </c>
      <c r="AU187" s="77">
        <f t="shared" si="150"/>
        <v>0</v>
      </c>
      <c r="AV187" s="77">
        <f t="shared" si="151"/>
        <v>185.28193888780106</v>
      </c>
      <c r="AW187" s="77">
        <f t="shared" si="152"/>
        <v>9.7516809940947926</v>
      </c>
      <c r="AX187" s="77">
        <f t="shared" si="153"/>
        <v>86.688395877160644</v>
      </c>
      <c r="AY187" s="6">
        <f t="shared" si="165"/>
        <v>281.72201575905649</v>
      </c>
      <c r="AZ187" s="6">
        <f t="shared" si="154"/>
        <v>11924.43704002171</v>
      </c>
      <c r="BA187" s="6">
        <f t="shared" si="155"/>
        <v>309.47673318321358</v>
      </c>
      <c r="BB187" s="6">
        <f t="shared" si="156"/>
        <v>117817.28395522821</v>
      </c>
      <c r="BC187" s="6">
        <f t="shared" si="157"/>
        <v>23563.45679104565</v>
      </c>
      <c r="BD187" s="6">
        <f t="shared" si="158"/>
        <v>4204.1014228958293</v>
      </c>
      <c r="BE187" s="6">
        <f t="shared" si="159"/>
        <v>0</v>
      </c>
      <c r="BF187" s="6">
        <f t="shared" si="166"/>
        <v>0</v>
      </c>
      <c r="BG187" s="6"/>
      <c r="BH187" s="6"/>
      <c r="BI187" s="51">
        <f t="shared" si="160"/>
        <v>0.98440225968835482</v>
      </c>
      <c r="BT187" s="18"/>
    </row>
    <row r="188" spans="1:72">
      <c r="A188">
        <f t="shared" si="113"/>
        <v>165</v>
      </c>
      <c r="B188" s="30">
        <f t="shared" si="114"/>
        <v>43934</v>
      </c>
      <c r="C188" s="14">
        <f t="shared" si="115"/>
        <v>4</v>
      </c>
      <c r="D188" s="14">
        <f t="shared" si="116"/>
        <v>1</v>
      </c>
      <c r="E188" s="14">
        <f t="shared" si="117"/>
        <v>1</v>
      </c>
      <c r="F188" s="53">
        <f t="shared" si="118"/>
        <v>43934</v>
      </c>
      <c r="G188" s="66">
        <f t="shared" si="119"/>
        <v>0.82</v>
      </c>
      <c r="H188" s="66">
        <f t="shared" si="112"/>
        <v>0.1</v>
      </c>
      <c r="I188" s="172">
        <f t="shared" si="120"/>
        <v>7.9000000000000008E-3</v>
      </c>
      <c r="J188" s="14">
        <f t="shared" si="121"/>
        <v>6</v>
      </c>
      <c r="K188" s="18">
        <f t="shared" si="122"/>
        <v>0.12616491023676424</v>
      </c>
      <c r="L188" s="18">
        <f t="shared" si="123"/>
        <v>6.6666666666666671E-3</v>
      </c>
      <c r="M188" s="6">
        <f t="shared" si="124"/>
        <v>1898.8726639487109</v>
      </c>
      <c r="N188" s="6">
        <f t="shared" si="161"/>
        <v>15.001094045194817</v>
      </c>
      <c r="O188" s="6">
        <f t="shared" si="125"/>
        <v>6360338.3651486207</v>
      </c>
      <c r="P188" s="6">
        <f>IF($B188&lt;$D$12,0,IF('Plot Data'!X138&gt;0,'Plot Data'!X138,MAX(0,MIN($D$15,$O188))))</f>
        <v>0</v>
      </c>
      <c r="Q188" s="97">
        <f t="shared" si="126"/>
        <v>0</v>
      </c>
      <c r="R188" s="97">
        <f t="shared" si="127"/>
        <v>0</v>
      </c>
      <c r="S188" s="6">
        <f t="shared" si="128"/>
        <v>1898.8726639487109</v>
      </c>
      <c r="T188" s="6"/>
      <c r="U188" s="6"/>
      <c r="V188" s="6">
        <f t="shared" si="129"/>
        <v>0</v>
      </c>
      <c r="W188" s="149">
        <f t="shared" si="162"/>
        <v>1</v>
      </c>
      <c r="X188" s="97">
        <f t="shared" si="130"/>
        <v>0</v>
      </c>
      <c r="Y188" s="6">
        <f t="shared" si="131"/>
        <v>470.96057704469825</v>
      </c>
      <c r="Z188" s="6">
        <f t="shared" si="132"/>
        <v>1617.4064683527181</v>
      </c>
      <c r="AA188" s="6">
        <f t="shared" si="133"/>
        <v>1789.6501927698532</v>
      </c>
      <c r="AB188" s="6">
        <f t="shared" si="134"/>
        <v>91.210152676339661</v>
      </c>
      <c r="AC188" s="6">
        <f t="shared" si="135"/>
        <v>137.19182455225501</v>
      </c>
      <c r="AD188" s="6">
        <f t="array" ref="AD188">SUM(($A188-A158:A188=J158:J188)*(N158:N188))</f>
        <v>18.014005153577084</v>
      </c>
      <c r="AE188" s="6">
        <f t="shared" si="136"/>
        <v>7499134.5360731548</v>
      </c>
      <c r="AF188" s="6">
        <f t="shared" si="163"/>
        <v>7380283.8433808265</v>
      </c>
      <c r="AG188" s="6">
        <f t="shared" si="164"/>
        <v>0</v>
      </c>
      <c r="AH188" s="6">
        <f t="shared" si="137"/>
        <v>0</v>
      </c>
      <c r="AI188" s="6">
        <f t="shared" si="138"/>
        <v>0</v>
      </c>
      <c r="AJ188" s="6">
        <f t="shared" si="139"/>
        <v>6009.1598273498348</v>
      </c>
      <c r="AK188" s="6">
        <f t="shared" si="140"/>
        <v>8513.2510667550141</v>
      </c>
      <c r="AL188" s="6">
        <f t="shared" si="141"/>
        <v>1362.1774267243961</v>
      </c>
      <c r="AM188" s="6">
        <f t="shared" si="142"/>
        <v>15884.588320829245</v>
      </c>
      <c r="AN188" s="6">
        <f t="shared" si="143"/>
        <v>102966.10437149869</v>
      </c>
      <c r="AO188" s="6">
        <f t="shared" si="144"/>
        <v>865.46392684900491</v>
      </c>
      <c r="AP188" s="6">
        <f t="shared" si="145"/>
        <v>19.836502167571261</v>
      </c>
      <c r="AQ188" s="14">
        <f t="shared" si="146"/>
        <v>4</v>
      </c>
      <c r="AR188" s="146">
        <f t="shared" si="147"/>
        <v>0</v>
      </c>
      <c r="AS188" s="146">
        <f t="shared" si="148"/>
        <v>0.11</v>
      </c>
      <c r="AT188" s="146">
        <f t="shared" si="149"/>
        <v>1</v>
      </c>
      <c r="AU188" s="77">
        <f t="shared" si="150"/>
        <v>0</v>
      </c>
      <c r="AV188" s="77">
        <f t="shared" si="151"/>
        <v>179.842006878886</v>
      </c>
      <c r="AW188" s="77">
        <f t="shared" si="152"/>
        <v>9.4653687830992617</v>
      </c>
      <c r="AX188" s="77">
        <f t="shared" si="153"/>
        <v>83.830982713956274</v>
      </c>
      <c r="AY188" s="6">
        <f t="shared" si="165"/>
        <v>273.13835837594149</v>
      </c>
      <c r="AZ188" s="6">
        <f t="shared" si="154"/>
        <v>12197.575398397652</v>
      </c>
      <c r="BA188" s="6">
        <f t="shared" si="155"/>
        <v>299.98716105889719</v>
      </c>
      <c r="BB188" s="6">
        <f t="shared" si="156"/>
        <v>119716.15661917692</v>
      </c>
      <c r="BC188" s="6">
        <f t="shared" si="157"/>
        <v>23943.231323835393</v>
      </c>
      <c r="BD188" s="6">
        <f t="shared" si="158"/>
        <v>4295.3115755721692</v>
      </c>
      <c r="BE188" s="6">
        <f t="shared" si="159"/>
        <v>0</v>
      </c>
      <c r="BF188" s="6">
        <f t="shared" si="166"/>
        <v>0</v>
      </c>
      <c r="BG188" s="6"/>
      <c r="BH188" s="6"/>
      <c r="BI188" s="51">
        <f t="shared" si="160"/>
        <v>0.98415141212354307</v>
      </c>
      <c r="BT188" s="18"/>
    </row>
    <row r="189" spans="1:72">
      <c r="A189">
        <f t="shared" si="113"/>
        <v>166</v>
      </c>
      <c r="B189" s="30">
        <f t="shared" si="114"/>
        <v>43935</v>
      </c>
      <c r="C189" s="14">
        <f t="shared" si="115"/>
        <v>4</v>
      </c>
      <c r="D189" s="14">
        <f t="shared" si="116"/>
        <v>1</v>
      </c>
      <c r="E189" s="14">
        <f t="shared" si="117"/>
        <v>1</v>
      </c>
      <c r="F189" s="53">
        <f t="shared" si="118"/>
        <v>43935</v>
      </c>
      <c r="G189" s="66">
        <f t="shared" si="119"/>
        <v>0.82</v>
      </c>
      <c r="H189" s="66">
        <f t="shared" si="112"/>
        <v>0.1</v>
      </c>
      <c r="I189" s="172">
        <f t="shared" si="120"/>
        <v>7.9000000000000008E-3</v>
      </c>
      <c r="J189" s="14">
        <f t="shared" si="121"/>
        <v>6</v>
      </c>
      <c r="K189" s="18">
        <f t="shared" si="122"/>
        <v>0.12614597605220115</v>
      </c>
      <c r="L189" s="18">
        <f t="shared" si="123"/>
        <v>6.6666666666666671E-3</v>
      </c>
      <c r="M189" s="6">
        <f t="shared" si="124"/>
        <v>1841.0248797128047</v>
      </c>
      <c r="N189" s="6">
        <f t="shared" si="161"/>
        <v>14.544096549731158</v>
      </c>
      <c r="O189" s="6">
        <f t="shared" si="125"/>
        <v>6360762.455589477</v>
      </c>
      <c r="P189" s="6">
        <f>IF($B189&lt;$D$12,0,IF('Plot Data'!X139&gt;0,'Plot Data'!X139,MAX(0,MIN($D$15,$O189))))</f>
        <v>0</v>
      </c>
      <c r="Q189" s="97">
        <f t="shared" si="126"/>
        <v>0</v>
      </c>
      <c r="R189" s="97">
        <f t="shared" si="127"/>
        <v>0</v>
      </c>
      <c r="S189" s="6">
        <f t="shared" si="128"/>
        <v>1841.0248797128047</v>
      </c>
      <c r="T189" s="6"/>
      <c r="U189" s="6"/>
      <c r="V189" s="6">
        <f t="shared" si="129"/>
        <v>0</v>
      </c>
      <c r="W189" s="149">
        <f t="shared" si="162"/>
        <v>1</v>
      </c>
      <c r="X189" s="97">
        <f t="shared" si="130"/>
        <v>0</v>
      </c>
      <c r="Y189" s="6">
        <f t="shared" si="131"/>
        <v>456.05076338169829</v>
      </c>
      <c r="Z189" s="6">
        <f t="shared" si="132"/>
        <v>1567.3374868346341</v>
      </c>
      <c r="AA189" s="6">
        <f t="shared" si="133"/>
        <v>1732.9929008504535</v>
      </c>
      <c r="AB189" s="6">
        <f t="shared" si="134"/>
        <v>88.651645400861739</v>
      </c>
      <c r="AC189" s="6">
        <f t="shared" si="135"/>
        <v>103.23986934438072</v>
      </c>
      <c r="AD189" s="6">
        <f t="array" ref="AD189">SUM(($A189-A159:A189=J159:J189)*(N159:N189))</f>
        <v>17.508699966670196</v>
      </c>
      <c r="AE189" s="6">
        <f t="shared" si="136"/>
        <v>7499117.0273731882</v>
      </c>
      <c r="AF189" s="6">
        <f t="shared" si="163"/>
        <v>7378442.8185011139</v>
      </c>
      <c r="AG189" s="6">
        <f t="shared" si="164"/>
        <v>0</v>
      </c>
      <c r="AH189" s="6">
        <f t="shared" si="137"/>
        <v>0</v>
      </c>
      <c r="AI189" s="6">
        <f t="shared" si="138"/>
        <v>0</v>
      </c>
      <c r="AJ189" s="6">
        <f t="shared" si="139"/>
        <v>5826.7964568463067</v>
      </c>
      <c r="AK189" s="6">
        <f t="shared" si="140"/>
        <v>8258.9440073383339</v>
      </c>
      <c r="AL189" s="6">
        <f t="shared" si="141"/>
        <v>1330.080502814207</v>
      </c>
      <c r="AM189" s="6">
        <f t="shared" si="142"/>
        <v>15415.820966998848</v>
      </c>
      <c r="AN189" s="6">
        <f t="shared" si="143"/>
        <v>105258.38790507523</v>
      </c>
      <c r="AO189" s="6">
        <f t="shared" si="144"/>
        <v>882.97262681567508</v>
      </c>
      <c r="AP189" s="6">
        <f t="shared" si="145"/>
        <v>19.256436277815492</v>
      </c>
      <c r="AQ189" s="14">
        <f t="shared" si="146"/>
        <v>4</v>
      </c>
      <c r="AR189" s="146">
        <f t="shared" si="147"/>
        <v>0</v>
      </c>
      <c r="AS189" s="146">
        <f t="shared" si="148"/>
        <v>0.11</v>
      </c>
      <c r="AT189" s="146">
        <f t="shared" si="149"/>
        <v>1</v>
      </c>
      <c r="AU189" s="77">
        <f t="shared" si="150"/>
        <v>0</v>
      </c>
      <c r="AV189" s="77">
        <f t="shared" si="151"/>
        <v>174.3940566274801</v>
      </c>
      <c r="AW189" s="77">
        <f t="shared" si="152"/>
        <v>9.1786345593410577</v>
      </c>
      <c r="AX189" s="77">
        <f t="shared" si="153"/>
        <v>81.177035881942302</v>
      </c>
      <c r="AY189" s="6">
        <f t="shared" si="165"/>
        <v>264.74972706876343</v>
      </c>
      <c r="AZ189" s="6">
        <f t="shared" si="154"/>
        <v>12462.325125466416</v>
      </c>
      <c r="BA189" s="6">
        <f t="shared" si="155"/>
        <v>291.03273177541865</v>
      </c>
      <c r="BB189" s="6">
        <f t="shared" si="156"/>
        <v>121557.18149888972</v>
      </c>
      <c r="BC189" s="6">
        <f t="shared" si="157"/>
        <v>24311.436299777954</v>
      </c>
      <c r="BD189" s="6">
        <f t="shared" si="158"/>
        <v>4383.9632209730307</v>
      </c>
      <c r="BE189" s="6">
        <f t="shared" si="159"/>
        <v>0</v>
      </c>
      <c r="BF189" s="6">
        <f t="shared" si="166"/>
        <v>0</v>
      </c>
      <c r="BG189" s="6"/>
      <c r="BH189" s="6"/>
      <c r="BI189" s="51">
        <f t="shared" si="160"/>
        <v>0.98390821100249659</v>
      </c>
      <c r="BT189" s="18"/>
    </row>
    <row r="190" spans="1:72">
      <c r="A190">
        <f t="shared" si="113"/>
        <v>167</v>
      </c>
      <c r="B190" s="30">
        <f t="shared" si="114"/>
        <v>43936</v>
      </c>
      <c r="C190" s="14">
        <f t="shared" si="115"/>
        <v>4</v>
      </c>
      <c r="D190" s="14">
        <f t="shared" si="116"/>
        <v>1</v>
      </c>
      <c r="E190" s="14">
        <f t="shared" si="117"/>
        <v>1</v>
      </c>
      <c r="F190" s="53">
        <f t="shared" si="118"/>
        <v>43936</v>
      </c>
      <c r="G190" s="66">
        <f t="shared" si="119"/>
        <v>0.82</v>
      </c>
      <c r="H190" s="66">
        <f t="shared" si="112"/>
        <v>0.1</v>
      </c>
      <c r="I190" s="172">
        <f t="shared" si="120"/>
        <v>7.9000000000000008E-3</v>
      </c>
      <c r="J190" s="14">
        <f t="shared" si="121"/>
        <v>6</v>
      </c>
      <c r="K190" s="18">
        <f t="shared" si="122"/>
        <v>0.12612761649614607</v>
      </c>
      <c r="L190" s="18">
        <f t="shared" si="123"/>
        <v>6.6666666666666671E-3</v>
      </c>
      <c r="M190" s="6">
        <f t="shared" si="124"/>
        <v>1785.4680746830215</v>
      </c>
      <c r="N190" s="6">
        <f t="shared" si="161"/>
        <v>14.105197789995872</v>
      </c>
      <c r="O190" s="6">
        <f t="shared" si="125"/>
        <v>6361146.025445261</v>
      </c>
      <c r="P190" s="6">
        <f>IF($B190&lt;$D$12,0,IF('Plot Data'!X140&gt;0,'Plot Data'!X140,MAX(0,MIN($D$15,$O190))))</f>
        <v>0</v>
      </c>
      <c r="Q190" s="97">
        <f t="shared" si="126"/>
        <v>0</v>
      </c>
      <c r="R190" s="97">
        <f t="shared" si="127"/>
        <v>0</v>
      </c>
      <c r="S190" s="6">
        <f t="shared" si="128"/>
        <v>1785.4680746830215</v>
      </c>
      <c r="T190" s="6"/>
      <c r="U190" s="6"/>
      <c r="V190" s="6">
        <f t="shared" si="129"/>
        <v>0</v>
      </c>
      <c r="W190" s="149">
        <f t="shared" si="162"/>
        <v>1</v>
      </c>
      <c r="X190" s="97">
        <f t="shared" si="130"/>
        <v>0</v>
      </c>
      <c r="Y190" s="6">
        <f t="shared" si="131"/>
        <v>443.25822700430876</v>
      </c>
      <c r="Z190" s="6">
        <f t="shared" si="132"/>
        <v>1519.0981311589687</v>
      </c>
      <c r="AA190" s="6">
        <f t="shared" si="133"/>
        <v>1684.3812626163731</v>
      </c>
      <c r="AB190" s="6">
        <f t="shared" si="134"/>
        <v>86.048807119084202</v>
      </c>
      <c r="AC190" s="6">
        <f t="shared" si="135"/>
        <v>103.84441792325411</v>
      </c>
      <c r="AD190" s="6">
        <f t="array" ref="AD190">SUM(($A190-A160:A190=J160:J190)*(N160:N190))</f>
        <v>16.994639406019129</v>
      </c>
      <c r="AE190" s="6">
        <f t="shared" si="136"/>
        <v>7499100.0327337822</v>
      </c>
      <c r="AF190" s="6">
        <f t="shared" si="163"/>
        <v>7376657.3504264308</v>
      </c>
      <c r="AG190" s="6">
        <f t="shared" si="164"/>
        <v>0</v>
      </c>
      <c r="AH190" s="6">
        <f t="shared" si="137"/>
        <v>0</v>
      </c>
      <c r="AI190" s="6">
        <f t="shared" si="138"/>
        <v>0</v>
      </c>
      <c r="AJ190" s="6">
        <f t="shared" si="139"/>
        <v>5649.9081733660514</v>
      </c>
      <c r="AK190" s="6">
        <f t="shared" si="140"/>
        <v>8007.6120687618459</v>
      </c>
      <c r="AL190" s="6">
        <f t="shared" si="141"/>
        <v>1295.290252604018</v>
      </c>
      <c r="AM190" s="6">
        <f t="shared" si="142"/>
        <v>14952.810494731915</v>
      </c>
      <c r="AN190" s="6">
        <f t="shared" si="143"/>
        <v>107489.87181261917</v>
      </c>
      <c r="AO190" s="6">
        <f t="shared" si="144"/>
        <v>899.96726622169422</v>
      </c>
      <c r="AP190" s="6">
        <f t="shared" si="145"/>
        <v>18.675350315547721</v>
      </c>
      <c r="AQ190" s="14">
        <f t="shared" si="146"/>
        <v>4</v>
      </c>
      <c r="AR190" s="146">
        <f t="shared" si="147"/>
        <v>0</v>
      </c>
      <c r="AS190" s="146">
        <f t="shared" si="148"/>
        <v>0.11</v>
      </c>
      <c r="AT190" s="146">
        <f t="shared" si="149"/>
        <v>1</v>
      </c>
      <c r="AU190" s="77">
        <f t="shared" si="150"/>
        <v>0</v>
      </c>
      <c r="AV190" s="77">
        <f t="shared" si="151"/>
        <v>169.01897594285904</v>
      </c>
      <c r="AW190" s="77">
        <f t="shared" si="152"/>
        <v>8.8957355759399501</v>
      </c>
      <c r="AX190" s="77">
        <f t="shared" si="153"/>
        <v>78.899964406766941</v>
      </c>
      <c r="AY190" s="6">
        <f t="shared" si="165"/>
        <v>256.81467592556589</v>
      </c>
      <c r="AZ190" s="6">
        <f t="shared" si="154"/>
        <v>12719.139801391981</v>
      </c>
      <c r="BA190" s="6">
        <f t="shared" si="155"/>
        <v>282.20431234772849</v>
      </c>
      <c r="BB190" s="6">
        <f t="shared" si="156"/>
        <v>123342.64957357275</v>
      </c>
      <c r="BC190" s="6">
        <f t="shared" si="157"/>
        <v>24668.529914714556</v>
      </c>
      <c r="BD190" s="6">
        <f t="shared" si="158"/>
        <v>4470.0120280921146</v>
      </c>
      <c r="BE190" s="6">
        <f t="shared" si="159"/>
        <v>0</v>
      </c>
      <c r="BF190" s="6">
        <f t="shared" si="166"/>
        <v>0</v>
      </c>
      <c r="BG190" s="6"/>
      <c r="BH190" s="6"/>
      <c r="BI190" s="51">
        <f t="shared" si="160"/>
        <v>0.98367234977892204</v>
      </c>
      <c r="BT190" s="18"/>
    </row>
    <row r="191" spans="1:72">
      <c r="A191">
        <f t="shared" si="113"/>
        <v>168</v>
      </c>
      <c r="B191" s="30">
        <f t="shared" si="114"/>
        <v>43937</v>
      </c>
      <c r="C191" s="14">
        <f t="shared" si="115"/>
        <v>4</v>
      </c>
      <c r="D191" s="14">
        <f t="shared" si="116"/>
        <v>1</v>
      </c>
      <c r="E191" s="14">
        <f t="shared" si="117"/>
        <v>1</v>
      </c>
      <c r="F191" s="53">
        <f t="shared" si="118"/>
        <v>43937</v>
      </c>
      <c r="G191" s="66">
        <f t="shared" si="119"/>
        <v>0.82</v>
      </c>
      <c r="H191" s="66">
        <f t="shared" si="112"/>
        <v>0.1</v>
      </c>
      <c r="I191" s="172">
        <f t="shared" si="120"/>
        <v>7.9000000000000008E-3</v>
      </c>
      <c r="J191" s="14">
        <f t="shared" si="121"/>
        <v>6</v>
      </c>
      <c r="K191" s="18">
        <f t="shared" si="122"/>
        <v>0.1261098086567003</v>
      </c>
      <c r="L191" s="18">
        <f t="shared" si="123"/>
        <v>6.6666666666666671E-3</v>
      </c>
      <c r="M191" s="6">
        <f t="shared" si="124"/>
        <v>1730.9825328104537</v>
      </c>
      <c r="N191" s="6">
        <f t="shared" si="161"/>
        <v>13.674762009202585</v>
      </c>
      <c r="O191" s="6">
        <f t="shared" si="125"/>
        <v>6361525.1389031922</v>
      </c>
      <c r="P191" s="6">
        <f>IF($B191&lt;$D$12,0,IF('Plot Data'!X141&gt;0,'Plot Data'!X141,MAX(0,MIN($D$15,$O191))))</f>
        <v>0</v>
      </c>
      <c r="Q191" s="97">
        <f t="shared" si="126"/>
        <v>0</v>
      </c>
      <c r="R191" s="97">
        <f t="shared" si="127"/>
        <v>0</v>
      </c>
      <c r="S191" s="6">
        <f t="shared" si="128"/>
        <v>1730.9825328104537</v>
      </c>
      <c r="T191" s="6"/>
      <c r="U191" s="6"/>
      <c r="V191" s="6">
        <f t="shared" si="129"/>
        <v>0</v>
      </c>
      <c r="W191" s="149">
        <f t="shared" si="162"/>
        <v>1</v>
      </c>
      <c r="X191" s="97">
        <f t="shared" si="130"/>
        <v>0</v>
      </c>
      <c r="Y191" s="6">
        <f t="shared" si="131"/>
        <v>430.244035595421</v>
      </c>
      <c r="Z191" s="6">
        <f t="shared" si="132"/>
        <v>1472.8199037702439</v>
      </c>
      <c r="AA191" s="6">
        <f t="shared" si="133"/>
        <v>1634.9273352625996</v>
      </c>
      <c r="AB191" s="6">
        <f t="shared" si="134"/>
        <v>83.442132357645974</v>
      </c>
      <c r="AC191" s="6">
        <f t="shared" si="135"/>
        <v>103.82127017085165</v>
      </c>
      <c r="AD191" s="6">
        <f t="array" ref="AD191">SUM(($A191-A161:A191=J161:J191)*(N161:N191))</f>
        <v>16.479821140635082</v>
      </c>
      <c r="AE191" s="6">
        <f t="shared" si="136"/>
        <v>7499083.5529126413</v>
      </c>
      <c r="AF191" s="6">
        <f t="shared" si="163"/>
        <v>7374926.3678936204</v>
      </c>
      <c r="AG191" s="6">
        <f t="shared" si="164"/>
        <v>0</v>
      </c>
      <c r="AH191" s="6">
        <f t="shared" si="137"/>
        <v>0</v>
      </c>
      <c r="AI191" s="6">
        <f t="shared" si="138"/>
        <v>0</v>
      </c>
      <c r="AJ191" s="6">
        <f t="shared" si="139"/>
        <v>5477.8267668108392</v>
      </c>
      <c r="AK191" s="6">
        <f t="shared" si="140"/>
        <v>7762.0625049118435</v>
      </c>
      <c r="AL191" s="6">
        <f t="shared" si="141"/>
        <v>1258.4312936501772</v>
      </c>
      <c r="AM191" s="6">
        <f t="shared" si="142"/>
        <v>14498.32056537286</v>
      </c>
      <c r="AN191" s="6">
        <f t="shared" si="143"/>
        <v>109658.86445364804</v>
      </c>
      <c r="AO191" s="6">
        <f t="shared" si="144"/>
        <v>916.44708736232928</v>
      </c>
      <c r="AP191" s="6">
        <f t="shared" si="145"/>
        <v>18.102035271139421</v>
      </c>
      <c r="AQ191" s="14">
        <f t="shared" si="146"/>
        <v>4</v>
      </c>
      <c r="AR191" s="146">
        <f t="shared" si="147"/>
        <v>0</v>
      </c>
      <c r="AS191" s="146">
        <f t="shared" si="148"/>
        <v>0.11</v>
      </c>
      <c r="AT191" s="146">
        <f t="shared" si="149"/>
        <v>1</v>
      </c>
      <c r="AU191" s="77">
        <f t="shared" si="150"/>
        <v>0</v>
      </c>
      <c r="AV191" s="77">
        <f t="shared" si="151"/>
        <v>163.78676737421927</v>
      </c>
      <c r="AW191" s="77">
        <f t="shared" si="152"/>
        <v>8.6203561775904873</v>
      </c>
      <c r="AX191" s="77">
        <f t="shared" si="153"/>
        <v>76.583438335984937</v>
      </c>
      <c r="AY191" s="6">
        <f t="shared" si="165"/>
        <v>248.99056188779468</v>
      </c>
      <c r="AZ191" s="6">
        <f t="shared" si="154"/>
        <v>12968.130363279775</v>
      </c>
      <c r="BA191" s="6">
        <f t="shared" si="155"/>
        <v>273.60306220952981</v>
      </c>
      <c r="BB191" s="6">
        <f t="shared" si="156"/>
        <v>125073.6321063832</v>
      </c>
      <c r="BC191" s="6">
        <f t="shared" si="157"/>
        <v>25014.726421276646</v>
      </c>
      <c r="BD191" s="6">
        <f t="shared" si="158"/>
        <v>4553.4541604497608</v>
      </c>
      <c r="BE191" s="6">
        <f t="shared" si="159"/>
        <v>0</v>
      </c>
      <c r="BF191" s="6">
        <f t="shared" si="166"/>
        <v>0</v>
      </c>
      <c r="BG191" s="6"/>
      <c r="BH191" s="6"/>
      <c r="BI191" s="51">
        <f t="shared" si="160"/>
        <v>0.98344368559931594</v>
      </c>
      <c r="BT191" s="18"/>
    </row>
    <row r="192" spans="1:72">
      <c r="A192">
        <f t="shared" si="113"/>
        <v>169</v>
      </c>
      <c r="B192" s="30">
        <f t="shared" si="114"/>
        <v>43938</v>
      </c>
      <c r="C192" s="14">
        <f t="shared" si="115"/>
        <v>4</v>
      </c>
      <c r="D192" s="14">
        <f t="shared" si="116"/>
        <v>1</v>
      </c>
      <c r="E192" s="14">
        <f t="shared" si="117"/>
        <v>1</v>
      </c>
      <c r="F192" s="53">
        <f t="shared" si="118"/>
        <v>43938</v>
      </c>
      <c r="G192" s="66">
        <f t="shared" si="119"/>
        <v>0.82</v>
      </c>
      <c r="H192" s="66">
        <f t="shared" si="112"/>
        <v>0.1</v>
      </c>
      <c r="I192" s="172">
        <f t="shared" si="120"/>
        <v>7.9000000000000008E-3</v>
      </c>
      <c r="J192" s="14">
        <f t="shared" si="121"/>
        <v>6</v>
      </c>
      <c r="K192" s="18">
        <f t="shared" si="122"/>
        <v>0.12609254196433428</v>
      </c>
      <c r="L192" s="18">
        <f t="shared" si="123"/>
        <v>6.6666666666666671E-3</v>
      </c>
      <c r="M192" s="6">
        <f t="shared" si="124"/>
        <v>1677.8408355554996</v>
      </c>
      <c r="N192" s="6">
        <f t="shared" si="161"/>
        <v>13.254942600888448</v>
      </c>
      <c r="O192" s="6">
        <f t="shared" si="125"/>
        <v>6361897.4474951783</v>
      </c>
      <c r="P192" s="6">
        <f>IF($B192&lt;$D$12,0,IF('Plot Data'!X142&gt;0,'Plot Data'!X142,MAX(0,MIN($D$15,$O192))))</f>
        <v>0</v>
      </c>
      <c r="Q192" s="97">
        <f t="shared" si="126"/>
        <v>0</v>
      </c>
      <c r="R192" s="97">
        <f t="shared" si="127"/>
        <v>0</v>
      </c>
      <c r="S192" s="6">
        <f t="shared" si="128"/>
        <v>1677.8408355554996</v>
      </c>
      <c r="T192" s="6"/>
      <c r="U192" s="6"/>
      <c r="V192" s="6">
        <f t="shared" si="129"/>
        <v>0</v>
      </c>
      <c r="W192" s="149">
        <f t="shared" si="162"/>
        <v>1</v>
      </c>
      <c r="X192" s="97">
        <f t="shared" si="130"/>
        <v>0</v>
      </c>
      <c r="Y192" s="6">
        <f t="shared" si="131"/>
        <v>417.21066178822986</v>
      </c>
      <c r="Z192" s="6">
        <f t="shared" si="132"/>
        <v>1428.3744597464174</v>
      </c>
      <c r="AA192" s="6">
        <f t="shared" si="133"/>
        <v>1585.4005147952735</v>
      </c>
      <c r="AB192" s="6">
        <f t="shared" si="134"/>
        <v>80.870323417635902</v>
      </c>
      <c r="AC192" s="6">
        <f t="shared" si="135"/>
        <v>103.04708011589305</v>
      </c>
      <c r="AD192" s="6">
        <f t="array" ref="AD192">SUM(($A192-A162:A192=J162:J192)*(N162:N192))</f>
        <v>15.971888874983092</v>
      </c>
      <c r="AE192" s="6">
        <f t="shared" si="136"/>
        <v>7499067.5810237667</v>
      </c>
      <c r="AF192" s="6">
        <f t="shared" si="163"/>
        <v>7373248.5270580649</v>
      </c>
      <c r="AG192" s="6">
        <f t="shared" si="164"/>
        <v>0</v>
      </c>
      <c r="AH192" s="6">
        <f t="shared" si="137"/>
        <v>0</v>
      </c>
      <c r="AI192" s="6">
        <f t="shared" si="138"/>
        <v>0</v>
      </c>
      <c r="AJ192" s="6">
        <f t="shared" si="139"/>
        <v>5310.0824808316911</v>
      </c>
      <c r="AK192" s="6">
        <f t="shared" si="140"/>
        <v>7524.1661264453505</v>
      </c>
      <c r="AL192" s="6">
        <f t="shared" si="141"/>
        <v>1220.282648076937</v>
      </c>
      <c r="AM192" s="6">
        <f t="shared" si="142"/>
        <v>14054.531255353977</v>
      </c>
      <c r="AN192" s="6">
        <f t="shared" si="143"/>
        <v>111764.52271034743</v>
      </c>
      <c r="AO192" s="6">
        <f t="shared" si="144"/>
        <v>932.41897623731234</v>
      </c>
      <c r="AP192" s="6">
        <f t="shared" si="145"/>
        <v>17.544147000645712</v>
      </c>
      <c r="AQ192" s="14">
        <f t="shared" si="146"/>
        <v>5</v>
      </c>
      <c r="AR192" s="146">
        <f t="shared" si="147"/>
        <v>0</v>
      </c>
      <c r="AS192" s="146">
        <f t="shared" si="148"/>
        <v>0.18</v>
      </c>
      <c r="AT192" s="146">
        <f t="shared" si="149"/>
        <v>1</v>
      </c>
      <c r="AU192" s="77">
        <f t="shared" si="150"/>
        <v>0</v>
      </c>
      <c r="AV192" s="77">
        <f t="shared" si="151"/>
        <v>259.76578042818363</v>
      </c>
      <c r="AW192" s="77">
        <f t="shared" si="152"/>
        <v>13.671883180430719</v>
      </c>
      <c r="AX192" s="77">
        <f t="shared" si="153"/>
        <v>74.263497798304911</v>
      </c>
      <c r="AY192" s="6">
        <f t="shared" si="165"/>
        <v>347.70116140691925</v>
      </c>
      <c r="AZ192" s="6">
        <f t="shared" si="154"/>
        <v>13315.831524686695</v>
      </c>
      <c r="BA192" s="6">
        <f t="shared" si="155"/>
        <v>280.47880303474034</v>
      </c>
      <c r="BB192" s="6">
        <f t="shared" si="156"/>
        <v>126751.4729419387</v>
      </c>
      <c r="BC192" s="6">
        <f t="shared" si="157"/>
        <v>25350.294588387747</v>
      </c>
      <c r="BD192" s="6">
        <f t="shared" si="158"/>
        <v>4634.3244838673963</v>
      </c>
      <c r="BE192" s="6">
        <f t="shared" si="159"/>
        <v>0</v>
      </c>
      <c r="BF192" s="6">
        <f t="shared" si="166"/>
        <v>0</v>
      </c>
      <c r="BG192" s="6"/>
      <c r="BH192" s="6"/>
      <c r="BI192" s="51">
        <f t="shared" si="160"/>
        <v>0.98322204025950055</v>
      </c>
      <c r="BT192" s="18"/>
    </row>
    <row r="193" spans="1:72">
      <c r="A193">
        <f t="shared" si="113"/>
        <v>170</v>
      </c>
      <c r="B193" s="30">
        <f t="shared" si="114"/>
        <v>43939</v>
      </c>
      <c r="C193" s="14">
        <f t="shared" si="115"/>
        <v>4</v>
      </c>
      <c r="D193" s="14">
        <f t="shared" si="116"/>
        <v>1</v>
      </c>
      <c r="E193" s="14">
        <f t="shared" si="117"/>
        <v>1</v>
      </c>
      <c r="F193" s="53">
        <f t="shared" si="118"/>
        <v>43939</v>
      </c>
      <c r="G193" s="66">
        <f t="shared" si="119"/>
        <v>0.82</v>
      </c>
      <c r="H193" s="66">
        <f t="shared" si="112"/>
        <v>0.1</v>
      </c>
      <c r="I193" s="172">
        <f t="shared" si="120"/>
        <v>7.9000000000000008E-3</v>
      </c>
      <c r="J193" s="14">
        <f t="shared" si="121"/>
        <v>6</v>
      </c>
      <c r="K193" s="18">
        <f t="shared" si="122"/>
        <v>0.12607580316763289</v>
      </c>
      <c r="L193" s="18">
        <f t="shared" si="123"/>
        <v>6.6666666666666671E-3</v>
      </c>
      <c r="M193" s="6">
        <f t="shared" si="124"/>
        <v>1626.2234188693731</v>
      </c>
      <c r="N193" s="6">
        <f t="shared" si="161"/>
        <v>12.847165009068048</v>
      </c>
      <c r="O193" s="6">
        <f t="shared" si="125"/>
        <v>6362261.0923031503</v>
      </c>
      <c r="P193" s="6">
        <f>IF($B193&lt;$D$12,0,IF('Plot Data'!X143&gt;0,'Plot Data'!X143,MAX(0,MIN($D$15,$O193))))</f>
        <v>0</v>
      </c>
      <c r="Q193" s="97">
        <f t="shared" si="126"/>
        <v>0</v>
      </c>
      <c r="R193" s="97">
        <f t="shared" si="127"/>
        <v>0</v>
      </c>
      <c r="S193" s="6">
        <f t="shared" si="128"/>
        <v>1626.2234188693731</v>
      </c>
      <c r="T193" s="6"/>
      <c r="U193" s="6"/>
      <c r="V193" s="6">
        <f t="shared" si="129"/>
        <v>0</v>
      </c>
      <c r="W193" s="149">
        <f t="shared" si="162"/>
        <v>1</v>
      </c>
      <c r="X193" s="97">
        <f t="shared" si="130"/>
        <v>0</v>
      </c>
      <c r="Y193" s="6">
        <f t="shared" si="131"/>
        <v>404.35161708817952</v>
      </c>
      <c r="Z193" s="6">
        <f t="shared" si="132"/>
        <v>1384.786026248363</v>
      </c>
      <c r="AA193" s="6">
        <f t="shared" si="133"/>
        <v>1536.5361449350821</v>
      </c>
      <c r="AB193" s="6">
        <f t="shared" si="134"/>
        <v>78.366874341731702</v>
      </c>
      <c r="AC193" s="6">
        <f t="shared" si="135"/>
        <v>101.36284290765758</v>
      </c>
      <c r="AD193" s="6">
        <f t="array" ref="AD193">SUM(($A193-A163:A193=J163:J193)*(N163:N193))</f>
        <v>15.477457682492012</v>
      </c>
      <c r="AE193" s="6">
        <f t="shared" si="136"/>
        <v>7499052.1035660841</v>
      </c>
      <c r="AF193" s="6">
        <f t="shared" si="163"/>
        <v>7371622.3036391959</v>
      </c>
      <c r="AG193" s="6">
        <f t="shared" si="164"/>
        <v>0</v>
      </c>
      <c r="AH193" s="6">
        <f t="shared" si="137"/>
        <v>0</v>
      </c>
      <c r="AI193" s="6">
        <f t="shared" si="138"/>
        <v>0</v>
      </c>
      <c r="AJ193" s="6">
        <f t="shared" si="139"/>
        <v>5147.1682563645218</v>
      </c>
      <c r="AK193" s="6">
        <f t="shared" si="140"/>
        <v>7294.0491334169001</v>
      </c>
      <c r="AL193" s="6">
        <f t="shared" si="141"/>
        <v>1181.8092218285192</v>
      </c>
      <c r="AM193" s="6">
        <f t="shared" si="142"/>
        <v>13623.026611609941</v>
      </c>
      <c r="AN193" s="6">
        <f t="shared" si="143"/>
        <v>113806.77331527835</v>
      </c>
      <c r="AO193" s="6">
        <f t="shared" si="144"/>
        <v>947.89643391980439</v>
      </c>
      <c r="AP193" s="6">
        <f t="shared" si="145"/>
        <v>17.007065002520303</v>
      </c>
      <c r="AQ193" s="14">
        <f t="shared" si="146"/>
        <v>5</v>
      </c>
      <c r="AR193" s="146">
        <f t="shared" si="147"/>
        <v>0</v>
      </c>
      <c r="AS193" s="146">
        <f t="shared" si="148"/>
        <v>0.18</v>
      </c>
      <c r="AT193" s="146">
        <f t="shared" si="149"/>
        <v>1</v>
      </c>
      <c r="AU193" s="77">
        <f t="shared" si="150"/>
        <v>0</v>
      </c>
      <c r="AV193" s="77">
        <f t="shared" si="151"/>
        <v>251.8522035447117</v>
      </c>
      <c r="AW193" s="77">
        <f t="shared" si="152"/>
        <v>13.255379133932193</v>
      </c>
      <c r="AX193" s="77">
        <f t="shared" si="153"/>
        <v>71.97458784169595</v>
      </c>
      <c r="AY193" s="6">
        <f t="shared" si="165"/>
        <v>337.08217052033984</v>
      </c>
      <c r="AZ193" s="6">
        <f t="shared" si="154"/>
        <v>13652.913695207035</v>
      </c>
      <c r="BA193" s="6">
        <f t="shared" si="155"/>
        <v>287.17123870634015</v>
      </c>
      <c r="BB193" s="6">
        <f t="shared" si="156"/>
        <v>128377.69636080807</v>
      </c>
      <c r="BC193" s="6">
        <f t="shared" si="157"/>
        <v>25675.539272161623</v>
      </c>
      <c r="BD193" s="6">
        <f t="shared" si="158"/>
        <v>4712.6913582091283</v>
      </c>
      <c r="BE193" s="6">
        <f t="shared" si="159"/>
        <v>0</v>
      </c>
      <c r="BF193" s="6">
        <f t="shared" si="166"/>
        <v>0</v>
      </c>
      <c r="BG193" s="6"/>
      <c r="BH193" s="6"/>
      <c r="BI193" s="51">
        <f t="shared" si="160"/>
        <v>0.98300721235604027</v>
      </c>
      <c r="BT193" s="18"/>
    </row>
    <row r="194" spans="1:72">
      <c r="A194">
        <f t="shared" si="113"/>
        <v>171</v>
      </c>
      <c r="B194" s="30">
        <f t="shared" si="114"/>
        <v>43940</v>
      </c>
      <c r="C194" s="14">
        <f t="shared" si="115"/>
        <v>4</v>
      </c>
      <c r="D194" s="14">
        <f t="shared" si="116"/>
        <v>1</v>
      </c>
      <c r="E194" s="14">
        <f t="shared" si="117"/>
        <v>1</v>
      </c>
      <c r="F194" s="53">
        <f t="shared" si="118"/>
        <v>43940</v>
      </c>
      <c r="G194" s="66">
        <f t="shared" si="119"/>
        <v>0.82</v>
      </c>
      <c r="H194" s="66">
        <f t="shared" si="112"/>
        <v>0.1</v>
      </c>
      <c r="I194" s="172">
        <f t="shared" si="120"/>
        <v>7.9000000000000008E-3</v>
      </c>
      <c r="J194" s="14">
        <f t="shared" si="121"/>
        <v>6</v>
      </c>
      <c r="K194" s="18">
        <f t="shared" si="122"/>
        <v>0.1260595772499617</v>
      </c>
      <c r="L194" s="18">
        <f t="shared" si="123"/>
        <v>6.6666666666666671E-3</v>
      </c>
      <c r="M194" s="6">
        <f t="shared" si="124"/>
        <v>1576.2133327762413</v>
      </c>
      <c r="N194" s="6">
        <f t="shared" si="161"/>
        <v>12.452085328932307</v>
      </c>
      <c r="O194" s="6">
        <f t="shared" si="125"/>
        <v>6362614.7154113026</v>
      </c>
      <c r="P194" s="6">
        <f>IF($B194&lt;$D$12,0,IF('Plot Data'!X144&gt;0,'Plot Data'!X144,MAX(0,MIN($D$15,$O194))))</f>
        <v>0</v>
      </c>
      <c r="Q194" s="97">
        <f t="shared" si="126"/>
        <v>0</v>
      </c>
      <c r="R194" s="97">
        <f t="shared" si="127"/>
        <v>0</v>
      </c>
      <c r="S194" s="6">
        <f t="shared" si="128"/>
        <v>1576.2133327762413</v>
      </c>
      <c r="T194" s="6"/>
      <c r="U194" s="6"/>
      <c r="V194" s="6">
        <f t="shared" si="129"/>
        <v>0</v>
      </c>
      <c r="W194" s="149">
        <f t="shared" si="162"/>
        <v>1</v>
      </c>
      <c r="X194" s="97">
        <f t="shared" si="130"/>
        <v>0</v>
      </c>
      <c r="Y194" s="6">
        <f t="shared" si="131"/>
        <v>391.83437170865852</v>
      </c>
      <c r="Z194" s="6">
        <f t="shared" si="132"/>
        <v>1342.2726684443996</v>
      </c>
      <c r="AA194" s="6">
        <f t="shared" si="133"/>
        <v>1488.9706124929023</v>
      </c>
      <c r="AB194" s="6">
        <f t="shared" si="134"/>
        <v>75.954906557948433</v>
      </c>
      <c r="AC194" s="6">
        <f t="shared" si="135"/>
        <v>98.615791987578916</v>
      </c>
      <c r="AD194" s="6">
        <f t="array" ref="AD194">SUM(($A194-A164:A194=J164:J194)*(N164:N194))</f>
        <v>15.001094045194817</v>
      </c>
      <c r="AE194" s="6">
        <f t="shared" si="136"/>
        <v>7499037.1024720389</v>
      </c>
      <c r="AF194" s="6">
        <f t="shared" si="163"/>
        <v>7370046.0903064199</v>
      </c>
      <c r="AG194" s="6">
        <f t="shared" si="164"/>
        <v>0</v>
      </c>
      <c r="AH194" s="6">
        <f t="shared" si="137"/>
        <v>0</v>
      </c>
      <c r="AI194" s="6">
        <f t="shared" si="138"/>
        <v>0</v>
      </c>
      <c r="AJ194" s="6">
        <f t="shared" si="139"/>
        <v>4989.2745489877052</v>
      </c>
      <c r="AK194" s="6">
        <f t="shared" si="140"/>
        <v>7071.3962828104495</v>
      </c>
      <c r="AL194" s="6">
        <f t="shared" si="141"/>
        <v>1144.1472423536939</v>
      </c>
      <c r="AM194" s="6">
        <f t="shared" si="142"/>
        <v>13204.818074151848</v>
      </c>
      <c r="AN194" s="6">
        <f t="shared" si="143"/>
        <v>115786.19409146749</v>
      </c>
      <c r="AO194" s="6">
        <f t="shared" si="144"/>
        <v>962.8975279649992</v>
      </c>
      <c r="AP194" s="6">
        <f t="shared" si="145"/>
        <v>16.492515181367335</v>
      </c>
      <c r="AQ194" s="14">
        <f t="shared" si="146"/>
        <v>5</v>
      </c>
      <c r="AR194" s="146">
        <f t="shared" si="147"/>
        <v>0</v>
      </c>
      <c r="AS194" s="146">
        <f t="shared" si="148"/>
        <v>0.18</v>
      </c>
      <c r="AT194" s="146">
        <f t="shared" si="149"/>
        <v>1</v>
      </c>
      <c r="AU194" s="77">
        <f t="shared" si="150"/>
        <v>0</v>
      </c>
      <c r="AV194" s="77">
        <f t="shared" si="151"/>
        <v>244.25203261663736</v>
      </c>
      <c r="AW194" s="77">
        <f t="shared" si="152"/>
        <v>12.855370137717754</v>
      </c>
      <c r="AX194" s="77">
        <f t="shared" si="153"/>
        <v>69.746518164141207</v>
      </c>
      <c r="AY194" s="6">
        <f t="shared" si="165"/>
        <v>326.85392091849633</v>
      </c>
      <c r="AZ194" s="6">
        <f t="shared" si="154"/>
        <v>13979.767616125531</v>
      </c>
      <c r="BA194" s="6">
        <f t="shared" si="155"/>
        <v>293.61865372911728</v>
      </c>
      <c r="BB194" s="6">
        <f t="shared" si="156"/>
        <v>129953.90969358431</v>
      </c>
      <c r="BC194" s="6">
        <f t="shared" si="157"/>
        <v>25990.781938716871</v>
      </c>
      <c r="BD194" s="6">
        <f t="shared" si="158"/>
        <v>4788.6462647670769</v>
      </c>
      <c r="BE194" s="6">
        <f t="shared" si="159"/>
        <v>0</v>
      </c>
      <c r="BF194" s="6">
        <f t="shared" si="166"/>
        <v>0</v>
      </c>
      <c r="BG194" s="6"/>
      <c r="BH194" s="6"/>
      <c r="BI194" s="51">
        <f t="shared" si="160"/>
        <v>0.98279899000325022</v>
      </c>
      <c r="BT194" s="18"/>
    </row>
    <row r="195" spans="1:72">
      <c r="A195">
        <f t="shared" si="113"/>
        <v>172</v>
      </c>
      <c r="B195" s="30">
        <f t="shared" si="114"/>
        <v>43941</v>
      </c>
      <c r="C195" s="14">
        <f t="shared" si="115"/>
        <v>4</v>
      </c>
      <c r="D195" s="14">
        <f t="shared" si="116"/>
        <v>1</v>
      </c>
      <c r="E195" s="14">
        <f t="shared" si="117"/>
        <v>1</v>
      </c>
      <c r="F195" s="53">
        <f t="shared" si="118"/>
        <v>43941</v>
      </c>
      <c r="G195" s="66">
        <f t="shared" si="119"/>
        <v>0.82</v>
      </c>
      <c r="H195" s="66">
        <f t="shared" si="112"/>
        <v>0.1</v>
      </c>
      <c r="I195" s="172">
        <f t="shared" si="120"/>
        <v>7.9000000000000008E-3</v>
      </c>
      <c r="J195" s="14">
        <f t="shared" si="121"/>
        <v>6</v>
      </c>
      <c r="K195" s="18">
        <f t="shared" si="122"/>
        <v>0.12604384838963292</v>
      </c>
      <c r="L195" s="18">
        <f t="shared" si="123"/>
        <v>6.6666666666666671E-3</v>
      </c>
      <c r="M195" s="6">
        <f t="shared" si="124"/>
        <v>1527.8010140827926</v>
      </c>
      <c r="N195" s="6">
        <f t="shared" si="161"/>
        <v>12.069628011254062</v>
      </c>
      <c r="O195" s="6">
        <f t="shared" si="125"/>
        <v>6362957.4417382041</v>
      </c>
      <c r="P195" s="6">
        <f>IF($B195&lt;$D$12,0,IF('Plot Data'!X145&gt;0,'Plot Data'!X145,MAX(0,MIN($D$15,$O195))))</f>
        <v>0</v>
      </c>
      <c r="Q195" s="97">
        <f t="shared" si="126"/>
        <v>0</v>
      </c>
      <c r="R195" s="97">
        <f t="shared" si="127"/>
        <v>0</v>
      </c>
      <c r="S195" s="6">
        <f t="shared" si="128"/>
        <v>1527.8010140827926</v>
      </c>
      <c r="T195" s="6"/>
      <c r="U195" s="6"/>
      <c r="V195" s="6">
        <f t="shared" si="129"/>
        <v>0</v>
      </c>
      <c r="W195" s="149">
        <f t="shared" si="162"/>
        <v>1</v>
      </c>
      <c r="X195" s="97">
        <f t="shared" si="130"/>
        <v>0</v>
      </c>
      <c r="Y195" s="6">
        <f t="shared" si="131"/>
        <v>379.77453278974218</v>
      </c>
      <c r="Z195" s="6">
        <f t="shared" si="132"/>
        <v>1300.9787350954985</v>
      </c>
      <c r="AA195" s="6">
        <f t="shared" si="133"/>
        <v>1443.1432246010202</v>
      </c>
      <c r="AB195" s="6">
        <f t="shared" si="134"/>
        <v>73.640995188512193</v>
      </c>
      <c r="AC195" s="6">
        <f t="shared" si="135"/>
        <v>94.630072848711379</v>
      </c>
      <c r="AD195" s="6">
        <f t="array" ref="AD195">SUM(($A195-A165:A195=J165:J195)*(N165:N195))</f>
        <v>14.544096549731158</v>
      </c>
      <c r="AE195" s="6">
        <f t="shared" si="136"/>
        <v>7499022.558375489</v>
      </c>
      <c r="AF195" s="6">
        <f t="shared" si="163"/>
        <v>7368518.2892923374</v>
      </c>
      <c r="AG195" s="6">
        <f t="shared" si="164"/>
        <v>0</v>
      </c>
      <c r="AH195" s="6">
        <f t="shared" si="137"/>
        <v>0</v>
      </c>
      <c r="AI195" s="6">
        <f t="shared" si="138"/>
        <v>0</v>
      </c>
      <c r="AJ195" s="6">
        <f t="shared" si="139"/>
        <v>4836.3222951852576</v>
      </c>
      <c r="AK195" s="6">
        <f t="shared" si="140"/>
        <v>6855.5907981164155</v>
      </c>
      <c r="AL195" s="6">
        <f t="shared" si="141"/>
        <v>1108.6140681437635</v>
      </c>
      <c r="AM195" s="6">
        <f t="shared" si="142"/>
        <v>12800.527161445436</v>
      </c>
      <c r="AN195" s="6">
        <f t="shared" si="143"/>
        <v>117703.74192170697</v>
      </c>
      <c r="AO195" s="6">
        <f t="shared" si="144"/>
        <v>977.44162451473039</v>
      </c>
      <c r="AP195" s="6">
        <f t="shared" si="145"/>
        <v>15.996813952246498</v>
      </c>
      <c r="AQ195" s="14">
        <f t="shared" si="146"/>
        <v>5</v>
      </c>
      <c r="AR195" s="146">
        <f t="shared" si="147"/>
        <v>0</v>
      </c>
      <c r="AS195" s="146">
        <f t="shared" si="148"/>
        <v>0.18</v>
      </c>
      <c r="AT195" s="146">
        <f t="shared" si="149"/>
        <v>1</v>
      </c>
      <c r="AU195" s="77">
        <f t="shared" si="150"/>
        <v>0</v>
      </c>
      <c r="AV195" s="77">
        <f t="shared" si="151"/>
        <v>236.79841048847007</v>
      </c>
      <c r="AW195" s="77">
        <f t="shared" si="152"/>
        <v>12.463074236235267</v>
      </c>
      <c r="AX195" s="77">
        <f t="shared" si="153"/>
        <v>62.283023377517715</v>
      </c>
      <c r="AY195" s="6">
        <f t="shared" si="165"/>
        <v>311.54450810222306</v>
      </c>
      <c r="AZ195" s="6">
        <f t="shared" si="154"/>
        <v>14291.312124227754</v>
      </c>
      <c r="BA195" s="6">
        <f t="shared" si="155"/>
        <v>299.10524654715744</v>
      </c>
      <c r="BB195" s="6">
        <f t="shared" si="156"/>
        <v>131481.71070766711</v>
      </c>
      <c r="BC195" s="6">
        <f t="shared" si="157"/>
        <v>26296.342141533431</v>
      </c>
      <c r="BD195" s="6">
        <f t="shared" si="158"/>
        <v>4862.2872599555894</v>
      </c>
      <c r="BE195" s="6">
        <f t="shared" si="159"/>
        <v>0</v>
      </c>
      <c r="BF195" s="6">
        <f t="shared" si="166"/>
        <v>0</v>
      </c>
      <c r="BG195" s="6"/>
      <c r="BH195" s="6"/>
      <c r="BI195" s="51">
        <f t="shared" si="160"/>
        <v>0.98259716275457865</v>
      </c>
      <c r="BT195" s="18"/>
    </row>
    <row r="196" spans="1:72">
      <c r="A196">
        <f t="shared" si="113"/>
        <v>173</v>
      </c>
      <c r="B196" s="30">
        <f t="shared" si="114"/>
        <v>43942</v>
      </c>
      <c r="C196" s="14">
        <f t="shared" si="115"/>
        <v>4</v>
      </c>
      <c r="D196" s="14">
        <f t="shared" si="116"/>
        <v>1</v>
      </c>
      <c r="E196" s="14">
        <f t="shared" si="117"/>
        <v>1</v>
      </c>
      <c r="F196" s="53">
        <f t="shared" si="118"/>
        <v>43942</v>
      </c>
      <c r="G196" s="66">
        <f t="shared" si="119"/>
        <v>0.82</v>
      </c>
      <c r="H196" s="66">
        <f t="shared" si="112"/>
        <v>0.1</v>
      </c>
      <c r="I196" s="172">
        <f t="shared" si="120"/>
        <v>7.9000000000000008E-3</v>
      </c>
      <c r="J196" s="14">
        <f t="shared" si="121"/>
        <v>6</v>
      </c>
      <c r="K196" s="18">
        <f t="shared" si="122"/>
        <v>0.12602860086069981</v>
      </c>
      <c r="L196" s="18">
        <f t="shared" si="123"/>
        <v>6.6666666666666671E-3</v>
      </c>
      <c r="M196" s="6">
        <f t="shared" si="124"/>
        <v>1480.9062089879983</v>
      </c>
      <c r="N196" s="6">
        <f t="shared" si="161"/>
        <v>11.699159051005187</v>
      </c>
      <c r="O196" s="6">
        <f t="shared" si="125"/>
        <v>6363288.7265319368</v>
      </c>
      <c r="P196" s="6">
        <f>IF($B196&lt;$D$12,0,IF('Plot Data'!X146&gt;0,'Plot Data'!X146,MAX(0,MIN($D$15,$O196))))</f>
        <v>0</v>
      </c>
      <c r="Q196" s="97">
        <f t="shared" si="126"/>
        <v>0</v>
      </c>
      <c r="R196" s="97">
        <f t="shared" si="127"/>
        <v>0</v>
      </c>
      <c r="S196" s="6">
        <f t="shared" si="128"/>
        <v>1480.9062089879983</v>
      </c>
      <c r="T196" s="6"/>
      <c r="U196" s="6"/>
      <c r="V196" s="6">
        <f t="shared" si="129"/>
        <v>0</v>
      </c>
      <c r="W196" s="149">
        <f t="shared" si="162"/>
        <v>1</v>
      </c>
      <c r="X196" s="97">
        <f t="shared" si="130"/>
        <v>0</v>
      </c>
      <c r="Y196" s="6">
        <f t="shared" si="131"/>
        <v>368.20497594256096</v>
      </c>
      <c r="Z196" s="6">
        <f t="shared" si="132"/>
        <v>1260.9706662209931</v>
      </c>
      <c r="AA196" s="6">
        <f t="shared" si="133"/>
        <v>1399.1789085817315</v>
      </c>
      <c r="AB196" s="6">
        <f t="shared" si="134"/>
        <v>71.418722987320862</v>
      </c>
      <c r="AC196" s="6">
        <f t="shared" si="135"/>
        <v>89.405696988946445</v>
      </c>
      <c r="AD196" s="6">
        <f t="array" ref="AD196">SUM(($A196-A166:A196=J166:J196)*(N166:N196))</f>
        <v>14.105197789995872</v>
      </c>
      <c r="AE196" s="6">
        <f t="shared" si="136"/>
        <v>7499008.4531776989</v>
      </c>
      <c r="AF196" s="6">
        <f t="shared" si="163"/>
        <v>7367037.3830833491</v>
      </c>
      <c r="AG196" s="6">
        <f t="shared" si="164"/>
        <v>0</v>
      </c>
      <c r="AH196" s="6">
        <f t="shared" si="137"/>
        <v>0</v>
      </c>
      <c r="AI196" s="6">
        <f t="shared" si="138"/>
        <v>0</v>
      </c>
      <c r="AJ196" s="6">
        <f t="shared" si="139"/>
        <v>4688.052862009702</v>
      </c>
      <c r="AK196" s="6">
        <f t="shared" si="140"/>
        <v>6645.963832768356</v>
      </c>
      <c r="AL196" s="6">
        <f t="shared" si="141"/>
        <v>1076.5218963521422</v>
      </c>
      <c r="AM196" s="6">
        <f t="shared" si="142"/>
        <v>12410.5385911302</v>
      </c>
      <c r="AN196" s="6">
        <f t="shared" si="143"/>
        <v>119560.53150322021</v>
      </c>
      <c r="AO196" s="6">
        <f t="shared" si="144"/>
        <v>991.54682230472622</v>
      </c>
      <c r="AP196" s="6">
        <f t="shared" si="145"/>
        <v>15.510599355578734</v>
      </c>
      <c r="AQ196" s="14">
        <f t="shared" si="146"/>
        <v>5</v>
      </c>
      <c r="AR196" s="146">
        <f t="shared" si="147"/>
        <v>0</v>
      </c>
      <c r="AS196" s="146">
        <f t="shared" si="148"/>
        <v>0.18</v>
      </c>
      <c r="AT196" s="146">
        <f t="shared" si="149"/>
        <v>1</v>
      </c>
      <c r="AU196" s="77">
        <f t="shared" si="150"/>
        <v>0</v>
      </c>
      <c r="AV196" s="77">
        <f t="shared" si="151"/>
        <v>229.52862630399235</v>
      </c>
      <c r="AW196" s="77">
        <f t="shared" si="152"/>
        <v>12.080454015999596</v>
      </c>
      <c r="AX196" s="77">
        <f t="shared" si="153"/>
        <v>60.385616054579998</v>
      </c>
      <c r="AY196" s="6">
        <f t="shared" si="165"/>
        <v>301.99469637457196</v>
      </c>
      <c r="AZ196" s="6">
        <f t="shared" si="154"/>
        <v>14593.306820602325</v>
      </c>
      <c r="BA196" s="6">
        <f t="shared" si="155"/>
        <v>304.42595644798712</v>
      </c>
      <c r="BB196" s="6">
        <f t="shared" si="156"/>
        <v>132962.6169166551</v>
      </c>
      <c r="BC196" s="6">
        <f t="shared" si="157"/>
        <v>26592.52338333103</v>
      </c>
      <c r="BD196" s="6">
        <f t="shared" si="158"/>
        <v>4933.7059829429099</v>
      </c>
      <c r="BE196" s="6">
        <f t="shared" si="159"/>
        <v>0</v>
      </c>
      <c r="BF196" s="6">
        <f t="shared" si="166"/>
        <v>0</v>
      </c>
      <c r="BG196" s="6"/>
      <c r="BH196" s="6"/>
      <c r="BI196" s="51">
        <f t="shared" si="160"/>
        <v>0.98240153069324421</v>
      </c>
      <c r="BT196" s="18"/>
    </row>
    <row r="197" spans="1:72">
      <c r="A197">
        <f t="shared" si="113"/>
        <v>174</v>
      </c>
      <c r="B197" s="30">
        <f t="shared" si="114"/>
        <v>43943</v>
      </c>
      <c r="C197" s="14">
        <f t="shared" si="115"/>
        <v>4</v>
      </c>
      <c r="D197" s="14">
        <f t="shared" si="116"/>
        <v>1</v>
      </c>
      <c r="E197" s="14">
        <f t="shared" si="117"/>
        <v>1</v>
      </c>
      <c r="F197" s="53">
        <f t="shared" si="118"/>
        <v>43943</v>
      </c>
      <c r="G197" s="66">
        <f t="shared" si="119"/>
        <v>0.82</v>
      </c>
      <c r="H197" s="66">
        <f t="shared" si="112"/>
        <v>0.1</v>
      </c>
      <c r="I197" s="172">
        <f t="shared" si="120"/>
        <v>7.9000000000000008E-3</v>
      </c>
      <c r="J197" s="14">
        <f t="shared" si="121"/>
        <v>6</v>
      </c>
      <c r="K197" s="18">
        <f t="shared" si="122"/>
        <v>0.1260138197204709</v>
      </c>
      <c r="L197" s="18">
        <f t="shared" si="123"/>
        <v>6.6666666666666671E-3</v>
      </c>
      <c r="M197" s="6">
        <f t="shared" si="124"/>
        <v>1435.4195491269172</v>
      </c>
      <c r="N197" s="6">
        <f t="shared" si="161"/>
        <v>11.339814438102648</v>
      </c>
      <c r="O197" s="6">
        <f t="shared" si="125"/>
        <v>6363608.2273985827</v>
      </c>
      <c r="P197" s="6">
        <f>IF($B197&lt;$D$12,0,IF('Plot Data'!X147&gt;0,'Plot Data'!X147,MAX(0,MIN($D$15,$O197))))</f>
        <v>0</v>
      </c>
      <c r="Q197" s="97">
        <f t="shared" si="126"/>
        <v>0</v>
      </c>
      <c r="R197" s="97">
        <f t="shared" si="127"/>
        <v>0</v>
      </c>
      <c r="S197" s="6">
        <f t="shared" si="128"/>
        <v>1435.4195491269172</v>
      </c>
      <c r="T197" s="6"/>
      <c r="U197" s="6"/>
      <c r="V197" s="6">
        <f t="shared" si="129"/>
        <v>0</v>
      </c>
      <c r="W197" s="149">
        <f t="shared" si="162"/>
        <v>1</v>
      </c>
      <c r="X197" s="97">
        <f t="shared" si="130"/>
        <v>0</v>
      </c>
      <c r="Y197" s="6">
        <f t="shared" si="131"/>
        <v>357.09361493660435</v>
      </c>
      <c r="Z197" s="6">
        <f t="shared" si="132"/>
        <v>1222.240811266234</v>
      </c>
      <c r="AA197" s="6">
        <f t="shared" si="133"/>
        <v>1356.9557367590965</v>
      </c>
      <c r="AB197" s="6">
        <f t="shared" si="134"/>
        <v>69.239301312418149</v>
      </c>
      <c r="AC197" s="6">
        <f t="shared" si="135"/>
        <v>87.641781564333414</v>
      </c>
      <c r="AD197" s="6">
        <f t="array" ref="AD197">SUM(($A197-A167:A197=J167:J197)*(N167:N197))</f>
        <v>13.674762009202585</v>
      </c>
      <c r="AE197" s="6">
        <f t="shared" si="136"/>
        <v>7498994.7784156892</v>
      </c>
      <c r="AF197" s="6">
        <f t="shared" si="163"/>
        <v>7365601.963534222</v>
      </c>
      <c r="AG197" s="6">
        <f t="shared" si="164"/>
        <v>0</v>
      </c>
      <c r="AH197" s="6">
        <f t="shared" si="137"/>
        <v>0</v>
      </c>
      <c r="AI197" s="6">
        <f t="shared" si="138"/>
        <v>0</v>
      </c>
      <c r="AJ197" s="6">
        <f t="shared" si="139"/>
        <v>4544.1379849337809</v>
      </c>
      <c r="AK197" s="6">
        <f t="shared" si="140"/>
        <v>6442.009605963076</v>
      </c>
      <c r="AL197" s="6">
        <f t="shared" si="141"/>
        <v>1044.4446540910244</v>
      </c>
      <c r="AM197" s="6">
        <f t="shared" si="142"/>
        <v>12030.592244987882</v>
      </c>
      <c r="AN197" s="6">
        <f t="shared" si="143"/>
        <v>121362.22263648023</v>
      </c>
      <c r="AO197" s="6">
        <f t="shared" si="144"/>
        <v>1005.2215843139288</v>
      </c>
      <c r="AP197" s="6">
        <f t="shared" si="145"/>
        <v>15.036331156033514</v>
      </c>
      <c r="AQ197" s="14">
        <f t="shared" si="146"/>
        <v>5</v>
      </c>
      <c r="AR197" s="146">
        <f t="shared" si="147"/>
        <v>0</v>
      </c>
      <c r="AS197" s="146">
        <f t="shared" si="148"/>
        <v>0.18</v>
      </c>
      <c r="AT197" s="146">
        <f t="shared" si="149"/>
        <v>1</v>
      </c>
      <c r="AU197" s="77">
        <f t="shared" si="150"/>
        <v>0</v>
      </c>
      <c r="AV197" s="77">
        <f t="shared" si="151"/>
        <v>222.46736370133024</v>
      </c>
      <c r="AW197" s="77">
        <f t="shared" si="152"/>
        <v>11.708808615859486</v>
      </c>
      <c r="AX197" s="77">
        <f t="shared" si="153"/>
        <v>58.563352849603106</v>
      </c>
      <c r="AY197" s="6">
        <f t="shared" si="165"/>
        <v>292.73952516679282</v>
      </c>
      <c r="AZ197" s="6">
        <f t="shared" si="154"/>
        <v>14886.046345769118</v>
      </c>
      <c r="BA197" s="6">
        <f t="shared" si="155"/>
        <v>309.55807776816255</v>
      </c>
      <c r="BB197" s="6">
        <f t="shared" si="156"/>
        <v>134398.036465782</v>
      </c>
      <c r="BC197" s="6">
        <f t="shared" si="157"/>
        <v>26879.607293156412</v>
      </c>
      <c r="BD197" s="6">
        <f t="shared" si="158"/>
        <v>5002.9452842553283</v>
      </c>
      <c r="BE197" s="6">
        <f t="shared" si="159"/>
        <v>0</v>
      </c>
      <c r="BF197" s="6">
        <f t="shared" si="166"/>
        <v>0</v>
      </c>
      <c r="BG197" s="6"/>
      <c r="BH197" s="6"/>
      <c r="BI197" s="51">
        <f t="shared" si="160"/>
        <v>0.9822119072191634</v>
      </c>
      <c r="BT197" s="18"/>
    </row>
    <row r="198" spans="1:72">
      <c r="A198">
        <f t="shared" si="113"/>
        <v>175</v>
      </c>
      <c r="B198" s="30">
        <f t="shared" si="114"/>
        <v>43944</v>
      </c>
      <c r="C198" s="14">
        <f t="shared" si="115"/>
        <v>4</v>
      </c>
      <c r="D198" s="14">
        <f t="shared" si="116"/>
        <v>1</v>
      </c>
      <c r="E198" s="14">
        <f t="shared" si="117"/>
        <v>1</v>
      </c>
      <c r="F198" s="53">
        <f t="shared" si="118"/>
        <v>43944</v>
      </c>
      <c r="G198" s="66">
        <f t="shared" si="119"/>
        <v>0.82</v>
      </c>
      <c r="H198" s="66">
        <f t="shared" si="112"/>
        <v>0.1</v>
      </c>
      <c r="I198" s="172">
        <f t="shared" si="120"/>
        <v>7.9000000000000008E-3</v>
      </c>
      <c r="J198" s="14">
        <f t="shared" si="121"/>
        <v>6</v>
      </c>
      <c r="K198" s="18">
        <f t="shared" si="122"/>
        <v>0.12599949102108063</v>
      </c>
      <c r="L198" s="18">
        <f t="shared" si="123"/>
        <v>6.6666666666666671E-3</v>
      </c>
      <c r="M198" s="6">
        <f t="shared" si="124"/>
        <v>1391.2119690960819</v>
      </c>
      <c r="N198" s="6">
        <f t="shared" si="161"/>
        <v>10.990574555859048</v>
      </c>
      <c r="O198" s="6">
        <f t="shared" si="125"/>
        <v>6363919.5582450954</v>
      </c>
      <c r="P198" s="6">
        <f>IF($B198&lt;$D$12,0,IF('Plot Data'!X148&gt;0,'Plot Data'!X148,MAX(0,MIN($D$15,$O198))))</f>
        <v>0</v>
      </c>
      <c r="Q198" s="97">
        <f t="shared" si="126"/>
        <v>0</v>
      </c>
      <c r="R198" s="97">
        <f t="shared" si="127"/>
        <v>0</v>
      </c>
      <c r="S198" s="6">
        <f t="shared" si="128"/>
        <v>1391.2119690960819</v>
      </c>
      <c r="T198" s="6"/>
      <c r="U198" s="6"/>
      <c r="V198" s="6">
        <f t="shared" si="129"/>
        <v>0</v>
      </c>
      <c r="W198" s="149">
        <f t="shared" si="162"/>
        <v>1</v>
      </c>
      <c r="X198" s="97">
        <f t="shared" si="130"/>
        <v>0</v>
      </c>
      <c r="Y198" s="6">
        <f t="shared" si="131"/>
        <v>346.19650656209075</v>
      </c>
      <c r="Z198" s="6">
        <f t="shared" si="132"/>
        <v>1184.7249671903987</v>
      </c>
      <c r="AA198" s="6">
        <f t="shared" si="133"/>
        <v>1315.5467249359449</v>
      </c>
      <c r="AB198" s="6">
        <f t="shared" si="134"/>
        <v>67.113633422219976</v>
      </c>
      <c r="AC198" s="6">
        <f t="shared" si="135"/>
        <v>85.582017804403009</v>
      </c>
      <c r="AD198" s="6">
        <f t="array" ref="AD198">SUM(($A198-A168:A198=J168:J198)*(N168:N198))</f>
        <v>13.254942600888448</v>
      </c>
      <c r="AE198" s="6">
        <f t="shared" si="136"/>
        <v>7498981.5234730886</v>
      </c>
      <c r="AF198" s="6">
        <f t="shared" si="163"/>
        <v>7364210.7515651258</v>
      </c>
      <c r="AG198" s="6">
        <f t="shared" si="164"/>
        <v>0</v>
      </c>
      <c r="AH198" s="6">
        <f t="shared" si="137"/>
        <v>0</v>
      </c>
      <c r="AI198" s="6">
        <f t="shared" si="138"/>
        <v>0</v>
      </c>
      <c r="AJ198" s="6">
        <f t="shared" si="139"/>
        <v>4404.4284802773736</v>
      </c>
      <c r="AK198" s="6">
        <f t="shared" si="140"/>
        <v>6244.0742147953097</v>
      </c>
      <c r="AL198" s="6">
        <f t="shared" si="141"/>
        <v>1012.7213271079529</v>
      </c>
      <c r="AM198" s="6">
        <f t="shared" si="142"/>
        <v>11661.224022180635</v>
      </c>
      <c r="AN198" s="6">
        <f t="shared" si="143"/>
        <v>123109.54788578268</v>
      </c>
      <c r="AO198" s="6">
        <f t="shared" si="144"/>
        <v>1018.4765269148172</v>
      </c>
      <c r="AP198" s="6">
        <f t="shared" si="145"/>
        <v>14.575634221783989</v>
      </c>
      <c r="AQ198" s="14">
        <f t="shared" si="146"/>
        <v>5</v>
      </c>
      <c r="AR198" s="146">
        <f t="shared" si="147"/>
        <v>0</v>
      </c>
      <c r="AS198" s="146">
        <f t="shared" si="148"/>
        <v>0.18</v>
      </c>
      <c r="AT198" s="146">
        <f t="shared" si="149"/>
        <v>1</v>
      </c>
      <c r="AU198" s="77">
        <f t="shared" si="150"/>
        <v>0</v>
      </c>
      <c r="AV198" s="77">
        <f t="shared" si="151"/>
        <v>215.62598392378982</v>
      </c>
      <c r="AW198" s="77">
        <f t="shared" si="152"/>
        <v>11.348735995988937</v>
      </c>
      <c r="AX198" s="77">
        <f t="shared" si="153"/>
        <v>56.776227076182884</v>
      </c>
      <c r="AY198" s="6">
        <f t="shared" si="165"/>
        <v>283.75094699596161</v>
      </c>
      <c r="AZ198" s="6">
        <f t="shared" si="154"/>
        <v>15169.797292765081</v>
      </c>
      <c r="BA198" s="6">
        <f t="shared" si="155"/>
        <v>314.52384706932935</v>
      </c>
      <c r="BB198" s="6">
        <f t="shared" si="156"/>
        <v>135789.24843487807</v>
      </c>
      <c r="BC198" s="6">
        <f t="shared" si="157"/>
        <v>27157.849686975627</v>
      </c>
      <c r="BD198" s="6">
        <f t="shared" si="158"/>
        <v>5070.0589176775484</v>
      </c>
      <c r="BE198" s="6">
        <f t="shared" si="159"/>
        <v>0</v>
      </c>
      <c r="BF198" s="6">
        <f t="shared" si="166"/>
        <v>0</v>
      </c>
      <c r="BG198" s="6"/>
      <c r="BH198" s="6"/>
      <c r="BI198" s="51">
        <f t="shared" si="160"/>
        <v>0.98202812322098576</v>
      </c>
      <c r="BT198" s="18"/>
    </row>
    <row r="199" spans="1:72">
      <c r="A199">
        <f t="shared" si="113"/>
        <v>176</v>
      </c>
      <c r="B199" s="30">
        <f t="shared" si="114"/>
        <v>43945</v>
      </c>
      <c r="C199" s="14">
        <f t="shared" si="115"/>
        <v>4</v>
      </c>
      <c r="D199" s="14">
        <f t="shared" si="116"/>
        <v>1</v>
      </c>
      <c r="E199" s="14">
        <f t="shared" si="117"/>
        <v>1</v>
      </c>
      <c r="F199" s="53">
        <f t="shared" si="118"/>
        <v>43945</v>
      </c>
      <c r="G199" s="66">
        <f t="shared" si="119"/>
        <v>0.82</v>
      </c>
      <c r="H199" s="66">
        <f t="shared" si="112"/>
        <v>0.1</v>
      </c>
      <c r="I199" s="172">
        <f t="shared" si="120"/>
        <v>7.9000000000000008E-3</v>
      </c>
      <c r="J199" s="14">
        <f t="shared" si="121"/>
        <v>6</v>
      </c>
      <c r="K199" s="18">
        <f t="shared" si="122"/>
        <v>0.12598560212581733</v>
      </c>
      <c r="L199" s="18">
        <f t="shared" si="123"/>
        <v>6.6666666666666671E-3</v>
      </c>
      <c r="M199" s="6">
        <f t="shared" si="124"/>
        <v>1348.3094992911736</v>
      </c>
      <c r="N199" s="6">
        <f t="shared" si="161"/>
        <v>10.651645044400272</v>
      </c>
      <c r="O199" s="6">
        <f t="shared" si="125"/>
        <v>6364222.2545332713</v>
      </c>
      <c r="P199" s="6">
        <f>IF($B199&lt;$D$12,0,IF('Plot Data'!X149&gt;0,'Plot Data'!X149,MAX(0,MIN($D$15,$O199))))</f>
        <v>0</v>
      </c>
      <c r="Q199" s="97">
        <f t="shared" si="126"/>
        <v>0</v>
      </c>
      <c r="R199" s="97">
        <f t="shared" si="127"/>
        <v>0</v>
      </c>
      <c r="S199" s="6">
        <f t="shared" si="128"/>
        <v>1348.3094992911733</v>
      </c>
      <c r="T199" s="6"/>
      <c r="U199" s="6"/>
      <c r="V199" s="6">
        <f t="shared" si="129"/>
        <v>0</v>
      </c>
      <c r="W199" s="149">
        <f t="shared" si="162"/>
        <v>1</v>
      </c>
      <c r="X199" s="97">
        <f t="shared" si="130"/>
        <v>0</v>
      </c>
      <c r="Y199" s="6">
        <f t="shared" si="131"/>
        <v>335.56816711109991</v>
      </c>
      <c r="Z199" s="6">
        <f t="shared" si="132"/>
        <v>1148.3356393015338</v>
      </c>
      <c r="AA199" s="6">
        <f t="shared" si="133"/>
        <v>1275.1590350221798</v>
      </c>
      <c r="AB199" s="6">
        <f t="shared" si="134"/>
        <v>65.048936754774928</v>
      </c>
      <c r="AC199" s="6">
        <f t="shared" si="135"/>
        <v>83.269132796573359</v>
      </c>
      <c r="AD199" s="6">
        <f t="array" ref="AD199">SUM(($A199-A169:A199=J169:J199)*(N169:N199))</f>
        <v>12.847165009068048</v>
      </c>
      <c r="AE199" s="6">
        <f t="shared" si="136"/>
        <v>7498968.6763080796</v>
      </c>
      <c r="AF199" s="6">
        <f t="shared" si="163"/>
        <v>7362862.442065835</v>
      </c>
      <c r="AG199" s="6">
        <f t="shared" si="164"/>
        <v>0</v>
      </c>
      <c r="AH199" s="6">
        <f t="shared" si="137"/>
        <v>0</v>
      </c>
      <c r="AI199" s="6">
        <f t="shared" si="138"/>
        <v>0</v>
      </c>
      <c r="AJ199" s="6">
        <f t="shared" si="139"/>
        <v>4268.834173155913</v>
      </c>
      <c r="AK199" s="6">
        <f t="shared" si="140"/>
        <v>6052.2018823198887</v>
      </c>
      <c r="AL199" s="6">
        <f t="shared" si="141"/>
        <v>981.65396605708656</v>
      </c>
      <c r="AM199" s="6">
        <f t="shared" si="142"/>
        <v>11302.690021532888</v>
      </c>
      <c r="AN199" s="6">
        <f t="shared" si="143"/>
        <v>124803.54422071253</v>
      </c>
      <c r="AO199" s="6">
        <f t="shared" si="144"/>
        <v>1031.3236919238852</v>
      </c>
      <c r="AP199" s="6">
        <f t="shared" si="145"/>
        <v>14.129245098081842</v>
      </c>
      <c r="AQ199" s="14">
        <f t="shared" si="146"/>
        <v>5</v>
      </c>
      <c r="AR199" s="146">
        <f t="shared" si="147"/>
        <v>0</v>
      </c>
      <c r="AS199" s="146">
        <f t="shared" si="148"/>
        <v>0.18</v>
      </c>
      <c r="AT199" s="146">
        <f t="shared" si="149"/>
        <v>1</v>
      </c>
      <c r="AU199" s="77">
        <f t="shared" si="150"/>
        <v>0</v>
      </c>
      <c r="AV199" s="77">
        <f t="shared" si="151"/>
        <v>209.00317872652602</v>
      </c>
      <c r="AW199" s="77">
        <f t="shared" si="152"/>
        <v>11.000167301396106</v>
      </c>
      <c r="AX199" s="77">
        <f t="shared" si="153"/>
        <v>55.033179406220384</v>
      </c>
      <c r="AY199" s="6">
        <f t="shared" si="165"/>
        <v>275.0365254341425</v>
      </c>
      <c r="AZ199" s="6">
        <f t="shared" si="154"/>
        <v>15444.833818199224</v>
      </c>
      <c r="BA199" s="6">
        <f t="shared" si="155"/>
        <v>304.14318478750414</v>
      </c>
      <c r="BB199" s="6">
        <f t="shared" si="156"/>
        <v>137137.55793416925</v>
      </c>
      <c r="BC199" s="6">
        <f t="shared" si="157"/>
        <v>27427.511586833862</v>
      </c>
      <c r="BD199" s="6">
        <f t="shared" si="158"/>
        <v>5135.1078544323236</v>
      </c>
      <c r="BE199" s="6">
        <f t="shared" si="159"/>
        <v>0</v>
      </c>
      <c r="BF199" s="6">
        <f t="shared" si="166"/>
        <v>0</v>
      </c>
      <c r="BG199" s="6"/>
      <c r="BH199" s="6"/>
      <c r="BI199" s="51">
        <f t="shared" si="160"/>
        <v>0.98185000629856567</v>
      </c>
      <c r="BT199" s="18"/>
    </row>
    <row r="200" spans="1:72">
      <c r="A200">
        <f t="shared" si="113"/>
        <v>177</v>
      </c>
      <c r="B200" s="30">
        <f t="shared" si="114"/>
        <v>43946</v>
      </c>
      <c r="C200" s="14">
        <f t="shared" si="115"/>
        <v>4</v>
      </c>
      <c r="D200" s="14">
        <f t="shared" si="116"/>
        <v>1</v>
      </c>
      <c r="E200" s="14">
        <f t="shared" si="117"/>
        <v>1</v>
      </c>
      <c r="F200" s="53">
        <f t="shared" si="118"/>
        <v>43946</v>
      </c>
      <c r="G200" s="66">
        <f t="shared" si="119"/>
        <v>0.82</v>
      </c>
      <c r="H200" s="66">
        <f t="shared" si="112"/>
        <v>0.1</v>
      </c>
      <c r="I200" s="172">
        <f t="shared" si="120"/>
        <v>7.9000000000000008E-3</v>
      </c>
      <c r="J200" s="14">
        <f t="shared" si="121"/>
        <v>6</v>
      </c>
      <c r="K200" s="18">
        <f t="shared" si="122"/>
        <v>0.12597214013980207</v>
      </c>
      <c r="L200" s="18">
        <f t="shared" si="123"/>
        <v>6.6666666666666671E-3</v>
      </c>
      <c r="M200" s="6">
        <f t="shared" si="124"/>
        <v>1306.7073601420616</v>
      </c>
      <c r="N200" s="6">
        <f t="shared" si="161"/>
        <v>10.322988145122288</v>
      </c>
      <c r="O200" s="6">
        <f t="shared" si="125"/>
        <v>6364516.0883435644</v>
      </c>
      <c r="P200" s="6">
        <f>IF($B200&lt;$D$12,0,IF('Plot Data'!X150&gt;0,'Plot Data'!X150,MAX(0,MIN($D$15,$O200))))</f>
        <v>0</v>
      </c>
      <c r="Q200" s="97">
        <f t="shared" si="126"/>
        <v>0</v>
      </c>
      <c r="R200" s="97">
        <f t="shared" si="127"/>
        <v>0</v>
      </c>
      <c r="S200" s="6">
        <f t="shared" si="128"/>
        <v>1306.7073601420616</v>
      </c>
      <c r="T200" s="6"/>
      <c r="U200" s="6"/>
      <c r="V200" s="6">
        <f t="shared" si="129"/>
        <v>0</v>
      </c>
      <c r="W200" s="149">
        <f t="shared" si="162"/>
        <v>1</v>
      </c>
      <c r="X200" s="97">
        <f t="shared" si="130"/>
        <v>0</v>
      </c>
      <c r="Y200" s="6">
        <f t="shared" si="131"/>
        <v>325.24468377387461</v>
      </c>
      <c r="Z200" s="6">
        <f t="shared" si="132"/>
        <v>1112.9695752768655</v>
      </c>
      <c r="AA200" s="6">
        <f t="shared" si="133"/>
        <v>1235.9297983407234</v>
      </c>
      <c r="AB200" s="6">
        <f t="shared" si="134"/>
        <v>63.048533311049653</v>
      </c>
      <c r="AC200" s="6">
        <f t="shared" si="135"/>
        <v>80.766471805935907</v>
      </c>
      <c r="AD200" s="6">
        <f t="array" ref="AD200">SUM(($A200-A170:A200=J170:J200)*(N170:N200))</f>
        <v>12.452085328932307</v>
      </c>
      <c r="AE200" s="6">
        <f t="shared" si="136"/>
        <v>7498956.2242227504</v>
      </c>
      <c r="AF200" s="6">
        <f t="shared" si="163"/>
        <v>7361555.7347056931</v>
      </c>
      <c r="AG200" s="6">
        <f t="shared" si="164"/>
        <v>0</v>
      </c>
      <c r="AH200" s="6">
        <f t="shared" si="137"/>
        <v>0</v>
      </c>
      <c r="AI200" s="6">
        <f t="shared" si="138"/>
        <v>0</v>
      </c>
      <c r="AJ200" s="6">
        <f t="shared" si="139"/>
        <v>4137.3272742472345</v>
      </c>
      <c r="AK200" s="6">
        <f t="shared" si="140"/>
        <v>5866.1931259449811</v>
      </c>
      <c r="AL200" s="6">
        <f t="shared" si="141"/>
        <v>951.48394223326795</v>
      </c>
      <c r="AM200" s="6">
        <f t="shared" si="142"/>
        <v>10955.004342425484</v>
      </c>
      <c r="AN200" s="6">
        <f t="shared" si="143"/>
        <v>126445.48517463307</v>
      </c>
      <c r="AO200" s="6">
        <f t="shared" si="144"/>
        <v>1043.7757772528175</v>
      </c>
      <c r="AP200" s="6">
        <f t="shared" si="145"/>
        <v>13.697049047573305</v>
      </c>
      <c r="AQ200" s="14">
        <f t="shared" si="146"/>
        <v>5</v>
      </c>
      <c r="AR200" s="146">
        <f t="shared" si="147"/>
        <v>0</v>
      </c>
      <c r="AS200" s="146">
        <f t="shared" si="148"/>
        <v>0.18</v>
      </c>
      <c r="AT200" s="146">
        <f t="shared" si="149"/>
        <v>1</v>
      </c>
      <c r="AU200" s="77">
        <f t="shared" si="150"/>
        <v>0</v>
      </c>
      <c r="AV200" s="77">
        <f t="shared" si="151"/>
        <v>202.58796938955817</v>
      </c>
      <c r="AW200" s="77">
        <f t="shared" si="152"/>
        <v>10.662524704713588</v>
      </c>
      <c r="AX200" s="77">
        <f t="shared" si="153"/>
        <v>53.340128138915446</v>
      </c>
      <c r="AY200" s="6">
        <f t="shared" si="165"/>
        <v>266.59062223318722</v>
      </c>
      <c r="AZ200" s="6">
        <f t="shared" si="154"/>
        <v>15711.424440432411</v>
      </c>
      <c r="BA200" s="6">
        <f t="shared" si="155"/>
        <v>294.07296360362517</v>
      </c>
      <c r="BB200" s="6">
        <f t="shared" si="156"/>
        <v>138444.26529431131</v>
      </c>
      <c r="BC200" s="6">
        <f t="shared" si="157"/>
        <v>27688.853058862274</v>
      </c>
      <c r="BD200" s="6">
        <f t="shared" si="158"/>
        <v>5198.1563877433737</v>
      </c>
      <c r="BE200" s="6">
        <f t="shared" si="159"/>
        <v>0</v>
      </c>
      <c r="BF200" s="6">
        <f t="shared" si="166"/>
        <v>0</v>
      </c>
      <c r="BG200" s="6"/>
      <c r="BH200" s="6"/>
      <c r="BI200" s="51">
        <f t="shared" si="160"/>
        <v>0.98167738477079869</v>
      </c>
      <c r="BT200" s="18"/>
    </row>
    <row r="201" spans="1:72">
      <c r="A201">
        <f t="shared" si="113"/>
        <v>178</v>
      </c>
      <c r="B201" s="30">
        <f t="shared" si="114"/>
        <v>43947</v>
      </c>
      <c r="C201" s="14">
        <f t="shared" si="115"/>
        <v>4</v>
      </c>
      <c r="D201" s="14">
        <f t="shared" si="116"/>
        <v>1</v>
      </c>
      <c r="E201" s="14">
        <f t="shared" si="117"/>
        <v>1</v>
      </c>
      <c r="F201" s="53">
        <f t="shared" si="118"/>
        <v>43947</v>
      </c>
      <c r="G201" s="66">
        <f t="shared" si="119"/>
        <v>0.82</v>
      </c>
      <c r="H201" s="66">
        <f t="shared" si="112"/>
        <v>0.1</v>
      </c>
      <c r="I201" s="172">
        <f t="shared" si="120"/>
        <v>7.9000000000000008E-3</v>
      </c>
      <c r="J201" s="14">
        <f t="shared" si="121"/>
        <v>6</v>
      </c>
      <c r="K201" s="18">
        <f t="shared" si="122"/>
        <v>0.1259590922132274</v>
      </c>
      <c r="L201" s="18">
        <f t="shared" si="123"/>
        <v>6.6666666666666671E-3</v>
      </c>
      <c r="M201" s="6">
        <f t="shared" si="124"/>
        <v>1266.3775748262681</v>
      </c>
      <c r="N201" s="6">
        <f t="shared" si="161"/>
        <v>10.004382841127519</v>
      </c>
      <c r="O201" s="6">
        <f t="shared" si="125"/>
        <v>6364801.0368982758</v>
      </c>
      <c r="P201" s="6">
        <f>IF($B201&lt;$D$12,0,IF('Plot Data'!X151&gt;0,'Plot Data'!X151,MAX(0,MIN($D$15,$O201))))</f>
        <v>0</v>
      </c>
      <c r="Q201" s="97">
        <f t="shared" si="126"/>
        <v>0</v>
      </c>
      <c r="R201" s="97">
        <f t="shared" si="127"/>
        <v>0</v>
      </c>
      <c r="S201" s="6">
        <f t="shared" si="128"/>
        <v>1266.3775748262681</v>
      </c>
      <c r="T201" s="6"/>
      <c r="U201" s="6"/>
      <c r="V201" s="6">
        <f t="shared" si="129"/>
        <v>0</v>
      </c>
      <c r="W201" s="149">
        <f t="shared" si="162"/>
        <v>1</v>
      </c>
      <c r="X201" s="97">
        <f t="shared" si="130"/>
        <v>0</v>
      </c>
      <c r="Y201" s="6">
        <f t="shared" si="131"/>
        <v>315.24266655524826</v>
      </c>
      <c r="Z201" s="6">
        <f t="shared" si="132"/>
        <v>1078.6475994329389</v>
      </c>
      <c r="AA201" s="6">
        <f t="shared" si="133"/>
        <v>1197.9221329099435</v>
      </c>
      <c r="AB201" s="6">
        <f t="shared" si="134"/>
        <v>61.112040563311702</v>
      </c>
      <c r="AC201" s="6">
        <f t="shared" si="135"/>
        <v>78.165660327439809</v>
      </c>
      <c r="AD201" s="6">
        <f t="array" ref="AD201">SUM(($A201-A171:A201=J171:J201)*(N171:N201))</f>
        <v>12.069628011254062</v>
      </c>
      <c r="AE201" s="6">
        <f t="shared" si="136"/>
        <v>7498944.154594739</v>
      </c>
      <c r="AF201" s="6">
        <f t="shared" si="163"/>
        <v>7360289.3571308665</v>
      </c>
      <c r="AG201" s="6">
        <f t="shared" si="164"/>
        <v>0</v>
      </c>
      <c r="AH201" s="6">
        <f t="shared" si="137"/>
        <v>0</v>
      </c>
      <c r="AI201" s="6">
        <f t="shared" si="138"/>
        <v>0</v>
      </c>
      <c r="AJ201" s="6">
        <f t="shared" si="139"/>
        <v>4009.8145830853155</v>
      </c>
      <c r="AK201" s="6">
        <f t="shared" si="140"/>
        <v>5685.806551904665</v>
      </c>
      <c r="AL201" s="6">
        <f t="shared" si="141"/>
        <v>922.36069445788576</v>
      </c>
      <c r="AM201" s="6">
        <f t="shared" si="142"/>
        <v>10617.981829447866</v>
      </c>
      <c r="AN201" s="6">
        <f t="shared" si="143"/>
        <v>128036.8156344257</v>
      </c>
      <c r="AO201" s="6">
        <f t="shared" si="144"/>
        <v>1055.8454052640716</v>
      </c>
      <c r="AP201" s="6">
        <f t="shared" si="145"/>
        <v>13.278268185581769</v>
      </c>
      <c r="AQ201" s="14">
        <f t="shared" si="146"/>
        <v>5</v>
      </c>
      <c r="AR201" s="146">
        <f t="shared" si="147"/>
        <v>0</v>
      </c>
      <c r="AS201" s="146">
        <f t="shared" si="148"/>
        <v>0.18</v>
      </c>
      <c r="AT201" s="146">
        <f t="shared" si="149"/>
        <v>1</v>
      </c>
      <c r="AU201" s="77">
        <f t="shared" si="150"/>
        <v>0</v>
      </c>
      <c r="AV201" s="77">
        <f t="shared" si="151"/>
        <v>196.36539432056227</v>
      </c>
      <c r="AW201" s="77">
        <f t="shared" si="152"/>
        <v>10.335020753713804</v>
      </c>
      <c r="AX201" s="77">
        <f t="shared" si="153"/>
        <v>51.699797315060714</v>
      </c>
      <c r="AY201" s="6">
        <f t="shared" si="165"/>
        <v>258.40021238933679</v>
      </c>
      <c r="AZ201" s="6">
        <f t="shared" si="154"/>
        <v>15969.824652821748</v>
      </c>
      <c r="BA201" s="6">
        <f t="shared" si="155"/>
        <v>284.29386238517378</v>
      </c>
      <c r="BB201" s="6">
        <f t="shared" si="156"/>
        <v>139710.64286913758</v>
      </c>
      <c r="BC201" s="6">
        <f t="shared" si="157"/>
        <v>27942.128573827529</v>
      </c>
      <c r="BD201" s="6">
        <f t="shared" si="158"/>
        <v>5259.2684283066856</v>
      </c>
      <c r="BE201" s="6">
        <f t="shared" si="159"/>
        <v>0</v>
      </c>
      <c r="BF201" s="6">
        <f t="shared" si="166"/>
        <v>0</v>
      </c>
      <c r="BG201" s="6"/>
      <c r="BH201" s="6"/>
      <c r="BI201" s="51">
        <f t="shared" si="160"/>
        <v>0.98151009067337613</v>
      </c>
      <c r="BT201" s="18"/>
    </row>
    <row r="202" spans="1:72">
      <c r="A202">
        <f t="shared" si="113"/>
        <v>179</v>
      </c>
      <c r="B202" s="30">
        <f t="shared" si="114"/>
        <v>43948</v>
      </c>
      <c r="C202" s="14">
        <f t="shared" si="115"/>
        <v>4</v>
      </c>
      <c r="D202" s="14">
        <f t="shared" si="116"/>
        <v>1</v>
      </c>
      <c r="E202" s="14">
        <f t="shared" si="117"/>
        <v>1</v>
      </c>
      <c r="F202" s="53">
        <f t="shared" si="118"/>
        <v>43948</v>
      </c>
      <c r="G202" s="66">
        <f t="shared" si="119"/>
        <v>0.82</v>
      </c>
      <c r="H202" s="66">
        <f t="shared" si="112"/>
        <v>0.1</v>
      </c>
      <c r="I202" s="172">
        <f t="shared" si="120"/>
        <v>7.9000000000000008E-3</v>
      </c>
      <c r="J202" s="14">
        <f t="shared" si="121"/>
        <v>6</v>
      </c>
      <c r="K202" s="18">
        <f t="shared" si="122"/>
        <v>0.12594644576840458</v>
      </c>
      <c r="L202" s="18">
        <f t="shared" si="123"/>
        <v>6.6666666666666671E-3</v>
      </c>
      <c r="M202" s="6">
        <f t="shared" si="124"/>
        <v>1227.2780927653987</v>
      </c>
      <c r="N202" s="6">
        <f t="shared" si="161"/>
        <v>9.69549693284665</v>
      </c>
      <c r="O202" s="6">
        <f t="shared" si="125"/>
        <v>6365077.2468504971</v>
      </c>
      <c r="P202" s="6">
        <f>IF($B202&lt;$D$12,0,IF('Plot Data'!X152&gt;0,'Plot Data'!X152,MAX(0,MIN($D$15,$O202))))</f>
        <v>0</v>
      </c>
      <c r="Q202" s="97">
        <f t="shared" si="126"/>
        <v>0</v>
      </c>
      <c r="R202" s="97">
        <f t="shared" si="127"/>
        <v>0</v>
      </c>
      <c r="S202" s="6">
        <f t="shared" si="128"/>
        <v>1227.2780927653987</v>
      </c>
      <c r="T202" s="6"/>
      <c r="U202" s="6"/>
      <c r="V202" s="6">
        <f t="shared" si="129"/>
        <v>0</v>
      </c>
      <c r="W202" s="149">
        <f t="shared" si="162"/>
        <v>1</v>
      </c>
      <c r="X202" s="97">
        <f t="shared" si="130"/>
        <v>0</v>
      </c>
      <c r="Y202" s="6">
        <f t="shared" si="131"/>
        <v>305.5602028165585</v>
      </c>
      <c r="Z202" s="6">
        <f t="shared" si="132"/>
        <v>1045.3658881136494</v>
      </c>
      <c r="AA202" s="6">
        <f t="shared" si="133"/>
        <v>1161.1287707029223</v>
      </c>
      <c r="AB202" s="6">
        <f t="shared" si="134"/>
        <v>59.236248359519934</v>
      </c>
      <c r="AC202" s="6">
        <f t="shared" si="135"/>
        <v>75.589172615674073</v>
      </c>
      <c r="AD202" s="6">
        <f t="array" ref="AD202">SUM(($A202-A172:A202=J172:J202)*(N172:N202))</f>
        <v>11.699159051005187</v>
      </c>
      <c r="AE202" s="6">
        <f t="shared" si="136"/>
        <v>7498932.4554356877</v>
      </c>
      <c r="AF202" s="6">
        <f t="shared" si="163"/>
        <v>7359062.0790381012</v>
      </c>
      <c r="AG202" s="6">
        <f t="shared" si="164"/>
        <v>0</v>
      </c>
      <c r="AH202" s="6">
        <f t="shared" si="137"/>
        <v>0</v>
      </c>
      <c r="AI202" s="6">
        <f t="shared" si="138"/>
        <v>0</v>
      </c>
      <c r="AJ202" s="6">
        <f t="shared" si="139"/>
        <v>3886.1665849205065</v>
      </c>
      <c r="AK202" s="6">
        <f t="shared" si="140"/>
        <v>5510.8074209558717</v>
      </c>
      <c r="AL202" s="6">
        <f t="shared" si="141"/>
        <v>894.30861115072639</v>
      </c>
      <c r="AM202" s="6">
        <f t="shared" si="142"/>
        <v>10291.282617027104</v>
      </c>
      <c r="AN202" s="6">
        <f t="shared" si="143"/>
        <v>129579.09378056086</v>
      </c>
      <c r="AO202" s="6">
        <f t="shared" si="144"/>
        <v>1067.5445643150767</v>
      </c>
      <c r="AP202" s="6">
        <f t="shared" si="145"/>
        <v>12.871848542906621</v>
      </c>
      <c r="AQ202" s="14">
        <f t="shared" si="146"/>
        <v>5</v>
      </c>
      <c r="AR202" s="146">
        <f t="shared" si="147"/>
        <v>0</v>
      </c>
      <c r="AS202" s="146">
        <f t="shared" si="148"/>
        <v>0.18</v>
      </c>
      <c r="AT202" s="146">
        <f t="shared" si="149"/>
        <v>1</v>
      </c>
      <c r="AU202" s="77">
        <f t="shared" si="150"/>
        <v>0</v>
      </c>
      <c r="AV202" s="77">
        <f t="shared" si="151"/>
        <v>190.31779737234402</v>
      </c>
      <c r="AW202" s="77">
        <f t="shared" si="152"/>
        <v>10.01672617749179</v>
      </c>
      <c r="AX202" s="77">
        <f t="shared" si="153"/>
        <v>50.111873261915598</v>
      </c>
      <c r="AY202" s="6">
        <f t="shared" si="165"/>
        <v>250.44639681175141</v>
      </c>
      <c r="AZ202" s="6">
        <f t="shared" si="154"/>
        <v>16220.271049633498</v>
      </c>
      <c r="BA202" s="6">
        <f t="shared" si="155"/>
        <v>275.56556077224923</v>
      </c>
      <c r="BB202" s="6">
        <f t="shared" si="156"/>
        <v>140937.92096190297</v>
      </c>
      <c r="BC202" s="6">
        <f t="shared" si="157"/>
        <v>28187.584192380607</v>
      </c>
      <c r="BD202" s="6">
        <f t="shared" si="158"/>
        <v>5318.5046766662053</v>
      </c>
      <c r="BE202" s="6">
        <f t="shared" si="159"/>
        <v>0</v>
      </c>
      <c r="BF202" s="6">
        <f t="shared" si="166"/>
        <v>0</v>
      </c>
      <c r="BG202" s="6"/>
      <c r="BH202" s="6"/>
      <c r="BI202" s="51">
        <f t="shared" si="160"/>
        <v>0.98134796156268889</v>
      </c>
      <c r="BT202" s="18"/>
    </row>
    <row r="203" spans="1:72">
      <c r="A203">
        <f t="shared" si="113"/>
        <v>180</v>
      </c>
      <c r="B203" s="30">
        <f t="shared" si="114"/>
        <v>43949</v>
      </c>
      <c r="C203" s="14">
        <f t="shared" si="115"/>
        <v>4</v>
      </c>
      <c r="D203" s="14">
        <f t="shared" si="116"/>
        <v>1</v>
      </c>
      <c r="E203" s="14">
        <f t="shared" si="117"/>
        <v>1</v>
      </c>
      <c r="F203" s="53">
        <f t="shared" si="118"/>
        <v>43949</v>
      </c>
      <c r="G203" s="66">
        <f t="shared" si="119"/>
        <v>0.82</v>
      </c>
      <c r="H203" s="66">
        <f t="shared" si="112"/>
        <v>0.1</v>
      </c>
      <c r="I203" s="172">
        <f t="shared" si="120"/>
        <v>7.9000000000000008E-3</v>
      </c>
      <c r="J203" s="14">
        <f t="shared" si="121"/>
        <v>6</v>
      </c>
      <c r="K203" s="18">
        <f t="shared" si="122"/>
        <v>0.12593418863665967</v>
      </c>
      <c r="L203" s="18">
        <f t="shared" si="123"/>
        <v>6.6666666666666671E-3</v>
      </c>
      <c r="M203" s="6">
        <f t="shared" si="124"/>
        <v>1189.3623544774948</v>
      </c>
      <c r="N203" s="6">
        <f t="shared" si="161"/>
        <v>9.3959626003722096</v>
      </c>
      <c r="O203" s="6">
        <f t="shared" si="125"/>
        <v>6365344.9968958618</v>
      </c>
      <c r="P203" s="6">
        <f>IF($B203&lt;$D$12,0,IF('Plot Data'!X153&gt;0,'Plot Data'!X153,MAX(0,MIN($D$15,$O203))))</f>
        <v>0</v>
      </c>
      <c r="Q203" s="97">
        <f t="shared" si="126"/>
        <v>0</v>
      </c>
      <c r="R203" s="97">
        <f t="shared" si="127"/>
        <v>0</v>
      </c>
      <c r="S203" s="6">
        <f t="shared" si="128"/>
        <v>1189.3623544774948</v>
      </c>
      <c r="T203" s="6"/>
      <c r="U203" s="6"/>
      <c r="V203" s="6">
        <f t="shared" si="129"/>
        <v>0</v>
      </c>
      <c r="W203" s="149">
        <f t="shared" si="162"/>
        <v>1</v>
      </c>
      <c r="X203" s="97">
        <f t="shared" si="130"/>
        <v>0</v>
      </c>
      <c r="Y203" s="6">
        <f t="shared" si="131"/>
        <v>296.18124179759968</v>
      </c>
      <c r="Z203" s="6">
        <f t="shared" si="132"/>
        <v>1013.1020598610145</v>
      </c>
      <c r="AA203" s="6">
        <f t="shared" si="133"/>
        <v>1125.4887188308787</v>
      </c>
      <c r="AB203" s="6">
        <f t="shared" si="134"/>
        <v>57.416781965076687</v>
      </c>
      <c r="AC203" s="6">
        <f t="shared" si="135"/>
        <v>73.196147522762587</v>
      </c>
      <c r="AD203" s="6">
        <f t="array" ref="AD203">SUM(($A203-A173:A203=J173:J203)*(N173:N203))</f>
        <v>11.339814438102648</v>
      </c>
      <c r="AE203" s="6">
        <f t="shared" si="136"/>
        <v>7498921.1156212492</v>
      </c>
      <c r="AF203" s="6">
        <f t="shared" si="163"/>
        <v>7357872.7166836234</v>
      </c>
      <c r="AG203" s="6">
        <f t="shared" si="164"/>
        <v>0</v>
      </c>
      <c r="AH203" s="6">
        <f t="shared" si="137"/>
        <v>0</v>
      </c>
      <c r="AI203" s="6">
        <f t="shared" si="138"/>
        <v>0</v>
      </c>
      <c r="AJ203" s="6">
        <f t="shared" si="139"/>
        <v>3766.2456377393869</v>
      </c>
      <c r="AK203" s="6">
        <f t="shared" si="140"/>
        <v>5341.0039800209315</v>
      </c>
      <c r="AL203" s="6">
        <f t="shared" si="141"/>
        <v>867.18943115493789</v>
      </c>
      <c r="AM203" s="6">
        <f t="shared" si="142"/>
        <v>9974.4390489152574</v>
      </c>
      <c r="AN203" s="6">
        <f t="shared" si="143"/>
        <v>131073.9598887121</v>
      </c>
      <c r="AO203" s="6">
        <f t="shared" si="144"/>
        <v>1078.8843787531794</v>
      </c>
      <c r="AP203" s="6">
        <f t="shared" si="145"/>
        <v>12.47679377835045</v>
      </c>
      <c r="AQ203" s="14">
        <f t="shared" si="146"/>
        <v>5</v>
      </c>
      <c r="AR203" s="146">
        <f t="shared" si="147"/>
        <v>0</v>
      </c>
      <c r="AS203" s="146">
        <f t="shared" si="148"/>
        <v>0.18</v>
      </c>
      <c r="AT203" s="146">
        <f t="shared" si="149"/>
        <v>1</v>
      </c>
      <c r="AU203" s="77">
        <f t="shared" si="150"/>
        <v>0</v>
      </c>
      <c r="AV203" s="77">
        <f t="shared" si="151"/>
        <v>184.44873950303256</v>
      </c>
      <c r="AW203" s="77">
        <f t="shared" si="152"/>
        <v>9.707828394896449</v>
      </c>
      <c r="AX203" s="77">
        <f t="shared" si="153"/>
        <v>48.573723654806344</v>
      </c>
      <c r="AY203" s="6">
        <f t="shared" si="165"/>
        <v>242.73029155273534</v>
      </c>
      <c r="AZ203" s="6">
        <f t="shared" si="154"/>
        <v>16463.001341186235</v>
      </c>
      <c r="BA203" s="6">
        <f t="shared" si="155"/>
        <v>267.09921722627274</v>
      </c>
      <c r="BB203" s="6">
        <f t="shared" si="156"/>
        <v>142127.28331638046</v>
      </c>
      <c r="BC203" s="6">
        <f t="shared" si="157"/>
        <v>28425.456663276105</v>
      </c>
      <c r="BD203" s="6">
        <f t="shared" si="158"/>
        <v>5375.9214586312819</v>
      </c>
      <c r="BE203" s="6">
        <f t="shared" si="159"/>
        <v>0</v>
      </c>
      <c r="BF203" s="6">
        <f t="shared" si="166"/>
        <v>0</v>
      </c>
      <c r="BG203" s="6"/>
      <c r="BH203" s="6"/>
      <c r="BI203" s="51">
        <f t="shared" si="160"/>
        <v>0.98119084108728616</v>
      </c>
      <c r="BT203" s="18"/>
    </row>
    <row r="204" spans="1:72">
      <c r="A204">
        <f t="shared" si="113"/>
        <v>181</v>
      </c>
      <c r="B204" s="30">
        <f t="shared" si="114"/>
        <v>43950</v>
      </c>
      <c r="C204" s="14">
        <f t="shared" si="115"/>
        <v>4</v>
      </c>
      <c r="D204" s="14">
        <f t="shared" si="116"/>
        <v>1</v>
      </c>
      <c r="E204" s="14">
        <f t="shared" si="117"/>
        <v>1</v>
      </c>
      <c r="F204" s="53">
        <f t="shared" si="118"/>
        <v>43950</v>
      </c>
      <c r="G204" s="66">
        <f t="shared" si="119"/>
        <v>0.82</v>
      </c>
      <c r="H204" s="66">
        <f t="shared" si="112"/>
        <v>0.1</v>
      </c>
      <c r="I204" s="172">
        <f t="shared" si="120"/>
        <v>7.9000000000000008E-3</v>
      </c>
      <c r="J204" s="14">
        <f t="shared" si="121"/>
        <v>6</v>
      </c>
      <c r="K204" s="18">
        <f t="shared" si="122"/>
        <v>0.12592230910209018</v>
      </c>
      <c r="L204" s="18">
        <f t="shared" si="123"/>
        <v>6.6666666666666671E-3</v>
      </c>
      <c r="M204" s="6">
        <f t="shared" si="124"/>
        <v>1152.5871643118739</v>
      </c>
      <c r="N204" s="6">
        <f t="shared" si="161"/>
        <v>9.105438598063806</v>
      </c>
      <c r="O204" s="6">
        <f t="shared" si="125"/>
        <v>6365604.6750864834</v>
      </c>
      <c r="P204" s="6">
        <f>IF($B204&lt;$D$12,0,IF('Plot Data'!X154&gt;0,'Plot Data'!X154,MAX(0,MIN($D$15,$O204))))</f>
        <v>0</v>
      </c>
      <c r="Q204" s="97">
        <f t="shared" si="126"/>
        <v>0</v>
      </c>
      <c r="R204" s="97">
        <f t="shared" si="127"/>
        <v>0</v>
      </c>
      <c r="S204" s="6">
        <f t="shared" si="128"/>
        <v>1152.5871643118739</v>
      </c>
      <c r="T204" s="6"/>
      <c r="U204" s="6"/>
      <c r="V204" s="6">
        <f t="shared" si="129"/>
        <v>0</v>
      </c>
      <c r="W204" s="149">
        <f t="shared" si="162"/>
        <v>1</v>
      </c>
      <c r="X204" s="97">
        <f t="shared" si="130"/>
        <v>0</v>
      </c>
      <c r="Y204" s="6">
        <f t="shared" si="131"/>
        <v>287.08390982538344</v>
      </c>
      <c r="Z204" s="6">
        <f t="shared" si="132"/>
        <v>981.82247421231898</v>
      </c>
      <c r="AA204" s="6">
        <f t="shared" si="133"/>
        <v>1090.918857336457</v>
      </c>
      <c r="AB204" s="6">
        <f t="shared" si="134"/>
        <v>55.648478763843279</v>
      </c>
      <c r="AC204" s="6">
        <f t="shared" si="135"/>
        <v>71.14294543419156</v>
      </c>
      <c r="AD204" s="6">
        <f t="array" ref="AD204">SUM(($A204-A174:A204=J174:J204)*(N174:N204))</f>
        <v>10.990574555859048</v>
      </c>
      <c r="AE204" s="6">
        <f t="shared" si="136"/>
        <v>7498910.1250466937</v>
      </c>
      <c r="AF204" s="6">
        <f t="shared" si="163"/>
        <v>7356720.1295193117</v>
      </c>
      <c r="AG204" s="6">
        <f t="shared" si="164"/>
        <v>0</v>
      </c>
      <c r="AH204" s="6">
        <f t="shared" si="137"/>
        <v>0</v>
      </c>
      <c r="AI204" s="6">
        <f t="shared" si="138"/>
        <v>0</v>
      </c>
      <c r="AJ204" s="6">
        <f t="shared" si="139"/>
        <v>3649.9264180135588</v>
      </c>
      <c r="AK204" s="6">
        <f t="shared" si="140"/>
        <v>5176.2591181329508</v>
      </c>
      <c r="AL204" s="6">
        <f t="shared" si="141"/>
        <v>840.70438992873051</v>
      </c>
      <c r="AM204" s="6">
        <f t="shared" si="142"/>
        <v>9666.8899260752405</v>
      </c>
      <c r="AN204" s="6">
        <f t="shared" si="143"/>
        <v>132523.10560130814</v>
      </c>
      <c r="AO204" s="6">
        <f t="shared" si="144"/>
        <v>1089.8749533090383</v>
      </c>
      <c r="AP204" s="6">
        <f t="shared" si="145"/>
        <v>12.093338427872791</v>
      </c>
      <c r="AQ204" s="14">
        <f t="shared" si="146"/>
        <v>5</v>
      </c>
      <c r="AR204" s="146">
        <f t="shared" si="147"/>
        <v>0</v>
      </c>
      <c r="AS204" s="146">
        <f t="shared" si="148"/>
        <v>0.18</v>
      </c>
      <c r="AT204" s="146">
        <f t="shared" si="149"/>
        <v>1</v>
      </c>
      <c r="AU204" s="77">
        <f t="shared" si="150"/>
        <v>0</v>
      </c>
      <c r="AV204" s="77">
        <f t="shared" si="151"/>
        <v>178.75756686743404</v>
      </c>
      <c r="AW204" s="77">
        <f t="shared" si="152"/>
        <v>9.4082929930228438</v>
      </c>
      <c r="AX204" s="77">
        <f t="shared" si="153"/>
        <v>47.081761211362881</v>
      </c>
      <c r="AY204" s="6">
        <f t="shared" si="165"/>
        <v>235.24762107181976</v>
      </c>
      <c r="AZ204" s="6">
        <f t="shared" si="154"/>
        <v>16698.248962258054</v>
      </c>
      <c r="BA204" s="6">
        <f t="shared" si="155"/>
        <v>258.88608806984797</v>
      </c>
      <c r="BB204" s="6">
        <f t="shared" si="156"/>
        <v>143279.87048069233</v>
      </c>
      <c r="BC204" s="6">
        <f t="shared" si="157"/>
        <v>28655.974096138481</v>
      </c>
      <c r="BD204" s="6">
        <f t="shared" si="158"/>
        <v>5431.5699373951247</v>
      </c>
      <c r="BE204" s="6">
        <f t="shared" si="159"/>
        <v>0</v>
      </c>
      <c r="BF204" s="6">
        <f t="shared" si="166"/>
        <v>0</v>
      </c>
      <c r="BG204" s="6"/>
      <c r="BH204" s="6"/>
      <c r="BI204" s="51">
        <f t="shared" si="160"/>
        <v>0.98103857851923559</v>
      </c>
      <c r="BT204" s="18"/>
    </row>
    <row r="205" spans="1:72">
      <c r="A205">
        <f t="shared" si="113"/>
        <v>182</v>
      </c>
      <c r="B205" s="30">
        <f t="shared" si="114"/>
        <v>43951</v>
      </c>
      <c r="C205" s="14">
        <f t="shared" si="115"/>
        <v>4</v>
      </c>
      <c r="D205" s="14">
        <f t="shared" si="116"/>
        <v>1</v>
      </c>
      <c r="E205" s="14">
        <f t="shared" si="117"/>
        <v>1</v>
      </c>
      <c r="F205" s="53">
        <f t="shared" si="118"/>
        <v>43951</v>
      </c>
      <c r="G205" s="66">
        <f t="shared" si="119"/>
        <v>0.82</v>
      </c>
      <c r="H205" s="66">
        <f t="shared" si="112"/>
        <v>0.1</v>
      </c>
      <c r="I205" s="172">
        <f t="shared" si="120"/>
        <v>7.9000000000000008E-3</v>
      </c>
      <c r="J205" s="14">
        <f t="shared" si="121"/>
        <v>6</v>
      </c>
      <c r="K205" s="18">
        <f t="shared" si="122"/>
        <v>0.12591079586666723</v>
      </c>
      <c r="L205" s="18">
        <f t="shared" si="123"/>
        <v>6.6666666666666671E-3</v>
      </c>
      <c r="M205" s="6">
        <f t="shared" si="124"/>
        <v>1116.9167412559323</v>
      </c>
      <c r="N205" s="6">
        <f t="shared" si="161"/>
        <v>8.8236422559218664</v>
      </c>
      <c r="O205" s="6">
        <f t="shared" si="125"/>
        <v>6365856.749852526</v>
      </c>
      <c r="P205" s="6">
        <f>IF($B205&lt;$D$12,0,IF('Plot Data'!X155&gt;0,'Plot Data'!X155,MAX(0,MIN($D$15,$O205))))</f>
        <v>0</v>
      </c>
      <c r="Q205" s="97">
        <f t="shared" si="126"/>
        <v>0</v>
      </c>
      <c r="R205" s="97">
        <f t="shared" si="127"/>
        <v>0</v>
      </c>
      <c r="S205" s="6">
        <f t="shared" si="128"/>
        <v>1116.9167412559323</v>
      </c>
      <c r="T205" s="6"/>
      <c r="U205" s="6"/>
      <c r="V205" s="6">
        <f t="shared" si="129"/>
        <v>0</v>
      </c>
      <c r="W205" s="149">
        <f t="shared" si="162"/>
        <v>1</v>
      </c>
      <c r="X205" s="97">
        <f t="shared" si="130"/>
        <v>0</v>
      </c>
      <c r="Y205" s="6">
        <f t="shared" si="131"/>
        <v>278.24239381921637</v>
      </c>
      <c r="Z205" s="6">
        <f t="shared" si="132"/>
        <v>951.48988358199585</v>
      </c>
      <c r="AA205" s="6">
        <f t="shared" si="133"/>
        <v>1057.3210965130222</v>
      </c>
      <c r="AB205" s="6">
        <f t="shared" si="134"/>
        <v>53.932379971646945</v>
      </c>
      <c r="AC205" s="6">
        <f t="shared" si="135"/>
        <v>69.05416771306507</v>
      </c>
      <c r="AD205" s="6">
        <f t="array" ref="AD205">SUM(($A205-A175:A205=J175:J205)*(N175:N205))</f>
        <v>10.651645044400272</v>
      </c>
      <c r="AE205" s="6">
        <f t="shared" si="136"/>
        <v>7498899.4734016489</v>
      </c>
      <c r="AF205" s="6">
        <f t="shared" si="163"/>
        <v>7355603.212778056</v>
      </c>
      <c r="AG205" s="6">
        <f t="shared" si="164"/>
        <v>0</v>
      </c>
      <c r="AH205" s="6">
        <f t="shared" si="137"/>
        <v>0</v>
      </c>
      <c r="AI205" s="6">
        <f t="shared" si="138"/>
        <v>0</v>
      </c>
      <c r="AJ205" s="6">
        <f t="shared" si="139"/>
        <v>3537.1108818682783</v>
      </c>
      <c r="AK205" s="6">
        <f t="shared" si="140"/>
        <v>5016.495525230278</v>
      </c>
      <c r="AL205" s="6">
        <f t="shared" si="141"/>
        <v>814.93095714291201</v>
      </c>
      <c r="AM205" s="6">
        <f t="shared" si="142"/>
        <v>9368.537364241467</v>
      </c>
      <c r="AN205" s="6">
        <f t="shared" si="143"/>
        <v>133927.72325935343</v>
      </c>
      <c r="AO205" s="6">
        <f t="shared" si="144"/>
        <v>1100.5265983534387</v>
      </c>
      <c r="AP205" s="6">
        <f t="shared" si="145"/>
        <v>11.72143877694592</v>
      </c>
      <c r="AQ205" s="14">
        <f t="shared" si="146"/>
        <v>5</v>
      </c>
      <c r="AR205" s="146">
        <f t="shared" si="147"/>
        <v>0</v>
      </c>
      <c r="AS205" s="146">
        <f t="shared" si="148"/>
        <v>0.18</v>
      </c>
      <c r="AT205" s="146">
        <f t="shared" si="149"/>
        <v>1</v>
      </c>
      <c r="AU205" s="77">
        <f t="shared" si="150"/>
        <v>0</v>
      </c>
      <c r="AV205" s="77">
        <f t="shared" si="151"/>
        <v>173.24045223623347</v>
      </c>
      <c r="AW205" s="77">
        <f t="shared" si="152"/>
        <v>9.1179185387491302</v>
      </c>
      <c r="AX205" s="77">
        <f t="shared" si="153"/>
        <v>45.631752586351489</v>
      </c>
      <c r="AY205" s="6">
        <f t="shared" si="165"/>
        <v>227.9901233613341</v>
      </c>
      <c r="AZ205" s="6">
        <f t="shared" si="154"/>
        <v>16926.239085619389</v>
      </c>
      <c r="BA205" s="6">
        <f t="shared" si="155"/>
        <v>250.92025612204401</v>
      </c>
      <c r="BB205" s="6">
        <f t="shared" si="156"/>
        <v>144396.78722194827</v>
      </c>
      <c r="BC205" s="6">
        <f t="shared" si="157"/>
        <v>28879.357444389669</v>
      </c>
      <c r="BD205" s="6">
        <f t="shared" si="158"/>
        <v>5485.5023173667714</v>
      </c>
      <c r="BE205" s="6">
        <f t="shared" si="159"/>
        <v>0</v>
      </c>
      <c r="BF205" s="6">
        <f t="shared" si="166"/>
        <v>0</v>
      </c>
      <c r="BG205" s="6"/>
      <c r="BH205" s="6"/>
      <c r="BI205" s="51">
        <f t="shared" si="160"/>
        <v>0.98089102792591631</v>
      </c>
      <c r="BT205" s="18"/>
    </row>
    <row r="206" spans="1:72">
      <c r="A206">
        <f t="shared" si="113"/>
        <v>183</v>
      </c>
      <c r="B206" s="30">
        <f t="shared" si="114"/>
        <v>43952</v>
      </c>
      <c r="C206" s="14">
        <f t="shared" si="115"/>
        <v>4</v>
      </c>
      <c r="D206" s="14">
        <f t="shared" si="116"/>
        <v>1</v>
      </c>
      <c r="E206" s="14">
        <f t="shared" si="117"/>
        <v>1</v>
      </c>
      <c r="F206" s="53">
        <f t="shared" si="118"/>
        <v>43952</v>
      </c>
      <c r="G206" s="66">
        <f t="shared" si="119"/>
        <v>0.82</v>
      </c>
      <c r="H206" s="66">
        <f t="shared" si="112"/>
        <v>0.1</v>
      </c>
      <c r="I206" s="172">
        <f t="shared" si="120"/>
        <v>7.9000000000000008E-3</v>
      </c>
      <c r="J206" s="14">
        <f t="shared" si="121"/>
        <v>6</v>
      </c>
      <c r="K206" s="18">
        <f t="shared" si="122"/>
        <v>0.12589963798810155</v>
      </c>
      <c r="L206" s="18">
        <f t="shared" si="123"/>
        <v>6.6666666666666671E-3</v>
      </c>
      <c r="M206" s="6">
        <f t="shared" si="124"/>
        <v>1082.3288231940337</v>
      </c>
      <c r="N206" s="6">
        <f t="shared" si="161"/>
        <v>8.5503977032328677</v>
      </c>
      <c r="O206" s="6">
        <f t="shared" si="125"/>
        <v>6366101.2956317961</v>
      </c>
      <c r="P206" s="6">
        <f>IF($B206&lt;$D$12,0,IF('Plot Data'!X156&gt;0,'Plot Data'!X156,MAX(0,MIN($D$15,$O206))))</f>
        <v>0</v>
      </c>
      <c r="Q206" s="97">
        <f t="shared" si="126"/>
        <v>0</v>
      </c>
      <c r="R206" s="97">
        <f t="shared" si="127"/>
        <v>0</v>
      </c>
      <c r="S206" s="6">
        <f t="shared" si="128"/>
        <v>1082.3288231940337</v>
      </c>
      <c r="T206" s="6"/>
      <c r="U206" s="6"/>
      <c r="V206" s="6">
        <f t="shared" si="129"/>
        <v>0</v>
      </c>
      <c r="W206" s="149">
        <f t="shared" si="162"/>
        <v>1</v>
      </c>
      <c r="X206" s="97">
        <f t="shared" si="130"/>
        <v>0</v>
      </c>
      <c r="Y206" s="6">
        <f t="shared" si="131"/>
        <v>269.66189985823473</v>
      </c>
      <c r="Z206" s="6">
        <f t="shared" si="132"/>
        <v>922.06973144949916</v>
      </c>
      <c r="AA206" s="6">
        <f t="shared" si="133"/>
        <v>1024.715219461292</v>
      </c>
      <c r="AB206" s="6">
        <f t="shared" si="134"/>
        <v>52.268294405682468</v>
      </c>
      <c r="AC206" s="6">
        <f t="shared" si="135"/>
        <v>66.962311217010893</v>
      </c>
      <c r="AD206" s="6">
        <f t="array" ref="AD206">SUM(($A206-A176:A206=J176:J206)*(N176:N206))</f>
        <v>10.322988145122288</v>
      </c>
      <c r="AE206" s="6">
        <f t="shared" si="136"/>
        <v>7498889.1504135039</v>
      </c>
      <c r="AF206" s="6">
        <f t="shared" si="163"/>
        <v>7354520.8839548621</v>
      </c>
      <c r="AG206" s="6">
        <f t="shared" si="164"/>
        <v>0</v>
      </c>
      <c r="AH206" s="6">
        <f t="shared" si="137"/>
        <v>0</v>
      </c>
      <c r="AI206" s="6">
        <f t="shared" si="138"/>
        <v>0</v>
      </c>
      <c r="AJ206" s="6">
        <f t="shared" si="139"/>
        <v>3427.708073754578</v>
      </c>
      <c r="AK206" s="6">
        <f t="shared" si="140"/>
        <v>4861.581742812803</v>
      </c>
      <c r="AL206" s="6">
        <f t="shared" si="141"/>
        <v>789.9139521864613</v>
      </c>
      <c r="AM206" s="6">
        <f t="shared" si="142"/>
        <v>9079.2037687538432</v>
      </c>
      <c r="AN206" s="6">
        <f t="shared" si="143"/>
        <v>135289.06268988998</v>
      </c>
      <c r="AO206" s="6">
        <f t="shared" si="144"/>
        <v>1110.8495864985609</v>
      </c>
      <c r="AP206" s="6">
        <f t="shared" si="145"/>
        <v>11.360842082096529</v>
      </c>
      <c r="AQ206" s="14">
        <f t="shared" si="146"/>
        <v>5</v>
      </c>
      <c r="AR206" s="146">
        <f t="shared" si="147"/>
        <v>0</v>
      </c>
      <c r="AS206" s="146">
        <f t="shared" si="148"/>
        <v>0.18</v>
      </c>
      <c r="AT206" s="146">
        <f t="shared" si="149"/>
        <v>1</v>
      </c>
      <c r="AU206" s="77">
        <f t="shared" si="150"/>
        <v>0</v>
      </c>
      <c r="AV206" s="77">
        <f t="shared" si="151"/>
        <v>167.89164309030656</v>
      </c>
      <c r="AW206" s="77">
        <f t="shared" si="152"/>
        <v>8.83640226791087</v>
      </c>
      <c r="AX206" s="77">
        <f t="shared" si="153"/>
        <v>44.2245515767505</v>
      </c>
      <c r="AY206" s="6">
        <f t="shared" si="165"/>
        <v>220.95259693496791</v>
      </c>
      <c r="AZ206" s="6">
        <f t="shared" si="154"/>
        <v>17147.191682554356</v>
      </c>
      <c r="BA206" s="6">
        <f t="shared" si="155"/>
        <v>243.19398062216169</v>
      </c>
      <c r="BB206" s="6">
        <f t="shared" si="156"/>
        <v>145479.11604514229</v>
      </c>
      <c r="BC206" s="6">
        <f t="shared" si="157"/>
        <v>29095.823209028476</v>
      </c>
      <c r="BD206" s="6">
        <f t="shared" si="158"/>
        <v>5537.7706117724538</v>
      </c>
      <c r="BE206" s="6">
        <f t="shared" si="159"/>
        <v>0</v>
      </c>
      <c r="BF206" s="6">
        <f t="shared" si="166"/>
        <v>0</v>
      </c>
      <c r="BG206" s="6"/>
      <c r="BH206" s="6"/>
      <c r="BI206" s="51">
        <f t="shared" si="160"/>
        <v>0.98074804633554546</v>
      </c>
      <c r="BT206" s="18"/>
    </row>
    <row r="207" spans="1:72">
      <c r="A207">
        <f t="shared" si="113"/>
        <v>184</v>
      </c>
      <c r="B207" s="30">
        <f t="shared" si="114"/>
        <v>43953</v>
      </c>
      <c r="C207" s="14">
        <f t="shared" si="115"/>
        <v>4</v>
      </c>
      <c r="D207" s="14">
        <f t="shared" si="116"/>
        <v>1</v>
      </c>
      <c r="E207" s="14">
        <f t="shared" si="117"/>
        <v>1</v>
      </c>
      <c r="F207" s="53">
        <f t="shared" si="118"/>
        <v>43953</v>
      </c>
      <c r="G207" s="66">
        <f t="shared" si="119"/>
        <v>0.82</v>
      </c>
      <c r="H207" s="66">
        <f t="shared" si="112"/>
        <v>0.1</v>
      </c>
      <c r="I207" s="172">
        <f t="shared" si="120"/>
        <v>7.9000000000000008E-3</v>
      </c>
      <c r="J207" s="14">
        <f t="shared" si="121"/>
        <v>6</v>
      </c>
      <c r="K207" s="18">
        <f t="shared" si="122"/>
        <v>0.12588882474154484</v>
      </c>
      <c r="L207" s="18">
        <f t="shared" si="123"/>
        <v>6.6666666666666671E-3</v>
      </c>
      <c r="M207" s="6">
        <f t="shared" si="124"/>
        <v>1048.7950459642998</v>
      </c>
      <c r="N207" s="6">
        <f t="shared" si="161"/>
        <v>8.2854808631179697</v>
      </c>
      <c r="O207" s="6">
        <f t="shared" si="125"/>
        <v>6366338.4546480374</v>
      </c>
      <c r="P207" s="6">
        <f>IF($B207&lt;$D$12,0,IF('Plot Data'!X157&gt;0,'Plot Data'!X157,MAX(0,MIN($D$15,$O207))))</f>
        <v>0</v>
      </c>
      <c r="Q207" s="97">
        <f t="shared" si="126"/>
        <v>0</v>
      </c>
      <c r="R207" s="97">
        <f t="shared" si="127"/>
        <v>0</v>
      </c>
      <c r="S207" s="6">
        <f t="shared" si="128"/>
        <v>1048.7950459642998</v>
      </c>
      <c r="T207" s="6"/>
      <c r="U207" s="6"/>
      <c r="V207" s="6">
        <f t="shared" si="129"/>
        <v>0</v>
      </c>
      <c r="W207" s="149">
        <f t="shared" si="162"/>
        <v>1</v>
      </c>
      <c r="X207" s="97">
        <f t="shared" si="130"/>
        <v>0</v>
      </c>
      <c r="Y207" s="6">
        <f t="shared" si="131"/>
        <v>261.34147202841234</v>
      </c>
      <c r="Z207" s="6">
        <f t="shared" si="132"/>
        <v>893.5333930047459</v>
      </c>
      <c r="AA207" s="6">
        <f t="shared" si="133"/>
        <v>993.09759370796678</v>
      </c>
      <c r="AB207" s="6">
        <f t="shared" si="134"/>
        <v>50.655102993050726</v>
      </c>
      <c r="AC207" s="6">
        <f t="shared" si="135"/>
        <v>64.898434542652822</v>
      </c>
      <c r="AD207" s="6">
        <f t="array" ref="AD207">SUM(($A207-A177:A207=J177:J207)*(N177:N207))</f>
        <v>10.004382841127519</v>
      </c>
      <c r="AE207" s="6">
        <f t="shared" si="136"/>
        <v>7498879.1460306626</v>
      </c>
      <c r="AF207" s="6">
        <f t="shared" si="163"/>
        <v>7353472.0889088977</v>
      </c>
      <c r="AG207" s="6">
        <f t="shared" si="164"/>
        <v>0</v>
      </c>
      <c r="AH207" s="6">
        <f t="shared" si="137"/>
        <v>0</v>
      </c>
      <c r="AI207" s="6">
        <f t="shared" si="138"/>
        <v>0</v>
      </c>
      <c r="AJ207" s="6">
        <f t="shared" si="139"/>
        <v>3321.6282546857201</v>
      </c>
      <c r="AK207" s="6">
        <f t="shared" si="140"/>
        <v>4711.3624391165313</v>
      </c>
      <c r="AL207" s="6">
        <f t="shared" si="141"/>
        <v>765.66623779573172</v>
      </c>
      <c r="AM207" s="6">
        <f t="shared" si="142"/>
        <v>8798.6569315979832</v>
      </c>
      <c r="AN207" s="6">
        <f t="shared" si="143"/>
        <v>136608.40019016899</v>
      </c>
      <c r="AO207" s="6">
        <f t="shared" si="144"/>
        <v>1120.8539693396885</v>
      </c>
      <c r="AP207" s="6">
        <f t="shared" si="145"/>
        <v>11.01117029812443</v>
      </c>
      <c r="AQ207" s="14">
        <f t="shared" si="146"/>
        <v>6</v>
      </c>
      <c r="AR207" s="146">
        <f t="shared" si="147"/>
        <v>0</v>
      </c>
      <c r="AS207" s="146">
        <f t="shared" si="148"/>
        <v>0.28000000000000003</v>
      </c>
      <c r="AT207" s="146">
        <f t="shared" si="149"/>
        <v>1</v>
      </c>
      <c r="AU207" s="77">
        <f t="shared" si="150"/>
        <v>0</v>
      </c>
      <c r="AV207" s="77">
        <f t="shared" si="151"/>
        <v>253.09630903281092</v>
      </c>
      <c r="AW207" s="77">
        <f t="shared" si="152"/>
        <v>13.320858370147944</v>
      </c>
      <c r="AX207" s="77">
        <f t="shared" si="153"/>
        <v>42.860001412659628</v>
      </c>
      <c r="AY207" s="6">
        <f t="shared" si="165"/>
        <v>309.2771688156185</v>
      </c>
      <c r="AZ207" s="6">
        <f t="shared" si="154"/>
        <v>17456.468851369973</v>
      </c>
      <c r="BA207" s="6">
        <f t="shared" si="155"/>
        <v>249.29205870536603</v>
      </c>
      <c r="BB207" s="6">
        <f t="shared" si="156"/>
        <v>146527.91109110659</v>
      </c>
      <c r="BC207" s="6">
        <f t="shared" si="157"/>
        <v>29305.582218221338</v>
      </c>
      <c r="BD207" s="6">
        <f t="shared" si="158"/>
        <v>5588.4257147655044</v>
      </c>
      <c r="BE207" s="6">
        <f t="shared" si="159"/>
        <v>0</v>
      </c>
      <c r="BF207" s="6">
        <f t="shared" si="166"/>
        <v>0</v>
      </c>
      <c r="BG207" s="6"/>
      <c r="BH207" s="6"/>
      <c r="BI207" s="51">
        <f t="shared" si="160"/>
        <v>0.98060949452709445</v>
      </c>
      <c r="BT207" s="18"/>
    </row>
    <row r="208" spans="1:72">
      <c r="A208">
        <f t="shared" si="113"/>
        <v>185</v>
      </c>
      <c r="B208" s="30">
        <f t="shared" si="114"/>
        <v>43954</v>
      </c>
      <c r="C208" s="14">
        <f t="shared" si="115"/>
        <v>4</v>
      </c>
      <c r="D208" s="14">
        <f t="shared" si="116"/>
        <v>1</v>
      </c>
      <c r="E208" s="14">
        <f t="shared" si="117"/>
        <v>1</v>
      </c>
      <c r="F208" s="53">
        <f t="shared" si="118"/>
        <v>43954</v>
      </c>
      <c r="G208" s="66">
        <f t="shared" si="119"/>
        <v>0.82</v>
      </c>
      <c r="H208" s="66">
        <f t="shared" si="112"/>
        <v>0.1</v>
      </c>
      <c r="I208" s="172">
        <f t="shared" si="120"/>
        <v>7.9000000000000008E-3</v>
      </c>
      <c r="J208" s="14">
        <f t="shared" si="121"/>
        <v>6</v>
      </c>
      <c r="K208" s="18">
        <f t="shared" si="122"/>
        <v>0.12587834567970529</v>
      </c>
      <c r="L208" s="18">
        <f t="shared" si="123"/>
        <v>6.6666666666666671E-3</v>
      </c>
      <c r="M208" s="6">
        <f t="shared" si="124"/>
        <v>1016.2840209816004</v>
      </c>
      <c r="N208" s="6">
        <f t="shared" si="161"/>
        <v>8.0286437657546443</v>
      </c>
      <c r="O208" s="6">
        <f t="shared" si="125"/>
        <v>6366568.4157342054</v>
      </c>
      <c r="P208" s="6">
        <f>IF($B208&lt;$D$12,0,IF('Plot Data'!X158&gt;0,'Plot Data'!X158,MAX(0,MIN($D$15,$O208))))</f>
        <v>0</v>
      </c>
      <c r="Q208" s="97">
        <f t="shared" si="126"/>
        <v>0</v>
      </c>
      <c r="R208" s="97">
        <f t="shared" si="127"/>
        <v>0</v>
      </c>
      <c r="S208" s="6">
        <f t="shared" si="128"/>
        <v>1016.2840209816003</v>
      </c>
      <c r="T208" s="6"/>
      <c r="U208" s="6"/>
      <c r="V208" s="6">
        <f t="shared" si="129"/>
        <v>0</v>
      </c>
      <c r="W208" s="149">
        <f t="shared" si="162"/>
        <v>1</v>
      </c>
      <c r="X208" s="97">
        <f t="shared" si="130"/>
        <v>0</v>
      </c>
      <c r="Y208" s="6">
        <f t="shared" si="131"/>
        <v>253.27551496525362</v>
      </c>
      <c r="Z208" s="6">
        <f t="shared" si="132"/>
        <v>865.86305855522698</v>
      </c>
      <c r="AA208" s="6">
        <f t="shared" si="133"/>
        <v>962.44695686796376</v>
      </c>
      <c r="AB208" s="6">
        <f t="shared" si="134"/>
        <v>49.091123710615946</v>
      </c>
      <c r="AC208" s="6">
        <f t="shared" si="135"/>
        <v>62.889416659239693</v>
      </c>
      <c r="AD208" s="6">
        <f t="array" ref="AD208">SUM(($A208-A178:A208=J178:J208)*(N178:N208))</f>
        <v>9.69549693284665</v>
      </c>
      <c r="AE208" s="6">
        <f t="shared" si="136"/>
        <v>7498869.45053373</v>
      </c>
      <c r="AF208" s="6">
        <f t="shared" si="163"/>
        <v>7352455.804887916</v>
      </c>
      <c r="AG208" s="6">
        <f t="shared" si="164"/>
        <v>0</v>
      </c>
      <c r="AH208" s="6">
        <f t="shared" si="137"/>
        <v>0</v>
      </c>
      <c r="AI208" s="6">
        <f t="shared" si="138"/>
        <v>0</v>
      </c>
      <c r="AJ208" s="6">
        <f t="shared" si="139"/>
        <v>3218.7737021468402</v>
      </c>
      <c r="AK208" s="6">
        <f t="shared" si="140"/>
        <v>4565.6874170931787</v>
      </c>
      <c r="AL208" s="6">
        <f t="shared" si="141"/>
        <v>742.1724479142614</v>
      </c>
      <c r="AM208" s="6">
        <f t="shared" si="142"/>
        <v>8526.6335671542802</v>
      </c>
      <c r="AN208" s="6">
        <f t="shared" si="143"/>
        <v>137887.01207866147</v>
      </c>
      <c r="AO208" s="6">
        <f t="shared" si="144"/>
        <v>1130.5494662725353</v>
      </c>
      <c r="AP208" s="6">
        <f t="shared" si="145"/>
        <v>10.67200871549481</v>
      </c>
      <c r="AQ208" s="14">
        <f t="shared" si="146"/>
        <v>6</v>
      </c>
      <c r="AR208" s="146">
        <f t="shared" si="147"/>
        <v>0</v>
      </c>
      <c r="AS208" s="146">
        <f t="shared" si="148"/>
        <v>0.28000000000000003</v>
      </c>
      <c r="AT208" s="146">
        <f t="shared" si="149"/>
        <v>1</v>
      </c>
      <c r="AU208" s="77">
        <f t="shared" si="150"/>
        <v>0</v>
      </c>
      <c r="AV208" s="77">
        <f t="shared" si="151"/>
        <v>245.2705485655668</v>
      </c>
      <c r="AW208" s="77">
        <f t="shared" si="152"/>
        <v>12.90897624029299</v>
      </c>
      <c r="AX208" s="77">
        <f t="shared" si="153"/>
        <v>41.537184454301595</v>
      </c>
      <c r="AY208" s="6">
        <f t="shared" si="165"/>
        <v>299.71670926016139</v>
      </c>
      <c r="AZ208" s="6">
        <f t="shared" si="154"/>
        <v>17756.185560630136</v>
      </c>
      <c r="BA208" s="6">
        <f t="shared" si="155"/>
        <v>255.19441540119831</v>
      </c>
      <c r="BB208" s="6">
        <f t="shared" si="156"/>
        <v>147544.1951120882</v>
      </c>
      <c r="BC208" s="6">
        <f t="shared" si="157"/>
        <v>29508.839022417658</v>
      </c>
      <c r="BD208" s="6">
        <f t="shared" si="158"/>
        <v>5637.51683847612</v>
      </c>
      <c r="BE208" s="6">
        <f t="shared" si="159"/>
        <v>0</v>
      </c>
      <c r="BF208" s="6">
        <f t="shared" si="166"/>
        <v>0</v>
      </c>
      <c r="BG208" s="6"/>
      <c r="BH208" s="6"/>
      <c r="BI208" s="51">
        <f t="shared" si="160"/>
        <v>0.98047523741923615</v>
      </c>
      <c r="BT208" s="18"/>
    </row>
    <row r="209" spans="1:72">
      <c r="A209">
        <f t="shared" si="113"/>
        <v>186</v>
      </c>
      <c r="B209" s="30">
        <f t="shared" si="114"/>
        <v>43955</v>
      </c>
      <c r="C209" s="14">
        <f t="shared" si="115"/>
        <v>4</v>
      </c>
      <c r="D209" s="14">
        <f t="shared" si="116"/>
        <v>1</v>
      </c>
      <c r="E209" s="14">
        <f t="shared" si="117"/>
        <v>1</v>
      </c>
      <c r="F209" s="53">
        <f t="shared" si="118"/>
        <v>43955</v>
      </c>
      <c r="G209" s="66">
        <f t="shared" si="119"/>
        <v>0.82</v>
      </c>
      <c r="H209" s="66">
        <f t="shared" si="112"/>
        <v>0.1</v>
      </c>
      <c r="I209" s="172">
        <f t="shared" si="120"/>
        <v>7.9000000000000008E-3</v>
      </c>
      <c r="J209" s="14">
        <f t="shared" si="121"/>
        <v>6</v>
      </c>
      <c r="K209" s="18">
        <f t="shared" si="122"/>
        <v>0.12586819066264432</v>
      </c>
      <c r="L209" s="18">
        <f t="shared" si="123"/>
        <v>6.6666666666666671E-3</v>
      </c>
      <c r="M209" s="6">
        <f t="shared" si="124"/>
        <v>984.76385268187266</v>
      </c>
      <c r="N209" s="6">
        <f t="shared" si="161"/>
        <v>7.7796344361867948</v>
      </c>
      <c r="O209" s="6">
        <f t="shared" si="125"/>
        <v>6366791.3944215886</v>
      </c>
      <c r="P209" s="6">
        <f>IF($B209&lt;$D$12,0,IF('Plot Data'!X159&gt;0,'Plot Data'!X159,MAX(0,MIN($D$15,$O209))))</f>
        <v>0</v>
      </c>
      <c r="Q209" s="97">
        <f t="shared" si="126"/>
        <v>0</v>
      </c>
      <c r="R209" s="97">
        <f t="shared" si="127"/>
        <v>0</v>
      </c>
      <c r="S209" s="6">
        <f t="shared" si="128"/>
        <v>984.76385268187266</v>
      </c>
      <c r="T209" s="6"/>
      <c r="U209" s="6"/>
      <c r="V209" s="6">
        <f t="shared" si="129"/>
        <v>0</v>
      </c>
      <c r="W209" s="149">
        <f t="shared" si="162"/>
        <v>1</v>
      </c>
      <c r="X209" s="97">
        <f t="shared" si="130"/>
        <v>0</v>
      </c>
      <c r="Y209" s="6">
        <f t="shared" si="131"/>
        <v>245.45561855307974</v>
      </c>
      <c r="Z209" s="6">
        <f t="shared" si="132"/>
        <v>839.03603677143985</v>
      </c>
      <c r="AA209" s="6">
        <f t="shared" si="133"/>
        <v>932.73135050170299</v>
      </c>
      <c r="AB209" s="6">
        <f t="shared" si="134"/>
        <v>47.574494179099794</v>
      </c>
      <c r="AC209" s="6">
        <f t="shared" si="135"/>
        <v>60.953812512753622</v>
      </c>
      <c r="AD209" s="6">
        <f t="array" ref="AD209">SUM(($A209-A179:A209=J179:J209)*(N179:N209))</f>
        <v>9.3959626003722096</v>
      </c>
      <c r="AE209" s="6">
        <f t="shared" si="136"/>
        <v>7498860.0545711294</v>
      </c>
      <c r="AF209" s="6">
        <f t="shared" si="163"/>
        <v>7351471.041035234</v>
      </c>
      <c r="AG209" s="6">
        <f t="shared" si="164"/>
        <v>0</v>
      </c>
      <c r="AH209" s="6">
        <f t="shared" si="137"/>
        <v>0</v>
      </c>
      <c r="AI209" s="6">
        <f t="shared" si="138"/>
        <v>0</v>
      </c>
      <c r="AJ209" s="6">
        <f t="shared" si="139"/>
        <v>3119.0458995041936</v>
      </c>
      <c r="AK209" s="6">
        <f t="shared" si="140"/>
        <v>4424.4176091838162</v>
      </c>
      <c r="AL209" s="6">
        <f t="shared" si="141"/>
        <v>719.3971669802354</v>
      </c>
      <c r="AM209" s="6">
        <f t="shared" si="142"/>
        <v>8262.8606756682457</v>
      </c>
      <c r="AN209" s="6">
        <f t="shared" si="143"/>
        <v>139126.15286022899</v>
      </c>
      <c r="AO209" s="6">
        <f t="shared" si="144"/>
        <v>1139.9454288729075</v>
      </c>
      <c r="AP209" s="6">
        <f t="shared" si="145"/>
        <v>10.342980651118685</v>
      </c>
      <c r="AQ209" s="14">
        <f t="shared" si="146"/>
        <v>6</v>
      </c>
      <c r="AR209" s="146">
        <f t="shared" si="147"/>
        <v>0</v>
      </c>
      <c r="AS209" s="146">
        <f t="shared" si="148"/>
        <v>0.28000000000000003</v>
      </c>
      <c r="AT209" s="146">
        <f t="shared" si="149"/>
        <v>1</v>
      </c>
      <c r="AU209" s="77">
        <f t="shared" si="150"/>
        <v>0</v>
      </c>
      <c r="AV209" s="77">
        <f t="shared" si="151"/>
        <v>237.67988253926239</v>
      </c>
      <c r="AW209" s="77">
        <f t="shared" si="152"/>
        <v>12.509467502066443</v>
      </c>
      <c r="AX209" s="77">
        <f t="shared" si="153"/>
        <v>40.254721442705076</v>
      </c>
      <c r="AY209" s="6">
        <f t="shared" si="165"/>
        <v>290.44407148403394</v>
      </c>
      <c r="AZ209" s="6">
        <f t="shared" si="154"/>
        <v>18046.629632114171</v>
      </c>
      <c r="BA209" s="6">
        <f t="shared" si="155"/>
        <v>260.90836892581035</v>
      </c>
      <c r="BB209" s="6">
        <f t="shared" si="156"/>
        <v>148528.95896477008</v>
      </c>
      <c r="BC209" s="6">
        <f t="shared" si="157"/>
        <v>29705.791792954034</v>
      </c>
      <c r="BD209" s="6">
        <f t="shared" si="158"/>
        <v>5685.09133265522</v>
      </c>
      <c r="BE209" s="6">
        <f t="shared" si="159"/>
        <v>0</v>
      </c>
      <c r="BF209" s="6">
        <f t="shared" si="166"/>
        <v>0</v>
      </c>
      <c r="BG209" s="6"/>
      <c r="BH209" s="6"/>
      <c r="BI209" s="51">
        <f t="shared" si="160"/>
        <v>0.98034514413346729</v>
      </c>
      <c r="BT209" s="18"/>
    </row>
    <row r="210" spans="1:72">
      <c r="A210">
        <f t="shared" si="113"/>
        <v>187</v>
      </c>
      <c r="B210" s="30">
        <f t="shared" si="114"/>
        <v>43956</v>
      </c>
      <c r="C210" s="14">
        <f t="shared" si="115"/>
        <v>4</v>
      </c>
      <c r="D210" s="14">
        <f t="shared" si="116"/>
        <v>1</v>
      </c>
      <c r="E210" s="14">
        <f t="shared" si="117"/>
        <v>1</v>
      </c>
      <c r="F210" s="53">
        <f t="shared" si="118"/>
        <v>43956</v>
      </c>
      <c r="G210" s="66">
        <f t="shared" si="119"/>
        <v>0.82</v>
      </c>
      <c r="H210" s="66">
        <f t="shared" si="112"/>
        <v>0.1</v>
      </c>
      <c r="I210" s="172">
        <f t="shared" si="120"/>
        <v>7.9000000000000008E-3</v>
      </c>
      <c r="J210" s="14">
        <f t="shared" si="121"/>
        <v>6</v>
      </c>
      <c r="K210" s="18">
        <f t="shared" si="122"/>
        <v>0.12585834986291672</v>
      </c>
      <c r="L210" s="18">
        <f t="shared" si="123"/>
        <v>6.6666666666666671E-3</v>
      </c>
      <c r="M210" s="6">
        <f t="shared" si="124"/>
        <v>954.20385056780242</v>
      </c>
      <c r="N210" s="6">
        <f t="shared" si="161"/>
        <v>7.5382104194856394</v>
      </c>
      <c r="O210" s="6">
        <f t="shared" si="125"/>
        <v>6367007.614811142</v>
      </c>
      <c r="P210" s="6">
        <f>IF($B210&lt;$D$12,0,IF('Plot Data'!X160&gt;0,'Plot Data'!X160,MAX(0,MIN($D$15,$O210))))</f>
        <v>0</v>
      </c>
      <c r="Q210" s="97">
        <f t="shared" si="126"/>
        <v>0</v>
      </c>
      <c r="R210" s="97">
        <f t="shared" si="127"/>
        <v>0</v>
      </c>
      <c r="S210" s="6">
        <f t="shared" si="128"/>
        <v>954.20385056780242</v>
      </c>
      <c r="T210" s="6"/>
      <c r="U210" s="6"/>
      <c r="V210" s="6">
        <f t="shared" si="129"/>
        <v>0</v>
      </c>
      <c r="W210" s="149">
        <f t="shared" si="162"/>
        <v>1</v>
      </c>
      <c r="X210" s="97">
        <f t="shared" si="130"/>
        <v>0</v>
      </c>
      <c r="Y210" s="6">
        <f t="shared" si="131"/>
        <v>237.87247089549896</v>
      </c>
      <c r="Z210" s="6">
        <f t="shared" si="132"/>
        <v>813.02721678528042</v>
      </c>
      <c r="AA210" s="6">
        <f t="shared" si="133"/>
        <v>903.91538940289604</v>
      </c>
      <c r="AB210" s="6">
        <f t="shared" si="134"/>
        <v>46.103486572474957</v>
      </c>
      <c r="AC210" s="6">
        <f t="shared" si="135"/>
        <v>59.096898638781035</v>
      </c>
      <c r="AD210" s="6">
        <f t="array" ref="AD210">SUM(($A210-A180:A210=J180:J210)*(N180:N210))</f>
        <v>9.105438598063806</v>
      </c>
      <c r="AE210" s="6">
        <f t="shared" si="136"/>
        <v>7498850.949132531</v>
      </c>
      <c r="AF210" s="6">
        <f t="shared" si="163"/>
        <v>7350516.8371846667</v>
      </c>
      <c r="AG210" s="6">
        <f t="shared" si="164"/>
        <v>0</v>
      </c>
      <c r="AH210" s="6">
        <f t="shared" si="137"/>
        <v>0</v>
      </c>
      <c r="AI210" s="6">
        <f t="shared" si="138"/>
        <v>0</v>
      </c>
      <c r="AJ210" s="6">
        <f t="shared" si="139"/>
        <v>3022.3500623912169</v>
      </c>
      <c r="AK210" s="6">
        <f t="shared" si="140"/>
        <v>4287.4259499937252</v>
      </c>
      <c r="AL210" s="6">
        <f t="shared" si="141"/>
        <v>697.29831631586558</v>
      </c>
      <c r="AM210" s="6">
        <f t="shared" si="142"/>
        <v>8007.0743287008081</v>
      </c>
      <c r="AN210" s="6">
        <f t="shared" si="143"/>
        <v>140327.03761916616</v>
      </c>
      <c r="AO210" s="6">
        <f t="shared" si="144"/>
        <v>1149.0508674709713</v>
      </c>
      <c r="AP210" s="6">
        <f t="shared" si="145"/>
        <v>10.023784102541706</v>
      </c>
      <c r="AQ210" s="14">
        <f t="shared" si="146"/>
        <v>6</v>
      </c>
      <c r="AR210" s="146">
        <f t="shared" si="147"/>
        <v>0</v>
      </c>
      <c r="AS210" s="146">
        <f t="shared" si="148"/>
        <v>0.28000000000000003</v>
      </c>
      <c r="AT210" s="146">
        <f t="shared" si="149"/>
        <v>1</v>
      </c>
      <c r="AU210" s="77">
        <f t="shared" si="150"/>
        <v>0</v>
      </c>
      <c r="AV210" s="77">
        <f t="shared" si="151"/>
        <v>230.31957357569038</v>
      </c>
      <c r="AW210" s="77">
        <f t="shared" si="152"/>
        <v>12.12208281977318</v>
      </c>
      <c r="AX210" s="77">
        <f t="shared" si="153"/>
        <v>34.253635808951849</v>
      </c>
      <c r="AY210" s="6">
        <f t="shared" si="165"/>
        <v>276.69529220441541</v>
      </c>
      <c r="AZ210" s="6">
        <f t="shared" si="154"/>
        <v>18323.324924318586</v>
      </c>
      <c r="BA210" s="6">
        <f t="shared" si="155"/>
        <v>265.76051187605015</v>
      </c>
      <c r="BB210" s="6">
        <f t="shared" si="156"/>
        <v>149483.16281533788</v>
      </c>
      <c r="BC210" s="6">
        <f t="shared" si="157"/>
        <v>29896.632563067596</v>
      </c>
      <c r="BD210" s="6">
        <f t="shared" si="158"/>
        <v>5731.194819227695</v>
      </c>
      <c r="BE210" s="6">
        <f t="shared" si="159"/>
        <v>0</v>
      </c>
      <c r="BF210" s="6">
        <f t="shared" si="166"/>
        <v>0</v>
      </c>
      <c r="BG210" s="6"/>
      <c r="BH210" s="6"/>
      <c r="BI210" s="51">
        <f t="shared" si="160"/>
        <v>0.98021908783704736</v>
      </c>
      <c r="BT210" s="18"/>
    </row>
    <row r="211" spans="1:72">
      <c r="A211">
        <f t="shared" si="113"/>
        <v>188</v>
      </c>
      <c r="B211" s="30">
        <f t="shared" si="114"/>
        <v>43957</v>
      </c>
      <c r="C211" s="14">
        <f t="shared" si="115"/>
        <v>4</v>
      </c>
      <c r="D211" s="14">
        <f t="shared" si="116"/>
        <v>1</v>
      </c>
      <c r="E211" s="14">
        <f t="shared" si="117"/>
        <v>1</v>
      </c>
      <c r="F211" s="53">
        <f t="shared" si="118"/>
        <v>43957</v>
      </c>
      <c r="G211" s="66">
        <f t="shared" si="119"/>
        <v>0.82</v>
      </c>
      <c r="H211" s="66">
        <f t="shared" si="112"/>
        <v>0.1</v>
      </c>
      <c r="I211" s="172">
        <f t="shared" si="120"/>
        <v>7.9000000000000008E-3</v>
      </c>
      <c r="J211" s="14">
        <f t="shared" si="121"/>
        <v>6</v>
      </c>
      <c r="K211" s="18">
        <f t="shared" si="122"/>
        <v>0.12584881375403928</v>
      </c>
      <c r="L211" s="18">
        <f t="shared" si="123"/>
        <v>6.6666666666666671E-3</v>
      </c>
      <c r="M211" s="6">
        <f t="shared" si="124"/>
        <v>924.57529540848225</v>
      </c>
      <c r="N211" s="6">
        <f t="shared" si="161"/>
        <v>7.3041448337270101</v>
      </c>
      <c r="O211" s="6">
        <f t="shared" si="125"/>
        <v>6367217.2935832553</v>
      </c>
      <c r="P211" s="6">
        <f>IF($B211&lt;$D$12,0,IF('Plot Data'!X161&gt;0,'Plot Data'!X161,MAX(0,MIN($D$15,$O211))))</f>
        <v>0</v>
      </c>
      <c r="Q211" s="97">
        <f t="shared" si="126"/>
        <v>0</v>
      </c>
      <c r="R211" s="97">
        <f t="shared" si="127"/>
        <v>0</v>
      </c>
      <c r="S211" s="6">
        <f t="shared" si="128"/>
        <v>924.57529540848225</v>
      </c>
      <c r="T211" s="6"/>
      <c r="U211" s="6"/>
      <c r="V211" s="6">
        <f t="shared" si="129"/>
        <v>0</v>
      </c>
      <c r="W211" s="149">
        <f t="shared" si="162"/>
        <v>1</v>
      </c>
      <c r="X211" s="97">
        <f t="shared" si="130"/>
        <v>0</v>
      </c>
      <c r="Y211" s="6">
        <f t="shared" si="131"/>
        <v>230.51743286237479</v>
      </c>
      <c r="Z211" s="6">
        <f t="shared" si="132"/>
        <v>787.81108214549818</v>
      </c>
      <c r="AA211" s="6">
        <f t="shared" si="133"/>
        <v>875.96624487702422</v>
      </c>
      <c r="AB211" s="6">
        <f t="shared" si="134"/>
        <v>44.676669650237294</v>
      </c>
      <c r="AC211" s="6">
        <f t="shared" si="135"/>
        <v>57.313525197324999</v>
      </c>
      <c r="AD211" s="6">
        <f t="array" ref="AD211">SUM(($A211-A181:A211=J181:J211)*(N181:N211))</f>
        <v>8.8236422559218664</v>
      </c>
      <c r="AE211" s="6">
        <f t="shared" si="136"/>
        <v>7498842.1254902752</v>
      </c>
      <c r="AF211" s="6">
        <f t="shared" si="163"/>
        <v>7349592.2618892584</v>
      </c>
      <c r="AG211" s="6">
        <f t="shared" si="164"/>
        <v>0</v>
      </c>
      <c r="AH211" s="6">
        <f t="shared" si="137"/>
        <v>0</v>
      </c>
      <c r="AI211" s="6">
        <f t="shared" si="138"/>
        <v>0</v>
      </c>
      <c r="AJ211" s="6">
        <f t="shared" si="139"/>
        <v>2928.5968427918265</v>
      </c>
      <c r="AK211" s="6">
        <f t="shared" si="140"/>
        <v>4154.5941176119622</v>
      </c>
      <c r="AL211" s="6">
        <f t="shared" si="141"/>
        <v>675.83781851285596</v>
      </c>
      <c r="AM211" s="6">
        <f t="shared" si="142"/>
        <v>7759.0287789166441</v>
      </c>
      <c r="AN211" s="6">
        <f t="shared" si="143"/>
        <v>141490.83482210289</v>
      </c>
      <c r="AO211" s="6">
        <f t="shared" si="144"/>
        <v>1157.8745097268932</v>
      </c>
      <c r="AP211" s="6">
        <f t="shared" si="145"/>
        <v>9.7142223454078316</v>
      </c>
      <c r="AQ211" s="14">
        <f t="shared" si="146"/>
        <v>6</v>
      </c>
      <c r="AR211" s="146">
        <f t="shared" si="147"/>
        <v>0</v>
      </c>
      <c r="AS211" s="146">
        <f t="shared" si="148"/>
        <v>0.28000000000000003</v>
      </c>
      <c r="AT211" s="146">
        <f t="shared" si="149"/>
        <v>1</v>
      </c>
      <c r="AU211" s="77">
        <f t="shared" si="150"/>
        <v>0</v>
      </c>
      <c r="AV211" s="77">
        <f t="shared" si="151"/>
        <v>223.18358578120302</v>
      </c>
      <c r="AW211" s="77">
        <f t="shared" si="152"/>
        <v>11.74650451480016</v>
      </c>
      <c r="AX211" s="77">
        <f t="shared" si="153"/>
        <v>33.194510332181963</v>
      </c>
      <c r="AY211" s="6">
        <f t="shared" si="165"/>
        <v>268.12460062818514</v>
      </c>
      <c r="AZ211" s="6">
        <f t="shared" si="154"/>
        <v>18591.449524946769</v>
      </c>
      <c r="BA211" s="6">
        <f t="shared" si="155"/>
        <v>270.457223241245</v>
      </c>
      <c r="BB211" s="6">
        <f t="shared" si="156"/>
        <v>150407.73811074637</v>
      </c>
      <c r="BC211" s="6">
        <f t="shared" si="157"/>
        <v>30081.547622149294</v>
      </c>
      <c r="BD211" s="6">
        <f t="shared" si="158"/>
        <v>5775.8714888779323</v>
      </c>
      <c r="BE211" s="6">
        <f t="shared" si="159"/>
        <v>0</v>
      </c>
      <c r="BF211" s="6">
        <f t="shared" si="166"/>
        <v>0</v>
      </c>
      <c r="BG211" s="6"/>
      <c r="BH211" s="6"/>
      <c r="BI211" s="51">
        <f t="shared" si="160"/>
        <v>0.98009694548793302</v>
      </c>
      <c r="BT211" s="18"/>
    </row>
    <row r="212" spans="1:72">
      <c r="A212">
        <f t="shared" si="113"/>
        <v>189</v>
      </c>
      <c r="B212" s="30">
        <f t="shared" si="114"/>
        <v>43958</v>
      </c>
      <c r="C212" s="14">
        <f t="shared" si="115"/>
        <v>4</v>
      </c>
      <c r="D212" s="14">
        <f t="shared" si="116"/>
        <v>1</v>
      </c>
      <c r="E212" s="14">
        <f t="shared" si="117"/>
        <v>1</v>
      </c>
      <c r="F212" s="53">
        <f t="shared" si="118"/>
        <v>43958</v>
      </c>
      <c r="G212" s="66">
        <f t="shared" si="119"/>
        <v>0.82</v>
      </c>
      <c r="H212" s="66">
        <f t="shared" si="112"/>
        <v>0.1</v>
      </c>
      <c r="I212" s="172">
        <f t="shared" si="120"/>
        <v>7.9000000000000008E-3</v>
      </c>
      <c r="J212" s="14">
        <f t="shared" si="121"/>
        <v>6</v>
      </c>
      <c r="K212" s="18">
        <f t="shared" si="122"/>
        <v>0.12583957309152377</v>
      </c>
      <c r="L212" s="18">
        <f t="shared" si="123"/>
        <v>6.6666666666666671E-3</v>
      </c>
      <c r="M212" s="6">
        <f t="shared" si="124"/>
        <v>895.85131203970525</v>
      </c>
      <c r="N212" s="6">
        <f t="shared" si="161"/>
        <v>7.0772253651136721</v>
      </c>
      <c r="O212" s="6">
        <f t="shared" si="125"/>
        <v>6367420.6322046546</v>
      </c>
      <c r="P212" s="6">
        <f>IF($B212&lt;$D$12,0,IF('Plot Data'!X162&gt;0,'Plot Data'!X162,MAX(0,MIN($D$15,$O212))))</f>
        <v>0</v>
      </c>
      <c r="Q212" s="97">
        <f t="shared" si="126"/>
        <v>0</v>
      </c>
      <c r="R212" s="97">
        <f t="shared" si="127"/>
        <v>0</v>
      </c>
      <c r="S212" s="6">
        <f t="shared" si="128"/>
        <v>895.85131203970525</v>
      </c>
      <c r="T212" s="6"/>
      <c r="U212" s="6"/>
      <c r="V212" s="6">
        <f t="shared" si="129"/>
        <v>0</v>
      </c>
      <c r="W212" s="149">
        <f t="shared" si="162"/>
        <v>1</v>
      </c>
      <c r="X212" s="97">
        <f t="shared" si="130"/>
        <v>0</v>
      </c>
      <c r="Y212" s="6">
        <f t="shared" si="131"/>
        <v>223.38334825118648</v>
      </c>
      <c r="Z212" s="6">
        <f t="shared" si="132"/>
        <v>763.36308045424198</v>
      </c>
      <c r="AA212" s="6">
        <f t="shared" si="133"/>
        <v>848.85672335450852</v>
      </c>
      <c r="AB212" s="6">
        <f t="shared" si="134"/>
        <v>43.293152927761348</v>
      </c>
      <c r="AC212" s="6">
        <f t="shared" si="135"/>
        <v>55.564539303215568</v>
      </c>
      <c r="AD212" s="6">
        <f t="array" ref="AD212">SUM(($A212-A182:A212=J182:J212)*(N182:N212))</f>
        <v>8.5503977032328677</v>
      </c>
      <c r="AE212" s="6">
        <f t="shared" si="136"/>
        <v>7498833.5750925718</v>
      </c>
      <c r="AF212" s="6">
        <f t="shared" si="163"/>
        <v>7348696.410577219</v>
      </c>
      <c r="AG212" s="6">
        <f t="shared" si="164"/>
        <v>0</v>
      </c>
      <c r="AH212" s="6">
        <f t="shared" si="137"/>
        <v>0</v>
      </c>
      <c r="AI212" s="6">
        <f t="shared" si="138"/>
        <v>0</v>
      </c>
      <c r="AJ212" s="6">
        <f t="shared" si="139"/>
        <v>2837.7017261261035</v>
      </c>
      <c r="AK212" s="6">
        <f t="shared" si="140"/>
        <v>4025.8073217839342</v>
      </c>
      <c r="AL212" s="6">
        <f t="shared" si="141"/>
        <v>655.01603443416877</v>
      </c>
      <c r="AM212" s="6">
        <f t="shared" si="142"/>
        <v>7518.5250823442066</v>
      </c>
      <c r="AN212" s="6">
        <f t="shared" si="143"/>
        <v>142618.63943301182</v>
      </c>
      <c r="AO212" s="6">
        <f t="shared" si="144"/>
        <v>1166.424907430126</v>
      </c>
      <c r="AP212" s="6">
        <f t="shared" si="145"/>
        <v>9.4140441538124833</v>
      </c>
      <c r="AQ212" s="14">
        <f t="shared" si="146"/>
        <v>6</v>
      </c>
      <c r="AR212" s="146">
        <f t="shared" si="147"/>
        <v>0</v>
      </c>
      <c r="AS212" s="146">
        <f t="shared" si="148"/>
        <v>0.28000000000000003</v>
      </c>
      <c r="AT212" s="146">
        <f t="shared" si="149"/>
        <v>1</v>
      </c>
      <c r="AU212" s="77">
        <f t="shared" si="150"/>
        <v>0</v>
      </c>
      <c r="AV212" s="77">
        <f t="shared" si="151"/>
        <v>216.26523966488458</v>
      </c>
      <c r="AW212" s="77">
        <f t="shared" si="152"/>
        <v>11.382381034993927</v>
      </c>
      <c r="AX212" s="77">
        <f t="shared" si="153"/>
        <v>32.167202148170851</v>
      </c>
      <c r="AY212" s="6">
        <f t="shared" si="165"/>
        <v>259.81482284804935</v>
      </c>
      <c r="AZ212" s="6">
        <f t="shared" si="154"/>
        <v>18851.264347794819</v>
      </c>
      <c r="BA212" s="6">
        <f t="shared" si="155"/>
        <v>275.00360888220428</v>
      </c>
      <c r="BB212" s="6">
        <f t="shared" si="156"/>
        <v>151303.58942278608</v>
      </c>
      <c r="BC212" s="6">
        <f t="shared" si="157"/>
        <v>30260.717884557234</v>
      </c>
      <c r="BD212" s="6">
        <f t="shared" si="158"/>
        <v>5819.1646418056935</v>
      </c>
      <c r="BE212" s="6">
        <f t="shared" si="159"/>
        <v>0</v>
      </c>
      <c r="BF212" s="6">
        <f t="shared" si="166"/>
        <v>0</v>
      </c>
      <c r="BG212" s="6"/>
      <c r="BH212" s="6"/>
      <c r="BI212" s="51">
        <f t="shared" si="160"/>
        <v>0.97997859760296124</v>
      </c>
      <c r="BT212" s="18"/>
    </row>
    <row r="213" spans="1:72">
      <c r="A213">
        <f t="shared" si="113"/>
        <v>190</v>
      </c>
      <c r="B213" s="30">
        <f t="shared" si="114"/>
        <v>43959</v>
      </c>
      <c r="C213" s="14">
        <f t="shared" si="115"/>
        <v>4</v>
      </c>
      <c r="D213" s="14">
        <f t="shared" si="116"/>
        <v>1</v>
      </c>
      <c r="E213" s="14">
        <f t="shared" si="117"/>
        <v>1</v>
      </c>
      <c r="F213" s="53">
        <f t="shared" si="118"/>
        <v>43959</v>
      </c>
      <c r="G213" s="66">
        <f t="shared" si="119"/>
        <v>0.82</v>
      </c>
      <c r="H213" s="66">
        <f t="shared" si="112"/>
        <v>0.1</v>
      </c>
      <c r="I213" s="172">
        <f t="shared" si="120"/>
        <v>7.9000000000000008E-3</v>
      </c>
      <c r="J213" s="14">
        <f t="shared" si="121"/>
        <v>6</v>
      </c>
      <c r="K213" s="18">
        <f t="shared" si="122"/>
        <v>0.12583061889563971</v>
      </c>
      <c r="L213" s="18">
        <f t="shared" si="123"/>
        <v>6.6666666666666671E-3</v>
      </c>
      <c r="M213" s="6">
        <f t="shared" si="124"/>
        <v>868.00636485723737</v>
      </c>
      <c r="N213" s="6">
        <f t="shared" si="161"/>
        <v>6.8572502823721759</v>
      </c>
      <c r="O213" s="6">
        <f t="shared" si="125"/>
        <v>6367617.7925086934</v>
      </c>
      <c r="P213" s="6">
        <f>IF($B213&lt;$D$12,0,IF('Plot Data'!X163&gt;0,'Plot Data'!X163,MAX(0,MIN($D$15,$O213))))</f>
        <v>0</v>
      </c>
      <c r="Q213" s="97">
        <f t="shared" si="126"/>
        <v>0</v>
      </c>
      <c r="R213" s="97">
        <f t="shared" si="127"/>
        <v>0</v>
      </c>
      <c r="S213" s="6">
        <f t="shared" si="128"/>
        <v>868.00636485723737</v>
      </c>
      <c r="T213" s="6"/>
      <c r="U213" s="6"/>
      <c r="V213" s="6">
        <f t="shared" si="129"/>
        <v>0</v>
      </c>
      <c r="W213" s="149">
        <f t="shared" si="162"/>
        <v>1</v>
      </c>
      <c r="X213" s="97">
        <f t="shared" si="130"/>
        <v>0</v>
      </c>
      <c r="Y213" s="6">
        <f t="shared" si="131"/>
        <v>216.46576463880675</v>
      </c>
      <c r="Z213" s="6">
        <f t="shared" si="132"/>
        <v>739.66023632678582</v>
      </c>
      <c r="AA213" s="6">
        <f t="shared" si="133"/>
        <v>822.56990562746557</v>
      </c>
      <c r="AB213" s="6">
        <f t="shared" si="134"/>
        <v>41.951801838571996</v>
      </c>
      <c r="AC213" s="6">
        <f t="shared" si="135"/>
        <v>53.858690821331543</v>
      </c>
      <c r="AD213" s="6">
        <f t="array" ref="AD213">SUM(($A213-A183:A213=J183:J213)*(N183:N213))</f>
        <v>8.2854808631179697</v>
      </c>
      <c r="AE213" s="6">
        <f t="shared" si="136"/>
        <v>7498825.2896117084</v>
      </c>
      <c r="AF213" s="6">
        <f t="shared" si="163"/>
        <v>7347828.4042123621</v>
      </c>
      <c r="AG213" s="6">
        <f t="shared" si="164"/>
        <v>0</v>
      </c>
      <c r="AH213" s="6">
        <f t="shared" si="137"/>
        <v>0</v>
      </c>
      <c r="AI213" s="6">
        <f t="shared" si="138"/>
        <v>0</v>
      </c>
      <c r="AJ213" s="6">
        <f t="shared" si="139"/>
        <v>2749.5820900177482</v>
      </c>
      <c r="AK213" s="6">
        <f t="shared" si="140"/>
        <v>3900.9458506446831</v>
      </c>
      <c r="AL213" s="6">
        <f t="shared" si="141"/>
        <v>634.82366458829131</v>
      </c>
      <c r="AM213" s="6">
        <f t="shared" si="142"/>
        <v>7285.351605250723</v>
      </c>
      <c r="AN213" s="6">
        <f t="shared" si="143"/>
        <v>143711.53379409941</v>
      </c>
      <c r="AO213" s="6">
        <f t="shared" si="144"/>
        <v>1174.710388293244</v>
      </c>
      <c r="AP213" s="6">
        <f t="shared" si="145"/>
        <v>9.1229716849547255</v>
      </c>
      <c r="AQ213" s="14">
        <f t="shared" si="146"/>
        <v>6</v>
      </c>
      <c r="AR213" s="146">
        <f t="shared" si="147"/>
        <v>0</v>
      </c>
      <c r="AS213" s="146">
        <f t="shared" si="148"/>
        <v>0.28000000000000003</v>
      </c>
      <c r="AT213" s="146">
        <f t="shared" si="149"/>
        <v>1</v>
      </c>
      <c r="AU213" s="77">
        <f t="shared" si="150"/>
        <v>0</v>
      </c>
      <c r="AV213" s="77">
        <f t="shared" si="151"/>
        <v>209.55774785070253</v>
      </c>
      <c r="AW213" s="77">
        <f t="shared" si="152"/>
        <v>11.029355150036976</v>
      </c>
      <c r="AX213" s="77">
        <f t="shared" si="153"/>
        <v>31.171070107988168</v>
      </c>
      <c r="AY213" s="6">
        <f t="shared" si="165"/>
        <v>251.75817310872765</v>
      </c>
      <c r="AZ213" s="6">
        <f t="shared" si="154"/>
        <v>19103.022520903545</v>
      </c>
      <c r="BA213" s="6">
        <f t="shared" si="155"/>
        <v>279.40440547845566</v>
      </c>
      <c r="BB213" s="6">
        <f t="shared" si="156"/>
        <v>152171.59578764331</v>
      </c>
      <c r="BC213" s="6">
        <f t="shared" si="157"/>
        <v>30434.31915752868</v>
      </c>
      <c r="BD213" s="6">
        <f t="shared" si="158"/>
        <v>5861.116443644265</v>
      </c>
      <c r="BE213" s="6">
        <f t="shared" si="159"/>
        <v>0</v>
      </c>
      <c r="BF213" s="6">
        <f t="shared" si="166"/>
        <v>0</v>
      </c>
      <c r="BG213" s="6"/>
      <c r="BH213" s="6"/>
      <c r="BI213" s="51">
        <f t="shared" si="160"/>
        <v>0.97986392807303757</v>
      </c>
      <c r="BT213" s="18"/>
    </row>
    <row r="214" spans="1:72">
      <c r="A214">
        <f t="shared" si="113"/>
        <v>191</v>
      </c>
      <c r="B214" s="30">
        <f t="shared" si="114"/>
        <v>43960</v>
      </c>
      <c r="C214" s="14">
        <f t="shared" si="115"/>
        <v>4</v>
      </c>
      <c r="D214" s="14">
        <f t="shared" si="116"/>
        <v>1</v>
      </c>
      <c r="E214" s="14">
        <f t="shared" si="117"/>
        <v>1</v>
      </c>
      <c r="F214" s="53">
        <f t="shared" si="118"/>
        <v>43960</v>
      </c>
      <c r="G214" s="66">
        <f t="shared" si="119"/>
        <v>0.82</v>
      </c>
      <c r="H214" s="66">
        <f t="shared" si="112"/>
        <v>0.1</v>
      </c>
      <c r="I214" s="172">
        <f t="shared" si="120"/>
        <v>7.9000000000000008E-3</v>
      </c>
      <c r="J214" s="14">
        <f t="shared" si="121"/>
        <v>6</v>
      </c>
      <c r="K214" s="18">
        <f t="shared" si="122"/>
        <v>0.12582194243771877</v>
      </c>
      <c r="L214" s="18">
        <f t="shared" si="123"/>
        <v>6.6666666666666671E-3</v>
      </c>
      <c r="M214" s="6">
        <f t="shared" si="124"/>
        <v>841.01450149439074</v>
      </c>
      <c r="N214" s="6">
        <f t="shared" si="161"/>
        <v>6.6440145618056876</v>
      </c>
      <c r="O214" s="6">
        <f t="shared" si="125"/>
        <v>6367808.9473054893</v>
      </c>
      <c r="P214" s="6">
        <f>IF($B214&lt;$D$12,0,IF('Plot Data'!X164&gt;0,'Plot Data'!X164,MAX(0,MIN($D$15,$O214))))</f>
        <v>0</v>
      </c>
      <c r="Q214" s="97">
        <f t="shared" si="126"/>
        <v>0</v>
      </c>
      <c r="R214" s="97">
        <f t="shared" si="127"/>
        <v>0</v>
      </c>
      <c r="S214" s="6">
        <f t="shared" si="128"/>
        <v>841.01450149439074</v>
      </c>
      <c r="T214" s="6"/>
      <c r="U214" s="6"/>
      <c r="V214" s="6">
        <f t="shared" si="129"/>
        <v>0</v>
      </c>
      <c r="W214" s="149">
        <f t="shared" si="162"/>
        <v>1</v>
      </c>
      <c r="X214" s="97">
        <f t="shared" si="130"/>
        <v>0</v>
      </c>
      <c r="Y214" s="6">
        <f t="shared" si="131"/>
        <v>209.75900919285996</v>
      </c>
      <c r="Z214" s="6">
        <f t="shared" si="132"/>
        <v>716.68104963176427</v>
      </c>
      <c r="AA214" s="6">
        <f t="shared" si="133"/>
        <v>797.08423493286784</v>
      </c>
      <c r="AB214" s="6">
        <f t="shared" si="134"/>
        <v>40.651360839264015</v>
      </c>
      <c r="AC214" s="6">
        <f t="shared" si="135"/>
        <v>52.201771745706878</v>
      </c>
      <c r="AD214" s="6">
        <f t="array" ref="AD214">SUM(($A214-A184:A214=J184:J214)*(N184:N214))</f>
        <v>8.0286437657546443</v>
      </c>
      <c r="AE214" s="6">
        <f t="shared" si="136"/>
        <v>7498817.2609679429</v>
      </c>
      <c r="AF214" s="6">
        <f t="shared" si="163"/>
        <v>7346987.3897108678</v>
      </c>
      <c r="AG214" s="6">
        <f t="shared" si="164"/>
        <v>0</v>
      </c>
      <c r="AH214" s="6">
        <f t="shared" si="137"/>
        <v>0</v>
      </c>
      <c r="AI214" s="6">
        <f t="shared" si="138"/>
        <v>0</v>
      </c>
      <c r="AJ214" s="6">
        <f t="shared" si="139"/>
        <v>2664.1565326875143</v>
      </c>
      <c r="AK214" s="6">
        <f t="shared" si="140"/>
        <v>3779.8913045043155</v>
      </c>
      <c r="AL214" s="6">
        <f t="shared" si="141"/>
        <v>615.24460991609385</v>
      </c>
      <c r="AM214" s="6">
        <f t="shared" si="142"/>
        <v>7059.2924471079241</v>
      </c>
      <c r="AN214" s="6">
        <f t="shared" si="143"/>
        <v>144770.57880997087</v>
      </c>
      <c r="AO214" s="6">
        <f t="shared" si="144"/>
        <v>1182.7390320589986</v>
      </c>
      <c r="AP214" s="6">
        <f t="shared" si="145"/>
        <v>8.8407232456157292</v>
      </c>
      <c r="AQ214" s="14">
        <f t="shared" si="146"/>
        <v>6</v>
      </c>
      <c r="AR214" s="146">
        <f t="shared" si="147"/>
        <v>0</v>
      </c>
      <c r="AS214" s="146">
        <f t="shared" si="148"/>
        <v>0.28000000000000003</v>
      </c>
      <c r="AT214" s="146">
        <f t="shared" si="149"/>
        <v>1</v>
      </c>
      <c r="AU214" s="77">
        <f t="shared" si="150"/>
        <v>0</v>
      </c>
      <c r="AV214" s="77">
        <f t="shared" si="151"/>
        <v>203.05457940082837</v>
      </c>
      <c r="AW214" s="77">
        <f t="shared" si="152"/>
        <v>10.687083126359388</v>
      </c>
      <c r="AX214" s="77">
        <f t="shared" si="153"/>
        <v>30.205297323771838</v>
      </c>
      <c r="AY214" s="6">
        <f t="shared" si="165"/>
        <v>243.94695985095962</v>
      </c>
      <c r="AZ214" s="6">
        <f t="shared" si="154"/>
        <v>19346.969480754506</v>
      </c>
      <c r="BA214" s="6">
        <f t="shared" si="155"/>
        <v>270.07151848350469</v>
      </c>
      <c r="BB214" s="6">
        <f t="shared" si="156"/>
        <v>153012.61028913769</v>
      </c>
      <c r="BC214" s="6">
        <f t="shared" si="157"/>
        <v>30602.522057827558</v>
      </c>
      <c r="BD214" s="6">
        <f t="shared" si="158"/>
        <v>5901.7678044835293</v>
      </c>
      <c r="BE214" s="6">
        <f t="shared" si="159"/>
        <v>0</v>
      </c>
      <c r="BF214" s="6">
        <f t="shared" si="166"/>
        <v>0</v>
      </c>
      <c r="BG214" s="6"/>
      <c r="BH214" s="6"/>
      <c r="BI214" s="51">
        <f t="shared" si="160"/>
        <v>0.97975282421571142</v>
      </c>
      <c r="BT214" s="18"/>
    </row>
    <row r="215" spans="1:72">
      <c r="A215">
        <f t="shared" si="113"/>
        <v>192</v>
      </c>
      <c r="B215" s="30">
        <f t="shared" si="114"/>
        <v>43961</v>
      </c>
      <c r="C215" s="14">
        <f t="shared" si="115"/>
        <v>4</v>
      </c>
      <c r="D215" s="14">
        <f t="shared" si="116"/>
        <v>1</v>
      </c>
      <c r="E215" s="14">
        <f t="shared" si="117"/>
        <v>1</v>
      </c>
      <c r="F215" s="53">
        <f t="shared" si="118"/>
        <v>43961</v>
      </c>
      <c r="G215" s="66">
        <f t="shared" si="119"/>
        <v>0.82</v>
      </c>
      <c r="H215" s="66">
        <f t="shared" si="112"/>
        <v>0.1</v>
      </c>
      <c r="I215" s="172">
        <f t="shared" si="120"/>
        <v>7.9000000000000008E-3</v>
      </c>
      <c r="J215" s="14">
        <f t="shared" si="121"/>
        <v>6</v>
      </c>
      <c r="K215" s="18">
        <f t="shared" si="122"/>
        <v>0.12581353524439445</v>
      </c>
      <c r="L215" s="18">
        <f t="shared" si="123"/>
        <v>6.6666666666666671E-3</v>
      </c>
      <c r="M215" s="6">
        <f t="shared" si="124"/>
        <v>814.85007041387212</v>
      </c>
      <c r="N215" s="6">
        <f t="shared" si="161"/>
        <v>6.4373155562695903</v>
      </c>
      <c r="O215" s="6">
        <f t="shared" si="125"/>
        <v>6367994.2732427092</v>
      </c>
      <c r="P215" s="6">
        <f>IF($B215&lt;$D$12,0,IF('Plot Data'!X165&gt;0,'Plot Data'!X165,MAX(0,MIN($D$15,$O215))))</f>
        <v>0</v>
      </c>
      <c r="Q215" s="97">
        <f t="shared" si="126"/>
        <v>0</v>
      </c>
      <c r="R215" s="97">
        <f t="shared" si="127"/>
        <v>0</v>
      </c>
      <c r="S215" s="6">
        <f t="shared" si="128"/>
        <v>814.85007041387212</v>
      </c>
      <c r="T215" s="6"/>
      <c r="U215" s="6"/>
      <c r="V215" s="6">
        <f t="shared" si="129"/>
        <v>0</v>
      </c>
      <c r="W215" s="149">
        <f t="shared" si="162"/>
        <v>1</v>
      </c>
      <c r="X215" s="97">
        <f t="shared" si="130"/>
        <v>0</v>
      </c>
      <c r="Y215" s="6">
        <f t="shared" si="131"/>
        <v>203.2568041963201</v>
      </c>
      <c r="Z215" s="6">
        <f t="shared" si="132"/>
        <v>694.40509188578994</v>
      </c>
      <c r="AA215" s="6">
        <f t="shared" si="133"/>
        <v>772.37585594601637</v>
      </c>
      <c r="AB215" s="6">
        <f t="shared" si="134"/>
        <v>39.390554107274909</v>
      </c>
      <c r="AC215" s="6">
        <f t="shared" si="135"/>
        <v>50.596447982117347</v>
      </c>
      <c r="AD215" s="6">
        <f t="array" ref="AD215">SUM(($A215-A185:A215=J185:J215)*(N185:N215))</f>
        <v>7.7796344361867948</v>
      </c>
      <c r="AE215" s="6">
        <f t="shared" si="136"/>
        <v>7498809.4813335063</v>
      </c>
      <c r="AF215" s="6">
        <f t="shared" si="163"/>
        <v>7346172.5396404536</v>
      </c>
      <c r="AG215" s="6">
        <f t="shared" si="164"/>
        <v>0</v>
      </c>
      <c r="AH215" s="6">
        <f t="shared" si="137"/>
        <v>0</v>
      </c>
      <c r="AI215" s="6">
        <f t="shared" si="138"/>
        <v>0</v>
      </c>
      <c r="AJ215" s="6">
        <f t="shared" si="139"/>
        <v>2581.3447070192765</v>
      </c>
      <c r="AK215" s="6">
        <f t="shared" si="140"/>
        <v>3662.5299863368145</v>
      </c>
      <c r="AL215" s="6">
        <f t="shared" si="141"/>
        <v>596.25908160506469</v>
      </c>
      <c r="AM215" s="6">
        <f t="shared" si="142"/>
        <v>6840.1337749611557</v>
      </c>
      <c r="AN215" s="6">
        <f t="shared" si="143"/>
        <v>145796.80791809532</v>
      </c>
      <c r="AO215" s="6">
        <f t="shared" si="144"/>
        <v>1190.5186664951855</v>
      </c>
      <c r="AP215" s="6">
        <f t="shared" si="145"/>
        <v>8.5670286032357446</v>
      </c>
      <c r="AQ215" s="14">
        <f t="shared" si="146"/>
        <v>6</v>
      </c>
      <c r="AR215" s="146">
        <f t="shared" si="147"/>
        <v>0</v>
      </c>
      <c r="AS215" s="146">
        <f t="shared" si="148"/>
        <v>0.28000000000000003</v>
      </c>
      <c r="AT215" s="146">
        <f t="shared" si="149"/>
        <v>1</v>
      </c>
      <c r="AU215" s="77">
        <f t="shared" si="150"/>
        <v>0</v>
      </c>
      <c r="AV215" s="77">
        <f t="shared" si="151"/>
        <v>196.74962286292504</v>
      </c>
      <c r="AW215" s="77">
        <f t="shared" si="152"/>
        <v>10.355243308575004</v>
      </c>
      <c r="AX215" s="77">
        <f t="shared" si="153"/>
        <v>29.268979804270089</v>
      </c>
      <c r="AY215" s="6">
        <f t="shared" si="165"/>
        <v>236.37384597577014</v>
      </c>
      <c r="AZ215" s="6">
        <f t="shared" si="154"/>
        <v>19583.343326730275</v>
      </c>
      <c r="BA215" s="6">
        <f t="shared" si="155"/>
        <v>261.02253801430561</v>
      </c>
      <c r="BB215" s="6">
        <f t="shared" si="156"/>
        <v>153827.46035955157</v>
      </c>
      <c r="BC215" s="6">
        <f t="shared" si="157"/>
        <v>30765.492071910332</v>
      </c>
      <c r="BD215" s="6">
        <f t="shared" si="158"/>
        <v>5941.1583585908038</v>
      </c>
      <c r="BE215" s="6">
        <f t="shared" si="159"/>
        <v>0</v>
      </c>
      <c r="BF215" s="6">
        <f t="shared" si="166"/>
        <v>0</v>
      </c>
      <c r="BG215" s="6"/>
      <c r="BH215" s="6"/>
      <c r="BI215" s="51">
        <f t="shared" si="160"/>
        <v>0.9796451767346529</v>
      </c>
      <c r="BT215" s="18"/>
    </row>
    <row r="216" spans="1:72">
      <c r="A216">
        <f t="shared" si="113"/>
        <v>193</v>
      </c>
      <c r="B216" s="30">
        <f t="shared" si="114"/>
        <v>43962</v>
      </c>
      <c r="C216" s="14">
        <f t="shared" si="115"/>
        <v>4</v>
      </c>
      <c r="D216" s="14">
        <f t="shared" si="116"/>
        <v>1</v>
      </c>
      <c r="E216" s="14">
        <f t="shared" si="117"/>
        <v>1</v>
      </c>
      <c r="F216" s="53">
        <f t="shared" si="118"/>
        <v>43962</v>
      </c>
      <c r="G216" s="66">
        <f t="shared" si="119"/>
        <v>0.82</v>
      </c>
      <c r="H216" s="66">
        <f t="shared" ref="H216:H279" si="167">$N$19</f>
        <v>0.1</v>
      </c>
      <c r="I216" s="172">
        <f t="shared" si="120"/>
        <v>7.9000000000000008E-3</v>
      </c>
      <c r="J216" s="14">
        <f t="shared" si="121"/>
        <v>6</v>
      </c>
      <c r="K216" s="18">
        <f t="shared" si="122"/>
        <v>0.12580538909479475</v>
      </c>
      <c r="L216" s="18">
        <f t="shared" si="123"/>
        <v>6.6666666666666671E-3</v>
      </c>
      <c r="M216" s="6">
        <f t="shared" si="124"/>
        <v>789.48814580083899</v>
      </c>
      <c r="N216" s="6">
        <f t="shared" si="161"/>
        <v>6.2369563518266284</v>
      </c>
      <c r="O216" s="6">
        <f t="shared" si="125"/>
        <v>6368173.9454247635</v>
      </c>
      <c r="P216" s="6">
        <f>IF($B216&lt;$D$12,0,IF('Plot Data'!X166&gt;0,'Plot Data'!X166,MAX(0,MIN($D$15,$O216))))</f>
        <v>0</v>
      </c>
      <c r="Q216" s="97">
        <f t="shared" si="126"/>
        <v>0</v>
      </c>
      <c r="R216" s="97">
        <f t="shared" si="127"/>
        <v>0</v>
      </c>
      <c r="S216" s="6">
        <f t="shared" si="128"/>
        <v>789.48814580083899</v>
      </c>
      <c r="T216" s="6"/>
      <c r="U216" s="6"/>
      <c r="V216" s="6">
        <f t="shared" si="129"/>
        <v>0</v>
      </c>
      <c r="W216" s="149">
        <f t="shared" si="162"/>
        <v>1</v>
      </c>
      <c r="X216" s="97">
        <f t="shared" si="130"/>
        <v>0</v>
      </c>
      <c r="Y216" s="6">
        <f t="shared" si="131"/>
        <v>196.95277053637454</v>
      </c>
      <c r="Z216" s="6">
        <f t="shared" si="132"/>
        <v>672.81160119551259</v>
      </c>
      <c r="AA216" s="6">
        <f t="shared" si="133"/>
        <v>748.42052803822321</v>
      </c>
      <c r="AB216" s="6">
        <f t="shared" si="134"/>
        <v>38.168154022712095</v>
      </c>
      <c r="AC216" s="6">
        <f t="shared" si="135"/>
        <v>49.042412552057648</v>
      </c>
      <c r="AD216" s="6">
        <f t="array" ref="AD216">SUM(($A216-A186:A216=J186:J216)*(N186:N216))</f>
        <v>7.5382104194856394</v>
      </c>
      <c r="AE216" s="6">
        <f t="shared" si="136"/>
        <v>7498801.9431230864</v>
      </c>
      <c r="AF216" s="6">
        <f t="shared" si="163"/>
        <v>7345383.0514946524</v>
      </c>
      <c r="AG216" s="6">
        <f t="shared" si="164"/>
        <v>0</v>
      </c>
      <c r="AH216" s="6">
        <f t="shared" si="137"/>
        <v>0</v>
      </c>
      <c r="AI216" s="6">
        <f t="shared" si="138"/>
        <v>0</v>
      </c>
      <c r="AJ216" s="6">
        <f t="shared" si="139"/>
        <v>2501.0684810882285</v>
      </c>
      <c r="AK216" s="6">
        <f t="shared" si="140"/>
        <v>3548.7529054713923</v>
      </c>
      <c r="AL216" s="6">
        <f t="shared" si="141"/>
        <v>577.84661265623356</v>
      </c>
      <c r="AM216" s="6">
        <f t="shared" si="142"/>
        <v>6627.6679992158543</v>
      </c>
      <c r="AN216" s="6">
        <f t="shared" si="143"/>
        <v>146791.22362922199</v>
      </c>
      <c r="AO216" s="6">
        <f t="shared" si="144"/>
        <v>1198.0568769146712</v>
      </c>
      <c r="AP216" s="6">
        <f t="shared" si="145"/>
        <v>8.3016354345376637</v>
      </c>
      <c r="AQ216" s="14">
        <f t="shared" si="146"/>
        <v>6</v>
      </c>
      <c r="AR216" s="146">
        <f t="shared" si="147"/>
        <v>0</v>
      </c>
      <c r="AS216" s="146">
        <f t="shared" si="148"/>
        <v>0.28000000000000003</v>
      </c>
      <c r="AT216" s="146">
        <f t="shared" si="149"/>
        <v>1</v>
      </c>
      <c r="AU216" s="77">
        <f t="shared" si="150"/>
        <v>0</v>
      </c>
      <c r="AV216" s="77">
        <f t="shared" si="151"/>
        <v>190.6371592020493</v>
      </c>
      <c r="AW216" s="77">
        <f t="shared" si="152"/>
        <v>10.0335346948447</v>
      </c>
      <c r="AX216" s="77">
        <f t="shared" si="153"/>
        <v>28.361198957237931</v>
      </c>
      <c r="AY216" s="6">
        <f t="shared" si="165"/>
        <v>229.03189285413191</v>
      </c>
      <c r="AZ216" s="6">
        <f t="shared" si="154"/>
        <v>19812.375219584406</v>
      </c>
      <c r="BA216" s="6">
        <f t="shared" si="155"/>
        <v>252.24936963860506</v>
      </c>
      <c r="BB216" s="6">
        <f t="shared" si="156"/>
        <v>154616.9485053524</v>
      </c>
      <c r="BC216" s="6">
        <f t="shared" si="157"/>
        <v>30923.3897010705</v>
      </c>
      <c r="BD216" s="6">
        <f t="shared" si="158"/>
        <v>5979.3265126135157</v>
      </c>
      <c r="BE216" s="6">
        <f t="shared" si="159"/>
        <v>0</v>
      </c>
      <c r="BF216" s="6">
        <f t="shared" si="166"/>
        <v>0</v>
      </c>
      <c r="BG216" s="6"/>
      <c r="BH216" s="6"/>
      <c r="BI216" s="51">
        <f t="shared" si="160"/>
        <v>0.9795408796242272</v>
      </c>
      <c r="BT216" s="18"/>
    </row>
    <row r="217" spans="1:72">
      <c r="A217">
        <f t="shared" si="113"/>
        <v>194</v>
      </c>
      <c r="B217" s="30">
        <f t="shared" si="114"/>
        <v>43963</v>
      </c>
      <c r="C217" s="14">
        <f t="shared" si="115"/>
        <v>4</v>
      </c>
      <c r="D217" s="14">
        <f t="shared" si="116"/>
        <v>1</v>
      </c>
      <c r="E217" s="14">
        <f t="shared" si="117"/>
        <v>1</v>
      </c>
      <c r="F217" s="53">
        <f t="shared" si="118"/>
        <v>43963</v>
      </c>
      <c r="G217" s="66">
        <f t="shared" si="119"/>
        <v>0.82</v>
      </c>
      <c r="H217" s="66">
        <f t="shared" si="167"/>
        <v>0.1</v>
      </c>
      <c r="I217" s="172">
        <f t="shared" si="120"/>
        <v>7.9000000000000008E-3</v>
      </c>
      <c r="J217" s="14">
        <f t="shared" si="121"/>
        <v>6</v>
      </c>
      <c r="K217" s="18">
        <f t="shared" si="122"/>
        <v>0.12579749601355622</v>
      </c>
      <c r="L217" s="18">
        <f t="shared" si="123"/>
        <v>6.6666666666666671E-3</v>
      </c>
      <c r="M217" s="6">
        <f t="shared" si="124"/>
        <v>764.90469250950264</v>
      </c>
      <c r="N217" s="6">
        <f t="shared" si="161"/>
        <v>6.0427470708250715</v>
      </c>
      <c r="O217" s="6">
        <f t="shared" si="125"/>
        <v>6368348.1338552898</v>
      </c>
      <c r="P217" s="6">
        <f>IF($B217&lt;$D$12,0,IF('Plot Data'!X167&gt;0,'Plot Data'!X167,MAX(0,MIN($D$15,$O217))))</f>
        <v>0</v>
      </c>
      <c r="Q217" s="97">
        <f t="shared" si="126"/>
        <v>0</v>
      </c>
      <c r="R217" s="97">
        <f t="shared" si="127"/>
        <v>0</v>
      </c>
      <c r="S217" s="6">
        <f t="shared" si="128"/>
        <v>764.90469250950264</v>
      </c>
      <c r="T217" s="6"/>
      <c r="U217" s="6"/>
      <c r="V217" s="6">
        <f t="shared" si="129"/>
        <v>0</v>
      </c>
      <c r="W217" s="149">
        <f t="shared" si="162"/>
        <v>1</v>
      </c>
      <c r="X217" s="97">
        <f t="shared" si="130"/>
        <v>0</v>
      </c>
      <c r="Y217" s="6">
        <f t="shared" si="131"/>
        <v>190.8407701135605</v>
      </c>
      <c r="Z217" s="6">
        <f t="shared" si="132"/>
        <v>651.88005633109776</v>
      </c>
      <c r="AA217" s="6">
        <f t="shared" si="133"/>
        <v>725.19492643152989</v>
      </c>
      <c r="AB217" s="6">
        <f t="shared" si="134"/>
        <v>36.983011816339292</v>
      </c>
      <c r="AC217" s="6">
        <f t="shared" si="135"/>
        <v>47.537089308514751</v>
      </c>
      <c r="AD217" s="6">
        <f t="array" ref="AD217">SUM(($A217-A187:A217=J187:J217)*(N187:N217))</f>
        <v>7.3041448337270101</v>
      </c>
      <c r="AE217" s="6">
        <f t="shared" si="136"/>
        <v>7498794.6389782522</v>
      </c>
      <c r="AF217" s="6">
        <f t="shared" si="163"/>
        <v>7344618.1468021432</v>
      </c>
      <c r="AG217" s="6">
        <f t="shared" si="164"/>
        <v>0</v>
      </c>
      <c r="AH217" s="6">
        <f t="shared" si="137"/>
        <v>0</v>
      </c>
      <c r="AI217" s="6">
        <f t="shared" si="138"/>
        <v>0</v>
      </c>
      <c r="AJ217" s="6">
        <f t="shared" si="139"/>
        <v>2423.2523471530726</v>
      </c>
      <c r="AK217" s="6">
        <f t="shared" si="140"/>
        <v>3438.4550235546212</v>
      </c>
      <c r="AL217" s="6">
        <f t="shared" si="141"/>
        <v>559.98839033033107</v>
      </c>
      <c r="AM217" s="6">
        <f t="shared" si="142"/>
        <v>6421.695761038025</v>
      </c>
      <c r="AN217" s="6">
        <f t="shared" si="143"/>
        <v>147754.7964150756</v>
      </c>
      <c r="AO217" s="6">
        <f t="shared" si="144"/>
        <v>1205.3610217483981</v>
      </c>
      <c r="AP217" s="6">
        <f t="shared" si="145"/>
        <v>8.0443077539181171</v>
      </c>
      <c r="AQ217" s="14">
        <f t="shared" si="146"/>
        <v>6</v>
      </c>
      <c r="AR217" s="146">
        <f t="shared" si="147"/>
        <v>0</v>
      </c>
      <c r="AS217" s="146">
        <f t="shared" si="148"/>
        <v>0.28000000000000003</v>
      </c>
      <c r="AT217" s="146">
        <f t="shared" si="149"/>
        <v>1</v>
      </c>
      <c r="AU217" s="77">
        <f t="shared" si="150"/>
        <v>0</v>
      </c>
      <c r="AV217" s="77">
        <f t="shared" si="151"/>
        <v>184.71175444162012</v>
      </c>
      <c r="AW217" s="77">
        <f t="shared" si="152"/>
        <v>9.7216712864010599</v>
      </c>
      <c r="AX217" s="77">
        <f t="shared" si="153"/>
        <v>27.481070896352705</v>
      </c>
      <c r="AY217" s="6">
        <f t="shared" si="165"/>
        <v>221.9144966243739</v>
      </c>
      <c r="AZ217" s="6">
        <f t="shared" si="154"/>
        <v>20034.289716208779</v>
      </c>
      <c r="BA217" s="6">
        <f t="shared" si="155"/>
        <v>244.42354169859911</v>
      </c>
      <c r="BB217" s="6">
        <f t="shared" si="156"/>
        <v>155381.8531978619</v>
      </c>
      <c r="BC217" s="6">
        <f t="shared" si="157"/>
        <v>31076.3706395724</v>
      </c>
      <c r="BD217" s="6">
        <f t="shared" si="158"/>
        <v>6016.3095244298547</v>
      </c>
      <c r="BE217" s="6">
        <f t="shared" si="159"/>
        <v>0</v>
      </c>
      <c r="BF217" s="6">
        <f t="shared" si="166"/>
        <v>0</v>
      </c>
      <c r="BG217" s="6"/>
      <c r="BH217" s="6"/>
      <c r="BI217" s="51">
        <f t="shared" si="160"/>
        <v>0.97943983005285817</v>
      </c>
      <c r="BT217" s="18"/>
    </row>
    <row r="218" spans="1:72">
      <c r="A218">
        <f t="shared" ref="A218:A281" si="168">A217+1</f>
        <v>195</v>
      </c>
      <c r="B218" s="30">
        <f t="shared" ref="B218:B281" si="169">B217+1</f>
        <v>43964</v>
      </c>
      <c r="C218" s="14">
        <f t="shared" si="115"/>
        <v>4</v>
      </c>
      <c r="D218" s="14">
        <f t="shared" si="116"/>
        <v>1</v>
      </c>
      <c r="E218" s="14">
        <f t="shared" si="117"/>
        <v>1</v>
      </c>
      <c r="F218" s="53">
        <f t="shared" si="118"/>
        <v>43964</v>
      </c>
      <c r="G218" s="66">
        <f t="shared" si="119"/>
        <v>0.82</v>
      </c>
      <c r="H218" s="66">
        <f t="shared" si="167"/>
        <v>0.1</v>
      </c>
      <c r="I218" s="172">
        <f t="shared" si="120"/>
        <v>7.9000000000000008E-3</v>
      </c>
      <c r="J218" s="14">
        <f t="shared" si="121"/>
        <v>6</v>
      </c>
      <c r="K218" s="18">
        <f t="shared" si="122"/>
        <v>0.12578984826222689</v>
      </c>
      <c r="L218" s="18">
        <f t="shared" si="123"/>
        <v>6.6666666666666671E-3</v>
      </c>
      <c r="M218" s="6">
        <f t="shared" si="124"/>
        <v>741.07653665443343</v>
      </c>
      <c r="N218" s="6">
        <f t="shared" si="161"/>
        <v>5.8545046395700249</v>
      </c>
      <c r="O218" s="6">
        <f t="shared" si="125"/>
        <v>6368517.0017346321</v>
      </c>
      <c r="P218" s="6">
        <f>IF($B218&lt;$D$12,0,IF('Plot Data'!X168&gt;0,'Plot Data'!X168,MAX(0,MIN($D$15,$O218))))</f>
        <v>0</v>
      </c>
      <c r="Q218" s="97">
        <f t="shared" si="126"/>
        <v>0</v>
      </c>
      <c r="R218" s="97">
        <f t="shared" si="127"/>
        <v>0</v>
      </c>
      <c r="S218" s="6">
        <f t="shared" si="128"/>
        <v>741.07653665443343</v>
      </c>
      <c r="T218" s="6"/>
      <c r="U218" s="6"/>
      <c r="V218" s="6">
        <f t="shared" si="129"/>
        <v>0</v>
      </c>
      <c r="W218" s="149">
        <f t="shared" si="162"/>
        <v>1</v>
      </c>
      <c r="X218" s="97">
        <f t="shared" si="130"/>
        <v>0</v>
      </c>
      <c r="Y218" s="6">
        <f t="shared" si="131"/>
        <v>184.91505908169646</v>
      </c>
      <c r="Z218" s="6">
        <f t="shared" si="132"/>
        <v>631.59051664067124</v>
      </c>
      <c r="AA218" s="6">
        <f t="shared" si="133"/>
        <v>702.67722451044654</v>
      </c>
      <c r="AB218" s="6">
        <f t="shared" si="134"/>
        <v>35.834052481588209</v>
      </c>
      <c r="AC218" s="6">
        <f t="shared" si="135"/>
        <v>46.076967526974045</v>
      </c>
      <c r="AD218" s="6">
        <f t="array" ref="AD218">SUM(($A218-A188:A218=J188:J218)*(N188:N218))</f>
        <v>7.0772253651136721</v>
      </c>
      <c r="AE218" s="6">
        <f t="shared" si="136"/>
        <v>7498787.5617528874</v>
      </c>
      <c r="AF218" s="6">
        <f t="shared" si="163"/>
        <v>7343877.0702654887</v>
      </c>
      <c r="AG218" s="6">
        <f t="shared" si="164"/>
        <v>0</v>
      </c>
      <c r="AH218" s="6">
        <f t="shared" si="137"/>
        <v>0</v>
      </c>
      <c r="AI218" s="6">
        <f t="shared" si="138"/>
        <v>0</v>
      </c>
      <c r="AJ218" s="6">
        <f t="shared" si="139"/>
        <v>2347.8233080851383</v>
      </c>
      <c r="AK218" s="6">
        <f t="shared" si="140"/>
        <v>3331.5342632032575</v>
      </c>
      <c r="AL218" s="6">
        <f t="shared" si="141"/>
        <v>542.66824991983151</v>
      </c>
      <c r="AM218" s="6">
        <f t="shared" si="142"/>
        <v>6222.0258212082272</v>
      </c>
      <c r="AN218" s="6">
        <f t="shared" si="143"/>
        <v>148688.46566619471</v>
      </c>
      <c r="AO218" s="6">
        <f t="shared" si="144"/>
        <v>1212.4382471135118</v>
      </c>
      <c r="AP218" s="6">
        <f t="shared" si="145"/>
        <v>7.7948196266598062</v>
      </c>
      <c r="AQ218" s="14">
        <f t="shared" si="146"/>
        <v>6</v>
      </c>
      <c r="AR218" s="146">
        <f t="shared" si="147"/>
        <v>0</v>
      </c>
      <c r="AS218" s="146">
        <f t="shared" si="148"/>
        <v>0.28000000000000003</v>
      </c>
      <c r="AT218" s="146">
        <f t="shared" si="149"/>
        <v>1</v>
      </c>
      <c r="AU218" s="77">
        <f t="shared" si="150"/>
        <v>0</v>
      </c>
      <c r="AV218" s="77">
        <f t="shared" si="151"/>
        <v>178.96788591800637</v>
      </c>
      <c r="AW218" s="77">
        <f t="shared" si="152"/>
        <v>9.4193624167371777</v>
      </c>
      <c r="AX218" s="77">
        <f t="shared" si="153"/>
        <v>26.627768507764287</v>
      </c>
      <c r="AY218" s="6">
        <f t="shared" si="165"/>
        <v>215.01501684250786</v>
      </c>
      <c r="AZ218" s="6">
        <f t="shared" si="154"/>
        <v>20249.304733051285</v>
      </c>
      <c r="BA218" s="6">
        <f t="shared" si="155"/>
        <v>236.83645830064521</v>
      </c>
      <c r="BB218" s="6">
        <f t="shared" si="156"/>
        <v>156122.92973451634</v>
      </c>
      <c r="BC218" s="6">
        <f t="shared" si="157"/>
        <v>31224.585946903288</v>
      </c>
      <c r="BD218" s="6">
        <f t="shared" si="158"/>
        <v>6052.1435769114432</v>
      </c>
      <c r="BE218" s="6">
        <f t="shared" si="159"/>
        <v>0</v>
      </c>
      <c r="BF218" s="6">
        <f t="shared" si="166"/>
        <v>0</v>
      </c>
      <c r="BG218" s="6"/>
      <c r="BH218" s="6"/>
      <c r="BI218" s="51">
        <f t="shared" si="160"/>
        <v>0.97934192825017341</v>
      </c>
      <c r="BT218" s="18"/>
    </row>
    <row r="219" spans="1:72">
      <c r="A219">
        <f t="shared" si="168"/>
        <v>196</v>
      </c>
      <c r="B219" s="30">
        <f t="shared" si="169"/>
        <v>43965</v>
      </c>
      <c r="C219" s="14">
        <f t="shared" si="115"/>
        <v>4</v>
      </c>
      <c r="D219" s="14">
        <f t="shared" si="116"/>
        <v>1</v>
      </c>
      <c r="E219" s="14">
        <f t="shared" si="117"/>
        <v>1</v>
      </c>
      <c r="F219" s="53">
        <f t="shared" si="118"/>
        <v>43965</v>
      </c>
      <c r="G219" s="66">
        <f t="shared" si="119"/>
        <v>0.82</v>
      </c>
      <c r="H219" s="66">
        <f t="shared" si="167"/>
        <v>0.1</v>
      </c>
      <c r="I219" s="172">
        <f t="shared" si="120"/>
        <v>7.9000000000000008E-3</v>
      </c>
      <c r="J219" s="14">
        <f t="shared" si="121"/>
        <v>6</v>
      </c>
      <c r="K219" s="18">
        <f t="shared" si="122"/>
        <v>0.12578243833093222</v>
      </c>
      <c r="L219" s="18">
        <f t="shared" si="123"/>
        <v>6.6666666666666671E-3</v>
      </c>
      <c r="M219" s="6">
        <f t="shared" si="124"/>
        <v>717.98123180269454</v>
      </c>
      <c r="N219" s="6">
        <f t="shared" si="161"/>
        <v>5.6720517312412877</v>
      </c>
      <c r="O219" s="6">
        <f t="shared" si="125"/>
        <v>6368680.7055419274</v>
      </c>
      <c r="P219" s="6">
        <f>IF($B219&lt;$D$12,0,IF('Plot Data'!X169&gt;0,'Plot Data'!X169,MAX(0,MIN($D$15,$O219))))</f>
        <v>0</v>
      </c>
      <c r="Q219" s="97">
        <f t="shared" si="126"/>
        <v>0</v>
      </c>
      <c r="R219" s="97">
        <f t="shared" si="127"/>
        <v>0</v>
      </c>
      <c r="S219" s="6">
        <f t="shared" si="128"/>
        <v>717.98123180269454</v>
      </c>
      <c r="T219" s="6"/>
      <c r="U219" s="6"/>
      <c r="V219" s="6">
        <f t="shared" si="129"/>
        <v>0</v>
      </c>
      <c r="W219" s="149">
        <f t="shared" si="162"/>
        <v>1</v>
      </c>
      <c r="X219" s="97">
        <f t="shared" si="130"/>
        <v>0</v>
      </c>
      <c r="Y219" s="6">
        <f t="shared" si="131"/>
        <v>179.17026240794107</v>
      </c>
      <c r="Z219" s="6">
        <f t="shared" si="132"/>
        <v>611.92375400760216</v>
      </c>
      <c r="AA219" s="6">
        <f t="shared" si="133"/>
        <v>680.84699715017598</v>
      </c>
      <c r="AB219" s="6">
        <f t="shared" si="134"/>
        <v>34.720254594289493</v>
      </c>
      <c r="AC219" s="6">
        <f t="shared" si="135"/>
        <v>44.657904207984238</v>
      </c>
      <c r="AD219" s="6">
        <f t="array" ref="AD219">SUM(($A219-A189:A219=J189:J219)*(N189:N219))</f>
        <v>6.8572502823721759</v>
      </c>
      <c r="AE219" s="6">
        <f t="shared" si="136"/>
        <v>7498780.7045026049</v>
      </c>
      <c r="AF219" s="6">
        <f t="shared" si="163"/>
        <v>7343159.0890336856</v>
      </c>
      <c r="AG219" s="6">
        <f t="shared" si="164"/>
        <v>0</v>
      </c>
      <c r="AH219" s="6">
        <f t="shared" si="137"/>
        <v>0</v>
      </c>
      <c r="AI219" s="6">
        <f t="shared" si="138"/>
        <v>0</v>
      </c>
      <c r="AJ219" s="6">
        <f t="shared" si="139"/>
        <v>2274.7105234722899</v>
      </c>
      <c r="AK219" s="6">
        <f t="shared" si="140"/>
        <v>3227.8907654663944</v>
      </c>
      <c r="AL219" s="6">
        <f t="shared" si="141"/>
        <v>525.8733500237646</v>
      </c>
      <c r="AM219" s="6">
        <f t="shared" si="142"/>
        <v>6028.4746389624488</v>
      </c>
      <c r="AN219" s="6">
        <f t="shared" si="143"/>
        <v>149593.14082996082</v>
      </c>
      <c r="AO219" s="6">
        <f t="shared" si="144"/>
        <v>1219.295497395884</v>
      </c>
      <c r="AP219" s="6">
        <f t="shared" si="145"/>
        <v>7.5529414236797106</v>
      </c>
      <c r="AQ219" s="14">
        <f t="shared" si="146"/>
        <v>6</v>
      </c>
      <c r="AR219" s="146">
        <f t="shared" si="147"/>
        <v>0</v>
      </c>
      <c r="AS219" s="146">
        <f t="shared" si="148"/>
        <v>0.28000000000000003</v>
      </c>
      <c r="AT219" s="146">
        <f t="shared" si="149"/>
        <v>1</v>
      </c>
      <c r="AU219" s="77">
        <f t="shared" si="150"/>
        <v>0</v>
      </c>
      <c r="AV219" s="77">
        <f t="shared" si="151"/>
        <v>173.40009498407201</v>
      </c>
      <c r="AW219" s="77">
        <f t="shared" si="152"/>
        <v>9.1263207886353683</v>
      </c>
      <c r="AX219" s="77">
        <f t="shared" si="153"/>
        <v>25.800517786743509</v>
      </c>
      <c r="AY219" s="6">
        <f t="shared" si="165"/>
        <v>208.32693355945088</v>
      </c>
      <c r="AZ219" s="6">
        <f t="shared" si="154"/>
        <v>20457.631666610738</v>
      </c>
      <c r="BA219" s="6">
        <f t="shared" si="155"/>
        <v>229.48104554513131</v>
      </c>
      <c r="BB219" s="6">
        <f t="shared" si="156"/>
        <v>156840.91096631903</v>
      </c>
      <c r="BC219" s="6">
        <f t="shared" si="157"/>
        <v>31368.182193263827</v>
      </c>
      <c r="BD219" s="6">
        <f t="shared" si="158"/>
        <v>6086.8638315057324</v>
      </c>
      <c r="BE219" s="6">
        <f t="shared" si="159"/>
        <v>0</v>
      </c>
      <c r="BF219" s="6">
        <f t="shared" si="166"/>
        <v>0</v>
      </c>
      <c r="BG219" s="6"/>
      <c r="BH219" s="6"/>
      <c r="BI219" s="51">
        <f t="shared" si="160"/>
        <v>0.9792470774114681</v>
      </c>
      <c r="BT219" s="18"/>
    </row>
    <row r="220" spans="1:72">
      <c r="A220">
        <f t="shared" si="168"/>
        <v>197</v>
      </c>
      <c r="B220" s="30">
        <f t="shared" si="169"/>
        <v>43966</v>
      </c>
      <c r="C220" s="14">
        <f t="shared" si="115"/>
        <v>4</v>
      </c>
      <c r="D220" s="14">
        <f t="shared" si="116"/>
        <v>1</v>
      </c>
      <c r="E220" s="14">
        <f t="shared" si="117"/>
        <v>1</v>
      </c>
      <c r="F220" s="53">
        <f t="shared" si="118"/>
        <v>43966</v>
      </c>
      <c r="G220" s="66">
        <f t="shared" si="119"/>
        <v>0.82</v>
      </c>
      <c r="H220" s="66">
        <f t="shared" si="167"/>
        <v>0.1</v>
      </c>
      <c r="I220" s="172">
        <f t="shared" si="120"/>
        <v>7.9000000000000008E-3</v>
      </c>
      <c r="J220" s="14">
        <f t="shared" si="121"/>
        <v>6</v>
      </c>
      <c r="K220" s="18">
        <f t="shared" si="122"/>
        <v>0.12577525893134714</v>
      </c>
      <c r="L220" s="18">
        <f t="shared" si="123"/>
        <v>6.6666666666666671E-3</v>
      </c>
      <c r="M220" s="6">
        <f t="shared" si="124"/>
        <v>695.59692424571926</v>
      </c>
      <c r="N220" s="6">
        <f t="shared" si="161"/>
        <v>5.4952157015411824</v>
      </c>
      <c r="O220" s="6">
        <f t="shared" si="125"/>
        <v>6368839.3953840965</v>
      </c>
      <c r="P220" s="6">
        <f>IF($B220&lt;$D$12,0,IF('Plot Data'!X170&gt;0,'Plot Data'!X170,MAX(0,MIN($D$15,$O220))))</f>
        <v>0</v>
      </c>
      <c r="Q220" s="97">
        <f t="shared" si="126"/>
        <v>0</v>
      </c>
      <c r="R220" s="97">
        <f t="shared" si="127"/>
        <v>0</v>
      </c>
      <c r="S220" s="6">
        <f t="shared" si="128"/>
        <v>695.59692424571926</v>
      </c>
      <c r="T220" s="6"/>
      <c r="U220" s="6"/>
      <c r="V220" s="6">
        <f t="shared" si="129"/>
        <v>0</v>
      </c>
      <c r="W220" s="149">
        <f t="shared" si="162"/>
        <v>1</v>
      </c>
      <c r="X220" s="97">
        <f t="shared" si="130"/>
        <v>0</v>
      </c>
      <c r="Y220" s="6">
        <f t="shared" si="131"/>
        <v>173.60127297144749</v>
      </c>
      <c r="Z220" s="6">
        <f t="shared" si="132"/>
        <v>592.86122932354681</v>
      </c>
      <c r="AA220" s="6">
        <f t="shared" si="133"/>
        <v>659.68483729150046</v>
      </c>
      <c r="AB220" s="6">
        <f t="shared" si="134"/>
        <v>33.64058005977563</v>
      </c>
      <c r="AC220" s="6">
        <f t="shared" si="135"/>
        <v>43.280734927246677</v>
      </c>
      <c r="AD220" s="6">
        <f t="array" ref="AD220">SUM(($A220-A190:A220=J190:J220)*(N190:N220))</f>
        <v>6.6440145618056876</v>
      </c>
      <c r="AE220" s="6">
        <f t="shared" si="136"/>
        <v>7498774.0604880434</v>
      </c>
      <c r="AF220" s="6">
        <f t="shared" si="163"/>
        <v>7342463.4921094403</v>
      </c>
      <c r="AG220" s="6">
        <f t="shared" si="164"/>
        <v>0</v>
      </c>
      <c r="AH220" s="6">
        <f t="shared" si="137"/>
        <v>0</v>
      </c>
      <c r="AI220" s="6">
        <f t="shared" si="138"/>
        <v>0</v>
      </c>
      <c r="AJ220" s="6">
        <f t="shared" si="139"/>
        <v>2203.8449454230145</v>
      </c>
      <c r="AK220" s="6">
        <f t="shared" si="140"/>
        <v>3127.4265774386654</v>
      </c>
      <c r="AL220" s="6">
        <f t="shared" si="141"/>
        <v>509.58918059448791</v>
      </c>
      <c r="AM220" s="6">
        <f t="shared" si="142"/>
        <v>5840.8607034561674</v>
      </c>
      <c r="AN220" s="6">
        <f t="shared" si="143"/>
        <v>150469.70767515103</v>
      </c>
      <c r="AO220" s="6">
        <f t="shared" si="144"/>
        <v>1225.9395119576898</v>
      </c>
      <c r="AP220" s="6">
        <f t="shared" si="145"/>
        <v>7.3184462377779642</v>
      </c>
      <c r="AQ220" s="14">
        <f t="shared" si="146"/>
        <v>7</v>
      </c>
      <c r="AR220" s="146">
        <f t="shared" si="147"/>
        <v>0</v>
      </c>
      <c r="AS220" s="146">
        <f t="shared" si="148"/>
        <v>0.45</v>
      </c>
      <c r="AT220" s="146">
        <f t="shared" si="149"/>
        <v>1</v>
      </c>
      <c r="AU220" s="77">
        <f t="shared" si="150"/>
        <v>0</v>
      </c>
      <c r="AV220" s="77">
        <f t="shared" si="151"/>
        <v>270.00494586388697</v>
      </c>
      <c r="AW220" s="77">
        <f t="shared" si="152"/>
        <v>14.210786624415103</v>
      </c>
      <c r="AX220" s="77">
        <f t="shared" si="153"/>
        <v>24.998583307888431</v>
      </c>
      <c r="AY220" s="6">
        <f t="shared" si="165"/>
        <v>309.21431579619053</v>
      </c>
      <c r="AZ220" s="6">
        <f t="shared" si="154"/>
        <v>20766.845982406929</v>
      </c>
      <c r="BA220" s="6">
        <f t="shared" si="155"/>
        <v>237.68906592905478</v>
      </c>
      <c r="BB220" s="6">
        <f t="shared" si="156"/>
        <v>157536.50789056474</v>
      </c>
      <c r="BC220" s="6">
        <f t="shared" si="157"/>
        <v>31507.301578112969</v>
      </c>
      <c r="BD220" s="6">
        <f t="shared" si="158"/>
        <v>6120.5044115655082</v>
      </c>
      <c r="BE220" s="6">
        <f t="shared" si="159"/>
        <v>0</v>
      </c>
      <c r="BF220" s="6">
        <f t="shared" si="166"/>
        <v>0</v>
      </c>
      <c r="BG220" s="6"/>
      <c r="BH220" s="6"/>
      <c r="BI220" s="51">
        <f t="shared" si="160"/>
        <v>0.97915518361831666</v>
      </c>
      <c r="BT220" s="18"/>
    </row>
    <row r="221" spans="1:72">
      <c r="A221">
        <f t="shared" si="168"/>
        <v>198</v>
      </c>
      <c r="B221" s="30">
        <f t="shared" si="169"/>
        <v>43967</v>
      </c>
      <c r="C221" s="14">
        <f t="shared" si="115"/>
        <v>4</v>
      </c>
      <c r="D221" s="14">
        <f t="shared" si="116"/>
        <v>1</v>
      </c>
      <c r="E221" s="14">
        <f t="shared" si="117"/>
        <v>1</v>
      </c>
      <c r="F221" s="53">
        <f t="shared" si="118"/>
        <v>43967</v>
      </c>
      <c r="G221" s="66">
        <f t="shared" si="119"/>
        <v>0.82</v>
      </c>
      <c r="H221" s="66">
        <f t="shared" si="167"/>
        <v>0.1</v>
      </c>
      <c r="I221" s="172">
        <f t="shared" si="120"/>
        <v>7.9000000000000008E-3</v>
      </c>
      <c r="J221" s="14">
        <f t="shared" si="121"/>
        <v>6</v>
      </c>
      <c r="K221" s="18">
        <f t="shared" si="122"/>
        <v>0.12576830299087163</v>
      </c>
      <c r="L221" s="18">
        <f t="shared" si="123"/>
        <v>6.6666666666666671E-3</v>
      </c>
      <c r="M221" s="6">
        <f t="shared" si="124"/>
        <v>673.90223341783667</v>
      </c>
      <c r="N221" s="6">
        <f t="shared" si="161"/>
        <v>5.32382764400091</v>
      </c>
      <c r="O221" s="6">
        <f t="shared" si="125"/>
        <v>6368993.2198168989</v>
      </c>
      <c r="P221" s="6">
        <f>IF($B221&lt;$D$12,0,IF('Plot Data'!X171&gt;0,'Plot Data'!X171,MAX(0,MIN($D$15,$O221))))</f>
        <v>0</v>
      </c>
      <c r="Q221" s="97">
        <f t="shared" si="126"/>
        <v>0</v>
      </c>
      <c r="R221" s="97">
        <f t="shared" si="127"/>
        <v>0</v>
      </c>
      <c r="S221" s="6">
        <f t="shared" si="128"/>
        <v>673.90223341783667</v>
      </c>
      <c r="T221" s="6"/>
      <c r="U221" s="6"/>
      <c r="V221" s="6">
        <f t="shared" si="129"/>
        <v>0</v>
      </c>
      <c r="W221" s="149">
        <f t="shared" si="162"/>
        <v>1</v>
      </c>
      <c r="X221" s="97">
        <f t="shared" si="130"/>
        <v>0</v>
      </c>
      <c r="Y221" s="6">
        <f t="shared" si="131"/>
        <v>168.20290029887815</v>
      </c>
      <c r="Z221" s="6">
        <f t="shared" si="132"/>
        <v>574.38498544215565</v>
      </c>
      <c r="AA221" s="6">
        <f t="shared" si="133"/>
        <v>639.17102113573696</v>
      </c>
      <c r="AB221" s="6">
        <f t="shared" si="134"/>
        <v>32.594002816554884</v>
      </c>
      <c r="AC221" s="6">
        <f t="shared" si="135"/>
        <v>41.94530626056018</v>
      </c>
      <c r="AD221" s="6">
        <f t="array" ref="AD221">SUM(($A221-A191:A221=J191:J221)*(N191:N221))</f>
        <v>6.4373155562695903</v>
      </c>
      <c r="AE221" s="6">
        <f t="shared" si="136"/>
        <v>7498767.6231724871</v>
      </c>
      <c r="AF221" s="6">
        <f t="shared" si="163"/>
        <v>7341789.5898760222</v>
      </c>
      <c r="AG221" s="6">
        <f t="shared" si="164"/>
        <v>0</v>
      </c>
      <c r="AH221" s="6">
        <f t="shared" si="137"/>
        <v>0</v>
      </c>
      <c r="AI221" s="6">
        <f t="shared" si="138"/>
        <v>0</v>
      </c>
      <c r="AJ221" s="6">
        <f t="shared" si="139"/>
        <v>2135.1592930998177</v>
      </c>
      <c r="AK221" s="6">
        <f t="shared" si="140"/>
        <v>3030.0465389285291</v>
      </c>
      <c r="AL221" s="6">
        <f t="shared" si="141"/>
        <v>493.80056159421304</v>
      </c>
      <c r="AM221" s="6">
        <f t="shared" si="142"/>
        <v>5659.0063936225597</v>
      </c>
      <c r="AN221" s="6">
        <f t="shared" si="143"/>
        <v>151319.02690284618</v>
      </c>
      <c r="AO221" s="6">
        <f t="shared" si="144"/>
        <v>1232.3768275139594</v>
      </c>
      <c r="AP221" s="6">
        <f t="shared" si="145"/>
        <v>7.0911136364229606</v>
      </c>
      <c r="AQ221" s="14">
        <f t="shared" si="146"/>
        <v>7</v>
      </c>
      <c r="AR221" s="146">
        <f t="shared" si="147"/>
        <v>0</v>
      </c>
      <c r="AS221" s="146">
        <f t="shared" si="148"/>
        <v>0.45</v>
      </c>
      <c r="AT221" s="146">
        <f t="shared" si="149"/>
        <v>1</v>
      </c>
      <c r="AU221" s="77">
        <f t="shared" si="150"/>
        <v>0</v>
      </c>
      <c r="AV221" s="77">
        <f t="shared" si="151"/>
        <v>261.59740483824993</v>
      </c>
      <c r="AW221" s="77">
        <f t="shared" si="152"/>
        <v>13.76828446517105</v>
      </c>
      <c r="AX221" s="77">
        <f t="shared" si="153"/>
        <v>24.22121764303845</v>
      </c>
      <c r="AY221" s="6">
        <f t="shared" si="165"/>
        <v>299.58690694645946</v>
      </c>
      <c r="AZ221" s="6">
        <f t="shared" si="154"/>
        <v>21066.432889353389</v>
      </c>
      <c r="BA221" s="6">
        <f t="shared" si="155"/>
        <v>245.63762979984054</v>
      </c>
      <c r="BB221" s="6">
        <f t="shared" si="156"/>
        <v>158210.41012398258</v>
      </c>
      <c r="BC221" s="6">
        <f t="shared" si="157"/>
        <v>31642.082024796535</v>
      </c>
      <c r="BD221" s="6">
        <f t="shared" si="158"/>
        <v>6153.0984143820633</v>
      </c>
      <c r="BE221" s="6">
        <f t="shared" si="159"/>
        <v>0</v>
      </c>
      <c r="BF221" s="6">
        <f t="shared" si="166"/>
        <v>0</v>
      </c>
      <c r="BG221" s="6"/>
      <c r="BH221" s="6"/>
      <c r="BI221" s="51">
        <f t="shared" si="160"/>
        <v>0.97906615577586698</v>
      </c>
      <c r="BT221" s="18"/>
    </row>
    <row r="222" spans="1:72">
      <c r="A222">
        <f t="shared" si="168"/>
        <v>199</v>
      </c>
      <c r="B222" s="30">
        <f t="shared" si="169"/>
        <v>43968</v>
      </c>
      <c r="C222" s="14">
        <f t="shared" si="115"/>
        <v>4</v>
      </c>
      <c r="D222" s="14">
        <f t="shared" si="116"/>
        <v>1</v>
      </c>
      <c r="E222" s="14">
        <f t="shared" si="117"/>
        <v>1</v>
      </c>
      <c r="F222" s="53">
        <f t="shared" si="118"/>
        <v>43968</v>
      </c>
      <c r="G222" s="66">
        <f t="shared" si="119"/>
        <v>0.82</v>
      </c>
      <c r="H222" s="66">
        <f t="shared" si="167"/>
        <v>0.1</v>
      </c>
      <c r="I222" s="172">
        <f t="shared" si="120"/>
        <v>7.9000000000000008E-3</v>
      </c>
      <c r="J222" s="14">
        <f t="shared" si="121"/>
        <v>6</v>
      </c>
      <c r="K222" s="18">
        <f t="shared" si="122"/>
        <v>0.12576156364806115</v>
      </c>
      <c r="L222" s="18">
        <f t="shared" si="123"/>
        <v>6.6666666666666671E-3</v>
      </c>
      <c r="M222" s="6">
        <f t="shared" si="124"/>
        <v>652.87636574393105</v>
      </c>
      <c r="N222" s="6">
        <f t="shared" si="161"/>
        <v>5.1577232893770555</v>
      </c>
      <c r="O222" s="6">
        <f t="shared" si="125"/>
        <v>6369142.3242620351</v>
      </c>
      <c r="P222" s="6">
        <f>IF($B222&lt;$D$12,0,IF('Plot Data'!X172&gt;0,'Plot Data'!X172,MAX(0,MIN($D$15,$O222))))</f>
        <v>0</v>
      </c>
      <c r="Q222" s="97">
        <f t="shared" si="126"/>
        <v>0</v>
      </c>
      <c r="R222" s="97">
        <f t="shared" si="127"/>
        <v>0</v>
      </c>
      <c r="S222" s="6">
        <f t="shared" si="128"/>
        <v>652.87636574393105</v>
      </c>
      <c r="T222" s="6"/>
      <c r="U222" s="6"/>
      <c r="V222" s="6">
        <f t="shared" si="129"/>
        <v>0</v>
      </c>
      <c r="W222" s="149">
        <f t="shared" si="162"/>
        <v>1</v>
      </c>
      <c r="X222" s="97">
        <f t="shared" si="130"/>
        <v>0</v>
      </c>
      <c r="Y222" s="6">
        <f t="shared" si="131"/>
        <v>162.97001408277444</v>
      </c>
      <c r="Z222" s="6">
        <f t="shared" si="132"/>
        <v>556.47753939657548</v>
      </c>
      <c r="AA222" s="6">
        <f t="shared" si="133"/>
        <v>619.2860535145428</v>
      </c>
      <c r="AB222" s="6">
        <f t="shared" si="134"/>
        <v>31.579525832033561</v>
      </c>
      <c r="AC222" s="6">
        <f t="shared" si="135"/>
        <v>40.65072015192321</v>
      </c>
      <c r="AD222" s="6">
        <f t="array" ref="AD222">SUM(($A222-A192:A222=J192:J222)*(N192:N222))</f>
        <v>6.2369563518266284</v>
      </c>
      <c r="AE222" s="6">
        <f t="shared" si="136"/>
        <v>7498761.3862161357</v>
      </c>
      <c r="AF222" s="6">
        <f t="shared" si="163"/>
        <v>7341136.7135102786</v>
      </c>
      <c r="AG222" s="6">
        <f t="shared" si="164"/>
        <v>0</v>
      </c>
      <c r="AH222" s="6">
        <f t="shared" si="137"/>
        <v>0</v>
      </c>
      <c r="AI222" s="6">
        <f t="shared" si="138"/>
        <v>0</v>
      </c>
      <c r="AJ222" s="6">
        <f t="shared" si="139"/>
        <v>2068.5881053643989</v>
      </c>
      <c r="AK222" s="6">
        <f t="shared" si="140"/>
        <v>2935.6584989785283</v>
      </c>
      <c r="AL222" s="6">
        <f t="shared" si="141"/>
        <v>478.49241092249679</v>
      </c>
      <c r="AM222" s="6">
        <f t="shared" si="142"/>
        <v>5482.7390152654234</v>
      </c>
      <c r="AN222" s="6">
        <f t="shared" si="143"/>
        <v>152141.93369059541</v>
      </c>
      <c r="AO222" s="6">
        <f t="shared" si="144"/>
        <v>1238.613783865786</v>
      </c>
      <c r="AP222" s="6">
        <f t="shared" si="145"/>
        <v>6.8707310529429311</v>
      </c>
      <c r="AQ222" s="14">
        <f t="shared" si="146"/>
        <v>7</v>
      </c>
      <c r="AR222" s="146">
        <f t="shared" si="147"/>
        <v>0</v>
      </c>
      <c r="AS222" s="146">
        <f t="shared" si="148"/>
        <v>0.45</v>
      </c>
      <c r="AT222" s="146">
        <f t="shared" si="149"/>
        <v>1</v>
      </c>
      <c r="AU222" s="77">
        <f t="shared" si="150"/>
        <v>0</v>
      </c>
      <c r="AV222" s="77">
        <f t="shared" si="151"/>
        <v>253.44817553581626</v>
      </c>
      <c r="AW222" s="77">
        <f t="shared" si="152"/>
        <v>13.339377659779803</v>
      </c>
      <c r="AX222" s="77">
        <f t="shared" si="153"/>
        <v>23.467682027919516</v>
      </c>
      <c r="AY222" s="6">
        <f t="shared" si="165"/>
        <v>290.25523522351557</v>
      </c>
      <c r="AZ222" s="6">
        <f t="shared" si="154"/>
        <v>21356.688124576904</v>
      </c>
      <c r="BA222" s="6">
        <f t="shared" si="155"/>
        <v>253.3349711209469</v>
      </c>
      <c r="BB222" s="6">
        <f t="shared" si="156"/>
        <v>158863.28648972651</v>
      </c>
      <c r="BC222" s="6">
        <f t="shared" si="157"/>
        <v>31772.657297945319</v>
      </c>
      <c r="BD222" s="6">
        <f t="shared" si="158"/>
        <v>6184.6779402140965</v>
      </c>
      <c r="BE222" s="6">
        <f t="shared" si="159"/>
        <v>0</v>
      </c>
      <c r="BF222" s="6">
        <f t="shared" si="166"/>
        <v>0</v>
      </c>
      <c r="BG222" s="6"/>
      <c r="BH222" s="6"/>
      <c r="BI222" s="51">
        <f t="shared" si="160"/>
        <v>0.97897990553538683</v>
      </c>
      <c r="BT222" s="18"/>
    </row>
    <row r="223" spans="1:72">
      <c r="A223">
        <f t="shared" si="168"/>
        <v>200</v>
      </c>
      <c r="B223" s="30">
        <f t="shared" si="169"/>
        <v>43969</v>
      </c>
      <c r="C223" s="14">
        <f t="shared" si="115"/>
        <v>4</v>
      </c>
      <c r="D223" s="14">
        <f t="shared" si="116"/>
        <v>1</v>
      </c>
      <c r="E223" s="14">
        <f t="shared" si="117"/>
        <v>1</v>
      </c>
      <c r="F223" s="53">
        <f t="shared" si="118"/>
        <v>43969</v>
      </c>
      <c r="G223" s="66">
        <f t="shared" si="119"/>
        <v>0.82</v>
      </c>
      <c r="H223" s="66">
        <f t="shared" si="167"/>
        <v>0.1</v>
      </c>
      <c r="I223" s="172">
        <f t="shared" si="120"/>
        <v>7.9000000000000008E-3</v>
      </c>
      <c r="J223" s="14">
        <f t="shared" si="121"/>
        <v>6</v>
      </c>
      <c r="K223" s="18">
        <f t="shared" si="122"/>
        <v>0.12575503424692946</v>
      </c>
      <c r="L223" s="18">
        <f t="shared" si="123"/>
        <v>6.6666666666666671E-3</v>
      </c>
      <c r="M223" s="6">
        <f t="shared" si="124"/>
        <v>632.49915251537516</v>
      </c>
      <c r="N223" s="6">
        <f t="shared" si="161"/>
        <v>4.9967433048714645</v>
      </c>
      <c r="O223" s="6">
        <f t="shared" si="125"/>
        <v>6369286.85012074</v>
      </c>
      <c r="P223" s="6">
        <f>IF($B223&lt;$D$12,0,IF('Plot Data'!X173&gt;0,'Plot Data'!X173,MAX(0,MIN($D$15,$O223))))</f>
        <v>0</v>
      </c>
      <c r="Q223" s="97">
        <f t="shared" si="126"/>
        <v>0</v>
      </c>
      <c r="R223" s="97">
        <f t="shared" si="127"/>
        <v>0</v>
      </c>
      <c r="S223" s="6">
        <f t="shared" si="128"/>
        <v>632.49915251537516</v>
      </c>
      <c r="T223" s="6"/>
      <c r="U223" s="6"/>
      <c r="V223" s="6">
        <f t="shared" si="129"/>
        <v>0</v>
      </c>
      <c r="W223" s="149">
        <f t="shared" si="162"/>
        <v>1</v>
      </c>
      <c r="X223" s="97">
        <f t="shared" si="130"/>
        <v>0</v>
      </c>
      <c r="Y223" s="6">
        <f t="shared" si="131"/>
        <v>157.89762916016781</v>
      </c>
      <c r="Z223" s="6">
        <f t="shared" si="132"/>
        <v>539.12178673426934</v>
      </c>
      <c r="AA223" s="6">
        <f t="shared" si="133"/>
        <v>600.01099080863764</v>
      </c>
      <c r="AB223" s="6">
        <f t="shared" si="134"/>
        <v>30.596187700380106</v>
      </c>
      <c r="AC223" s="6">
        <f t="shared" si="135"/>
        <v>39.395626777769301</v>
      </c>
      <c r="AD223" s="6">
        <f t="array" ref="AD223">SUM(($A223-A193:A223=J193:J223)*(N193:N223))</f>
        <v>6.0427470708250715</v>
      </c>
      <c r="AE223" s="6">
        <f t="shared" si="136"/>
        <v>7498755.3434690647</v>
      </c>
      <c r="AF223" s="6">
        <f t="shared" si="163"/>
        <v>7340504.2143577635</v>
      </c>
      <c r="AG223" s="6">
        <f t="shared" si="164"/>
        <v>0</v>
      </c>
      <c r="AH223" s="6">
        <f t="shared" si="137"/>
        <v>0</v>
      </c>
      <c r="AI223" s="6">
        <f t="shared" si="138"/>
        <v>0</v>
      </c>
      <c r="AJ223" s="6">
        <f t="shared" si="139"/>
        <v>2004.0678419853368</v>
      </c>
      <c r="AK223" s="6">
        <f t="shared" si="140"/>
        <v>2844.1731072037801</v>
      </c>
      <c r="AL223" s="6">
        <f t="shared" si="141"/>
        <v>463.65022477428255</v>
      </c>
      <c r="AM223" s="6">
        <f t="shared" si="142"/>
        <v>5311.8911739633995</v>
      </c>
      <c r="AN223" s="6">
        <f t="shared" si="143"/>
        <v>152939.237937342</v>
      </c>
      <c r="AO223" s="6">
        <f t="shared" si="144"/>
        <v>1244.656530936611</v>
      </c>
      <c r="AP223" s="6">
        <f t="shared" si="145"/>
        <v>6.6570934317056913</v>
      </c>
      <c r="AQ223" s="14">
        <f t="shared" si="146"/>
        <v>7</v>
      </c>
      <c r="AR223" s="146">
        <f t="shared" si="147"/>
        <v>0</v>
      </c>
      <c r="AS223" s="146">
        <f t="shared" si="148"/>
        <v>0.45</v>
      </c>
      <c r="AT223" s="146">
        <f t="shared" si="149"/>
        <v>1</v>
      </c>
      <c r="AU223" s="77">
        <f t="shared" si="150"/>
        <v>0</v>
      </c>
      <c r="AV223" s="77">
        <f t="shared" si="151"/>
        <v>245.54958127652156</v>
      </c>
      <c r="AW223" s="77">
        <f t="shared" si="152"/>
        <v>12.923662172448504</v>
      </c>
      <c r="AX223" s="77">
        <f t="shared" si="153"/>
        <v>17.368739207618457</v>
      </c>
      <c r="AY223" s="6">
        <f t="shared" si="165"/>
        <v>275.84198265658853</v>
      </c>
      <c r="AZ223" s="6">
        <f t="shared" si="154"/>
        <v>21632.530107233491</v>
      </c>
      <c r="BA223" s="6">
        <f t="shared" si="155"/>
        <v>260.02212680701217</v>
      </c>
      <c r="BB223" s="6">
        <f t="shared" si="156"/>
        <v>159495.78564224188</v>
      </c>
      <c r="BC223" s="6">
        <f t="shared" si="157"/>
        <v>31899.157128448394</v>
      </c>
      <c r="BD223" s="6">
        <f t="shared" si="158"/>
        <v>6215.2741279144766</v>
      </c>
      <c r="BE223" s="6">
        <f t="shared" si="159"/>
        <v>0</v>
      </c>
      <c r="BF223" s="6">
        <f t="shared" si="166"/>
        <v>0</v>
      </c>
      <c r="BG223" s="6"/>
      <c r="BH223" s="6"/>
      <c r="BI223" s="51">
        <f t="shared" si="160"/>
        <v>0.97889634721192398</v>
      </c>
      <c r="BT223" s="18"/>
    </row>
    <row r="224" spans="1:72">
      <c r="A224">
        <f t="shared" si="168"/>
        <v>201</v>
      </c>
      <c r="B224" s="30">
        <f t="shared" si="169"/>
        <v>43970</v>
      </c>
      <c r="C224" s="14">
        <f t="shared" si="115"/>
        <v>4</v>
      </c>
      <c r="D224" s="14">
        <f t="shared" si="116"/>
        <v>1</v>
      </c>
      <c r="E224" s="14">
        <f t="shared" si="117"/>
        <v>1</v>
      </c>
      <c r="F224" s="53">
        <f t="shared" si="118"/>
        <v>43970</v>
      </c>
      <c r="G224" s="66">
        <f t="shared" si="119"/>
        <v>0.82</v>
      </c>
      <c r="H224" s="66">
        <f t="shared" si="167"/>
        <v>0.1</v>
      </c>
      <c r="I224" s="172">
        <f t="shared" si="120"/>
        <v>7.9000000000000008E-3</v>
      </c>
      <c r="J224" s="14">
        <f t="shared" si="121"/>
        <v>6</v>
      </c>
      <c r="K224" s="18">
        <f t="shared" si="122"/>
        <v>0.12574870833087229</v>
      </c>
      <c r="L224" s="18">
        <f t="shared" si="123"/>
        <v>6.6666666666666671E-3</v>
      </c>
      <c r="M224" s="6">
        <f t="shared" si="124"/>
        <v>612.75103853586882</v>
      </c>
      <c r="N224" s="6">
        <f t="shared" si="161"/>
        <v>4.8407332044333637</v>
      </c>
      <c r="O224" s="6">
        <f t="shared" si="125"/>
        <v>6369426.9344508359</v>
      </c>
      <c r="P224" s="6">
        <f>IF($B224&lt;$D$12,0,IF('Plot Data'!X174&gt;0,'Plot Data'!X174,MAX(0,MIN($D$15,$O224))))</f>
        <v>0</v>
      </c>
      <c r="Q224" s="97">
        <f t="shared" si="126"/>
        <v>0</v>
      </c>
      <c r="R224" s="97">
        <f t="shared" si="127"/>
        <v>0</v>
      </c>
      <c r="S224" s="6">
        <f t="shared" si="128"/>
        <v>612.75103853586882</v>
      </c>
      <c r="T224" s="6"/>
      <c r="U224" s="6"/>
      <c r="V224" s="6">
        <f t="shared" si="129"/>
        <v>0</v>
      </c>
      <c r="W224" s="149">
        <f t="shared" si="162"/>
        <v>1</v>
      </c>
      <c r="X224" s="97">
        <f t="shared" si="130"/>
        <v>0</v>
      </c>
      <c r="Y224" s="6">
        <f t="shared" si="131"/>
        <v>152.98093850190054</v>
      </c>
      <c r="Z224" s="6">
        <f t="shared" si="132"/>
        <v>522.30109259514484</v>
      </c>
      <c r="AA224" s="6">
        <f t="shared" si="133"/>
        <v>581.32756630722201</v>
      </c>
      <c r="AB224" s="6">
        <f t="shared" si="134"/>
        <v>29.643061466177336</v>
      </c>
      <c r="AC224" s="6">
        <f t="shared" si="135"/>
        <v>38.178531578727586</v>
      </c>
      <c r="AD224" s="6">
        <f t="array" ref="AD224">SUM(($A224-A194:A224=J194:J224)*(N194:N224))</f>
        <v>5.8545046395700249</v>
      </c>
      <c r="AE224" s="6">
        <f t="shared" si="136"/>
        <v>7498749.4889644254</v>
      </c>
      <c r="AF224" s="6">
        <f t="shared" si="163"/>
        <v>7339891.463319228</v>
      </c>
      <c r="AG224" s="6">
        <f t="shared" si="164"/>
        <v>0</v>
      </c>
      <c r="AH224" s="6">
        <f t="shared" si="137"/>
        <v>0</v>
      </c>
      <c r="AI224" s="6">
        <f t="shared" si="138"/>
        <v>0</v>
      </c>
      <c r="AJ224" s="6">
        <f t="shared" si="139"/>
        <v>1941.5368494241604</v>
      </c>
      <c r="AK224" s="6">
        <f t="shared" si="140"/>
        <v>2755.5035720255255</v>
      </c>
      <c r="AL224" s="6">
        <f t="shared" si="141"/>
        <v>449.26025002216227</v>
      </c>
      <c r="AM224" s="6">
        <f t="shared" si="142"/>
        <v>5146.3006714718476</v>
      </c>
      <c r="AN224" s="6">
        <f t="shared" si="143"/>
        <v>153711.72497372984</v>
      </c>
      <c r="AO224" s="6">
        <f t="shared" si="144"/>
        <v>1250.511035576181</v>
      </c>
      <c r="AP224" s="6">
        <f t="shared" si="145"/>
        <v>6.4500019753975595</v>
      </c>
      <c r="AQ224" s="14">
        <f t="shared" si="146"/>
        <v>7</v>
      </c>
      <c r="AR224" s="146">
        <f t="shared" si="147"/>
        <v>0</v>
      </c>
      <c r="AS224" s="146">
        <f t="shared" si="148"/>
        <v>0.45</v>
      </c>
      <c r="AT224" s="146">
        <f t="shared" si="149"/>
        <v>1</v>
      </c>
      <c r="AU224" s="77">
        <f t="shared" si="150"/>
        <v>0</v>
      </c>
      <c r="AV224" s="77">
        <f t="shared" si="151"/>
        <v>237.894148092036</v>
      </c>
      <c r="AW224" s="77">
        <f t="shared" si="152"/>
        <v>12.520744636422949</v>
      </c>
      <c r="AX224" s="77">
        <f t="shared" si="153"/>
        <v>16.827903235209057</v>
      </c>
      <c r="AY224" s="6">
        <f t="shared" si="165"/>
        <v>267.24279596366802</v>
      </c>
      <c r="AZ224" s="6">
        <f t="shared" si="154"/>
        <v>21899.772903197161</v>
      </c>
      <c r="BA224" s="6">
        <f t="shared" si="155"/>
        <v>266.49759814119744</v>
      </c>
      <c r="BB224" s="6">
        <f t="shared" si="156"/>
        <v>160108.53668077776</v>
      </c>
      <c r="BC224" s="6">
        <f t="shared" si="157"/>
        <v>32021.707336155567</v>
      </c>
      <c r="BD224" s="6">
        <f t="shared" si="158"/>
        <v>6244.9171893806542</v>
      </c>
      <c r="BE224" s="6">
        <f t="shared" si="159"/>
        <v>0</v>
      </c>
      <c r="BF224" s="6">
        <f t="shared" si="166"/>
        <v>0</v>
      </c>
      <c r="BG224" s="6"/>
      <c r="BH224" s="6"/>
      <c r="BI224" s="51">
        <f t="shared" si="160"/>
        <v>0.97881539770344617</v>
      </c>
      <c r="BT224" s="18"/>
    </row>
    <row r="225" spans="1:83">
      <c r="A225">
        <f t="shared" si="168"/>
        <v>202</v>
      </c>
      <c r="B225" s="30">
        <f t="shared" si="169"/>
        <v>43971</v>
      </c>
      <c r="C225" s="14">
        <f t="shared" si="115"/>
        <v>5</v>
      </c>
      <c r="D225" s="14">
        <f t="shared" si="116"/>
        <v>1</v>
      </c>
      <c r="E225" s="14">
        <f t="shared" si="117"/>
        <v>1</v>
      </c>
      <c r="F225" s="53">
        <f t="shared" si="118"/>
        <v>43971</v>
      </c>
      <c r="G225" s="66">
        <f t="shared" si="119"/>
        <v>1.1499999999999999</v>
      </c>
      <c r="H225" s="66">
        <f t="shared" si="167"/>
        <v>0.1</v>
      </c>
      <c r="I225" s="172">
        <f t="shared" si="120"/>
        <v>7.9000000000000008E-3</v>
      </c>
      <c r="J225" s="14">
        <f t="shared" si="121"/>
        <v>6</v>
      </c>
      <c r="K225" s="18">
        <f t="shared" si="122"/>
        <v>0.152765171046435</v>
      </c>
      <c r="L225" s="18">
        <f t="shared" si="123"/>
        <v>6.6666666666666671E-3</v>
      </c>
      <c r="M225" s="6">
        <f t="shared" si="124"/>
        <v>720.53925172826143</v>
      </c>
      <c r="N225" s="6">
        <f t="shared" si="161"/>
        <v>5.6922600886532662</v>
      </c>
      <c r="O225" s="6">
        <f t="shared" si="125"/>
        <v>6369562.7100490099</v>
      </c>
      <c r="P225" s="6">
        <f>IF($B225&lt;$D$12,0,IF('Plot Data'!X175&gt;0,'Plot Data'!X175,MAX(0,MIN($D$15,$O225))))</f>
        <v>0</v>
      </c>
      <c r="Q225" s="97">
        <f t="shared" si="126"/>
        <v>0</v>
      </c>
      <c r="R225" s="97">
        <f t="shared" si="127"/>
        <v>0</v>
      </c>
      <c r="S225" s="6">
        <f t="shared" si="128"/>
        <v>720.53925172826143</v>
      </c>
      <c r="T225" s="6"/>
      <c r="U225" s="6"/>
      <c r="V225" s="6">
        <f t="shared" si="129"/>
        <v>0</v>
      </c>
      <c r="W225" s="149">
        <f t="shared" si="162"/>
        <v>1</v>
      </c>
      <c r="X225" s="97">
        <f t="shared" si="130"/>
        <v>0</v>
      </c>
      <c r="Y225" s="6">
        <f t="shared" si="131"/>
        <v>148.2153073308867</v>
      </c>
      <c r="Z225" s="6">
        <f t="shared" si="132"/>
        <v>505.99932201230013</v>
      </c>
      <c r="AA225" s="6">
        <f t="shared" si="133"/>
        <v>563.21816785736939</v>
      </c>
      <c r="AB225" s="6">
        <f t="shared" si="134"/>
        <v>28.719249272107781</v>
      </c>
      <c r="AC225" s="6">
        <f t="shared" si="135"/>
        <v>36.998047974411158</v>
      </c>
      <c r="AD225" s="6">
        <f t="array" ref="AD225">SUM(($A225-A195:A225=J195:J225)*(N195:N225))</f>
        <v>5.6720517312412877</v>
      </c>
      <c r="AE225" s="6">
        <f t="shared" si="136"/>
        <v>7498743.8169126939</v>
      </c>
      <c r="AF225" s="6">
        <f t="shared" si="163"/>
        <v>7339170.9240675</v>
      </c>
      <c r="AG225" s="6">
        <f t="shared" si="164"/>
        <v>0</v>
      </c>
      <c r="AH225" s="6">
        <f t="shared" si="137"/>
        <v>0</v>
      </c>
      <c r="AI225" s="6">
        <f t="shared" si="138"/>
        <v>0</v>
      </c>
      <c r="AJ225" s="6">
        <f t="shared" si="139"/>
        <v>2007.8614718092351</v>
      </c>
      <c r="AK225" s="6">
        <f t="shared" si="140"/>
        <v>2669.5654769083485</v>
      </c>
      <c r="AL225" s="6">
        <f t="shared" si="141"/>
        <v>435.30939958861757</v>
      </c>
      <c r="AM225" s="6">
        <f t="shared" si="142"/>
        <v>5112.7363483062009</v>
      </c>
      <c r="AN225" s="6">
        <f t="shared" si="143"/>
        <v>154460.15649689251</v>
      </c>
      <c r="AO225" s="6">
        <f t="shared" si="144"/>
        <v>1256.1830873074223</v>
      </c>
      <c r="AP225" s="6">
        <f t="shared" si="145"/>
        <v>6.2492628848443541</v>
      </c>
      <c r="AQ225" s="14">
        <f t="shared" si="146"/>
        <v>7</v>
      </c>
      <c r="AR225" s="146">
        <f t="shared" si="147"/>
        <v>0</v>
      </c>
      <c r="AS225" s="146">
        <f t="shared" si="148"/>
        <v>0.45</v>
      </c>
      <c r="AT225" s="146">
        <f t="shared" si="149"/>
        <v>1</v>
      </c>
      <c r="AU225" s="77">
        <f t="shared" si="150"/>
        <v>0</v>
      </c>
      <c r="AV225" s="77">
        <f t="shared" si="151"/>
        <v>230.47456382890016</v>
      </c>
      <c r="AW225" s="77">
        <f t="shared" si="152"/>
        <v>12.130240201521062</v>
      </c>
      <c r="AX225" s="77">
        <f t="shared" si="153"/>
        <v>16.303683806397533</v>
      </c>
      <c r="AY225" s="6">
        <f t="shared" si="165"/>
        <v>258.90848783681878</v>
      </c>
      <c r="AZ225" s="6">
        <f t="shared" si="154"/>
        <v>22158.681391033981</v>
      </c>
      <c r="BA225" s="6">
        <f t="shared" si="155"/>
        <v>272.7680939975279</v>
      </c>
      <c r="BB225" s="6">
        <f t="shared" si="156"/>
        <v>160829.07593250604</v>
      </c>
      <c r="BC225" s="6">
        <f t="shared" si="157"/>
        <v>32165.815186501219</v>
      </c>
      <c r="BD225" s="6">
        <f t="shared" si="158"/>
        <v>6273.6364386527621</v>
      </c>
      <c r="BE225" s="6">
        <f t="shared" si="159"/>
        <v>0</v>
      </c>
      <c r="BF225" s="6">
        <f t="shared" si="166"/>
        <v>0</v>
      </c>
      <c r="BG225" s="6"/>
      <c r="BH225" s="6"/>
      <c r="BI225" s="51">
        <f t="shared" si="160"/>
        <v>0.97872005008554996</v>
      </c>
      <c r="BT225" s="18"/>
      <c r="BU225" s="22"/>
      <c r="BV225" s="22"/>
      <c r="BW225" s="22"/>
      <c r="BX225" s="22"/>
      <c r="BY225" s="22"/>
      <c r="BZ225" s="22"/>
      <c r="CA225" s="22"/>
      <c r="CB225" s="22"/>
      <c r="CC225" s="22"/>
      <c r="CD225" s="22"/>
      <c r="CE225" s="22"/>
    </row>
    <row r="226" spans="1:83" s="166" customFormat="1">
      <c r="A226">
        <f t="shared" si="168"/>
        <v>203</v>
      </c>
      <c r="B226" s="30">
        <f t="shared" si="169"/>
        <v>43972</v>
      </c>
      <c r="C226" s="175">
        <f t="shared" si="115"/>
        <v>5</v>
      </c>
      <c r="D226" s="175">
        <f t="shared" si="116"/>
        <v>3</v>
      </c>
      <c r="E226" s="14">
        <f t="shared" si="117"/>
        <v>3</v>
      </c>
      <c r="F226" s="53">
        <f t="shared" si="118"/>
        <v>43972</v>
      </c>
      <c r="G226" s="66">
        <f t="shared" si="119"/>
        <v>1.1499999999999999</v>
      </c>
      <c r="H226" s="66">
        <f t="shared" si="167"/>
        <v>0.1</v>
      </c>
      <c r="I226" s="172">
        <f t="shared" si="120"/>
        <v>7.9000000000000008E-3</v>
      </c>
      <c r="J226" s="14">
        <f t="shared" si="121"/>
        <v>6</v>
      </c>
      <c r="K226" s="176">
        <f t="shared" si="122"/>
        <v>0.15275681108960304</v>
      </c>
      <c r="L226" s="18">
        <f t="shared" si="123"/>
        <v>6.6666666666666671E-3</v>
      </c>
      <c r="M226" s="97">
        <f t="shared" si="124"/>
        <v>717.41088745459433</v>
      </c>
      <c r="N226" s="6">
        <f t="shared" si="161"/>
        <v>5.6675460108912956</v>
      </c>
      <c r="O226" s="97">
        <f t="shared" si="125"/>
        <v>6369586.4184797294</v>
      </c>
      <c r="P226" s="6">
        <f>IF($B226&lt;$D$12,0,IF('Plot Data'!X176&gt;0,'Plot Data'!X176,MAX(0,MIN($D$15,$O226))))</f>
        <v>0</v>
      </c>
      <c r="Q226" s="97">
        <f t="shared" si="126"/>
        <v>0</v>
      </c>
      <c r="R226" s="97">
        <f t="shared" si="127"/>
        <v>0</v>
      </c>
      <c r="S226" s="97">
        <f t="shared" si="128"/>
        <v>717.41088745459433</v>
      </c>
      <c r="T226" s="97"/>
      <c r="U226" s="97"/>
      <c r="V226" s="97">
        <f t="shared" si="129"/>
        <v>0</v>
      </c>
      <c r="W226" s="177">
        <f t="shared" si="162"/>
        <v>1</v>
      </c>
      <c r="X226" s="97">
        <f t="shared" si="130"/>
        <v>0</v>
      </c>
      <c r="Y226" s="6">
        <f t="shared" si="131"/>
        <v>143.59624636053891</v>
      </c>
      <c r="Z226" s="97">
        <f t="shared" si="132"/>
        <v>490.20083082869508</v>
      </c>
      <c r="AA226" s="6">
        <f t="shared" si="133"/>
        <v>545.66573617004781</v>
      </c>
      <c r="AB226" s="97">
        <f t="shared" si="134"/>
        <v>27.82387696982877</v>
      </c>
      <c r="AC226" s="6">
        <f t="shared" si="135"/>
        <v>35.853027394315433</v>
      </c>
      <c r="AD226" s="6">
        <f t="array" ref="AD226">SUM(($A226-A196:A226=J196:J226)*(N196:N226))</f>
        <v>5.4952157015411824</v>
      </c>
      <c r="AE226" s="97">
        <f t="shared" si="136"/>
        <v>7498738.321696992</v>
      </c>
      <c r="AF226" s="6">
        <f t="shared" si="163"/>
        <v>7338453.5131800454</v>
      </c>
      <c r="AG226" s="97">
        <f t="shared" si="164"/>
        <v>0</v>
      </c>
      <c r="AH226" s="97">
        <f t="shared" si="137"/>
        <v>0</v>
      </c>
      <c r="AI226" s="97">
        <f t="shared" si="138"/>
        <v>0</v>
      </c>
      <c r="AJ226" s="97">
        <f t="shared" si="139"/>
        <v>2091.4752820745957</v>
      </c>
      <c r="AK226" s="97">
        <f t="shared" si="140"/>
        <v>2586.2766945971671</v>
      </c>
      <c r="AL226" s="97">
        <f t="shared" si="141"/>
        <v>421.78503346258969</v>
      </c>
      <c r="AM226" s="97">
        <f t="shared" si="142"/>
        <v>5099.5370101343533</v>
      </c>
      <c r="AN226" s="97">
        <f t="shared" si="143"/>
        <v>155185.2715068174</v>
      </c>
      <c r="AO226" s="97">
        <f t="shared" si="144"/>
        <v>1261.6783030089634</v>
      </c>
      <c r="AP226" s="6">
        <f t="shared" si="145"/>
        <v>6.0546865161542041</v>
      </c>
      <c r="AQ226" s="175">
        <f t="shared" si="146"/>
        <v>7</v>
      </c>
      <c r="AR226" s="146">
        <f t="shared" si="147"/>
        <v>0</v>
      </c>
      <c r="AS226" s="146">
        <f t="shared" si="148"/>
        <v>0.45</v>
      </c>
      <c r="AT226" s="146">
        <f t="shared" si="149"/>
        <v>1</v>
      </c>
      <c r="AU226" s="77">
        <f t="shared" si="150"/>
        <v>0</v>
      </c>
      <c r="AV226" s="77">
        <f t="shared" si="151"/>
        <v>223.28371708442444</v>
      </c>
      <c r="AW226" s="77">
        <f t="shared" si="152"/>
        <v>11.751774583390761</v>
      </c>
      <c r="AX226" s="77">
        <f t="shared" si="153"/>
        <v>15.795587099659278</v>
      </c>
      <c r="AY226" s="97">
        <f t="shared" si="165"/>
        <v>250.83107876747448</v>
      </c>
      <c r="AZ226" s="97">
        <f t="shared" si="154"/>
        <v>22409.512469801455</v>
      </c>
      <c r="BA226" s="6">
        <f t="shared" si="155"/>
        <v>278.84011474153107</v>
      </c>
      <c r="BB226" s="97">
        <f t="shared" si="156"/>
        <v>161546.48681996064</v>
      </c>
      <c r="BC226" s="97">
        <f t="shared" si="157"/>
        <v>32309.297363992137</v>
      </c>
      <c r="BD226" s="97">
        <f t="shared" si="158"/>
        <v>6301.4603156225912</v>
      </c>
      <c r="BE226" s="97">
        <f t="shared" si="159"/>
        <v>0</v>
      </c>
      <c r="BF226" s="6">
        <f t="shared" si="166"/>
        <v>0</v>
      </c>
      <c r="BG226" s="6"/>
      <c r="BH226" s="6"/>
      <c r="BI226" s="178">
        <f t="shared" si="160"/>
        <v>0.97862509643079887</v>
      </c>
      <c r="BT226" s="176"/>
    </row>
    <row r="227" spans="1:83">
      <c r="A227">
        <f t="shared" si="168"/>
        <v>204</v>
      </c>
      <c r="B227" s="30">
        <f t="shared" si="169"/>
        <v>43973</v>
      </c>
      <c r="C227" s="14">
        <f t="shared" si="115"/>
        <v>5</v>
      </c>
      <c r="D227" s="14">
        <f t="shared" si="116"/>
        <v>3</v>
      </c>
      <c r="E227" s="14">
        <f t="shared" si="117"/>
        <v>3</v>
      </c>
      <c r="F227" s="53">
        <f t="shared" si="118"/>
        <v>43973</v>
      </c>
      <c r="G227" s="66">
        <f t="shared" si="119"/>
        <v>1.1499999999999999</v>
      </c>
      <c r="H227" s="66">
        <f t="shared" si="167"/>
        <v>0.1</v>
      </c>
      <c r="I227" s="172">
        <f t="shared" si="120"/>
        <v>7.9000000000000008E-3</v>
      </c>
      <c r="J227" s="14">
        <f t="shared" si="121"/>
        <v>6</v>
      </c>
      <c r="K227" s="18">
        <f t="shared" si="122"/>
        <v>0.15274848520271589</v>
      </c>
      <c r="L227" s="18">
        <f t="shared" si="123"/>
        <v>6.6666666666666671E-3</v>
      </c>
      <c r="M227" s="6">
        <f t="shared" si="124"/>
        <v>717.33142881370577</v>
      </c>
      <c r="N227" s="6">
        <f t="shared" si="161"/>
        <v>5.6669182876282758</v>
      </c>
      <c r="O227" s="6">
        <f t="shared" si="125"/>
        <v>6369592.9669838287</v>
      </c>
      <c r="P227" s="6">
        <f>IF($B227&lt;$D$12,0,IF('Plot Data'!X177&gt;0,'Plot Data'!X177,MAX(0,MIN($D$15,$O227))))</f>
        <v>0</v>
      </c>
      <c r="Q227" s="97">
        <f t="shared" si="126"/>
        <v>0</v>
      </c>
      <c r="R227" s="97">
        <f t="shared" si="127"/>
        <v>0</v>
      </c>
      <c r="S227" s="6">
        <f t="shared" si="128"/>
        <v>717.33142881370577</v>
      </c>
      <c r="T227" s="6"/>
      <c r="U227" s="6"/>
      <c r="V227" s="6">
        <f t="shared" si="129"/>
        <v>0</v>
      </c>
      <c r="W227" s="149">
        <f t="shared" si="162"/>
        <v>1</v>
      </c>
      <c r="X227" s="97">
        <f t="shared" si="130"/>
        <v>0</v>
      </c>
      <c r="Y227" s="6">
        <f t="shared" si="131"/>
        <v>139.11938484914387</v>
      </c>
      <c r="Z227" s="6">
        <f t="shared" si="132"/>
        <v>576.43140138260912</v>
      </c>
      <c r="AA227" s="6">
        <f t="shared" si="133"/>
        <v>528.65366242674668</v>
      </c>
      <c r="AB227" s="6">
        <f t="shared" si="134"/>
        <v>26.956089336713468</v>
      </c>
      <c r="AC227" s="6">
        <f t="shared" si="135"/>
        <v>34.742755224528487</v>
      </c>
      <c r="AD227" s="6">
        <f t="array" ref="AD227">SUM(($A227-A197:A227=J197:J227)*(N197:N227))</f>
        <v>5.32382764400091</v>
      </c>
      <c r="AE227" s="6">
        <f t="shared" si="136"/>
        <v>7498732.9978693482</v>
      </c>
      <c r="AF227" s="6">
        <f t="shared" si="163"/>
        <v>7337736.1817512317</v>
      </c>
      <c r="AG227" s="6">
        <f t="shared" si="164"/>
        <v>0</v>
      </c>
      <c r="AH227" s="6">
        <f t="shared" si="137"/>
        <v>0</v>
      </c>
      <c r="AI227" s="6">
        <f t="shared" si="138"/>
        <v>0</v>
      </c>
      <c r="AJ227" s="6">
        <f t="shared" si="139"/>
        <v>2093.2559246565484</v>
      </c>
      <c r="AK227" s="6">
        <f t="shared" si="140"/>
        <v>2607.098344216316</v>
      </c>
      <c r="AL227" s="6">
        <f t="shared" si="141"/>
        <v>408.67453993077379</v>
      </c>
      <c r="AM227" s="6">
        <f t="shared" si="142"/>
        <v>5109.0288088036386</v>
      </c>
      <c r="AN227" s="6">
        <f t="shared" si="143"/>
        <v>155887.78730931782</v>
      </c>
      <c r="AO227" s="6">
        <f t="shared" si="144"/>
        <v>1267.0021306529643</v>
      </c>
      <c r="AP227" s="6">
        <f t="shared" si="145"/>
        <v>5.8660883850392178</v>
      </c>
      <c r="AQ227" s="14">
        <f t="shared" si="146"/>
        <v>7</v>
      </c>
      <c r="AR227" s="146">
        <f t="shared" si="147"/>
        <v>0</v>
      </c>
      <c r="AS227" s="146">
        <f t="shared" si="148"/>
        <v>0.45</v>
      </c>
      <c r="AT227" s="146">
        <f t="shared" si="149"/>
        <v>1</v>
      </c>
      <c r="AU227" s="77">
        <f t="shared" si="150"/>
        <v>0</v>
      </c>
      <c r="AV227" s="77">
        <f t="shared" si="151"/>
        <v>216.31471016025833</v>
      </c>
      <c r="AW227" s="77">
        <f t="shared" si="152"/>
        <v>11.384984745276753</v>
      </c>
      <c r="AX227" s="77">
        <f t="shared" si="153"/>
        <v>15.303132333405822</v>
      </c>
      <c r="AY227" s="6">
        <f t="shared" si="165"/>
        <v>243.00282723894088</v>
      </c>
      <c r="AZ227" s="6">
        <f t="shared" si="154"/>
        <v>22652.515297040394</v>
      </c>
      <c r="BA227" s="6">
        <f t="shared" si="155"/>
        <v>269.38133066192364</v>
      </c>
      <c r="BB227" s="6">
        <f t="shared" si="156"/>
        <v>162263.81824877436</v>
      </c>
      <c r="BC227" s="6">
        <f t="shared" si="157"/>
        <v>32452.763649754877</v>
      </c>
      <c r="BD227" s="6">
        <f t="shared" si="158"/>
        <v>6328.4164049593046</v>
      </c>
      <c r="BE227" s="6">
        <f t="shared" si="159"/>
        <v>0</v>
      </c>
      <c r="BF227" s="6">
        <f t="shared" si="166"/>
        <v>0</v>
      </c>
      <c r="BG227" s="6"/>
      <c r="BH227" s="6"/>
      <c r="BI227" s="51">
        <f t="shared" si="160"/>
        <v>0.9785301308682598</v>
      </c>
      <c r="BT227" s="18"/>
    </row>
    <row r="228" spans="1:83">
      <c r="A228">
        <f t="shared" si="168"/>
        <v>205</v>
      </c>
      <c r="B228" s="30">
        <f t="shared" si="169"/>
        <v>43974</v>
      </c>
      <c r="C228" s="14">
        <f t="shared" si="115"/>
        <v>5</v>
      </c>
      <c r="D228" s="14">
        <f t="shared" si="116"/>
        <v>3</v>
      </c>
      <c r="E228" s="14">
        <f t="shared" si="117"/>
        <v>3</v>
      </c>
      <c r="F228" s="53">
        <f t="shared" si="118"/>
        <v>43974</v>
      </c>
      <c r="G228" s="66">
        <f t="shared" si="119"/>
        <v>1.1499999999999999</v>
      </c>
      <c r="H228" s="66">
        <f t="shared" si="167"/>
        <v>0.1</v>
      </c>
      <c r="I228" s="172">
        <f t="shared" si="120"/>
        <v>7.9000000000000008E-3</v>
      </c>
      <c r="J228" s="14">
        <f t="shared" si="121"/>
        <v>6</v>
      </c>
      <c r="K228" s="18">
        <f t="shared" si="122"/>
        <v>0.15274015780029759</v>
      </c>
      <c r="L228" s="18">
        <f t="shared" si="123"/>
        <v>6.6666666666666671E-3</v>
      </c>
      <c r="M228" s="6">
        <f t="shared" si="124"/>
        <v>720.65734967781566</v>
      </c>
      <c r="N228" s="6">
        <f t="shared" si="161"/>
        <v>5.6931930624547444</v>
      </c>
      <c r="O228" s="6">
        <f t="shared" si="125"/>
        <v>6369580.3737014625</v>
      </c>
      <c r="P228" s="6">
        <f>IF($B228&lt;$D$12,0,IF('Plot Data'!X178&gt;0,'Plot Data'!X178,MAX(0,MIN($D$15,$O228))))</f>
        <v>0</v>
      </c>
      <c r="Q228" s="97">
        <f t="shared" si="126"/>
        <v>0</v>
      </c>
      <c r="R228" s="97">
        <f t="shared" si="127"/>
        <v>0</v>
      </c>
      <c r="S228" s="6">
        <f t="shared" si="128"/>
        <v>720.65734967781566</v>
      </c>
      <c r="T228" s="6"/>
      <c r="U228" s="6"/>
      <c r="V228" s="6">
        <f t="shared" si="129"/>
        <v>0</v>
      </c>
      <c r="W228" s="149">
        <f t="shared" si="162"/>
        <v>1</v>
      </c>
      <c r="X228" s="97">
        <f t="shared" si="130"/>
        <v>0</v>
      </c>
      <c r="Y228" s="6">
        <f t="shared" si="131"/>
        <v>134.78044668356733</v>
      </c>
      <c r="Z228" s="6">
        <f t="shared" si="132"/>
        <v>573.92870996367549</v>
      </c>
      <c r="AA228" s="6">
        <f t="shared" si="133"/>
        <v>512.16569739755585</v>
      </c>
      <c r="AB228" s="6">
        <f t="shared" si="134"/>
        <v>26.115054629757243</v>
      </c>
      <c r="AC228" s="6">
        <f t="shared" si="135"/>
        <v>33.666320975454028</v>
      </c>
      <c r="AD228" s="6">
        <f t="array" ref="AD228">SUM(($A228-A198:A228=J198:J228)*(N198:N228))</f>
        <v>5.1577232893770555</v>
      </c>
      <c r="AE228" s="6">
        <f t="shared" si="136"/>
        <v>7498727.8401460592</v>
      </c>
      <c r="AF228" s="6">
        <f t="shared" si="163"/>
        <v>7337015.5244015539</v>
      </c>
      <c r="AG228" s="6">
        <f t="shared" si="164"/>
        <v>0</v>
      </c>
      <c r="AH228" s="6">
        <f t="shared" si="137"/>
        <v>0</v>
      </c>
      <c r="AI228" s="6">
        <f t="shared" si="138"/>
        <v>0</v>
      </c>
      <c r="AJ228" s="6">
        <f t="shared" si="139"/>
        <v>2105.2041176871212</v>
      </c>
      <c r="AK228" s="6">
        <f t="shared" si="140"/>
        <v>2642.7463021526783</v>
      </c>
      <c r="AL228" s="6">
        <f t="shared" si="141"/>
        <v>395.96555029569998</v>
      </c>
      <c r="AM228" s="6">
        <f t="shared" si="142"/>
        <v>5143.9159701354993</v>
      </c>
      <c r="AN228" s="6">
        <f t="shared" si="143"/>
        <v>156568.39977437441</v>
      </c>
      <c r="AO228" s="6">
        <f t="shared" si="144"/>
        <v>1272.1598539423414</v>
      </c>
      <c r="AP228" s="6">
        <f t="shared" si="145"/>
        <v>5.6832894897688675</v>
      </c>
      <c r="AQ228" s="14">
        <f t="shared" si="146"/>
        <v>7</v>
      </c>
      <c r="AR228" s="146">
        <f t="shared" si="147"/>
        <v>0</v>
      </c>
      <c r="AS228" s="146">
        <f t="shared" si="148"/>
        <v>0.45</v>
      </c>
      <c r="AT228" s="146">
        <f t="shared" si="149"/>
        <v>1</v>
      </c>
      <c r="AU228" s="77">
        <f t="shared" si="150"/>
        <v>0</v>
      </c>
      <c r="AV228" s="77">
        <f t="shared" si="151"/>
        <v>209.56085517926715</v>
      </c>
      <c r="AW228" s="77">
        <f t="shared" si="152"/>
        <v>11.02951869364564</v>
      </c>
      <c r="AX228" s="77">
        <f t="shared" si="153"/>
        <v>14.825849135192406</v>
      </c>
      <c r="AY228" s="6">
        <f t="shared" si="165"/>
        <v>235.41622300810519</v>
      </c>
      <c r="AZ228" s="6">
        <f t="shared" si="154"/>
        <v>22887.9315200485</v>
      </c>
      <c r="BA228" s="6">
        <f t="shared" si="155"/>
        <v>260.21409009930147</v>
      </c>
      <c r="BB228" s="6">
        <f t="shared" si="156"/>
        <v>162984.47559845218</v>
      </c>
      <c r="BC228" s="6">
        <f t="shared" si="157"/>
        <v>32596.895119690442</v>
      </c>
      <c r="BD228" s="6">
        <f t="shared" si="158"/>
        <v>6354.5314595890623</v>
      </c>
      <c r="BE228" s="6">
        <f t="shared" si="159"/>
        <v>0</v>
      </c>
      <c r="BF228" s="6">
        <f t="shared" si="166"/>
        <v>0</v>
      </c>
      <c r="BG228" s="6"/>
      <c r="BH228" s="6"/>
      <c r="BI228" s="51">
        <f t="shared" si="160"/>
        <v>0.97843469996620713</v>
      </c>
      <c r="BT228" s="18"/>
    </row>
    <row r="229" spans="1:83">
      <c r="A229">
        <f t="shared" si="168"/>
        <v>206</v>
      </c>
      <c r="B229" s="30">
        <f t="shared" si="169"/>
        <v>43975</v>
      </c>
      <c r="C229" s="14">
        <f t="shared" si="115"/>
        <v>5</v>
      </c>
      <c r="D229" s="14">
        <f t="shared" si="116"/>
        <v>3</v>
      </c>
      <c r="E229" s="14">
        <f t="shared" si="117"/>
        <v>3</v>
      </c>
      <c r="F229" s="53">
        <f t="shared" si="118"/>
        <v>43975</v>
      </c>
      <c r="G229" s="66">
        <f t="shared" si="119"/>
        <v>1.1499999999999999</v>
      </c>
      <c r="H229" s="66">
        <f t="shared" si="167"/>
        <v>0.1</v>
      </c>
      <c r="I229" s="172">
        <f t="shared" si="120"/>
        <v>7.9000000000000008E-3</v>
      </c>
      <c r="J229" s="14">
        <f t="shared" si="121"/>
        <v>6</v>
      </c>
      <c r="K229" s="18">
        <f t="shared" si="122"/>
        <v>0.15273178911790514</v>
      </c>
      <c r="L229" s="18">
        <f t="shared" si="123"/>
        <v>6.6666666666666671E-3</v>
      </c>
      <c r="M229" s="6">
        <f t="shared" si="124"/>
        <v>727.80273260054605</v>
      </c>
      <c r="N229" s="6">
        <f t="shared" si="161"/>
        <v>5.7496415875443141</v>
      </c>
      <c r="O229" s="6">
        <f t="shared" si="125"/>
        <v>6369546.3355495352</v>
      </c>
      <c r="P229" s="6">
        <f>IF($B229&lt;$D$12,0,IF('Plot Data'!X179&gt;0,'Plot Data'!X179,MAX(0,MIN($D$15,$O229))))</f>
        <v>0</v>
      </c>
      <c r="Q229" s="97">
        <f t="shared" si="126"/>
        <v>0</v>
      </c>
      <c r="R229" s="97">
        <f t="shared" si="127"/>
        <v>0</v>
      </c>
      <c r="S229" s="6">
        <f t="shared" si="128"/>
        <v>727.80273260054605</v>
      </c>
      <c r="T229" s="6"/>
      <c r="U229" s="6"/>
      <c r="V229" s="6">
        <f t="shared" si="129"/>
        <v>0</v>
      </c>
      <c r="W229" s="149">
        <f t="shared" si="162"/>
        <v>1</v>
      </c>
      <c r="X229" s="97">
        <f t="shared" si="130"/>
        <v>0</v>
      </c>
      <c r="Y229" s="6">
        <f t="shared" si="131"/>
        <v>130.57527314878621</v>
      </c>
      <c r="Z229" s="6">
        <f t="shared" si="132"/>
        <v>573.86514305096466</v>
      </c>
      <c r="AA229" s="6">
        <f t="shared" si="133"/>
        <v>496.18603796538758</v>
      </c>
      <c r="AB229" s="6">
        <f t="shared" si="134"/>
        <v>25.299966100615006</v>
      </c>
      <c r="AC229" s="6">
        <f t="shared" si="135"/>
        <v>32.622717073509378</v>
      </c>
      <c r="AD229" s="6">
        <f t="array" ref="AD229">SUM(($A229-A199:A229=J199:J229)*(N199:N229))</f>
        <v>4.9967433048714645</v>
      </c>
      <c r="AE229" s="6">
        <f t="shared" si="136"/>
        <v>7498722.8434027545</v>
      </c>
      <c r="AF229" s="6">
        <f t="shared" si="163"/>
        <v>7336287.7216689531</v>
      </c>
      <c r="AG229" s="6">
        <f t="shared" si="164"/>
        <v>0</v>
      </c>
      <c r="AH229" s="6">
        <f t="shared" si="137"/>
        <v>0</v>
      </c>
      <c r="AI229" s="6">
        <f t="shared" si="138"/>
        <v>0</v>
      </c>
      <c r="AJ229" s="6">
        <f t="shared" si="139"/>
        <v>2128.5664340879166</v>
      </c>
      <c r="AK229" s="6">
        <f t="shared" si="140"/>
        <v>2695.1254411376399</v>
      </c>
      <c r="AL229" s="6">
        <f t="shared" si="141"/>
        <v>383.64605601793414</v>
      </c>
      <c r="AM229" s="6">
        <f t="shared" si="142"/>
        <v>5207.3379312434909</v>
      </c>
      <c r="AN229" s="6">
        <f t="shared" si="143"/>
        <v>157227.78380256207</v>
      </c>
      <c r="AO229" s="6">
        <f t="shared" si="144"/>
        <v>1277.1565972472129</v>
      </c>
      <c r="AP229" s="6">
        <f t="shared" si="145"/>
        <v>5.506116197346695</v>
      </c>
      <c r="AQ229" s="14">
        <f t="shared" si="146"/>
        <v>7</v>
      </c>
      <c r="AR229" s="146">
        <f t="shared" si="147"/>
        <v>0</v>
      </c>
      <c r="AS229" s="146">
        <f t="shared" si="148"/>
        <v>0.45</v>
      </c>
      <c r="AT229" s="146">
        <f t="shared" si="149"/>
        <v>1</v>
      </c>
      <c r="AU229" s="77">
        <f t="shared" si="150"/>
        <v>0</v>
      </c>
      <c r="AV229" s="77">
        <f t="shared" si="151"/>
        <v>246.42442409106542</v>
      </c>
      <c r="AW229" s="77">
        <f t="shared" si="152"/>
        <v>12.969706531108708</v>
      </c>
      <c r="AX229" s="77">
        <f t="shared" si="153"/>
        <v>14.363280046366482</v>
      </c>
      <c r="AY229" s="6">
        <f t="shared" si="165"/>
        <v>273.75741066854062</v>
      </c>
      <c r="AZ229" s="6">
        <f t="shared" si="154"/>
        <v>23161.688930717042</v>
      </c>
      <c r="BA229" s="6">
        <f t="shared" si="155"/>
        <v>257.8572580200198</v>
      </c>
      <c r="BB229" s="6">
        <f t="shared" si="156"/>
        <v>163712.27833105272</v>
      </c>
      <c r="BC229" s="6">
        <f t="shared" si="157"/>
        <v>32742.45566621055</v>
      </c>
      <c r="BD229" s="6">
        <f t="shared" si="158"/>
        <v>6379.8314256896774</v>
      </c>
      <c r="BE229" s="6">
        <f t="shared" si="159"/>
        <v>0</v>
      </c>
      <c r="BF229" s="6">
        <f t="shared" si="166"/>
        <v>0</v>
      </c>
      <c r="BG229" s="6"/>
      <c r="BH229" s="6"/>
      <c r="BI229" s="51">
        <f t="shared" si="160"/>
        <v>0.97833829505024195</v>
      </c>
      <c r="BT229" s="18"/>
    </row>
    <row r="230" spans="1:83">
      <c r="A230">
        <f t="shared" si="168"/>
        <v>207</v>
      </c>
      <c r="B230" s="30">
        <f t="shared" si="169"/>
        <v>43976</v>
      </c>
      <c r="C230" s="14">
        <f t="shared" si="115"/>
        <v>5</v>
      </c>
      <c r="D230" s="14">
        <f t="shared" si="116"/>
        <v>3</v>
      </c>
      <c r="E230" s="14">
        <f t="shared" si="117"/>
        <v>3</v>
      </c>
      <c r="F230" s="53">
        <f t="shared" si="118"/>
        <v>43976</v>
      </c>
      <c r="G230" s="66">
        <f t="shared" si="119"/>
        <v>1.1499999999999999</v>
      </c>
      <c r="H230" s="66">
        <f t="shared" si="167"/>
        <v>0.1</v>
      </c>
      <c r="I230" s="172">
        <f t="shared" si="120"/>
        <v>7.9000000000000008E-3</v>
      </c>
      <c r="J230" s="14">
        <f t="shared" si="121"/>
        <v>6</v>
      </c>
      <c r="K230" s="18">
        <f t="shared" si="122"/>
        <v>0.15272333453717574</v>
      </c>
      <c r="L230" s="18">
        <f t="shared" si="123"/>
        <v>6.6666666666666671E-3</v>
      </c>
      <c r="M230" s="6">
        <f t="shared" si="124"/>
        <v>739.24794833778219</v>
      </c>
      <c r="N230" s="6">
        <f t="shared" si="161"/>
        <v>5.8400587918684801</v>
      </c>
      <c r="O230" s="6">
        <f t="shared" si="125"/>
        <v>6369488.1796507845</v>
      </c>
      <c r="P230" s="6">
        <f>IF($B230&lt;$D$12,0,IF('Plot Data'!X180&gt;0,'Plot Data'!X180,MAX(0,MIN($D$15,$O230))))</f>
        <v>0</v>
      </c>
      <c r="Q230" s="97">
        <f t="shared" si="126"/>
        <v>0</v>
      </c>
      <c r="R230" s="97">
        <f t="shared" si="127"/>
        <v>0</v>
      </c>
      <c r="S230" s="6">
        <f t="shared" si="128"/>
        <v>739.24794833778219</v>
      </c>
      <c r="T230" s="6"/>
      <c r="U230" s="6"/>
      <c r="V230" s="6">
        <f t="shared" si="129"/>
        <v>0</v>
      </c>
      <c r="W230" s="149">
        <f t="shared" si="162"/>
        <v>1</v>
      </c>
      <c r="X230" s="97">
        <f t="shared" si="130"/>
        <v>0</v>
      </c>
      <c r="Y230" s="6">
        <f t="shared" si="131"/>
        <v>126.49983050307503</v>
      </c>
      <c r="Z230" s="6">
        <f t="shared" si="132"/>
        <v>576.52587974225253</v>
      </c>
      <c r="AA230" s="6">
        <f t="shared" si="133"/>
        <v>480.69935591168513</v>
      </c>
      <c r="AB230" s="6">
        <f t="shared" si="134"/>
        <v>24.510041541434752</v>
      </c>
      <c r="AC230" s="6">
        <f t="shared" si="135"/>
        <v>31.610919671088116</v>
      </c>
      <c r="AD230" s="6">
        <f t="array" ref="AD230">SUM(($A230-A200:A230=J200:J230)*(N200:N230))</f>
        <v>4.8407332044333637</v>
      </c>
      <c r="AE230" s="6">
        <f t="shared" si="136"/>
        <v>7498718.0026695505</v>
      </c>
      <c r="AF230" s="6">
        <f t="shared" si="163"/>
        <v>7335548.4737206157</v>
      </c>
      <c r="AG230" s="6">
        <f t="shared" si="164"/>
        <v>0</v>
      </c>
      <c r="AH230" s="6">
        <f t="shared" si="137"/>
        <v>0</v>
      </c>
      <c r="AI230" s="6">
        <f t="shared" si="138"/>
        <v>0</v>
      </c>
      <c r="AJ230" s="6">
        <f t="shared" si="139"/>
        <v>2164.7886721803711</v>
      </c>
      <c r="AK230" s="6">
        <f t="shared" si="140"/>
        <v>2766.4419234267725</v>
      </c>
      <c r="AL230" s="6">
        <f t="shared" si="141"/>
        <v>371.70444468384738</v>
      </c>
      <c r="AM230" s="6">
        <f t="shared" si="142"/>
        <v>5302.9350402909904</v>
      </c>
      <c r="AN230" s="6">
        <f t="shared" si="143"/>
        <v>157866.59390864792</v>
      </c>
      <c r="AO230" s="6">
        <f t="shared" si="144"/>
        <v>1281.9973304516461</v>
      </c>
      <c r="AP230" s="6">
        <f t="shared" si="145"/>
        <v>5.3343999307192984</v>
      </c>
      <c r="AQ230" s="14">
        <f t="shared" si="146"/>
        <v>7</v>
      </c>
      <c r="AR230" s="146">
        <f t="shared" si="147"/>
        <v>0</v>
      </c>
      <c r="AS230" s="146">
        <f t="shared" si="148"/>
        <v>0.45</v>
      </c>
      <c r="AT230" s="146">
        <f t="shared" si="149"/>
        <v>1</v>
      </c>
      <c r="AU230" s="77">
        <f t="shared" si="150"/>
        <v>0</v>
      </c>
      <c r="AV230" s="77">
        <f t="shared" si="151"/>
        <v>245.35452350947128</v>
      </c>
      <c r="AW230" s="77">
        <f t="shared" si="152"/>
        <v>12.9133959741827</v>
      </c>
      <c r="AX230" s="77">
        <f t="shared" si="153"/>
        <v>13.914981355338252</v>
      </c>
      <c r="AY230" s="6">
        <f t="shared" si="165"/>
        <v>272.18290083899223</v>
      </c>
      <c r="AZ230" s="6">
        <f t="shared" si="154"/>
        <v>23433.871831556033</v>
      </c>
      <c r="BA230" s="6">
        <f t="shared" si="155"/>
        <v>257.3345320460773</v>
      </c>
      <c r="BB230" s="6">
        <f t="shared" si="156"/>
        <v>164451.5262793905</v>
      </c>
      <c r="BC230" s="6">
        <f t="shared" si="157"/>
        <v>32890.305255878106</v>
      </c>
      <c r="BD230" s="6">
        <f t="shared" si="158"/>
        <v>6404.3414672311119</v>
      </c>
      <c r="BE230" s="6">
        <f t="shared" si="159"/>
        <v>0</v>
      </c>
      <c r="BF230" s="6">
        <f t="shared" si="166"/>
        <v>0</v>
      </c>
      <c r="BG230" s="6"/>
      <c r="BH230" s="6"/>
      <c r="BI230" s="51">
        <f t="shared" si="160"/>
        <v>0.97824034336391286</v>
      </c>
      <c r="BT230" s="18"/>
    </row>
    <row r="231" spans="1:83">
      <c r="A231">
        <f t="shared" si="168"/>
        <v>208</v>
      </c>
      <c r="B231" s="30">
        <f t="shared" si="169"/>
        <v>43977</v>
      </c>
      <c r="C231" s="14">
        <f t="shared" si="115"/>
        <v>5</v>
      </c>
      <c r="D231" s="14">
        <f t="shared" si="116"/>
        <v>3</v>
      </c>
      <c r="E231" s="14">
        <f t="shared" si="117"/>
        <v>3</v>
      </c>
      <c r="F231" s="53">
        <f t="shared" si="118"/>
        <v>43977</v>
      </c>
      <c r="G231" s="66">
        <f t="shared" si="119"/>
        <v>1.1499999999999999</v>
      </c>
      <c r="H231" s="66">
        <f t="shared" si="167"/>
        <v>0.1</v>
      </c>
      <c r="I231" s="172">
        <f t="shared" si="120"/>
        <v>7.9000000000000008E-3</v>
      </c>
      <c r="J231" s="14">
        <f t="shared" si="121"/>
        <v>6</v>
      </c>
      <c r="K231" s="18">
        <f t="shared" si="122"/>
        <v>0.15271474380897307</v>
      </c>
      <c r="L231" s="18">
        <f t="shared" si="123"/>
        <v>6.6666666666666671E-3</v>
      </c>
      <c r="M231" s="6">
        <f t="shared" si="124"/>
        <v>755.54964670234028</v>
      </c>
      <c r="N231" s="6">
        <f t="shared" si="161"/>
        <v>5.9688422089484892</v>
      </c>
      <c r="O231" s="6">
        <f t="shared" si="125"/>
        <v>6369402.8074848698</v>
      </c>
      <c r="P231" s="6">
        <f>IF($B231&lt;$D$12,0,IF('Plot Data'!X181&gt;0,'Plot Data'!X181,MAX(0,MIN($D$15,$O231))))</f>
        <v>0</v>
      </c>
      <c r="Q231" s="97">
        <f t="shared" si="126"/>
        <v>0</v>
      </c>
      <c r="R231" s="97">
        <f t="shared" si="127"/>
        <v>0</v>
      </c>
      <c r="S231" s="6">
        <f t="shared" si="128"/>
        <v>755.54964670234028</v>
      </c>
      <c r="T231" s="6"/>
      <c r="U231" s="6"/>
      <c r="V231" s="6">
        <f t="shared" si="129"/>
        <v>0</v>
      </c>
      <c r="W231" s="149">
        <f t="shared" si="162"/>
        <v>1</v>
      </c>
      <c r="X231" s="97">
        <f t="shared" si="130"/>
        <v>0</v>
      </c>
      <c r="Y231" s="6">
        <f t="shared" si="131"/>
        <v>122.55020770717377</v>
      </c>
      <c r="Z231" s="6">
        <f t="shared" si="132"/>
        <v>582.24218608043691</v>
      </c>
      <c r="AA231" s="6">
        <f t="shared" si="133"/>
        <v>465.69078928726032</v>
      </c>
      <c r="AB231" s="6">
        <f t="shared" si="134"/>
        <v>28.821570069130459</v>
      </c>
      <c r="AC231" s="6">
        <f t="shared" si="135"/>
        <v>30.629943603226462</v>
      </c>
      <c r="AD231" s="6">
        <f t="array" ref="AD231">SUM(($A231-A201:A231=J201:J231)*(N201:N231))</f>
        <v>5.6922600886532662</v>
      </c>
      <c r="AE231" s="6">
        <f t="shared" si="136"/>
        <v>7498712.3104094621</v>
      </c>
      <c r="AF231" s="6">
        <f t="shared" si="163"/>
        <v>7334792.9240739131</v>
      </c>
      <c r="AG231" s="6">
        <f t="shared" si="164"/>
        <v>0</v>
      </c>
      <c r="AH231" s="6">
        <f t="shared" si="137"/>
        <v>0</v>
      </c>
      <c r="AI231" s="6">
        <f t="shared" si="138"/>
        <v>0</v>
      </c>
      <c r="AJ231" s="6">
        <f t="shared" si="139"/>
        <v>2215.5459250951008</v>
      </c>
      <c r="AK231" s="6">
        <f t="shared" si="140"/>
        <v>2854.1717501508188</v>
      </c>
      <c r="AL231" s="6">
        <f t="shared" si="141"/>
        <v>364.20381106109812</v>
      </c>
      <c r="AM231" s="6">
        <f t="shared" si="142"/>
        <v>5433.9214863070183</v>
      </c>
      <c r="AN231" s="6">
        <f t="shared" si="143"/>
        <v>158485.46484924559</v>
      </c>
      <c r="AO231" s="6">
        <f t="shared" si="144"/>
        <v>1287.6895905402994</v>
      </c>
      <c r="AP231" s="6">
        <f t="shared" si="145"/>
        <v>5.3112221377311926</v>
      </c>
      <c r="AQ231" s="14">
        <f t="shared" si="146"/>
        <v>7</v>
      </c>
      <c r="AR231" s="146">
        <f t="shared" si="147"/>
        <v>0</v>
      </c>
      <c r="AS231" s="146">
        <f t="shared" si="148"/>
        <v>0.45</v>
      </c>
      <c r="AT231" s="146">
        <f t="shared" si="149"/>
        <v>1</v>
      </c>
      <c r="AU231" s="77">
        <f t="shared" si="150"/>
        <v>0</v>
      </c>
      <c r="AV231" s="77">
        <f t="shared" si="151"/>
        <v>245.32734865428739</v>
      </c>
      <c r="AW231" s="77">
        <f t="shared" si="152"/>
        <v>12.911965718646705</v>
      </c>
      <c r="AX231" s="77">
        <f t="shared" si="153"/>
        <v>13.480522847789112</v>
      </c>
      <c r="AY231" s="6">
        <f t="shared" si="165"/>
        <v>271.71983722072321</v>
      </c>
      <c r="AZ231" s="6">
        <f t="shared" si="154"/>
        <v>23705.591668776757</v>
      </c>
      <c r="BA231" s="6">
        <f t="shared" si="155"/>
        <v>257.97410936851367</v>
      </c>
      <c r="BB231" s="6">
        <f t="shared" si="156"/>
        <v>165207.07592609283</v>
      </c>
      <c r="BC231" s="6">
        <f t="shared" si="157"/>
        <v>33041.415185218575</v>
      </c>
      <c r="BD231" s="6">
        <f t="shared" si="158"/>
        <v>6433.1630373002426</v>
      </c>
      <c r="BE231" s="6">
        <f t="shared" si="159"/>
        <v>0</v>
      </c>
      <c r="BF231" s="6">
        <f t="shared" si="166"/>
        <v>0</v>
      </c>
      <c r="BG231" s="6"/>
      <c r="BH231" s="6"/>
      <c r="BI231" s="51">
        <f t="shared" si="160"/>
        <v>0.97814032869243406</v>
      </c>
      <c r="BT231" s="18"/>
    </row>
    <row r="232" spans="1:83">
      <c r="A232">
        <f t="shared" si="168"/>
        <v>209</v>
      </c>
      <c r="B232" s="30">
        <f t="shared" si="169"/>
        <v>43978</v>
      </c>
      <c r="C232" s="14">
        <f t="shared" si="115"/>
        <v>5</v>
      </c>
      <c r="D232" s="14">
        <f t="shared" si="116"/>
        <v>3</v>
      </c>
      <c r="E232" s="14">
        <f t="shared" si="117"/>
        <v>3</v>
      </c>
      <c r="F232" s="53">
        <f t="shared" si="118"/>
        <v>43978</v>
      </c>
      <c r="G232" s="66">
        <f t="shared" si="119"/>
        <v>1.1499999999999999</v>
      </c>
      <c r="H232" s="66">
        <f t="shared" si="167"/>
        <v>0.1</v>
      </c>
      <c r="I232" s="172">
        <f t="shared" si="120"/>
        <v>7.9000000000000008E-3</v>
      </c>
      <c r="J232" s="14">
        <f t="shared" si="121"/>
        <v>6</v>
      </c>
      <c r="K232" s="18">
        <f t="shared" si="122"/>
        <v>0.15270597163147887</v>
      </c>
      <c r="L232" s="18">
        <f t="shared" si="123"/>
        <v>6.6666666666666671E-3</v>
      </c>
      <c r="M232" s="6">
        <f t="shared" si="124"/>
        <v>776.60418890278436</v>
      </c>
      <c r="N232" s="6">
        <f t="shared" si="161"/>
        <v>6.1351730923319971</v>
      </c>
      <c r="O232" s="6">
        <f t="shared" si="125"/>
        <v>6369286.6305846814</v>
      </c>
      <c r="P232" s="6">
        <f>IF($B232&lt;$D$12,0,IF('Plot Data'!X182&gt;0,'Plot Data'!X182,MAX(0,MIN($D$15,$O232))))</f>
        <v>0</v>
      </c>
      <c r="Q232" s="97">
        <f t="shared" si="126"/>
        <v>0</v>
      </c>
      <c r="R232" s="97">
        <f t="shared" si="127"/>
        <v>0</v>
      </c>
      <c r="S232" s="6">
        <f t="shared" si="128"/>
        <v>776.60418890278436</v>
      </c>
      <c r="T232" s="6"/>
      <c r="U232" s="6"/>
      <c r="V232" s="6">
        <f t="shared" si="129"/>
        <v>0</v>
      </c>
      <c r="W232" s="149">
        <f t="shared" si="162"/>
        <v>1</v>
      </c>
      <c r="X232" s="97">
        <f t="shared" si="130"/>
        <v>0</v>
      </c>
      <c r="Y232" s="6">
        <f t="shared" si="131"/>
        <v>144.10785034565228</v>
      </c>
      <c r="Z232" s="6">
        <f t="shared" si="132"/>
        <v>591.39835867022578</v>
      </c>
      <c r="AA232" s="6">
        <f t="shared" si="133"/>
        <v>547.60983131347871</v>
      </c>
      <c r="AB232" s="6">
        <f t="shared" si="134"/>
        <v>28.696435498183774</v>
      </c>
      <c r="AC232" s="6">
        <f t="shared" si="135"/>
        <v>29.678866982612284</v>
      </c>
      <c r="AD232" s="6">
        <f t="array" ref="AD232">SUM(($A232-A202:A232=J202:J232)*(N202:N232))</f>
        <v>5.6675460108912956</v>
      </c>
      <c r="AE232" s="6">
        <f t="shared" si="136"/>
        <v>7498706.6428634515</v>
      </c>
      <c r="AF232" s="6">
        <f t="shared" si="163"/>
        <v>7334016.3198850099</v>
      </c>
      <c r="AG232" s="6">
        <f t="shared" si="164"/>
        <v>0</v>
      </c>
      <c r="AH232" s="6">
        <f t="shared" si="137"/>
        <v>0</v>
      </c>
      <c r="AI232" s="6">
        <f t="shared" si="138"/>
        <v>0</v>
      </c>
      <c r="AJ232" s="6">
        <f t="shared" si="139"/>
        <v>2256.6439049820069</v>
      </c>
      <c r="AK232" s="6">
        <f t="shared" si="140"/>
        <v>2869.2638420093817</v>
      </c>
      <c r="AL232" s="6">
        <f t="shared" si="141"/>
        <v>357.55383356577829</v>
      </c>
      <c r="AM232" s="6">
        <f t="shared" si="142"/>
        <v>5483.4615805571666</v>
      </c>
      <c r="AN232" s="6">
        <f t="shared" si="143"/>
        <v>159206.86139788735</v>
      </c>
      <c r="AO232" s="6">
        <f t="shared" si="144"/>
        <v>1293.3571365511907</v>
      </c>
      <c r="AP232" s="6">
        <f t="shared" si="145"/>
        <v>5.3105784633954887</v>
      </c>
      <c r="AQ232" s="14">
        <f t="shared" si="146"/>
        <v>7</v>
      </c>
      <c r="AR232" s="146">
        <f t="shared" si="147"/>
        <v>0</v>
      </c>
      <c r="AS232" s="146">
        <f t="shared" si="148"/>
        <v>0.45</v>
      </c>
      <c r="AT232" s="146">
        <f t="shared" si="149"/>
        <v>1</v>
      </c>
      <c r="AU232" s="77">
        <f t="shared" si="150"/>
        <v>0</v>
      </c>
      <c r="AV232" s="77">
        <f t="shared" si="151"/>
        <v>246.46481358981296</v>
      </c>
      <c r="AW232" s="77">
        <f t="shared" si="152"/>
        <v>12.971832294200683</v>
      </c>
      <c r="AX232" s="77">
        <f t="shared" si="153"/>
        <v>15.851863538021751</v>
      </c>
      <c r="AY232" s="6">
        <f t="shared" si="165"/>
        <v>275.28850942203542</v>
      </c>
      <c r="AZ232" s="6">
        <f t="shared" si="154"/>
        <v>23980.880178198793</v>
      </c>
      <c r="BA232" s="6">
        <f t="shared" si="155"/>
        <v>260.31411245211609</v>
      </c>
      <c r="BB232" s="6">
        <f t="shared" si="156"/>
        <v>165983.68011499563</v>
      </c>
      <c r="BC232" s="6">
        <f t="shared" si="157"/>
        <v>33196.736022999132</v>
      </c>
      <c r="BD232" s="6">
        <f t="shared" si="158"/>
        <v>6461.8594727984264</v>
      </c>
      <c r="BE232" s="6">
        <f t="shared" si="159"/>
        <v>0</v>
      </c>
      <c r="BF232" s="6">
        <f t="shared" si="166"/>
        <v>0</v>
      </c>
      <c r="BG232" s="6"/>
      <c r="BH232" s="6"/>
      <c r="BI232" s="51">
        <f t="shared" si="160"/>
        <v>0.97803750288922453</v>
      </c>
      <c r="BT232" s="18"/>
    </row>
    <row r="233" spans="1:83">
      <c r="A233">
        <f t="shared" si="168"/>
        <v>210</v>
      </c>
      <c r="B233" s="30">
        <f t="shared" si="169"/>
        <v>43979</v>
      </c>
      <c r="C233" s="14">
        <f t="shared" si="115"/>
        <v>5</v>
      </c>
      <c r="D233" s="14">
        <f t="shared" si="116"/>
        <v>3</v>
      </c>
      <c r="E233" s="14">
        <f t="shared" si="117"/>
        <v>3</v>
      </c>
      <c r="F233" s="53">
        <f t="shared" si="118"/>
        <v>43979</v>
      </c>
      <c r="G233" s="66">
        <f t="shared" si="119"/>
        <v>1.1499999999999999</v>
      </c>
      <c r="H233" s="66">
        <f t="shared" si="167"/>
        <v>0.1</v>
      </c>
      <c r="I233" s="172">
        <f t="shared" si="120"/>
        <v>7.9000000000000008E-3</v>
      </c>
      <c r="J233" s="14">
        <f t="shared" si="121"/>
        <v>6</v>
      </c>
      <c r="K233" s="18">
        <f t="shared" si="122"/>
        <v>0.1526969523471543</v>
      </c>
      <c r="L233" s="18">
        <f t="shared" si="123"/>
        <v>6.6666666666666671E-3</v>
      </c>
      <c r="M233" s="6">
        <f t="shared" si="124"/>
        <v>785.09418320202496</v>
      </c>
      <c r="N233" s="6">
        <f t="shared" si="161"/>
        <v>6.2022440472959977</v>
      </c>
      <c r="O233" s="6">
        <f t="shared" si="125"/>
        <v>6369239.7040904602</v>
      </c>
      <c r="P233" s="6">
        <f>IF($B233&lt;$D$12,0,IF('Plot Data'!X183&gt;0,'Plot Data'!X183,MAX(0,MIN($D$15,$O233))))</f>
        <v>0</v>
      </c>
      <c r="Q233" s="97">
        <f t="shared" si="126"/>
        <v>0</v>
      </c>
      <c r="R233" s="97">
        <f t="shared" si="127"/>
        <v>0</v>
      </c>
      <c r="S233" s="6">
        <f t="shared" si="128"/>
        <v>785.09418320202496</v>
      </c>
      <c r="T233" s="6"/>
      <c r="U233" s="6"/>
      <c r="V233" s="6">
        <f t="shared" si="129"/>
        <v>0</v>
      </c>
      <c r="W233" s="149">
        <f t="shared" si="162"/>
        <v>1</v>
      </c>
      <c r="X233" s="97">
        <f t="shared" si="130"/>
        <v>0</v>
      </c>
      <c r="Y233" s="6">
        <f t="shared" si="131"/>
        <v>143.48217749091887</v>
      </c>
      <c r="Z233" s="6">
        <f t="shared" si="132"/>
        <v>604.43971736187223</v>
      </c>
      <c r="AA233" s="6">
        <f t="shared" si="133"/>
        <v>545.23227446549174</v>
      </c>
      <c r="AB233" s="6">
        <f t="shared" si="134"/>
        <v>28.693257152548231</v>
      </c>
      <c r="AC233" s="6">
        <f t="shared" si="135"/>
        <v>28.756827116474543</v>
      </c>
      <c r="AD233" s="6">
        <f t="array" ref="AD233">SUM(($A233-A203:A233=J203:J233)*(N203:N233))</f>
        <v>5.6669182876282758</v>
      </c>
      <c r="AE233" s="6">
        <f t="shared" si="136"/>
        <v>7498700.9759451635</v>
      </c>
      <c r="AF233" s="6">
        <f t="shared" si="163"/>
        <v>7333231.225701808</v>
      </c>
      <c r="AG233" s="6">
        <f t="shared" si="164"/>
        <v>0</v>
      </c>
      <c r="AH233" s="6">
        <f t="shared" si="137"/>
        <v>0</v>
      </c>
      <c r="AI233" s="6">
        <f t="shared" si="138"/>
        <v>0</v>
      </c>
      <c r="AJ233" s="6">
        <f t="shared" si="139"/>
        <v>2293.8161933312408</v>
      </c>
      <c r="AK233" s="6">
        <f t="shared" si="140"/>
        <v>2899.7780277532142</v>
      </c>
      <c r="AL233" s="6">
        <f t="shared" si="141"/>
        <v>351.82334531422373</v>
      </c>
      <c r="AM233" s="6">
        <f t="shared" si="142"/>
        <v>5545.4175663986789</v>
      </c>
      <c r="AN233" s="6">
        <f t="shared" si="143"/>
        <v>159924.33267696024</v>
      </c>
      <c r="AO233" s="6">
        <f t="shared" si="144"/>
        <v>1299.024054838819</v>
      </c>
      <c r="AP233" s="6">
        <f t="shared" si="145"/>
        <v>5.3351074042650781</v>
      </c>
      <c r="AQ233" s="14">
        <f t="shared" si="146"/>
        <v>7</v>
      </c>
      <c r="AR233" s="146">
        <f t="shared" si="147"/>
        <v>0</v>
      </c>
      <c r="AS233" s="146">
        <f t="shared" si="148"/>
        <v>0.45</v>
      </c>
      <c r="AT233" s="146">
        <f t="shared" si="149"/>
        <v>1</v>
      </c>
      <c r="AU233" s="77">
        <f t="shared" si="150"/>
        <v>0</v>
      </c>
      <c r="AV233" s="77">
        <f t="shared" si="151"/>
        <v>248.90853454938676</v>
      </c>
      <c r="AW233" s="77">
        <f t="shared" si="152"/>
        <v>13.100449186809831</v>
      </c>
      <c r="AX233" s="77">
        <f t="shared" si="153"/>
        <v>15.783039524001074</v>
      </c>
      <c r="AY233" s="6">
        <f t="shared" si="165"/>
        <v>277.79202326019765</v>
      </c>
      <c r="AZ233" s="6">
        <f t="shared" si="154"/>
        <v>24258.67220145899</v>
      </c>
      <c r="BA233" s="6">
        <f t="shared" si="155"/>
        <v>264.16567595107648</v>
      </c>
      <c r="BB233" s="6">
        <f t="shared" si="156"/>
        <v>166768.77429819765</v>
      </c>
      <c r="BC233" s="6">
        <f t="shared" si="157"/>
        <v>33353.754859639535</v>
      </c>
      <c r="BD233" s="6">
        <f t="shared" si="158"/>
        <v>6490.5527299509749</v>
      </c>
      <c r="BE233" s="6">
        <f t="shared" si="159"/>
        <v>0</v>
      </c>
      <c r="BF233" s="6">
        <f t="shared" si="166"/>
        <v>0</v>
      </c>
      <c r="BG233" s="6"/>
      <c r="BH233" s="6"/>
      <c r="BI233" s="51">
        <f t="shared" si="160"/>
        <v>0.97793354465337923</v>
      </c>
      <c r="BT233" s="18"/>
    </row>
    <row r="234" spans="1:83">
      <c r="A234">
        <f t="shared" si="168"/>
        <v>211</v>
      </c>
      <c r="B234" s="30">
        <f t="shared" si="169"/>
        <v>43980</v>
      </c>
      <c r="C234" s="14">
        <f t="shared" si="115"/>
        <v>5</v>
      </c>
      <c r="D234" s="14">
        <f t="shared" si="116"/>
        <v>3</v>
      </c>
      <c r="E234" s="14">
        <f t="shared" si="117"/>
        <v>3</v>
      </c>
      <c r="F234" s="53">
        <f t="shared" si="118"/>
        <v>43980</v>
      </c>
      <c r="G234" s="66">
        <f t="shared" si="119"/>
        <v>1.1499999999999999</v>
      </c>
      <c r="H234" s="66">
        <f t="shared" si="167"/>
        <v>0.1</v>
      </c>
      <c r="I234" s="172">
        <f t="shared" si="120"/>
        <v>7.9000000000000008E-3</v>
      </c>
      <c r="J234" s="14">
        <f t="shared" si="121"/>
        <v>6</v>
      </c>
      <c r="K234" s="18">
        <f t="shared" si="122"/>
        <v>0.15268783317003848</v>
      </c>
      <c r="L234" s="18">
        <f t="shared" si="123"/>
        <v>6.6666666666666671E-3</v>
      </c>
      <c r="M234" s="6">
        <f t="shared" si="124"/>
        <v>795.34413695058072</v>
      </c>
      <c r="N234" s="6">
        <f t="shared" si="161"/>
        <v>6.2832186819095881</v>
      </c>
      <c r="O234" s="6">
        <f t="shared" si="125"/>
        <v>6369182.2246219497</v>
      </c>
      <c r="P234" s="6">
        <f>IF($B234&lt;$D$12,0,IF('Plot Data'!X184&gt;0,'Plot Data'!X184,MAX(0,MIN($D$15,$O234))))</f>
        <v>0</v>
      </c>
      <c r="Q234" s="97">
        <f t="shared" si="126"/>
        <v>0</v>
      </c>
      <c r="R234" s="97">
        <f t="shared" si="127"/>
        <v>0</v>
      </c>
      <c r="S234" s="6">
        <f t="shared" si="128"/>
        <v>795.34413695058072</v>
      </c>
      <c r="T234" s="6"/>
      <c r="U234" s="6"/>
      <c r="V234" s="6">
        <f t="shared" si="129"/>
        <v>0</v>
      </c>
      <c r="W234" s="149">
        <f t="shared" si="162"/>
        <v>1</v>
      </c>
      <c r="X234" s="97">
        <f t="shared" si="130"/>
        <v>0</v>
      </c>
      <c r="Y234" s="6">
        <f t="shared" si="131"/>
        <v>143.46628576274117</v>
      </c>
      <c r="Z234" s="6">
        <f t="shared" si="132"/>
        <v>621.28335112222749</v>
      </c>
      <c r="AA234" s="6">
        <f t="shared" si="133"/>
        <v>545.17188589841635</v>
      </c>
      <c r="AB234" s="6">
        <f t="shared" si="134"/>
        <v>28.826293987112628</v>
      </c>
      <c r="AC234" s="6">
        <f t="shared" si="135"/>
        <v>27.863004311917322</v>
      </c>
      <c r="AD234" s="6">
        <f t="array" ref="AD234">SUM(($A234-A204:A234=J204:J234)*(N204:N234))</f>
        <v>5.6931930624547444</v>
      </c>
      <c r="AE234" s="6">
        <f t="shared" si="136"/>
        <v>7498695.2827521013</v>
      </c>
      <c r="AF234" s="6">
        <f t="shared" si="163"/>
        <v>7332435.8815648574</v>
      </c>
      <c r="AG234" s="6">
        <f t="shared" si="164"/>
        <v>0</v>
      </c>
      <c r="AH234" s="6">
        <f t="shared" si="137"/>
        <v>0</v>
      </c>
      <c r="AI234" s="6">
        <f t="shared" si="138"/>
        <v>0</v>
      </c>
      <c r="AJ234" s="6">
        <f t="shared" si="139"/>
        <v>2324.4106933968528</v>
      </c>
      <c r="AK234" s="6">
        <f t="shared" si="140"/>
        <v>2947.063198989913</v>
      </c>
      <c r="AL234" s="6">
        <f t="shared" si="141"/>
        <v>347.09344192696432</v>
      </c>
      <c r="AM234" s="6">
        <f t="shared" si="142"/>
        <v>5618.5673343137305</v>
      </c>
      <c r="AN234" s="6">
        <f t="shared" si="143"/>
        <v>160640.83385293334</v>
      </c>
      <c r="AO234" s="6">
        <f t="shared" si="144"/>
        <v>1304.7172479012738</v>
      </c>
      <c r="AP234" s="6">
        <f t="shared" si="145"/>
        <v>5.3878738926156462</v>
      </c>
      <c r="AQ234" s="14">
        <f t="shared" si="146"/>
        <v>7</v>
      </c>
      <c r="AR234" s="146">
        <f t="shared" si="147"/>
        <v>0</v>
      </c>
      <c r="AS234" s="146">
        <f t="shared" si="148"/>
        <v>0.45</v>
      </c>
      <c r="AT234" s="146">
        <f t="shared" si="149"/>
        <v>1</v>
      </c>
      <c r="AU234" s="77">
        <f t="shared" si="150"/>
        <v>0</v>
      </c>
      <c r="AV234" s="77">
        <f t="shared" si="151"/>
        <v>252.82279833152154</v>
      </c>
      <c r="AW234" s="77">
        <f t="shared" si="152"/>
        <v>13.306463070080081</v>
      </c>
      <c r="AX234" s="77">
        <f t="shared" si="153"/>
        <v>15.781291433901526</v>
      </c>
      <c r="AY234" s="6">
        <f t="shared" si="165"/>
        <v>281.91055283550315</v>
      </c>
      <c r="AZ234" s="6">
        <f t="shared" si="154"/>
        <v>24540.582754294493</v>
      </c>
      <c r="BA234" s="6">
        <f t="shared" si="155"/>
        <v>269.72392246487135</v>
      </c>
      <c r="BB234" s="6">
        <f t="shared" si="156"/>
        <v>167564.11843514824</v>
      </c>
      <c r="BC234" s="6">
        <f t="shared" si="157"/>
        <v>33512.823687029653</v>
      </c>
      <c r="BD234" s="6">
        <f t="shared" si="158"/>
        <v>6519.3790239380878</v>
      </c>
      <c r="BE234" s="6">
        <f t="shared" si="159"/>
        <v>0</v>
      </c>
      <c r="BF234" s="6">
        <f t="shared" si="166"/>
        <v>0</v>
      </c>
      <c r="BG234" s="6"/>
      <c r="BH234" s="6"/>
      <c r="BI234" s="51">
        <f t="shared" si="160"/>
        <v>0.97782822278834824</v>
      </c>
      <c r="BT234" s="18"/>
    </row>
    <row r="235" spans="1:83">
      <c r="A235">
        <f t="shared" si="168"/>
        <v>212</v>
      </c>
      <c r="B235" s="30">
        <f t="shared" si="169"/>
        <v>43981</v>
      </c>
      <c r="C235" s="14">
        <f t="shared" si="115"/>
        <v>5</v>
      </c>
      <c r="D235" s="14">
        <f t="shared" si="116"/>
        <v>3</v>
      </c>
      <c r="E235" s="14">
        <f t="shared" si="117"/>
        <v>3</v>
      </c>
      <c r="F235" s="53">
        <f t="shared" si="118"/>
        <v>43981</v>
      </c>
      <c r="G235" s="66">
        <f t="shared" si="119"/>
        <v>1.1499999999999999</v>
      </c>
      <c r="H235" s="66">
        <f t="shared" si="167"/>
        <v>0.1</v>
      </c>
      <c r="I235" s="172">
        <f t="shared" si="120"/>
        <v>7.9000000000000008E-3</v>
      </c>
      <c r="J235" s="14">
        <f t="shared" si="121"/>
        <v>6</v>
      </c>
      <c r="K235" s="18">
        <f t="shared" si="122"/>
        <v>0.1526785937991908</v>
      </c>
      <c r="L235" s="18">
        <f t="shared" si="123"/>
        <v>6.6666666666666671E-3</v>
      </c>
      <c r="M235" s="6">
        <f t="shared" si="124"/>
        <v>807.15517741827148</v>
      </c>
      <c r="N235" s="6">
        <f t="shared" si="161"/>
        <v>6.376525901604345</v>
      </c>
      <c r="O235" s="6">
        <f t="shared" si="125"/>
        <v>6369115.2081051189</v>
      </c>
      <c r="P235" s="6">
        <f>IF($B235&lt;$D$12,0,IF('Plot Data'!X185&gt;0,'Plot Data'!X185,MAX(0,MIN($D$15,$O235))))</f>
        <v>0</v>
      </c>
      <c r="Q235" s="97">
        <f t="shared" si="126"/>
        <v>0</v>
      </c>
      <c r="R235" s="97">
        <f t="shared" si="127"/>
        <v>0</v>
      </c>
      <c r="S235" s="6">
        <f t="shared" si="128"/>
        <v>807.15517741827148</v>
      </c>
      <c r="T235" s="6"/>
      <c r="U235" s="6"/>
      <c r="V235" s="6">
        <f t="shared" si="129"/>
        <v>0</v>
      </c>
      <c r="W235" s="149">
        <f t="shared" si="162"/>
        <v>1</v>
      </c>
      <c r="X235" s="97">
        <f t="shared" si="130"/>
        <v>0</v>
      </c>
      <c r="Y235" s="6">
        <f t="shared" si="131"/>
        <v>144.13146993556313</v>
      </c>
      <c r="Z235" s="6">
        <f t="shared" si="132"/>
        <v>628.07534656161999</v>
      </c>
      <c r="AA235" s="6">
        <f t="shared" si="133"/>
        <v>547.69958575513988</v>
      </c>
      <c r="AB235" s="6">
        <f t="shared" si="134"/>
        <v>29.112109304021843</v>
      </c>
      <c r="AC235" s="6">
        <f t="shared" si="135"/>
        <v>26.996565497969947</v>
      </c>
      <c r="AD235" s="6">
        <f t="array" ref="AD235">SUM(($A235-A205:A235=J205:J235)*(N205:N235))</f>
        <v>5.7496415875443141</v>
      </c>
      <c r="AE235" s="6">
        <f t="shared" si="136"/>
        <v>7498689.5331105134</v>
      </c>
      <c r="AF235" s="6">
        <f t="shared" si="163"/>
        <v>7331628.7263874393</v>
      </c>
      <c r="AG235" s="6">
        <f t="shared" si="164"/>
        <v>0</v>
      </c>
      <c r="AH235" s="6">
        <f t="shared" si="137"/>
        <v>0</v>
      </c>
      <c r="AI235" s="6">
        <f t="shared" si="138"/>
        <v>0</v>
      </c>
      <c r="AJ235" s="6">
        <f t="shared" si="139"/>
        <v>2359.3590543179412</v>
      </c>
      <c r="AK235" s="6">
        <f t="shared" si="140"/>
        <v>2998.3268504923708</v>
      </c>
      <c r="AL235" s="6">
        <f t="shared" si="141"/>
        <v>343.4593441454719</v>
      </c>
      <c r="AM235" s="6">
        <f t="shared" si="142"/>
        <v>5701.1452489557842</v>
      </c>
      <c r="AN235" s="6">
        <f t="shared" si="143"/>
        <v>161359.66147412203</v>
      </c>
      <c r="AO235" s="6">
        <f t="shared" si="144"/>
        <v>1310.4668894888182</v>
      </c>
      <c r="AP235" s="6">
        <f t="shared" si="145"/>
        <v>5.4724336494966792</v>
      </c>
      <c r="AQ235" s="14">
        <f t="shared" si="146"/>
        <v>7</v>
      </c>
      <c r="AR235" s="146">
        <f t="shared" si="147"/>
        <v>0</v>
      </c>
      <c r="AS235" s="146">
        <f t="shared" si="148"/>
        <v>0.45</v>
      </c>
      <c r="AT235" s="146">
        <f t="shared" si="149"/>
        <v>1</v>
      </c>
      <c r="AU235" s="77">
        <f t="shared" si="150"/>
        <v>0</v>
      </c>
      <c r="AV235" s="77">
        <f t="shared" si="151"/>
        <v>258.39797917220039</v>
      </c>
      <c r="AW235" s="77">
        <f t="shared" si="152"/>
        <v>13.599893640642126</v>
      </c>
      <c r="AX235" s="77">
        <f t="shared" si="153"/>
        <v>15.854461692911945</v>
      </c>
      <c r="AY235" s="6">
        <f t="shared" si="165"/>
        <v>287.85233450575447</v>
      </c>
      <c r="AZ235" s="6">
        <f t="shared" si="154"/>
        <v>24828.435088800248</v>
      </c>
      <c r="BA235" s="6">
        <f t="shared" si="155"/>
        <v>277.21479553596407</v>
      </c>
      <c r="BB235" s="6">
        <f t="shared" si="156"/>
        <v>168371.2736125665</v>
      </c>
      <c r="BC235" s="6">
        <f t="shared" si="157"/>
        <v>33674.254722513309</v>
      </c>
      <c r="BD235" s="6">
        <f t="shared" si="158"/>
        <v>6548.4911332421098</v>
      </c>
      <c r="BE235" s="6">
        <f t="shared" si="159"/>
        <v>0</v>
      </c>
      <c r="BF235" s="6">
        <f t="shared" si="166"/>
        <v>0</v>
      </c>
      <c r="BG235" s="6"/>
      <c r="BH235" s="6"/>
      <c r="BI235" s="51">
        <f t="shared" si="160"/>
        <v>0.97772133304287157</v>
      </c>
      <c r="BT235" s="18"/>
    </row>
    <row r="236" spans="1:83">
      <c r="A236">
        <f t="shared" si="168"/>
        <v>213</v>
      </c>
      <c r="B236" s="30">
        <f t="shared" si="169"/>
        <v>43982</v>
      </c>
      <c r="C236" s="14">
        <f t="shared" si="115"/>
        <v>5</v>
      </c>
      <c r="D236" s="14">
        <f t="shared" si="116"/>
        <v>3</v>
      </c>
      <c r="E236" s="14">
        <f t="shared" si="117"/>
        <v>3</v>
      </c>
      <c r="F236" s="53">
        <f t="shared" si="118"/>
        <v>43982</v>
      </c>
      <c r="G236" s="66">
        <f t="shared" si="119"/>
        <v>1.1499999999999999</v>
      </c>
      <c r="H236" s="66">
        <f t="shared" si="167"/>
        <v>0.1</v>
      </c>
      <c r="I236" s="172">
        <f t="shared" si="120"/>
        <v>7.9000000000000008E-3</v>
      </c>
      <c r="J236" s="14">
        <f t="shared" si="121"/>
        <v>6</v>
      </c>
      <c r="K236" s="18">
        <f t="shared" si="122"/>
        <v>0.15266921629230859</v>
      </c>
      <c r="L236" s="18">
        <f t="shared" si="123"/>
        <v>6.6666666666666671E-3</v>
      </c>
      <c r="M236" s="6">
        <f t="shared" si="124"/>
        <v>820.24343718870841</v>
      </c>
      <c r="N236" s="6">
        <f t="shared" si="161"/>
        <v>6.4799231537907973</v>
      </c>
      <c r="O236" s="6">
        <f t="shared" si="125"/>
        <v>6369040.1296823239</v>
      </c>
      <c r="P236" s="6">
        <f>IF($B236&lt;$D$12,0,IF('Plot Data'!X186&gt;0,'Plot Data'!X186,MAX(0,MIN($D$15,$O236))))</f>
        <v>0</v>
      </c>
      <c r="Q236" s="97">
        <f t="shared" si="126"/>
        <v>0</v>
      </c>
      <c r="R236" s="97">
        <f t="shared" si="127"/>
        <v>0</v>
      </c>
      <c r="S236" s="6">
        <f t="shared" si="128"/>
        <v>820.24343718870841</v>
      </c>
      <c r="T236" s="6"/>
      <c r="U236" s="6"/>
      <c r="V236" s="6">
        <f t="shared" si="129"/>
        <v>0</v>
      </c>
      <c r="W236" s="149">
        <f t="shared" si="162"/>
        <v>1</v>
      </c>
      <c r="X236" s="97">
        <f t="shared" si="130"/>
        <v>0</v>
      </c>
      <c r="Y236" s="6">
        <f t="shared" si="131"/>
        <v>145.56054652010923</v>
      </c>
      <c r="Z236" s="6">
        <f t="shared" si="132"/>
        <v>636.27530956046462</v>
      </c>
      <c r="AA236" s="6">
        <f t="shared" si="133"/>
        <v>553.13007677641497</v>
      </c>
      <c r="AB236" s="6">
        <f t="shared" si="134"/>
        <v>29.569917933511288</v>
      </c>
      <c r="AC236" s="6">
        <f t="shared" si="135"/>
        <v>26.156687260285299</v>
      </c>
      <c r="AD236" s="6">
        <f t="array" ref="AD236">SUM(($A236-A206:A236=J206:J236)*(N206:N236))</f>
        <v>5.8400587918684801</v>
      </c>
      <c r="AE236" s="6">
        <f t="shared" si="136"/>
        <v>7498683.6930517219</v>
      </c>
      <c r="AF236" s="6">
        <f t="shared" si="163"/>
        <v>7330808.4829502506</v>
      </c>
      <c r="AG236" s="6">
        <f t="shared" si="164"/>
        <v>0</v>
      </c>
      <c r="AH236" s="6">
        <f t="shared" si="137"/>
        <v>0</v>
      </c>
      <c r="AI236" s="6">
        <f t="shared" si="138"/>
        <v>0</v>
      </c>
      <c r="AJ236" s="6">
        <f t="shared" si="139"/>
        <v>2397.7666354260759</v>
      </c>
      <c r="AK236" s="6">
        <f t="shared" si="140"/>
        <v>3051.9021653429095</v>
      </c>
      <c r="AL236" s="6">
        <f t="shared" si="141"/>
        <v>341.0325160268294</v>
      </c>
      <c r="AM236" s="6">
        <f t="shared" si="142"/>
        <v>5790.7013167958148</v>
      </c>
      <c r="AN236" s="6">
        <f t="shared" si="143"/>
        <v>162084.50878467882</v>
      </c>
      <c r="AO236" s="6">
        <f t="shared" si="144"/>
        <v>1316.3069482806866</v>
      </c>
      <c r="AP236" s="6">
        <f t="shared" si="145"/>
        <v>5.5929072904962469</v>
      </c>
      <c r="AQ236" s="14">
        <f t="shared" si="146"/>
        <v>7</v>
      </c>
      <c r="AR236" s="146">
        <f t="shared" si="147"/>
        <v>0</v>
      </c>
      <c r="AS236" s="146">
        <f t="shared" si="148"/>
        <v>0.45</v>
      </c>
      <c r="AT236" s="146">
        <f t="shared" si="149"/>
        <v>1</v>
      </c>
      <c r="AU236" s="77">
        <f t="shared" si="150"/>
        <v>0</v>
      </c>
      <c r="AV236" s="77">
        <f t="shared" si="151"/>
        <v>265.59863260475225</v>
      </c>
      <c r="AW236" s="77">
        <f t="shared" si="152"/>
        <v>13.97887540025012</v>
      </c>
      <c r="AX236" s="77">
        <f t="shared" si="153"/>
        <v>16.01166011721201</v>
      </c>
      <c r="AY236" s="6">
        <f t="shared" si="165"/>
        <v>295.58916812221435</v>
      </c>
      <c r="AZ236" s="6">
        <f t="shared" si="154"/>
        <v>25124.024256922461</v>
      </c>
      <c r="BA236" s="6">
        <f t="shared" si="155"/>
        <v>280.33361802934553</v>
      </c>
      <c r="BB236" s="6">
        <f t="shared" si="156"/>
        <v>169191.5170497552</v>
      </c>
      <c r="BC236" s="6">
        <f t="shared" si="157"/>
        <v>33838.303409951048</v>
      </c>
      <c r="BD236" s="6">
        <f t="shared" si="158"/>
        <v>6578.0610511756213</v>
      </c>
      <c r="BE236" s="6">
        <f t="shared" si="159"/>
        <v>0</v>
      </c>
      <c r="BF236" s="6">
        <f t="shared" si="166"/>
        <v>0</v>
      </c>
      <c r="BG236" s="6"/>
      <c r="BH236" s="6"/>
      <c r="BI236" s="51">
        <f t="shared" si="160"/>
        <v>0.97761270951366774</v>
      </c>
      <c r="BT236" s="18"/>
    </row>
    <row r="237" spans="1:83">
      <c r="A237">
        <f t="shared" si="168"/>
        <v>214</v>
      </c>
      <c r="B237" s="30">
        <f t="shared" si="169"/>
        <v>43983</v>
      </c>
      <c r="C237" s="14">
        <f t="shared" si="115"/>
        <v>5</v>
      </c>
      <c r="D237" s="14">
        <f t="shared" si="116"/>
        <v>3</v>
      </c>
      <c r="E237" s="14">
        <f t="shared" si="117"/>
        <v>3</v>
      </c>
      <c r="F237" s="53">
        <f t="shared" si="118"/>
        <v>43983</v>
      </c>
      <c r="G237" s="66">
        <f t="shared" si="119"/>
        <v>1.1499999999999999</v>
      </c>
      <c r="H237" s="66">
        <f t="shared" si="167"/>
        <v>0.1</v>
      </c>
      <c r="I237" s="172">
        <f t="shared" si="120"/>
        <v>7.9000000000000008E-3</v>
      </c>
      <c r="J237" s="14">
        <f t="shared" si="121"/>
        <v>6</v>
      </c>
      <c r="K237" s="18">
        <f t="shared" si="122"/>
        <v>0.15265968606677957</v>
      </c>
      <c r="L237" s="18">
        <f t="shared" si="123"/>
        <v>6.6666666666666671E-3</v>
      </c>
      <c r="M237" s="6">
        <f t="shared" si="124"/>
        <v>834.21827840016192</v>
      </c>
      <c r="N237" s="6">
        <f t="shared" si="161"/>
        <v>6.5903243993612799</v>
      </c>
      <c r="O237" s="6">
        <f t="shared" si="125"/>
        <v>6368959.0429746863</v>
      </c>
      <c r="P237" s="6">
        <f>IF($B237&lt;$D$12,0,IF('Plot Data'!X187&gt;0,'Plot Data'!X187,MAX(0,MIN($D$15,$O237))))</f>
        <v>0</v>
      </c>
      <c r="Q237" s="97">
        <f t="shared" si="126"/>
        <v>0</v>
      </c>
      <c r="R237" s="97">
        <f t="shared" si="127"/>
        <v>0</v>
      </c>
      <c r="S237" s="6">
        <f t="shared" si="128"/>
        <v>834.21827840016192</v>
      </c>
      <c r="T237" s="6"/>
      <c r="U237" s="6"/>
      <c r="V237" s="6">
        <f t="shared" si="129"/>
        <v>0</v>
      </c>
      <c r="W237" s="149">
        <f t="shared" si="162"/>
        <v>1</v>
      </c>
      <c r="X237" s="97">
        <f t="shared" si="130"/>
        <v>0</v>
      </c>
      <c r="Y237" s="6">
        <f t="shared" si="131"/>
        <v>147.84958966755644</v>
      </c>
      <c r="Z237" s="6">
        <f t="shared" si="132"/>
        <v>645.72414193461725</v>
      </c>
      <c r="AA237" s="6">
        <f t="shared" si="133"/>
        <v>561.82844073671447</v>
      </c>
      <c r="AB237" s="6">
        <f t="shared" si="134"/>
        <v>30.221985868093611</v>
      </c>
      <c r="AC237" s="6">
        <f t="shared" si="135"/>
        <v>25.342569480206933</v>
      </c>
      <c r="AD237" s="6">
        <f t="array" ref="AD237">SUM(($A237-A207:A237=J207:J237)*(N207:N237))</f>
        <v>5.9688422089484892</v>
      </c>
      <c r="AE237" s="6">
        <f t="shared" si="136"/>
        <v>7498677.7242095126</v>
      </c>
      <c r="AF237" s="6">
        <f t="shared" si="163"/>
        <v>7329974.26467185</v>
      </c>
      <c r="AG237" s="6">
        <f t="shared" si="164"/>
        <v>0</v>
      </c>
      <c r="AH237" s="6">
        <f t="shared" si="137"/>
        <v>0</v>
      </c>
      <c r="AI237" s="6">
        <f t="shared" si="138"/>
        <v>0</v>
      </c>
      <c r="AJ237" s="6">
        <f t="shared" si="139"/>
        <v>2438.4111822240643</v>
      </c>
      <c r="AK237" s="6">
        <f t="shared" si="140"/>
        <v>3105.5758806727185</v>
      </c>
      <c r="AL237" s="6">
        <f t="shared" si="141"/>
        <v>339.94309020576759</v>
      </c>
      <c r="AM237" s="6">
        <f t="shared" si="142"/>
        <v>5883.9301531025503</v>
      </c>
      <c r="AN237" s="6">
        <f t="shared" si="143"/>
        <v>162819.5293845633</v>
      </c>
      <c r="AO237" s="6">
        <f t="shared" si="144"/>
        <v>1322.275790489635</v>
      </c>
      <c r="AP237" s="6">
        <f t="shared" si="145"/>
        <v>5.7540657197127008</v>
      </c>
      <c r="AQ237" s="14">
        <f t="shared" si="146"/>
        <v>7</v>
      </c>
      <c r="AR237" s="146">
        <f t="shared" si="147"/>
        <v>0</v>
      </c>
      <c r="AS237" s="146">
        <f t="shared" si="148"/>
        <v>0.45</v>
      </c>
      <c r="AT237" s="146">
        <f t="shared" si="149"/>
        <v>1</v>
      </c>
      <c r="AU237" s="77">
        <f t="shared" si="150"/>
        <v>0</v>
      </c>
      <c r="AV237" s="77">
        <f t="shared" si="151"/>
        <v>268.50221065509254</v>
      </c>
      <c r="AW237" s="77">
        <f t="shared" si="152"/>
        <v>14.131695297636451</v>
      </c>
      <c r="AX237" s="77">
        <f t="shared" si="153"/>
        <v>16.263454863431207</v>
      </c>
      <c r="AY237" s="6">
        <f t="shared" si="165"/>
        <v>298.89736081616019</v>
      </c>
      <c r="AZ237" s="6">
        <f t="shared" si="154"/>
        <v>25422.921617738622</v>
      </c>
      <c r="BA237" s="6">
        <f t="shared" si="155"/>
        <v>284.14996945465566</v>
      </c>
      <c r="BB237" s="6">
        <f t="shared" si="156"/>
        <v>170025.73532815537</v>
      </c>
      <c r="BC237" s="6">
        <f t="shared" si="157"/>
        <v>34005.147065631078</v>
      </c>
      <c r="BD237" s="6">
        <f t="shared" si="158"/>
        <v>6608.283037043715</v>
      </c>
      <c r="BE237" s="6">
        <f t="shared" si="159"/>
        <v>0</v>
      </c>
      <c r="BF237" s="6">
        <f t="shared" si="166"/>
        <v>0</v>
      </c>
      <c r="BG237" s="6"/>
      <c r="BH237" s="6"/>
      <c r="BI237" s="51">
        <f t="shared" si="160"/>
        <v>0.97750223896234367</v>
      </c>
      <c r="BT237" s="18"/>
    </row>
    <row r="238" spans="1:83">
      <c r="A238">
        <f t="shared" si="168"/>
        <v>215</v>
      </c>
      <c r="B238" s="30">
        <f t="shared" si="169"/>
        <v>43984</v>
      </c>
      <c r="C238" s="14">
        <f t="shared" si="115"/>
        <v>5</v>
      </c>
      <c r="D238" s="14">
        <f t="shared" si="116"/>
        <v>3</v>
      </c>
      <c r="E238" s="14">
        <f t="shared" si="117"/>
        <v>3</v>
      </c>
      <c r="F238" s="53">
        <f t="shared" si="118"/>
        <v>43984</v>
      </c>
      <c r="G238" s="66">
        <f t="shared" si="119"/>
        <v>1.1499999999999999</v>
      </c>
      <c r="H238" s="66">
        <f t="shared" si="167"/>
        <v>0.1</v>
      </c>
      <c r="I238" s="172">
        <f t="shared" si="120"/>
        <v>7.9000000000000008E-3</v>
      </c>
      <c r="J238" s="14">
        <f t="shared" si="121"/>
        <v>6</v>
      </c>
      <c r="K238" s="18">
        <f t="shared" si="122"/>
        <v>0.15264999315683422</v>
      </c>
      <c r="L238" s="18">
        <f t="shared" si="123"/>
        <v>6.6666666666666671E-3</v>
      </c>
      <c r="M238" s="6">
        <f t="shared" si="124"/>
        <v>848.55587448080985</v>
      </c>
      <c r="N238" s="6">
        <f t="shared" si="161"/>
        <v>6.7035914083983981</v>
      </c>
      <c r="O238" s="6">
        <f t="shared" si="125"/>
        <v>6368874.724947948</v>
      </c>
      <c r="P238" s="6">
        <f>IF($B238&lt;$D$12,0,IF('Plot Data'!X188&gt;0,'Plot Data'!X188,MAX(0,MIN($D$15,$O238))))</f>
        <v>0</v>
      </c>
      <c r="Q238" s="97">
        <f t="shared" si="126"/>
        <v>0</v>
      </c>
      <c r="R238" s="97">
        <f t="shared" si="127"/>
        <v>0</v>
      </c>
      <c r="S238" s="6">
        <f t="shared" si="128"/>
        <v>848.55587448080985</v>
      </c>
      <c r="T238" s="6"/>
      <c r="U238" s="6"/>
      <c r="V238" s="6">
        <f t="shared" si="129"/>
        <v>0</v>
      </c>
      <c r="W238" s="149">
        <f t="shared" si="162"/>
        <v>1</v>
      </c>
      <c r="X238" s="97">
        <f t="shared" si="130"/>
        <v>0</v>
      </c>
      <c r="Y238" s="6">
        <f t="shared" si="131"/>
        <v>151.10992934046806</v>
      </c>
      <c r="Z238" s="6">
        <f t="shared" si="132"/>
        <v>656.19474975096682</v>
      </c>
      <c r="AA238" s="6">
        <f t="shared" si="133"/>
        <v>574.21773149377862</v>
      </c>
      <c r="AB238" s="6">
        <f t="shared" si="134"/>
        <v>31.064167556111375</v>
      </c>
      <c r="AC238" s="6">
        <f t="shared" si="135"/>
        <v>24.553440629555038</v>
      </c>
      <c r="AD238" s="6">
        <f t="array" ref="AD238">SUM(($A238-A208:A238=J208:J238)*(N208:N238))</f>
        <v>6.1351730923319971</v>
      </c>
      <c r="AE238" s="6">
        <f t="shared" si="136"/>
        <v>7498671.58903642</v>
      </c>
      <c r="AF238" s="6">
        <f t="shared" si="163"/>
        <v>7329125.7087973692</v>
      </c>
      <c r="AG238" s="6">
        <f t="shared" si="164"/>
        <v>0</v>
      </c>
      <c r="AH238" s="6">
        <f t="shared" si="137"/>
        <v>0</v>
      </c>
      <c r="AI238" s="6">
        <f t="shared" si="138"/>
        <v>0</v>
      </c>
      <c r="AJ238" s="6">
        <f t="shared" si="139"/>
        <v>2479.6623776134393</v>
      </c>
      <c r="AK238" s="6">
        <f t="shared" si="140"/>
        <v>3156.4887313737954</v>
      </c>
      <c r="AL238" s="6">
        <f t="shared" si="141"/>
        <v>340.31864403999191</v>
      </c>
      <c r="AM238" s="6">
        <f t="shared" si="142"/>
        <v>5976.4697530272269</v>
      </c>
      <c r="AN238" s="6">
        <f t="shared" si="143"/>
        <v>163569.4104860271</v>
      </c>
      <c r="AO238" s="6">
        <f t="shared" si="144"/>
        <v>1328.4109635819671</v>
      </c>
      <c r="AP238" s="6">
        <f t="shared" si="145"/>
        <v>5.8173390059525252</v>
      </c>
      <c r="AQ238" s="14">
        <f t="shared" si="146"/>
        <v>7</v>
      </c>
      <c r="AR238" s="146">
        <f t="shared" si="147"/>
        <v>0</v>
      </c>
      <c r="AS238" s="146">
        <f t="shared" si="148"/>
        <v>0.45</v>
      </c>
      <c r="AT238" s="146">
        <f t="shared" si="149"/>
        <v>1</v>
      </c>
      <c r="AU238" s="77">
        <f t="shared" si="150"/>
        <v>0</v>
      </c>
      <c r="AV238" s="77">
        <f t="shared" si="151"/>
        <v>272.00769483709865</v>
      </c>
      <c r="AW238" s="77">
        <f t="shared" si="152"/>
        <v>14.316194465110454</v>
      </c>
      <c r="AX238" s="77">
        <f t="shared" si="153"/>
        <v>16.622092227451486</v>
      </c>
      <c r="AY238" s="6">
        <f t="shared" si="165"/>
        <v>302.94598152966063</v>
      </c>
      <c r="AZ238" s="6">
        <f t="shared" si="154"/>
        <v>25725.867599268284</v>
      </c>
      <c r="BA238" s="6">
        <f t="shared" si="155"/>
        <v>288.61084721307532</v>
      </c>
      <c r="BB238" s="6">
        <f t="shared" si="156"/>
        <v>170874.29120263617</v>
      </c>
      <c r="BC238" s="6">
        <f t="shared" si="157"/>
        <v>34174.858240527239</v>
      </c>
      <c r="BD238" s="6">
        <f t="shared" si="158"/>
        <v>6639.347204599826</v>
      </c>
      <c r="BE238" s="6">
        <f t="shared" si="159"/>
        <v>0</v>
      </c>
      <c r="BF238" s="6">
        <f t="shared" si="166"/>
        <v>0</v>
      </c>
      <c r="BG238" s="6"/>
      <c r="BH238" s="6"/>
      <c r="BI238" s="51">
        <f t="shared" si="160"/>
        <v>0.97738987789691456</v>
      </c>
      <c r="BT238" s="18"/>
    </row>
    <row r="239" spans="1:83">
      <c r="A239">
        <f t="shared" si="168"/>
        <v>216</v>
      </c>
      <c r="B239" s="30">
        <f t="shared" si="169"/>
        <v>43985</v>
      </c>
      <c r="C239" s="14">
        <f t="shared" si="115"/>
        <v>5</v>
      </c>
      <c r="D239" s="14">
        <f t="shared" si="116"/>
        <v>3</v>
      </c>
      <c r="E239" s="14">
        <f t="shared" si="117"/>
        <v>3</v>
      </c>
      <c r="F239" s="53">
        <f t="shared" si="118"/>
        <v>43985</v>
      </c>
      <c r="G239" s="66">
        <f t="shared" si="119"/>
        <v>1.1499999999999999</v>
      </c>
      <c r="H239" s="66">
        <f t="shared" si="167"/>
        <v>0.1</v>
      </c>
      <c r="I239" s="172">
        <f t="shared" si="120"/>
        <v>7.9000000000000008E-3</v>
      </c>
      <c r="J239" s="14">
        <f t="shared" si="121"/>
        <v>6</v>
      </c>
      <c r="K239" s="18">
        <f t="shared" si="122"/>
        <v>0.152640133713867</v>
      </c>
      <c r="L239" s="18">
        <f t="shared" si="123"/>
        <v>6.6666666666666671E-3</v>
      </c>
      <c r="M239" s="6">
        <f t="shared" si="124"/>
        <v>862.57164986763792</v>
      </c>
      <c r="N239" s="6">
        <f t="shared" si="161"/>
        <v>6.8143160339543405</v>
      </c>
      <c r="O239" s="6">
        <f t="shared" si="125"/>
        <v>6368790.8513908843</v>
      </c>
      <c r="P239" s="6">
        <f>IF($B239&lt;$D$12,0,IF('Plot Data'!X189&gt;0,'Plot Data'!X189,MAX(0,MIN($D$15,$O239))))</f>
        <v>0</v>
      </c>
      <c r="Q239" s="97">
        <f t="shared" si="126"/>
        <v>0</v>
      </c>
      <c r="R239" s="97">
        <f t="shared" si="127"/>
        <v>0</v>
      </c>
      <c r="S239" s="6">
        <f t="shared" si="128"/>
        <v>862.57164986763792</v>
      </c>
      <c r="T239" s="6"/>
      <c r="U239" s="6"/>
      <c r="V239" s="6">
        <f t="shared" si="129"/>
        <v>0</v>
      </c>
      <c r="W239" s="149">
        <f t="shared" si="162"/>
        <v>1</v>
      </c>
      <c r="X239" s="97">
        <f t="shared" si="130"/>
        <v>0</v>
      </c>
      <c r="Y239" s="6">
        <f t="shared" si="131"/>
        <v>155.32083778055687</v>
      </c>
      <c r="Z239" s="6">
        <f t="shared" si="132"/>
        <v>667.37462272012954</v>
      </c>
      <c r="AA239" s="6">
        <f t="shared" si="133"/>
        <v>590.21918356611616</v>
      </c>
      <c r="AB239" s="6">
        <f t="shared" si="134"/>
        <v>31.403767328080999</v>
      </c>
      <c r="AC239" s="6">
        <f t="shared" si="135"/>
        <v>23.788556826607316</v>
      </c>
      <c r="AD239" s="6">
        <f t="array" ref="AD239">SUM(($A239-A209:A239=J209:J239)*(N209:N239))</f>
        <v>6.2022440472959977</v>
      </c>
      <c r="AE239" s="6">
        <f t="shared" si="136"/>
        <v>7498665.3867923729</v>
      </c>
      <c r="AF239" s="6">
        <f t="shared" si="163"/>
        <v>7328263.1371475011</v>
      </c>
      <c r="AG239" s="6">
        <f t="shared" si="164"/>
        <v>0</v>
      </c>
      <c r="AH239" s="6">
        <f t="shared" si="137"/>
        <v>0</v>
      </c>
      <c r="AI239" s="6">
        <f t="shared" si="138"/>
        <v>0</v>
      </c>
      <c r="AJ239" s="6">
        <f t="shared" si="139"/>
        <v>2519.5385669803909</v>
      </c>
      <c r="AK239" s="6">
        <f t="shared" si="140"/>
        <v>3202.240403199728</v>
      </c>
      <c r="AL239" s="6">
        <f t="shared" si="141"/>
        <v>341.73161049416962</v>
      </c>
      <c r="AM239" s="6">
        <f t="shared" si="142"/>
        <v>6063.5105806742886</v>
      </c>
      <c r="AN239" s="6">
        <f t="shared" si="143"/>
        <v>164338.7390642004</v>
      </c>
      <c r="AO239" s="6">
        <f t="shared" si="144"/>
        <v>1334.6132076292631</v>
      </c>
      <c r="AP239" s="6">
        <f t="shared" si="145"/>
        <v>5.8937244397246298</v>
      </c>
      <c r="AQ239" s="14">
        <f t="shared" si="146"/>
        <v>7</v>
      </c>
      <c r="AR239" s="146">
        <f t="shared" si="147"/>
        <v>0</v>
      </c>
      <c r="AS239" s="146">
        <f t="shared" si="148"/>
        <v>0.45</v>
      </c>
      <c r="AT239" s="146">
        <f t="shared" si="149"/>
        <v>1</v>
      </c>
      <c r="AU239" s="77">
        <f t="shared" si="150"/>
        <v>0</v>
      </c>
      <c r="AV239" s="77">
        <f t="shared" si="151"/>
        <v>276.04707067704885</v>
      </c>
      <c r="AW239" s="77">
        <f t="shared" si="152"/>
        <v>14.528793193528887</v>
      </c>
      <c r="AX239" s="77">
        <f t="shared" si="153"/>
        <v>17.085292155861254</v>
      </c>
      <c r="AY239" s="6">
        <f t="shared" si="165"/>
        <v>307.66115602643902</v>
      </c>
      <c r="AZ239" s="6">
        <f t="shared" si="154"/>
        <v>26033.528755294723</v>
      </c>
      <c r="BA239" s="6">
        <f t="shared" si="155"/>
        <v>293.23551101370424</v>
      </c>
      <c r="BB239" s="6">
        <f t="shared" si="156"/>
        <v>171736.86285250381</v>
      </c>
      <c r="BC239" s="6">
        <f t="shared" si="157"/>
        <v>34347.372570500767</v>
      </c>
      <c r="BD239" s="6">
        <f t="shared" si="158"/>
        <v>6670.7509719279069</v>
      </c>
      <c r="BE239" s="6">
        <f t="shared" si="159"/>
        <v>0</v>
      </c>
      <c r="BF239" s="6">
        <f t="shared" si="166"/>
        <v>0</v>
      </c>
      <c r="BG239" s="6"/>
      <c r="BH239" s="6"/>
      <c r="BI239" s="51">
        <f t="shared" si="160"/>
        <v>0.97727565628611635</v>
      </c>
      <c r="BT239" s="18"/>
    </row>
    <row r="240" spans="1:83">
      <c r="A240">
        <f t="shared" si="168"/>
        <v>217</v>
      </c>
      <c r="B240" s="30">
        <f t="shared" si="169"/>
        <v>43986</v>
      </c>
      <c r="C240" s="14">
        <f t="shared" si="115"/>
        <v>5</v>
      </c>
      <c r="D240" s="14">
        <f t="shared" si="116"/>
        <v>3</v>
      </c>
      <c r="E240" s="14">
        <f t="shared" si="117"/>
        <v>3</v>
      </c>
      <c r="F240" s="53">
        <f t="shared" si="118"/>
        <v>43986</v>
      </c>
      <c r="G240" s="66">
        <f t="shared" si="119"/>
        <v>1.1499999999999999</v>
      </c>
      <c r="H240" s="66">
        <f t="shared" si="167"/>
        <v>0.1</v>
      </c>
      <c r="I240" s="172">
        <f t="shared" si="120"/>
        <v>7.9000000000000008E-3</v>
      </c>
      <c r="J240" s="14">
        <f t="shared" si="121"/>
        <v>6</v>
      </c>
      <c r="K240" s="18">
        <f t="shared" si="122"/>
        <v>0.15263011033436075</v>
      </c>
      <c r="L240" s="18">
        <f t="shared" si="123"/>
        <v>6.6666666666666671E-3</v>
      </c>
      <c r="M240" s="6">
        <f t="shared" si="124"/>
        <v>875.59396626404441</v>
      </c>
      <c r="N240" s="6">
        <f t="shared" si="161"/>
        <v>6.9171923334859517</v>
      </c>
      <c r="O240" s="6">
        <f t="shared" si="125"/>
        <v>6368711.5947799431</v>
      </c>
      <c r="P240" s="6">
        <f>IF($B240&lt;$D$12,0,IF('Plot Data'!X190&gt;0,'Plot Data'!X190,MAX(0,MIN($D$15,$O240))))</f>
        <v>0</v>
      </c>
      <c r="Q240" s="97">
        <f t="shared" si="126"/>
        <v>0</v>
      </c>
      <c r="R240" s="97">
        <f t="shared" si="127"/>
        <v>0</v>
      </c>
      <c r="S240" s="6">
        <f t="shared" si="128"/>
        <v>875.59396626404441</v>
      </c>
      <c r="T240" s="6"/>
      <c r="U240" s="6"/>
      <c r="V240" s="6">
        <f t="shared" si="129"/>
        <v>0</v>
      </c>
      <c r="W240" s="149">
        <f t="shared" si="162"/>
        <v>1</v>
      </c>
      <c r="X240" s="97">
        <f t="shared" si="130"/>
        <v>0</v>
      </c>
      <c r="Y240" s="6">
        <f t="shared" si="131"/>
        <v>157.018836640405</v>
      </c>
      <c r="Z240" s="6">
        <f t="shared" si="132"/>
        <v>678.84469958464797</v>
      </c>
      <c r="AA240" s="6">
        <f t="shared" si="133"/>
        <v>596.67157923353898</v>
      </c>
      <c r="AB240" s="6">
        <f t="shared" si="134"/>
        <v>31.813765478023228</v>
      </c>
      <c r="AC240" s="6">
        <f t="shared" si="135"/>
        <v>23.047197540866499</v>
      </c>
      <c r="AD240" s="6">
        <f t="array" ref="AD240">SUM(($A240-A210:A240=J210:J240)*(N210:N240))</f>
        <v>6.2832186819095881</v>
      </c>
      <c r="AE240" s="6">
        <f t="shared" si="136"/>
        <v>7498659.1035736911</v>
      </c>
      <c r="AF240" s="6">
        <f t="shared" si="163"/>
        <v>7327387.5431812368</v>
      </c>
      <c r="AG240" s="6">
        <f t="shared" si="164"/>
        <v>0</v>
      </c>
      <c r="AH240" s="6">
        <f t="shared" si="137"/>
        <v>0</v>
      </c>
      <c r="AI240" s="6">
        <f t="shared" si="138"/>
        <v>0</v>
      </c>
      <c r="AJ240" s="6">
        <f t="shared" si="139"/>
        <v>2559.2689970193824</v>
      </c>
      <c r="AK240" s="6">
        <f t="shared" si="140"/>
        <v>3252.599758072814</v>
      </c>
      <c r="AL240" s="6">
        <f t="shared" si="141"/>
        <v>344.21495974941678</v>
      </c>
      <c r="AM240" s="6">
        <f t="shared" si="142"/>
        <v>6156.083714841614</v>
      </c>
      <c r="AN240" s="6">
        <f t="shared" si="143"/>
        <v>165115.47667761522</v>
      </c>
      <c r="AO240" s="6">
        <f t="shared" si="144"/>
        <v>1340.8964263111727</v>
      </c>
      <c r="AP240" s="6">
        <f t="shared" si="145"/>
        <v>5.9817673531933906</v>
      </c>
      <c r="AQ240" s="14">
        <f t="shared" si="146"/>
        <v>7</v>
      </c>
      <c r="AR240" s="146">
        <f t="shared" si="147"/>
        <v>0</v>
      </c>
      <c r="AS240" s="146">
        <f t="shared" si="148"/>
        <v>0.45</v>
      </c>
      <c r="AT240" s="146">
        <f t="shared" si="149"/>
        <v>1</v>
      </c>
      <c r="AU240" s="77">
        <f t="shared" si="150"/>
        <v>0</v>
      </c>
      <c r="AV240" s="77">
        <f t="shared" si="151"/>
        <v>280.52325551853829</v>
      </c>
      <c r="AW240" s="77">
        <f t="shared" si="152"/>
        <v>14.764381869396754</v>
      </c>
      <c r="AX240" s="77">
        <f t="shared" si="153"/>
        <v>17.272072030444548</v>
      </c>
      <c r="AY240" s="6">
        <f t="shared" si="165"/>
        <v>312.55970941837961</v>
      </c>
      <c r="AZ240" s="6">
        <f t="shared" si="154"/>
        <v>26346.088464713102</v>
      </c>
      <c r="BA240" s="6">
        <f t="shared" si="155"/>
        <v>298.20232332201601</v>
      </c>
      <c r="BB240" s="6">
        <f t="shared" si="156"/>
        <v>172612.45681876785</v>
      </c>
      <c r="BC240" s="6">
        <f t="shared" si="157"/>
        <v>34522.491363753579</v>
      </c>
      <c r="BD240" s="6">
        <f t="shared" si="158"/>
        <v>6702.5647374059299</v>
      </c>
      <c r="BE240" s="6">
        <f t="shared" si="159"/>
        <v>0</v>
      </c>
      <c r="BF240" s="6">
        <f t="shared" si="166"/>
        <v>0</v>
      </c>
      <c r="BG240" s="6"/>
      <c r="BH240" s="6"/>
      <c r="BI240" s="51">
        <f t="shared" si="160"/>
        <v>0.97715970841895849</v>
      </c>
      <c r="BT240" s="18"/>
    </row>
    <row r="241" spans="1:83">
      <c r="A241">
        <f t="shared" si="168"/>
        <v>218</v>
      </c>
      <c r="B241" s="30">
        <f t="shared" si="169"/>
        <v>43987</v>
      </c>
      <c r="C241" s="14">
        <f t="shared" si="115"/>
        <v>5</v>
      </c>
      <c r="D241" s="14">
        <f t="shared" si="116"/>
        <v>3</v>
      </c>
      <c r="E241" s="14">
        <f t="shared" si="117"/>
        <v>3</v>
      </c>
      <c r="F241" s="53">
        <f t="shared" si="118"/>
        <v>43987</v>
      </c>
      <c r="G241" s="66">
        <f t="shared" si="119"/>
        <v>1.1499999999999999</v>
      </c>
      <c r="H241" s="66">
        <f t="shared" si="167"/>
        <v>0.1</v>
      </c>
      <c r="I241" s="172">
        <f t="shared" si="120"/>
        <v>7.9000000000000008E-3</v>
      </c>
      <c r="J241" s="14">
        <f t="shared" si="121"/>
        <v>6</v>
      </c>
      <c r="K241" s="18">
        <f t="shared" si="122"/>
        <v>0.15261993477040217</v>
      </c>
      <c r="L241" s="18">
        <f t="shared" si="123"/>
        <v>6.6666666666666671E-3</v>
      </c>
      <c r="M241" s="6">
        <f t="shared" si="124"/>
        <v>889.30179669463894</v>
      </c>
      <c r="N241" s="6">
        <f t="shared" si="161"/>
        <v>7.0254841938876487</v>
      </c>
      <c r="O241" s="6">
        <f t="shared" si="125"/>
        <v>6368627.5668800212</v>
      </c>
      <c r="P241" s="6">
        <f>IF($B241&lt;$D$12,0,IF('Plot Data'!X191&gt;0,'Plot Data'!X191,MAX(0,MIN($D$15,$O241))))</f>
        <v>0</v>
      </c>
      <c r="Q241" s="97">
        <f t="shared" si="126"/>
        <v>0</v>
      </c>
      <c r="R241" s="97">
        <f t="shared" si="127"/>
        <v>0</v>
      </c>
      <c r="S241" s="6">
        <f t="shared" si="128"/>
        <v>889.30179669463894</v>
      </c>
      <c r="T241" s="6"/>
      <c r="U241" s="6"/>
      <c r="V241" s="6">
        <f t="shared" si="129"/>
        <v>0</v>
      </c>
      <c r="W241" s="149">
        <f t="shared" si="162"/>
        <v>1</v>
      </c>
      <c r="X241" s="97">
        <f t="shared" si="130"/>
        <v>0</v>
      </c>
      <c r="Y241" s="6">
        <f t="shared" si="131"/>
        <v>159.06882739011616</v>
      </c>
      <c r="Z241" s="6">
        <f t="shared" si="132"/>
        <v>690.05731989411038</v>
      </c>
      <c r="AA241" s="6">
        <f t="shared" si="133"/>
        <v>604.46154408244138</v>
      </c>
      <c r="AB241" s="6">
        <f t="shared" si="134"/>
        <v>32.286207096730863</v>
      </c>
      <c r="AC241" s="6">
        <f t="shared" si="135"/>
        <v>22.32866126828759</v>
      </c>
      <c r="AD241" s="6">
        <f t="array" ref="AD241">SUM(($A241-A211:A241=J211:J241)*(N211:N241))</f>
        <v>6.376525901604345</v>
      </c>
      <c r="AE241" s="6">
        <f t="shared" si="136"/>
        <v>7498652.7270477898</v>
      </c>
      <c r="AF241" s="6">
        <f t="shared" si="163"/>
        <v>7326498.2413845425</v>
      </c>
      <c r="AG241" s="6">
        <f t="shared" si="164"/>
        <v>0</v>
      </c>
      <c r="AH241" s="6">
        <f t="shared" si="137"/>
        <v>0</v>
      </c>
      <c r="AI241" s="6">
        <f t="shared" si="138"/>
        <v>0</v>
      </c>
      <c r="AJ241" s="6">
        <f t="shared" si="139"/>
        <v>2599.4446464297953</v>
      </c>
      <c r="AK241" s="6">
        <f t="shared" si="140"/>
        <v>3305.9093267877524</v>
      </c>
      <c r="AL241" s="6">
        <f t="shared" si="141"/>
        <v>347.79597967625568</v>
      </c>
      <c r="AM241" s="6">
        <f t="shared" si="142"/>
        <v>6253.1499528938039</v>
      </c>
      <c r="AN241" s="6">
        <f t="shared" si="143"/>
        <v>165901.33571035607</v>
      </c>
      <c r="AO241" s="6">
        <f t="shared" si="144"/>
        <v>1347.272952212777</v>
      </c>
      <c r="AP241" s="6">
        <f t="shared" si="145"/>
        <v>6.0793863302147395</v>
      </c>
      <c r="AQ241" s="14">
        <f t="shared" si="146"/>
        <v>7</v>
      </c>
      <c r="AR241" s="146">
        <f t="shared" si="147"/>
        <v>0</v>
      </c>
      <c r="AS241" s="146">
        <f t="shared" si="148"/>
        <v>0.45</v>
      </c>
      <c r="AT241" s="146">
        <f t="shared" si="149"/>
        <v>1</v>
      </c>
      <c r="AU241" s="77">
        <f t="shared" si="150"/>
        <v>0</v>
      </c>
      <c r="AV241" s="77">
        <f t="shared" si="151"/>
        <v>285.30265121285538</v>
      </c>
      <c r="AW241" s="77">
        <f t="shared" si="152"/>
        <v>15.015929011202916</v>
      </c>
      <c r="AX241" s="77">
        <f t="shared" si="153"/>
        <v>17.497571012912772</v>
      </c>
      <c r="AY241" s="6">
        <f t="shared" si="165"/>
        <v>317.81615123697105</v>
      </c>
      <c r="AZ241" s="6">
        <f t="shared" si="154"/>
        <v>26663.904615950072</v>
      </c>
      <c r="BA241" s="6">
        <f t="shared" si="155"/>
        <v>303.33169452222552</v>
      </c>
      <c r="BB241" s="6">
        <f t="shared" si="156"/>
        <v>173501.75861546249</v>
      </c>
      <c r="BC241" s="6">
        <f t="shared" si="157"/>
        <v>34700.351723092506</v>
      </c>
      <c r="BD241" s="6">
        <f t="shared" si="158"/>
        <v>6734.8509445026612</v>
      </c>
      <c r="BE241" s="6">
        <f t="shared" si="159"/>
        <v>0</v>
      </c>
      <c r="BF241" s="6">
        <f t="shared" si="166"/>
        <v>0</v>
      </c>
      <c r="BG241" s="6"/>
      <c r="BH241" s="6"/>
      <c r="BI241" s="51">
        <f t="shared" si="160"/>
        <v>0.97704194447593462</v>
      </c>
      <c r="BT241" s="18"/>
    </row>
    <row r="242" spans="1:83">
      <c r="A242">
        <f t="shared" si="168"/>
        <v>219</v>
      </c>
      <c r="B242" s="30">
        <f t="shared" si="169"/>
        <v>43988</v>
      </c>
      <c r="C242" s="14">
        <f t="shared" si="115"/>
        <v>5</v>
      </c>
      <c r="D242" s="14">
        <f t="shared" si="116"/>
        <v>3</v>
      </c>
      <c r="E242" s="14">
        <f t="shared" si="117"/>
        <v>3</v>
      </c>
      <c r="F242" s="53">
        <f t="shared" si="118"/>
        <v>43988</v>
      </c>
      <c r="G242" s="66">
        <f t="shared" si="119"/>
        <v>1.1499999999999999</v>
      </c>
      <c r="H242" s="66">
        <f t="shared" si="167"/>
        <v>0.1</v>
      </c>
      <c r="I242" s="172">
        <f t="shared" si="120"/>
        <v>7.9000000000000008E-3</v>
      </c>
      <c r="J242" s="14">
        <f t="shared" si="121"/>
        <v>6</v>
      </c>
      <c r="K242" s="18">
        <f t="shared" si="122"/>
        <v>0.15260959910704647</v>
      </c>
      <c r="L242" s="18">
        <f t="shared" si="123"/>
        <v>6.6666666666666671E-3</v>
      </c>
      <c r="M242" s="6">
        <f t="shared" si="124"/>
        <v>903.53234230244232</v>
      </c>
      <c r="N242" s="6">
        <f t="shared" si="161"/>
        <v>7.1379055041892947</v>
      </c>
      <c r="O242" s="6">
        <f t="shared" si="125"/>
        <v>6368539.6405306617</v>
      </c>
      <c r="P242" s="6">
        <f>IF($B242&lt;$D$12,0,IF('Plot Data'!X192&gt;0,'Plot Data'!X192,MAX(0,MIN($D$15,$O242))))</f>
        <v>0</v>
      </c>
      <c r="Q242" s="97">
        <f t="shared" si="126"/>
        <v>0</v>
      </c>
      <c r="R242" s="97">
        <f t="shared" si="127"/>
        <v>0</v>
      </c>
      <c r="S242" s="6">
        <f t="shared" si="128"/>
        <v>903.53234230244232</v>
      </c>
      <c r="T242" s="6"/>
      <c r="U242" s="6"/>
      <c r="V242" s="6">
        <f t="shared" si="129"/>
        <v>0</v>
      </c>
      <c r="W242" s="149">
        <f t="shared" si="162"/>
        <v>1</v>
      </c>
      <c r="X242" s="97">
        <f t="shared" si="130"/>
        <v>0</v>
      </c>
      <c r="Y242" s="6">
        <f t="shared" si="131"/>
        <v>161.43103548365431</v>
      </c>
      <c r="Z242" s="6">
        <f t="shared" si="132"/>
        <v>700.4751730112356</v>
      </c>
      <c r="AA242" s="6">
        <f t="shared" si="133"/>
        <v>613.43793483788636</v>
      </c>
      <c r="AB242" s="6">
        <f t="shared" si="134"/>
        <v>32.80973748754834</v>
      </c>
      <c r="AC242" s="6">
        <f t="shared" si="135"/>
        <v>21.632261692712561</v>
      </c>
      <c r="AD242" s="6">
        <f t="array" ref="AD242">SUM(($A242-A212:A242=J212:J242)*(N212:N242))</f>
        <v>6.4799231537907973</v>
      </c>
      <c r="AE242" s="6">
        <f t="shared" si="136"/>
        <v>7498646.2471246356</v>
      </c>
      <c r="AF242" s="6">
        <f t="shared" si="163"/>
        <v>7325594.7090422399</v>
      </c>
      <c r="AG242" s="6">
        <f t="shared" si="164"/>
        <v>0</v>
      </c>
      <c r="AH242" s="6">
        <f t="shared" si="137"/>
        <v>0</v>
      </c>
      <c r="AI242" s="6">
        <f t="shared" si="138"/>
        <v>0</v>
      </c>
      <c r="AJ242" s="6">
        <f t="shared" si="139"/>
        <v>2641.0707802373477</v>
      </c>
      <c r="AK242" s="6">
        <f t="shared" si="140"/>
        <v>3360.1368274735532</v>
      </c>
      <c r="AL242" s="6">
        <f t="shared" si="141"/>
        <v>352.49353231730061</v>
      </c>
      <c r="AM242" s="6">
        <f t="shared" si="142"/>
        <v>6353.7011400282017</v>
      </c>
      <c r="AN242" s="6">
        <f t="shared" si="143"/>
        <v>166697.83694237034</v>
      </c>
      <c r="AO242" s="6">
        <f t="shared" si="144"/>
        <v>1353.7528753665679</v>
      </c>
      <c r="AP242" s="6">
        <f t="shared" si="145"/>
        <v>6.1837122682499546</v>
      </c>
      <c r="AQ242" s="14">
        <f t="shared" si="146"/>
        <v>7</v>
      </c>
      <c r="AR242" s="146">
        <f t="shared" si="147"/>
        <v>0</v>
      </c>
      <c r="AS242" s="146">
        <f t="shared" si="148"/>
        <v>0.45</v>
      </c>
      <c r="AT242" s="146">
        <f t="shared" si="149"/>
        <v>1</v>
      </c>
      <c r="AU242" s="77">
        <f t="shared" si="150"/>
        <v>0</v>
      </c>
      <c r="AV242" s="77">
        <f t="shared" si="151"/>
        <v>290.20610907243702</v>
      </c>
      <c r="AW242" s="77">
        <f t="shared" si="152"/>
        <v>15.274005740654578</v>
      </c>
      <c r="AX242" s="77">
        <f t="shared" si="153"/>
        <v>17.757413903201975</v>
      </c>
      <c r="AY242" s="6">
        <f t="shared" si="165"/>
        <v>323.23752871629353</v>
      </c>
      <c r="AZ242" s="6">
        <f t="shared" si="154"/>
        <v>26987.142144666366</v>
      </c>
      <c r="BA242" s="6">
        <f t="shared" si="155"/>
        <v>308.38672226658827</v>
      </c>
      <c r="BB242" s="6">
        <f t="shared" si="156"/>
        <v>174405.29095776493</v>
      </c>
      <c r="BC242" s="6">
        <f t="shared" si="157"/>
        <v>34881.058191552998</v>
      </c>
      <c r="BD242" s="6">
        <f t="shared" si="158"/>
        <v>6767.6606819902099</v>
      </c>
      <c r="BE242" s="6">
        <f t="shared" si="159"/>
        <v>0</v>
      </c>
      <c r="BF242" s="6">
        <f t="shared" si="166"/>
        <v>0</v>
      </c>
      <c r="BG242" s="6"/>
      <c r="BH242" s="6"/>
      <c r="BI242" s="51">
        <f t="shared" si="160"/>
        <v>0.97692229605460423</v>
      </c>
      <c r="BT242" s="18"/>
    </row>
    <row r="243" spans="1:83">
      <c r="A243">
        <f t="shared" si="168"/>
        <v>220</v>
      </c>
      <c r="B243" s="30">
        <f t="shared" si="169"/>
        <v>43989</v>
      </c>
      <c r="C243" s="14">
        <f t="shared" si="115"/>
        <v>5</v>
      </c>
      <c r="D243" s="14">
        <f t="shared" si="116"/>
        <v>3</v>
      </c>
      <c r="E243" s="14">
        <f t="shared" si="117"/>
        <v>3</v>
      </c>
      <c r="F243" s="53">
        <f t="shared" si="118"/>
        <v>43989</v>
      </c>
      <c r="G243" s="66">
        <f t="shared" si="119"/>
        <v>1.1499999999999999</v>
      </c>
      <c r="H243" s="66">
        <f t="shared" si="167"/>
        <v>0.1</v>
      </c>
      <c r="I243" s="172">
        <f t="shared" si="120"/>
        <v>7.9000000000000008E-3</v>
      </c>
      <c r="J243" s="14">
        <f t="shared" si="121"/>
        <v>6</v>
      </c>
      <c r="K243" s="18">
        <f t="shared" si="122"/>
        <v>0.15259909730651414</v>
      </c>
      <c r="L243" s="18">
        <f t="shared" si="123"/>
        <v>6.6666666666666671E-3</v>
      </c>
      <c r="M243" s="6">
        <f t="shared" si="124"/>
        <v>918.12882056778403</v>
      </c>
      <c r="N243" s="6">
        <f t="shared" si="161"/>
        <v>7.2532176824854941</v>
      </c>
      <c r="O243" s="6">
        <f t="shared" si="125"/>
        <v>6368448.6640869156</v>
      </c>
      <c r="P243" s="6">
        <f>IF($B243&lt;$D$12,0,IF('Plot Data'!X193&gt;0,'Plot Data'!X193,MAX(0,MIN($D$15,$O243))))</f>
        <v>0</v>
      </c>
      <c r="Q243" s="97">
        <f t="shared" si="126"/>
        <v>0</v>
      </c>
      <c r="R243" s="97">
        <f t="shared" si="127"/>
        <v>0</v>
      </c>
      <c r="S243" s="6">
        <f t="shared" si="128"/>
        <v>918.12882056778392</v>
      </c>
      <c r="T243" s="6"/>
      <c r="U243" s="6"/>
      <c r="V243" s="6">
        <f t="shared" si="129"/>
        <v>0</v>
      </c>
      <c r="W243" s="149">
        <f t="shared" si="162"/>
        <v>1</v>
      </c>
      <c r="X243" s="97">
        <f t="shared" si="130"/>
        <v>0</v>
      </c>
      <c r="Y243" s="6">
        <f t="shared" si="131"/>
        <v>164.04868743774171</v>
      </c>
      <c r="Z243" s="6">
        <f t="shared" si="132"/>
        <v>711.44143735571117</v>
      </c>
      <c r="AA243" s="6">
        <f t="shared" si="133"/>
        <v>623.38501226341839</v>
      </c>
      <c r="AB243" s="6">
        <f t="shared" si="134"/>
        <v>33.368731136006474</v>
      </c>
      <c r="AC243" s="6">
        <f t="shared" si="135"/>
        <v>20.95733134038019</v>
      </c>
      <c r="AD243" s="6">
        <f t="array" ref="AD243">SUM(($A243-A213:A243=J213:J243)*(N213:N243))</f>
        <v>6.5903243993612799</v>
      </c>
      <c r="AE243" s="6">
        <f t="shared" si="136"/>
        <v>7498639.6568002366</v>
      </c>
      <c r="AF243" s="6">
        <f t="shared" si="163"/>
        <v>7324676.5802216725</v>
      </c>
      <c r="AG243" s="6">
        <f t="shared" si="164"/>
        <v>0</v>
      </c>
      <c r="AH243" s="6">
        <f t="shared" si="137"/>
        <v>0</v>
      </c>
      <c r="AI243" s="6">
        <f t="shared" si="138"/>
        <v>0</v>
      </c>
      <c r="AJ243" s="6">
        <f t="shared" si="139"/>
        <v>2683.7094760116788</v>
      </c>
      <c r="AK243" s="6">
        <f t="shared" si="140"/>
        <v>3414.8245214298395</v>
      </c>
      <c r="AL243" s="6">
        <f t="shared" si="141"/>
        <v>358.31460771356564</v>
      </c>
      <c r="AM243" s="6">
        <f t="shared" si="142"/>
        <v>6456.8486051550835</v>
      </c>
      <c r="AN243" s="6">
        <f t="shared" si="143"/>
        <v>167506.22797341191</v>
      </c>
      <c r="AO243" s="6">
        <f t="shared" si="144"/>
        <v>1360.3431997659291</v>
      </c>
      <c r="AP243" s="6">
        <f t="shared" si="145"/>
        <v>6.2908930693203535</v>
      </c>
      <c r="AQ243" s="14">
        <f t="shared" si="146"/>
        <v>7</v>
      </c>
      <c r="AR243" s="146">
        <f t="shared" si="147"/>
        <v>0</v>
      </c>
      <c r="AS243" s="146">
        <f t="shared" si="148"/>
        <v>0.45</v>
      </c>
      <c r="AT243" s="146">
        <f t="shared" si="149"/>
        <v>1</v>
      </c>
      <c r="AU243" s="77">
        <f t="shared" si="150"/>
        <v>0</v>
      </c>
      <c r="AV243" s="77">
        <f t="shared" si="151"/>
        <v>294.99950425473219</v>
      </c>
      <c r="AW243" s="77">
        <f t="shared" si="152"/>
        <v>15.526289697617484</v>
      </c>
      <c r="AX243" s="77">
        <f t="shared" si="153"/>
        <v>18.045355618151586</v>
      </c>
      <c r="AY243" s="6">
        <f t="shared" si="165"/>
        <v>328.57114957050123</v>
      </c>
      <c r="AZ243" s="6">
        <f t="shared" si="154"/>
        <v>27315.713294236866</v>
      </c>
      <c r="BA243" s="6">
        <f t="shared" si="155"/>
        <v>313.09843390205788</v>
      </c>
      <c r="BB243" s="6">
        <f t="shared" si="156"/>
        <v>175323.4197783327</v>
      </c>
      <c r="BC243" s="6">
        <f t="shared" si="157"/>
        <v>35064.683955666558</v>
      </c>
      <c r="BD243" s="6">
        <f t="shared" si="158"/>
        <v>6801.0294131262162</v>
      </c>
      <c r="BE243" s="6">
        <f t="shared" si="159"/>
        <v>0</v>
      </c>
      <c r="BF243" s="6">
        <f t="shared" si="166"/>
        <v>0</v>
      </c>
      <c r="BG243" s="6"/>
      <c r="BH243" s="6"/>
      <c r="BI243" s="51">
        <f t="shared" si="160"/>
        <v>0.97680071525762635</v>
      </c>
      <c r="BT243" s="18"/>
    </row>
    <row r="244" spans="1:83">
      <c r="A244">
        <f t="shared" si="168"/>
        <v>221</v>
      </c>
      <c r="B244" s="30">
        <f t="shared" si="169"/>
        <v>43990</v>
      </c>
      <c r="C244" s="14">
        <f t="shared" si="115"/>
        <v>5</v>
      </c>
      <c r="D244" s="14">
        <f t="shared" si="116"/>
        <v>3</v>
      </c>
      <c r="E244" s="14">
        <f t="shared" si="117"/>
        <v>3</v>
      </c>
      <c r="F244" s="53">
        <f t="shared" si="118"/>
        <v>43990</v>
      </c>
      <c r="G244" s="66">
        <f t="shared" si="119"/>
        <v>1.1499999999999999</v>
      </c>
      <c r="H244" s="66">
        <f t="shared" si="167"/>
        <v>0.1</v>
      </c>
      <c r="I244" s="172">
        <f t="shared" si="120"/>
        <v>7.9000000000000008E-3</v>
      </c>
      <c r="J244" s="14">
        <f t="shared" si="121"/>
        <v>6</v>
      </c>
      <c r="K244" s="18">
        <f t="shared" si="122"/>
        <v>0.15258842512872312</v>
      </c>
      <c r="L244" s="18">
        <f t="shared" si="123"/>
        <v>6.6666666666666671E-3</v>
      </c>
      <c r="M244" s="6">
        <f t="shared" si="124"/>
        <v>932.95446231500136</v>
      </c>
      <c r="N244" s="6">
        <f t="shared" si="161"/>
        <v>7.3703402522885115</v>
      </c>
      <c r="O244" s="6">
        <f t="shared" si="125"/>
        <v>6368355.3869658187</v>
      </c>
      <c r="P244" s="6">
        <f>IF($B244&lt;$D$12,0,IF('Plot Data'!X194&gt;0,'Plot Data'!X194,MAX(0,MIN($D$15,$O244))))</f>
        <v>0</v>
      </c>
      <c r="Q244" s="97">
        <f t="shared" si="126"/>
        <v>0</v>
      </c>
      <c r="R244" s="97">
        <f t="shared" si="127"/>
        <v>0</v>
      </c>
      <c r="S244" s="6">
        <f t="shared" si="128"/>
        <v>932.95446231500136</v>
      </c>
      <c r="T244" s="6"/>
      <c r="U244" s="6"/>
      <c r="V244" s="6">
        <f t="shared" si="129"/>
        <v>0</v>
      </c>
      <c r="W244" s="149">
        <f t="shared" si="162"/>
        <v>1</v>
      </c>
      <c r="X244" s="97">
        <f t="shared" si="130"/>
        <v>0</v>
      </c>
      <c r="Y244" s="6">
        <f t="shared" si="131"/>
        <v>166.84365568003238</v>
      </c>
      <c r="Z244" s="6">
        <f t="shared" si="132"/>
        <v>722.82587384195392</v>
      </c>
      <c r="AA244" s="6">
        <f t="shared" si="133"/>
        <v>634.00589158412311</v>
      </c>
      <c r="AB244" s="6">
        <f t="shared" si="134"/>
        <v>33.942234979232396</v>
      </c>
      <c r="AC244" s="6">
        <f t="shared" si="135"/>
        <v>20.303222795743544</v>
      </c>
      <c r="AD244" s="6">
        <f t="array" ref="AD244">SUM(($A244-A214:A244=J214:J244)*(N214:N244))</f>
        <v>6.7035914083983981</v>
      </c>
      <c r="AE244" s="6">
        <f t="shared" si="136"/>
        <v>7498632.9532088283</v>
      </c>
      <c r="AF244" s="6">
        <f t="shared" si="163"/>
        <v>7323743.6257593576</v>
      </c>
      <c r="AG244" s="6">
        <f t="shared" si="164"/>
        <v>0</v>
      </c>
      <c r="AH244" s="6">
        <f t="shared" si="137"/>
        <v>0</v>
      </c>
      <c r="AI244" s="6">
        <f t="shared" si="138"/>
        <v>0</v>
      </c>
      <c r="AJ244" s="6">
        <f t="shared" si="139"/>
        <v>2726.9944088046936</v>
      </c>
      <c r="AK244" s="6">
        <f t="shared" si="140"/>
        <v>3469.7022687084377</v>
      </c>
      <c r="AL244" s="6">
        <f t="shared" si="141"/>
        <v>365.25002848865614</v>
      </c>
      <c r="AM244" s="6">
        <f t="shared" si="142"/>
        <v>6561.9467060017878</v>
      </c>
      <c r="AN244" s="6">
        <f t="shared" si="143"/>
        <v>168327.38074347182</v>
      </c>
      <c r="AO244" s="6">
        <f t="shared" si="144"/>
        <v>1367.0467911743274</v>
      </c>
      <c r="AP244" s="6">
        <f t="shared" si="145"/>
        <v>6.3958572406703365</v>
      </c>
      <c r="AQ244" s="14">
        <f t="shared" si="146"/>
        <v>7</v>
      </c>
      <c r="AR244" s="146">
        <f t="shared" si="147"/>
        <v>0</v>
      </c>
      <c r="AS244" s="146">
        <f t="shared" si="148"/>
        <v>0.45</v>
      </c>
      <c r="AT244" s="146">
        <f t="shared" si="149"/>
        <v>1</v>
      </c>
      <c r="AU244" s="77">
        <f t="shared" si="150"/>
        <v>0</v>
      </c>
      <c r="AV244" s="77">
        <f t="shared" si="151"/>
        <v>299.45313646230323</v>
      </c>
      <c r="AW244" s="77">
        <f t="shared" si="152"/>
        <v>15.760691392752801</v>
      </c>
      <c r="AX244" s="77">
        <f t="shared" si="153"/>
        <v>18.35280212480356</v>
      </c>
      <c r="AY244" s="6">
        <f t="shared" si="165"/>
        <v>333.56662997985961</v>
      </c>
      <c r="AZ244" s="6">
        <f t="shared" si="154"/>
        <v>27649.279924216728</v>
      </c>
      <c r="BA244" s="6">
        <f t="shared" si="155"/>
        <v>318.05118663972928</v>
      </c>
      <c r="BB244" s="6">
        <f t="shared" si="156"/>
        <v>176256.37424064771</v>
      </c>
      <c r="BC244" s="6">
        <f t="shared" si="157"/>
        <v>35251.274848129557</v>
      </c>
      <c r="BD244" s="6">
        <f t="shared" si="158"/>
        <v>6834.9716481054484</v>
      </c>
      <c r="BE244" s="6">
        <f t="shared" si="159"/>
        <v>0</v>
      </c>
      <c r="BF244" s="6">
        <f t="shared" si="166"/>
        <v>0</v>
      </c>
      <c r="BG244" s="6"/>
      <c r="BH244" s="6"/>
      <c r="BI244" s="51">
        <f t="shared" si="160"/>
        <v>0.97667717188709291</v>
      </c>
      <c r="BT244" s="18"/>
    </row>
    <row r="245" spans="1:83">
      <c r="A245">
        <f t="shared" si="168"/>
        <v>222</v>
      </c>
      <c r="B245" s="30">
        <f t="shared" si="169"/>
        <v>43991</v>
      </c>
      <c r="C245" s="14">
        <f t="shared" si="115"/>
        <v>5</v>
      </c>
      <c r="D245" s="14">
        <f t="shared" si="116"/>
        <v>3</v>
      </c>
      <c r="E245" s="14">
        <f t="shared" si="117"/>
        <v>3</v>
      </c>
      <c r="F245" s="53">
        <f t="shared" si="118"/>
        <v>43991</v>
      </c>
      <c r="G245" s="66">
        <f t="shared" si="119"/>
        <v>1.1499999999999999</v>
      </c>
      <c r="H245" s="66">
        <f t="shared" si="167"/>
        <v>0.1</v>
      </c>
      <c r="I245" s="172">
        <f t="shared" si="120"/>
        <v>7.9000000000000008E-3</v>
      </c>
      <c r="J245" s="14">
        <f t="shared" si="121"/>
        <v>6</v>
      </c>
      <c r="K245" s="18">
        <f t="shared" si="122"/>
        <v>0.15257757988557996</v>
      </c>
      <c r="L245" s="18">
        <f t="shared" si="123"/>
        <v>6.6666666666666671E-3</v>
      </c>
      <c r="M245" s="6">
        <f t="shared" si="124"/>
        <v>947.91198252989216</v>
      </c>
      <c r="N245" s="6">
        <f t="shared" si="161"/>
        <v>7.4885046619861484</v>
      </c>
      <c r="O245" s="6">
        <f t="shared" si="125"/>
        <v>6368260.3555274028</v>
      </c>
      <c r="P245" s="6">
        <f>IF($B245&lt;$D$12,0,IF('Plot Data'!X195&gt;0,'Plot Data'!X195,MAX(0,MIN($D$15,$O245))))</f>
        <v>0</v>
      </c>
      <c r="Q245" s="97">
        <f t="shared" si="126"/>
        <v>0</v>
      </c>
      <c r="R245" s="97">
        <f t="shared" si="127"/>
        <v>0</v>
      </c>
      <c r="S245" s="6">
        <f t="shared" si="128"/>
        <v>947.91198252989216</v>
      </c>
      <c r="T245" s="6"/>
      <c r="U245" s="6"/>
      <c r="V245" s="6">
        <f t="shared" si="129"/>
        <v>0</v>
      </c>
      <c r="W245" s="149">
        <f t="shared" si="162"/>
        <v>1</v>
      </c>
      <c r="X245" s="97">
        <f t="shared" si="130"/>
        <v>0</v>
      </c>
      <c r="Y245" s="6">
        <f t="shared" si="131"/>
        <v>169.71117489616199</v>
      </c>
      <c r="Z245" s="6">
        <f t="shared" si="132"/>
        <v>734.50305645422725</v>
      </c>
      <c r="AA245" s="6">
        <f t="shared" si="133"/>
        <v>644.9024646054155</v>
      </c>
      <c r="AB245" s="6">
        <f t="shared" si="134"/>
        <v>34.502865994705516</v>
      </c>
      <c r="AC245" s="6">
        <f t="shared" si="135"/>
        <v>19.669308337001389</v>
      </c>
      <c r="AD245" s="6">
        <f t="array" ref="AD245">SUM(($A245-A215:A245=J215:J245)*(N215:N245))</f>
        <v>6.8143160339543405</v>
      </c>
      <c r="AE245" s="6">
        <f t="shared" si="136"/>
        <v>7498626.138892794</v>
      </c>
      <c r="AF245" s="6">
        <f t="shared" si="163"/>
        <v>7322795.7137768278</v>
      </c>
      <c r="AG245" s="6">
        <f t="shared" si="164"/>
        <v>0</v>
      </c>
      <c r="AH245" s="6">
        <f t="shared" si="137"/>
        <v>0</v>
      </c>
      <c r="AI245" s="6">
        <f t="shared" si="138"/>
        <v>0</v>
      </c>
      <c r="AJ245" s="6">
        <f t="shared" si="139"/>
        <v>2770.6921599841967</v>
      </c>
      <c r="AK245" s="6">
        <f t="shared" si="140"/>
        <v>3524.7999945625438</v>
      </c>
      <c r="AL245" s="6">
        <f t="shared" si="141"/>
        <v>373.26927011240593</v>
      </c>
      <c r="AM245" s="6">
        <f t="shared" si="142"/>
        <v>6668.7614246591465</v>
      </c>
      <c r="AN245" s="6">
        <f t="shared" si="143"/>
        <v>169161.66369131039</v>
      </c>
      <c r="AO245" s="6">
        <f t="shared" si="144"/>
        <v>1373.8611072082817</v>
      </c>
      <c r="AP245" s="6">
        <f t="shared" si="145"/>
        <v>6.4928776609020975</v>
      </c>
      <c r="AQ245" s="14">
        <f t="shared" si="146"/>
        <v>7</v>
      </c>
      <c r="AR245" s="146">
        <f t="shared" si="147"/>
        <v>0</v>
      </c>
      <c r="AS245" s="146">
        <f t="shared" si="148"/>
        <v>0.45</v>
      </c>
      <c r="AT245" s="146">
        <f t="shared" si="149"/>
        <v>1</v>
      </c>
      <c r="AU245" s="77">
        <f t="shared" si="150"/>
        <v>0</v>
      </c>
      <c r="AV245" s="77">
        <f t="shared" si="151"/>
        <v>304.14121446956653</v>
      </c>
      <c r="AW245" s="77">
        <f t="shared" si="152"/>
        <v>16.007432340503502</v>
      </c>
      <c r="AX245" s="77">
        <f t="shared" si="153"/>
        <v>18.668229238577815</v>
      </c>
      <c r="AY245" s="6">
        <f t="shared" si="165"/>
        <v>338.81687604864783</v>
      </c>
      <c r="AZ245" s="6">
        <f t="shared" si="154"/>
        <v>27988.096800265375</v>
      </c>
      <c r="BA245" s="6">
        <f t="shared" si="155"/>
        <v>323.17560014244162</v>
      </c>
      <c r="BB245" s="6">
        <f t="shared" si="156"/>
        <v>177204.28622317759</v>
      </c>
      <c r="BC245" s="6">
        <f t="shared" si="157"/>
        <v>35440.857244635532</v>
      </c>
      <c r="BD245" s="6">
        <f t="shared" si="158"/>
        <v>6869.474514100154</v>
      </c>
      <c r="BE245" s="6">
        <f t="shared" si="159"/>
        <v>0</v>
      </c>
      <c r="BF245" s="6">
        <f t="shared" si="166"/>
        <v>0</v>
      </c>
      <c r="BG245" s="6"/>
      <c r="BH245" s="6"/>
      <c r="BI245" s="51">
        <f t="shared" si="160"/>
        <v>0.97655164801402827</v>
      </c>
      <c r="BT245" s="18"/>
    </row>
    <row r="246" spans="1:83">
      <c r="A246">
        <f t="shared" si="168"/>
        <v>223</v>
      </c>
      <c r="B246" s="30">
        <f t="shared" si="169"/>
        <v>43992</v>
      </c>
      <c r="C246" s="14">
        <f t="shared" ref="C246:C309" si="170">IF($B246&lt;$K$4,1,IF($B246&lt;$K$5,2,IF($B246&lt;$K$6,3,IF($B246&lt;$K$7,4,IF($B246&lt;$K$8,5,IF($B246&lt;$K$9,6,IF($B246&lt;$K$10,7,IF($B246&lt;$K$11,8,IF($B246&lt;$K$12,9,IF($B246&lt;$K$13,10,IF($B246&lt;$K$14,11,IF($B246&lt;$K$15,12,IF($B246&lt;$K$16,13,IF($B246&lt;$K$17,14,IF($B246&lt;$K$18,15,16)))))))))))))))</f>
        <v>5</v>
      </c>
      <c r="D246" s="14">
        <f t="shared" ref="D246:D309" si="171">IF($B246&lt;$S$2,IF(G245&lt;$V$3,1,IF(G245&lt;$V$4,2,IF(G245&lt;$V$5,3,4))),IF($E245=1,IF($BA245&lt;$Z$2,2,1),IF($E245=2,IF($BA245&lt;$Z$2,3,IF($BA245&gt;$Z$3,1,2)),IF($E245=3,IF($BA245&lt;$Z$2,4,IF($BA245&gt;$Z$3,2,3)),IF($E245=4,IF($BA245&gt;$Z$3,3,4),5)))))</f>
        <v>3</v>
      </c>
      <c r="E246" s="14">
        <f t="shared" ref="E246:E309" si="172">IF($B246&lt;$S$2,$D246,IF($B246-$F245&gt;INDEX($Y$11:$AB$14,$E245,$D246),$D246,$E245))</f>
        <v>3</v>
      </c>
      <c r="F246" s="53">
        <f t="shared" ref="F246:F309" si="173">IF($B246&lt;$S$2,$B246,IF($E246=$E245,$F245,$B246))</f>
        <v>43992</v>
      </c>
      <c r="G246" s="66">
        <f t="shared" ref="G246:G309" si="174">IF($B246&lt;$S$2,INDEX($N$3:$N$18,$C246,$N$2),INDEX($V$3:$V$6,$E246,$V$2))</f>
        <v>1.1499999999999999</v>
      </c>
      <c r="H246" s="66">
        <f t="shared" si="167"/>
        <v>0.1</v>
      </c>
      <c r="I246" s="172">
        <f t="shared" ref="I246:I309" si="175">IF($B246&lt;$R$10,$S$9,IF($B246&lt;$R$11,$S$10,IF($B246&lt;$R$12,$S$11,IF($B246&lt;$R$13,$S$12,IF($B246&lt;$R$14,$S$13,IF($B246&lt;$R$15,$S$14,IF($B246&lt;$R$16,$S$15,IF($B246&lt;$R$17,$S$16,IF($B246&lt;$R$18,$S$17,$S$18)))))))))</f>
        <v>7.9000000000000008E-3</v>
      </c>
      <c r="J246" s="14">
        <f t="shared" ref="J246:J309" si="176">IF($B246&lt;$R$10,$T$9,IF($B246&lt;$R$11,$T$10,IF($B246&lt;$R$12,$T$11,IF($B246&lt;$R$13,$T$12,IF($B246&lt;$R$14,$T$13,IF($B246&lt;$R$15,$T$14,IF($B246&lt;$R$16,$T$15,IF($B246&lt;$R$17,$T$16,IF($B246&lt;$R$18,$T$17,$T$18)))))))))</f>
        <v>6</v>
      </c>
      <c r="K246" s="18">
        <f t="shared" ref="K246:K309" si="177">IF(ABS(1-$BI245*$G246)&lt;$G$19,1/$G$6,(($BI245*$G246)^(1/$G$6)-1)/(1-1/($BI245*$G246)))</f>
        <v>0.15256655996474311</v>
      </c>
      <c r="L246" s="18">
        <f t="shared" ref="L246:L309" si="178">IF($G$8-$E$8&gt;1,H246/($G$8-$E$8),H246)</f>
        <v>6.6666666666666671E-3</v>
      </c>
      <c r="M246" s="6">
        <f t="shared" ref="M246:M309" si="179">IF($B246=$K$4,$O$4,$K246*($AJ245+$AK245)+$L246*$AL245)</f>
        <v>962.97004310497448</v>
      </c>
      <c r="N246" s="6">
        <f t="shared" si="161"/>
        <v>7.6074633405292991</v>
      </c>
      <c r="O246" s="6">
        <f t="shared" ref="O246:O309" si="180">MAX(0,$G$14*(AE245-AM245)-BE245)</f>
        <v>6368163.7708479147</v>
      </c>
      <c r="P246" s="6">
        <f>IF($B246&lt;$D$12,0,IF('Plot Data'!X196&gt;0,'Plot Data'!X196,MAX(0,MIN($D$15,$O246))))</f>
        <v>0</v>
      </c>
      <c r="Q246" s="97">
        <f t="shared" ref="Q246:Q309" si="181">$P246*$AF245/($AF245+$AN245)</f>
        <v>0</v>
      </c>
      <c r="R246" s="97">
        <f t="shared" ref="R246:R309" si="182">$P246*$AN245/($AF245+$AN245)</f>
        <v>0</v>
      </c>
      <c r="S246" s="6">
        <f t="shared" ref="S246:S309" si="183">$M246*AF245/($AF245+$AG245)</f>
        <v>962.97004310497448</v>
      </c>
      <c r="T246" s="6"/>
      <c r="U246" s="6"/>
      <c r="V246" s="6">
        <f t="shared" ref="V246:V309" si="184">$M246*AG245/($AF245+$AG245)</f>
        <v>0</v>
      </c>
      <c r="W246" s="149">
        <f t="shared" si="162"/>
        <v>1</v>
      </c>
      <c r="X246" s="97">
        <f t="shared" ref="X246:X309" si="185">$G$13*($W246/INDEX($W$24:$W$896,$A246-$G$12,$W$23))*INDEX($Q$24:$Q$896,$A246-$G$12,$Q$23)</f>
        <v>0</v>
      </c>
      <c r="Y246" s="6">
        <f t="shared" ref="Y246:Y309" si="186">$D$6*INDEX($M$24:$M$896,$A246-$G$6,$M$23)</f>
        <v>172.51432997352759</v>
      </c>
      <c r="Z246" s="6">
        <f t="shared" ref="Z246:Z309" si="187">($D$7+$D$8)*INDEX($M$24:$M$896,$A246-$E$7,$M$23)</f>
        <v>746.36356985200109</v>
      </c>
      <c r="AA246" s="6">
        <f t="shared" ref="AA246:AA309" si="188">$D$7*INDEX($M$24:$M$896,$A246-$G$7,$M$23)</f>
        <v>655.55445389940485</v>
      </c>
      <c r="AB246" s="6">
        <f t="shared" ref="AB246:AB309" si="189">$D$8*INDEX($M$24:$M$896,$A246-$E$8,$M$23)</f>
        <v>35.023758650561774</v>
      </c>
      <c r="AC246" s="6">
        <f t="shared" ref="AC246:AC309" si="190">($D$8-INDEX($I$24:$I$896,$A246-$G$8,1))*INDEX($M$24:$M$896,$A246-$G$8,1)</f>
        <v>23.129309980477196</v>
      </c>
      <c r="AD246" s="6">
        <f t="array" ref="AD246">SUM(($A246-A216:A246=J216:J246)*(N216:N246))</f>
        <v>6.9171923334859517</v>
      </c>
      <c r="AE246" s="6">
        <f t="shared" ref="AE246:AE309" si="191">AE245-AD246</f>
        <v>7498619.2217004607</v>
      </c>
      <c r="AF246" s="6">
        <f t="shared" si="163"/>
        <v>7321832.7437337227</v>
      </c>
      <c r="AG246" s="6">
        <f t="shared" si="164"/>
        <v>0</v>
      </c>
      <c r="AH246" s="6">
        <f t="shared" ref="AH246:AH309" si="192">AH245+X246</f>
        <v>0</v>
      </c>
      <c r="AI246" s="6">
        <f t="shared" ref="AI246:AI309" si="193">AI245+R246</f>
        <v>0</v>
      </c>
      <c r="AJ246" s="6">
        <f t="shared" ref="AJ246:AJ309" si="194">AJ245+S246+V246-Z246-Y246</f>
        <v>2814.7843032636424</v>
      </c>
      <c r="AK246" s="6">
        <f t="shared" ref="AK246:AK309" si="195">AK245+Z246-AB246-AA246</f>
        <v>3580.5853518645777</v>
      </c>
      <c r="AL246" s="6">
        <f t="shared" ref="AL246:AL309" si="196">AL245+AB246-AD246-AC246</f>
        <v>378.24652644900453</v>
      </c>
      <c r="AM246" s="6">
        <f t="shared" ref="AM246:AM309" si="197">AJ246+AK246+AL246</f>
        <v>6773.6161815772248</v>
      </c>
      <c r="AN246" s="6">
        <f t="shared" ref="AN246:AN309" si="198">AN245+Y246+AA246+AC246-R246</f>
        <v>170012.86178516381</v>
      </c>
      <c r="AO246" s="6">
        <f t="shared" ref="AO246:AO309" si="199">AO245+AD246</f>
        <v>1380.7782995417676</v>
      </c>
      <c r="AP246" s="6">
        <f t="shared" ref="AP246:AP309" si="200">(INDEX($AO$24:$AO$896,$A246)-INDEX($AO$24:$AO$896,$A246-$G$16))/$G$16</f>
        <v>6.5950131303577892</v>
      </c>
      <c r="AQ246" s="14">
        <f t="shared" ref="AQ246:AQ309" si="201">IF($B246&lt;$AD$4,1,IF($B246&lt;$AD$5,2,IF($B246&lt;$AD$6,3,IF($B246&lt;$AD$7,4,IF($B246&lt;$AD$8,5,IF($B246&lt;$AD$9,6,IF($B246&lt;$AD$10,7,IF($B246&lt;$AD$11,8,IF($B246&lt;$AD$12,9,IF($B246&lt;$AD$13,10,IF($B246&lt;$AH$2,10,IF($B246&lt;$AD$14,11,IF($B246&lt;$AD$15,12,IF($B246&lt;$AD$16,13,IF($B246&lt;$AD$17,14,IF($B246&lt;$AD$18,15,16))))))))))))))))</f>
        <v>7</v>
      </c>
      <c r="AR246" s="146">
        <f t="shared" ref="AR246:AR309" si="202">INDEX($AE$3:$AF$18,$AQ246,$AF$2)</f>
        <v>0</v>
      </c>
      <c r="AS246" s="146">
        <f t="shared" ref="AS246:AS309" si="203">INDEX($AE$3:$AF$18,$AQ246,$AE$2)</f>
        <v>0.45</v>
      </c>
      <c r="AT246" s="146">
        <f t="shared" ref="AT246:AT309" si="204">IF($B246&lt;$AH$3,0,$AI$3)</f>
        <v>1</v>
      </c>
      <c r="AU246" s="77">
        <f t="shared" ref="AU246:AU309" si="205">AR246*$D$6*INDEX($M$24:$M$896,$A246-$F$6,$M$23)</f>
        <v>0</v>
      </c>
      <c r="AV246" s="77">
        <f t="shared" ref="AV246:AV309" si="206">AS246*$D$7*INDEX($M$24:$M$896,$A246-$F$7,$M$23)</f>
        <v>309.00806106743528</v>
      </c>
      <c r="AW246" s="77">
        <f t="shared" ref="AW246:AW309" si="207">AS246*$D$8*INDEX($M$24:$M$896,$A246-$F$7,$M$23)</f>
        <v>16.263582161443964</v>
      </c>
      <c r="AX246" s="77">
        <f t="shared" ref="AX246:AX309" si="208">AT246*($D$8*INDEX($M$24:$M$896,$A246-$F$8,$M$23)-INDEX($AW$24:$AW$896,$A246-($F$8-$F$7),1))</f>
        <v>18.97657629708803</v>
      </c>
      <c r="AY246" s="6">
        <f t="shared" si="165"/>
        <v>344.24821952596733</v>
      </c>
      <c r="AZ246" s="6">
        <f t="shared" ref="AZ246:AZ309" si="209">AZ245+AY246</f>
        <v>28332.345019791344</v>
      </c>
      <c r="BA246" s="6">
        <f t="shared" ref="BA246:BA309" si="210">(INDEX($AZ$24:$AZ$896,$A246)-INDEX($AZ$24:$AZ$896,$A246-$G$16))/$G$16</f>
        <v>328.40232349951737</v>
      </c>
      <c r="BB246" s="6">
        <f t="shared" ref="BB246:BB309" si="211">BB245+M246</f>
        <v>178167.25626628258</v>
      </c>
      <c r="BC246" s="6">
        <f t="shared" ref="BC246:BC309" si="212">BC245+$D$6*(S246+V246)</f>
        <v>35633.451253256528</v>
      </c>
      <c r="BD246" s="6">
        <f t="shared" ref="BD246:BD309" si="213">BD245+AB246</f>
        <v>6904.4982727507158</v>
      </c>
      <c r="BE246" s="6">
        <f t="shared" ref="BE246:BE309" si="214">BE245+P246</f>
        <v>0</v>
      </c>
      <c r="BF246" s="6">
        <f t="shared" si="166"/>
        <v>0</v>
      </c>
      <c r="BG246" s="6"/>
      <c r="BH246" s="6"/>
      <c r="BI246" s="51">
        <f t="shared" ref="BI246:BI309" si="215">IF(AE246&gt;1,(AF246+AG246)/AE246,1)</f>
        <v>0.97642412919766208</v>
      </c>
      <c r="BT246" s="18"/>
      <c r="BU246" s="22"/>
      <c r="BV246" s="22"/>
      <c r="BW246" s="22"/>
      <c r="BX246" s="22"/>
      <c r="BY246" s="22"/>
      <c r="BZ246" s="22"/>
      <c r="CA246" s="22"/>
      <c r="CB246" s="22"/>
      <c r="CC246" s="22"/>
      <c r="CD246" s="22"/>
      <c r="CE246" s="22"/>
    </row>
    <row r="247" spans="1:83" s="166" customFormat="1">
      <c r="A247">
        <f t="shared" si="168"/>
        <v>224</v>
      </c>
      <c r="B247" s="30">
        <f t="shared" si="169"/>
        <v>43993</v>
      </c>
      <c r="C247" s="175">
        <f t="shared" si="170"/>
        <v>5</v>
      </c>
      <c r="D247" s="175">
        <f t="shared" si="171"/>
        <v>3</v>
      </c>
      <c r="E247" s="14">
        <f t="shared" si="172"/>
        <v>3</v>
      </c>
      <c r="F247" s="53">
        <f t="shared" si="173"/>
        <v>43993</v>
      </c>
      <c r="G247" s="66">
        <f t="shared" si="174"/>
        <v>1.1499999999999999</v>
      </c>
      <c r="H247" s="66">
        <f t="shared" si="167"/>
        <v>0.1</v>
      </c>
      <c r="I247" s="172">
        <f t="shared" si="175"/>
        <v>7.9000000000000008E-3</v>
      </c>
      <c r="J247" s="14">
        <f t="shared" si="176"/>
        <v>6</v>
      </c>
      <c r="K247" s="176">
        <f t="shared" si="177"/>
        <v>0.15255536405904649</v>
      </c>
      <c r="L247" s="18">
        <f t="shared" si="178"/>
        <v>6.6666666666666671E-3</v>
      </c>
      <c r="M247" s="97">
        <f t="shared" si="179"/>
        <v>978.16958953992423</v>
      </c>
      <c r="N247" s="6">
        <f t="shared" ref="N247:N310" si="216">I247*M247</f>
        <v>7.7275397573654026</v>
      </c>
      <c r="O247" s="97">
        <f t="shared" si="180"/>
        <v>6368068.7646910502</v>
      </c>
      <c r="P247" s="6">
        <f>IF($B247&lt;$D$12,0,IF('Plot Data'!X197&gt;0,'Plot Data'!X197,MAX(0,MIN($D$15,$O247))))</f>
        <v>0</v>
      </c>
      <c r="Q247" s="97">
        <f t="shared" si="181"/>
        <v>0</v>
      </c>
      <c r="R247" s="97">
        <f t="shared" si="182"/>
        <v>0</v>
      </c>
      <c r="S247" s="97">
        <f t="shared" si="183"/>
        <v>978.16958953992423</v>
      </c>
      <c r="T247" s="97"/>
      <c r="U247" s="97"/>
      <c r="V247" s="97">
        <f t="shared" si="184"/>
        <v>0</v>
      </c>
      <c r="W247" s="177">
        <f t="shared" ref="W247:W310" si="217">W246*IF(AG246&gt;1,1-V247/AG246,1)</f>
        <v>1</v>
      </c>
      <c r="X247" s="97">
        <f t="shared" si="185"/>
        <v>0</v>
      </c>
      <c r="Y247" s="6">
        <f t="shared" si="186"/>
        <v>175.1187932528089</v>
      </c>
      <c r="Z247" s="97">
        <f t="shared" si="187"/>
        <v>758.32958602391375</v>
      </c>
      <c r="AA247" s="6">
        <f t="shared" si="188"/>
        <v>665.45141436067377</v>
      </c>
      <c r="AB247" s="97">
        <f t="shared" si="189"/>
        <v>35.57207186778556</v>
      </c>
      <c r="AC247" s="6">
        <f t="shared" si="190"/>
        <v>23.028889487292481</v>
      </c>
      <c r="AD247" s="6">
        <f t="array" ref="AD247">SUM(($A247-A217:A247=J217:J247)*(N217:N247))</f>
        <v>7.0254841938876487</v>
      </c>
      <c r="AE247" s="97">
        <f t="shared" si="191"/>
        <v>7498612.1962162666</v>
      </c>
      <c r="AF247" s="6">
        <f t="shared" ref="AF247:AF310" si="218">AF246-S247-Q247</f>
        <v>7320854.5741441827</v>
      </c>
      <c r="AG247" s="97">
        <f t="shared" ref="AG247:AG310" si="219">AG246+Q247-V247-X247</f>
        <v>0</v>
      </c>
      <c r="AH247" s="97">
        <f t="shared" si="192"/>
        <v>0</v>
      </c>
      <c r="AI247" s="97">
        <f t="shared" si="193"/>
        <v>0</v>
      </c>
      <c r="AJ247" s="97">
        <f t="shared" si="194"/>
        <v>2859.5055135268444</v>
      </c>
      <c r="AK247" s="97">
        <f t="shared" si="195"/>
        <v>3637.8914516600316</v>
      </c>
      <c r="AL247" s="97">
        <f t="shared" si="196"/>
        <v>383.76422463560999</v>
      </c>
      <c r="AM247" s="97">
        <f t="shared" si="197"/>
        <v>6881.1611898224855</v>
      </c>
      <c r="AN247" s="97">
        <f t="shared" si="198"/>
        <v>170876.46088226457</v>
      </c>
      <c r="AO247" s="97">
        <f t="shared" si="199"/>
        <v>1387.8037837356553</v>
      </c>
      <c r="AP247" s="6">
        <f t="shared" si="200"/>
        <v>6.7010510606403715</v>
      </c>
      <c r="AQ247" s="175">
        <f t="shared" si="201"/>
        <v>7</v>
      </c>
      <c r="AR247" s="146">
        <f t="shared" si="202"/>
        <v>0</v>
      </c>
      <c r="AS247" s="146">
        <f t="shared" si="203"/>
        <v>0.45</v>
      </c>
      <c r="AT247" s="146">
        <f t="shared" si="204"/>
        <v>1</v>
      </c>
      <c r="AU247" s="77">
        <f t="shared" si="205"/>
        <v>0</v>
      </c>
      <c r="AV247" s="77">
        <f t="shared" si="206"/>
        <v>314.00005663418216</v>
      </c>
      <c r="AW247" s="77">
        <f t="shared" si="207"/>
        <v>16.526318770220115</v>
      </c>
      <c r="AX247" s="77">
        <f t="shared" si="208"/>
        <v>19.263067257808974</v>
      </c>
      <c r="AY247" s="97">
        <f t="shared" ref="AY247:AY310" si="220">SUM(AU247:AX247)</f>
        <v>349.78944266221129</v>
      </c>
      <c r="AZ247" s="97">
        <f t="shared" si="209"/>
        <v>28682.134462453556</v>
      </c>
      <c r="BA247" s="6">
        <f t="shared" si="210"/>
        <v>333.7208568200648</v>
      </c>
      <c r="BB247" s="97">
        <f t="shared" si="211"/>
        <v>179145.42585582251</v>
      </c>
      <c r="BC247" s="97">
        <f t="shared" si="212"/>
        <v>35829.085171164515</v>
      </c>
      <c r="BD247" s="97">
        <f t="shared" si="213"/>
        <v>6940.0703446185016</v>
      </c>
      <c r="BE247" s="97">
        <f t="shared" si="214"/>
        <v>0</v>
      </c>
      <c r="BF247" s="6">
        <f t="shared" ref="BF247:BF310" si="221">BF246+X247</f>
        <v>0</v>
      </c>
      <c r="BG247" s="6"/>
      <c r="BH247" s="6"/>
      <c r="BI247" s="178">
        <f t="shared" si="215"/>
        <v>0.97629459726404055</v>
      </c>
      <c r="BT247" s="176"/>
    </row>
    <row r="248" spans="1:83">
      <c r="A248">
        <f t="shared" si="168"/>
        <v>225</v>
      </c>
      <c r="B248" s="30">
        <f t="shared" si="169"/>
        <v>43994</v>
      </c>
      <c r="C248" s="14">
        <f t="shared" si="170"/>
        <v>5</v>
      </c>
      <c r="D248" s="14">
        <f t="shared" si="171"/>
        <v>3</v>
      </c>
      <c r="E248" s="14">
        <f t="shared" si="172"/>
        <v>3</v>
      </c>
      <c r="F248" s="53">
        <f t="shared" si="173"/>
        <v>43994</v>
      </c>
      <c r="G248" s="66">
        <f t="shared" si="174"/>
        <v>1.1499999999999999</v>
      </c>
      <c r="H248" s="66">
        <f t="shared" si="167"/>
        <v>0.1</v>
      </c>
      <c r="I248" s="172">
        <f t="shared" si="175"/>
        <v>7.9000000000000008E-3</v>
      </c>
      <c r="J248" s="14">
        <f t="shared" si="176"/>
        <v>6</v>
      </c>
      <c r="K248" s="18">
        <f t="shared" si="177"/>
        <v>0.15254399053248638</v>
      </c>
      <c r="L248" s="18">
        <f t="shared" si="178"/>
        <v>6.6666666666666671E-3</v>
      </c>
      <c r="M248" s="6">
        <f t="shared" si="179"/>
        <v>993.69728930750989</v>
      </c>
      <c r="N248" s="6">
        <f t="shared" si="216"/>
        <v>7.8502085855293293</v>
      </c>
      <c r="O248" s="6">
        <f t="shared" si="180"/>
        <v>6367971.3797724778</v>
      </c>
      <c r="P248" s="6">
        <f>IF($B248&lt;$D$12,0,IF('Plot Data'!X198&gt;0,'Plot Data'!X198,MAX(0,MIN($D$15,$O248))))</f>
        <v>0</v>
      </c>
      <c r="Q248" s="97">
        <f t="shared" si="181"/>
        <v>0</v>
      </c>
      <c r="R248" s="97">
        <f t="shared" si="182"/>
        <v>0</v>
      </c>
      <c r="S248" s="6">
        <f t="shared" si="183"/>
        <v>993.69728930750989</v>
      </c>
      <c r="T248" s="6"/>
      <c r="U248" s="6"/>
      <c r="V248" s="6">
        <f t="shared" si="184"/>
        <v>0</v>
      </c>
      <c r="W248" s="149">
        <f t="shared" si="217"/>
        <v>1</v>
      </c>
      <c r="X248" s="97">
        <f t="shared" si="185"/>
        <v>0</v>
      </c>
      <c r="Y248" s="6">
        <f t="shared" si="186"/>
        <v>177.86035933892779</v>
      </c>
      <c r="Z248" s="6">
        <f t="shared" si="187"/>
        <v>770.37603448397965</v>
      </c>
      <c r="AA248" s="6">
        <f t="shared" si="188"/>
        <v>675.86936548792562</v>
      </c>
      <c r="AB248" s="6">
        <f t="shared" si="189"/>
        <v>36.14129369209769</v>
      </c>
      <c r="AC248" s="6">
        <f t="shared" si="190"/>
        <v>23.026338864919957</v>
      </c>
      <c r="AD248" s="6">
        <f t="array" ref="AD248">SUM(($A248-A218:A248=J218:J248)*(N218:N248))</f>
        <v>7.1379055041892947</v>
      </c>
      <c r="AE248" s="6">
        <f t="shared" si="191"/>
        <v>7498605.058310762</v>
      </c>
      <c r="AF248" s="6">
        <f t="shared" si="218"/>
        <v>7319860.8768548751</v>
      </c>
      <c r="AG248" s="6">
        <f t="shared" si="219"/>
        <v>0</v>
      </c>
      <c r="AH248" s="6">
        <f t="shared" si="192"/>
        <v>0</v>
      </c>
      <c r="AI248" s="6">
        <f t="shared" si="193"/>
        <v>0</v>
      </c>
      <c r="AJ248" s="6">
        <f t="shared" si="194"/>
        <v>2904.9664090114466</v>
      </c>
      <c r="AK248" s="6">
        <f t="shared" si="195"/>
        <v>3696.2568269639874</v>
      </c>
      <c r="AL248" s="6">
        <f t="shared" si="196"/>
        <v>389.74127395859841</v>
      </c>
      <c r="AM248" s="6">
        <f t="shared" si="197"/>
        <v>6990.9645099340323</v>
      </c>
      <c r="AN248" s="6">
        <f t="shared" si="198"/>
        <v>171753.21694595634</v>
      </c>
      <c r="AO248" s="6">
        <f t="shared" si="199"/>
        <v>1394.9416892398447</v>
      </c>
      <c r="AP248" s="6">
        <f t="shared" si="200"/>
        <v>6.8098195752953803</v>
      </c>
      <c r="AQ248" s="14">
        <f t="shared" si="201"/>
        <v>7</v>
      </c>
      <c r="AR248" s="146">
        <f t="shared" si="202"/>
        <v>0</v>
      </c>
      <c r="AS248" s="146">
        <f t="shared" si="203"/>
        <v>0.45</v>
      </c>
      <c r="AT248" s="146">
        <f t="shared" si="204"/>
        <v>1</v>
      </c>
      <c r="AU248" s="77">
        <f t="shared" si="205"/>
        <v>0</v>
      </c>
      <c r="AV248" s="77">
        <f t="shared" si="206"/>
        <v>319.07042611173051</v>
      </c>
      <c r="AW248" s="77">
        <f t="shared" si="207"/>
        <v>16.793180321670025</v>
      </c>
      <c r="AX248" s="77">
        <f t="shared" si="208"/>
        <v>19.564639527282058</v>
      </c>
      <c r="AY248" s="6">
        <f t="shared" si="220"/>
        <v>355.4282459606826</v>
      </c>
      <c r="AZ248" s="6">
        <f t="shared" si="209"/>
        <v>29037.56270841424</v>
      </c>
      <c r="BA248" s="6">
        <f t="shared" si="210"/>
        <v>339.0940132091668</v>
      </c>
      <c r="BB248" s="6">
        <f t="shared" si="211"/>
        <v>180139.12314513003</v>
      </c>
      <c r="BC248" s="6">
        <f t="shared" si="212"/>
        <v>36027.824629026014</v>
      </c>
      <c r="BD248" s="6">
        <f t="shared" si="213"/>
        <v>6976.2116383105995</v>
      </c>
      <c r="BE248" s="6">
        <f t="shared" si="214"/>
        <v>0</v>
      </c>
      <c r="BF248" s="6">
        <f t="shared" si="221"/>
        <v>0</v>
      </c>
      <c r="BG248" s="6"/>
      <c r="BH248" s="6"/>
      <c r="BI248" s="51">
        <f t="shared" si="215"/>
        <v>0.97616300897754527</v>
      </c>
      <c r="BT248" s="18"/>
    </row>
    <row r="249" spans="1:83">
      <c r="A249">
        <f t="shared" si="168"/>
        <v>226</v>
      </c>
      <c r="B249" s="30">
        <f t="shared" si="169"/>
        <v>43995</v>
      </c>
      <c r="C249" s="14">
        <f t="shared" si="170"/>
        <v>5</v>
      </c>
      <c r="D249" s="14">
        <f t="shared" si="171"/>
        <v>3</v>
      </c>
      <c r="E249" s="14">
        <f t="shared" si="172"/>
        <v>3</v>
      </c>
      <c r="F249" s="53">
        <f t="shared" si="173"/>
        <v>43995</v>
      </c>
      <c r="G249" s="66">
        <f t="shared" si="174"/>
        <v>1.1499999999999999</v>
      </c>
      <c r="H249" s="66">
        <f t="shared" si="167"/>
        <v>0.1</v>
      </c>
      <c r="I249" s="172">
        <f t="shared" si="175"/>
        <v>7.9000000000000008E-3</v>
      </c>
      <c r="J249" s="14">
        <f t="shared" si="176"/>
        <v>6</v>
      </c>
      <c r="K249" s="18">
        <f t="shared" si="177"/>
        <v>0.15253243554713508</v>
      </c>
      <c r="L249" s="18">
        <f t="shared" si="178"/>
        <v>6.6666666666666671E-3</v>
      </c>
      <c r="M249" s="6">
        <f t="shared" si="179"/>
        <v>1009.4989329333974</v>
      </c>
      <c r="N249" s="6">
        <f t="shared" si="216"/>
        <v>7.9750415701738406</v>
      </c>
      <c r="O249" s="6">
        <f t="shared" si="180"/>
        <v>6367871.9797307039</v>
      </c>
      <c r="P249" s="6">
        <f>IF($B249&lt;$D$12,0,IF('Plot Data'!X199&gt;0,'Plot Data'!X199,MAX(0,MIN($D$15,$O249))))</f>
        <v>0</v>
      </c>
      <c r="Q249" s="97">
        <f t="shared" si="181"/>
        <v>0</v>
      </c>
      <c r="R249" s="97">
        <f t="shared" si="182"/>
        <v>0</v>
      </c>
      <c r="S249" s="6">
        <f t="shared" si="183"/>
        <v>1009.4989329333974</v>
      </c>
      <c r="T249" s="6"/>
      <c r="U249" s="6"/>
      <c r="V249" s="6">
        <f t="shared" si="184"/>
        <v>0</v>
      </c>
      <c r="W249" s="149">
        <f t="shared" si="217"/>
        <v>1</v>
      </c>
      <c r="X249" s="97">
        <f t="shared" si="185"/>
        <v>0</v>
      </c>
      <c r="Y249" s="6">
        <f t="shared" si="186"/>
        <v>180.70646846048848</v>
      </c>
      <c r="Z249" s="6">
        <f t="shared" si="187"/>
        <v>782.53567163193941</v>
      </c>
      <c r="AA249" s="6">
        <f t="shared" si="188"/>
        <v>686.68458014985617</v>
      </c>
      <c r="AB249" s="6">
        <f t="shared" si="189"/>
        <v>36.725152822711365</v>
      </c>
      <c r="AC249" s="6">
        <f t="shared" si="190"/>
        <v>23.133100924657885</v>
      </c>
      <c r="AD249" s="6">
        <f t="array" ref="AD249">SUM(($A249-A219:A249=J219:J249)*(N219:N249))</f>
        <v>7.2532176824854941</v>
      </c>
      <c r="AE249" s="6">
        <f t="shared" si="191"/>
        <v>7498597.8050930798</v>
      </c>
      <c r="AF249" s="6">
        <f t="shared" si="218"/>
        <v>7318851.3779219417</v>
      </c>
      <c r="AG249" s="6">
        <f t="shared" si="219"/>
        <v>0</v>
      </c>
      <c r="AH249" s="6">
        <f t="shared" si="192"/>
        <v>0</v>
      </c>
      <c r="AI249" s="6">
        <f t="shared" si="193"/>
        <v>0</v>
      </c>
      <c r="AJ249" s="6">
        <f t="shared" si="194"/>
        <v>2951.2232018524164</v>
      </c>
      <c r="AK249" s="6">
        <f t="shared" si="195"/>
        <v>3755.3827656233593</v>
      </c>
      <c r="AL249" s="6">
        <f t="shared" si="196"/>
        <v>396.08010817416641</v>
      </c>
      <c r="AM249" s="6">
        <f t="shared" si="197"/>
        <v>7102.6860756499427</v>
      </c>
      <c r="AN249" s="6">
        <f t="shared" si="198"/>
        <v>172643.74109549136</v>
      </c>
      <c r="AO249" s="6">
        <f t="shared" si="199"/>
        <v>1402.1949069223301</v>
      </c>
      <c r="AP249" s="6">
        <f t="shared" si="200"/>
        <v>6.9202902222517491</v>
      </c>
      <c r="AQ249" s="14">
        <f t="shared" si="201"/>
        <v>7</v>
      </c>
      <c r="AR249" s="146">
        <f t="shared" si="202"/>
        <v>0</v>
      </c>
      <c r="AS249" s="146">
        <f t="shared" si="203"/>
        <v>0.45</v>
      </c>
      <c r="AT249" s="146">
        <f t="shared" si="204"/>
        <v>1</v>
      </c>
      <c r="AU249" s="77">
        <f t="shared" si="205"/>
        <v>0</v>
      </c>
      <c r="AV249" s="77">
        <f t="shared" si="206"/>
        <v>324.18589802522314</v>
      </c>
      <c r="AW249" s="77">
        <f t="shared" si="207"/>
        <v>17.06241568553806</v>
      </c>
      <c r="AX249" s="77">
        <f t="shared" si="208"/>
        <v>19.877711530653727</v>
      </c>
      <c r="AY249" s="6">
        <f t="shared" si="220"/>
        <v>361.12602524141494</v>
      </c>
      <c r="AZ249" s="6">
        <f t="shared" si="209"/>
        <v>29398.688733655654</v>
      </c>
      <c r="BA249" s="6">
        <f t="shared" si="210"/>
        <v>344.50665556989821</v>
      </c>
      <c r="BB249" s="6">
        <f t="shared" si="211"/>
        <v>181148.62207806343</v>
      </c>
      <c r="BC249" s="6">
        <f t="shared" si="212"/>
        <v>36229.724415612691</v>
      </c>
      <c r="BD249" s="6">
        <f t="shared" si="213"/>
        <v>7012.9367911333111</v>
      </c>
      <c r="BE249" s="6">
        <f t="shared" si="214"/>
        <v>0</v>
      </c>
      <c r="BF249" s="6">
        <f t="shared" si="221"/>
        <v>0</v>
      </c>
      <c r="BG249" s="6"/>
      <c r="BH249" s="6"/>
      <c r="BI249" s="51">
        <f t="shared" si="215"/>
        <v>0.97602932816998755</v>
      </c>
      <c r="BT249" s="18"/>
    </row>
    <row r="250" spans="1:83">
      <c r="A250">
        <f t="shared" si="168"/>
        <v>227</v>
      </c>
      <c r="B250" s="30">
        <f t="shared" si="169"/>
        <v>43996</v>
      </c>
      <c r="C250" s="14">
        <f t="shared" si="170"/>
        <v>5</v>
      </c>
      <c r="D250" s="14">
        <f t="shared" si="171"/>
        <v>3</v>
      </c>
      <c r="E250" s="14">
        <f t="shared" si="172"/>
        <v>3</v>
      </c>
      <c r="F250" s="53">
        <f t="shared" si="173"/>
        <v>43996</v>
      </c>
      <c r="G250" s="66">
        <f t="shared" si="174"/>
        <v>1.1499999999999999</v>
      </c>
      <c r="H250" s="66">
        <f t="shared" si="167"/>
        <v>0.1</v>
      </c>
      <c r="I250" s="172">
        <f t="shared" si="175"/>
        <v>7.9000000000000008E-3</v>
      </c>
      <c r="J250" s="14">
        <f t="shared" si="176"/>
        <v>6</v>
      </c>
      <c r="K250" s="18">
        <f t="shared" si="177"/>
        <v>0.15252069588386583</v>
      </c>
      <c r="L250" s="18">
        <f t="shared" si="178"/>
        <v>6.6666666666666671E-3</v>
      </c>
      <c r="M250" s="6">
        <f t="shared" si="179"/>
        <v>1025.5367432327871</v>
      </c>
      <c r="N250" s="6">
        <f t="shared" si="216"/>
        <v>8.1017402715390183</v>
      </c>
      <c r="O250" s="6">
        <f t="shared" si="180"/>
        <v>6367770.851164815</v>
      </c>
      <c r="P250" s="6">
        <f>IF($B250&lt;$D$12,0,IF('Plot Data'!X200&gt;0,'Plot Data'!X200,MAX(0,MIN($D$15,$O250))))</f>
        <v>0</v>
      </c>
      <c r="Q250" s="97">
        <f t="shared" si="181"/>
        <v>0</v>
      </c>
      <c r="R250" s="97">
        <f t="shared" si="182"/>
        <v>0</v>
      </c>
      <c r="S250" s="6">
        <f t="shared" si="183"/>
        <v>1025.5367432327871</v>
      </c>
      <c r="T250" s="6"/>
      <c r="U250" s="6"/>
      <c r="V250" s="6">
        <f t="shared" si="184"/>
        <v>0</v>
      </c>
      <c r="W250" s="149">
        <f t="shared" si="217"/>
        <v>1</v>
      </c>
      <c r="X250" s="97">
        <f t="shared" si="185"/>
        <v>0</v>
      </c>
      <c r="Y250" s="6">
        <f t="shared" si="186"/>
        <v>183.62576411355681</v>
      </c>
      <c r="Z250" s="6">
        <f t="shared" si="187"/>
        <v>794.95783144600796</v>
      </c>
      <c r="AA250" s="6">
        <f t="shared" si="188"/>
        <v>697.77790363151587</v>
      </c>
      <c r="AB250" s="6">
        <f t="shared" si="189"/>
        <v>37.318178492600055</v>
      </c>
      <c r="AC250" s="6">
        <f t="shared" si="190"/>
        <v>23.362467716477532</v>
      </c>
      <c r="AD250" s="6">
        <f t="array" ref="AD250">SUM(($A250-A220:A250=J220:J250)*(N220:N250))</f>
        <v>7.3703402522885115</v>
      </c>
      <c r="AE250" s="6">
        <f t="shared" si="191"/>
        <v>7498590.4347528275</v>
      </c>
      <c r="AF250" s="6">
        <f t="shared" si="218"/>
        <v>7317825.8411787087</v>
      </c>
      <c r="AG250" s="6">
        <f t="shared" si="219"/>
        <v>0</v>
      </c>
      <c r="AH250" s="6">
        <f t="shared" si="192"/>
        <v>0</v>
      </c>
      <c r="AI250" s="6">
        <f t="shared" si="193"/>
        <v>0</v>
      </c>
      <c r="AJ250" s="6">
        <f t="shared" si="194"/>
        <v>2998.1763495256387</v>
      </c>
      <c r="AK250" s="6">
        <f t="shared" si="195"/>
        <v>3815.2445149452515</v>
      </c>
      <c r="AL250" s="6">
        <f t="shared" si="196"/>
        <v>402.66547869800047</v>
      </c>
      <c r="AM250" s="6">
        <f t="shared" si="197"/>
        <v>7216.0863431688913</v>
      </c>
      <c r="AN250" s="6">
        <f t="shared" si="198"/>
        <v>173548.50723095291</v>
      </c>
      <c r="AO250" s="6">
        <f t="shared" si="199"/>
        <v>1409.5652471746187</v>
      </c>
      <c r="AP250" s="6">
        <f t="shared" si="200"/>
        <v>7.0317210583842291</v>
      </c>
      <c r="AQ250" s="14">
        <f t="shared" si="201"/>
        <v>7</v>
      </c>
      <c r="AR250" s="146">
        <f t="shared" si="202"/>
        <v>0</v>
      </c>
      <c r="AS250" s="146">
        <f t="shared" si="203"/>
        <v>0.45</v>
      </c>
      <c r="AT250" s="146">
        <f t="shared" si="204"/>
        <v>1</v>
      </c>
      <c r="AU250" s="77">
        <f t="shared" si="205"/>
        <v>0</v>
      </c>
      <c r="AV250" s="77">
        <f t="shared" si="206"/>
        <v>329.33575474190127</v>
      </c>
      <c r="AW250" s="77">
        <f t="shared" si="207"/>
        <v>17.333460775889542</v>
      </c>
      <c r="AX250" s="77">
        <f t="shared" si="208"/>
        <v>20.19883405249125</v>
      </c>
      <c r="AY250" s="6">
        <f t="shared" si="220"/>
        <v>366.86804957028204</v>
      </c>
      <c r="AZ250" s="6">
        <f t="shared" si="209"/>
        <v>29765.556783225937</v>
      </c>
      <c r="BA250" s="6">
        <f t="shared" si="210"/>
        <v>349.97764128415292</v>
      </c>
      <c r="BB250" s="6">
        <f t="shared" si="211"/>
        <v>182174.15882129621</v>
      </c>
      <c r="BC250" s="6">
        <f t="shared" si="212"/>
        <v>36434.831764259245</v>
      </c>
      <c r="BD250" s="6">
        <f t="shared" si="213"/>
        <v>7050.2549696259111</v>
      </c>
      <c r="BE250" s="6">
        <f t="shared" si="214"/>
        <v>0</v>
      </c>
      <c r="BF250" s="6">
        <f t="shared" si="221"/>
        <v>0</v>
      </c>
      <c r="BG250" s="6"/>
      <c r="BH250" s="6"/>
      <c r="BI250" s="51">
        <f t="shared" si="215"/>
        <v>0.97589352356992987</v>
      </c>
      <c r="BT250" s="18"/>
    </row>
    <row r="251" spans="1:83">
      <c r="A251">
        <f t="shared" si="168"/>
        <v>228</v>
      </c>
      <c r="B251" s="30">
        <f t="shared" si="169"/>
        <v>43997</v>
      </c>
      <c r="C251" s="14">
        <f t="shared" si="170"/>
        <v>5</v>
      </c>
      <c r="D251" s="14">
        <f t="shared" si="171"/>
        <v>3</v>
      </c>
      <c r="E251" s="14">
        <f t="shared" si="172"/>
        <v>3</v>
      </c>
      <c r="F251" s="53">
        <f t="shared" si="173"/>
        <v>43997</v>
      </c>
      <c r="G251" s="66">
        <f t="shared" si="174"/>
        <v>1.1499999999999999</v>
      </c>
      <c r="H251" s="66">
        <f t="shared" si="167"/>
        <v>0.1</v>
      </c>
      <c r="I251" s="172">
        <f t="shared" si="175"/>
        <v>7.9000000000000008E-3</v>
      </c>
      <c r="J251" s="14">
        <f t="shared" si="176"/>
        <v>6</v>
      </c>
      <c r="K251" s="18">
        <f t="shared" si="177"/>
        <v>0.15250876875192473</v>
      </c>
      <c r="L251" s="18">
        <f t="shared" si="178"/>
        <v>6.6666666666666671E-3</v>
      </c>
      <c r="M251" s="6">
        <f t="shared" si="179"/>
        <v>1041.7908635537835</v>
      </c>
      <c r="N251" s="6">
        <f t="shared" si="216"/>
        <v>8.2301478220748905</v>
      </c>
      <c r="O251" s="6">
        <f t="shared" si="180"/>
        <v>6367668.1961482093</v>
      </c>
      <c r="P251" s="6">
        <f>IF($B251&lt;$D$12,0,IF('Plot Data'!X201&gt;0,'Plot Data'!X201,MAX(0,MIN($D$15,$O251))))</f>
        <v>0</v>
      </c>
      <c r="Q251" s="97">
        <f t="shared" si="181"/>
        <v>0</v>
      </c>
      <c r="R251" s="97">
        <f t="shared" si="182"/>
        <v>0</v>
      </c>
      <c r="S251" s="6">
        <f t="shared" si="183"/>
        <v>1041.7908635537835</v>
      </c>
      <c r="T251" s="6"/>
      <c r="U251" s="6"/>
      <c r="V251" s="6">
        <f t="shared" si="184"/>
        <v>0</v>
      </c>
      <c r="W251" s="149">
        <f t="shared" si="217"/>
        <v>1</v>
      </c>
      <c r="X251" s="97">
        <f t="shared" si="185"/>
        <v>0</v>
      </c>
      <c r="Y251" s="6">
        <f t="shared" si="186"/>
        <v>186.59089246300027</v>
      </c>
      <c r="Z251" s="6">
        <f t="shared" si="187"/>
        <v>807.59914634671804</v>
      </c>
      <c r="AA251" s="6">
        <f t="shared" si="188"/>
        <v>709.04539135940104</v>
      </c>
      <c r="AB251" s="6">
        <f t="shared" si="189"/>
        <v>37.916479301195686</v>
      </c>
      <c r="AC251" s="6">
        <f t="shared" si="190"/>
        <v>23.729859141642812</v>
      </c>
      <c r="AD251" s="6">
        <f t="array" ref="AD251">SUM(($A251-A221:A251=J221:J251)*(N221:N251))</f>
        <v>7.4885046619861484</v>
      </c>
      <c r="AE251" s="6">
        <f t="shared" si="191"/>
        <v>7498582.9462481653</v>
      </c>
      <c r="AF251" s="6">
        <f t="shared" si="218"/>
        <v>7316784.0503151547</v>
      </c>
      <c r="AG251" s="6">
        <f t="shared" si="219"/>
        <v>0</v>
      </c>
      <c r="AH251" s="6">
        <f t="shared" si="192"/>
        <v>0</v>
      </c>
      <c r="AI251" s="6">
        <f t="shared" si="193"/>
        <v>0</v>
      </c>
      <c r="AJ251" s="6">
        <f t="shared" si="194"/>
        <v>3045.7771742697041</v>
      </c>
      <c r="AK251" s="6">
        <f t="shared" si="195"/>
        <v>3875.8817906313725</v>
      </c>
      <c r="AL251" s="6">
        <f t="shared" si="196"/>
        <v>409.3635941955672</v>
      </c>
      <c r="AM251" s="6">
        <f t="shared" si="197"/>
        <v>7331.0225590966438</v>
      </c>
      <c r="AN251" s="6">
        <f t="shared" si="198"/>
        <v>174467.87337391693</v>
      </c>
      <c r="AO251" s="6">
        <f t="shared" si="199"/>
        <v>1417.0537518366048</v>
      </c>
      <c r="AP251" s="6">
        <f t="shared" si="200"/>
        <v>7.1438515231824828</v>
      </c>
      <c r="AQ251" s="14">
        <f t="shared" si="201"/>
        <v>7</v>
      </c>
      <c r="AR251" s="146">
        <f t="shared" si="202"/>
        <v>0</v>
      </c>
      <c r="AS251" s="146">
        <f t="shared" si="203"/>
        <v>0.45</v>
      </c>
      <c r="AT251" s="146">
        <f t="shared" si="204"/>
        <v>1</v>
      </c>
      <c r="AU251" s="77">
        <f t="shared" si="205"/>
        <v>0</v>
      </c>
      <c r="AV251" s="77">
        <f t="shared" si="206"/>
        <v>334.53399962265411</v>
      </c>
      <c r="AW251" s="77">
        <f t="shared" si="207"/>
        <v>17.60705261171864</v>
      </c>
      <c r="AX251" s="77">
        <f t="shared" si="208"/>
        <v>20.524998170930029</v>
      </c>
      <c r="AY251" s="6">
        <f t="shared" si="220"/>
        <v>372.66605040530277</v>
      </c>
      <c r="AZ251" s="6">
        <f t="shared" si="209"/>
        <v>30138.22283363124</v>
      </c>
      <c r="BA251" s="6">
        <f t="shared" si="210"/>
        <v>355.56327277350181</v>
      </c>
      <c r="BB251" s="6">
        <f t="shared" si="211"/>
        <v>183215.94968485</v>
      </c>
      <c r="BC251" s="6">
        <f t="shared" si="212"/>
        <v>36643.189936970004</v>
      </c>
      <c r="BD251" s="6">
        <f t="shared" si="213"/>
        <v>7088.1714489271071</v>
      </c>
      <c r="BE251" s="6">
        <f t="shared" si="214"/>
        <v>0</v>
      </c>
      <c r="BF251" s="6">
        <f t="shared" si="221"/>
        <v>0</v>
      </c>
      <c r="BG251" s="6"/>
      <c r="BH251" s="6"/>
      <c r="BI251" s="51">
        <f t="shared" si="215"/>
        <v>0.97575556645352945</v>
      </c>
      <c r="BT251" s="18"/>
    </row>
    <row r="252" spans="1:83">
      <c r="A252">
        <f t="shared" si="168"/>
        <v>229</v>
      </c>
      <c r="B252" s="30">
        <f t="shared" si="169"/>
        <v>43998</v>
      </c>
      <c r="C252" s="14">
        <f t="shared" si="170"/>
        <v>5</v>
      </c>
      <c r="D252" s="14">
        <f t="shared" si="171"/>
        <v>3</v>
      </c>
      <c r="E252" s="14">
        <f t="shared" si="172"/>
        <v>3</v>
      </c>
      <c r="F252" s="53">
        <f t="shared" si="173"/>
        <v>43998</v>
      </c>
      <c r="G252" s="66">
        <f t="shared" si="174"/>
        <v>1.1499999999999999</v>
      </c>
      <c r="H252" s="66">
        <f t="shared" si="167"/>
        <v>0.1</v>
      </c>
      <c r="I252" s="172">
        <f t="shared" si="175"/>
        <v>7.9000000000000008E-3</v>
      </c>
      <c r="J252" s="14">
        <f t="shared" si="176"/>
        <v>6</v>
      </c>
      <c r="K252" s="18">
        <f t="shared" si="177"/>
        <v>0.15249665158271178</v>
      </c>
      <c r="L252" s="18">
        <f t="shared" si="178"/>
        <v>6.6666666666666671E-3</v>
      </c>
      <c r="M252" s="6">
        <f t="shared" si="179"/>
        <v>1058.2589061728434</v>
      </c>
      <c r="N252" s="6">
        <f t="shared" si="216"/>
        <v>8.3602453587654626</v>
      </c>
      <c r="O252" s="6">
        <f t="shared" si="180"/>
        <v>6367564.1351357074</v>
      </c>
      <c r="P252" s="6">
        <f>IF($B252&lt;$D$12,0,IF('Plot Data'!X202&gt;0,'Plot Data'!X202,MAX(0,MIN($D$15,$O252))))</f>
        <v>0</v>
      </c>
      <c r="Q252" s="97">
        <f t="shared" si="181"/>
        <v>0</v>
      </c>
      <c r="R252" s="97">
        <f t="shared" si="182"/>
        <v>0</v>
      </c>
      <c r="S252" s="6">
        <f t="shared" si="183"/>
        <v>1058.2589061728434</v>
      </c>
      <c r="T252" s="6"/>
      <c r="U252" s="6"/>
      <c r="V252" s="6">
        <f t="shared" si="184"/>
        <v>0</v>
      </c>
      <c r="W252" s="149">
        <f t="shared" si="217"/>
        <v>1</v>
      </c>
      <c r="X252" s="97">
        <f t="shared" si="185"/>
        <v>0</v>
      </c>
      <c r="Y252" s="6">
        <f t="shared" si="186"/>
        <v>189.58239650597844</v>
      </c>
      <c r="Z252" s="6">
        <f t="shared" si="187"/>
        <v>820.42939458622971</v>
      </c>
      <c r="AA252" s="6">
        <f t="shared" si="188"/>
        <v>720.413106722718</v>
      </c>
      <c r="AB252" s="6">
        <f t="shared" si="189"/>
        <v>38.51880172419898</v>
      </c>
      <c r="AC252" s="6">
        <f t="shared" si="190"/>
        <v>24.253143659145127</v>
      </c>
      <c r="AD252" s="6">
        <f t="array" ref="AD252">SUM(($A252-A222:A252=J222:J252)*(N222:N252))</f>
        <v>7.6074633405292991</v>
      </c>
      <c r="AE252" s="6">
        <f t="shared" si="191"/>
        <v>7498575.3387848251</v>
      </c>
      <c r="AF252" s="6">
        <f t="shared" si="218"/>
        <v>7315725.7914089821</v>
      </c>
      <c r="AG252" s="6">
        <f t="shared" si="219"/>
        <v>0</v>
      </c>
      <c r="AH252" s="6">
        <f t="shared" si="192"/>
        <v>0</v>
      </c>
      <c r="AI252" s="6">
        <f t="shared" si="193"/>
        <v>0</v>
      </c>
      <c r="AJ252" s="6">
        <f t="shared" si="194"/>
        <v>3094.0242893503391</v>
      </c>
      <c r="AK252" s="6">
        <f t="shared" si="195"/>
        <v>3937.3792767706855</v>
      </c>
      <c r="AL252" s="6">
        <f t="shared" si="196"/>
        <v>416.02178892009175</v>
      </c>
      <c r="AM252" s="6">
        <f t="shared" si="197"/>
        <v>7447.4253550411167</v>
      </c>
      <c r="AN252" s="6">
        <f t="shared" si="198"/>
        <v>175402.12202080479</v>
      </c>
      <c r="AO252" s="6">
        <f t="shared" si="199"/>
        <v>1424.661215177134</v>
      </c>
      <c r="AP252" s="6">
        <f t="shared" si="200"/>
        <v>7.2571582812646023</v>
      </c>
      <c r="AQ252" s="14">
        <f t="shared" si="201"/>
        <v>7</v>
      </c>
      <c r="AR252" s="146">
        <f t="shared" si="202"/>
        <v>0</v>
      </c>
      <c r="AS252" s="146">
        <f t="shared" si="203"/>
        <v>0.45</v>
      </c>
      <c r="AT252" s="146">
        <f t="shared" si="204"/>
        <v>1</v>
      </c>
      <c r="AU252" s="77">
        <f t="shared" si="205"/>
        <v>0</v>
      </c>
      <c r="AV252" s="77">
        <f t="shared" si="206"/>
        <v>339.8444729431684</v>
      </c>
      <c r="AW252" s="77">
        <f t="shared" si="207"/>
        <v>17.886551207535181</v>
      </c>
      <c r="AX252" s="77">
        <f t="shared" si="208"/>
        <v>20.854063615657626</v>
      </c>
      <c r="AY252" s="6">
        <f t="shared" si="220"/>
        <v>378.58508776636126</v>
      </c>
      <c r="AZ252" s="6">
        <f t="shared" si="209"/>
        <v>30516.807921397602</v>
      </c>
      <c r="BA252" s="6">
        <f t="shared" si="210"/>
        <v>361.24444587603233</v>
      </c>
      <c r="BB252" s="6">
        <f t="shared" si="211"/>
        <v>184274.20859102285</v>
      </c>
      <c r="BC252" s="6">
        <f t="shared" si="212"/>
        <v>36854.841718204574</v>
      </c>
      <c r="BD252" s="6">
        <f t="shared" si="213"/>
        <v>7126.6902506513061</v>
      </c>
      <c r="BE252" s="6">
        <f t="shared" si="214"/>
        <v>0</v>
      </c>
      <c r="BF252" s="6">
        <f t="shared" si="221"/>
        <v>0</v>
      </c>
      <c r="BG252" s="6"/>
      <c r="BH252" s="6"/>
      <c r="BI252" s="51">
        <f t="shared" si="215"/>
        <v>0.97561542838276338</v>
      </c>
      <c r="BT252" s="18"/>
    </row>
    <row r="253" spans="1:83">
      <c r="A253">
        <f t="shared" si="168"/>
        <v>230</v>
      </c>
      <c r="B253" s="30">
        <f t="shared" si="169"/>
        <v>43999</v>
      </c>
      <c r="C253" s="14">
        <f t="shared" si="170"/>
        <v>5</v>
      </c>
      <c r="D253" s="14">
        <f t="shared" si="171"/>
        <v>3</v>
      </c>
      <c r="E253" s="14">
        <f t="shared" si="172"/>
        <v>3</v>
      </c>
      <c r="F253" s="53">
        <f t="shared" si="173"/>
        <v>43999</v>
      </c>
      <c r="G253" s="66">
        <f t="shared" si="174"/>
        <v>1.1499999999999999</v>
      </c>
      <c r="H253" s="66">
        <f t="shared" si="167"/>
        <v>0.1</v>
      </c>
      <c r="I253" s="172">
        <f t="shared" si="175"/>
        <v>7.9000000000000008E-3</v>
      </c>
      <c r="J253" s="14">
        <f t="shared" si="176"/>
        <v>6</v>
      </c>
      <c r="K253" s="18">
        <f t="shared" si="177"/>
        <v>0.15248434183116547</v>
      </c>
      <c r="L253" s="18">
        <f t="shared" si="178"/>
        <v>6.6666666666666671E-3</v>
      </c>
      <c r="M253" s="6">
        <f t="shared" si="179"/>
        <v>1074.9524235220747</v>
      </c>
      <c r="N253" s="6">
        <f t="shared" si="216"/>
        <v>8.4921241458243912</v>
      </c>
      <c r="O253" s="6">
        <f t="shared" si="180"/>
        <v>6367458.7264153156</v>
      </c>
      <c r="P253" s="6">
        <f>IF($B253&lt;$D$12,0,IF('Plot Data'!X203&gt;0,'Plot Data'!X203,MAX(0,MIN($D$15,$O253))))</f>
        <v>0</v>
      </c>
      <c r="Q253" s="97">
        <f t="shared" si="181"/>
        <v>0</v>
      </c>
      <c r="R253" s="97">
        <f t="shared" si="182"/>
        <v>0</v>
      </c>
      <c r="S253" s="6">
        <f t="shared" si="183"/>
        <v>1074.9524235220747</v>
      </c>
      <c r="T253" s="6"/>
      <c r="U253" s="6"/>
      <c r="V253" s="6">
        <f t="shared" si="184"/>
        <v>0</v>
      </c>
      <c r="W253" s="149">
        <f t="shared" si="217"/>
        <v>1</v>
      </c>
      <c r="X253" s="97">
        <f t="shared" si="185"/>
        <v>0</v>
      </c>
      <c r="Y253" s="6">
        <f t="shared" si="186"/>
        <v>192.59400862099491</v>
      </c>
      <c r="Z253" s="6">
        <f t="shared" si="187"/>
        <v>833.43269084302688</v>
      </c>
      <c r="AA253" s="6">
        <f t="shared" si="188"/>
        <v>731.85723275978057</v>
      </c>
      <c r="AB253" s="6">
        <f t="shared" si="189"/>
        <v>39.126783581596968</v>
      </c>
      <c r="AC253" s="6">
        <f t="shared" si="190"/>
        <v>24.928994463779382</v>
      </c>
      <c r="AD253" s="6">
        <f t="array" ref="AD253">SUM(($A253-A223:A253=J223:J253)*(N223:N253))</f>
        <v>7.7275397573654026</v>
      </c>
      <c r="AE253" s="6">
        <f t="shared" si="191"/>
        <v>7498567.6112450678</v>
      </c>
      <c r="AF253" s="6">
        <f t="shared" si="218"/>
        <v>7314650.8389854599</v>
      </c>
      <c r="AG253" s="6">
        <f t="shared" si="219"/>
        <v>0</v>
      </c>
      <c r="AH253" s="6">
        <f t="shared" si="192"/>
        <v>0</v>
      </c>
      <c r="AI253" s="6">
        <f t="shared" si="193"/>
        <v>0</v>
      </c>
      <c r="AJ253" s="6">
        <f t="shared" si="194"/>
        <v>3142.9500134083928</v>
      </c>
      <c r="AK253" s="6">
        <f t="shared" si="195"/>
        <v>3999.8279512723348</v>
      </c>
      <c r="AL253" s="6">
        <f t="shared" si="196"/>
        <v>422.49203828054397</v>
      </c>
      <c r="AM253" s="6">
        <f t="shared" si="197"/>
        <v>7565.2700029612715</v>
      </c>
      <c r="AN253" s="6">
        <f t="shared" si="198"/>
        <v>176351.50225664937</v>
      </c>
      <c r="AO253" s="6">
        <f t="shared" si="199"/>
        <v>1432.3887549344993</v>
      </c>
      <c r="AP253" s="6">
        <f t="shared" si="200"/>
        <v>7.3729221989616622</v>
      </c>
      <c r="AQ253" s="14">
        <f t="shared" si="201"/>
        <v>7</v>
      </c>
      <c r="AR253" s="146">
        <f t="shared" si="202"/>
        <v>0</v>
      </c>
      <c r="AS253" s="146">
        <f t="shared" si="203"/>
        <v>0.45</v>
      </c>
      <c r="AT253" s="146">
        <f t="shared" si="204"/>
        <v>1</v>
      </c>
      <c r="AU253" s="77">
        <f t="shared" si="205"/>
        <v>0</v>
      </c>
      <c r="AV253" s="77">
        <f t="shared" si="206"/>
        <v>345.24863506322197</v>
      </c>
      <c r="AW253" s="77">
        <f t="shared" si="207"/>
        <v>18.170980792801156</v>
      </c>
      <c r="AX253" s="77">
        <f t="shared" si="208"/>
        <v>21.185340948309438</v>
      </c>
      <c r="AY253" s="6">
        <f t="shared" si="220"/>
        <v>384.60495680433257</v>
      </c>
      <c r="AZ253" s="6">
        <f t="shared" si="209"/>
        <v>30901.412878201932</v>
      </c>
      <c r="BA253" s="6">
        <f t="shared" si="210"/>
        <v>367.00969405865544</v>
      </c>
      <c r="BB253" s="6">
        <f t="shared" si="211"/>
        <v>185349.16101454492</v>
      </c>
      <c r="BC253" s="6">
        <f t="shared" si="212"/>
        <v>37069.83220290899</v>
      </c>
      <c r="BD253" s="6">
        <f t="shared" si="213"/>
        <v>7165.8170342329031</v>
      </c>
      <c r="BE253" s="6">
        <f t="shared" si="214"/>
        <v>0</v>
      </c>
      <c r="BF253" s="6">
        <f t="shared" si="221"/>
        <v>0</v>
      </c>
      <c r="BG253" s="6"/>
      <c r="BH253" s="6"/>
      <c r="BI253" s="51">
        <f t="shared" si="215"/>
        <v>0.97547307942068817</v>
      </c>
      <c r="BT253" s="18"/>
    </row>
    <row r="254" spans="1:83">
      <c r="A254">
        <f t="shared" si="168"/>
        <v>231</v>
      </c>
      <c r="B254" s="30">
        <f t="shared" si="169"/>
        <v>44000</v>
      </c>
      <c r="C254" s="14">
        <f t="shared" si="170"/>
        <v>5</v>
      </c>
      <c r="D254" s="14">
        <f t="shared" si="171"/>
        <v>3</v>
      </c>
      <c r="E254" s="14">
        <f t="shared" si="172"/>
        <v>3</v>
      </c>
      <c r="F254" s="53">
        <f t="shared" si="173"/>
        <v>44000</v>
      </c>
      <c r="G254" s="66">
        <f t="shared" si="174"/>
        <v>1.1499999999999999</v>
      </c>
      <c r="H254" s="66">
        <f t="shared" si="167"/>
        <v>0.1</v>
      </c>
      <c r="I254" s="172">
        <f t="shared" si="175"/>
        <v>7.9000000000000008E-3</v>
      </c>
      <c r="J254" s="14">
        <f t="shared" si="176"/>
        <v>6</v>
      </c>
      <c r="K254" s="18">
        <f t="shared" si="177"/>
        <v>0.15247183681894</v>
      </c>
      <c r="L254" s="18">
        <f t="shared" si="178"/>
        <v>6.6666666666666671E-3</v>
      </c>
      <c r="M254" s="6">
        <f t="shared" si="179"/>
        <v>1091.8890898532572</v>
      </c>
      <c r="N254" s="6">
        <f t="shared" si="216"/>
        <v>8.6259238098407334</v>
      </c>
      <c r="O254" s="6">
        <f t="shared" si="180"/>
        <v>6367351.9900557902</v>
      </c>
      <c r="P254" s="6">
        <f>IF($B254&lt;$D$12,0,IF('Plot Data'!X204&gt;0,'Plot Data'!X204,MAX(0,MIN($D$15,$O254))))</f>
        <v>0</v>
      </c>
      <c r="Q254" s="97">
        <f t="shared" si="181"/>
        <v>0</v>
      </c>
      <c r="R254" s="97">
        <f t="shared" si="182"/>
        <v>0</v>
      </c>
      <c r="S254" s="6">
        <f t="shared" si="183"/>
        <v>1091.8890898532572</v>
      </c>
      <c r="T254" s="6"/>
      <c r="U254" s="6"/>
      <c r="V254" s="6">
        <f t="shared" si="184"/>
        <v>0</v>
      </c>
      <c r="W254" s="149">
        <f t="shared" si="217"/>
        <v>1</v>
      </c>
      <c r="X254" s="97">
        <f t="shared" si="185"/>
        <v>0</v>
      </c>
      <c r="Y254" s="6">
        <f t="shared" si="186"/>
        <v>195.63391790798485</v>
      </c>
      <c r="Z254" s="6">
        <f t="shared" si="187"/>
        <v>846.60712493827475</v>
      </c>
      <c r="AA254" s="6">
        <f t="shared" si="188"/>
        <v>743.4088880503424</v>
      </c>
      <c r="AB254" s="6">
        <f t="shared" si="189"/>
        <v>39.747891572300396</v>
      </c>
      <c r="AC254" s="6">
        <f t="shared" si="190"/>
        <v>25.201523280785004</v>
      </c>
      <c r="AD254" s="6">
        <f t="array" ref="AD254">SUM(($A254-A224:A254=J224:J254)*(N224:N254))</f>
        <v>7.8502085855293293</v>
      </c>
      <c r="AE254" s="6">
        <f t="shared" si="191"/>
        <v>7498559.7610364826</v>
      </c>
      <c r="AF254" s="6">
        <f t="shared" si="218"/>
        <v>7313558.9498956064</v>
      </c>
      <c r="AG254" s="6">
        <f t="shared" si="219"/>
        <v>0</v>
      </c>
      <c r="AH254" s="6">
        <f t="shared" si="192"/>
        <v>0</v>
      </c>
      <c r="AI254" s="6">
        <f t="shared" si="193"/>
        <v>0</v>
      </c>
      <c r="AJ254" s="6">
        <f t="shared" si="194"/>
        <v>3192.5980604153901</v>
      </c>
      <c r="AK254" s="6">
        <f t="shared" si="195"/>
        <v>4063.2782965879669</v>
      </c>
      <c r="AL254" s="6">
        <f t="shared" si="196"/>
        <v>429.18819798652999</v>
      </c>
      <c r="AM254" s="6">
        <f t="shared" si="197"/>
        <v>7685.0645549898873</v>
      </c>
      <c r="AN254" s="6">
        <f t="shared" si="198"/>
        <v>177315.7465858885</v>
      </c>
      <c r="AO254" s="6">
        <f t="shared" si="199"/>
        <v>1440.2389635200286</v>
      </c>
      <c r="AP254" s="6">
        <f t="shared" si="200"/>
        <v>7.490739969196186</v>
      </c>
      <c r="AQ254" s="14">
        <f t="shared" si="201"/>
        <v>7</v>
      </c>
      <c r="AR254" s="146">
        <f t="shared" si="202"/>
        <v>0</v>
      </c>
      <c r="AS254" s="146">
        <f t="shared" si="203"/>
        <v>0.45</v>
      </c>
      <c r="AT254" s="146">
        <f t="shared" si="204"/>
        <v>1</v>
      </c>
      <c r="AU254" s="77">
        <f t="shared" si="205"/>
        <v>0</v>
      </c>
      <c r="AV254" s="77">
        <f t="shared" si="206"/>
        <v>350.7335661856132</v>
      </c>
      <c r="AW254" s="77">
        <f t="shared" si="207"/>
        <v>18.45966137819017</v>
      </c>
      <c r="AX254" s="77">
        <f t="shared" si="208"/>
        <v>21.519730969878328</v>
      </c>
      <c r="AY254" s="6">
        <f t="shared" si="220"/>
        <v>390.71295853368167</v>
      </c>
      <c r="AZ254" s="6">
        <f t="shared" si="209"/>
        <v>31292.125836735613</v>
      </c>
      <c r="BA254" s="6">
        <f t="shared" si="210"/>
        <v>372.85591061172244</v>
      </c>
      <c r="BB254" s="6">
        <f t="shared" si="211"/>
        <v>186441.05010439819</v>
      </c>
      <c r="BC254" s="6">
        <f t="shared" si="212"/>
        <v>37288.21002087964</v>
      </c>
      <c r="BD254" s="6">
        <f t="shared" si="213"/>
        <v>7205.5649258052035</v>
      </c>
      <c r="BE254" s="6">
        <f t="shared" si="214"/>
        <v>0</v>
      </c>
      <c r="BF254" s="6">
        <f t="shared" si="221"/>
        <v>0</v>
      </c>
      <c r="BG254" s="6"/>
      <c r="BH254" s="6"/>
      <c r="BI254" s="51">
        <f t="shared" si="215"/>
        <v>0.97532848746473089</v>
      </c>
      <c r="BT254" s="18"/>
    </row>
    <row r="255" spans="1:83">
      <c r="A255">
        <f t="shared" si="168"/>
        <v>232</v>
      </c>
      <c r="B255" s="30">
        <f t="shared" si="169"/>
        <v>44001</v>
      </c>
      <c r="C255" s="14">
        <f t="shared" si="170"/>
        <v>5</v>
      </c>
      <c r="D255" s="14">
        <f t="shared" si="171"/>
        <v>3</v>
      </c>
      <c r="E255" s="14">
        <f t="shared" si="172"/>
        <v>3</v>
      </c>
      <c r="F255" s="53">
        <f t="shared" si="173"/>
        <v>44001</v>
      </c>
      <c r="G255" s="66">
        <f t="shared" si="174"/>
        <v>1.1499999999999999</v>
      </c>
      <c r="H255" s="66">
        <f t="shared" si="167"/>
        <v>0.1</v>
      </c>
      <c r="I255" s="172">
        <f t="shared" si="175"/>
        <v>7.9000000000000008E-3</v>
      </c>
      <c r="J255" s="14">
        <f t="shared" si="176"/>
        <v>6</v>
      </c>
      <c r="K255" s="18">
        <f t="shared" si="177"/>
        <v>0.15245913367574596</v>
      </c>
      <c r="L255" s="18">
        <f t="shared" si="178"/>
        <v>6.6666666666666671E-3</v>
      </c>
      <c r="M255" s="6">
        <f t="shared" si="179"/>
        <v>1109.085878100303</v>
      </c>
      <c r="N255" s="6">
        <f t="shared" si="216"/>
        <v>8.7617784369923957</v>
      </c>
      <c r="O255" s="6">
        <f t="shared" si="180"/>
        <v>6367243.4920092681</v>
      </c>
      <c r="P255" s="6">
        <f>IF($B255&lt;$D$12,0,IF('Plot Data'!X205&gt;0,'Plot Data'!X205,MAX(0,MIN($D$15,$O255))))</f>
        <v>0</v>
      </c>
      <c r="Q255" s="97">
        <f t="shared" si="181"/>
        <v>0</v>
      </c>
      <c r="R255" s="97">
        <f t="shared" si="182"/>
        <v>0</v>
      </c>
      <c r="S255" s="6">
        <f t="shared" si="183"/>
        <v>1109.085878100303</v>
      </c>
      <c r="T255" s="6"/>
      <c r="U255" s="6"/>
      <c r="V255" s="6">
        <f t="shared" si="184"/>
        <v>0</v>
      </c>
      <c r="W255" s="149">
        <f t="shared" si="217"/>
        <v>1</v>
      </c>
      <c r="X255" s="97">
        <f t="shared" si="185"/>
        <v>0</v>
      </c>
      <c r="Y255" s="6">
        <f t="shared" si="186"/>
        <v>198.73945786150199</v>
      </c>
      <c r="Z255" s="6">
        <f t="shared" si="187"/>
        <v>859.96193881765976</v>
      </c>
      <c r="AA255" s="6">
        <f t="shared" si="188"/>
        <v>755.20993987370753</v>
      </c>
      <c r="AB255" s="6">
        <f t="shared" si="189"/>
        <v>40.379957317335901</v>
      </c>
      <c r="AC255" s="6">
        <f t="shared" si="190"/>
        <v>25.530546796113644</v>
      </c>
      <c r="AD255" s="6">
        <f t="array" ref="AD255">SUM(($A255-A225:A255=J225:J255)*(N225:N255))</f>
        <v>7.9750415701738406</v>
      </c>
      <c r="AE255" s="6">
        <f t="shared" si="191"/>
        <v>7498551.7859949125</v>
      </c>
      <c r="AF255" s="6">
        <f t="shared" si="218"/>
        <v>7312449.8640175061</v>
      </c>
      <c r="AG255" s="6">
        <f t="shared" si="219"/>
        <v>0</v>
      </c>
      <c r="AH255" s="6">
        <f t="shared" si="192"/>
        <v>0</v>
      </c>
      <c r="AI255" s="6">
        <f t="shared" si="193"/>
        <v>0</v>
      </c>
      <c r="AJ255" s="6">
        <f t="shared" si="194"/>
        <v>3242.9825418365308</v>
      </c>
      <c r="AK255" s="6">
        <f t="shared" si="195"/>
        <v>4127.6503382145838</v>
      </c>
      <c r="AL255" s="6">
        <f t="shared" si="196"/>
        <v>436.06256693757837</v>
      </c>
      <c r="AM255" s="6">
        <f t="shared" si="197"/>
        <v>7806.6954469886932</v>
      </c>
      <c r="AN255" s="6">
        <f t="shared" si="198"/>
        <v>178295.22653041981</v>
      </c>
      <c r="AO255" s="6">
        <f t="shared" si="199"/>
        <v>1448.2140050902024</v>
      </c>
      <c r="AP255" s="6">
        <f t="shared" si="200"/>
        <v>7.610330835765386</v>
      </c>
      <c r="AQ255" s="14">
        <f t="shared" si="201"/>
        <v>7</v>
      </c>
      <c r="AR255" s="146">
        <f t="shared" si="202"/>
        <v>0</v>
      </c>
      <c r="AS255" s="146">
        <f t="shared" si="203"/>
        <v>0.45</v>
      </c>
      <c r="AT255" s="146">
        <f t="shared" si="204"/>
        <v>1</v>
      </c>
      <c r="AU255" s="77">
        <f t="shared" si="205"/>
        <v>0</v>
      </c>
      <c r="AV255" s="77">
        <f t="shared" si="206"/>
        <v>356.29247533539399</v>
      </c>
      <c r="AW255" s="77">
        <f t="shared" si="207"/>
        <v>18.752235543968105</v>
      </c>
      <c r="AX255" s="77">
        <f t="shared" si="208"/>
        <v>21.861340364765216</v>
      </c>
      <c r="AY255" s="6">
        <f t="shared" si="220"/>
        <v>396.9060512441273</v>
      </c>
      <c r="AZ255" s="6">
        <f t="shared" si="209"/>
        <v>31689.031887979741</v>
      </c>
      <c r="BA255" s="6">
        <f t="shared" si="210"/>
        <v>378.78131136650023</v>
      </c>
      <c r="BB255" s="6">
        <f t="shared" si="211"/>
        <v>187550.1359824985</v>
      </c>
      <c r="BC255" s="6">
        <f t="shared" si="212"/>
        <v>37510.027196499701</v>
      </c>
      <c r="BD255" s="6">
        <f t="shared" si="213"/>
        <v>7245.9448831225391</v>
      </c>
      <c r="BE255" s="6">
        <f t="shared" si="214"/>
        <v>0</v>
      </c>
      <c r="BF255" s="6">
        <f t="shared" si="221"/>
        <v>0</v>
      </c>
      <c r="BG255" s="6"/>
      <c r="BH255" s="6"/>
      <c r="BI255" s="51">
        <f t="shared" si="215"/>
        <v>0.97518161809257753</v>
      </c>
      <c r="BT255" s="18"/>
    </row>
    <row r="256" spans="1:83">
      <c r="A256">
        <f t="shared" si="168"/>
        <v>233</v>
      </c>
      <c r="B256" s="30">
        <f t="shared" si="169"/>
        <v>44002</v>
      </c>
      <c r="C256" s="14">
        <f t="shared" si="170"/>
        <v>5</v>
      </c>
      <c r="D256" s="14">
        <f t="shared" si="171"/>
        <v>3</v>
      </c>
      <c r="E256" s="14">
        <f t="shared" si="172"/>
        <v>3</v>
      </c>
      <c r="F256" s="53">
        <f t="shared" si="173"/>
        <v>44002</v>
      </c>
      <c r="G256" s="66">
        <f t="shared" si="174"/>
        <v>1.1499999999999999</v>
      </c>
      <c r="H256" s="66">
        <f t="shared" si="167"/>
        <v>0.1</v>
      </c>
      <c r="I256" s="172">
        <f t="shared" si="175"/>
        <v>7.9000000000000008E-3</v>
      </c>
      <c r="J256" s="14">
        <f t="shared" si="176"/>
        <v>6</v>
      </c>
      <c r="K256" s="18">
        <f t="shared" si="177"/>
        <v>0.15244622932567767</v>
      </c>
      <c r="L256" s="18">
        <f t="shared" si="178"/>
        <v>6.6666666666666671E-3</v>
      </c>
      <c r="M256" s="6">
        <f t="shared" si="179"/>
        <v>1126.5322740872361</v>
      </c>
      <c r="N256" s="6">
        <f t="shared" si="216"/>
        <v>8.899604965289166</v>
      </c>
      <c r="O256" s="6">
        <f t="shared" si="180"/>
        <v>6367133.3269657353</v>
      </c>
      <c r="P256" s="6">
        <f>IF($B256&lt;$D$12,0,IF('Plot Data'!X206&gt;0,'Plot Data'!X206,MAX(0,MIN($D$15,$O256))))</f>
        <v>0</v>
      </c>
      <c r="Q256" s="97">
        <f t="shared" si="181"/>
        <v>0</v>
      </c>
      <c r="R256" s="97">
        <f t="shared" si="182"/>
        <v>0</v>
      </c>
      <c r="S256" s="6">
        <f t="shared" si="183"/>
        <v>1126.5322740872361</v>
      </c>
      <c r="T256" s="6"/>
      <c r="U256" s="6"/>
      <c r="V256" s="6">
        <f t="shared" si="184"/>
        <v>0</v>
      </c>
      <c r="W256" s="149">
        <f t="shared" si="217"/>
        <v>1</v>
      </c>
      <c r="X256" s="97">
        <f t="shared" si="185"/>
        <v>0</v>
      </c>
      <c r="Y256" s="6">
        <f t="shared" si="186"/>
        <v>201.89978658667951</v>
      </c>
      <c r="Z256" s="6">
        <f t="shared" si="187"/>
        <v>873.5112718826058</v>
      </c>
      <c r="AA256" s="6">
        <f t="shared" si="188"/>
        <v>767.21918902938205</v>
      </c>
      <c r="AB256" s="6">
        <f t="shared" si="189"/>
        <v>41.021469729311484</v>
      </c>
      <c r="AC256" s="6">
        <f t="shared" si="190"/>
        <v>25.909681195126517</v>
      </c>
      <c r="AD256" s="6">
        <f t="array" ref="AD256">SUM(($A256-A226:A256=J226:J256)*(N226:N256))</f>
        <v>8.1017402715390183</v>
      </c>
      <c r="AE256" s="6">
        <f t="shared" si="191"/>
        <v>7498543.6842546407</v>
      </c>
      <c r="AF256" s="6">
        <f t="shared" si="218"/>
        <v>7311323.3317434192</v>
      </c>
      <c r="AG256" s="6">
        <f t="shared" si="219"/>
        <v>0</v>
      </c>
      <c r="AH256" s="6">
        <f t="shared" si="192"/>
        <v>0</v>
      </c>
      <c r="AI256" s="6">
        <f t="shared" si="193"/>
        <v>0</v>
      </c>
      <c r="AJ256" s="6">
        <f t="shared" si="194"/>
        <v>3294.1037574544816</v>
      </c>
      <c r="AK256" s="6">
        <f t="shared" si="195"/>
        <v>4192.9209513384958</v>
      </c>
      <c r="AL256" s="6">
        <f t="shared" si="196"/>
        <v>443.07261520022433</v>
      </c>
      <c r="AM256" s="6">
        <f t="shared" si="197"/>
        <v>7930.0973239932018</v>
      </c>
      <c r="AN256" s="6">
        <f t="shared" si="198"/>
        <v>179290.255187231</v>
      </c>
      <c r="AO256" s="6">
        <f t="shared" si="199"/>
        <v>1456.3157453617414</v>
      </c>
      <c r="AP256" s="6">
        <f t="shared" si="200"/>
        <v>7.7315483484873244</v>
      </c>
      <c r="AQ256" s="14">
        <f t="shared" si="201"/>
        <v>7</v>
      </c>
      <c r="AR256" s="146">
        <f t="shared" si="202"/>
        <v>0</v>
      </c>
      <c r="AS256" s="146">
        <f t="shared" si="203"/>
        <v>0.45</v>
      </c>
      <c r="AT256" s="146">
        <f t="shared" si="204"/>
        <v>1</v>
      </c>
      <c r="AU256" s="77">
        <f t="shared" si="205"/>
        <v>0</v>
      </c>
      <c r="AV256" s="77">
        <f t="shared" si="206"/>
        <v>361.92454591111243</v>
      </c>
      <c r="AW256" s="77">
        <f t="shared" si="207"/>
        <v>19.048660311111181</v>
      </c>
      <c r="AX256" s="77">
        <f t="shared" si="208"/>
        <v>22.208976524534744</v>
      </c>
      <c r="AY256" s="6">
        <f t="shared" si="220"/>
        <v>403.18218274675837</v>
      </c>
      <c r="AZ256" s="6">
        <f t="shared" si="209"/>
        <v>32092.214070726499</v>
      </c>
      <c r="BA256" s="6">
        <f t="shared" si="210"/>
        <v>384.78933386726357</v>
      </c>
      <c r="BB256" s="6">
        <f t="shared" si="211"/>
        <v>188676.66825658572</v>
      </c>
      <c r="BC256" s="6">
        <f t="shared" si="212"/>
        <v>37735.333651317145</v>
      </c>
      <c r="BD256" s="6">
        <f t="shared" si="213"/>
        <v>7286.9663528518504</v>
      </c>
      <c r="BE256" s="6">
        <f t="shared" si="214"/>
        <v>0</v>
      </c>
      <c r="BF256" s="6">
        <f t="shared" si="221"/>
        <v>0</v>
      </c>
      <c r="BG256" s="6"/>
      <c r="BH256" s="6"/>
      <c r="BI256" s="51">
        <f t="shared" si="215"/>
        <v>0.97503243824472952</v>
      </c>
      <c r="BT256" s="18"/>
    </row>
    <row r="257" spans="1:72">
      <c r="A257">
        <f t="shared" si="168"/>
        <v>234</v>
      </c>
      <c r="B257" s="30">
        <f t="shared" si="169"/>
        <v>44003</v>
      </c>
      <c r="C257" s="14">
        <f t="shared" si="170"/>
        <v>5</v>
      </c>
      <c r="D257" s="14">
        <f t="shared" si="171"/>
        <v>3</v>
      </c>
      <c r="E257" s="14">
        <f t="shared" si="172"/>
        <v>3</v>
      </c>
      <c r="F257" s="53">
        <f t="shared" si="173"/>
        <v>44003</v>
      </c>
      <c r="G257" s="66">
        <f t="shared" si="174"/>
        <v>1.1499999999999999</v>
      </c>
      <c r="H257" s="66">
        <f t="shared" si="167"/>
        <v>0.1</v>
      </c>
      <c r="I257" s="172">
        <f t="shared" si="175"/>
        <v>7.9000000000000008E-3</v>
      </c>
      <c r="J257" s="14">
        <f t="shared" si="176"/>
        <v>6</v>
      </c>
      <c r="K257" s="18">
        <f t="shared" si="177"/>
        <v>0.1524331208107032</v>
      </c>
      <c r="L257" s="18">
        <f t="shared" si="178"/>
        <v>6.6666666666666671E-3</v>
      </c>
      <c r="M257" s="6">
        <f t="shared" si="179"/>
        <v>1144.224359382828</v>
      </c>
      <c r="N257" s="6">
        <f t="shared" si="216"/>
        <v>9.0393724391243424</v>
      </c>
      <c r="O257" s="6">
        <f t="shared" si="180"/>
        <v>6367021.5488910498</v>
      </c>
      <c r="P257" s="6">
        <f>IF($B257&lt;$D$12,0,IF('Plot Data'!X207&gt;0,'Plot Data'!X207,MAX(0,MIN($D$15,$O257))))</f>
        <v>0</v>
      </c>
      <c r="Q257" s="97">
        <f t="shared" si="181"/>
        <v>0</v>
      </c>
      <c r="R257" s="97">
        <f t="shared" si="182"/>
        <v>0</v>
      </c>
      <c r="S257" s="6">
        <f t="shared" si="183"/>
        <v>1144.224359382828</v>
      </c>
      <c r="T257" s="6"/>
      <c r="U257" s="6"/>
      <c r="V257" s="6">
        <f t="shared" si="184"/>
        <v>0</v>
      </c>
      <c r="W257" s="149">
        <f t="shared" si="217"/>
        <v>1</v>
      </c>
      <c r="X257" s="97">
        <f t="shared" si="185"/>
        <v>0</v>
      </c>
      <c r="Y257" s="6">
        <f t="shared" si="186"/>
        <v>205.10734864655743</v>
      </c>
      <c r="Z257" s="6">
        <f t="shared" si="187"/>
        <v>887.2687024802425</v>
      </c>
      <c r="AA257" s="6">
        <f t="shared" si="188"/>
        <v>779.40792485691816</v>
      </c>
      <c r="AB257" s="6">
        <f t="shared" si="189"/>
        <v>41.671634542151345</v>
      </c>
      <c r="AC257" s="6">
        <f t="shared" si="190"/>
        <v>26.329814333757543</v>
      </c>
      <c r="AD257" s="6">
        <f t="array" ref="AD257">SUM(($A257-A227:A257=J227:J257)*(N227:N257))</f>
        <v>8.2301478220748905</v>
      </c>
      <c r="AE257" s="6">
        <f t="shared" si="191"/>
        <v>7498535.4541068189</v>
      </c>
      <c r="AF257" s="6">
        <f t="shared" si="218"/>
        <v>7310179.1073840363</v>
      </c>
      <c r="AG257" s="6">
        <f t="shared" si="219"/>
        <v>0</v>
      </c>
      <c r="AH257" s="6">
        <f t="shared" si="192"/>
        <v>0</v>
      </c>
      <c r="AI257" s="6">
        <f t="shared" si="193"/>
        <v>0</v>
      </c>
      <c r="AJ257" s="6">
        <f t="shared" si="194"/>
        <v>3345.9520657105095</v>
      </c>
      <c r="AK257" s="6">
        <f t="shared" si="195"/>
        <v>4259.1100944196696</v>
      </c>
      <c r="AL257" s="6">
        <f t="shared" si="196"/>
        <v>450.18428758654323</v>
      </c>
      <c r="AM257" s="6">
        <f t="shared" si="197"/>
        <v>8055.2464477167223</v>
      </c>
      <c r="AN257" s="6">
        <f t="shared" si="198"/>
        <v>180301.10027506825</v>
      </c>
      <c r="AO257" s="6">
        <f t="shared" si="199"/>
        <v>1464.5458931838164</v>
      </c>
      <c r="AP257" s="6">
        <f t="shared" si="200"/>
        <v>7.8543780013139566</v>
      </c>
      <c r="AQ257" s="14">
        <f t="shared" si="201"/>
        <v>8</v>
      </c>
      <c r="AR257" s="146">
        <f t="shared" si="202"/>
        <v>0</v>
      </c>
      <c r="AS257" s="146">
        <f t="shared" si="203"/>
        <v>0.68</v>
      </c>
      <c r="AT257" s="146">
        <f t="shared" si="204"/>
        <v>1</v>
      </c>
      <c r="AU257" s="77">
        <f t="shared" si="205"/>
        <v>0</v>
      </c>
      <c r="AV257" s="77">
        <f t="shared" si="206"/>
        <v>555.53541247620819</v>
      </c>
      <c r="AW257" s="77">
        <f t="shared" si="207"/>
        <v>29.238705919800434</v>
      </c>
      <c r="AX257" s="77">
        <f t="shared" si="208"/>
        <v>22.561808351121314</v>
      </c>
      <c r="AY257" s="6">
        <f t="shared" si="220"/>
        <v>607.33592674712986</v>
      </c>
      <c r="AZ257" s="6">
        <f t="shared" si="209"/>
        <v>32699.54999747363</v>
      </c>
      <c r="BA257" s="6">
        <f t="shared" si="210"/>
        <v>419.1418877496705</v>
      </c>
      <c r="BB257" s="6">
        <f t="shared" si="211"/>
        <v>189820.89261596854</v>
      </c>
      <c r="BC257" s="6">
        <f t="shared" si="212"/>
        <v>37964.17852319371</v>
      </c>
      <c r="BD257" s="6">
        <f t="shared" si="213"/>
        <v>7328.6379873940014</v>
      </c>
      <c r="BE257" s="6">
        <f t="shared" si="214"/>
        <v>0</v>
      </c>
      <c r="BF257" s="6">
        <f t="shared" si="221"/>
        <v>0</v>
      </c>
      <c r="BG257" s="6"/>
      <c r="BH257" s="6"/>
      <c r="BI257" s="51">
        <f t="shared" si="215"/>
        <v>0.97488091536332966</v>
      </c>
      <c r="BT257" s="18"/>
    </row>
    <row r="258" spans="1:72">
      <c r="A258">
        <f t="shared" si="168"/>
        <v>235</v>
      </c>
      <c r="B258" s="30">
        <f t="shared" si="169"/>
        <v>44004</v>
      </c>
      <c r="C258" s="14">
        <f t="shared" si="170"/>
        <v>5</v>
      </c>
      <c r="D258" s="14">
        <f t="shared" si="171"/>
        <v>3</v>
      </c>
      <c r="E258" s="14">
        <f t="shared" si="172"/>
        <v>3</v>
      </c>
      <c r="F258" s="53">
        <f t="shared" si="173"/>
        <v>44004</v>
      </c>
      <c r="G258" s="66">
        <f t="shared" si="174"/>
        <v>1.1499999999999999</v>
      </c>
      <c r="H258" s="66">
        <f t="shared" si="167"/>
        <v>0.1</v>
      </c>
      <c r="I258" s="172">
        <f t="shared" si="175"/>
        <v>7.9000000000000008E-3</v>
      </c>
      <c r="J258" s="14">
        <f t="shared" si="176"/>
        <v>6</v>
      </c>
      <c r="K258" s="18">
        <f t="shared" si="177"/>
        <v>0.15241980521497489</v>
      </c>
      <c r="L258" s="18">
        <f t="shared" si="178"/>
        <v>6.6666666666666671E-3</v>
      </c>
      <c r="M258" s="6">
        <f t="shared" si="179"/>
        <v>1162.1633216787284</v>
      </c>
      <c r="N258" s="6">
        <f t="shared" si="216"/>
        <v>9.1810902412619555</v>
      </c>
      <c r="O258" s="6">
        <f t="shared" si="180"/>
        <v>6366908.1765102362</v>
      </c>
      <c r="P258" s="6">
        <f>IF($B258&lt;$D$12,0,IF('Plot Data'!X208&gt;0,'Plot Data'!X208,MAX(0,MIN($D$15,$O258))))</f>
        <v>0</v>
      </c>
      <c r="Q258" s="97">
        <f t="shared" si="181"/>
        <v>0</v>
      </c>
      <c r="R258" s="97">
        <f t="shared" si="182"/>
        <v>0</v>
      </c>
      <c r="S258" s="6">
        <f t="shared" si="183"/>
        <v>1162.1633216787284</v>
      </c>
      <c r="T258" s="6"/>
      <c r="U258" s="6"/>
      <c r="V258" s="6">
        <f t="shared" si="184"/>
        <v>0</v>
      </c>
      <c r="W258" s="149">
        <f t="shared" si="217"/>
        <v>1</v>
      </c>
      <c r="X258" s="97">
        <f t="shared" si="185"/>
        <v>0</v>
      </c>
      <c r="Y258" s="6">
        <f t="shared" si="186"/>
        <v>208.35817271075672</v>
      </c>
      <c r="Z258" s="6">
        <f t="shared" si="187"/>
        <v>901.22581926978899</v>
      </c>
      <c r="AA258" s="6">
        <f t="shared" si="188"/>
        <v>791.76105630087545</v>
      </c>
      <c r="AB258" s="6">
        <f t="shared" si="189"/>
        <v>42.330356246913738</v>
      </c>
      <c r="AC258" s="6">
        <f t="shared" si="190"/>
        <v>26.778406736645202</v>
      </c>
      <c r="AD258" s="6">
        <f t="array" ref="AD258">SUM(($A258-A228:A258=J228:J258)*(N228:N258))</f>
        <v>8.3602453587654626</v>
      </c>
      <c r="AE258" s="6">
        <f t="shared" si="191"/>
        <v>7498527.0938614598</v>
      </c>
      <c r="AF258" s="6">
        <f t="shared" si="218"/>
        <v>7309016.9440623578</v>
      </c>
      <c r="AG258" s="6">
        <f t="shared" si="219"/>
        <v>0</v>
      </c>
      <c r="AH258" s="6">
        <f t="shared" si="192"/>
        <v>0</v>
      </c>
      <c r="AI258" s="6">
        <f t="shared" si="193"/>
        <v>0</v>
      </c>
      <c r="AJ258" s="6">
        <f t="shared" si="194"/>
        <v>3398.5313954086923</v>
      </c>
      <c r="AK258" s="6">
        <f t="shared" si="195"/>
        <v>4326.2445011416694</v>
      </c>
      <c r="AL258" s="6">
        <f t="shared" si="196"/>
        <v>457.37599173804631</v>
      </c>
      <c r="AM258" s="6">
        <f t="shared" si="197"/>
        <v>8182.1518882884084</v>
      </c>
      <c r="AN258" s="6">
        <f t="shared" si="198"/>
        <v>181327.99791081651</v>
      </c>
      <c r="AO258" s="6">
        <f t="shared" si="199"/>
        <v>1472.9061385425819</v>
      </c>
      <c r="AP258" s="6">
        <f t="shared" si="200"/>
        <v>7.9789123865681564</v>
      </c>
      <c r="AQ258" s="14">
        <f t="shared" si="201"/>
        <v>8</v>
      </c>
      <c r="AR258" s="146">
        <f t="shared" si="202"/>
        <v>0</v>
      </c>
      <c r="AS258" s="146">
        <f t="shared" si="203"/>
        <v>0.68</v>
      </c>
      <c r="AT258" s="146">
        <f t="shared" si="204"/>
        <v>1</v>
      </c>
      <c r="AU258" s="77">
        <f t="shared" si="205"/>
        <v>0</v>
      </c>
      <c r="AV258" s="77">
        <f t="shared" si="206"/>
        <v>564.28828163616333</v>
      </c>
      <c r="AW258" s="77">
        <f t="shared" si="207"/>
        <v>29.699383244008601</v>
      </c>
      <c r="AX258" s="77">
        <f t="shared" si="208"/>
        <v>22.91939899818324</v>
      </c>
      <c r="AY258" s="6">
        <f t="shared" si="220"/>
        <v>616.90706387835519</v>
      </c>
      <c r="AZ258" s="6">
        <f t="shared" si="209"/>
        <v>33316.457061351983</v>
      </c>
      <c r="BA258" s="6">
        <f t="shared" si="210"/>
        <v>454.03346110296326</v>
      </c>
      <c r="BB258" s="6">
        <f t="shared" si="211"/>
        <v>190983.05593764727</v>
      </c>
      <c r="BC258" s="6">
        <f t="shared" si="212"/>
        <v>38196.611187529459</v>
      </c>
      <c r="BD258" s="6">
        <f t="shared" si="213"/>
        <v>7370.968343640915</v>
      </c>
      <c r="BE258" s="6">
        <f t="shared" si="214"/>
        <v>0</v>
      </c>
      <c r="BF258" s="6">
        <f t="shared" si="221"/>
        <v>0</v>
      </c>
      <c r="BG258" s="6"/>
      <c r="BH258" s="6"/>
      <c r="BI258" s="51">
        <f t="shared" si="215"/>
        <v>0.97472701672915985</v>
      </c>
      <c r="BT258" s="18"/>
    </row>
    <row r="259" spans="1:72">
      <c r="A259">
        <f t="shared" si="168"/>
        <v>236</v>
      </c>
      <c r="B259" s="30">
        <f t="shared" si="169"/>
        <v>44005</v>
      </c>
      <c r="C259" s="14">
        <f t="shared" si="170"/>
        <v>5</v>
      </c>
      <c r="D259" s="14">
        <f t="shared" si="171"/>
        <v>3</v>
      </c>
      <c r="E259" s="14">
        <f t="shared" si="172"/>
        <v>3</v>
      </c>
      <c r="F259" s="53">
        <f t="shared" si="173"/>
        <v>44005</v>
      </c>
      <c r="G259" s="66">
        <f t="shared" si="174"/>
        <v>1.1499999999999999</v>
      </c>
      <c r="H259" s="66">
        <f t="shared" si="167"/>
        <v>0.1</v>
      </c>
      <c r="I259" s="172">
        <f t="shared" si="175"/>
        <v>7.9000000000000008E-3</v>
      </c>
      <c r="J259" s="14">
        <f t="shared" si="176"/>
        <v>6</v>
      </c>
      <c r="K259" s="18">
        <f t="shared" si="177"/>
        <v>0.15240627960654365</v>
      </c>
      <c r="L259" s="18">
        <f t="shared" si="178"/>
        <v>6.6666666666666671E-3</v>
      </c>
      <c r="M259" s="6">
        <f t="shared" si="179"/>
        <v>1180.3535284657971</v>
      </c>
      <c r="N259" s="6">
        <f t="shared" si="216"/>
        <v>9.3247928748797975</v>
      </c>
      <c r="O259" s="6">
        <f t="shared" si="180"/>
        <v>6366793.2006771956</v>
      </c>
      <c r="P259" s="6">
        <f>IF($B259&lt;$D$12,0,IF('Plot Data'!X209&gt;0,'Plot Data'!X209,MAX(0,MIN($D$15,$O259))))</f>
        <v>0</v>
      </c>
      <c r="Q259" s="97">
        <f t="shared" si="181"/>
        <v>0</v>
      </c>
      <c r="R259" s="97">
        <f t="shared" si="182"/>
        <v>0</v>
      </c>
      <c r="S259" s="6">
        <f t="shared" si="183"/>
        <v>1180.3535284657971</v>
      </c>
      <c r="T259" s="6"/>
      <c r="U259" s="6"/>
      <c r="V259" s="6">
        <f t="shared" si="184"/>
        <v>0</v>
      </c>
      <c r="W259" s="149">
        <f t="shared" si="217"/>
        <v>1</v>
      </c>
      <c r="X259" s="97">
        <f t="shared" si="185"/>
        <v>0</v>
      </c>
      <c r="Y259" s="6">
        <f t="shared" si="186"/>
        <v>211.65178123456869</v>
      </c>
      <c r="Z259" s="6">
        <f t="shared" si="187"/>
        <v>915.37948750626242</v>
      </c>
      <c r="AA259" s="6">
        <f t="shared" si="188"/>
        <v>804.27676869136099</v>
      </c>
      <c r="AB259" s="6">
        <f t="shared" si="189"/>
        <v>42.998096940882988</v>
      </c>
      <c r="AC259" s="6">
        <f t="shared" si="190"/>
        <v>27.238643570834</v>
      </c>
      <c r="AD259" s="6">
        <f t="array" ref="AD259">SUM(($A259-A229:A259=J229:J259)*(N229:N259))</f>
        <v>8.4921241458243912</v>
      </c>
      <c r="AE259" s="6">
        <f t="shared" si="191"/>
        <v>7498518.6017373139</v>
      </c>
      <c r="AF259" s="6">
        <f t="shared" si="218"/>
        <v>7307836.5905338917</v>
      </c>
      <c r="AG259" s="6">
        <f t="shared" si="219"/>
        <v>0</v>
      </c>
      <c r="AH259" s="6">
        <f t="shared" si="192"/>
        <v>0</v>
      </c>
      <c r="AI259" s="6">
        <f t="shared" si="193"/>
        <v>0</v>
      </c>
      <c r="AJ259" s="6">
        <f t="shared" si="194"/>
        <v>3451.8536551336588</v>
      </c>
      <c r="AK259" s="6">
        <f t="shared" si="195"/>
        <v>4394.3491230156869</v>
      </c>
      <c r="AL259" s="6">
        <f t="shared" si="196"/>
        <v>464.64332096227088</v>
      </c>
      <c r="AM259" s="6">
        <f t="shared" si="197"/>
        <v>8310.8460991116153</v>
      </c>
      <c r="AN259" s="6">
        <f t="shared" si="198"/>
        <v>182371.16510431329</v>
      </c>
      <c r="AO259" s="6">
        <f t="shared" si="199"/>
        <v>1481.3982626884062</v>
      </c>
      <c r="AP259" s="6">
        <f t="shared" si="200"/>
        <v>8.105292501610327</v>
      </c>
      <c r="AQ259" s="14">
        <f t="shared" si="201"/>
        <v>8</v>
      </c>
      <c r="AR259" s="146">
        <f t="shared" si="202"/>
        <v>0</v>
      </c>
      <c r="AS259" s="146">
        <f t="shared" si="203"/>
        <v>0.68</v>
      </c>
      <c r="AT259" s="146">
        <f t="shared" si="204"/>
        <v>1</v>
      </c>
      <c r="AU259" s="77">
        <f t="shared" si="205"/>
        <v>0</v>
      </c>
      <c r="AV259" s="77">
        <f t="shared" si="206"/>
        <v>573.17558180223659</v>
      </c>
      <c r="AW259" s="77">
        <f t="shared" si="207"/>
        <v>30.167135884328246</v>
      </c>
      <c r="AX259" s="77">
        <f t="shared" si="208"/>
        <v>23.281695935802556</v>
      </c>
      <c r="AY259" s="6">
        <f t="shared" si="220"/>
        <v>626.62441362236734</v>
      </c>
      <c r="AZ259" s="6">
        <f t="shared" si="209"/>
        <v>33943.081474974351</v>
      </c>
      <c r="BA259" s="6">
        <f t="shared" si="210"/>
        <v>489.46765051096423</v>
      </c>
      <c r="BB259" s="6">
        <f t="shared" si="211"/>
        <v>192163.40946611305</v>
      </c>
      <c r="BC259" s="6">
        <f t="shared" si="212"/>
        <v>38432.681893222616</v>
      </c>
      <c r="BD259" s="6">
        <f t="shared" si="213"/>
        <v>7413.9664405817985</v>
      </c>
      <c r="BE259" s="6">
        <f t="shared" si="214"/>
        <v>0</v>
      </c>
      <c r="BF259" s="6">
        <f t="shared" si="221"/>
        <v>0</v>
      </c>
      <c r="BG259" s="6"/>
      <c r="BH259" s="6"/>
      <c r="BI259" s="51">
        <f t="shared" si="215"/>
        <v>0.97457070905188614</v>
      </c>
      <c r="BT259" s="18"/>
    </row>
    <row r="260" spans="1:72">
      <c r="A260">
        <f t="shared" si="168"/>
        <v>237</v>
      </c>
      <c r="B260" s="30">
        <f t="shared" si="169"/>
        <v>44006</v>
      </c>
      <c r="C260" s="14">
        <f t="shared" si="170"/>
        <v>5</v>
      </c>
      <c r="D260" s="14">
        <f t="shared" si="171"/>
        <v>3</v>
      </c>
      <c r="E260" s="14">
        <f t="shared" si="172"/>
        <v>3</v>
      </c>
      <c r="F260" s="53">
        <f t="shared" si="173"/>
        <v>44006</v>
      </c>
      <c r="G260" s="66">
        <f t="shared" si="174"/>
        <v>1.1499999999999999</v>
      </c>
      <c r="H260" s="66">
        <f t="shared" si="167"/>
        <v>0.1</v>
      </c>
      <c r="I260" s="172">
        <f t="shared" si="175"/>
        <v>7.9000000000000008E-3</v>
      </c>
      <c r="J260" s="14">
        <f t="shared" si="176"/>
        <v>6</v>
      </c>
      <c r="K260" s="18">
        <f t="shared" si="177"/>
        <v>0.1523925410013017</v>
      </c>
      <c r="L260" s="18">
        <f t="shared" si="178"/>
        <v>6.6666666666666671E-3</v>
      </c>
      <c r="M260" s="6">
        <f t="shared" si="179"/>
        <v>1198.8004007133998</v>
      </c>
      <c r="N260" s="6">
        <f t="shared" si="216"/>
        <v>9.4705231656358588</v>
      </c>
      <c r="O260" s="6">
        <f t="shared" si="180"/>
        <v>6366676.5922924718</v>
      </c>
      <c r="P260" s="6">
        <f>IF($B260&lt;$D$12,0,IF('Plot Data'!X210&gt;0,'Plot Data'!X210,MAX(0,MIN($D$15,$O260))))</f>
        <v>0</v>
      </c>
      <c r="Q260" s="97">
        <f t="shared" si="181"/>
        <v>0</v>
      </c>
      <c r="R260" s="97">
        <f t="shared" si="182"/>
        <v>0</v>
      </c>
      <c r="S260" s="6">
        <f t="shared" si="183"/>
        <v>1198.8004007133998</v>
      </c>
      <c r="T260" s="6"/>
      <c r="U260" s="6"/>
      <c r="V260" s="6">
        <f t="shared" si="184"/>
        <v>0</v>
      </c>
      <c r="W260" s="149">
        <f t="shared" si="217"/>
        <v>1</v>
      </c>
      <c r="X260" s="97">
        <f t="shared" si="185"/>
        <v>0</v>
      </c>
      <c r="Y260" s="6">
        <f t="shared" si="186"/>
        <v>214.99048470441494</v>
      </c>
      <c r="Z260" s="6">
        <f t="shared" si="187"/>
        <v>929.73065734298279</v>
      </c>
      <c r="AA260" s="6">
        <f t="shared" si="188"/>
        <v>816.96384187677677</v>
      </c>
      <c r="AB260" s="6">
        <f t="shared" si="189"/>
        <v>43.675563594130288</v>
      </c>
      <c r="AC260" s="6">
        <f t="shared" si="190"/>
        <v>27.688549960751182</v>
      </c>
      <c r="AD260" s="6">
        <f t="array" ref="AD260">SUM(($A260-A230:A260=J230:J260)*(N230:N260))</f>
        <v>8.6259238098407334</v>
      </c>
      <c r="AE260" s="6">
        <f t="shared" si="191"/>
        <v>7498509.9758135043</v>
      </c>
      <c r="AF260" s="6">
        <f t="shared" si="218"/>
        <v>7306637.7901331782</v>
      </c>
      <c r="AG260" s="6">
        <f t="shared" si="219"/>
        <v>0</v>
      </c>
      <c r="AH260" s="6">
        <f t="shared" si="192"/>
        <v>0</v>
      </c>
      <c r="AI260" s="6">
        <f t="shared" si="193"/>
        <v>0</v>
      </c>
      <c r="AJ260" s="6">
        <f t="shared" si="194"/>
        <v>3505.932913799661</v>
      </c>
      <c r="AK260" s="6">
        <f t="shared" si="195"/>
        <v>4463.440374887763</v>
      </c>
      <c r="AL260" s="6">
        <f t="shared" si="196"/>
        <v>472.00441078580923</v>
      </c>
      <c r="AM260" s="6">
        <f t="shared" si="197"/>
        <v>8441.3776994732325</v>
      </c>
      <c r="AN260" s="6">
        <f t="shared" si="198"/>
        <v>183430.80798085523</v>
      </c>
      <c r="AO260" s="6">
        <f t="shared" si="199"/>
        <v>1490.024186498247</v>
      </c>
      <c r="AP260" s="6">
        <f t="shared" si="200"/>
        <v>8.2336330805353874</v>
      </c>
      <c r="AQ260" s="14">
        <f t="shared" si="201"/>
        <v>8</v>
      </c>
      <c r="AR260" s="146">
        <f t="shared" si="202"/>
        <v>0</v>
      </c>
      <c r="AS260" s="146">
        <f t="shared" si="203"/>
        <v>0.68</v>
      </c>
      <c r="AT260" s="146">
        <f t="shared" si="204"/>
        <v>1</v>
      </c>
      <c r="AU260" s="77">
        <f t="shared" si="205"/>
        <v>0</v>
      </c>
      <c r="AV260" s="77">
        <f t="shared" si="206"/>
        <v>582.19187924828373</v>
      </c>
      <c r="AW260" s="77">
        <f t="shared" si="207"/>
        <v>30.641677855172826</v>
      </c>
      <c r="AX260" s="77">
        <f t="shared" si="208"/>
        <v>13.759391021082553</v>
      </c>
      <c r="AY260" s="6">
        <f t="shared" si="220"/>
        <v>626.59294812453913</v>
      </c>
      <c r="AZ260" s="6">
        <f t="shared" si="209"/>
        <v>34569.674423098892</v>
      </c>
      <c r="BA260" s="6">
        <f t="shared" si="210"/>
        <v>524.03736355670844</v>
      </c>
      <c r="BB260" s="6">
        <f t="shared" si="211"/>
        <v>193362.20986682645</v>
      </c>
      <c r="BC260" s="6">
        <f t="shared" si="212"/>
        <v>38672.441973365298</v>
      </c>
      <c r="BD260" s="6">
        <f t="shared" si="213"/>
        <v>7457.6420041759284</v>
      </c>
      <c r="BE260" s="6">
        <f t="shared" si="214"/>
        <v>0</v>
      </c>
      <c r="BF260" s="6">
        <f t="shared" si="221"/>
        <v>0</v>
      </c>
      <c r="BG260" s="6"/>
      <c r="BH260" s="6"/>
      <c r="BI260" s="51">
        <f t="shared" si="215"/>
        <v>0.97441195833582794</v>
      </c>
      <c r="BT260" s="18"/>
    </row>
    <row r="261" spans="1:72">
      <c r="A261">
        <f t="shared" si="168"/>
        <v>238</v>
      </c>
      <c r="B261" s="30">
        <f t="shared" si="169"/>
        <v>44007</v>
      </c>
      <c r="C261" s="14">
        <f t="shared" si="170"/>
        <v>5</v>
      </c>
      <c r="D261" s="14">
        <f t="shared" si="171"/>
        <v>3</v>
      </c>
      <c r="E261" s="14">
        <f t="shared" si="172"/>
        <v>3</v>
      </c>
      <c r="F261" s="53">
        <f t="shared" si="173"/>
        <v>44007</v>
      </c>
      <c r="G261" s="66">
        <f t="shared" si="174"/>
        <v>1.1499999999999999</v>
      </c>
      <c r="H261" s="66">
        <f t="shared" si="167"/>
        <v>0.1</v>
      </c>
      <c r="I261" s="172">
        <f t="shared" si="175"/>
        <v>7.9000000000000008E-3</v>
      </c>
      <c r="J261" s="14">
        <f t="shared" si="176"/>
        <v>6</v>
      </c>
      <c r="K261" s="18">
        <f t="shared" si="177"/>
        <v>0.15237858635110185</v>
      </c>
      <c r="L261" s="18">
        <f t="shared" si="178"/>
        <v>6.6666666666666671E-3</v>
      </c>
      <c r="M261" s="6">
        <f t="shared" si="179"/>
        <v>1217.5085319063267</v>
      </c>
      <c r="N261" s="6">
        <f t="shared" si="216"/>
        <v>9.6183174020599811</v>
      </c>
      <c r="O261" s="6">
        <f t="shared" si="180"/>
        <v>6366558.3083969261</v>
      </c>
      <c r="P261" s="6">
        <f>IF($B261&lt;$D$12,0,IF('Plot Data'!X211&gt;0,'Plot Data'!X211,MAX(0,MIN($D$15,$O261))))</f>
        <v>0</v>
      </c>
      <c r="Q261" s="97">
        <f t="shared" si="181"/>
        <v>0</v>
      </c>
      <c r="R261" s="97">
        <f t="shared" si="182"/>
        <v>0</v>
      </c>
      <c r="S261" s="6">
        <f t="shared" si="183"/>
        <v>1217.5085319063267</v>
      </c>
      <c r="T261" s="6"/>
      <c r="U261" s="6"/>
      <c r="V261" s="6">
        <f t="shared" si="184"/>
        <v>0</v>
      </c>
      <c r="W261" s="149">
        <f t="shared" si="217"/>
        <v>1</v>
      </c>
      <c r="X261" s="97">
        <f t="shared" si="185"/>
        <v>0</v>
      </c>
      <c r="Y261" s="6">
        <f t="shared" si="186"/>
        <v>218.37781797065145</v>
      </c>
      <c r="Z261" s="6">
        <f t="shared" si="187"/>
        <v>944.2828227726377</v>
      </c>
      <c r="AA261" s="6">
        <f t="shared" si="188"/>
        <v>829.83570828847553</v>
      </c>
      <c r="AB261" s="6">
        <f t="shared" si="189"/>
        <v>44.363435124012121</v>
      </c>
      <c r="AC261" s="6">
        <f t="shared" si="190"/>
        <v>28.106566317075828</v>
      </c>
      <c r="AD261" s="6">
        <f t="array" ref="AD261">SUM(($A261-A231:A261=J231:J261)*(N231:N261))</f>
        <v>8.7617784369923957</v>
      </c>
      <c r="AE261" s="6">
        <f t="shared" si="191"/>
        <v>7498501.2140350677</v>
      </c>
      <c r="AF261" s="6">
        <f t="shared" si="218"/>
        <v>7305420.2816012716</v>
      </c>
      <c r="AG261" s="6">
        <f t="shared" si="219"/>
        <v>0</v>
      </c>
      <c r="AH261" s="6">
        <f t="shared" si="192"/>
        <v>0</v>
      </c>
      <c r="AI261" s="6">
        <f t="shared" si="193"/>
        <v>0</v>
      </c>
      <c r="AJ261" s="6">
        <f t="shared" si="194"/>
        <v>3560.7808049626983</v>
      </c>
      <c r="AK261" s="6">
        <f t="shared" si="195"/>
        <v>4533.5240542479123</v>
      </c>
      <c r="AL261" s="6">
        <f t="shared" si="196"/>
        <v>479.49950115575308</v>
      </c>
      <c r="AM261" s="6">
        <f t="shared" si="197"/>
        <v>8573.8043603663646</v>
      </c>
      <c r="AN261" s="6">
        <f t="shared" si="198"/>
        <v>184507.12807343144</v>
      </c>
      <c r="AO261" s="6">
        <f t="shared" si="199"/>
        <v>1498.7859649352395</v>
      </c>
      <c r="AP261" s="6">
        <f t="shared" si="200"/>
        <v>8.3638573450301212</v>
      </c>
      <c r="AQ261" s="14">
        <f t="shared" si="201"/>
        <v>8</v>
      </c>
      <c r="AR261" s="146">
        <f t="shared" si="202"/>
        <v>0</v>
      </c>
      <c r="AS261" s="146">
        <f t="shared" si="203"/>
        <v>0.68</v>
      </c>
      <c r="AT261" s="146">
        <f t="shared" si="204"/>
        <v>1</v>
      </c>
      <c r="AU261" s="77">
        <f t="shared" si="205"/>
        <v>0</v>
      </c>
      <c r="AV261" s="77">
        <f t="shared" si="206"/>
        <v>591.33514892904554</v>
      </c>
      <c r="AW261" s="77">
        <f t="shared" si="207"/>
        <v>31.122902575212922</v>
      </c>
      <c r="AX261" s="77">
        <f t="shared" si="208"/>
        <v>13.976180350121687</v>
      </c>
      <c r="AY261" s="6">
        <f t="shared" si="220"/>
        <v>636.43423185438019</v>
      </c>
      <c r="AZ261" s="6">
        <f t="shared" si="209"/>
        <v>35206.10865495327</v>
      </c>
      <c r="BA261" s="6">
        <f t="shared" si="210"/>
        <v>559.14040260252239</v>
      </c>
      <c r="BB261" s="6">
        <f t="shared" si="211"/>
        <v>194579.71839873277</v>
      </c>
      <c r="BC261" s="6">
        <f t="shared" si="212"/>
        <v>38915.943679746561</v>
      </c>
      <c r="BD261" s="6">
        <f t="shared" si="213"/>
        <v>7502.0054392999409</v>
      </c>
      <c r="BE261" s="6">
        <f t="shared" si="214"/>
        <v>0</v>
      </c>
      <c r="BF261" s="6">
        <f t="shared" si="221"/>
        <v>0</v>
      </c>
      <c r="BG261" s="6"/>
      <c r="BH261" s="6"/>
      <c r="BI261" s="51">
        <f t="shared" si="215"/>
        <v>0.97425072998956064</v>
      </c>
      <c r="BT261" s="18"/>
    </row>
    <row r="262" spans="1:72">
      <c r="A262">
        <f t="shared" si="168"/>
        <v>239</v>
      </c>
      <c r="B262" s="30">
        <f t="shared" si="169"/>
        <v>44008</v>
      </c>
      <c r="C262" s="14">
        <f t="shared" si="170"/>
        <v>5</v>
      </c>
      <c r="D262" s="14">
        <f t="shared" si="171"/>
        <v>3</v>
      </c>
      <c r="E262" s="14">
        <f t="shared" si="172"/>
        <v>3</v>
      </c>
      <c r="F262" s="53">
        <f t="shared" si="173"/>
        <v>44008</v>
      </c>
      <c r="G262" s="66">
        <f t="shared" si="174"/>
        <v>1.1499999999999999</v>
      </c>
      <c r="H262" s="66">
        <f t="shared" si="167"/>
        <v>0.1</v>
      </c>
      <c r="I262" s="172">
        <f t="shared" si="175"/>
        <v>7.9000000000000008E-3</v>
      </c>
      <c r="J262" s="14">
        <f t="shared" si="176"/>
        <v>6</v>
      </c>
      <c r="K262" s="18">
        <f t="shared" si="177"/>
        <v>0.15236441255332886</v>
      </c>
      <c r="L262" s="18">
        <f t="shared" si="178"/>
        <v>6.6666666666666671E-3</v>
      </c>
      <c r="M262" s="6">
        <f t="shared" si="179"/>
        <v>1236.4806682422184</v>
      </c>
      <c r="N262" s="6">
        <f t="shared" si="216"/>
        <v>9.7681972791135259</v>
      </c>
      <c r="O262" s="6">
        <f t="shared" si="180"/>
        <v>6366438.2982234955</v>
      </c>
      <c r="P262" s="6">
        <f>IF($B262&lt;$D$12,0,IF('Plot Data'!X212&gt;0,'Plot Data'!X212,MAX(0,MIN($D$15,$O262))))</f>
        <v>0</v>
      </c>
      <c r="Q262" s="97">
        <f t="shared" si="181"/>
        <v>0</v>
      </c>
      <c r="R262" s="97">
        <f t="shared" si="182"/>
        <v>0</v>
      </c>
      <c r="S262" s="6">
        <f t="shared" si="183"/>
        <v>1236.4806682422184</v>
      </c>
      <c r="T262" s="6"/>
      <c r="U262" s="6"/>
      <c r="V262" s="6">
        <f t="shared" si="184"/>
        <v>0</v>
      </c>
      <c r="W262" s="149">
        <f t="shared" si="217"/>
        <v>1</v>
      </c>
      <c r="X262" s="97">
        <f t="shared" si="185"/>
        <v>0</v>
      </c>
      <c r="Y262" s="6">
        <f t="shared" si="186"/>
        <v>221.81717562006062</v>
      </c>
      <c r="Z262" s="6">
        <f t="shared" si="187"/>
        <v>959.04032057071981</v>
      </c>
      <c r="AA262" s="6">
        <f t="shared" si="188"/>
        <v>842.9052673562303</v>
      </c>
      <c r="AB262" s="6">
        <f t="shared" si="189"/>
        <v>45.061290963489448</v>
      </c>
      <c r="AC262" s="6">
        <f t="shared" si="190"/>
        <v>28.546587673897914</v>
      </c>
      <c r="AD262" s="6">
        <f t="array" ref="AD262">SUM(($A262-A232:A262=J232:J262)*(N232:N262))</f>
        <v>8.899604965289166</v>
      </c>
      <c r="AE262" s="6">
        <f t="shared" si="191"/>
        <v>7498492.3144301027</v>
      </c>
      <c r="AF262" s="6">
        <f t="shared" si="218"/>
        <v>7304183.8009330295</v>
      </c>
      <c r="AG262" s="6">
        <f t="shared" si="219"/>
        <v>0</v>
      </c>
      <c r="AH262" s="6">
        <f t="shared" si="192"/>
        <v>0</v>
      </c>
      <c r="AI262" s="6">
        <f t="shared" si="193"/>
        <v>0</v>
      </c>
      <c r="AJ262" s="6">
        <f t="shared" si="194"/>
        <v>3616.4039770141367</v>
      </c>
      <c r="AK262" s="6">
        <f t="shared" si="195"/>
        <v>4604.5978164989128</v>
      </c>
      <c r="AL262" s="6">
        <f t="shared" si="196"/>
        <v>487.11459948005535</v>
      </c>
      <c r="AM262" s="6">
        <f t="shared" si="197"/>
        <v>8708.1163929931045</v>
      </c>
      <c r="AN262" s="6">
        <f t="shared" si="198"/>
        <v>185600.39710408161</v>
      </c>
      <c r="AO262" s="6">
        <f t="shared" si="199"/>
        <v>1507.6855699005287</v>
      </c>
      <c r="AP262" s="6">
        <f t="shared" si="200"/>
        <v>8.4959378300466142</v>
      </c>
      <c r="AQ262" s="14">
        <f t="shared" si="201"/>
        <v>8</v>
      </c>
      <c r="AR262" s="146">
        <f t="shared" si="202"/>
        <v>0</v>
      </c>
      <c r="AS262" s="146">
        <f t="shared" si="203"/>
        <v>0.68</v>
      </c>
      <c r="AT262" s="146">
        <f t="shared" si="204"/>
        <v>1</v>
      </c>
      <c r="AU262" s="77">
        <f t="shared" si="205"/>
        <v>0</v>
      </c>
      <c r="AV262" s="77">
        <f t="shared" si="206"/>
        <v>600.60600464356685</v>
      </c>
      <c r="AW262" s="77">
        <f t="shared" si="207"/>
        <v>31.610842349661414</v>
      </c>
      <c r="AX262" s="77">
        <f t="shared" si="208"/>
        <v>14.196299239683874</v>
      </c>
      <c r="AY262" s="6">
        <f t="shared" si="220"/>
        <v>646.41314623291214</v>
      </c>
      <c r="AZ262" s="6">
        <f t="shared" si="209"/>
        <v>35852.52180118618</v>
      </c>
      <c r="BA262" s="6">
        <f t="shared" si="210"/>
        <v>594.7842733152055</v>
      </c>
      <c r="BB262" s="6">
        <f t="shared" si="211"/>
        <v>195816.19906697498</v>
      </c>
      <c r="BC262" s="6">
        <f t="shared" si="212"/>
        <v>39163.239813395005</v>
      </c>
      <c r="BD262" s="6">
        <f t="shared" si="213"/>
        <v>7547.0667302634301</v>
      </c>
      <c r="BE262" s="6">
        <f t="shared" si="214"/>
        <v>0</v>
      </c>
      <c r="BF262" s="6">
        <f t="shared" si="221"/>
        <v>0</v>
      </c>
      <c r="BG262" s="6"/>
      <c r="BH262" s="6"/>
      <c r="BI262" s="51">
        <f t="shared" si="215"/>
        <v>0.97408698904403146</v>
      </c>
      <c r="BT262" s="18"/>
    </row>
    <row r="263" spans="1:72">
      <c r="A263">
        <f t="shared" si="168"/>
        <v>240</v>
      </c>
      <c r="B263" s="30">
        <f t="shared" si="169"/>
        <v>44009</v>
      </c>
      <c r="C263" s="14">
        <f t="shared" si="170"/>
        <v>5</v>
      </c>
      <c r="D263" s="14">
        <f t="shared" si="171"/>
        <v>3</v>
      </c>
      <c r="E263" s="14">
        <f t="shared" si="172"/>
        <v>3</v>
      </c>
      <c r="F263" s="53">
        <f t="shared" si="173"/>
        <v>44009</v>
      </c>
      <c r="G263" s="66">
        <f t="shared" si="174"/>
        <v>1.1499999999999999</v>
      </c>
      <c r="H263" s="66">
        <f t="shared" si="167"/>
        <v>0.1</v>
      </c>
      <c r="I263" s="172">
        <f t="shared" si="175"/>
        <v>7.9000000000000008E-3</v>
      </c>
      <c r="J263" s="14">
        <f t="shared" si="176"/>
        <v>6</v>
      </c>
      <c r="K263" s="18">
        <f t="shared" si="177"/>
        <v>0.15235001647000349</v>
      </c>
      <c r="L263" s="18">
        <f t="shared" si="178"/>
        <v>6.6666666666666671E-3</v>
      </c>
      <c r="M263" s="6">
        <f t="shared" si="179"/>
        <v>1255.7171893048417</v>
      </c>
      <c r="N263" s="6">
        <f t="shared" si="216"/>
        <v>9.9201657955082503</v>
      </c>
      <c r="O263" s="6">
        <f t="shared" si="180"/>
        <v>6366316.5683315424</v>
      </c>
      <c r="P263" s="6">
        <f>IF($B263&lt;$D$12,0,IF('Plot Data'!X213&gt;0,'Plot Data'!X213,MAX(0,MIN($D$15,$O263))))</f>
        <v>0</v>
      </c>
      <c r="Q263" s="97">
        <f t="shared" si="181"/>
        <v>0</v>
      </c>
      <c r="R263" s="97">
        <f t="shared" si="182"/>
        <v>0</v>
      </c>
      <c r="S263" s="6">
        <f t="shared" si="183"/>
        <v>1255.7171893048417</v>
      </c>
      <c r="T263" s="6"/>
      <c r="U263" s="6"/>
      <c r="V263" s="6">
        <f t="shared" si="184"/>
        <v>0</v>
      </c>
      <c r="W263" s="149">
        <f t="shared" si="217"/>
        <v>1</v>
      </c>
      <c r="X263" s="97">
        <f t="shared" si="185"/>
        <v>0</v>
      </c>
      <c r="Y263" s="6">
        <f t="shared" si="186"/>
        <v>225.30645481744725</v>
      </c>
      <c r="Z263" s="6">
        <f t="shared" si="187"/>
        <v>974.00682552506134</v>
      </c>
      <c r="AA263" s="6">
        <f t="shared" si="188"/>
        <v>856.16452830629953</v>
      </c>
      <c r="AB263" s="6">
        <f t="shared" si="189"/>
        <v>45.768974375313121</v>
      </c>
      <c r="AC263" s="6">
        <f t="shared" si="190"/>
        <v>29.003388187908403</v>
      </c>
      <c r="AD263" s="6">
        <f t="array" ref="AD263">SUM(($A263-A233:A263=J233:J263)*(N233:N263))</f>
        <v>9.0393724391243424</v>
      </c>
      <c r="AE263" s="6">
        <f t="shared" si="191"/>
        <v>7498483.2750576632</v>
      </c>
      <c r="AF263" s="6">
        <f t="shared" si="218"/>
        <v>7302928.083743725</v>
      </c>
      <c r="AG263" s="6">
        <f t="shared" si="219"/>
        <v>0</v>
      </c>
      <c r="AH263" s="6">
        <f t="shared" si="192"/>
        <v>0</v>
      </c>
      <c r="AI263" s="6">
        <f t="shared" si="193"/>
        <v>0</v>
      </c>
      <c r="AJ263" s="6">
        <f t="shared" si="194"/>
        <v>3672.8078859764705</v>
      </c>
      <c r="AK263" s="6">
        <f t="shared" si="195"/>
        <v>4676.6711393423611</v>
      </c>
      <c r="AL263" s="6">
        <f t="shared" si="196"/>
        <v>494.84081322833572</v>
      </c>
      <c r="AM263" s="6">
        <f t="shared" si="197"/>
        <v>8844.319838547166</v>
      </c>
      <c r="AN263" s="6">
        <f t="shared" si="198"/>
        <v>186710.87147539327</v>
      </c>
      <c r="AO263" s="6">
        <f t="shared" si="199"/>
        <v>1516.7249423396529</v>
      </c>
      <c r="AP263" s="6">
        <f t="shared" si="200"/>
        <v>8.6298852825587868</v>
      </c>
      <c r="AQ263" s="14">
        <f t="shared" si="201"/>
        <v>8</v>
      </c>
      <c r="AR263" s="146">
        <f t="shared" si="202"/>
        <v>0</v>
      </c>
      <c r="AS263" s="146">
        <f t="shared" si="203"/>
        <v>0.68</v>
      </c>
      <c r="AT263" s="146">
        <f t="shared" si="204"/>
        <v>1</v>
      </c>
      <c r="AU263" s="77">
        <f t="shared" si="205"/>
        <v>0</v>
      </c>
      <c r="AV263" s="77">
        <f t="shared" si="206"/>
        <v>610.00670351112399</v>
      </c>
      <c r="AW263" s="77">
        <f t="shared" si="207"/>
        <v>32.105615974269682</v>
      </c>
      <c r="AX263" s="77">
        <f t="shared" si="208"/>
        <v>14.419613108316621</v>
      </c>
      <c r="AY263" s="6">
        <f t="shared" si="220"/>
        <v>656.53193259371028</v>
      </c>
      <c r="AZ263" s="6">
        <f t="shared" si="209"/>
        <v>36509.053733779889</v>
      </c>
      <c r="BA263" s="6">
        <f t="shared" si="210"/>
        <v>630.97709472191286</v>
      </c>
      <c r="BB263" s="6">
        <f t="shared" si="211"/>
        <v>197071.91625627983</v>
      </c>
      <c r="BC263" s="6">
        <f t="shared" si="212"/>
        <v>39414.383251255975</v>
      </c>
      <c r="BD263" s="6">
        <f t="shared" si="213"/>
        <v>7592.8357046387437</v>
      </c>
      <c r="BE263" s="6">
        <f t="shared" si="214"/>
        <v>0</v>
      </c>
      <c r="BF263" s="6">
        <f t="shared" si="221"/>
        <v>0</v>
      </c>
      <c r="BG263" s="6"/>
      <c r="BH263" s="6"/>
      <c r="BI263" s="51">
        <f t="shared" si="215"/>
        <v>0.97392070047493251</v>
      </c>
      <c r="BT263" s="18"/>
    </row>
    <row r="264" spans="1:72">
      <c r="A264">
        <f t="shared" si="168"/>
        <v>241</v>
      </c>
      <c r="B264" s="30">
        <f t="shared" si="169"/>
        <v>44010</v>
      </c>
      <c r="C264" s="14">
        <f t="shared" si="170"/>
        <v>5</v>
      </c>
      <c r="D264" s="14">
        <f t="shared" si="171"/>
        <v>3</v>
      </c>
      <c r="E264" s="14">
        <f t="shared" si="172"/>
        <v>3</v>
      </c>
      <c r="F264" s="53">
        <f t="shared" si="173"/>
        <v>44010</v>
      </c>
      <c r="G264" s="66">
        <f t="shared" si="174"/>
        <v>1.1499999999999999</v>
      </c>
      <c r="H264" s="66">
        <f t="shared" si="167"/>
        <v>0.1</v>
      </c>
      <c r="I264" s="172">
        <f t="shared" si="175"/>
        <v>7.9000000000000008E-3</v>
      </c>
      <c r="J264" s="14">
        <f t="shared" si="176"/>
        <v>6</v>
      </c>
      <c r="K264" s="18">
        <f t="shared" si="177"/>
        <v>0.15233539495606171</v>
      </c>
      <c r="L264" s="18">
        <f t="shared" si="178"/>
        <v>6.6666666666666671E-3</v>
      </c>
      <c r="M264" s="6">
        <f t="shared" si="179"/>
        <v>1275.2201237541528</v>
      </c>
      <c r="N264" s="6">
        <f t="shared" si="216"/>
        <v>10.074238977657808</v>
      </c>
      <c r="O264" s="6">
        <f t="shared" si="180"/>
        <v>6366193.1119362488</v>
      </c>
      <c r="P264" s="6">
        <f>IF($B264&lt;$D$12,0,IF('Plot Data'!X214&gt;0,'Plot Data'!X214,MAX(0,MIN($D$15,$O264))))</f>
        <v>0</v>
      </c>
      <c r="Q264" s="97">
        <f t="shared" si="181"/>
        <v>0</v>
      </c>
      <c r="R264" s="97">
        <f t="shared" si="182"/>
        <v>0</v>
      </c>
      <c r="S264" s="6">
        <f t="shared" si="183"/>
        <v>1275.2201237541528</v>
      </c>
      <c r="T264" s="6"/>
      <c r="U264" s="6"/>
      <c r="V264" s="6">
        <f t="shared" si="184"/>
        <v>0</v>
      </c>
      <c r="W264" s="149">
        <f t="shared" si="217"/>
        <v>1</v>
      </c>
      <c r="X264" s="97">
        <f t="shared" si="185"/>
        <v>0</v>
      </c>
      <c r="Y264" s="6">
        <f t="shared" si="186"/>
        <v>228.84487187656561</v>
      </c>
      <c r="Z264" s="6">
        <f t="shared" si="187"/>
        <v>989.18453459377474</v>
      </c>
      <c r="AA264" s="6">
        <f t="shared" si="188"/>
        <v>869.61051313094924</v>
      </c>
      <c r="AB264" s="6">
        <f t="shared" si="189"/>
        <v>46.486532867149137</v>
      </c>
      <c r="AC264" s="6">
        <f t="shared" si="190"/>
        <v>29.47193514022587</v>
      </c>
      <c r="AD264" s="6">
        <f t="array" ref="AD264">SUM(($A264-A234:A264=J234:J264)*(N234:N264))</f>
        <v>9.1810902412619555</v>
      </c>
      <c r="AE264" s="6">
        <f t="shared" si="191"/>
        <v>7498474.0939674219</v>
      </c>
      <c r="AF264" s="6">
        <f t="shared" si="218"/>
        <v>7301652.8636199711</v>
      </c>
      <c r="AG264" s="6">
        <f t="shared" si="219"/>
        <v>0</v>
      </c>
      <c r="AH264" s="6">
        <f t="shared" si="192"/>
        <v>0</v>
      </c>
      <c r="AI264" s="6">
        <f t="shared" si="193"/>
        <v>0</v>
      </c>
      <c r="AJ264" s="6">
        <f t="shared" si="194"/>
        <v>3729.9986032602828</v>
      </c>
      <c r="AK264" s="6">
        <f t="shared" si="195"/>
        <v>4749.7586279380366</v>
      </c>
      <c r="AL264" s="6">
        <f t="shared" si="196"/>
        <v>502.67432071399702</v>
      </c>
      <c r="AM264" s="6">
        <f t="shared" si="197"/>
        <v>8982.4315519123174</v>
      </c>
      <c r="AN264" s="6">
        <f t="shared" si="198"/>
        <v>187838.79879554102</v>
      </c>
      <c r="AO264" s="6">
        <f t="shared" si="199"/>
        <v>1525.9060325809148</v>
      </c>
      <c r="AP264" s="6">
        <f t="shared" si="200"/>
        <v>8.7657341995854949</v>
      </c>
      <c r="AQ264" s="14">
        <f t="shared" si="201"/>
        <v>8</v>
      </c>
      <c r="AR264" s="146">
        <f t="shared" si="202"/>
        <v>0</v>
      </c>
      <c r="AS264" s="146">
        <f t="shared" si="203"/>
        <v>0.68</v>
      </c>
      <c r="AT264" s="146">
        <f t="shared" si="204"/>
        <v>1</v>
      </c>
      <c r="AU264" s="77">
        <f t="shared" si="205"/>
        <v>0</v>
      </c>
      <c r="AV264" s="77">
        <f t="shared" si="206"/>
        <v>619.54004708868501</v>
      </c>
      <c r="AW264" s="77">
        <f t="shared" si="207"/>
        <v>32.607370899404479</v>
      </c>
      <c r="AX264" s="77">
        <f t="shared" si="208"/>
        <v>14.646071800100199</v>
      </c>
      <c r="AY264" s="6">
        <f t="shared" si="220"/>
        <v>666.79348978818973</v>
      </c>
      <c r="AZ264" s="6">
        <f t="shared" si="209"/>
        <v>37175.847223568082</v>
      </c>
      <c r="BA264" s="6">
        <f t="shared" si="210"/>
        <v>639.47103229920742</v>
      </c>
      <c r="BB264" s="6">
        <f t="shared" si="211"/>
        <v>198347.13638003398</v>
      </c>
      <c r="BC264" s="6">
        <f t="shared" si="212"/>
        <v>39669.427276006805</v>
      </c>
      <c r="BD264" s="6">
        <f t="shared" si="213"/>
        <v>7639.3222375058931</v>
      </c>
      <c r="BE264" s="6">
        <f t="shared" si="214"/>
        <v>0</v>
      </c>
      <c r="BF264" s="6">
        <f t="shared" si="221"/>
        <v>0</v>
      </c>
      <c r="BG264" s="6"/>
      <c r="BH264" s="6"/>
      <c r="BI264" s="51">
        <f t="shared" si="215"/>
        <v>0.97375182898800772</v>
      </c>
      <c r="BT264" s="18"/>
    </row>
    <row r="265" spans="1:72">
      <c r="A265">
        <f t="shared" si="168"/>
        <v>242</v>
      </c>
      <c r="B265" s="30">
        <f t="shared" si="169"/>
        <v>44011</v>
      </c>
      <c r="C265" s="14">
        <f t="shared" si="170"/>
        <v>5</v>
      </c>
      <c r="D265" s="14">
        <f t="shared" si="171"/>
        <v>3</v>
      </c>
      <c r="E265" s="14">
        <f t="shared" si="172"/>
        <v>3</v>
      </c>
      <c r="F265" s="53">
        <f t="shared" si="173"/>
        <v>44011</v>
      </c>
      <c r="G265" s="66">
        <f t="shared" si="174"/>
        <v>1.1499999999999999</v>
      </c>
      <c r="H265" s="66">
        <f t="shared" si="167"/>
        <v>0.1</v>
      </c>
      <c r="I265" s="172">
        <f t="shared" si="175"/>
        <v>7.9000000000000008E-3</v>
      </c>
      <c r="J265" s="14">
        <f t="shared" si="176"/>
        <v>6</v>
      </c>
      <c r="K265" s="18">
        <f t="shared" si="177"/>
        <v>0.15232054484043056</v>
      </c>
      <c r="L265" s="18">
        <f t="shared" si="178"/>
        <v>6.6666666666666671E-3</v>
      </c>
      <c r="M265" s="6">
        <f t="shared" si="179"/>
        <v>1294.9924037088024</v>
      </c>
      <c r="N265" s="6">
        <f t="shared" si="216"/>
        <v>10.230439989299541</v>
      </c>
      <c r="O265" s="6">
        <f t="shared" si="180"/>
        <v>6366067.9130531838</v>
      </c>
      <c r="P265" s="6">
        <f>IF($B265&lt;$D$12,0,IF('Plot Data'!X215&gt;0,'Plot Data'!X215,MAX(0,MIN($D$15,$O265))))</f>
        <v>0</v>
      </c>
      <c r="Q265" s="97">
        <f t="shared" si="181"/>
        <v>0</v>
      </c>
      <c r="R265" s="97">
        <f t="shared" si="182"/>
        <v>0</v>
      </c>
      <c r="S265" s="6">
        <f t="shared" si="183"/>
        <v>1294.9924037088024</v>
      </c>
      <c r="T265" s="6"/>
      <c r="U265" s="6"/>
      <c r="V265" s="6">
        <f t="shared" si="184"/>
        <v>0</v>
      </c>
      <c r="W265" s="149">
        <f t="shared" si="217"/>
        <v>1</v>
      </c>
      <c r="X265" s="97">
        <f t="shared" si="185"/>
        <v>0</v>
      </c>
      <c r="Y265" s="6">
        <f t="shared" si="186"/>
        <v>232.4326643357457</v>
      </c>
      <c r="Z265" s="6">
        <f t="shared" si="187"/>
        <v>1004.5737514438733</v>
      </c>
      <c r="AA265" s="6">
        <f t="shared" si="188"/>
        <v>883.24412447583359</v>
      </c>
      <c r="AB265" s="6">
        <f t="shared" si="189"/>
        <v>47.214141138631888</v>
      </c>
      <c r="AC265" s="6">
        <f t="shared" si="190"/>
        <v>29.947838240311548</v>
      </c>
      <c r="AD265" s="6">
        <f t="array" ref="AD265">SUM(($A265-A235:A265=J235:J265)*(N235:N265))</f>
        <v>9.3247928748797975</v>
      </c>
      <c r="AE265" s="6">
        <f t="shared" si="191"/>
        <v>7498464.7691745469</v>
      </c>
      <c r="AF265" s="6">
        <f t="shared" si="218"/>
        <v>7300357.8712162627</v>
      </c>
      <c r="AG265" s="6">
        <f t="shared" si="219"/>
        <v>0</v>
      </c>
      <c r="AH265" s="6">
        <f t="shared" si="192"/>
        <v>0</v>
      </c>
      <c r="AI265" s="6">
        <f t="shared" si="193"/>
        <v>0</v>
      </c>
      <c r="AJ265" s="6">
        <f t="shared" si="194"/>
        <v>3787.9845911894658</v>
      </c>
      <c r="AK265" s="6">
        <f t="shared" si="195"/>
        <v>4823.8741137674442</v>
      </c>
      <c r="AL265" s="6">
        <f t="shared" si="196"/>
        <v>510.61583073743753</v>
      </c>
      <c r="AM265" s="6">
        <f t="shared" si="197"/>
        <v>9122.4745356943477</v>
      </c>
      <c r="AN265" s="6">
        <f t="shared" si="198"/>
        <v>188984.4234225929</v>
      </c>
      <c r="AO265" s="6">
        <f t="shared" si="199"/>
        <v>1535.2308254557947</v>
      </c>
      <c r="AP265" s="6">
        <f t="shared" si="200"/>
        <v>8.9035267018875537</v>
      </c>
      <c r="AQ265" s="14">
        <f t="shared" si="201"/>
        <v>8</v>
      </c>
      <c r="AR265" s="146">
        <f t="shared" si="202"/>
        <v>0</v>
      </c>
      <c r="AS265" s="146">
        <f t="shared" si="203"/>
        <v>0.68</v>
      </c>
      <c r="AT265" s="146">
        <f t="shared" si="204"/>
        <v>1</v>
      </c>
      <c r="AU265" s="77">
        <f t="shared" si="205"/>
        <v>0</v>
      </c>
      <c r="AV265" s="77">
        <f t="shared" si="206"/>
        <v>629.2084092891896</v>
      </c>
      <c r="AW265" s="77">
        <f t="shared" si="207"/>
        <v>33.116232067852089</v>
      </c>
      <c r="AX265" s="77">
        <f t="shared" si="208"/>
        <v>14.875690517487723</v>
      </c>
      <c r="AY265" s="6">
        <f t="shared" si="220"/>
        <v>677.20033187452941</v>
      </c>
      <c r="AZ265" s="6">
        <f t="shared" si="209"/>
        <v>37853.047555442608</v>
      </c>
      <c r="BA265" s="6">
        <f t="shared" si="210"/>
        <v>648.08435629866085</v>
      </c>
      <c r="BB265" s="6">
        <f t="shared" si="211"/>
        <v>199642.12878374278</v>
      </c>
      <c r="BC265" s="6">
        <f t="shared" si="212"/>
        <v>39928.425756748569</v>
      </c>
      <c r="BD265" s="6">
        <f t="shared" si="213"/>
        <v>7686.536378644525</v>
      </c>
      <c r="BE265" s="6">
        <f t="shared" si="214"/>
        <v>0</v>
      </c>
      <c r="BF265" s="6">
        <f t="shared" si="221"/>
        <v>0</v>
      </c>
      <c r="BG265" s="6"/>
      <c r="BH265" s="6"/>
      <c r="BI265" s="51">
        <f t="shared" si="215"/>
        <v>0.97358033890181328</v>
      </c>
      <c r="BT265" s="18"/>
    </row>
    <row r="266" spans="1:72">
      <c r="A266">
        <f t="shared" si="168"/>
        <v>243</v>
      </c>
      <c r="B266" s="30">
        <f t="shared" si="169"/>
        <v>44012</v>
      </c>
      <c r="C266" s="14">
        <f t="shared" si="170"/>
        <v>5</v>
      </c>
      <c r="D266" s="14">
        <f t="shared" si="171"/>
        <v>3</v>
      </c>
      <c r="E266" s="14">
        <f t="shared" si="172"/>
        <v>3</v>
      </c>
      <c r="F266" s="53">
        <f t="shared" si="173"/>
        <v>44012</v>
      </c>
      <c r="G266" s="66">
        <f t="shared" si="174"/>
        <v>1.1499999999999999</v>
      </c>
      <c r="H266" s="66">
        <f t="shared" si="167"/>
        <v>0.1</v>
      </c>
      <c r="I266" s="172">
        <f t="shared" si="175"/>
        <v>7.9000000000000008E-3</v>
      </c>
      <c r="J266" s="14">
        <f t="shared" si="176"/>
        <v>6</v>
      </c>
      <c r="K266" s="18">
        <f t="shared" si="177"/>
        <v>0.15230546291565197</v>
      </c>
      <c r="L266" s="18">
        <f t="shared" si="178"/>
        <v>6.6666666666666671E-3</v>
      </c>
      <c r="M266" s="6">
        <f t="shared" si="179"/>
        <v>1315.0372321608988</v>
      </c>
      <c r="N266" s="6">
        <f t="shared" si="216"/>
        <v>10.388794134071102</v>
      </c>
      <c r="O266" s="6">
        <f t="shared" si="180"/>
        <v>6365940.9504430247</v>
      </c>
      <c r="P266" s="6">
        <f>IF($B266&lt;$D$12,0,IF('Plot Data'!X216&gt;0,'Plot Data'!X216,MAX(0,MIN($D$15,$O266))))</f>
        <v>0</v>
      </c>
      <c r="Q266" s="97">
        <f t="shared" si="181"/>
        <v>0</v>
      </c>
      <c r="R266" s="97">
        <f t="shared" si="182"/>
        <v>0</v>
      </c>
      <c r="S266" s="6">
        <f t="shared" si="183"/>
        <v>1315.0372321608988</v>
      </c>
      <c r="T266" s="6"/>
      <c r="U266" s="6"/>
      <c r="V266" s="6">
        <f t="shared" si="184"/>
        <v>0</v>
      </c>
      <c r="W266" s="149">
        <f t="shared" si="217"/>
        <v>1</v>
      </c>
      <c r="X266" s="97">
        <f t="shared" si="185"/>
        <v>0</v>
      </c>
      <c r="Y266" s="6">
        <f t="shared" si="186"/>
        <v>236.07070569315943</v>
      </c>
      <c r="Z266" s="6">
        <f t="shared" si="187"/>
        <v>1020.1760990033223</v>
      </c>
      <c r="AA266" s="6">
        <f t="shared" si="188"/>
        <v>897.06868163400577</v>
      </c>
      <c r="AB266" s="6">
        <f t="shared" si="189"/>
        <v>47.952016028535994</v>
      </c>
      <c r="AC266" s="6">
        <f t="shared" si="190"/>
        <v>30.427974639209541</v>
      </c>
      <c r="AD266" s="6">
        <f t="array" ref="AD266">SUM(($A266-A236:A266=J236:J266)*(N236:N266))</f>
        <v>9.4705231656358588</v>
      </c>
      <c r="AE266" s="6">
        <f t="shared" si="191"/>
        <v>7498455.2986513814</v>
      </c>
      <c r="AF266" s="6">
        <f t="shared" si="218"/>
        <v>7299042.8339841021</v>
      </c>
      <c r="AG266" s="6">
        <f t="shared" si="219"/>
        <v>0</v>
      </c>
      <c r="AH266" s="6">
        <f t="shared" si="192"/>
        <v>0</v>
      </c>
      <c r="AI266" s="6">
        <f t="shared" si="193"/>
        <v>0</v>
      </c>
      <c r="AJ266" s="6">
        <f t="shared" si="194"/>
        <v>3846.7750186538833</v>
      </c>
      <c r="AK266" s="6">
        <f t="shared" si="195"/>
        <v>4899.0295151082255</v>
      </c>
      <c r="AL266" s="6">
        <f t="shared" si="196"/>
        <v>518.66934896112809</v>
      </c>
      <c r="AM266" s="6">
        <f t="shared" si="197"/>
        <v>9264.4738827232359</v>
      </c>
      <c r="AN266" s="6">
        <f t="shared" si="198"/>
        <v>190147.99078455925</v>
      </c>
      <c r="AO266" s="6">
        <f t="shared" si="199"/>
        <v>1544.7013486214305</v>
      </c>
      <c r="AP266" s="6">
        <f t="shared" si="200"/>
        <v>9.0432979904320359</v>
      </c>
      <c r="AQ266" s="14">
        <f t="shared" si="201"/>
        <v>8</v>
      </c>
      <c r="AR266" s="146">
        <f t="shared" si="202"/>
        <v>0</v>
      </c>
      <c r="AS266" s="146">
        <f t="shared" si="203"/>
        <v>0.68</v>
      </c>
      <c r="AT266" s="146">
        <f t="shared" si="204"/>
        <v>1</v>
      </c>
      <c r="AU266" s="77">
        <f t="shared" si="205"/>
        <v>0</v>
      </c>
      <c r="AV266" s="77">
        <f t="shared" si="206"/>
        <v>639.01320934757848</v>
      </c>
      <c r="AW266" s="77">
        <f t="shared" si="207"/>
        <v>33.632274176188339</v>
      </c>
      <c r="AX266" s="77">
        <f t="shared" si="208"/>
        <v>15.108525164362206</v>
      </c>
      <c r="AY266" s="6">
        <f t="shared" si="220"/>
        <v>687.75400868812903</v>
      </c>
      <c r="AZ266" s="6">
        <f t="shared" si="209"/>
        <v>38540.801564130736</v>
      </c>
      <c r="BA266" s="6">
        <f t="shared" si="210"/>
        <v>656.81715559376914</v>
      </c>
      <c r="BB266" s="6">
        <f t="shared" si="211"/>
        <v>200957.16601590367</v>
      </c>
      <c r="BC266" s="6">
        <f t="shared" si="212"/>
        <v>40191.43320318075</v>
      </c>
      <c r="BD266" s="6">
        <f t="shared" si="213"/>
        <v>7734.4883946730606</v>
      </c>
      <c r="BE266" s="6">
        <f t="shared" si="214"/>
        <v>0</v>
      </c>
      <c r="BF266" s="6">
        <f t="shared" si="221"/>
        <v>0</v>
      </c>
      <c r="BG266" s="6"/>
      <c r="BH266" s="6"/>
      <c r="BI266" s="51">
        <f t="shared" si="215"/>
        <v>0.9734061941126535</v>
      </c>
      <c r="BT266" s="18"/>
    </row>
    <row r="267" spans="1:72">
      <c r="A267">
        <f t="shared" si="168"/>
        <v>244</v>
      </c>
      <c r="B267" s="30">
        <f t="shared" si="169"/>
        <v>44013</v>
      </c>
      <c r="C267" s="14">
        <f t="shared" si="170"/>
        <v>5</v>
      </c>
      <c r="D267" s="14">
        <f t="shared" si="171"/>
        <v>3</v>
      </c>
      <c r="E267" s="14">
        <f t="shared" si="172"/>
        <v>3</v>
      </c>
      <c r="F267" s="53">
        <f t="shared" si="173"/>
        <v>44013</v>
      </c>
      <c r="G267" s="66">
        <f t="shared" si="174"/>
        <v>1.1499999999999999</v>
      </c>
      <c r="H267" s="66">
        <f t="shared" si="167"/>
        <v>0.1</v>
      </c>
      <c r="I267" s="172">
        <f t="shared" si="175"/>
        <v>7.9000000000000008E-3</v>
      </c>
      <c r="J267" s="14">
        <f t="shared" si="176"/>
        <v>6</v>
      </c>
      <c r="K267" s="18">
        <f t="shared" si="177"/>
        <v>0.1522901459347277</v>
      </c>
      <c r="L267" s="18">
        <f t="shared" si="178"/>
        <v>6.6666666666666671E-3</v>
      </c>
      <c r="M267" s="6">
        <f t="shared" si="179"/>
        <v>1335.3576444229755</v>
      </c>
      <c r="N267" s="6">
        <f t="shared" si="216"/>
        <v>10.549325390941506</v>
      </c>
      <c r="O267" s="6">
        <f t="shared" si="180"/>
        <v>6365812.2010533586</v>
      </c>
      <c r="P267" s="6">
        <f>IF($B267&lt;$D$12,0,IF('Plot Data'!X217&gt;0,'Plot Data'!X217,MAX(0,MIN($D$15,$O267))))</f>
        <v>0</v>
      </c>
      <c r="Q267" s="97">
        <f t="shared" si="181"/>
        <v>0</v>
      </c>
      <c r="R267" s="97">
        <f t="shared" si="182"/>
        <v>0</v>
      </c>
      <c r="S267" s="6">
        <f t="shared" si="183"/>
        <v>1335.3576444229755</v>
      </c>
      <c r="T267" s="6"/>
      <c r="U267" s="6"/>
      <c r="V267" s="6">
        <f t="shared" si="184"/>
        <v>0</v>
      </c>
      <c r="W267" s="149">
        <f t="shared" si="217"/>
        <v>1</v>
      </c>
      <c r="X267" s="97">
        <f t="shared" si="185"/>
        <v>0</v>
      </c>
      <c r="Y267" s="6">
        <f t="shared" si="186"/>
        <v>239.76008014267995</v>
      </c>
      <c r="Z267" s="6">
        <f t="shared" si="187"/>
        <v>1035.993922967042</v>
      </c>
      <c r="AA267" s="6">
        <f t="shared" si="188"/>
        <v>911.08830454218378</v>
      </c>
      <c r="AB267" s="6">
        <f t="shared" si="189"/>
        <v>48.70034127625307</v>
      </c>
      <c r="AC267" s="6">
        <f t="shared" si="190"/>
        <v>30.911338383669683</v>
      </c>
      <c r="AD267" s="6">
        <f t="array" ref="AD267">SUM(($A267-A237:A267=J237:J267)*(N237:N267))</f>
        <v>9.6183174020599811</v>
      </c>
      <c r="AE267" s="6">
        <f t="shared" si="191"/>
        <v>7498445.6803339794</v>
      </c>
      <c r="AF267" s="6">
        <f t="shared" si="218"/>
        <v>7297707.4763396792</v>
      </c>
      <c r="AG267" s="6">
        <f t="shared" si="219"/>
        <v>0</v>
      </c>
      <c r="AH267" s="6">
        <f t="shared" si="192"/>
        <v>0</v>
      </c>
      <c r="AI267" s="6">
        <f t="shared" si="193"/>
        <v>0</v>
      </c>
      <c r="AJ267" s="6">
        <f t="shared" si="194"/>
        <v>3906.3786599671375</v>
      </c>
      <c r="AK267" s="6">
        <f t="shared" si="195"/>
        <v>4975.2347922568297</v>
      </c>
      <c r="AL267" s="6">
        <f t="shared" si="196"/>
        <v>526.84003445165149</v>
      </c>
      <c r="AM267" s="6">
        <f t="shared" si="197"/>
        <v>9408.4534866756185</v>
      </c>
      <c r="AN267" s="6">
        <f t="shared" si="198"/>
        <v>191329.75050762779</v>
      </c>
      <c r="AO267" s="6">
        <f t="shared" si="199"/>
        <v>1554.3196660234905</v>
      </c>
      <c r="AP267" s="6">
        <f t="shared" si="200"/>
        <v>9.1850685036062192</v>
      </c>
      <c r="AQ267" s="14">
        <f t="shared" si="201"/>
        <v>8</v>
      </c>
      <c r="AR267" s="146">
        <f t="shared" si="202"/>
        <v>0</v>
      </c>
      <c r="AS267" s="146">
        <f t="shared" si="203"/>
        <v>0.68</v>
      </c>
      <c r="AT267" s="146">
        <f t="shared" si="204"/>
        <v>1</v>
      </c>
      <c r="AU267" s="77">
        <f t="shared" si="205"/>
        <v>0</v>
      </c>
      <c r="AV267" s="77">
        <f t="shared" si="206"/>
        <v>648.95464343274227</v>
      </c>
      <c r="AW267" s="77">
        <f t="shared" si="207"/>
        <v>34.155507549091695</v>
      </c>
      <c r="AX267" s="77">
        <f t="shared" si="208"/>
        <v>15.344645129131514</v>
      </c>
      <c r="AY267" s="6">
        <f t="shared" si="220"/>
        <v>698.4547961109655</v>
      </c>
      <c r="AZ267" s="6">
        <f t="shared" si="209"/>
        <v>39239.256360241699</v>
      </c>
      <c r="BA267" s="6">
        <f t="shared" si="210"/>
        <v>667.08313387754401</v>
      </c>
      <c r="BB267" s="6">
        <f t="shared" si="211"/>
        <v>202292.52366032664</v>
      </c>
      <c r="BC267" s="6">
        <f t="shared" si="212"/>
        <v>40458.504732065347</v>
      </c>
      <c r="BD267" s="6">
        <f t="shared" si="213"/>
        <v>7783.1887359493139</v>
      </c>
      <c r="BE267" s="6">
        <f t="shared" si="214"/>
        <v>0</v>
      </c>
      <c r="BF267" s="6">
        <f t="shared" si="221"/>
        <v>0</v>
      </c>
      <c r="BG267" s="6"/>
      <c r="BH267" s="6"/>
      <c r="BI267" s="51">
        <f t="shared" si="215"/>
        <v>0.97322935811607303</v>
      </c>
      <c r="BT267" s="18"/>
    </row>
    <row r="268" spans="1:72">
      <c r="A268">
        <f t="shared" si="168"/>
        <v>245</v>
      </c>
      <c r="B268" s="30">
        <f t="shared" si="169"/>
        <v>44014</v>
      </c>
      <c r="C268" s="14">
        <f t="shared" si="170"/>
        <v>5</v>
      </c>
      <c r="D268" s="14">
        <f t="shared" si="171"/>
        <v>3</v>
      </c>
      <c r="E268" s="14">
        <f t="shared" si="172"/>
        <v>3</v>
      </c>
      <c r="F268" s="53">
        <f t="shared" si="173"/>
        <v>44014</v>
      </c>
      <c r="G268" s="66">
        <f t="shared" si="174"/>
        <v>1.1499999999999999</v>
      </c>
      <c r="H268" s="66">
        <f t="shared" si="167"/>
        <v>0.1</v>
      </c>
      <c r="I268" s="172">
        <f t="shared" si="175"/>
        <v>7.9000000000000008E-3</v>
      </c>
      <c r="J268" s="14">
        <f t="shared" si="176"/>
        <v>6</v>
      </c>
      <c r="K268" s="18">
        <f t="shared" si="177"/>
        <v>0.15227459061293944</v>
      </c>
      <c r="L268" s="18">
        <f t="shared" si="178"/>
        <v>6.6666666666666671E-3</v>
      </c>
      <c r="M268" s="6">
        <f t="shared" si="179"/>
        <v>1355.9563193161246</v>
      </c>
      <c r="N268" s="6">
        <f t="shared" si="216"/>
        <v>10.712054922597385</v>
      </c>
      <c r="O268" s="6">
        <f t="shared" si="180"/>
        <v>6365681.6428202083</v>
      </c>
      <c r="P268" s="6">
        <f>IF($B268&lt;$D$12,0,IF('Plot Data'!X218&gt;0,'Plot Data'!X218,MAX(0,MIN($D$15,$O268))))</f>
        <v>0</v>
      </c>
      <c r="Q268" s="97">
        <f t="shared" si="181"/>
        <v>0</v>
      </c>
      <c r="R268" s="97">
        <f t="shared" si="182"/>
        <v>0</v>
      </c>
      <c r="S268" s="6">
        <f t="shared" si="183"/>
        <v>1355.9563193161246</v>
      </c>
      <c r="T268" s="6"/>
      <c r="U268" s="6"/>
      <c r="V268" s="6">
        <f t="shared" si="184"/>
        <v>0</v>
      </c>
      <c r="W268" s="149">
        <f t="shared" si="217"/>
        <v>1</v>
      </c>
      <c r="X268" s="97">
        <f t="shared" si="185"/>
        <v>0</v>
      </c>
      <c r="Y268" s="6">
        <f t="shared" si="186"/>
        <v>243.50170638126534</v>
      </c>
      <c r="Z268" s="6">
        <f t="shared" si="187"/>
        <v>1052.0297857287192</v>
      </c>
      <c r="AA268" s="6">
        <f t="shared" si="188"/>
        <v>925.30648424880826</v>
      </c>
      <c r="AB268" s="6">
        <f t="shared" si="189"/>
        <v>49.459226729688737</v>
      </c>
      <c r="AC268" s="6">
        <f t="shared" si="190"/>
        <v>31.399243824231572</v>
      </c>
      <c r="AD268" s="6">
        <f t="array" ref="AD268">SUM(($A268-A238:A268=J238:J268)*(N238:N268))</f>
        <v>9.7681972791135259</v>
      </c>
      <c r="AE268" s="6">
        <f t="shared" si="191"/>
        <v>7498435.9121367</v>
      </c>
      <c r="AF268" s="6">
        <f t="shared" si="218"/>
        <v>7296351.5200203629</v>
      </c>
      <c r="AG268" s="6">
        <f t="shared" si="219"/>
        <v>0</v>
      </c>
      <c r="AH268" s="6">
        <f t="shared" si="192"/>
        <v>0</v>
      </c>
      <c r="AI268" s="6">
        <f t="shared" si="193"/>
        <v>0</v>
      </c>
      <c r="AJ268" s="6">
        <f t="shared" si="194"/>
        <v>3966.8034871732775</v>
      </c>
      <c r="AK268" s="6">
        <f t="shared" si="195"/>
        <v>5052.4988670070516</v>
      </c>
      <c r="AL268" s="6">
        <f t="shared" si="196"/>
        <v>535.13182007799503</v>
      </c>
      <c r="AM268" s="6">
        <f t="shared" si="197"/>
        <v>9554.4341742583238</v>
      </c>
      <c r="AN268" s="6">
        <f t="shared" si="198"/>
        <v>192529.95794208211</v>
      </c>
      <c r="AO268" s="6">
        <f t="shared" si="199"/>
        <v>1564.0878633026041</v>
      </c>
      <c r="AP268" s="6">
        <f t="shared" si="200"/>
        <v>9.3288426239092335</v>
      </c>
      <c r="AQ268" s="14">
        <f t="shared" si="201"/>
        <v>8</v>
      </c>
      <c r="AR268" s="146">
        <f t="shared" si="202"/>
        <v>0</v>
      </c>
      <c r="AS268" s="146">
        <f t="shared" si="203"/>
        <v>0.68</v>
      </c>
      <c r="AT268" s="146">
        <f t="shared" si="204"/>
        <v>1</v>
      </c>
      <c r="AU268" s="77">
        <f t="shared" si="205"/>
        <v>0</v>
      </c>
      <c r="AV268" s="77">
        <f t="shared" si="206"/>
        <v>659.03375995614624</v>
      </c>
      <c r="AW268" s="77">
        <f t="shared" si="207"/>
        <v>34.685987366112961</v>
      </c>
      <c r="AX268" s="77">
        <f t="shared" si="208"/>
        <v>15.584109208400982</v>
      </c>
      <c r="AY268" s="6">
        <f t="shared" si="220"/>
        <v>709.30385653066014</v>
      </c>
      <c r="AZ268" s="6">
        <f t="shared" si="209"/>
        <v>39948.560216772363</v>
      </c>
      <c r="BA268" s="6">
        <f t="shared" si="210"/>
        <v>677.49308025987034</v>
      </c>
      <c r="BB268" s="6">
        <f t="shared" si="211"/>
        <v>203648.47997964275</v>
      </c>
      <c r="BC268" s="6">
        <f t="shared" si="212"/>
        <v>40729.695995928574</v>
      </c>
      <c r="BD268" s="6">
        <f t="shared" si="213"/>
        <v>7832.6479626790024</v>
      </c>
      <c r="BE268" s="6">
        <f t="shared" si="214"/>
        <v>0</v>
      </c>
      <c r="BF268" s="6">
        <f t="shared" si="221"/>
        <v>0</v>
      </c>
      <c r="BG268" s="6"/>
      <c r="BH268" s="6"/>
      <c r="BI268" s="51">
        <f t="shared" si="215"/>
        <v>0.9730497940524836</v>
      </c>
      <c r="BT268" s="18"/>
    </row>
    <row r="269" spans="1:72">
      <c r="A269">
        <f t="shared" si="168"/>
        <v>246</v>
      </c>
      <c r="B269" s="30">
        <f t="shared" si="169"/>
        <v>44015</v>
      </c>
      <c r="C269" s="14">
        <f t="shared" si="170"/>
        <v>5</v>
      </c>
      <c r="D269" s="14">
        <f t="shared" si="171"/>
        <v>3</v>
      </c>
      <c r="E269" s="14">
        <f t="shared" si="172"/>
        <v>3</v>
      </c>
      <c r="F269" s="53">
        <f t="shared" si="173"/>
        <v>44015</v>
      </c>
      <c r="G269" s="66">
        <f t="shared" si="174"/>
        <v>1.1499999999999999</v>
      </c>
      <c r="H269" s="66">
        <f t="shared" si="167"/>
        <v>0.1</v>
      </c>
      <c r="I269" s="172">
        <f t="shared" si="175"/>
        <v>7.9000000000000008E-3</v>
      </c>
      <c r="J269" s="14">
        <f t="shared" si="176"/>
        <v>6</v>
      </c>
      <c r="K269" s="18">
        <f t="shared" si="177"/>
        <v>0.15225879363179554</v>
      </c>
      <c r="L269" s="18">
        <f t="shared" si="178"/>
        <v>6.6666666666666671E-3</v>
      </c>
      <c r="M269" s="6">
        <f t="shared" si="179"/>
        <v>1376.8356413150968</v>
      </c>
      <c r="N269" s="6">
        <f t="shared" si="216"/>
        <v>10.877001566389266</v>
      </c>
      <c r="O269" s="6">
        <f t="shared" si="180"/>
        <v>6365549.2562680757</v>
      </c>
      <c r="P269" s="6">
        <f>IF($B269&lt;$D$12,0,IF('Plot Data'!X219&gt;0,'Plot Data'!X219,MAX(0,MIN($D$15,$O269))))</f>
        <v>0</v>
      </c>
      <c r="Q269" s="97">
        <f t="shared" si="181"/>
        <v>0</v>
      </c>
      <c r="R269" s="97">
        <f t="shared" si="182"/>
        <v>0</v>
      </c>
      <c r="S269" s="6">
        <f t="shared" si="183"/>
        <v>1376.8356413150968</v>
      </c>
      <c r="T269" s="6"/>
      <c r="U269" s="6"/>
      <c r="V269" s="6">
        <f t="shared" si="184"/>
        <v>0</v>
      </c>
      <c r="W269" s="149">
        <f t="shared" si="217"/>
        <v>1</v>
      </c>
      <c r="X269" s="97">
        <f t="shared" si="185"/>
        <v>0</v>
      </c>
      <c r="Y269" s="6">
        <f t="shared" si="186"/>
        <v>247.29613364844369</v>
      </c>
      <c r="Z269" s="6">
        <f t="shared" si="187"/>
        <v>1068.2861155383805</v>
      </c>
      <c r="AA269" s="6">
        <f t="shared" si="188"/>
        <v>939.72530786408595</v>
      </c>
      <c r="AB269" s="6">
        <f t="shared" si="189"/>
        <v>50.228687572193671</v>
      </c>
      <c r="AC269" s="6">
        <f t="shared" si="190"/>
        <v>31.89768298677107</v>
      </c>
      <c r="AD269" s="6">
        <f t="array" ref="AD269">SUM(($A269-A239:A269=J239:J269)*(N239:N269))</f>
        <v>9.9201657955082503</v>
      </c>
      <c r="AE269" s="6">
        <f t="shared" si="191"/>
        <v>7498425.9919709042</v>
      </c>
      <c r="AF269" s="6">
        <f t="shared" si="218"/>
        <v>7294974.6843790477</v>
      </c>
      <c r="AG269" s="6">
        <f t="shared" si="219"/>
        <v>0</v>
      </c>
      <c r="AH269" s="6">
        <f t="shared" si="192"/>
        <v>0</v>
      </c>
      <c r="AI269" s="6">
        <f t="shared" si="193"/>
        <v>0</v>
      </c>
      <c r="AJ269" s="6">
        <f t="shared" si="194"/>
        <v>4028.0568793015495</v>
      </c>
      <c r="AK269" s="6">
        <f t="shared" si="195"/>
        <v>5130.8309871091524</v>
      </c>
      <c r="AL269" s="6">
        <f t="shared" si="196"/>
        <v>543.54265886790927</v>
      </c>
      <c r="AM269" s="6">
        <f t="shared" si="197"/>
        <v>9702.4305252786107</v>
      </c>
      <c r="AN269" s="6">
        <f t="shared" si="198"/>
        <v>193748.87706658139</v>
      </c>
      <c r="AO269" s="6">
        <f t="shared" si="199"/>
        <v>1574.0080290981123</v>
      </c>
      <c r="AP269" s="6">
        <f t="shared" si="200"/>
        <v>9.4746370282262298</v>
      </c>
      <c r="AQ269" s="14">
        <f t="shared" si="201"/>
        <v>8</v>
      </c>
      <c r="AR269" s="146">
        <f t="shared" si="202"/>
        <v>0</v>
      </c>
      <c r="AS269" s="146">
        <f t="shared" si="203"/>
        <v>0.68</v>
      </c>
      <c r="AT269" s="146">
        <f t="shared" si="204"/>
        <v>1</v>
      </c>
      <c r="AU269" s="77">
        <f t="shared" si="205"/>
        <v>0</v>
      </c>
      <c r="AV269" s="77">
        <f t="shared" si="206"/>
        <v>669.25207423670918</v>
      </c>
      <c r="AW269" s="77">
        <f t="shared" si="207"/>
        <v>35.223793380879428</v>
      </c>
      <c r="AX269" s="77">
        <f t="shared" si="208"/>
        <v>15.826952553500398</v>
      </c>
      <c r="AY269" s="6">
        <f t="shared" si="220"/>
        <v>720.30282017108902</v>
      </c>
      <c r="AZ269" s="6">
        <f t="shared" si="209"/>
        <v>40668.863036943454</v>
      </c>
      <c r="BA269" s="6">
        <f t="shared" si="210"/>
        <v>688.04874796532488</v>
      </c>
      <c r="BB269" s="6">
        <f t="shared" si="211"/>
        <v>205025.31562095784</v>
      </c>
      <c r="BC269" s="6">
        <f t="shared" si="212"/>
        <v>41005.063124191591</v>
      </c>
      <c r="BD269" s="6">
        <f t="shared" si="213"/>
        <v>7882.8766502511962</v>
      </c>
      <c r="BE269" s="6">
        <f t="shared" si="214"/>
        <v>0</v>
      </c>
      <c r="BF269" s="6">
        <f t="shared" si="221"/>
        <v>0</v>
      </c>
      <c r="BG269" s="6"/>
      <c r="BH269" s="6"/>
      <c r="BI269" s="51">
        <f t="shared" si="215"/>
        <v>0.97286746474397345</v>
      </c>
      <c r="BT269" s="18"/>
    </row>
    <row r="270" spans="1:72">
      <c r="A270">
        <f t="shared" si="168"/>
        <v>247</v>
      </c>
      <c r="B270" s="30">
        <f t="shared" si="169"/>
        <v>44016</v>
      </c>
      <c r="C270" s="14">
        <f t="shared" si="170"/>
        <v>5</v>
      </c>
      <c r="D270" s="14">
        <f t="shared" si="171"/>
        <v>3</v>
      </c>
      <c r="E270" s="14">
        <f t="shared" si="172"/>
        <v>3</v>
      </c>
      <c r="F270" s="53">
        <f t="shared" si="173"/>
        <v>44016</v>
      </c>
      <c r="G270" s="66">
        <f t="shared" si="174"/>
        <v>1.1499999999999999</v>
      </c>
      <c r="H270" s="66">
        <f t="shared" si="167"/>
        <v>0.1</v>
      </c>
      <c r="I270" s="172">
        <f t="shared" si="175"/>
        <v>7.9000000000000008E-3</v>
      </c>
      <c r="J270" s="14">
        <f t="shared" si="176"/>
        <v>6</v>
      </c>
      <c r="K270" s="18">
        <f t="shared" si="177"/>
        <v>0.15224275164219522</v>
      </c>
      <c r="L270" s="18">
        <f t="shared" si="178"/>
        <v>6.6666666666666671E-3</v>
      </c>
      <c r="M270" s="6">
        <f t="shared" si="179"/>
        <v>1397.9979084904658</v>
      </c>
      <c r="N270" s="6">
        <f t="shared" si="216"/>
        <v>11.044183477074681</v>
      </c>
      <c r="O270" s="6">
        <f t="shared" si="180"/>
        <v>6365415.027228782</v>
      </c>
      <c r="P270" s="6">
        <f>IF($B270&lt;$D$12,0,IF('Plot Data'!X220&gt;0,'Plot Data'!X220,MAX(0,MIN($D$15,$O270))))</f>
        <v>0</v>
      </c>
      <c r="Q270" s="97">
        <f t="shared" si="181"/>
        <v>0</v>
      </c>
      <c r="R270" s="97">
        <f t="shared" si="182"/>
        <v>0</v>
      </c>
      <c r="S270" s="6">
        <f t="shared" si="183"/>
        <v>1397.9979084904658</v>
      </c>
      <c r="T270" s="6"/>
      <c r="U270" s="6"/>
      <c r="V270" s="6">
        <f t="shared" si="184"/>
        <v>0</v>
      </c>
      <c r="W270" s="149">
        <f t="shared" si="217"/>
        <v>1</v>
      </c>
      <c r="X270" s="97">
        <f t="shared" si="185"/>
        <v>0</v>
      </c>
      <c r="Y270" s="6">
        <f t="shared" si="186"/>
        <v>251.14343786096833</v>
      </c>
      <c r="Z270" s="6">
        <f t="shared" si="187"/>
        <v>1084.7650554528998</v>
      </c>
      <c r="AA270" s="6">
        <f t="shared" si="188"/>
        <v>954.34506387167971</v>
      </c>
      <c r="AB270" s="6">
        <f t="shared" si="189"/>
        <v>51.008804950166116</v>
      </c>
      <c r="AC270" s="6">
        <f t="shared" si="190"/>
        <v>32.404915747162065</v>
      </c>
      <c r="AD270" s="6">
        <f t="array" ref="AD270">SUM(($A270-A240:A270=J240:J270)*(N240:N270))</f>
        <v>10.074238977657808</v>
      </c>
      <c r="AE270" s="6">
        <f t="shared" si="191"/>
        <v>7498415.9177319268</v>
      </c>
      <c r="AF270" s="6">
        <f t="shared" si="218"/>
        <v>7293576.686470557</v>
      </c>
      <c r="AG270" s="6">
        <f t="shared" si="219"/>
        <v>0</v>
      </c>
      <c r="AH270" s="6">
        <f t="shared" si="192"/>
        <v>0</v>
      </c>
      <c r="AI270" s="6">
        <f t="shared" si="193"/>
        <v>0</v>
      </c>
      <c r="AJ270" s="6">
        <f t="shared" si="194"/>
        <v>4090.146294478147</v>
      </c>
      <c r="AK270" s="6">
        <f t="shared" si="195"/>
        <v>5210.2421737402065</v>
      </c>
      <c r="AL270" s="6">
        <f t="shared" si="196"/>
        <v>552.07230909325551</v>
      </c>
      <c r="AM270" s="6">
        <f t="shared" si="197"/>
        <v>9852.4607773116077</v>
      </c>
      <c r="AN270" s="6">
        <f t="shared" si="198"/>
        <v>194986.77048406121</v>
      </c>
      <c r="AO270" s="6">
        <f t="shared" si="199"/>
        <v>1584.0822680757701</v>
      </c>
      <c r="AP270" s="6">
        <f t="shared" si="200"/>
        <v>9.6224751051596034</v>
      </c>
      <c r="AQ270" s="14">
        <f t="shared" si="201"/>
        <v>8</v>
      </c>
      <c r="AR270" s="146">
        <f t="shared" si="202"/>
        <v>0</v>
      </c>
      <c r="AS270" s="146">
        <f t="shared" si="203"/>
        <v>0.68</v>
      </c>
      <c r="AT270" s="146">
        <f t="shared" si="204"/>
        <v>1</v>
      </c>
      <c r="AU270" s="77">
        <f t="shared" si="205"/>
        <v>0</v>
      </c>
      <c r="AV270" s="77">
        <f t="shared" si="206"/>
        <v>679.61124158075256</v>
      </c>
      <c r="AW270" s="77">
        <f t="shared" si="207"/>
        <v>35.769012714776451</v>
      </c>
      <c r="AX270" s="77">
        <f t="shared" si="208"/>
        <v>16.073180023101976</v>
      </c>
      <c r="AY270" s="6">
        <f t="shared" si="220"/>
        <v>731.45343431863091</v>
      </c>
      <c r="AZ270" s="6">
        <f t="shared" si="209"/>
        <v>41400.316471262086</v>
      </c>
      <c r="BA270" s="6">
        <f t="shared" si="210"/>
        <v>698.75181964031378</v>
      </c>
      <c r="BB270" s="6">
        <f t="shared" si="211"/>
        <v>206423.31352944832</v>
      </c>
      <c r="BC270" s="6">
        <f t="shared" si="212"/>
        <v>41284.662705889685</v>
      </c>
      <c r="BD270" s="6">
        <f t="shared" si="213"/>
        <v>7933.8854552013627</v>
      </c>
      <c r="BE270" s="6">
        <f t="shared" si="214"/>
        <v>0</v>
      </c>
      <c r="BF270" s="6">
        <f t="shared" si="221"/>
        <v>0</v>
      </c>
      <c r="BG270" s="6"/>
      <c r="BH270" s="6"/>
      <c r="BI270" s="51">
        <f t="shared" si="215"/>
        <v>0.97268233270750226</v>
      </c>
      <c r="BT270" s="18"/>
    </row>
    <row r="271" spans="1:72">
      <c r="A271">
        <f t="shared" si="168"/>
        <v>248</v>
      </c>
      <c r="B271" s="30">
        <f t="shared" si="169"/>
        <v>44017</v>
      </c>
      <c r="C271" s="14">
        <f t="shared" si="170"/>
        <v>5</v>
      </c>
      <c r="D271" s="14">
        <f t="shared" si="171"/>
        <v>3</v>
      </c>
      <c r="E271" s="14">
        <f t="shared" si="172"/>
        <v>3</v>
      </c>
      <c r="F271" s="53">
        <f t="shared" si="173"/>
        <v>44017</v>
      </c>
      <c r="G271" s="66">
        <f t="shared" si="174"/>
        <v>1.1499999999999999</v>
      </c>
      <c r="H271" s="66">
        <f t="shared" si="167"/>
        <v>0.1</v>
      </c>
      <c r="I271" s="172">
        <f t="shared" si="175"/>
        <v>7.9000000000000008E-3</v>
      </c>
      <c r="J271" s="14">
        <f t="shared" si="176"/>
        <v>6</v>
      </c>
      <c r="K271" s="18">
        <f t="shared" si="177"/>
        <v>0.15222646126551645</v>
      </c>
      <c r="L271" s="18">
        <f t="shared" si="178"/>
        <v>6.6666666666666671E-3</v>
      </c>
      <c r="M271" s="6">
        <f t="shared" si="179"/>
        <v>1419.4457069721186</v>
      </c>
      <c r="N271" s="6">
        <f t="shared" si="216"/>
        <v>11.213621085079739</v>
      </c>
      <c r="O271" s="6">
        <f t="shared" si="180"/>
        <v>6365278.938411423</v>
      </c>
      <c r="P271" s="6">
        <f>IF($B271&lt;$D$12,0,IF('Plot Data'!X221&gt;0,'Plot Data'!X221,MAX(0,MIN($D$15,$O271))))</f>
        <v>0</v>
      </c>
      <c r="Q271" s="97">
        <f t="shared" si="181"/>
        <v>0</v>
      </c>
      <c r="R271" s="97">
        <f t="shared" si="182"/>
        <v>0</v>
      </c>
      <c r="S271" s="6">
        <f t="shared" si="183"/>
        <v>1419.4457069721186</v>
      </c>
      <c r="T271" s="6"/>
      <c r="U271" s="6"/>
      <c r="V271" s="6">
        <f t="shared" si="184"/>
        <v>0</v>
      </c>
      <c r="W271" s="149">
        <f t="shared" si="217"/>
        <v>1</v>
      </c>
      <c r="X271" s="97">
        <f t="shared" si="185"/>
        <v>0</v>
      </c>
      <c r="Y271" s="6">
        <f t="shared" si="186"/>
        <v>255.04402475083057</v>
      </c>
      <c r="Z271" s="6">
        <f t="shared" si="187"/>
        <v>1101.4685130520775</v>
      </c>
      <c r="AA271" s="6">
        <f t="shared" si="188"/>
        <v>969.16729405315618</v>
      </c>
      <c r="AB271" s="6">
        <f t="shared" si="189"/>
        <v>51.799696148352098</v>
      </c>
      <c r="AC271" s="6">
        <f t="shared" si="190"/>
        <v>32.919729457772469</v>
      </c>
      <c r="AD271" s="6">
        <f t="array" ref="AD271">SUM(($A271-A241:A271=J241:J271)*(N241:N271))</f>
        <v>10.230439989299541</v>
      </c>
      <c r="AE271" s="6">
        <f t="shared" si="191"/>
        <v>7498405.6872919379</v>
      </c>
      <c r="AF271" s="6">
        <f t="shared" si="218"/>
        <v>7292157.2407635851</v>
      </c>
      <c r="AG271" s="6">
        <f t="shared" si="219"/>
        <v>0</v>
      </c>
      <c r="AH271" s="6">
        <f t="shared" si="192"/>
        <v>0</v>
      </c>
      <c r="AI271" s="6">
        <f t="shared" si="193"/>
        <v>0</v>
      </c>
      <c r="AJ271" s="6">
        <f t="shared" si="194"/>
        <v>4153.0794636473574</v>
      </c>
      <c r="AK271" s="6">
        <f t="shared" si="195"/>
        <v>5290.7436965907755</v>
      </c>
      <c r="AL271" s="6">
        <f t="shared" si="196"/>
        <v>560.72183579453565</v>
      </c>
      <c r="AM271" s="6">
        <f t="shared" si="197"/>
        <v>10004.544996032668</v>
      </c>
      <c r="AN271" s="6">
        <f t="shared" si="198"/>
        <v>196243.90153232295</v>
      </c>
      <c r="AO271" s="6">
        <f t="shared" si="199"/>
        <v>1594.3127080650697</v>
      </c>
      <c r="AP271" s="6">
        <f t="shared" si="200"/>
        <v>9.7723822120221282</v>
      </c>
      <c r="AQ271" s="14">
        <f t="shared" si="201"/>
        <v>8</v>
      </c>
      <c r="AR271" s="146">
        <f t="shared" si="202"/>
        <v>0</v>
      </c>
      <c r="AS271" s="146">
        <f t="shared" si="203"/>
        <v>0.68</v>
      </c>
      <c r="AT271" s="146">
        <f t="shared" si="204"/>
        <v>1</v>
      </c>
      <c r="AU271" s="77">
        <f t="shared" si="205"/>
        <v>0</v>
      </c>
      <c r="AV271" s="77">
        <f t="shared" si="206"/>
        <v>690.11283063779376</v>
      </c>
      <c r="AW271" s="77">
        <f t="shared" si="207"/>
        <v>36.321727928304938</v>
      </c>
      <c r="AX271" s="77">
        <f t="shared" si="208"/>
        <v>16.322817584053155</v>
      </c>
      <c r="AY271" s="6">
        <f t="shared" si="220"/>
        <v>742.75737615015191</v>
      </c>
      <c r="AZ271" s="6">
        <f t="shared" si="209"/>
        <v>42143.073847412241</v>
      </c>
      <c r="BA271" s="6">
        <f t="shared" si="210"/>
        <v>709.60380340630843</v>
      </c>
      <c r="BB271" s="6">
        <f t="shared" si="211"/>
        <v>207842.75923642045</v>
      </c>
      <c r="BC271" s="6">
        <f t="shared" si="212"/>
        <v>41568.551847284107</v>
      </c>
      <c r="BD271" s="6">
        <f t="shared" si="213"/>
        <v>7985.6851513497149</v>
      </c>
      <c r="BE271" s="6">
        <f t="shared" si="214"/>
        <v>0</v>
      </c>
      <c r="BF271" s="6">
        <f t="shared" si="221"/>
        <v>0</v>
      </c>
      <c r="BG271" s="6"/>
      <c r="BH271" s="6"/>
      <c r="BI271" s="51">
        <f t="shared" si="215"/>
        <v>0.97249436011739188</v>
      </c>
      <c r="BT271" s="18"/>
    </row>
    <row r="272" spans="1:72">
      <c r="A272">
        <f t="shared" si="168"/>
        <v>249</v>
      </c>
      <c r="B272" s="30">
        <f t="shared" si="169"/>
        <v>44018</v>
      </c>
      <c r="C272" s="14">
        <f t="shared" si="170"/>
        <v>5</v>
      </c>
      <c r="D272" s="14">
        <f t="shared" si="171"/>
        <v>3</v>
      </c>
      <c r="E272" s="14">
        <f t="shared" si="172"/>
        <v>3</v>
      </c>
      <c r="F272" s="53">
        <f t="shared" si="173"/>
        <v>44018</v>
      </c>
      <c r="G272" s="66">
        <f t="shared" si="174"/>
        <v>1.1499999999999999</v>
      </c>
      <c r="H272" s="66">
        <f t="shared" si="167"/>
        <v>0.1</v>
      </c>
      <c r="I272" s="172">
        <f t="shared" si="175"/>
        <v>7.9000000000000008E-3</v>
      </c>
      <c r="J272" s="14">
        <f t="shared" si="176"/>
        <v>6</v>
      </c>
      <c r="K272" s="18">
        <f t="shared" si="177"/>
        <v>0.15220991909024661</v>
      </c>
      <c r="L272" s="18">
        <f t="shared" si="178"/>
        <v>6.6666666666666671E-3</v>
      </c>
      <c r="M272" s="6">
        <f t="shared" si="179"/>
        <v>1441.1817046944068</v>
      </c>
      <c r="N272" s="6">
        <f t="shared" si="216"/>
        <v>11.385335467085815</v>
      </c>
      <c r="O272" s="6">
        <f t="shared" si="180"/>
        <v>6365140.970951519</v>
      </c>
      <c r="P272" s="6">
        <f>IF($B272&lt;$D$12,0,IF('Plot Data'!X222&gt;0,'Plot Data'!X222,MAX(0,MIN($D$15,$O272))))</f>
        <v>0</v>
      </c>
      <c r="Q272" s="97">
        <f t="shared" si="181"/>
        <v>0</v>
      </c>
      <c r="R272" s="97">
        <f t="shared" si="182"/>
        <v>0</v>
      </c>
      <c r="S272" s="6">
        <f t="shared" si="183"/>
        <v>1441.1817046944068</v>
      </c>
      <c r="T272" s="6"/>
      <c r="U272" s="6"/>
      <c r="V272" s="6">
        <f t="shared" si="184"/>
        <v>0</v>
      </c>
      <c r="W272" s="149">
        <f t="shared" si="217"/>
        <v>1</v>
      </c>
      <c r="X272" s="97">
        <f t="shared" si="185"/>
        <v>0</v>
      </c>
      <c r="Y272" s="6">
        <f t="shared" si="186"/>
        <v>258.99848074176049</v>
      </c>
      <c r="Z272" s="6">
        <f t="shared" si="187"/>
        <v>1118.3983267923727</v>
      </c>
      <c r="AA272" s="6">
        <f t="shared" si="188"/>
        <v>984.1942268186898</v>
      </c>
      <c r="AB272" s="6">
        <f t="shared" si="189"/>
        <v>52.601489286435957</v>
      </c>
      <c r="AC272" s="6">
        <f t="shared" si="190"/>
        <v>33.441486720076455</v>
      </c>
      <c r="AD272" s="6">
        <f t="array" ref="AD272">SUM(($A272-A242:A272=J242:J272)*(N242:N272))</f>
        <v>10.388794134071102</v>
      </c>
      <c r="AE272" s="6">
        <f t="shared" si="191"/>
        <v>7498395.2984978035</v>
      </c>
      <c r="AF272" s="6">
        <f t="shared" si="218"/>
        <v>7290716.0590588907</v>
      </c>
      <c r="AG272" s="6">
        <f t="shared" si="219"/>
        <v>0</v>
      </c>
      <c r="AH272" s="6">
        <f t="shared" si="192"/>
        <v>0</v>
      </c>
      <c r="AI272" s="6">
        <f t="shared" si="193"/>
        <v>0</v>
      </c>
      <c r="AJ272" s="6">
        <f t="shared" si="194"/>
        <v>4216.8643608076309</v>
      </c>
      <c r="AK272" s="6">
        <f t="shared" si="195"/>
        <v>5372.3463072780232</v>
      </c>
      <c r="AL272" s="6">
        <f t="shared" si="196"/>
        <v>569.49304422682405</v>
      </c>
      <c r="AM272" s="6">
        <f t="shared" si="197"/>
        <v>10158.703712312477</v>
      </c>
      <c r="AN272" s="6">
        <f t="shared" si="198"/>
        <v>197520.53572660347</v>
      </c>
      <c r="AO272" s="6">
        <f t="shared" si="199"/>
        <v>1604.7015021991408</v>
      </c>
      <c r="AP272" s="6">
        <f t="shared" si="200"/>
        <v>9.9243823919065814</v>
      </c>
      <c r="AQ272" s="14">
        <f t="shared" si="201"/>
        <v>8</v>
      </c>
      <c r="AR272" s="146">
        <f t="shared" si="202"/>
        <v>0</v>
      </c>
      <c r="AS272" s="146">
        <f t="shared" si="203"/>
        <v>0.68</v>
      </c>
      <c r="AT272" s="146">
        <f t="shared" si="204"/>
        <v>1</v>
      </c>
      <c r="AU272" s="77">
        <f t="shared" si="205"/>
        <v>0</v>
      </c>
      <c r="AV272" s="77">
        <f t="shared" si="206"/>
        <v>700.75822582257319</v>
      </c>
      <c r="AW272" s="77">
        <f t="shared" si="207"/>
        <v>36.88201188539859</v>
      </c>
      <c r="AX272" s="77">
        <f t="shared" si="208"/>
        <v>16.57590276747267</v>
      </c>
      <c r="AY272" s="6">
        <f t="shared" si="220"/>
        <v>754.21614047544449</v>
      </c>
      <c r="AZ272" s="6">
        <f t="shared" si="209"/>
        <v>42897.289987887685</v>
      </c>
      <c r="BA272" s="6">
        <f t="shared" si="210"/>
        <v>720.60606177786815</v>
      </c>
      <c r="BB272" s="6">
        <f t="shared" si="211"/>
        <v>209283.94094111485</v>
      </c>
      <c r="BC272" s="6">
        <f t="shared" si="212"/>
        <v>41856.788188222985</v>
      </c>
      <c r="BD272" s="6">
        <f t="shared" si="213"/>
        <v>8038.2866406361509</v>
      </c>
      <c r="BE272" s="6">
        <f t="shared" si="214"/>
        <v>0</v>
      </c>
      <c r="BF272" s="6">
        <f t="shared" si="221"/>
        <v>0</v>
      </c>
      <c r="BG272" s="6"/>
      <c r="BH272" s="6"/>
      <c r="BI272" s="51">
        <f t="shared" si="215"/>
        <v>0.97230350879467253</v>
      </c>
      <c r="BT272" s="18"/>
    </row>
    <row r="273" spans="1:72">
      <c r="A273">
        <f t="shared" si="168"/>
        <v>250</v>
      </c>
      <c r="B273" s="30">
        <f t="shared" si="169"/>
        <v>44019</v>
      </c>
      <c r="C273" s="14">
        <f t="shared" si="170"/>
        <v>5</v>
      </c>
      <c r="D273" s="14">
        <f t="shared" si="171"/>
        <v>3</v>
      </c>
      <c r="E273" s="14">
        <f t="shared" si="172"/>
        <v>3</v>
      </c>
      <c r="F273" s="53">
        <f t="shared" si="173"/>
        <v>44019</v>
      </c>
      <c r="G273" s="66">
        <f t="shared" si="174"/>
        <v>1.1499999999999999</v>
      </c>
      <c r="H273" s="66">
        <f t="shared" si="167"/>
        <v>0.1</v>
      </c>
      <c r="I273" s="172">
        <f t="shared" si="175"/>
        <v>7.9000000000000008E-3</v>
      </c>
      <c r="J273" s="14">
        <f t="shared" si="176"/>
        <v>6</v>
      </c>
      <c r="K273" s="18">
        <f t="shared" si="177"/>
        <v>0.1521931216709646</v>
      </c>
      <c r="L273" s="18">
        <f t="shared" si="178"/>
        <v>6.6666666666666671E-3</v>
      </c>
      <c r="M273" s="6">
        <f t="shared" si="179"/>
        <v>1463.2085262313174</v>
      </c>
      <c r="N273" s="6">
        <f t="shared" si="216"/>
        <v>11.559347357227407</v>
      </c>
      <c r="O273" s="6">
        <f t="shared" si="180"/>
        <v>6365001.1055676676</v>
      </c>
      <c r="P273" s="6">
        <f>IF($B273&lt;$D$12,0,IF('Plot Data'!X223&gt;0,'Plot Data'!X223,MAX(0,MIN($D$15,$O273))))</f>
        <v>0</v>
      </c>
      <c r="Q273" s="97">
        <f t="shared" si="181"/>
        <v>0</v>
      </c>
      <c r="R273" s="97">
        <f t="shared" si="182"/>
        <v>0</v>
      </c>
      <c r="S273" s="6">
        <f t="shared" si="183"/>
        <v>1463.2085262313174</v>
      </c>
      <c r="T273" s="6"/>
      <c r="U273" s="6"/>
      <c r="V273" s="6">
        <f t="shared" si="184"/>
        <v>0</v>
      </c>
      <c r="W273" s="149">
        <f t="shared" si="217"/>
        <v>1</v>
      </c>
      <c r="X273" s="97">
        <f t="shared" si="185"/>
        <v>0</v>
      </c>
      <c r="Y273" s="6">
        <f t="shared" si="186"/>
        <v>263.00744643217979</v>
      </c>
      <c r="Z273" s="6">
        <f t="shared" si="187"/>
        <v>1135.556565577695</v>
      </c>
      <c r="AA273" s="6">
        <f t="shared" si="188"/>
        <v>999.42829644228311</v>
      </c>
      <c r="AB273" s="6">
        <f t="shared" si="189"/>
        <v>53.414305776919022</v>
      </c>
      <c r="AC273" s="6">
        <f t="shared" si="190"/>
        <v>33.970110888148277</v>
      </c>
      <c r="AD273" s="6">
        <f t="array" ref="AD273">SUM(($A273-A243:A273=J243:J273)*(N243:N273))</f>
        <v>10.549325390941506</v>
      </c>
      <c r="AE273" s="6">
        <f t="shared" si="191"/>
        <v>7498384.7491724128</v>
      </c>
      <c r="AF273" s="6">
        <f t="shared" si="218"/>
        <v>7289252.8505326593</v>
      </c>
      <c r="AG273" s="6">
        <f t="shared" si="219"/>
        <v>0</v>
      </c>
      <c r="AH273" s="6">
        <f t="shared" si="192"/>
        <v>0</v>
      </c>
      <c r="AI273" s="6">
        <f t="shared" si="193"/>
        <v>0</v>
      </c>
      <c r="AJ273" s="6">
        <f t="shared" si="194"/>
        <v>4281.5088750290734</v>
      </c>
      <c r="AK273" s="6">
        <f t="shared" si="195"/>
        <v>5455.0602706365171</v>
      </c>
      <c r="AL273" s="6">
        <f t="shared" si="196"/>
        <v>578.38791372465334</v>
      </c>
      <c r="AM273" s="6">
        <f t="shared" si="197"/>
        <v>10314.957059390244</v>
      </c>
      <c r="AN273" s="6">
        <f t="shared" si="198"/>
        <v>198816.94158036608</v>
      </c>
      <c r="AO273" s="6">
        <f t="shared" si="199"/>
        <v>1615.2508275900823</v>
      </c>
      <c r="AP273" s="6">
        <f t="shared" si="200"/>
        <v>10.078496995521684</v>
      </c>
      <c r="AQ273" s="14">
        <f t="shared" si="201"/>
        <v>8</v>
      </c>
      <c r="AR273" s="146">
        <f t="shared" si="202"/>
        <v>0</v>
      </c>
      <c r="AS273" s="146">
        <f t="shared" si="203"/>
        <v>0.68</v>
      </c>
      <c r="AT273" s="146">
        <f t="shared" si="204"/>
        <v>1</v>
      </c>
      <c r="AU273" s="77">
        <f t="shared" si="205"/>
        <v>0</v>
      </c>
      <c r="AV273" s="77">
        <f t="shared" si="206"/>
        <v>711.54865943164214</v>
      </c>
      <c r="AW273" s="77">
        <f t="shared" si="207"/>
        <v>37.449929443770635</v>
      </c>
      <c r="AX273" s="77">
        <f t="shared" si="208"/>
        <v>16.832476571659505</v>
      </c>
      <c r="AY273" s="6">
        <f t="shared" si="220"/>
        <v>765.83106544707232</v>
      </c>
      <c r="AZ273" s="6">
        <f t="shared" si="209"/>
        <v>43663.121053334755</v>
      </c>
      <c r="BA273" s="6">
        <f t="shared" si="210"/>
        <v>731.75992702914562</v>
      </c>
      <c r="BB273" s="6">
        <f t="shared" si="211"/>
        <v>210747.14946734617</v>
      </c>
      <c r="BC273" s="6">
        <f t="shared" si="212"/>
        <v>42149.429893469249</v>
      </c>
      <c r="BD273" s="6">
        <f t="shared" si="213"/>
        <v>8091.7009464130697</v>
      </c>
      <c r="BE273" s="6">
        <f t="shared" si="214"/>
        <v>0</v>
      </c>
      <c r="BF273" s="6">
        <f t="shared" si="221"/>
        <v>0</v>
      </c>
      <c r="BG273" s="6"/>
      <c r="BH273" s="6"/>
      <c r="BI273" s="51">
        <f t="shared" si="215"/>
        <v>0.97210974021267249</v>
      </c>
      <c r="BT273" s="18"/>
    </row>
    <row r="274" spans="1:72">
      <c r="A274">
        <f t="shared" si="168"/>
        <v>251</v>
      </c>
      <c r="B274" s="30">
        <f t="shared" si="169"/>
        <v>44020</v>
      </c>
      <c r="C274" s="14">
        <f t="shared" si="170"/>
        <v>5</v>
      </c>
      <c r="D274" s="14">
        <f t="shared" si="171"/>
        <v>3</v>
      </c>
      <c r="E274" s="14">
        <f t="shared" si="172"/>
        <v>3</v>
      </c>
      <c r="F274" s="53">
        <f t="shared" si="173"/>
        <v>44020</v>
      </c>
      <c r="G274" s="66">
        <f t="shared" si="174"/>
        <v>1.1499999999999999</v>
      </c>
      <c r="H274" s="66">
        <f t="shared" si="167"/>
        <v>0.1</v>
      </c>
      <c r="I274" s="172">
        <f t="shared" si="175"/>
        <v>7.9000000000000008E-3</v>
      </c>
      <c r="J274" s="14">
        <f t="shared" si="176"/>
        <v>6</v>
      </c>
      <c r="K274" s="18">
        <f t="shared" si="177"/>
        <v>0.15217606552875729</v>
      </c>
      <c r="L274" s="18">
        <f t="shared" si="178"/>
        <v>6.6666666666666671E-3</v>
      </c>
      <c r="M274" s="6">
        <f t="shared" si="179"/>
        <v>1485.5287037609144</v>
      </c>
      <c r="N274" s="6">
        <f t="shared" si="216"/>
        <v>11.735676759711225</v>
      </c>
      <c r="O274" s="6">
        <f t="shared" si="180"/>
        <v>6364859.3232960692</v>
      </c>
      <c r="P274" s="6">
        <f>IF($B274&lt;$D$12,0,IF('Plot Data'!X224&gt;0,'Plot Data'!X224,MAX(0,MIN($D$15,$O274))))</f>
        <v>0</v>
      </c>
      <c r="Q274" s="97">
        <f t="shared" si="181"/>
        <v>0</v>
      </c>
      <c r="R274" s="97">
        <f t="shared" si="182"/>
        <v>0</v>
      </c>
      <c r="S274" s="6">
        <f t="shared" si="183"/>
        <v>1485.5287037609144</v>
      </c>
      <c r="T274" s="6"/>
      <c r="U274" s="6"/>
      <c r="V274" s="6">
        <f t="shared" si="184"/>
        <v>0</v>
      </c>
      <c r="W274" s="149">
        <f t="shared" si="217"/>
        <v>1</v>
      </c>
      <c r="X274" s="97">
        <f t="shared" si="185"/>
        <v>0</v>
      </c>
      <c r="Y274" s="6">
        <f t="shared" si="186"/>
        <v>267.07152888459512</v>
      </c>
      <c r="Z274" s="6">
        <f t="shared" si="187"/>
        <v>1152.9453637555255</v>
      </c>
      <c r="AA274" s="6">
        <f t="shared" si="188"/>
        <v>1014.8718097614613</v>
      </c>
      <c r="AB274" s="6">
        <f t="shared" si="189"/>
        <v>54.238252772644984</v>
      </c>
      <c r="AC274" s="6">
        <f t="shared" si="190"/>
        <v>34.505972795058604</v>
      </c>
      <c r="AD274" s="6">
        <f t="array" ref="AD274">SUM(($A274-A244:A274=J244:J274)*(N244:N274))</f>
        <v>10.712054922597385</v>
      </c>
      <c r="AE274" s="6">
        <f t="shared" si="191"/>
        <v>7498374.0371174905</v>
      </c>
      <c r="AF274" s="6">
        <f t="shared" si="218"/>
        <v>7287767.321828898</v>
      </c>
      <c r="AG274" s="6">
        <f t="shared" si="219"/>
        <v>0</v>
      </c>
      <c r="AH274" s="6">
        <f t="shared" si="192"/>
        <v>0</v>
      </c>
      <c r="AI274" s="6">
        <f t="shared" si="193"/>
        <v>0</v>
      </c>
      <c r="AJ274" s="6">
        <f t="shared" si="194"/>
        <v>4347.0206861498673</v>
      </c>
      <c r="AK274" s="6">
        <f t="shared" si="195"/>
        <v>5538.8955718579364</v>
      </c>
      <c r="AL274" s="6">
        <f t="shared" si="196"/>
        <v>587.40813877964229</v>
      </c>
      <c r="AM274" s="6">
        <f t="shared" si="197"/>
        <v>10473.324396787448</v>
      </c>
      <c r="AN274" s="6">
        <f t="shared" si="198"/>
        <v>200133.39089180718</v>
      </c>
      <c r="AO274" s="6">
        <f t="shared" si="199"/>
        <v>1625.9628825126797</v>
      </c>
      <c r="AP274" s="6">
        <f t="shared" si="200"/>
        <v>10.234745212741311</v>
      </c>
      <c r="AQ274" s="14">
        <f t="shared" si="201"/>
        <v>8</v>
      </c>
      <c r="AR274" s="146">
        <f t="shared" si="202"/>
        <v>0</v>
      </c>
      <c r="AS274" s="146">
        <f t="shared" si="203"/>
        <v>0.68</v>
      </c>
      <c r="AT274" s="146">
        <f t="shared" si="204"/>
        <v>1</v>
      </c>
      <c r="AU274" s="77">
        <f t="shared" si="205"/>
        <v>0</v>
      </c>
      <c r="AV274" s="77">
        <f t="shared" si="206"/>
        <v>722.48531910787278</v>
      </c>
      <c r="AW274" s="77">
        <f t="shared" si="207"/>
        <v>38.025543110940674</v>
      </c>
      <c r="AX274" s="77">
        <f t="shared" si="208"/>
        <v>17.092577848614084</v>
      </c>
      <c r="AY274" s="6">
        <f t="shared" si="220"/>
        <v>777.60344006742753</v>
      </c>
      <c r="AZ274" s="6">
        <f t="shared" si="209"/>
        <v>44440.72449340218</v>
      </c>
      <c r="BA274" s="6">
        <f t="shared" si="210"/>
        <v>743.0668761657829</v>
      </c>
      <c r="BB274" s="6">
        <f t="shared" si="211"/>
        <v>212232.67817110708</v>
      </c>
      <c r="BC274" s="6">
        <f t="shared" si="212"/>
        <v>42446.535634221429</v>
      </c>
      <c r="BD274" s="6">
        <f t="shared" si="213"/>
        <v>8145.9391991857146</v>
      </c>
      <c r="BE274" s="6">
        <f t="shared" si="214"/>
        <v>0</v>
      </c>
      <c r="BF274" s="6">
        <f t="shared" si="221"/>
        <v>0</v>
      </c>
      <c r="BG274" s="6"/>
      <c r="BH274" s="6"/>
      <c r="BI274" s="51">
        <f t="shared" si="215"/>
        <v>0.97191301550895248</v>
      </c>
      <c r="BT274" s="18"/>
    </row>
    <row r="275" spans="1:72">
      <c r="A275">
        <f t="shared" si="168"/>
        <v>252</v>
      </c>
      <c r="B275" s="30">
        <f t="shared" si="169"/>
        <v>44021</v>
      </c>
      <c r="C275" s="14">
        <f t="shared" si="170"/>
        <v>5</v>
      </c>
      <c r="D275" s="14">
        <f t="shared" si="171"/>
        <v>3</v>
      </c>
      <c r="E275" s="14">
        <f t="shared" si="172"/>
        <v>3</v>
      </c>
      <c r="F275" s="53">
        <f t="shared" si="173"/>
        <v>44021</v>
      </c>
      <c r="G275" s="66">
        <f t="shared" si="174"/>
        <v>1.1499999999999999</v>
      </c>
      <c r="H275" s="66">
        <f t="shared" si="167"/>
        <v>0.1</v>
      </c>
      <c r="I275" s="172">
        <f t="shared" si="175"/>
        <v>7.9000000000000008E-3</v>
      </c>
      <c r="J275" s="14">
        <f t="shared" si="176"/>
        <v>6</v>
      </c>
      <c r="K275" s="18">
        <f t="shared" si="177"/>
        <v>0.15215874715219183</v>
      </c>
      <c r="L275" s="18">
        <f t="shared" si="178"/>
        <v>6.6666666666666671E-3</v>
      </c>
      <c r="M275" s="6">
        <f t="shared" si="179"/>
        <v>1508.1446865284829</v>
      </c>
      <c r="N275" s="6">
        <f t="shared" si="216"/>
        <v>11.914343023575016</v>
      </c>
      <c r="O275" s="6">
        <f t="shared" si="180"/>
        <v>6364715.605812598</v>
      </c>
      <c r="P275" s="6">
        <f>IF($B275&lt;$D$12,0,IF('Plot Data'!X225&gt;0,'Plot Data'!X225,MAX(0,MIN($D$15,$O275))))</f>
        <v>0</v>
      </c>
      <c r="Q275" s="97">
        <f t="shared" si="181"/>
        <v>0</v>
      </c>
      <c r="R275" s="97">
        <f t="shared" si="182"/>
        <v>0</v>
      </c>
      <c r="S275" s="6">
        <f t="shared" si="183"/>
        <v>1508.1446865284829</v>
      </c>
      <c r="T275" s="6"/>
      <c r="U275" s="6"/>
      <c r="V275" s="6">
        <f t="shared" si="184"/>
        <v>0</v>
      </c>
      <c r="W275" s="149">
        <f t="shared" si="217"/>
        <v>1</v>
      </c>
      <c r="X275" s="97">
        <f t="shared" si="185"/>
        <v>0</v>
      </c>
      <c r="Y275" s="6">
        <f t="shared" si="186"/>
        <v>271.19126386322495</v>
      </c>
      <c r="Z275" s="6">
        <f t="shared" si="187"/>
        <v>1170.5668209850539</v>
      </c>
      <c r="AA275" s="6">
        <f t="shared" si="188"/>
        <v>1030.5268026802546</v>
      </c>
      <c r="AB275" s="6">
        <f t="shared" si="189"/>
        <v>55.073425652603873</v>
      </c>
      <c r="AC275" s="6">
        <f t="shared" si="190"/>
        <v>35.04963978428956</v>
      </c>
      <c r="AD275" s="6">
        <f t="array" ref="AD275">SUM(($A275-A245:A275=J245:J275)*(N245:N275))</f>
        <v>10.877001566389266</v>
      </c>
      <c r="AE275" s="6">
        <f t="shared" si="191"/>
        <v>7498363.1601159237</v>
      </c>
      <c r="AF275" s="6">
        <f t="shared" si="218"/>
        <v>7286259.1771423696</v>
      </c>
      <c r="AG275" s="6">
        <f t="shared" si="219"/>
        <v>0</v>
      </c>
      <c r="AH275" s="6">
        <f t="shared" si="192"/>
        <v>0</v>
      </c>
      <c r="AI275" s="6">
        <f t="shared" si="193"/>
        <v>0</v>
      </c>
      <c r="AJ275" s="6">
        <f t="shared" si="194"/>
        <v>4413.4072878300713</v>
      </c>
      <c r="AK275" s="6">
        <f t="shared" si="195"/>
        <v>5623.8621645101321</v>
      </c>
      <c r="AL275" s="6">
        <f t="shared" si="196"/>
        <v>596.55492308156738</v>
      </c>
      <c r="AM275" s="6">
        <f t="shared" si="197"/>
        <v>10633.824375421769</v>
      </c>
      <c r="AN275" s="6">
        <f t="shared" si="198"/>
        <v>201470.15859813496</v>
      </c>
      <c r="AO275" s="6">
        <f t="shared" si="199"/>
        <v>1636.839884079069</v>
      </c>
      <c r="AP275" s="6">
        <f t="shared" si="200"/>
        <v>10.393145825209265</v>
      </c>
      <c r="AQ275" s="14">
        <f t="shared" si="201"/>
        <v>8</v>
      </c>
      <c r="AR275" s="146">
        <f t="shared" si="202"/>
        <v>0</v>
      </c>
      <c r="AS275" s="146">
        <f t="shared" si="203"/>
        <v>0.68</v>
      </c>
      <c r="AT275" s="146">
        <f t="shared" si="204"/>
        <v>1</v>
      </c>
      <c r="AU275" s="77">
        <f t="shared" si="205"/>
        <v>0</v>
      </c>
      <c r="AV275" s="77">
        <f t="shared" si="206"/>
        <v>733.56954136319098</v>
      </c>
      <c r="AW275" s="77">
        <f t="shared" si="207"/>
        <v>38.608923229641626</v>
      </c>
      <c r="AX275" s="77">
        <f t="shared" si="208"/>
        <v>17.356240887246393</v>
      </c>
      <c r="AY275" s="6">
        <f t="shared" si="220"/>
        <v>789.53470548007897</v>
      </c>
      <c r="AZ275" s="6">
        <f t="shared" si="209"/>
        <v>45230.259198882261</v>
      </c>
      <c r="BA275" s="6">
        <f t="shared" si="210"/>
        <v>754.52842601569967</v>
      </c>
      <c r="BB275" s="6">
        <f t="shared" si="211"/>
        <v>213740.82285763556</v>
      </c>
      <c r="BC275" s="6">
        <f t="shared" si="212"/>
        <v>42748.164571527122</v>
      </c>
      <c r="BD275" s="6">
        <f t="shared" si="213"/>
        <v>8201.0126248383185</v>
      </c>
      <c r="BE275" s="6">
        <f t="shared" si="214"/>
        <v>0</v>
      </c>
      <c r="BF275" s="6">
        <f t="shared" si="221"/>
        <v>0</v>
      </c>
      <c r="BG275" s="6"/>
      <c r="BH275" s="6"/>
      <c r="BI275" s="51">
        <f t="shared" si="215"/>
        <v>0.97171329549604324</v>
      </c>
      <c r="BT275" s="18"/>
    </row>
    <row r="276" spans="1:72">
      <c r="A276">
        <f t="shared" si="168"/>
        <v>253</v>
      </c>
      <c r="B276" s="30">
        <f t="shared" si="169"/>
        <v>44022</v>
      </c>
      <c r="C276" s="14">
        <f t="shared" si="170"/>
        <v>5</v>
      </c>
      <c r="D276" s="14">
        <f t="shared" si="171"/>
        <v>3</v>
      </c>
      <c r="E276" s="14">
        <f t="shared" si="172"/>
        <v>3</v>
      </c>
      <c r="F276" s="53">
        <f t="shared" si="173"/>
        <v>44022</v>
      </c>
      <c r="G276" s="66">
        <f t="shared" si="174"/>
        <v>1.1499999999999999</v>
      </c>
      <c r="H276" s="66">
        <f t="shared" si="167"/>
        <v>0.1</v>
      </c>
      <c r="I276" s="172">
        <f t="shared" si="175"/>
        <v>7.9000000000000008E-3</v>
      </c>
      <c r="J276" s="14">
        <f t="shared" si="176"/>
        <v>6</v>
      </c>
      <c r="K276" s="18">
        <f t="shared" si="177"/>
        <v>0.15214116299817876</v>
      </c>
      <c r="L276" s="18">
        <f t="shared" si="178"/>
        <v>6.6666666666666671E-3</v>
      </c>
      <c r="M276" s="6">
        <f t="shared" si="179"/>
        <v>1531.0588806256751</v>
      </c>
      <c r="N276" s="6">
        <f t="shared" si="216"/>
        <v>12.095365156942835</v>
      </c>
      <c r="O276" s="6">
        <f t="shared" si="180"/>
        <v>6364569.9353794269</v>
      </c>
      <c r="P276" s="6">
        <f>IF($B276&lt;$D$12,0,IF('Plot Data'!X226&gt;0,'Plot Data'!X226,MAX(0,MIN($D$15,$O276))))</f>
        <v>0</v>
      </c>
      <c r="Q276" s="97">
        <f t="shared" si="181"/>
        <v>0</v>
      </c>
      <c r="R276" s="97">
        <f t="shared" si="182"/>
        <v>0</v>
      </c>
      <c r="S276" s="6">
        <f t="shared" si="183"/>
        <v>1531.0588806256751</v>
      </c>
      <c r="T276" s="6"/>
      <c r="U276" s="6"/>
      <c r="V276" s="6">
        <f t="shared" si="184"/>
        <v>0</v>
      </c>
      <c r="W276" s="149">
        <f t="shared" si="217"/>
        <v>1</v>
      </c>
      <c r="X276" s="97">
        <f t="shared" si="185"/>
        <v>0</v>
      </c>
      <c r="Y276" s="6">
        <f t="shared" si="186"/>
        <v>275.36712826301937</v>
      </c>
      <c r="Z276" s="6">
        <f t="shared" si="187"/>
        <v>1188.4229630087316</v>
      </c>
      <c r="AA276" s="6">
        <f t="shared" si="188"/>
        <v>1046.3950873994736</v>
      </c>
      <c r="AB276" s="6">
        <f t="shared" si="189"/>
        <v>55.919916339618631</v>
      </c>
      <c r="AC276" s="6">
        <f t="shared" si="190"/>
        <v>35.601656687019734</v>
      </c>
      <c r="AD276" s="6">
        <f t="array" ref="AD276">SUM(($A276-A246:A276=J246:J276)*(N246:N276))</f>
        <v>11.044183477074681</v>
      </c>
      <c r="AE276" s="6">
        <f t="shared" si="191"/>
        <v>7498352.1159324469</v>
      </c>
      <c r="AF276" s="6">
        <f t="shared" si="218"/>
        <v>7284728.1182617443</v>
      </c>
      <c r="AG276" s="6">
        <f t="shared" si="219"/>
        <v>0</v>
      </c>
      <c r="AH276" s="6">
        <f t="shared" si="192"/>
        <v>0</v>
      </c>
      <c r="AI276" s="6">
        <f t="shared" si="193"/>
        <v>0</v>
      </c>
      <c r="AJ276" s="6">
        <f t="shared" si="194"/>
        <v>4480.6760771839954</v>
      </c>
      <c r="AK276" s="6">
        <f t="shared" si="195"/>
        <v>5709.9701237797717</v>
      </c>
      <c r="AL276" s="6">
        <f t="shared" si="196"/>
        <v>605.82899925709171</v>
      </c>
      <c r="AM276" s="6">
        <f t="shared" si="197"/>
        <v>10796.475200220859</v>
      </c>
      <c r="AN276" s="6">
        <f t="shared" si="198"/>
        <v>202827.52247048446</v>
      </c>
      <c r="AO276" s="6">
        <f t="shared" si="199"/>
        <v>1647.8840675561437</v>
      </c>
      <c r="AP276" s="6">
        <f t="shared" si="200"/>
        <v>10.553719779718774</v>
      </c>
      <c r="AQ276" s="14">
        <f t="shared" si="201"/>
        <v>8</v>
      </c>
      <c r="AR276" s="146">
        <f t="shared" si="202"/>
        <v>0</v>
      </c>
      <c r="AS276" s="146">
        <f t="shared" si="203"/>
        <v>0.68</v>
      </c>
      <c r="AT276" s="146">
        <f t="shared" si="204"/>
        <v>1</v>
      </c>
      <c r="AU276" s="77">
        <f t="shared" si="205"/>
        <v>0</v>
      </c>
      <c r="AV276" s="77">
        <f t="shared" si="206"/>
        <v>744.80270498606944</v>
      </c>
      <c r="AW276" s="77">
        <f t="shared" si="207"/>
        <v>39.200142367687867</v>
      </c>
      <c r="AX276" s="77">
        <f t="shared" si="208"/>
        <v>17.623496208833238</v>
      </c>
      <c r="AY276" s="6">
        <f t="shared" si="220"/>
        <v>801.62634356259048</v>
      </c>
      <c r="AZ276" s="6">
        <f t="shared" si="209"/>
        <v>46031.885542444848</v>
      </c>
      <c r="BA276" s="6">
        <f t="shared" si="210"/>
        <v>766.14607221448489</v>
      </c>
      <c r="BB276" s="6">
        <f t="shared" si="211"/>
        <v>215271.88173826123</v>
      </c>
      <c r="BC276" s="6">
        <f t="shared" si="212"/>
        <v>43054.376347652258</v>
      </c>
      <c r="BD276" s="6">
        <f t="shared" si="213"/>
        <v>8256.9325411779373</v>
      </c>
      <c r="BE276" s="6">
        <f t="shared" si="214"/>
        <v>0</v>
      </c>
      <c r="BF276" s="6">
        <f t="shared" si="221"/>
        <v>0</v>
      </c>
      <c r="BG276" s="6"/>
      <c r="BH276" s="6"/>
      <c r="BI276" s="51">
        <f t="shared" si="215"/>
        <v>0.97151054066708931</v>
      </c>
      <c r="BT276" s="18"/>
    </row>
    <row r="277" spans="1:72">
      <c r="A277">
        <f t="shared" si="168"/>
        <v>254</v>
      </c>
      <c r="B277" s="30">
        <f t="shared" si="169"/>
        <v>44023</v>
      </c>
      <c r="C277" s="14">
        <f t="shared" si="170"/>
        <v>5</v>
      </c>
      <c r="D277" s="14">
        <f t="shared" si="171"/>
        <v>3</v>
      </c>
      <c r="E277" s="14">
        <f t="shared" si="172"/>
        <v>3</v>
      </c>
      <c r="F277" s="53">
        <f t="shared" si="173"/>
        <v>44023</v>
      </c>
      <c r="G277" s="66">
        <f t="shared" si="174"/>
        <v>1.1499999999999999</v>
      </c>
      <c r="H277" s="66">
        <f t="shared" si="167"/>
        <v>0.1</v>
      </c>
      <c r="I277" s="172">
        <f t="shared" si="175"/>
        <v>7.9000000000000008E-3</v>
      </c>
      <c r="J277" s="14">
        <f t="shared" si="176"/>
        <v>6</v>
      </c>
      <c r="K277" s="18">
        <f t="shared" si="177"/>
        <v>0.15212330949239122</v>
      </c>
      <c r="L277" s="18">
        <f t="shared" si="178"/>
        <v>6.6666666666666671E-3</v>
      </c>
      <c r="M277" s="6">
        <f t="shared" si="179"/>
        <v>1554.2736859517192</v>
      </c>
      <c r="N277" s="6">
        <f t="shared" si="216"/>
        <v>12.278762119018584</v>
      </c>
      <c r="O277" s="6">
        <f t="shared" si="180"/>
        <v>6364422.2946223915</v>
      </c>
      <c r="P277" s="6">
        <f>IF($B277&lt;$D$12,0,IF('Plot Data'!X227&gt;0,'Plot Data'!X227,MAX(0,MIN($D$15,$O277))))</f>
        <v>0</v>
      </c>
      <c r="Q277" s="97">
        <f t="shared" si="181"/>
        <v>0</v>
      </c>
      <c r="R277" s="97">
        <f t="shared" si="182"/>
        <v>0</v>
      </c>
      <c r="S277" s="6">
        <f t="shared" si="183"/>
        <v>1554.2736859517192</v>
      </c>
      <c r="T277" s="6"/>
      <c r="U277" s="6"/>
      <c r="V277" s="6">
        <f t="shared" si="184"/>
        <v>0</v>
      </c>
      <c r="W277" s="149">
        <f t="shared" si="217"/>
        <v>1</v>
      </c>
      <c r="X277" s="97">
        <f t="shared" si="185"/>
        <v>0</v>
      </c>
      <c r="Y277" s="6">
        <f t="shared" si="186"/>
        <v>279.59958169809317</v>
      </c>
      <c r="Z277" s="6">
        <f t="shared" si="187"/>
        <v>1206.5157492227863</v>
      </c>
      <c r="AA277" s="6">
        <f t="shared" si="188"/>
        <v>1062.4784104527539</v>
      </c>
      <c r="AB277" s="6">
        <f t="shared" si="189"/>
        <v>56.777828278884748</v>
      </c>
      <c r="AC277" s="6">
        <f t="shared" si="190"/>
        <v>36.161685998200284</v>
      </c>
      <c r="AD277" s="6">
        <f t="array" ref="AD277">SUM(($A277-A247:A277=J247:J277)*(N247:N277))</f>
        <v>11.213621085079739</v>
      </c>
      <c r="AE277" s="6">
        <f t="shared" si="191"/>
        <v>7498340.9023113614</v>
      </c>
      <c r="AF277" s="6">
        <f t="shared" si="218"/>
        <v>7283173.8445757926</v>
      </c>
      <c r="AG277" s="6">
        <f t="shared" si="219"/>
        <v>0</v>
      </c>
      <c r="AH277" s="6">
        <f t="shared" si="192"/>
        <v>0</v>
      </c>
      <c r="AI277" s="6">
        <f t="shared" si="193"/>
        <v>0</v>
      </c>
      <c r="AJ277" s="6">
        <f t="shared" si="194"/>
        <v>4548.834432214835</v>
      </c>
      <c r="AK277" s="6">
        <f t="shared" si="195"/>
        <v>5797.2296342709196</v>
      </c>
      <c r="AL277" s="6">
        <f t="shared" si="196"/>
        <v>615.23152045269649</v>
      </c>
      <c r="AM277" s="6">
        <f t="shared" si="197"/>
        <v>10961.295586938451</v>
      </c>
      <c r="AN277" s="6">
        <f t="shared" si="198"/>
        <v>204205.76214863351</v>
      </c>
      <c r="AO277" s="6">
        <f t="shared" si="199"/>
        <v>1659.0976886412234</v>
      </c>
      <c r="AP277" s="6">
        <f t="shared" si="200"/>
        <v>10.716488652207611</v>
      </c>
      <c r="AQ277" s="14">
        <f t="shared" si="201"/>
        <v>8</v>
      </c>
      <c r="AR277" s="146">
        <f t="shared" si="202"/>
        <v>0</v>
      </c>
      <c r="AS277" s="146">
        <f t="shared" si="203"/>
        <v>0.68</v>
      </c>
      <c r="AT277" s="146">
        <f t="shared" si="204"/>
        <v>1</v>
      </c>
      <c r="AU277" s="77">
        <f t="shared" si="205"/>
        <v>0</v>
      </c>
      <c r="AV277" s="77">
        <f t="shared" si="206"/>
        <v>756.18616635634487</v>
      </c>
      <c r="AW277" s="77">
        <f t="shared" si="207"/>
        <v>39.799271913491836</v>
      </c>
      <c r="AX277" s="77">
        <f t="shared" si="208"/>
        <v>17.894373228677956</v>
      </c>
      <c r="AY277" s="6">
        <f t="shared" si="220"/>
        <v>813.87981149851464</v>
      </c>
      <c r="AZ277" s="6">
        <f t="shared" si="209"/>
        <v>46845.76535394336</v>
      </c>
      <c r="BA277" s="6">
        <f t="shared" si="210"/>
        <v>777.92126895446768</v>
      </c>
      <c r="BB277" s="6">
        <f t="shared" si="211"/>
        <v>216826.15542421295</v>
      </c>
      <c r="BC277" s="6">
        <f t="shared" si="212"/>
        <v>43365.231084842599</v>
      </c>
      <c r="BD277" s="6">
        <f t="shared" si="213"/>
        <v>8313.7103694568214</v>
      </c>
      <c r="BE277" s="6">
        <f t="shared" si="214"/>
        <v>0</v>
      </c>
      <c r="BF277" s="6">
        <f t="shared" si="221"/>
        <v>0</v>
      </c>
      <c r="BG277" s="6"/>
      <c r="BH277" s="6"/>
      <c r="BI277" s="51">
        <f t="shared" si="215"/>
        <v>0.97130471119694706</v>
      </c>
      <c r="BT277" s="18"/>
    </row>
    <row r="278" spans="1:72">
      <c r="A278">
        <f t="shared" si="168"/>
        <v>255</v>
      </c>
      <c r="B278" s="30">
        <f t="shared" si="169"/>
        <v>44024</v>
      </c>
      <c r="C278" s="14">
        <f t="shared" si="170"/>
        <v>5</v>
      </c>
      <c r="D278" s="14">
        <f t="shared" si="171"/>
        <v>3</v>
      </c>
      <c r="E278" s="14">
        <f t="shared" si="172"/>
        <v>3</v>
      </c>
      <c r="F278" s="53">
        <f t="shared" si="173"/>
        <v>44024</v>
      </c>
      <c r="G278" s="66">
        <f t="shared" si="174"/>
        <v>1.1499999999999999</v>
      </c>
      <c r="H278" s="66">
        <f t="shared" si="167"/>
        <v>0.1</v>
      </c>
      <c r="I278" s="172">
        <f t="shared" si="175"/>
        <v>7.9000000000000008E-3</v>
      </c>
      <c r="J278" s="14">
        <f t="shared" si="176"/>
        <v>6</v>
      </c>
      <c r="K278" s="18">
        <f t="shared" si="177"/>
        <v>0.1521051830292704</v>
      </c>
      <c r="L278" s="18">
        <f t="shared" si="178"/>
        <v>6.6666666666666671E-3</v>
      </c>
      <c r="M278" s="6">
        <f t="shared" si="179"/>
        <v>1577.791511935058</v>
      </c>
      <c r="N278" s="6">
        <f t="shared" si="216"/>
        <v>12.464552944286959</v>
      </c>
      <c r="O278" s="6">
        <f t="shared" si="180"/>
        <v>6364272.6657157596</v>
      </c>
      <c r="P278" s="6">
        <f>IF($B278&lt;$D$12,0,IF('Plot Data'!X228&gt;0,'Plot Data'!X228,MAX(0,MIN($D$15,$O278))))</f>
        <v>0</v>
      </c>
      <c r="Q278" s="97">
        <f t="shared" si="181"/>
        <v>0</v>
      </c>
      <c r="R278" s="97">
        <f t="shared" si="182"/>
        <v>0</v>
      </c>
      <c r="S278" s="6">
        <f t="shared" si="183"/>
        <v>1577.791511935058</v>
      </c>
      <c r="T278" s="6"/>
      <c r="U278" s="6"/>
      <c r="V278" s="6">
        <f t="shared" si="184"/>
        <v>0</v>
      </c>
      <c r="W278" s="149">
        <f t="shared" si="217"/>
        <v>1</v>
      </c>
      <c r="X278" s="97">
        <f t="shared" si="185"/>
        <v>0</v>
      </c>
      <c r="Y278" s="6">
        <f t="shared" si="186"/>
        <v>283.88914139442375</v>
      </c>
      <c r="Z278" s="6">
        <f t="shared" si="187"/>
        <v>1224.8471045005401</v>
      </c>
      <c r="AA278" s="6">
        <f t="shared" si="188"/>
        <v>1078.7787372988103</v>
      </c>
      <c r="AB278" s="6">
        <f t="shared" si="189"/>
        <v>57.64726818777627</v>
      </c>
      <c r="AC278" s="6">
        <f t="shared" si="190"/>
        <v>36.729601936188779</v>
      </c>
      <c r="AD278" s="6">
        <f t="array" ref="AD278">SUM(($A278-A248:A278=J248:J278)*(N248:N278))</f>
        <v>11.385335467085815</v>
      </c>
      <c r="AE278" s="6">
        <f t="shared" si="191"/>
        <v>7498329.5169758946</v>
      </c>
      <c r="AF278" s="6">
        <f t="shared" si="218"/>
        <v>7281596.0530638574</v>
      </c>
      <c r="AG278" s="6">
        <f t="shared" si="219"/>
        <v>0</v>
      </c>
      <c r="AH278" s="6">
        <f t="shared" si="192"/>
        <v>0</v>
      </c>
      <c r="AI278" s="6">
        <f t="shared" si="193"/>
        <v>0</v>
      </c>
      <c r="AJ278" s="6">
        <f t="shared" si="194"/>
        <v>4617.8896982549295</v>
      </c>
      <c r="AK278" s="6">
        <f t="shared" si="195"/>
        <v>5885.6507332848723</v>
      </c>
      <c r="AL278" s="6">
        <f t="shared" si="196"/>
        <v>624.76385123719808</v>
      </c>
      <c r="AM278" s="6">
        <f t="shared" si="197"/>
        <v>11128.304282776999</v>
      </c>
      <c r="AN278" s="6">
        <f t="shared" si="198"/>
        <v>205605.15962926295</v>
      </c>
      <c r="AO278" s="6">
        <f t="shared" si="199"/>
        <v>1670.4830241083091</v>
      </c>
      <c r="AP278" s="6">
        <f t="shared" si="200"/>
        <v>10.881473720462768</v>
      </c>
      <c r="AQ278" s="14">
        <f t="shared" si="201"/>
        <v>8</v>
      </c>
      <c r="AR278" s="146">
        <f t="shared" si="202"/>
        <v>0</v>
      </c>
      <c r="AS278" s="146">
        <f t="shared" si="203"/>
        <v>0.68</v>
      </c>
      <c r="AT278" s="146">
        <f t="shared" si="204"/>
        <v>1</v>
      </c>
      <c r="AU278" s="77">
        <f t="shared" si="205"/>
        <v>0</v>
      </c>
      <c r="AV278" s="77">
        <f t="shared" si="206"/>
        <v>767.72123410364065</v>
      </c>
      <c r="AW278" s="77">
        <f t="shared" si="207"/>
        <v>40.406380742296875</v>
      </c>
      <c r="AX278" s="77">
        <f t="shared" si="208"/>
        <v>18.168905049243122</v>
      </c>
      <c r="AY278" s="6">
        <f t="shared" si="220"/>
        <v>826.29651989518061</v>
      </c>
      <c r="AZ278" s="6">
        <f t="shared" si="209"/>
        <v>47672.061873838538</v>
      </c>
      <c r="BA278" s="6">
        <f t="shared" si="210"/>
        <v>789.85543234661395</v>
      </c>
      <c r="BB278" s="6">
        <f t="shared" si="211"/>
        <v>218403.94693614802</v>
      </c>
      <c r="BC278" s="6">
        <f t="shared" si="212"/>
        <v>43680.789387229612</v>
      </c>
      <c r="BD278" s="6">
        <f t="shared" si="213"/>
        <v>8371.3576376445981</v>
      </c>
      <c r="BE278" s="6">
        <f t="shared" si="214"/>
        <v>0</v>
      </c>
      <c r="BF278" s="6">
        <f t="shared" si="221"/>
        <v>0</v>
      </c>
      <c r="BG278" s="6"/>
      <c r="BH278" s="6"/>
      <c r="BI278" s="51">
        <f t="shared" si="215"/>
        <v>0.9710957669409751</v>
      </c>
      <c r="BT278" s="18"/>
    </row>
    <row r="279" spans="1:72">
      <c r="A279">
        <f t="shared" si="168"/>
        <v>256</v>
      </c>
      <c r="B279" s="30">
        <f t="shared" si="169"/>
        <v>44025</v>
      </c>
      <c r="C279" s="14">
        <f t="shared" si="170"/>
        <v>5</v>
      </c>
      <c r="D279" s="14">
        <f t="shared" si="171"/>
        <v>3</v>
      </c>
      <c r="E279" s="14">
        <f t="shared" si="172"/>
        <v>3</v>
      </c>
      <c r="F279" s="53">
        <f t="shared" si="173"/>
        <v>44025</v>
      </c>
      <c r="G279" s="66">
        <f t="shared" si="174"/>
        <v>1.1499999999999999</v>
      </c>
      <c r="H279" s="66">
        <f t="shared" si="167"/>
        <v>0.1</v>
      </c>
      <c r="I279" s="172">
        <f t="shared" si="175"/>
        <v>7.9000000000000008E-3</v>
      </c>
      <c r="J279" s="14">
        <f t="shared" si="176"/>
        <v>6</v>
      </c>
      <c r="K279" s="18">
        <f t="shared" si="177"/>
        <v>0.15208677997184386</v>
      </c>
      <c r="L279" s="18">
        <f t="shared" si="178"/>
        <v>6.6666666666666671E-3</v>
      </c>
      <c r="M279" s="6">
        <f t="shared" si="179"/>
        <v>1601.614734878541</v>
      </c>
      <c r="N279" s="6">
        <f t="shared" si="216"/>
        <v>12.652756405540474</v>
      </c>
      <c r="O279" s="6">
        <f t="shared" si="180"/>
        <v>6364121.0307891499</v>
      </c>
      <c r="P279" s="6">
        <f>IF($B279&lt;$D$12,0,IF('Plot Data'!X229&gt;0,'Plot Data'!X229,MAX(0,MIN($D$15,$O279))))</f>
        <v>0</v>
      </c>
      <c r="Q279" s="97">
        <f t="shared" si="181"/>
        <v>0</v>
      </c>
      <c r="R279" s="97">
        <f t="shared" si="182"/>
        <v>0</v>
      </c>
      <c r="S279" s="6">
        <f t="shared" si="183"/>
        <v>1601.614734878541</v>
      </c>
      <c r="T279" s="6"/>
      <c r="U279" s="6"/>
      <c r="V279" s="6">
        <f t="shared" si="184"/>
        <v>0</v>
      </c>
      <c r="W279" s="149">
        <f t="shared" si="217"/>
        <v>1</v>
      </c>
      <c r="X279" s="97">
        <f t="shared" si="185"/>
        <v>0</v>
      </c>
      <c r="Y279" s="6">
        <f t="shared" si="186"/>
        <v>288.23634093888137</v>
      </c>
      <c r="Z279" s="6">
        <f t="shared" si="187"/>
        <v>1243.4189487613755</v>
      </c>
      <c r="AA279" s="6">
        <f t="shared" si="188"/>
        <v>1095.2980955677492</v>
      </c>
      <c r="AB279" s="6">
        <f t="shared" si="189"/>
        <v>58.528341049252695</v>
      </c>
      <c r="AC279" s="6">
        <f t="shared" si="190"/>
        <v>37.305442625887189</v>
      </c>
      <c r="AD279" s="6">
        <f t="array" ref="AD279">SUM(($A279-A249:A279=J249:J279)*(N249:N279))</f>
        <v>11.559347357227407</v>
      </c>
      <c r="AE279" s="6">
        <f t="shared" si="191"/>
        <v>7498317.957628537</v>
      </c>
      <c r="AF279" s="6">
        <f t="shared" si="218"/>
        <v>7279994.4383289786</v>
      </c>
      <c r="AG279" s="6">
        <f t="shared" si="219"/>
        <v>0</v>
      </c>
      <c r="AH279" s="6">
        <f t="shared" si="192"/>
        <v>0</v>
      </c>
      <c r="AI279" s="6">
        <f t="shared" si="193"/>
        <v>0</v>
      </c>
      <c r="AJ279" s="6">
        <f t="shared" si="194"/>
        <v>4687.8491434332127</v>
      </c>
      <c r="AK279" s="6">
        <f t="shared" si="195"/>
        <v>5975.2432454292457</v>
      </c>
      <c r="AL279" s="6">
        <f t="shared" si="196"/>
        <v>634.42740230333629</v>
      </c>
      <c r="AM279" s="6">
        <f t="shared" si="197"/>
        <v>11297.519791165794</v>
      </c>
      <c r="AN279" s="6">
        <f t="shared" si="198"/>
        <v>207025.9995083955</v>
      </c>
      <c r="AO279" s="6">
        <f t="shared" si="199"/>
        <v>1682.0423714655365</v>
      </c>
      <c r="AP279" s="6">
        <f t="shared" si="200"/>
        <v>11.048695609485094</v>
      </c>
      <c r="AQ279" s="14">
        <f t="shared" si="201"/>
        <v>8</v>
      </c>
      <c r="AR279" s="146">
        <f t="shared" si="202"/>
        <v>0</v>
      </c>
      <c r="AS279" s="146">
        <f t="shared" si="203"/>
        <v>0.68</v>
      </c>
      <c r="AT279" s="146">
        <f t="shared" si="204"/>
        <v>1</v>
      </c>
      <c r="AU279" s="77">
        <f t="shared" si="205"/>
        <v>0</v>
      </c>
      <c r="AV279" s="77">
        <f t="shared" si="206"/>
        <v>779.40917399791999</v>
      </c>
      <c r="AW279" s="77">
        <f t="shared" si="207"/>
        <v>41.021535473574737</v>
      </c>
      <c r="AX279" s="77">
        <f t="shared" si="208"/>
        <v>18.447125820088402</v>
      </c>
      <c r="AY279" s="6">
        <f t="shared" si="220"/>
        <v>838.87783529158321</v>
      </c>
      <c r="AZ279" s="6">
        <f t="shared" si="209"/>
        <v>48510.939709130122</v>
      </c>
      <c r="BA279" s="6">
        <f t="shared" si="210"/>
        <v>801.94996017749088</v>
      </c>
      <c r="BB279" s="6">
        <f t="shared" si="211"/>
        <v>220005.56167102655</v>
      </c>
      <c r="BC279" s="6">
        <f t="shared" si="212"/>
        <v>44001.112334205318</v>
      </c>
      <c r="BD279" s="6">
        <f t="shared" si="213"/>
        <v>8429.8859786938501</v>
      </c>
      <c r="BE279" s="6">
        <f t="shared" si="214"/>
        <v>0</v>
      </c>
      <c r="BF279" s="6">
        <f t="shared" si="221"/>
        <v>0</v>
      </c>
      <c r="BG279" s="6"/>
      <c r="BH279" s="6"/>
      <c r="BI279" s="51">
        <f t="shared" si="215"/>
        <v>0.97088366743938304</v>
      </c>
      <c r="BT279" s="18"/>
    </row>
    <row r="280" spans="1:72">
      <c r="A280">
        <f t="shared" si="168"/>
        <v>257</v>
      </c>
      <c r="B280" s="30">
        <f t="shared" si="169"/>
        <v>44026</v>
      </c>
      <c r="C280" s="14">
        <f t="shared" si="170"/>
        <v>5</v>
      </c>
      <c r="D280" s="14">
        <f t="shared" si="171"/>
        <v>3</v>
      </c>
      <c r="E280" s="14">
        <f t="shared" si="172"/>
        <v>3</v>
      </c>
      <c r="F280" s="53">
        <f t="shared" si="173"/>
        <v>44026</v>
      </c>
      <c r="G280" s="66">
        <f t="shared" si="174"/>
        <v>1.1499999999999999</v>
      </c>
      <c r="H280" s="66">
        <f t="shared" ref="H280:H343" si="222">$N$19</f>
        <v>0.1</v>
      </c>
      <c r="I280" s="172">
        <f t="shared" si="175"/>
        <v>7.9000000000000008E-3</v>
      </c>
      <c r="J280" s="14">
        <f t="shared" si="176"/>
        <v>6</v>
      </c>
      <c r="K280" s="18">
        <f t="shared" si="177"/>
        <v>0.15206809665201362</v>
      </c>
      <c r="L280" s="18">
        <f t="shared" si="178"/>
        <v>6.6666666666666671E-3</v>
      </c>
      <c r="M280" s="6">
        <f t="shared" si="179"/>
        <v>1625.7456800142427</v>
      </c>
      <c r="N280" s="6">
        <f t="shared" si="216"/>
        <v>12.843390872112519</v>
      </c>
      <c r="O280" s="6">
        <f t="shared" si="180"/>
        <v>6363967.3721617656</v>
      </c>
      <c r="P280" s="6">
        <f>IF($B280&lt;$D$12,0,IF('Plot Data'!X230&gt;0,'Plot Data'!X230,MAX(0,MIN($D$15,$O280))))</f>
        <v>0</v>
      </c>
      <c r="Q280" s="97">
        <f t="shared" si="181"/>
        <v>0</v>
      </c>
      <c r="R280" s="97">
        <f t="shared" si="182"/>
        <v>0</v>
      </c>
      <c r="S280" s="6">
        <f t="shared" si="183"/>
        <v>1625.7456800142427</v>
      </c>
      <c r="T280" s="6"/>
      <c r="U280" s="6"/>
      <c r="V280" s="6">
        <f t="shared" si="184"/>
        <v>0</v>
      </c>
      <c r="W280" s="149">
        <f t="shared" si="217"/>
        <v>1</v>
      </c>
      <c r="X280" s="97">
        <f t="shared" si="185"/>
        <v>0</v>
      </c>
      <c r="Y280" s="6">
        <f t="shared" si="186"/>
        <v>292.64170524626348</v>
      </c>
      <c r="Z280" s="6">
        <f t="shared" si="187"/>
        <v>1262.2332095480465</v>
      </c>
      <c r="AA280" s="6">
        <f t="shared" si="188"/>
        <v>1112.0384799358012</v>
      </c>
      <c r="AB280" s="6">
        <f t="shared" si="189"/>
        <v>59.421148150436579</v>
      </c>
      <c r="AC280" s="6">
        <f t="shared" si="190"/>
        <v>37.88934826375209</v>
      </c>
      <c r="AD280" s="6">
        <f t="array" ref="AD280">SUM(($A280-A250:A280=J250:J280)*(N250:N280))</f>
        <v>11.735676759711225</v>
      </c>
      <c r="AE280" s="6">
        <f t="shared" si="191"/>
        <v>7498306.2219517771</v>
      </c>
      <c r="AF280" s="6">
        <f t="shared" si="218"/>
        <v>7278368.692648964</v>
      </c>
      <c r="AG280" s="6">
        <f t="shared" si="219"/>
        <v>0</v>
      </c>
      <c r="AH280" s="6">
        <f t="shared" si="192"/>
        <v>0</v>
      </c>
      <c r="AI280" s="6">
        <f t="shared" si="193"/>
        <v>0</v>
      </c>
      <c r="AJ280" s="6">
        <f t="shared" si="194"/>
        <v>4758.7199086531455</v>
      </c>
      <c r="AK280" s="6">
        <f t="shared" si="195"/>
        <v>6066.0168268910547</v>
      </c>
      <c r="AL280" s="6">
        <f t="shared" si="196"/>
        <v>644.22352543030945</v>
      </c>
      <c r="AM280" s="6">
        <f t="shared" si="197"/>
        <v>11468.960260974509</v>
      </c>
      <c r="AN280" s="6">
        <f t="shared" si="198"/>
        <v>208468.56904184134</v>
      </c>
      <c r="AO280" s="6">
        <f t="shared" si="199"/>
        <v>1693.7780482252476</v>
      </c>
      <c r="AP280" s="6">
        <f t="shared" si="200"/>
        <v>11.218174376452193</v>
      </c>
      <c r="AQ280" s="14">
        <f t="shared" si="201"/>
        <v>8</v>
      </c>
      <c r="AR280" s="146">
        <f t="shared" si="202"/>
        <v>0</v>
      </c>
      <c r="AS280" s="146">
        <f t="shared" si="203"/>
        <v>0.68</v>
      </c>
      <c r="AT280" s="146">
        <f t="shared" si="204"/>
        <v>1</v>
      </c>
      <c r="AU280" s="77">
        <f t="shared" si="205"/>
        <v>0</v>
      </c>
      <c r="AV280" s="77">
        <f t="shared" si="206"/>
        <v>791.25122950734897</v>
      </c>
      <c r="AW280" s="77">
        <f t="shared" si="207"/>
        <v>41.644801553018368</v>
      </c>
      <c r="AX280" s="77">
        <f t="shared" si="208"/>
        <v>18.729069135760859</v>
      </c>
      <c r="AY280" s="6">
        <f t="shared" si="220"/>
        <v>851.62510019612819</v>
      </c>
      <c r="AZ280" s="6">
        <f t="shared" si="209"/>
        <v>49362.56480932625</v>
      </c>
      <c r="BA280" s="6">
        <f t="shared" si="210"/>
        <v>814.20625085592781</v>
      </c>
      <c r="BB280" s="6">
        <f t="shared" si="211"/>
        <v>221631.3073510408</v>
      </c>
      <c r="BC280" s="6">
        <f t="shared" si="212"/>
        <v>44326.261470208163</v>
      </c>
      <c r="BD280" s="6">
        <f t="shared" si="213"/>
        <v>8489.3071268442873</v>
      </c>
      <c r="BE280" s="6">
        <f t="shared" si="214"/>
        <v>0</v>
      </c>
      <c r="BF280" s="6">
        <f t="shared" si="221"/>
        <v>0</v>
      </c>
      <c r="BG280" s="6"/>
      <c r="BH280" s="6"/>
      <c r="BI280" s="51">
        <f t="shared" si="215"/>
        <v>0.97066837192392441</v>
      </c>
      <c r="BT280" s="18"/>
    </row>
    <row r="281" spans="1:72">
      <c r="A281">
        <f t="shared" si="168"/>
        <v>258</v>
      </c>
      <c r="B281" s="30">
        <f t="shared" si="169"/>
        <v>44027</v>
      </c>
      <c r="C281" s="14">
        <f t="shared" si="170"/>
        <v>5</v>
      </c>
      <c r="D281" s="14">
        <f t="shared" si="171"/>
        <v>3</v>
      </c>
      <c r="E281" s="14">
        <f t="shared" si="172"/>
        <v>3</v>
      </c>
      <c r="F281" s="53">
        <f t="shared" si="173"/>
        <v>44027</v>
      </c>
      <c r="G281" s="66">
        <f t="shared" si="174"/>
        <v>1.1499999999999999</v>
      </c>
      <c r="H281" s="66">
        <f t="shared" si="222"/>
        <v>0.1</v>
      </c>
      <c r="I281" s="172">
        <f t="shared" si="175"/>
        <v>7.9000000000000008E-3</v>
      </c>
      <c r="J281" s="14">
        <f t="shared" si="176"/>
        <v>6</v>
      </c>
      <c r="K281" s="18">
        <f t="shared" si="177"/>
        <v>0.15204912937106449</v>
      </c>
      <c r="L281" s="18">
        <f t="shared" si="178"/>
        <v>6.6666666666666671E-3</v>
      </c>
      <c r="M281" s="6">
        <f t="shared" si="179"/>
        <v>1650.186619813343</v>
      </c>
      <c r="N281" s="6">
        <f t="shared" si="216"/>
        <v>13.036474296525411</v>
      </c>
      <c r="O281" s="6">
        <f t="shared" si="180"/>
        <v>6363811.6724371826</v>
      </c>
      <c r="P281" s="6">
        <f>IF($B281&lt;$D$12,0,IF('Plot Data'!X231&gt;0,'Plot Data'!X231,MAX(0,MIN($D$15,$O281))))</f>
        <v>0</v>
      </c>
      <c r="Q281" s="97">
        <f t="shared" si="181"/>
        <v>0</v>
      </c>
      <c r="R281" s="97">
        <f t="shared" si="182"/>
        <v>0</v>
      </c>
      <c r="S281" s="6">
        <f t="shared" si="183"/>
        <v>1650.186619813343</v>
      </c>
      <c r="T281" s="6"/>
      <c r="U281" s="6"/>
      <c r="V281" s="6">
        <f t="shared" si="184"/>
        <v>0</v>
      </c>
      <c r="W281" s="149">
        <f t="shared" si="217"/>
        <v>1</v>
      </c>
      <c r="X281" s="97">
        <f t="shared" si="185"/>
        <v>0</v>
      </c>
      <c r="Y281" s="6">
        <f t="shared" si="186"/>
        <v>297.1057407521829</v>
      </c>
      <c r="Z281" s="6">
        <f t="shared" si="187"/>
        <v>1281.2917879028328</v>
      </c>
      <c r="AA281" s="6">
        <f t="shared" si="188"/>
        <v>1129.0018148582949</v>
      </c>
      <c r="AB281" s="6">
        <f t="shared" si="189"/>
        <v>60.325787461139321</v>
      </c>
      <c r="AC281" s="6">
        <f t="shared" si="190"/>
        <v>38.48149286290014</v>
      </c>
      <c r="AD281" s="6">
        <f t="array" ref="AD281">SUM(($A281-A251:A281=J251:J281)*(N251:N281))</f>
        <v>11.914343023575016</v>
      </c>
      <c r="AE281" s="6">
        <f t="shared" si="191"/>
        <v>7498294.3076087534</v>
      </c>
      <c r="AF281" s="6">
        <f t="shared" si="218"/>
        <v>7276718.5060291504</v>
      </c>
      <c r="AG281" s="6">
        <f t="shared" si="219"/>
        <v>0</v>
      </c>
      <c r="AH281" s="6">
        <f t="shared" si="192"/>
        <v>0</v>
      </c>
      <c r="AI281" s="6">
        <f t="shared" si="193"/>
        <v>0</v>
      </c>
      <c r="AJ281" s="6">
        <f t="shared" si="194"/>
        <v>4830.5089998114727</v>
      </c>
      <c r="AK281" s="6">
        <f t="shared" si="195"/>
        <v>6157.9810124744536</v>
      </c>
      <c r="AL281" s="6">
        <f t="shared" si="196"/>
        <v>654.15347700497352</v>
      </c>
      <c r="AM281" s="6">
        <f t="shared" si="197"/>
        <v>11642.643489290898</v>
      </c>
      <c r="AN281" s="6">
        <f t="shared" si="198"/>
        <v>209933.15809031471</v>
      </c>
      <c r="AO281" s="6">
        <f t="shared" si="199"/>
        <v>1705.6923912488226</v>
      </c>
      <c r="AP281" s="6">
        <f t="shared" si="200"/>
        <v>11.38992981944898</v>
      </c>
      <c r="AQ281" s="14">
        <f t="shared" si="201"/>
        <v>8</v>
      </c>
      <c r="AR281" s="146">
        <f t="shared" si="202"/>
        <v>0</v>
      </c>
      <c r="AS281" s="146">
        <f t="shared" si="203"/>
        <v>0.68</v>
      </c>
      <c r="AT281" s="146">
        <f t="shared" si="204"/>
        <v>1</v>
      </c>
      <c r="AU281" s="77">
        <f t="shared" si="205"/>
        <v>0</v>
      </c>
      <c r="AV281" s="77">
        <f t="shared" si="206"/>
        <v>803.24864089984851</v>
      </c>
      <c r="AW281" s="77">
        <f t="shared" si="207"/>
        <v>42.276244257886766</v>
      </c>
      <c r="AX281" s="77">
        <f t="shared" si="208"/>
        <v>19.014767408139704</v>
      </c>
      <c r="AY281" s="6">
        <f t="shared" si="220"/>
        <v>864.53965256587503</v>
      </c>
      <c r="AZ281" s="6">
        <f t="shared" si="209"/>
        <v>50227.104461892122</v>
      </c>
      <c r="BA281" s="6">
        <f t="shared" si="210"/>
        <v>826.62570978427743</v>
      </c>
      <c r="BB281" s="6">
        <f t="shared" si="211"/>
        <v>223281.49397085415</v>
      </c>
      <c r="BC281" s="6">
        <f t="shared" si="212"/>
        <v>44656.298794170834</v>
      </c>
      <c r="BD281" s="6">
        <f t="shared" si="213"/>
        <v>8549.6329143054263</v>
      </c>
      <c r="BE281" s="6">
        <f t="shared" si="214"/>
        <v>0</v>
      </c>
      <c r="BF281" s="6">
        <f t="shared" si="221"/>
        <v>0</v>
      </c>
      <c r="BG281" s="6"/>
      <c r="BH281" s="6"/>
      <c r="BI281" s="51">
        <f t="shared" si="215"/>
        <v>0.97044983932482309</v>
      </c>
      <c r="BT281" s="18"/>
    </row>
    <row r="282" spans="1:72">
      <c r="A282">
        <f t="shared" ref="A282:A345" si="223">A281+1</f>
        <v>259</v>
      </c>
      <c r="B282" s="30">
        <f t="shared" ref="B282:B345" si="224">B281+1</f>
        <v>44028</v>
      </c>
      <c r="C282" s="14">
        <f t="shared" si="170"/>
        <v>6</v>
      </c>
      <c r="D282" s="14">
        <f t="shared" si="171"/>
        <v>3</v>
      </c>
      <c r="E282" s="14">
        <f t="shared" si="172"/>
        <v>3</v>
      </c>
      <c r="F282" s="53">
        <f t="shared" si="173"/>
        <v>44028</v>
      </c>
      <c r="G282" s="66">
        <f t="shared" si="174"/>
        <v>0.92</v>
      </c>
      <c r="H282" s="66">
        <f t="shared" si="222"/>
        <v>0.1</v>
      </c>
      <c r="I282" s="172">
        <f t="shared" si="175"/>
        <v>7.9000000000000008E-3</v>
      </c>
      <c r="J282" s="14">
        <f t="shared" si="176"/>
        <v>6</v>
      </c>
      <c r="K282" s="18">
        <f t="shared" si="177"/>
        <v>0.13382507853292622</v>
      </c>
      <c r="L282" s="18">
        <f t="shared" si="178"/>
        <v>6.6666666666666671E-3</v>
      </c>
      <c r="M282" s="6">
        <f t="shared" si="179"/>
        <v>1474.8965620324723</v>
      </c>
      <c r="N282" s="6">
        <f t="shared" si="216"/>
        <v>11.651682840056532</v>
      </c>
      <c r="O282" s="6">
        <f t="shared" si="180"/>
        <v>6363653.9145015432</v>
      </c>
      <c r="P282" s="6">
        <f>IF($B282&lt;$D$12,0,IF('Plot Data'!X232&gt;0,'Plot Data'!X232,MAX(0,MIN($D$15,$O282))))</f>
        <v>0</v>
      </c>
      <c r="Q282" s="97">
        <f t="shared" si="181"/>
        <v>0</v>
      </c>
      <c r="R282" s="97">
        <f t="shared" si="182"/>
        <v>0</v>
      </c>
      <c r="S282" s="6">
        <f t="shared" si="183"/>
        <v>1474.8965620324723</v>
      </c>
      <c r="T282" s="6"/>
      <c r="U282" s="6"/>
      <c r="V282" s="6">
        <f t="shared" si="184"/>
        <v>0</v>
      </c>
      <c r="W282" s="149">
        <f t="shared" si="217"/>
        <v>1</v>
      </c>
      <c r="X282" s="97">
        <f t="shared" si="185"/>
        <v>0</v>
      </c>
      <c r="Y282" s="6">
        <f t="shared" si="186"/>
        <v>301.62893730569658</v>
      </c>
      <c r="Z282" s="6">
        <f t="shared" si="187"/>
        <v>1300.5965440113941</v>
      </c>
      <c r="AA282" s="6">
        <f t="shared" si="188"/>
        <v>1146.1899617616471</v>
      </c>
      <c r="AB282" s="6">
        <f t="shared" si="189"/>
        <v>61.242355225027005</v>
      </c>
      <c r="AC282" s="6">
        <f t="shared" si="190"/>
        <v>39.082023874193091</v>
      </c>
      <c r="AD282" s="6">
        <f t="array" ref="AD282">SUM(($A282-A252:A282=J252:J282)*(N252:N282))</f>
        <v>12.095365156942835</v>
      </c>
      <c r="AE282" s="6">
        <f t="shared" si="191"/>
        <v>7498282.2122435961</v>
      </c>
      <c r="AF282" s="6">
        <f t="shared" si="218"/>
        <v>7275243.609467118</v>
      </c>
      <c r="AG282" s="6">
        <f t="shared" si="219"/>
        <v>0</v>
      </c>
      <c r="AH282" s="6">
        <f t="shared" si="192"/>
        <v>0</v>
      </c>
      <c r="AI282" s="6">
        <f t="shared" si="193"/>
        <v>0</v>
      </c>
      <c r="AJ282" s="6">
        <f t="shared" si="194"/>
        <v>4703.180080526854</v>
      </c>
      <c r="AK282" s="6">
        <f t="shared" si="195"/>
        <v>6251.1452394991738</v>
      </c>
      <c r="AL282" s="6">
        <f t="shared" si="196"/>
        <v>664.21844319886463</v>
      </c>
      <c r="AM282" s="6">
        <f t="shared" si="197"/>
        <v>11618.543763224892</v>
      </c>
      <c r="AN282" s="6">
        <f t="shared" si="198"/>
        <v>211420.05901325625</v>
      </c>
      <c r="AO282" s="6">
        <f t="shared" si="199"/>
        <v>1717.7877564057653</v>
      </c>
      <c r="AP282" s="6">
        <f t="shared" si="200"/>
        <v>11.563981760956624</v>
      </c>
      <c r="AQ282" s="14">
        <f t="shared" si="201"/>
        <v>8</v>
      </c>
      <c r="AR282" s="146">
        <f t="shared" si="202"/>
        <v>0</v>
      </c>
      <c r="AS282" s="146">
        <f t="shared" si="203"/>
        <v>0.68</v>
      </c>
      <c r="AT282" s="146">
        <f t="shared" si="204"/>
        <v>1</v>
      </c>
      <c r="AU282" s="77">
        <f t="shared" si="205"/>
        <v>0</v>
      </c>
      <c r="AV282" s="77">
        <f t="shared" si="206"/>
        <v>815.40265336803805</v>
      </c>
      <c r="AW282" s="77">
        <f t="shared" si="207"/>
        <v>42.915929124633578</v>
      </c>
      <c r="AX282" s="77">
        <f t="shared" si="208"/>
        <v>19.304251987564584</v>
      </c>
      <c r="AY282" s="6">
        <f t="shared" si="220"/>
        <v>877.62283448023618</v>
      </c>
      <c r="AZ282" s="6">
        <f t="shared" si="209"/>
        <v>51104.727296372359</v>
      </c>
      <c r="BA282" s="6">
        <f t="shared" si="210"/>
        <v>839.20972821287125</v>
      </c>
      <c r="BB282" s="6">
        <f t="shared" si="211"/>
        <v>224756.39053288661</v>
      </c>
      <c r="BC282" s="6">
        <f t="shared" si="212"/>
        <v>44951.278106577331</v>
      </c>
      <c r="BD282" s="6">
        <f t="shared" si="213"/>
        <v>8610.8752695304538</v>
      </c>
      <c r="BE282" s="6">
        <f t="shared" si="214"/>
        <v>0</v>
      </c>
      <c r="BF282" s="6">
        <f t="shared" si="221"/>
        <v>0</v>
      </c>
      <c r="BG282" s="6"/>
      <c r="BH282" s="6"/>
      <c r="BI282" s="51">
        <f t="shared" si="215"/>
        <v>0.97025470681641068</v>
      </c>
      <c r="BT282" s="18"/>
    </row>
    <row r="283" spans="1:72">
      <c r="A283">
        <f t="shared" si="223"/>
        <v>260</v>
      </c>
      <c r="B283" s="30">
        <f t="shared" si="224"/>
        <v>44029</v>
      </c>
      <c r="C283" s="14">
        <f t="shared" si="170"/>
        <v>6</v>
      </c>
      <c r="D283" s="14">
        <f t="shared" si="171"/>
        <v>1</v>
      </c>
      <c r="E283" s="14">
        <f t="shared" si="172"/>
        <v>1</v>
      </c>
      <c r="F283" s="53">
        <f t="shared" si="173"/>
        <v>44029</v>
      </c>
      <c r="G283" s="66">
        <f t="shared" si="174"/>
        <v>0.92</v>
      </c>
      <c r="H283" s="66">
        <f t="shared" si="222"/>
        <v>0.1</v>
      </c>
      <c r="I283" s="172">
        <f t="shared" si="175"/>
        <v>7.9000000000000008E-3</v>
      </c>
      <c r="J283" s="14">
        <f t="shared" si="176"/>
        <v>6</v>
      </c>
      <c r="K283" s="18">
        <f t="shared" si="177"/>
        <v>0.13380945221264492</v>
      </c>
      <c r="L283" s="18">
        <f t="shared" si="178"/>
        <v>6.6666666666666671E-3</v>
      </c>
      <c r="M283" s="6">
        <f t="shared" si="179"/>
        <v>1470.2203933864482</v>
      </c>
      <c r="N283" s="6">
        <f t="shared" si="216"/>
        <v>11.614741107752941</v>
      </c>
      <c r="O283" s="6">
        <f t="shared" si="180"/>
        <v>6363664.1182083152</v>
      </c>
      <c r="P283" s="6">
        <f>IF($B283&lt;$D$12,0,IF('Plot Data'!X233&gt;0,'Plot Data'!X233,MAX(0,MIN($D$15,$O283))))</f>
        <v>0</v>
      </c>
      <c r="Q283" s="97">
        <f t="shared" si="181"/>
        <v>0</v>
      </c>
      <c r="R283" s="97">
        <f t="shared" si="182"/>
        <v>0</v>
      </c>
      <c r="S283" s="6">
        <f t="shared" si="183"/>
        <v>1470.2203933864482</v>
      </c>
      <c r="T283" s="6"/>
      <c r="U283" s="6"/>
      <c r="V283" s="6">
        <f t="shared" si="184"/>
        <v>0</v>
      </c>
      <c r="W283" s="149">
        <f t="shared" si="217"/>
        <v>1</v>
      </c>
      <c r="X283" s="97">
        <f t="shared" si="185"/>
        <v>0</v>
      </c>
      <c r="Y283" s="6">
        <f t="shared" si="186"/>
        <v>306.21177612513503</v>
      </c>
      <c r="Z283" s="6">
        <f t="shared" si="187"/>
        <v>1320.1492958506744</v>
      </c>
      <c r="AA283" s="6">
        <f t="shared" si="188"/>
        <v>1163.6047492755131</v>
      </c>
      <c r="AB283" s="6">
        <f t="shared" si="189"/>
        <v>62.170947438068772</v>
      </c>
      <c r="AC283" s="6">
        <f t="shared" si="190"/>
        <v>39.691029450575215</v>
      </c>
      <c r="AD283" s="6">
        <f t="array" ref="AD283">SUM(($A283-A253:A283=J253:J283)*(N253:N283))</f>
        <v>12.278762119018584</v>
      </c>
      <c r="AE283" s="6">
        <f t="shared" si="191"/>
        <v>7498269.9334814772</v>
      </c>
      <c r="AF283" s="6">
        <f t="shared" si="218"/>
        <v>7273773.3890737314</v>
      </c>
      <c r="AG283" s="6">
        <f t="shared" si="219"/>
        <v>0</v>
      </c>
      <c r="AH283" s="6">
        <f t="shared" si="192"/>
        <v>0</v>
      </c>
      <c r="AI283" s="6">
        <f t="shared" si="193"/>
        <v>0</v>
      </c>
      <c r="AJ283" s="6">
        <f t="shared" si="194"/>
        <v>4547.0394019374935</v>
      </c>
      <c r="AK283" s="6">
        <f t="shared" si="195"/>
        <v>6345.5188386362661</v>
      </c>
      <c r="AL283" s="6">
        <f t="shared" si="196"/>
        <v>674.41959906733962</v>
      </c>
      <c r="AM283" s="6">
        <f t="shared" si="197"/>
        <v>11566.977839641098</v>
      </c>
      <c r="AN283" s="6">
        <f t="shared" si="198"/>
        <v>212929.56656810746</v>
      </c>
      <c r="AO283" s="6">
        <f t="shared" si="199"/>
        <v>1730.066518524784</v>
      </c>
      <c r="AP283" s="6">
        <f t="shared" si="200"/>
        <v>11.740350138377185</v>
      </c>
      <c r="AQ283" s="14">
        <f t="shared" si="201"/>
        <v>8</v>
      </c>
      <c r="AR283" s="146">
        <f t="shared" si="202"/>
        <v>0</v>
      </c>
      <c r="AS283" s="146">
        <f t="shared" si="203"/>
        <v>0.68</v>
      </c>
      <c r="AT283" s="146">
        <f t="shared" si="204"/>
        <v>1</v>
      </c>
      <c r="AU283" s="77">
        <f t="shared" si="205"/>
        <v>0</v>
      </c>
      <c r="AV283" s="77">
        <f t="shared" si="206"/>
        <v>827.71449498522998</v>
      </c>
      <c r="AW283" s="77">
        <f t="shared" si="207"/>
        <v>43.563920788696315</v>
      </c>
      <c r="AX283" s="77">
        <f t="shared" si="208"/>
        <v>19.597553672008637</v>
      </c>
      <c r="AY283" s="6">
        <f t="shared" si="220"/>
        <v>890.87596944593497</v>
      </c>
      <c r="AZ283" s="6">
        <f t="shared" si="209"/>
        <v>51995.603265818296</v>
      </c>
      <c r="BA283" s="6">
        <f t="shared" si="210"/>
        <v>851.95967476763531</v>
      </c>
      <c r="BB283" s="6">
        <f t="shared" si="211"/>
        <v>226226.61092627305</v>
      </c>
      <c r="BC283" s="6">
        <f t="shared" si="212"/>
        <v>45245.322185254619</v>
      </c>
      <c r="BD283" s="6">
        <f t="shared" si="213"/>
        <v>8673.0462169685234</v>
      </c>
      <c r="BE283" s="6">
        <f t="shared" si="214"/>
        <v>0</v>
      </c>
      <c r="BF283" s="6">
        <f t="shared" si="221"/>
        <v>0</v>
      </c>
      <c r="BG283" s="6"/>
      <c r="BH283" s="6"/>
      <c r="BI283" s="51">
        <f t="shared" si="215"/>
        <v>0.97006022103774658</v>
      </c>
      <c r="BT283" s="18"/>
    </row>
    <row r="284" spans="1:72">
      <c r="A284">
        <f t="shared" si="223"/>
        <v>261</v>
      </c>
      <c r="B284" s="30">
        <f t="shared" si="224"/>
        <v>44030</v>
      </c>
      <c r="C284" s="14">
        <f t="shared" si="170"/>
        <v>6</v>
      </c>
      <c r="D284" s="14">
        <f t="shared" si="171"/>
        <v>1</v>
      </c>
      <c r="E284" s="14">
        <f t="shared" si="172"/>
        <v>1</v>
      </c>
      <c r="F284" s="53">
        <f t="shared" si="173"/>
        <v>44030</v>
      </c>
      <c r="G284" s="66">
        <f t="shared" si="174"/>
        <v>0.92</v>
      </c>
      <c r="H284" s="66">
        <f t="shared" si="222"/>
        <v>0.1</v>
      </c>
      <c r="I284" s="172">
        <f t="shared" si="175"/>
        <v>7.9000000000000008E-3</v>
      </c>
      <c r="J284" s="14">
        <f t="shared" si="176"/>
        <v>6</v>
      </c>
      <c r="K284" s="18">
        <f t="shared" si="177"/>
        <v>0.13379387593225017</v>
      </c>
      <c r="L284" s="18">
        <f t="shared" si="178"/>
        <v>6.6666666666666671E-3</v>
      </c>
      <c r="M284" s="6">
        <f t="shared" si="179"/>
        <v>1461.8537164845836</v>
      </c>
      <c r="N284" s="6">
        <f t="shared" si="216"/>
        <v>11.548644360228211</v>
      </c>
      <c r="O284" s="6">
        <f t="shared" si="180"/>
        <v>6363697.51229556</v>
      </c>
      <c r="P284" s="6">
        <f>IF($B284&lt;$D$12,0,IF('Plot Data'!X234&gt;0,'Plot Data'!X234,MAX(0,MIN($D$15,$O284))))</f>
        <v>0</v>
      </c>
      <c r="Q284" s="97">
        <f t="shared" si="181"/>
        <v>0</v>
      </c>
      <c r="R284" s="97">
        <f t="shared" si="182"/>
        <v>0</v>
      </c>
      <c r="S284" s="6">
        <f t="shared" si="183"/>
        <v>1461.8537164845836</v>
      </c>
      <c r="T284" s="6"/>
      <c r="U284" s="6"/>
      <c r="V284" s="6">
        <f t="shared" si="184"/>
        <v>0</v>
      </c>
      <c r="W284" s="149">
        <f t="shared" si="217"/>
        <v>1</v>
      </c>
      <c r="X284" s="97">
        <f t="shared" si="185"/>
        <v>0</v>
      </c>
      <c r="Y284" s="6">
        <f t="shared" si="186"/>
        <v>310.85473719034388</v>
      </c>
      <c r="Z284" s="6">
        <f t="shared" si="187"/>
        <v>1179.9172496259778</v>
      </c>
      <c r="AA284" s="6">
        <f t="shared" si="188"/>
        <v>1181.2480013233067</v>
      </c>
      <c r="AB284" s="6">
        <f t="shared" si="189"/>
        <v>63.111660477402324</v>
      </c>
      <c r="AC284" s="6">
        <f t="shared" si="190"/>
        <v>40.308521776685424</v>
      </c>
      <c r="AD284" s="6">
        <f t="array" ref="AD284">SUM(($A284-A254:A284=J254:J284)*(N254:N284))</f>
        <v>12.464552944286959</v>
      </c>
      <c r="AE284" s="6">
        <f t="shared" si="191"/>
        <v>7498257.4689285327</v>
      </c>
      <c r="AF284" s="6">
        <f t="shared" si="218"/>
        <v>7272311.5353572471</v>
      </c>
      <c r="AG284" s="6">
        <f t="shared" si="219"/>
        <v>0</v>
      </c>
      <c r="AH284" s="6">
        <f t="shared" si="192"/>
        <v>0</v>
      </c>
      <c r="AI284" s="6">
        <f t="shared" si="193"/>
        <v>0</v>
      </c>
      <c r="AJ284" s="6">
        <f t="shared" si="194"/>
        <v>4518.1211316057552</v>
      </c>
      <c r="AK284" s="6">
        <f t="shared" si="195"/>
        <v>6281.0764264615354</v>
      </c>
      <c r="AL284" s="6">
        <f t="shared" si="196"/>
        <v>684.75818482376951</v>
      </c>
      <c r="AM284" s="6">
        <f t="shared" si="197"/>
        <v>11483.955742891061</v>
      </c>
      <c r="AN284" s="6">
        <f t="shared" si="198"/>
        <v>214461.97782839782</v>
      </c>
      <c r="AO284" s="6">
        <f t="shared" si="199"/>
        <v>1742.5310714690709</v>
      </c>
      <c r="AP284" s="6">
        <f t="shared" si="200"/>
        <v>11.919054689692498</v>
      </c>
      <c r="AQ284" s="14">
        <f t="shared" si="201"/>
        <v>8</v>
      </c>
      <c r="AR284" s="146">
        <f t="shared" si="202"/>
        <v>0</v>
      </c>
      <c r="AS284" s="146">
        <f t="shared" si="203"/>
        <v>0.68</v>
      </c>
      <c r="AT284" s="146">
        <f t="shared" si="204"/>
        <v>1</v>
      </c>
      <c r="AU284" s="77">
        <f t="shared" si="205"/>
        <v>0</v>
      </c>
      <c r="AV284" s="77">
        <f t="shared" si="206"/>
        <v>840.18536743136065</v>
      </c>
      <c r="AW284" s="77">
        <f t="shared" si="207"/>
        <v>44.220282496387405</v>
      </c>
      <c r="AX284" s="77">
        <f t="shared" si="208"/>
        <v>19.894703180182006</v>
      </c>
      <c r="AY284" s="6">
        <f t="shared" si="220"/>
        <v>904.30035310793005</v>
      </c>
      <c r="AZ284" s="6">
        <f t="shared" si="209"/>
        <v>52899.903618926226</v>
      </c>
      <c r="BA284" s="6">
        <f t="shared" si="210"/>
        <v>864.87689499755231</v>
      </c>
      <c r="BB284" s="6">
        <f t="shared" si="211"/>
        <v>227688.46464275764</v>
      </c>
      <c r="BC284" s="6">
        <f t="shared" si="212"/>
        <v>45537.692928551536</v>
      </c>
      <c r="BD284" s="6">
        <f t="shared" si="213"/>
        <v>8736.1578774459249</v>
      </c>
      <c r="BE284" s="6">
        <f t="shared" si="214"/>
        <v>0</v>
      </c>
      <c r="BF284" s="6">
        <f t="shared" si="221"/>
        <v>0</v>
      </c>
      <c r="BG284" s="6"/>
      <c r="BH284" s="6"/>
      <c r="BI284" s="51">
        <f t="shared" si="215"/>
        <v>0.96986687446949293</v>
      </c>
      <c r="BT284" s="18"/>
    </row>
    <row r="285" spans="1:72">
      <c r="A285">
        <f t="shared" si="223"/>
        <v>262</v>
      </c>
      <c r="B285" s="30">
        <f t="shared" si="224"/>
        <v>44031</v>
      </c>
      <c r="C285" s="14">
        <f t="shared" si="170"/>
        <v>6</v>
      </c>
      <c r="D285" s="14">
        <f t="shared" si="171"/>
        <v>1</v>
      </c>
      <c r="E285" s="14">
        <f t="shared" si="172"/>
        <v>1</v>
      </c>
      <c r="F285" s="53">
        <f t="shared" si="173"/>
        <v>44031</v>
      </c>
      <c r="G285" s="66">
        <f t="shared" si="174"/>
        <v>0.92</v>
      </c>
      <c r="H285" s="66">
        <f t="shared" si="222"/>
        <v>0.1</v>
      </c>
      <c r="I285" s="172">
        <f t="shared" si="175"/>
        <v>7.9000000000000008E-3</v>
      </c>
      <c r="J285" s="14">
        <f t="shared" si="176"/>
        <v>6</v>
      </c>
      <c r="K285" s="18">
        <f t="shared" si="177"/>
        <v>0.13377838915787865</v>
      </c>
      <c r="L285" s="18">
        <f t="shared" si="178"/>
        <v>6.6666666666666671E-3</v>
      </c>
      <c r="M285" s="6">
        <f t="shared" si="179"/>
        <v>1449.264308081431</v>
      </c>
      <c r="N285" s="6">
        <f t="shared" si="216"/>
        <v>11.449188033843306</v>
      </c>
      <c r="O285" s="6">
        <f t="shared" si="180"/>
        <v>6363757.4862077953</v>
      </c>
      <c r="P285" s="6">
        <f>IF($B285&lt;$D$12,0,IF('Plot Data'!X235&gt;0,'Plot Data'!X235,MAX(0,MIN($D$15,$O285))))</f>
        <v>0</v>
      </c>
      <c r="Q285" s="97">
        <f t="shared" si="181"/>
        <v>0</v>
      </c>
      <c r="R285" s="97">
        <f t="shared" si="182"/>
        <v>0</v>
      </c>
      <c r="S285" s="6">
        <f t="shared" si="183"/>
        <v>1449.264308081431</v>
      </c>
      <c r="T285" s="6"/>
      <c r="U285" s="6"/>
      <c r="V285" s="6">
        <f t="shared" si="184"/>
        <v>0</v>
      </c>
      <c r="W285" s="149">
        <f t="shared" si="217"/>
        <v>1</v>
      </c>
      <c r="X285" s="97">
        <f t="shared" si="185"/>
        <v>0</v>
      </c>
      <c r="Y285" s="6">
        <f t="shared" si="186"/>
        <v>315.55830238701162</v>
      </c>
      <c r="Z285" s="6">
        <f t="shared" si="187"/>
        <v>1176.1763147091585</v>
      </c>
      <c r="AA285" s="6">
        <f t="shared" si="188"/>
        <v>1199.1215490706441</v>
      </c>
      <c r="AB285" s="6">
        <f t="shared" si="189"/>
        <v>64.064589395141638</v>
      </c>
      <c r="AC285" s="6">
        <f t="shared" si="190"/>
        <v>40.93456597250831</v>
      </c>
      <c r="AD285" s="6">
        <f t="array" ref="AD285">SUM(($A285-A255:A285=J255:J285)*(N255:N285))</f>
        <v>12.652756405540474</v>
      </c>
      <c r="AE285" s="6">
        <f t="shared" si="191"/>
        <v>7498244.8161721267</v>
      </c>
      <c r="AF285" s="6">
        <f t="shared" si="218"/>
        <v>7270862.2710491661</v>
      </c>
      <c r="AG285" s="6">
        <f t="shared" si="219"/>
        <v>0</v>
      </c>
      <c r="AH285" s="6">
        <f t="shared" si="192"/>
        <v>0</v>
      </c>
      <c r="AI285" s="6">
        <f t="shared" si="193"/>
        <v>0</v>
      </c>
      <c r="AJ285" s="6">
        <f t="shared" si="194"/>
        <v>4475.6508225910165</v>
      </c>
      <c r="AK285" s="6">
        <f t="shared" si="195"/>
        <v>6194.0666027049083</v>
      </c>
      <c r="AL285" s="6">
        <f t="shared" si="196"/>
        <v>695.23545184086242</v>
      </c>
      <c r="AM285" s="6">
        <f t="shared" si="197"/>
        <v>11364.952877136788</v>
      </c>
      <c r="AN285" s="6">
        <f t="shared" si="198"/>
        <v>216017.59224582798</v>
      </c>
      <c r="AO285" s="6">
        <f t="shared" si="199"/>
        <v>1755.1838278746113</v>
      </c>
      <c r="AP285" s="6">
        <f t="shared" si="200"/>
        <v>12.10011482375746</v>
      </c>
      <c r="AQ285" s="14">
        <f t="shared" si="201"/>
        <v>8</v>
      </c>
      <c r="AR285" s="146">
        <f t="shared" si="202"/>
        <v>0</v>
      </c>
      <c r="AS285" s="146">
        <f t="shared" si="203"/>
        <v>0.68</v>
      </c>
      <c r="AT285" s="146">
        <f t="shared" si="204"/>
        <v>1</v>
      </c>
      <c r="AU285" s="77">
        <f t="shared" si="205"/>
        <v>0</v>
      </c>
      <c r="AV285" s="77">
        <f t="shared" si="206"/>
        <v>852.81644511953573</v>
      </c>
      <c r="AW285" s="77">
        <f t="shared" si="207"/>
        <v>44.885076058922934</v>
      </c>
      <c r="AX285" s="77">
        <f t="shared" si="208"/>
        <v>20.195731352768746</v>
      </c>
      <c r="AY285" s="6">
        <f t="shared" si="220"/>
        <v>917.89725253122742</v>
      </c>
      <c r="AZ285" s="6">
        <f t="shared" si="209"/>
        <v>53817.800871457453</v>
      </c>
      <c r="BA285" s="6">
        <f t="shared" si="210"/>
        <v>877.96271394555936</v>
      </c>
      <c r="BB285" s="6">
        <f t="shared" si="211"/>
        <v>229137.72895083908</v>
      </c>
      <c r="BC285" s="6">
        <f t="shared" si="212"/>
        <v>45827.545790167824</v>
      </c>
      <c r="BD285" s="6">
        <f t="shared" si="213"/>
        <v>8800.2224668410672</v>
      </c>
      <c r="BE285" s="6">
        <f t="shared" si="214"/>
        <v>0</v>
      </c>
      <c r="BF285" s="6">
        <f t="shared" si="221"/>
        <v>0</v>
      </c>
      <c r="BG285" s="6"/>
      <c r="BH285" s="6"/>
      <c r="BI285" s="51">
        <f t="shared" si="215"/>
        <v>0.96967523057762206</v>
      </c>
      <c r="BT285" s="18"/>
    </row>
    <row r="286" spans="1:72">
      <c r="A286">
        <f t="shared" si="223"/>
        <v>263</v>
      </c>
      <c r="B286" s="30">
        <f t="shared" si="224"/>
        <v>44032</v>
      </c>
      <c r="C286" s="14">
        <f t="shared" si="170"/>
        <v>6</v>
      </c>
      <c r="D286" s="14">
        <f t="shared" si="171"/>
        <v>1</v>
      </c>
      <c r="E286" s="14">
        <f t="shared" si="172"/>
        <v>1</v>
      </c>
      <c r="F286" s="53">
        <f t="shared" si="173"/>
        <v>44032</v>
      </c>
      <c r="G286" s="66">
        <f t="shared" si="174"/>
        <v>0.92</v>
      </c>
      <c r="H286" s="66">
        <f t="shared" si="222"/>
        <v>0.1</v>
      </c>
      <c r="I286" s="172">
        <f t="shared" si="175"/>
        <v>7.9000000000000008E-3</v>
      </c>
      <c r="J286" s="14">
        <f t="shared" si="176"/>
        <v>6</v>
      </c>
      <c r="K286" s="18">
        <f t="shared" si="177"/>
        <v>0.1337630370599098</v>
      </c>
      <c r="L286" s="18">
        <f t="shared" si="178"/>
        <v>6.6666666666666671E-3</v>
      </c>
      <c r="M286" s="6">
        <f t="shared" si="179"/>
        <v>1431.8487103908965</v>
      </c>
      <c r="N286" s="6">
        <f t="shared" si="216"/>
        <v>11.311604812088083</v>
      </c>
      <c r="O286" s="6">
        <f t="shared" si="180"/>
        <v>6363847.8838007413</v>
      </c>
      <c r="P286" s="6">
        <f>IF($B286&lt;$D$12,0,IF('Plot Data'!X236&gt;0,'Plot Data'!X236,MAX(0,MIN($D$15,$O286))))</f>
        <v>0</v>
      </c>
      <c r="Q286" s="97">
        <f t="shared" si="181"/>
        <v>0</v>
      </c>
      <c r="R286" s="97">
        <f t="shared" si="182"/>
        <v>0</v>
      </c>
      <c r="S286" s="6">
        <f t="shared" si="183"/>
        <v>1431.8487103908965</v>
      </c>
      <c r="T286" s="6"/>
      <c r="U286" s="6"/>
      <c r="V286" s="6">
        <f t="shared" si="184"/>
        <v>0</v>
      </c>
      <c r="W286" s="149">
        <f t="shared" si="217"/>
        <v>1</v>
      </c>
      <c r="X286" s="97">
        <f t="shared" si="185"/>
        <v>0</v>
      </c>
      <c r="Y286" s="6">
        <f t="shared" si="186"/>
        <v>320.32294697570819</v>
      </c>
      <c r="Z286" s="6">
        <f t="shared" si="187"/>
        <v>1169.4829731876669</v>
      </c>
      <c r="AA286" s="6">
        <f t="shared" si="188"/>
        <v>1217.2271985076911</v>
      </c>
      <c r="AB286" s="6">
        <f t="shared" si="189"/>
        <v>65.029827200569713</v>
      </c>
      <c r="AC286" s="6">
        <f t="shared" si="190"/>
        <v>41.569256159052564</v>
      </c>
      <c r="AD286" s="6">
        <f t="array" ref="AD286">SUM(($A286-A256:A286=J256:J286)*(N256:N286))</f>
        <v>12.843390872112519</v>
      </c>
      <c r="AE286" s="6">
        <f t="shared" si="191"/>
        <v>7498231.9727812549</v>
      </c>
      <c r="AF286" s="6">
        <f t="shared" si="218"/>
        <v>7269430.4223387754</v>
      </c>
      <c r="AG286" s="6">
        <f t="shared" si="219"/>
        <v>0</v>
      </c>
      <c r="AH286" s="6">
        <f t="shared" si="192"/>
        <v>0</v>
      </c>
      <c r="AI286" s="6">
        <f t="shared" si="193"/>
        <v>0</v>
      </c>
      <c r="AJ286" s="6">
        <f t="shared" si="194"/>
        <v>4417.693612818538</v>
      </c>
      <c r="AK286" s="6">
        <f t="shared" si="195"/>
        <v>6081.2925501843147</v>
      </c>
      <c r="AL286" s="6">
        <f t="shared" si="196"/>
        <v>705.85263201026703</v>
      </c>
      <c r="AM286" s="6">
        <f t="shared" si="197"/>
        <v>11204.83879501312</v>
      </c>
      <c r="AN286" s="6">
        <f t="shared" si="198"/>
        <v>217596.71164747042</v>
      </c>
      <c r="AO286" s="6">
        <f t="shared" si="199"/>
        <v>1768.0272187467237</v>
      </c>
      <c r="AP286" s="6">
        <f t="shared" si="200"/>
        <v>12.283549611598184</v>
      </c>
      <c r="AQ286" s="14">
        <f t="shared" si="201"/>
        <v>8</v>
      </c>
      <c r="AR286" s="146">
        <f t="shared" si="202"/>
        <v>0</v>
      </c>
      <c r="AS286" s="146">
        <f t="shared" si="203"/>
        <v>0.68</v>
      </c>
      <c r="AT286" s="146">
        <f t="shared" si="204"/>
        <v>1</v>
      </c>
      <c r="AU286" s="77">
        <f t="shared" si="205"/>
        <v>0</v>
      </c>
      <c r="AV286" s="77">
        <f t="shared" si="206"/>
        <v>762.22654325838175</v>
      </c>
      <c r="AW286" s="77">
        <f t="shared" si="207"/>
        <v>40.117186487283249</v>
      </c>
      <c r="AX286" s="77">
        <f t="shared" si="208"/>
        <v>20.500668606445323</v>
      </c>
      <c r="AY286" s="6">
        <f t="shared" si="220"/>
        <v>822.84439835211026</v>
      </c>
      <c r="AZ286" s="6">
        <f t="shared" si="209"/>
        <v>54640.645269809567</v>
      </c>
      <c r="BA286" s="6">
        <f t="shared" si="210"/>
        <v>875.67222295420652</v>
      </c>
      <c r="BB286" s="6">
        <f t="shared" si="211"/>
        <v>230569.57766122997</v>
      </c>
      <c r="BC286" s="6">
        <f t="shared" si="212"/>
        <v>46113.915532246006</v>
      </c>
      <c r="BD286" s="6">
        <f t="shared" si="213"/>
        <v>8865.2522940416366</v>
      </c>
      <c r="BE286" s="6">
        <f t="shared" si="214"/>
        <v>0</v>
      </c>
      <c r="BF286" s="6">
        <f t="shared" si="221"/>
        <v>0</v>
      </c>
      <c r="BG286" s="6"/>
      <c r="BH286" s="6"/>
      <c r="BI286" s="51">
        <f t="shared" si="215"/>
        <v>0.96948593331427535</v>
      </c>
      <c r="BT286" s="18"/>
    </row>
    <row r="287" spans="1:72">
      <c r="A287">
        <f t="shared" si="223"/>
        <v>264</v>
      </c>
      <c r="B287" s="30">
        <f t="shared" si="224"/>
        <v>44033</v>
      </c>
      <c r="C287" s="14">
        <f t="shared" si="170"/>
        <v>6</v>
      </c>
      <c r="D287" s="14">
        <f t="shared" si="171"/>
        <v>1</v>
      </c>
      <c r="E287" s="14">
        <f t="shared" si="172"/>
        <v>1</v>
      </c>
      <c r="F287" s="53">
        <f t="shared" si="173"/>
        <v>44033</v>
      </c>
      <c r="G287" s="66">
        <f t="shared" si="174"/>
        <v>0.92</v>
      </c>
      <c r="H287" s="66">
        <f t="shared" si="222"/>
        <v>0.1</v>
      </c>
      <c r="I287" s="172">
        <f t="shared" si="175"/>
        <v>7.9000000000000008E-3</v>
      </c>
      <c r="J287" s="14">
        <f t="shared" si="176"/>
        <v>6</v>
      </c>
      <c r="K287" s="18">
        <f t="shared" si="177"/>
        <v>0.13374787127698998</v>
      </c>
      <c r="L287" s="18">
        <f t="shared" si="178"/>
        <v>6.6666666666666671E-3</v>
      </c>
      <c r="M287" s="6">
        <f t="shared" si="179"/>
        <v>1408.9227340816064</v>
      </c>
      <c r="N287" s="6">
        <f t="shared" si="216"/>
        <v>11.130489599244692</v>
      </c>
      <c r="O287" s="6">
        <f t="shared" si="180"/>
        <v>6363973.0638883058</v>
      </c>
      <c r="P287" s="6">
        <f>IF($B287&lt;$D$12,0,IF('Plot Data'!X237&gt;0,'Plot Data'!X237,MAX(0,MIN($D$15,$O287))))</f>
        <v>0</v>
      </c>
      <c r="Q287" s="97">
        <f t="shared" si="181"/>
        <v>0</v>
      </c>
      <c r="R287" s="97">
        <f t="shared" si="182"/>
        <v>0</v>
      </c>
      <c r="S287" s="6">
        <f t="shared" si="183"/>
        <v>1408.9227340816067</v>
      </c>
      <c r="T287" s="6"/>
      <c r="U287" s="6"/>
      <c r="V287" s="6">
        <f t="shared" si="184"/>
        <v>0</v>
      </c>
      <c r="W287" s="149">
        <f t="shared" si="217"/>
        <v>1</v>
      </c>
      <c r="X287" s="97">
        <f t="shared" si="185"/>
        <v>0</v>
      </c>
      <c r="Y287" s="6">
        <f t="shared" si="186"/>
        <v>325.14913600284854</v>
      </c>
      <c r="Z287" s="6">
        <f t="shared" si="187"/>
        <v>1159.4114464651448</v>
      </c>
      <c r="AA287" s="6">
        <f t="shared" si="188"/>
        <v>1235.5667168108243</v>
      </c>
      <c r="AB287" s="6">
        <f t="shared" si="189"/>
        <v>66.007464792533725</v>
      </c>
      <c r="AC287" s="6">
        <f t="shared" si="190"/>
        <v>42.212695152364859</v>
      </c>
      <c r="AD287" s="6">
        <f t="array" ref="AD287">SUM(($A287-A257:A287=J257:J287)*(N257:N287))</f>
        <v>13.036474296525411</v>
      </c>
      <c r="AE287" s="6">
        <f t="shared" si="191"/>
        <v>7498218.9363069581</v>
      </c>
      <c r="AF287" s="6">
        <f t="shared" si="218"/>
        <v>7268021.4996046936</v>
      </c>
      <c r="AG287" s="6">
        <f t="shared" si="219"/>
        <v>0</v>
      </c>
      <c r="AH287" s="6">
        <f t="shared" si="192"/>
        <v>0</v>
      </c>
      <c r="AI287" s="6">
        <f t="shared" si="193"/>
        <v>0</v>
      </c>
      <c r="AJ287" s="6">
        <f t="shared" si="194"/>
        <v>4342.0557644321516</v>
      </c>
      <c r="AK287" s="6">
        <f t="shared" si="195"/>
        <v>5939.1298150461007</v>
      </c>
      <c r="AL287" s="6">
        <f t="shared" si="196"/>
        <v>716.61092735391048</v>
      </c>
      <c r="AM287" s="6">
        <f t="shared" si="197"/>
        <v>10997.796506832165</v>
      </c>
      <c r="AN287" s="6">
        <f t="shared" si="198"/>
        <v>219199.64019543646</v>
      </c>
      <c r="AO287" s="6">
        <f t="shared" si="199"/>
        <v>1781.0636930432493</v>
      </c>
      <c r="AP287" s="6">
        <f t="shared" si="200"/>
        <v>12.46937783114309</v>
      </c>
      <c r="AQ287" s="14">
        <f t="shared" si="201"/>
        <v>8</v>
      </c>
      <c r="AR287" s="146">
        <f t="shared" si="202"/>
        <v>0</v>
      </c>
      <c r="AS287" s="146">
        <f t="shared" si="203"/>
        <v>0.68</v>
      </c>
      <c r="AT287" s="146">
        <f t="shared" si="204"/>
        <v>1</v>
      </c>
      <c r="AU287" s="77">
        <f t="shared" si="205"/>
        <v>0</v>
      </c>
      <c r="AV287" s="77">
        <f t="shared" si="206"/>
        <v>759.80989930211649</v>
      </c>
      <c r="AW287" s="77">
        <f t="shared" si="207"/>
        <v>39.989994700111396</v>
      </c>
      <c r="AX287" s="77">
        <f t="shared" si="208"/>
        <v>20.809544704182308</v>
      </c>
      <c r="AY287" s="6">
        <f t="shared" si="220"/>
        <v>820.60943870641017</v>
      </c>
      <c r="AZ287" s="6">
        <f t="shared" si="209"/>
        <v>55461.254708515975</v>
      </c>
      <c r="BA287" s="6">
        <f t="shared" si="210"/>
        <v>871.24141416996076</v>
      </c>
      <c r="BB287" s="6">
        <f t="shared" si="211"/>
        <v>231978.50039531157</v>
      </c>
      <c r="BC287" s="6">
        <f t="shared" si="212"/>
        <v>46395.700079062328</v>
      </c>
      <c r="BD287" s="6">
        <f t="shared" si="213"/>
        <v>8931.2597588341705</v>
      </c>
      <c r="BE287" s="6">
        <f t="shared" si="214"/>
        <v>0</v>
      </c>
      <c r="BF287" s="6">
        <f t="shared" si="221"/>
        <v>0</v>
      </c>
      <c r="BG287" s="6"/>
      <c r="BH287" s="6"/>
      <c r="BI287" s="51">
        <f t="shared" si="215"/>
        <v>0.96929971788531932</v>
      </c>
      <c r="BT287" s="18"/>
    </row>
    <row r="288" spans="1:72">
      <c r="A288">
        <f t="shared" si="223"/>
        <v>265</v>
      </c>
      <c r="B288" s="30">
        <f t="shared" si="224"/>
        <v>44034</v>
      </c>
      <c r="C288" s="14">
        <f t="shared" si="170"/>
        <v>6</v>
      </c>
      <c r="D288" s="14">
        <f t="shared" si="171"/>
        <v>1</v>
      </c>
      <c r="E288" s="14">
        <f t="shared" si="172"/>
        <v>1</v>
      </c>
      <c r="F288" s="53">
        <f t="shared" si="173"/>
        <v>44034</v>
      </c>
      <c r="G288" s="66">
        <f t="shared" si="174"/>
        <v>0.92</v>
      </c>
      <c r="H288" s="66">
        <f t="shared" si="222"/>
        <v>0.1</v>
      </c>
      <c r="I288" s="172">
        <f t="shared" si="175"/>
        <v>7.9000000000000008E-3</v>
      </c>
      <c r="J288" s="14">
        <f t="shared" si="176"/>
        <v>6</v>
      </c>
      <c r="K288" s="18">
        <f t="shared" si="177"/>
        <v>0.13373295078179262</v>
      </c>
      <c r="L288" s="18">
        <f t="shared" si="178"/>
        <v>6.6666666666666671E-3</v>
      </c>
      <c r="M288" s="6">
        <f t="shared" si="179"/>
        <v>1379.7106912612005</v>
      </c>
      <c r="N288" s="6">
        <f t="shared" si="216"/>
        <v>10.899714460963486</v>
      </c>
      <c r="O288" s="6">
        <f t="shared" si="180"/>
        <v>6364137.9688301068</v>
      </c>
      <c r="P288" s="6">
        <f>IF($B288&lt;$D$12,0,IF('Plot Data'!X238&gt;0,'Plot Data'!X238,MAX(0,MIN($D$15,$O288))))</f>
        <v>0</v>
      </c>
      <c r="Q288" s="97">
        <f t="shared" si="181"/>
        <v>0</v>
      </c>
      <c r="R288" s="97">
        <f t="shared" si="182"/>
        <v>0</v>
      </c>
      <c r="S288" s="6">
        <f t="shared" si="183"/>
        <v>1379.7106912612007</v>
      </c>
      <c r="T288" s="6"/>
      <c r="U288" s="6"/>
      <c r="V288" s="6">
        <f t="shared" si="184"/>
        <v>0</v>
      </c>
      <c r="W288" s="149">
        <f t="shared" si="217"/>
        <v>1</v>
      </c>
      <c r="X288" s="97">
        <f t="shared" si="185"/>
        <v>0</v>
      </c>
      <c r="Y288" s="6">
        <f t="shared" si="186"/>
        <v>330.03732396266861</v>
      </c>
      <c r="Z288" s="6">
        <f t="shared" si="187"/>
        <v>1145.4789683127171</v>
      </c>
      <c r="AA288" s="6">
        <f t="shared" si="188"/>
        <v>1254.1418310581407</v>
      </c>
      <c r="AB288" s="6">
        <f t="shared" si="189"/>
        <v>58.995862481298893</v>
      </c>
      <c r="AC288" s="6">
        <f t="shared" si="190"/>
        <v>42.864980385977518</v>
      </c>
      <c r="AD288" s="6">
        <f t="array" ref="AD288">SUM(($A288-A258:A288=J258:J288)*(N258:N288))</f>
        <v>11.651682840056532</v>
      </c>
      <c r="AE288" s="6">
        <f t="shared" si="191"/>
        <v>7498207.2846241184</v>
      </c>
      <c r="AF288" s="6">
        <f t="shared" si="218"/>
        <v>7266641.7889134325</v>
      </c>
      <c r="AG288" s="6">
        <f t="shared" si="219"/>
        <v>0</v>
      </c>
      <c r="AH288" s="6">
        <f t="shared" si="192"/>
        <v>0</v>
      </c>
      <c r="AI288" s="6">
        <f t="shared" si="193"/>
        <v>0</v>
      </c>
      <c r="AJ288" s="6">
        <f t="shared" si="194"/>
        <v>4246.2501634179662</v>
      </c>
      <c r="AK288" s="6">
        <f t="shared" si="195"/>
        <v>5771.4710898193789</v>
      </c>
      <c r="AL288" s="6">
        <f t="shared" si="196"/>
        <v>721.09012660917529</v>
      </c>
      <c r="AM288" s="6">
        <f t="shared" si="197"/>
        <v>10738.81137984652</v>
      </c>
      <c r="AN288" s="6">
        <f t="shared" si="198"/>
        <v>220826.68433084324</v>
      </c>
      <c r="AO288" s="6">
        <f t="shared" si="199"/>
        <v>1792.7153758833058</v>
      </c>
      <c r="AP288" s="6">
        <f t="shared" si="200"/>
        <v>12.43185494778332</v>
      </c>
      <c r="AQ288" s="14">
        <f t="shared" si="201"/>
        <v>8</v>
      </c>
      <c r="AR288" s="146">
        <f t="shared" si="202"/>
        <v>0</v>
      </c>
      <c r="AS288" s="146">
        <f t="shared" si="203"/>
        <v>0.68</v>
      </c>
      <c r="AT288" s="146">
        <f t="shared" si="204"/>
        <v>1</v>
      </c>
      <c r="AU288" s="77">
        <f t="shared" si="205"/>
        <v>0</v>
      </c>
      <c r="AV288" s="77">
        <f t="shared" si="206"/>
        <v>755.48600067923292</v>
      </c>
      <c r="AW288" s="77">
        <f t="shared" si="207"/>
        <v>39.762421088380677</v>
      </c>
      <c r="AX288" s="77">
        <f t="shared" si="208"/>
        <v>21.122388733610791</v>
      </c>
      <c r="AY288" s="6">
        <f t="shared" si="220"/>
        <v>816.37081050122435</v>
      </c>
      <c r="AZ288" s="6">
        <f t="shared" si="209"/>
        <v>56277.625519017201</v>
      </c>
      <c r="BA288" s="6">
        <f t="shared" si="210"/>
        <v>864.36015101786847</v>
      </c>
      <c r="BB288" s="6">
        <f t="shared" si="211"/>
        <v>233358.21108657276</v>
      </c>
      <c r="BC288" s="6">
        <f t="shared" si="212"/>
        <v>46671.642217314569</v>
      </c>
      <c r="BD288" s="6">
        <f t="shared" si="213"/>
        <v>8990.2556213154694</v>
      </c>
      <c r="BE288" s="6">
        <f t="shared" si="214"/>
        <v>0</v>
      </c>
      <c r="BF288" s="6">
        <f t="shared" si="221"/>
        <v>0</v>
      </c>
      <c r="BG288" s="6"/>
      <c r="BH288" s="6"/>
      <c r="BI288" s="51">
        <f t="shared" si="215"/>
        <v>0.96911721870032375</v>
      </c>
      <c r="BT288" s="18"/>
    </row>
    <row r="289" spans="1:72">
      <c r="A289">
        <f t="shared" si="223"/>
        <v>266</v>
      </c>
      <c r="B289" s="30">
        <f t="shared" si="224"/>
        <v>44035</v>
      </c>
      <c r="C289" s="14">
        <f t="shared" si="170"/>
        <v>6</v>
      </c>
      <c r="D289" s="14">
        <f t="shared" si="171"/>
        <v>1</v>
      </c>
      <c r="E289" s="14">
        <f t="shared" si="172"/>
        <v>1</v>
      </c>
      <c r="F289" s="53">
        <f t="shared" si="173"/>
        <v>44035</v>
      </c>
      <c r="G289" s="66">
        <f t="shared" si="174"/>
        <v>0.92</v>
      </c>
      <c r="H289" s="66">
        <f t="shared" si="222"/>
        <v>0.1</v>
      </c>
      <c r="I289" s="172">
        <f t="shared" si="175"/>
        <v>7.9000000000000008E-3</v>
      </c>
      <c r="J289" s="14">
        <f t="shared" si="176"/>
        <v>6</v>
      </c>
      <c r="K289" s="18">
        <f t="shared" si="177"/>
        <v>0.13371832649365162</v>
      </c>
      <c r="L289" s="18">
        <f t="shared" si="178"/>
        <v>6.6666666666666671E-3</v>
      </c>
      <c r="M289" s="6">
        <f t="shared" si="179"/>
        <v>1344.3601887735119</v>
      </c>
      <c r="N289" s="6">
        <f t="shared" si="216"/>
        <v>10.620445491310745</v>
      </c>
      <c r="O289" s="6">
        <f t="shared" si="180"/>
        <v>6364348.2022576313</v>
      </c>
      <c r="P289" s="6">
        <f>IF($B289&lt;$D$12,0,IF('Plot Data'!X239&gt;0,'Plot Data'!X239,MAX(0,MIN($D$15,$O289))))</f>
        <v>0</v>
      </c>
      <c r="Q289" s="97">
        <f t="shared" si="181"/>
        <v>0</v>
      </c>
      <c r="R289" s="97">
        <f t="shared" si="182"/>
        <v>0</v>
      </c>
      <c r="S289" s="6">
        <f t="shared" si="183"/>
        <v>1344.3601887735119</v>
      </c>
      <c r="T289" s="6"/>
      <c r="U289" s="6"/>
      <c r="V289" s="6">
        <f t="shared" si="184"/>
        <v>0</v>
      </c>
      <c r="W289" s="149">
        <f t="shared" si="217"/>
        <v>1</v>
      </c>
      <c r="X289" s="97">
        <f t="shared" si="185"/>
        <v>0</v>
      </c>
      <c r="Y289" s="6">
        <f t="shared" si="186"/>
        <v>294.97931240649444</v>
      </c>
      <c r="Z289" s="6">
        <f t="shared" si="187"/>
        <v>1127.1381872652853</v>
      </c>
      <c r="AA289" s="6">
        <f t="shared" si="188"/>
        <v>1120.9213871446789</v>
      </c>
      <c r="AB289" s="6">
        <f t="shared" si="189"/>
        <v>58.808815735457927</v>
      </c>
      <c r="AC289" s="6">
        <f t="shared" si="190"/>
        <v>43.526197850047602</v>
      </c>
      <c r="AD289" s="6">
        <f t="array" ref="AD289">SUM(($A289-A259:A289=J259:J289)*(N259:N289))</f>
        <v>11.614741107752941</v>
      </c>
      <c r="AE289" s="6">
        <f t="shared" si="191"/>
        <v>7498195.6698830109</v>
      </c>
      <c r="AF289" s="6">
        <f t="shared" si="218"/>
        <v>7265297.4287246587</v>
      </c>
      <c r="AG289" s="6">
        <f t="shared" si="219"/>
        <v>0</v>
      </c>
      <c r="AH289" s="6">
        <f t="shared" si="192"/>
        <v>0</v>
      </c>
      <c r="AI289" s="6">
        <f t="shared" si="193"/>
        <v>0</v>
      </c>
      <c r="AJ289" s="6">
        <f t="shared" si="194"/>
        <v>4168.4928525196983</v>
      </c>
      <c r="AK289" s="6">
        <f t="shared" si="195"/>
        <v>5718.8790742045276</v>
      </c>
      <c r="AL289" s="6">
        <f t="shared" si="196"/>
        <v>724.75800338683268</v>
      </c>
      <c r="AM289" s="6">
        <f t="shared" si="197"/>
        <v>10612.129930111059</v>
      </c>
      <c r="AN289" s="6">
        <f t="shared" si="198"/>
        <v>222286.11122824447</v>
      </c>
      <c r="AO289" s="6">
        <f t="shared" si="199"/>
        <v>1804.3301169910587</v>
      </c>
      <c r="AP289" s="6">
        <f t="shared" si="200"/>
        <v>12.36319436932763</v>
      </c>
      <c r="AQ289" s="14">
        <f t="shared" si="201"/>
        <v>8</v>
      </c>
      <c r="AR289" s="146">
        <f t="shared" si="202"/>
        <v>0</v>
      </c>
      <c r="AS289" s="146">
        <f t="shared" si="203"/>
        <v>0.68</v>
      </c>
      <c r="AT289" s="146">
        <f t="shared" si="204"/>
        <v>1</v>
      </c>
      <c r="AU289" s="77">
        <f t="shared" si="205"/>
        <v>0</v>
      </c>
      <c r="AV289" s="77">
        <f t="shared" si="206"/>
        <v>748.97979441648351</v>
      </c>
      <c r="AW289" s="77">
        <f t="shared" si="207"/>
        <v>39.419989179814927</v>
      </c>
      <c r="AX289" s="77">
        <f t="shared" si="208"/>
        <v>18.878675994015644</v>
      </c>
      <c r="AY289" s="6">
        <f t="shared" si="220"/>
        <v>807.27845959031413</v>
      </c>
      <c r="AZ289" s="6">
        <f t="shared" si="209"/>
        <v>57084.903978607515</v>
      </c>
      <c r="BA289" s="6">
        <f t="shared" si="210"/>
        <v>854.3109546050224</v>
      </c>
      <c r="BB289" s="6">
        <f t="shared" si="211"/>
        <v>234702.57127534627</v>
      </c>
      <c r="BC289" s="6">
        <f t="shared" si="212"/>
        <v>46940.514255069269</v>
      </c>
      <c r="BD289" s="6">
        <f t="shared" si="213"/>
        <v>9049.0644370509272</v>
      </c>
      <c r="BE289" s="6">
        <f t="shared" si="214"/>
        <v>0</v>
      </c>
      <c r="BF289" s="6">
        <f t="shared" si="221"/>
        <v>0</v>
      </c>
      <c r="BG289" s="6"/>
      <c r="BH289" s="6"/>
      <c r="BI289" s="51">
        <f t="shared" si="215"/>
        <v>0.96893942870898886</v>
      </c>
      <c r="BT289" s="18"/>
    </row>
    <row r="290" spans="1:72">
      <c r="A290">
        <f t="shared" si="223"/>
        <v>267</v>
      </c>
      <c r="B290" s="30">
        <f t="shared" si="224"/>
        <v>44036</v>
      </c>
      <c r="C290" s="14">
        <f t="shared" si="170"/>
        <v>6</v>
      </c>
      <c r="D290" s="14">
        <f t="shared" si="171"/>
        <v>1</v>
      </c>
      <c r="E290" s="14">
        <f t="shared" si="172"/>
        <v>1</v>
      </c>
      <c r="F290" s="53">
        <f t="shared" si="173"/>
        <v>44036</v>
      </c>
      <c r="G290" s="66">
        <f t="shared" si="174"/>
        <v>0.92</v>
      </c>
      <c r="H290" s="66">
        <f t="shared" si="222"/>
        <v>0.1</v>
      </c>
      <c r="I290" s="172">
        <f t="shared" si="175"/>
        <v>7.9000000000000008E-3</v>
      </c>
      <c r="J290" s="14">
        <f t="shared" si="176"/>
        <v>6</v>
      </c>
      <c r="K290" s="18">
        <f t="shared" si="177"/>
        <v>0.13370407808718252</v>
      </c>
      <c r="L290" s="18">
        <f t="shared" si="178"/>
        <v>6.6666666666666671E-3</v>
      </c>
      <c r="M290" s="6">
        <f t="shared" si="179"/>
        <v>1326.8136681903311</v>
      </c>
      <c r="N290" s="6">
        <f t="shared" si="216"/>
        <v>10.481827978703617</v>
      </c>
      <c r="O290" s="6">
        <f t="shared" si="180"/>
        <v>6364446.0089599648</v>
      </c>
      <c r="P290" s="6">
        <f>IF($B290&lt;$D$12,0,IF('Plot Data'!X240&gt;0,'Plot Data'!X240,MAX(0,MIN($D$15,$O290))))</f>
        <v>0</v>
      </c>
      <c r="Q290" s="97">
        <f t="shared" si="181"/>
        <v>0</v>
      </c>
      <c r="R290" s="97">
        <f t="shared" si="182"/>
        <v>0</v>
      </c>
      <c r="S290" s="6">
        <f t="shared" si="183"/>
        <v>1326.8136681903311</v>
      </c>
      <c r="T290" s="6"/>
      <c r="U290" s="6"/>
      <c r="V290" s="6">
        <f t="shared" si="184"/>
        <v>0</v>
      </c>
      <c r="W290" s="149">
        <f t="shared" si="217"/>
        <v>1</v>
      </c>
      <c r="X290" s="97">
        <f t="shared" si="185"/>
        <v>0</v>
      </c>
      <c r="Y290" s="6">
        <f t="shared" si="186"/>
        <v>294.04407867728963</v>
      </c>
      <c r="Z290" s="6">
        <f t="shared" si="187"/>
        <v>1103.7685530089605</v>
      </c>
      <c r="AA290" s="6">
        <f t="shared" si="188"/>
        <v>1117.3674989737005</v>
      </c>
      <c r="AB290" s="6">
        <f t="shared" si="189"/>
        <v>58.474148659383346</v>
      </c>
      <c r="AC290" s="6">
        <f t="shared" si="190"/>
        <v>44.196424086214613</v>
      </c>
      <c r="AD290" s="6">
        <f t="array" ref="AD290">SUM(($A290-A260:A290=J260:J290)*(N260:N290))</f>
        <v>11.548644360228211</v>
      </c>
      <c r="AE290" s="6">
        <f t="shared" si="191"/>
        <v>7498184.1212386508</v>
      </c>
      <c r="AF290" s="6">
        <f t="shared" si="218"/>
        <v>7263970.6150564682</v>
      </c>
      <c r="AG290" s="6">
        <f t="shared" si="219"/>
        <v>0</v>
      </c>
      <c r="AH290" s="6">
        <f t="shared" si="192"/>
        <v>0</v>
      </c>
      <c r="AI290" s="6">
        <f t="shared" si="193"/>
        <v>0</v>
      </c>
      <c r="AJ290" s="6">
        <f t="shared" si="194"/>
        <v>4097.49388902378</v>
      </c>
      <c r="AK290" s="6">
        <f t="shared" si="195"/>
        <v>5646.8059795804038</v>
      </c>
      <c r="AL290" s="6">
        <f t="shared" si="196"/>
        <v>727.4870835997732</v>
      </c>
      <c r="AM290" s="6">
        <f t="shared" si="197"/>
        <v>10471.786952203956</v>
      </c>
      <c r="AN290" s="6">
        <f t="shared" si="198"/>
        <v>223741.71922998168</v>
      </c>
      <c r="AO290" s="6">
        <f t="shared" si="199"/>
        <v>1815.878761351287</v>
      </c>
      <c r="AP290" s="6">
        <f t="shared" si="200"/>
        <v>12.258891832357579</v>
      </c>
      <c r="AQ290" s="14">
        <f t="shared" si="201"/>
        <v>8</v>
      </c>
      <c r="AR290" s="146">
        <f t="shared" si="202"/>
        <v>0</v>
      </c>
      <c r="AS290" s="146">
        <f t="shared" si="203"/>
        <v>0.68</v>
      </c>
      <c r="AT290" s="146">
        <f t="shared" si="204"/>
        <v>1</v>
      </c>
      <c r="AU290" s="77">
        <f t="shared" si="205"/>
        <v>0</v>
      </c>
      <c r="AV290" s="77">
        <f t="shared" si="206"/>
        <v>739.97941353001534</v>
      </c>
      <c r="AW290" s="77">
        <f t="shared" si="207"/>
        <v>38.946284922632387</v>
      </c>
      <c r="AX290" s="77">
        <f t="shared" si="208"/>
        <v>18.818821035346531</v>
      </c>
      <c r="AY290" s="6">
        <f t="shared" si="220"/>
        <v>797.74451948799424</v>
      </c>
      <c r="AZ290" s="6">
        <f t="shared" si="209"/>
        <v>57882.648498095507</v>
      </c>
      <c r="BA290" s="6">
        <f t="shared" si="210"/>
        <v>841.00646175388727</v>
      </c>
      <c r="BB290" s="6">
        <f t="shared" si="211"/>
        <v>236029.3849435366</v>
      </c>
      <c r="BC290" s="6">
        <f t="shared" si="212"/>
        <v>47205.876988707336</v>
      </c>
      <c r="BD290" s="6">
        <f t="shared" si="213"/>
        <v>9107.5385857103101</v>
      </c>
      <c r="BE290" s="6">
        <f t="shared" si="214"/>
        <v>0</v>
      </c>
      <c r="BF290" s="6">
        <f t="shared" si="221"/>
        <v>0</v>
      </c>
      <c r="BG290" s="6"/>
      <c r="BH290" s="6"/>
      <c r="BI290" s="51">
        <f t="shared" si="215"/>
        <v>0.96876396972984813</v>
      </c>
      <c r="BT290" s="18"/>
    </row>
    <row r="291" spans="1:72">
      <c r="A291">
        <f t="shared" si="223"/>
        <v>268</v>
      </c>
      <c r="B291" s="30">
        <f t="shared" si="224"/>
        <v>44037</v>
      </c>
      <c r="C291" s="14">
        <f t="shared" si="170"/>
        <v>6</v>
      </c>
      <c r="D291" s="14">
        <f t="shared" si="171"/>
        <v>1</v>
      </c>
      <c r="E291" s="14">
        <f t="shared" si="172"/>
        <v>1</v>
      </c>
      <c r="F291" s="53">
        <f t="shared" si="173"/>
        <v>44037</v>
      </c>
      <c r="G291" s="66">
        <f t="shared" si="174"/>
        <v>0.92</v>
      </c>
      <c r="H291" s="66">
        <f t="shared" si="222"/>
        <v>0.1</v>
      </c>
      <c r="I291" s="172">
        <f t="shared" si="175"/>
        <v>7.9000000000000008E-3</v>
      </c>
      <c r="J291" s="14">
        <f t="shared" si="176"/>
        <v>6</v>
      </c>
      <c r="K291" s="18">
        <f t="shared" si="177"/>
        <v>0.1336900150576025</v>
      </c>
      <c r="L291" s="18">
        <f t="shared" si="178"/>
        <v>6.6666666666666671E-3</v>
      </c>
      <c r="M291" s="6">
        <f t="shared" si="179"/>
        <v>1307.5655100501524</v>
      </c>
      <c r="N291" s="6">
        <f t="shared" si="216"/>
        <v>10.329767529396205</v>
      </c>
      <c r="O291" s="6">
        <f t="shared" si="180"/>
        <v>6364555.4841434797</v>
      </c>
      <c r="P291" s="6">
        <f>IF($B291&lt;$D$12,0,IF('Plot Data'!X241&gt;0,'Plot Data'!X241,MAX(0,MIN($D$15,$O291))))</f>
        <v>0</v>
      </c>
      <c r="Q291" s="97">
        <f t="shared" si="181"/>
        <v>0</v>
      </c>
      <c r="R291" s="97">
        <f t="shared" si="182"/>
        <v>0</v>
      </c>
      <c r="S291" s="6">
        <f t="shared" si="183"/>
        <v>1307.5655100501524</v>
      </c>
      <c r="T291" s="6"/>
      <c r="U291" s="6"/>
      <c r="V291" s="6">
        <f t="shared" si="184"/>
        <v>0</v>
      </c>
      <c r="W291" s="149">
        <f t="shared" si="217"/>
        <v>1</v>
      </c>
      <c r="X291" s="97">
        <f t="shared" si="185"/>
        <v>0</v>
      </c>
      <c r="Y291" s="6">
        <f t="shared" si="186"/>
        <v>292.37074329691671</v>
      </c>
      <c r="Z291" s="6">
        <f t="shared" si="187"/>
        <v>1075.4881510188095</v>
      </c>
      <c r="AA291" s="6">
        <f t="shared" si="188"/>
        <v>1111.0088245282836</v>
      </c>
      <c r="AB291" s="6">
        <f t="shared" si="189"/>
        <v>57.970572323257237</v>
      </c>
      <c r="AC291" s="6">
        <f t="shared" si="190"/>
        <v>44.875732862543956</v>
      </c>
      <c r="AD291" s="6">
        <f t="array" ref="AD291">SUM(($A291-A261:A291=J261:J291)*(N261:N291))</f>
        <v>11.449188033843306</v>
      </c>
      <c r="AE291" s="6">
        <f t="shared" si="191"/>
        <v>7498172.6720506167</v>
      </c>
      <c r="AF291" s="6">
        <f t="shared" si="218"/>
        <v>7262663.0495464178</v>
      </c>
      <c r="AG291" s="6">
        <f t="shared" si="219"/>
        <v>0</v>
      </c>
      <c r="AH291" s="6">
        <f t="shared" si="192"/>
        <v>0</v>
      </c>
      <c r="AI291" s="6">
        <f t="shared" si="193"/>
        <v>0</v>
      </c>
      <c r="AJ291" s="6">
        <f t="shared" si="194"/>
        <v>4037.2005047582061</v>
      </c>
      <c r="AK291" s="6">
        <f t="shared" si="195"/>
        <v>5553.314733747673</v>
      </c>
      <c r="AL291" s="6">
        <f t="shared" si="196"/>
        <v>729.13273502664322</v>
      </c>
      <c r="AM291" s="6">
        <f t="shared" si="197"/>
        <v>10319.647973532523</v>
      </c>
      <c r="AN291" s="6">
        <f t="shared" si="198"/>
        <v>225189.97453066942</v>
      </c>
      <c r="AO291" s="6">
        <f t="shared" si="199"/>
        <v>1827.3279493851303</v>
      </c>
      <c r="AP291" s="6">
        <f t="shared" si="200"/>
        <v>12.113839702294204</v>
      </c>
      <c r="AQ291" s="14">
        <f t="shared" si="201"/>
        <v>8</v>
      </c>
      <c r="AR291" s="146">
        <f t="shared" si="202"/>
        <v>0</v>
      </c>
      <c r="AS291" s="146">
        <f t="shared" si="203"/>
        <v>0.68</v>
      </c>
      <c r="AT291" s="146">
        <f t="shared" si="204"/>
        <v>1</v>
      </c>
      <c r="AU291" s="77">
        <f t="shared" si="205"/>
        <v>0</v>
      </c>
      <c r="AV291" s="77">
        <f t="shared" si="206"/>
        <v>728.13126897337429</v>
      </c>
      <c r="AW291" s="77">
        <f t="shared" si="207"/>
        <v>38.322698367019697</v>
      </c>
      <c r="AX291" s="77">
        <f t="shared" si="208"/>
        <v>18.711727571002669</v>
      </c>
      <c r="AY291" s="6">
        <f t="shared" si="220"/>
        <v>785.16569491139671</v>
      </c>
      <c r="AZ291" s="6">
        <f t="shared" si="209"/>
        <v>58667.814193006903</v>
      </c>
      <c r="BA291" s="6">
        <f t="shared" si="210"/>
        <v>823.98722486866814</v>
      </c>
      <c r="BB291" s="6">
        <f t="shared" si="211"/>
        <v>237336.95045358676</v>
      </c>
      <c r="BC291" s="6">
        <f t="shared" si="212"/>
        <v>47467.390090717367</v>
      </c>
      <c r="BD291" s="6">
        <f t="shared" si="213"/>
        <v>9165.5091580335666</v>
      </c>
      <c r="BE291" s="6">
        <f t="shared" si="214"/>
        <v>0</v>
      </c>
      <c r="BF291" s="6">
        <f t="shared" si="221"/>
        <v>0</v>
      </c>
      <c r="BG291" s="6"/>
      <c r="BH291" s="6"/>
      <c r="BI291" s="51">
        <f t="shared" si="215"/>
        <v>0.96859106440932474</v>
      </c>
      <c r="BT291" s="18"/>
    </row>
    <row r="292" spans="1:72">
      <c r="A292">
        <f t="shared" si="223"/>
        <v>269</v>
      </c>
      <c r="B292" s="30">
        <f t="shared" si="224"/>
        <v>44038</v>
      </c>
      <c r="C292" s="14">
        <f t="shared" si="170"/>
        <v>6</v>
      </c>
      <c r="D292" s="14">
        <f t="shared" si="171"/>
        <v>1</v>
      </c>
      <c r="E292" s="14">
        <f t="shared" si="172"/>
        <v>1</v>
      </c>
      <c r="F292" s="53">
        <f t="shared" si="173"/>
        <v>44038</v>
      </c>
      <c r="G292" s="66">
        <f t="shared" si="174"/>
        <v>0.92</v>
      </c>
      <c r="H292" s="66">
        <f t="shared" si="222"/>
        <v>0.1</v>
      </c>
      <c r="I292" s="172">
        <f t="shared" si="175"/>
        <v>7.9000000000000008E-3</v>
      </c>
      <c r="J292" s="14">
        <f t="shared" si="176"/>
        <v>6</v>
      </c>
      <c r="K292" s="18">
        <f t="shared" si="177"/>
        <v>0.13367615530915186</v>
      </c>
      <c r="L292" s="18">
        <f t="shared" si="178"/>
        <v>6.6666666666666671E-3</v>
      </c>
      <c r="M292" s="6">
        <f t="shared" si="179"/>
        <v>1286.8840894174771</v>
      </c>
      <c r="N292" s="6">
        <f t="shared" si="216"/>
        <v>10.16638430639807</v>
      </c>
      <c r="O292" s="6">
        <f t="shared" si="180"/>
        <v>6364675.070465521</v>
      </c>
      <c r="P292" s="6">
        <f>IF($B292&lt;$D$12,0,IF('Plot Data'!X242&gt;0,'Plot Data'!X242,MAX(0,MIN($D$15,$O292))))</f>
        <v>0</v>
      </c>
      <c r="Q292" s="97">
        <f t="shared" si="181"/>
        <v>0</v>
      </c>
      <c r="R292" s="97">
        <f t="shared" si="182"/>
        <v>0</v>
      </c>
      <c r="S292" s="6">
        <f t="shared" si="183"/>
        <v>1286.8840894174771</v>
      </c>
      <c r="T292" s="6"/>
      <c r="U292" s="6"/>
      <c r="V292" s="6">
        <f t="shared" si="184"/>
        <v>0</v>
      </c>
      <c r="W292" s="149">
        <f t="shared" si="217"/>
        <v>1</v>
      </c>
      <c r="X292" s="97">
        <f t="shared" si="185"/>
        <v>0</v>
      </c>
      <c r="Y292" s="6">
        <f t="shared" si="186"/>
        <v>289.85286161628619</v>
      </c>
      <c r="Z292" s="6">
        <f t="shared" si="187"/>
        <v>1061.4509345522649</v>
      </c>
      <c r="AA292" s="6">
        <f t="shared" si="188"/>
        <v>1101.4408741418874</v>
      </c>
      <c r="AB292" s="6">
        <f t="shared" si="189"/>
        <v>57.273948415635857</v>
      </c>
      <c r="AC292" s="6">
        <f t="shared" si="190"/>
        <v>45.564207193805011</v>
      </c>
      <c r="AD292" s="6">
        <f t="array" ref="AD292">SUM(($A292-A262:A292=J262:J292)*(N262:N292))</f>
        <v>11.311604812088083</v>
      </c>
      <c r="AE292" s="6">
        <f t="shared" si="191"/>
        <v>7498161.3604458049</v>
      </c>
      <c r="AF292" s="6">
        <f t="shared" si="218"/>
        <v>7261376.165457</v>
      </c>
      <c r="AG292" s="6">
        <f t="shared" si="219"/>
        <v>0</v>
      </c>
      <c r="AH292" s="6">
        <f t="shared" si="192"/>
        <v>0</v>
      </c>
      <c r="AI292" s="6">
        <f t="shared" si="193"/>
        <v>0</v>
      </c>
      <c r="AJ292" s="6">
        <f t="shared" si="194"/>
        <v>3972.7807980071325</v>
      </c>
      <c r="AK292" s="6">
        <f t="shared" si="195"/>
        <v>5456.0508457424148</v>
      </c>
      <c r="AL292" s="6">
        <f t="shared" si="196"/>
        <v>729.53087143638595</v>
      </c>
      <c r="AM292" s="6">
        <f t="shared" si="197"/>
        <v>10158.362515185932</v>
      </c>
      <c r="AN292" s="6">
        <f t="shared" si="198"/>
        <v>226626.83247362138</v>
      </c>
      <c r="AO292" s="6">
        <f t="shared" si="199"/>
        <v>1838.6395541972183</v>
      </c>
      <c r="AP292" s="6">
        <f t="shared" si="200"/>
        <v>11.922246617515286</v>
      </c>
      <c r="AQ292" s="14">
        <f t="shared" si="201"/>
        <v>8</v>
      </c>
      <c r="AR292" s="146">
        <f t="shared" si="202"/>
        <v>0</v>
      </c>
      <c r="AS292" s="146">
        <f t="shared" si="203"/>
        <v>0.68</v>
      </c>
      <c r="AT292" s="146">
        <f t="shared" si="204"/>
        <v>1</v>
      </c>
      <c r="AU292" s="77">
        <f t="shared" si="205"/>
        <v>0</v>
      </c>
      <c r="AV292" s="77">
        <f t="shared" si="206"/>
        <v>713.03448524378848</v>
      </c>
      <c r="AW292" s="77">
        <f t="shared" si="207"/>
        <v>37.528130802304659</v>
      </c>
      <c r="AX292" s="77">
        <f t="shared" si="208"/>
        <v>18.55058314344231</v>
      </c>
      <c r="AY292" s="6">
        <f t="shared" si="220"/>
        <v>769.11319918953541</v>
      </c>
      <c r="AZ292" s="6">
        <f t="shared" si="209"/>
        <v>59436.927392196441</v>
      </c>
      <c r="BA292" s="6">
        <f t="shared" si="210"/>
        <v>802.73236010556968</v>
      </c>
      <c r="BB292" s="6">
        <f t="shared" si="211"/>
        <v>238623.83454300422</v>
      </c>
      <c r="BC292" s="6">
        <f t="shared" si="212"/>
        <v>47724.766908600861</v>
      </c>
      <c r="BD292" s="6">
        <f t="shared" si="213"/>
        <v>9222.783106449202</v>
      </c>
      <c r="BE292" s="6">
        <f t="shared" si="214"/>
        <v>0</v>
      </c>
      <c r="BF292" s="6">
        <f t="shared" si="221"/>
        <v>0</v>
      </c>
      <c r="BG292" s="6"/>
      <c r="BH292" s="6"/>
      <c r="BI292" s="51">
        <f t="shared" si="215"/>
        <v>0.96842089899026573</v>
      </c>
      <c r="BT292" s="18"/>
    </row>
    <row r="293" spans="1:72">
      <c r="A293">
        <f t="shared" si="223"/>
        <v>270</v>
      </c>
      <c r="B293" s="30">
        <f t="shared" si="224"/>
        <v>44039</v>
      </c>
      <c r="C293" s="14">
        <f t="shared" si="170"/>
        <v>6</v>
      </c>
      <c r="D293" s="14">
        <f t="shared" si="171"/>
        <v>1</v>
      </c>
      <c r="E293" s="14">
        <f t="shared" si="172"/>
        <v>1</v>
      </c>
      <c r="F293" s="53">
        <f t="shared" si="173"/>
        <v>44039</v>
      </c>
      <c r="G293" s="66">
        <f t="shared" si="174"/>
        <v>0.92</v>
      </c>
      <c r="H293" s="66">
        <f t="shared" si="222"/>
        <v>0.1</v>
      </c>
      <c r="I293" s="172">
        <f t="shared" si="175"/>
        <v>7.9000000000000008E-3</v>
      </c>
      <c r="J293" s="14">
        <f t="shared" si="176"/>
        <v>6</v>
      </c>
      <c r="K293" s="18">
        <f t="shared" si="177"/>
        <v>0.13366251383390432</v>
      </c>
      <c r="L293" s="18">
        <f t="shared" si="178"/>
        <v>6.6666666666666671E-3</v>
      </c>
      <c r="M293" s="6">
        <f t="shared" si="179"/>
        <v>1265.1448791631378</v>
      </c>
      <c r="N293" s="6">
        <f t="shared" si="216"/>
        <v>9.9946445453887893</v>
      </c>
      <c r="O293" s="6">
        <f t="shared" si="180"/>
        <v>6364802.5482410258</v>
      </c>
      <c r="P293" s="6">
        <f>IF($B293&lt;$D$12,0,IF('Plot Data'!X243&gt;0,'Plot Data'!X243,MAX(0,MIN($D$15,$O293))))</f>
        <v>0</v>
      </c>
      <c r="Q293" s="97">
        <f t="shared" si="181"/>
        <v>0</v>
      </c>
      <c r="R293" s="97">
        <f t="shared" si="182"/>
        <v>0</v>
      </c>
      <c r="S293" s="6">
        <f t="shared" si="183"/>
        <v>1265.1448791631378</v>
      </c>
      <c r="T293" s="6"/>
      <c r="U293" s="6"/>
      <c r="V293" s="6">
        <f t="shared" si="184"/>
        <v>0</v>
      </c>
      <c r="W293" s="149">
        <f t="shared" si="217"/>
        <v>1</v>
      </c>
      <c r="X293" s="97">
        <f t="shared" si="185"/>
        <v>0</v>
      </c>
      <c r="Y293" s="6">
        <f t="shared" si="186"/>
        <v>286.36974207817929</v>
      </c>
      <c r="Z293" s="6">
        <f t="shared" si="187"/>
        <v>1046.0524080401219</v>
      </c>
      <c r="AA293" s="6">
        <f t="shared" si="188"/>
        <v>1088.2050198970812</v>
      </c>
      <c r="AB293" s="6">
        <f t="shared" si="189"/>
        <v>56.356909363264258</v>
      </c>
      <c r="AC293" s="6">
        <f t="shared" si="190"/>
        <v>46.26193272069046</v>
      </c>
      <c r="AD293" s="6">
        <f t="array" ref="AD293">SUM(($A293-A263:A293=J263:J293)*(N263:N293))</f>
        <v>11.130489599244692</v>
      </c>
      <c r="AE293" s="6">
        <f t="shared" si="191"/>
        <v>7498150.2299562059</v>
      </c>
      <c r="AF293" s="6">
        <f t="shared" si="218"/>
        <v>7260111.0205778368</v>
      </c>
      <c r="AG293" s="6">
        <f t="shared" si="219"/>
        <v>0</v>
      </c>
      <c r="AH293" s="6">
        <f t="shared" si="192"/>
        <v>0</v>
      </c>
      <c r="AI293" s="6">
        <f t="shared" si="193"/>
        <v>0</v>
      </c>
      <c r="AJ293" s="6">
        <f t="shared" si="194"/>
        <v>3905.5035270519693</v>
      </c>
      <c r="AK293" s="6">
        <f t="shared" si="195"/>
        <v>5357.5413245221916</v>
      </c>
      <c r="AL293" s="6">
        <f t="shared" si="196"/>
        <v>728.49535847971504</v>
      </c>
      <c r="AM293" s="6">
        <f t="shared" si="197"/>
        <v>9991.5402100538759</v>
      </c>
      <c r="AN293" s="6">
        <f t="shared" si="198"/>
        <v>228047.66916831734</v>
      </c>
      <c r="AO293" s="6">
        <f t="shared" si="199"/>
        <v>1849.7700437964629</v>
      </c>
      <c r="AP293" s="6">
        <f t="shared" si="200"/>
        <v>11.677546435677025</v>
      </c>
      <c r="AQ293" s="14">
        <f t="shared" si="201"/>
        <v>8</v>
      </c>
      <c r="AR293" s="146">
        <f t="shared" si="202"/>
        <v>0</v>
      </c>
      <c r="AS293" s="146">
        <f t="shared" si="203"/>
        <v>0.68</v>
      </c>
      <c r="AT293" s="146">
        <f t="shared" si="204"/>
        <v>1</v>
      </c>
      <c r="AU293" s="77">
        <f t="shared" si="205"/>
        <v>0</v>
      </c>
      <c r="AV293" s="77">
        <f t="shared" si="206"/>
        <v>694.76534555815101</v>
      </c>
      <c r="AW293" s="77">
        <f t="shared" si="207"/>
        <v>36.56659713463953</v>
      </c>
      <c r="AX293" s="77">
        <f t="shared" si="208"/>
        <v>18.32766349300347</v>
      </c>
      <c r="AY293" s="6">
        <f t="shared" si="220"/>
        <v>749.65960618579402</v>
      </c>
      <c r="AZ293" s="6">
        <f t="shared" si="209"/>
        <v>60186.586998382234</v>
      </c>
      <c r="BA293" s="6">
        <f t="shared" si="210"/>
        <v>792.27738979609524</v>
      </c>
      <c r="BB293" s="6">
        <f t="shared" si="211"/>
        <v>239888.97942216735</v>
      </c>
      <c r="BC293" s="6">
        <f t="shared" si="212"/>
        <v>47977.795884433486</v>
      </c>
      <c r="BD293" s="6">
        <f t="shared" si="213"/>
        <v>9279.140015812467</v>
      </c>
      <c r="BE293" s="6">
        <f t="shared" si="214"/>
        <v>0</v>
      </c>
      <c r="BF293" s="6">
        <f t="shared" si="221"/>
        <v>0</v>
      </c>
      <c r="BG293" s="6"/>
      <c r="BH293" s="6"/>
      <c r="BI293" s="51">
        <f t="shared" si="215"/>
        <v>0.96825360894646151</v>
      </c>
      <c r="BT293" s="18"/>
    </row>
    <row r="294" spans="1:72">
      <c r="A294">
        <f t="shared" si="223"/>
        <v>271</v>
      </c>
      <c r="B294" s="30">
        <f t="shared" si="224"/>
        <v>44040</v>
      </c>
      <c r="C294" s="14">
        <f t="shared" si="170"/>
        <v>6</v>
      </c>
      <c r="D294" s="14">
        <f t="shared" si="171"/>
        <v>1</v>
      </c>
      <c r="E294" s="14">
        <f t="shared" si="172"/>
        <v>1</v>
      </c>
      <c r="F294" s="53">
        <f t="shared" si="173"/>
        <v>44040</v>
      </c>
      <c r="G294" s="66">
        <f t="shared" si="174"/>
        <v>0.92</v>
      </c>
      <c r="H294" s="66">
        <f t="shared" si="222"/>
        <v>0.1</v>
      </c>
      <c r="I294" s="172">
        <f t="shared" si="175"/>
        <v>7.9000000000000008E-3</v>
      </c>
      <c r="J294" s="14">
        <f t="shared" si="176"/>
        <v>6</v>
      </c>
      <c r="K294" s="18">
        <f t="shared" si="177"/>
        <v>0.13364910155829518</v>
      </c>
      <c r="L294" s="18">
        <f t="shared" si="178"/>
        <v>6.6666666666666671E-3</v>
      </c>
      <c r="M294" s="6">
        <f t="shared" si="179"/>
        <v>1242.8542578302763</v>
      </c>
      <c r="N294" s="6">
        <f t="shared" si="216"/>
        <v>9.8185486368591839</v>
      </c>
      <c r="O294" s="6">
        <f t="shared" si="180"/>
        <v>6364934.8862842284</v>
      </c>
      <c r="P294" s="6">
        <f>IF($B294&lt;$D$12,0,IF('Plot Data'!X244&gt;0,'Plot Data'!X244,MAX(0,MIN($D$15,$O294))))</f>
        <v>0</v>
      </c>
      <c r="Q294" s="97">
        <f t="shared" si="181"/>
        <v>0</v>
      </c>
      <c r="R294" s="97">
        <f t="shared" si="182"/>
        <v>0</v>
      </c>
      <c r="S294" s="6">
        <f t="shared" si="183"/>
        <v>1242.8542578302763</v>
      </c>
      <c r="T294" s="6"/>
      <c r="U294" s="6"/>
      <c r="V294" s="6">
        <f t="shared" si="184"/>
        <v>0</v>
      </c>
      <c r="W294" s="149">
        <f t="shared" si="217"/>
        <v>1</v>
      </c>
      <c r="X294" s="97">
        <f t="shared" si="185"/>
        <v>0</v>
      </c>
      <c r="Y294" s="6">
        <f t="shared" si="186"/>
        <v>281.78454681632132</v>
      </c>
      <c r="Z294" s="6">
        <f t="shared" si="187"/>
        <v>1029.5072715339818</v>
      </c>
      <c r="AA294" s="6">
        <f t="shared" si="188"/>
        <v>1070.781277902021</v>
      </c>
      <c r="AB294" s="6">
        <f t="shared" si="189"/>
        <v>55.18842765044802</v>
      </c>
      <c r="AC294" s="6">
        <f t="shared" si="190"/>
        <v>46.968993692025293</v>
      </c>
      <c r="AD294" s="6">
        <f t="array" ref="AD294">SUM(($A294-A264:A294=J264:J294)*(N264:N294))</f>
        <v>10.899714460963486</v>
      </c>
      <c r="AE294" s="6">
        <f t="shared" si="191"/>
        <v>7498139.3302417453</v>
      </c>
      <c r="AF294" s="6">
        <f t="shared" si="218"/>
        <v>7258868.1663200064</v>
      </c>
      <c r="AG294" s="6">
        <f t="shared" si="219"/>
        <v>0</v>
      </c>
      <c r="AH294" s="6">
        <f t="shared" si="192"/>
        <v>0</v>
      </c>
      <c r="AI294" s="6">
        <f t="shared" si="193"/>
        <v>0</v>
      </c>
      <c r="AJ294" s="6">
        <f t="shared" si="194"/>
        <v>3837.0659665319426</v>
      </c>
      <c r="AK294" s="6">
        <f t="shared" si="195"/>
        <v>5261.0788905037043</v>
      </c>
      <c r="AL294" s="6">
        <f t="shared" si="196"/>
        <v>725.81507797717427</v>
      </c>
      <c r="AM294" s="6">
        <f t="shared" si="197"/>
        <v>9823.9599350128228</v>
      </c>
      <c r="AN294" s="6">
        <f t="shared" si="198"/>
        <v>229447.20398672769</v>
      </c>
      <c r="AO294" s="6">
        <f t="shared" si="199"/>
        <v>1860.6697582574263</v>
      </c>
      <c r="AP294" s="6">
        <f t="shared" si="200"/>
        <v>11.372295030596726</v>
      </c>
      <c r="AQ294" s="14">
        <f t="shared" si="201"/>
        <v>8</v>
      </c>
      <c r="AR294" s="146">
        <f t="shared" si="202"/>
        <v>0</v>
      </c>
      <c r="AS294" s="146">
        <f t="shared" si="203"/>
        <v>0.68</v>
      </c>
      <c r="AT294" s="146">
        <f t="shared" si="204"/>
        <v>1</v>
      </c>
      <c r="AU294" s="77">
        <f t="shared" si="205"/>
        <v>0</v>
      </c>
      <c r="AV294" s="77">
        <f t="shared" si="206"/>
        <v>685.69730372076322</v>
      </c>
      <c r="AW294" s="77">
        <f t="shared" si="207"/>
        <v>36.089331774777008</v>
      </c>
      <c r="AX294" s="77">
        <f t="shared" si="208"/>
        <v>18.03421099624456</v>
      </c>
      <c r="AY294" s="6">
        <f t="shared" si="220"/>
        <v>739.82084649178478</v>
      </c>
      <c r="AZ294" s="6">
        <f t="shared" si="209"/>
        <v>60926.407844874018</v>
      </c>
      <c r="BA294" s="6">
        <f t="shared" si="210"/>
        <v>780.73616233686334</v>
      </c>
      <c r="BB294" s="6">
        <f t="shared" si="211"/>
        <v>241131.83367999762</v>
      </c>
      <c r="BC294" s="6">
        <f t="shared" si="212"/>
        <v>48226.366735999538</v>
      </c>
      <c r="BD294" s="6">
        <f t="shared" si="213"/>
        <v>9334.3284434629149</v>
      </c>
      <c r="BE294" s="6">
        <f t="shared" si="214"/>
        <v>0</v>
      </c>
      <c r="BF294" s="6">
        <f t="shared" si="221"/>
        <v>0</v>
      </c>
      <c r="BG294" s="6"/>
      <c r="BH294" s="6"/>
      <c r="BI294" s="51">
        <f t="shared" si="215"/>
        <v>0.96808926143093899</v>
      </c>
      <c r="BT294" s="18"/>
    </row>
    <row r="295" spans="1:72">
      <c r="A295">
        <f t="shared" si="223"/>
        <v>272</v>
      </c>
      <c r="B295" s="30">
        <f t="shared" si="224"/>
        <v>44041</v>
      </c>
      <c r="C295" s="14">
        <f t="shared" si="170"/>
        <v>6</v>
      </c>
      <c r="D295" s="14">
        <f t="shared" si="171"/>
        <v>1</v>
      </c>
      <c r="E295" s="14">
        <f t="shared" si="172"/>
        <v>1</v>
      </c>
      <c r="F295" s="53">
        <f t="shared" si="173"/>
        <v>44041</v>
      </c>
      <c r="G295" s="66">
        <f t="shared" si="174"/>
        <v>0.92</v>
      </c>
      <c r="H295" s="66">
        <f t="shared" si="222"/>
        <v>0.1</v>
      </c>
      <c r="I295" s="172">
        <f t="shared" si="175"/>
        <v>7.9000000000000008E-3</v>
      </c>
      <c r="J295" s="14">
        <f t="shared" si="176"/>
        <v>6</v>
      </c>
      <c r="K295" s="18">
        <f t="shared" si="177"/>
        <v>0.13363592393355725</v>
      </c>
      <c r="L295" s="18">
        <f t="shared" si="178"/>
        <v>6.6666666666666671E-3</v>
      </c>
      <c r="M295" s="6">
        <f t="shared" si="179"/>
        <v>1220.6777612378155</v>
      </c>
      <c r="N295" s="6">
        <f t="shared" si="216"/>
        <v>9.6433543137787439</v>
      </c>
      <c r="O295" s="6">
        <f t="shared" si="180"/>
        <v>6365068.0647607222</v>
      </c>
      <c r="P295" s="6">
        <f>IF($B295&lt;$D$12,0,IF('Plot Data'!X245&gt;0,'Plot Data'!X245,MAX(0,MIN($D$15,$O295))))</f>
        <v>0</v>
      </c>
      <c r="Q295" s="97">
        <f t="shared" si="181"/>
        <v>0</v>
      </c>
      <c r="R295" s="97">
        <f t="shared" si="182"/>
        <v>0</v>
      </c>
      <c r="S295" s="6">
        <f t="shared" si="183"/>
        <v>1220.6777612378155</v>
      </c>
      <c r="T295" s="6"/>
      <c r="U295" s="6"/>
      <c r="V295" s="6">
        <f t="shared" si="184"/>
        <v>0</v>
      </c>
      <c r="W295" s="149">
        <f t="shared" si="217"/>
        <v>1</v>
      </c>
      <c r="X295" s="97">
        <f t="shared" si="185"/>
        <v>0</v>
      </c>
      <c r="Y295" s="6">
        <f t="shared" si="186"/>
        <v>275.94213825224011</v>
      </c>
      <c r="Z295" s="6">
        <f t="shared" si="187"/>
        <v>1012.1159033305103</v>
      </c>
      <c r="AA295" s="6">
        <f t="shared" si="188"/>
        <v>1048.5801253585123</v>
      </c>
      <c r="AB295" s="6">
        <f t="shared" si="189"/>
        <v>53.774407550940481</v>
      </c>
      <c r="AC295" s="6">
        <f t="shared" si="190"/>
        <v>47.685471390725354</v>
      </c>
      <c r="AD295" s="6">
        <f t="array" ref="AD295">SUM(($A295-A265:A295=J265:J295)*(N265:N295))</f>
        <v>10.620445491310745</v>
      </c>
      <c r="AE295" s="6">
        <f t="shared" si="191"/>
        <v>7498128.7097962536</v>
      </c>
      <c r="AF295" s="6">
        <f t="shared" si="218"/>
        <v>7257647.4885587683</v>
      </c>
      <c r="AG295" s="6">
        <f t="shared" si="219"/>
        <v>0</v>
      </c>
      <c r="AH295" s="6">
        <f t="shared" si="192"/>
        <v>0</v>
      </c>
      <c r="AI295" s="6">
        <f t="shared" si="193"/>
        <v>0</v>
      </c>
      <c r="AJ295" s="6">
        <f t="shared" si="194"/>
        <v>3769.6856861870078</v>
      </c>
      <c r="AK295" s="6">
        <f t="shared" si="195"/>
        <v>5170.8402609247614</v>
      </c>
      <c r="AL295" s="6">
        <f t="shared" si="196"/>
        <v>721.28356864607872</v>
      </c>
      <c r="AM295" s="6">
        <f t="shared" si="197"/>
        <v>9661.8095157578482</v>
      </c>
      <c r="AN295" s="6">
        <f t="shared" si="198"/>
        <v>230819.41172172915</v>
      </c>
      <c r="AO295" s="6">
        <f t="shared" si="199"/>
        <v>1871.290203748737</v>
      </c>
      <c r="AP295" s="6">
        <f t="shared" si="200"/>
        <v>11.224975409347312</v>
      </c>
      <c r="AQ295" s="14">
        <f t="shared" si="201"/>
        <v>8</v>
      </c>
      <c r="AR295" s="146">
        <f t="shared" si="202"/>
        <v>0</v>
      </c>
      <c r="AS295" s="146">
        <f t="shared" si="203"/>
        <v>0.68</v>
      </c>
      <c r="AT295" s="146">
        <f t="shared" si="204"/>
        <v>1</v>
      </c>
      <c r="AU295" s="77">
        <f t="shared" si="205"/>
        <v>0</v>
      </c>
      <c r="AV295" s="77">
        <f t="shared" si="206"/>
        <v>675.74985559391882</v>
      </c>
      <c r="AW295" s="77">
        <f t="shared" si="207"/>
        <v>35.565781873364145</v>
      </c>
      <c r="AX295" s="77">
        <f t="shared" si="208"/>
        <v>17.660296848143361</v>
      </c>
      <c r="AY295" s="6">
        <f t="shared" si="220"/>
        <v>728.97593431542634</v>
      </c>
      <c r="AZ295" s="6">
        <f t="shared" si="209"/>
        <v>61655.383779189448</v>
      </c>
      <c r="BA295" s="6">
        <f t="shared" si="210"/>
        <v>768.25118002460658</v>
      </c>
      <c r="BB295" s="6">
        <f t="shared" si="211"/>
        <v>242352.51144123543</v>
      </c>
      <c r="BC295" s="6">
        <f t="shared" si="212"/>
        <v>48470.502288247102</v>
      </c>
      <c r="BD295" s="6">
        <f t="shared" si="213"/>
        <v>9388.1028510138549</v>
      </c>
      <c r="BE295" s="6">
        <f t="shared" si="214"/>
        <v>0</v>
      </c>
      <c r="BF295" s="6">
        <f t="shared" si="221"/>
        <v>0</v>
      </c>
      <c r="BG295" s="6"/>
      <c r="BH295" s="6"/>
      <c r="BI295" s="51">
        <f t="shared" si="215"/>
        <v>0.9679278349912428</v>
      </c>
      <c r="BT295" s="18"/>
    </row>
    <row r="296" spans="1:72">
      <c r="A296">
        <f t="shared" si="223"/>
        <v>273</v>
      </c>
      <c r="B296" s="30">
        <f t="shared" si="224"/>
        <v>44042</v>
      </c>
      <c r="C296" s="14">
        <f t="shared" si="170"/>
        <v>6</v>
      </c>
      <c r="D296" s="14">
        <f t="shared" si="171"/>
        <v>1</v>
      </c>
      <c r="E296" s="14">
        <f t="shared" si="172"/>
        <v>1</v>
      </c>
      <c r="F296" s="53">
        <f t="shared" si="173"/>
        <v>44042</v>
      </c>
      <c r="G296" s="66">
        <f t="shared" si="174"/>
        <v>0.92</v>
      </c>
      <c r="H296" s="66">
        <f t="shared" si="222"/>
        <v>0.1</v>
      </c>
      <c r="I296" s="172">
        <f t="shared" si="175"/>
        <v>7.9000000000000008E-3</v>
      </c>
      <c r="J296" s="14">
        <f t="shared" si="176"/>
        <v>6</v>
      </c>
      <c r="K296" s="18">
        <f t="shared" si="177"/>
        <v>0.1336229793063006</v>
      </c>
      <c r="L296" s="18">
        <f t="shared" si="178"/>
        <v>6.6666666666666671E-3</v>
      </c>
      <c r="M296" s="6">
        <f t="shared" si="179"/>
        <v>1199.4682707426668</v>
      </c>
      <c r="N296" s="6">
        <f t="shared" si="216"/>
        <v>9.4757993388670698</v>
      </c>
      <c r="O296" s="6">
        <f t="shared" si="180"/>
        <v>6365196.8652384216</v>
      </c>
      <c r="P296" s="6">
        <f>IF($B296&lt;$D$12,0,IF('Plot Data'!X246&gt;0,'Plot Data'!X246,MAX(0,MIN($D$15,$O296))))</f>
        <v>0</v>
      </c>
      <c r="Q296" s="97">
        <f t="shared" si="181"/>
        <v>0</v>
      </c>
      <c r="R296" s="97">
        <f t="shared" si="182"/>
        <v>0</v>
      </c>
      <c r="S296" s="6">
        <f t="shared" si="183"/>
        <v>1199.4682707426668</v>
      </c>
      <c r="T296" s="6"/>
      <c r="U296" s="6"/>
      <c r="V296" s="6">
        <f t="shared" si="184"/>
        <v>0</v>
      </c>
      <c r="W296" s="149">
        <f t="shared" si="217"/>
        <v>1</v>
      </c>
      <c r="X296" s="97">
        <f t="shared" si="185"/>
        <v>0</v>
      </c>
      <c r="Y296" s="6">
        <f t="shared" si="186"/>
        <v>268.87203775470238</v>
      </c>
      <c r="Z296" s="6">
        <f t="shared" si="187"/>
        <v>994.28340626422107</v>
      </c>
      <c r="AA296" s="6">
        <f t="shared" si="188"/>
        <v>1021.7137434678691</v>
      </c>
      <c r="AB296" s="6">
        <f t="shared" si="189"/>
        <v>53.072546727613243</v>
      </c>
      <c r="AC296" s="6">
        <f t="shared" si="190"/>
        <v>48.411444437564306</v>
      </c>
      <c r="AD296" s="6">
        <f t="array" ref="AD296">SUM(($A296-A266:A296=J266:J296)*(N266:N296))</f>
        <v>10.481827978703617</v>
      </c>
      <c r="AE296" s="6">
        <f t="shared" si="191"/>
        <v>7498118.2279682746</v>
      </c>
      <c r="AF296" s="6">
        <f t="shared" si="218"/>
        <v>7256448.020288026</v>
      </c>
      <c r="AG296" s="6">
        <f t="shared" si="219"/>
        <v>0</v>
      </c>
      <c r="AH296" s="6">
        <f t="shared" si="192"/>
        <v>0</v>
      </c>
      <c r="AI296" s="6">
        <f t="shared" si="193"/>
        <v>0</v>
      </c>
      <c r="AJ296" s="6">
        <f t="shared" si="194"/>
        <v>3705.9985129107513</v>
      </c>
      <c r="AK296" s="6">
        <f t="shared" si="195"/>
        <v>5090.3373769935006</v>
      </c>
      <c r="AL296" s="6">
        <f t="shared" si="196"/>
        <v>715.46284295742407</v>
      </c>
      <c r="AM296" s="6">
        <f t="shared" si="197"/>
        <v>9511.7987328616764</v>
      </c>
      <c r="AN296" s="6">
        <f t="shared" si="198"/>
        <v>232158.40894738931</v>
      </c>
      <c r="AO296" s="6">
        <f t="shared" si="199"/>
        <v>1881.7720317274407</v>
      </c>
      <c r="AP296" s="6">
        <f t="shared" si="200"/>
        <v>11.06313067662599</v>
      </c>
      <c r="AQ296" s="14">
        <f t="shared" si="201"/>
        <v>8</v>
      </c>
      <c r="AR296" s="146">
        <f t="shared" si="202"/>
        <v>0</v>
      </c>
      <c r="AS296" s="146">
        <f t="shared" si="203"/>
        <v>0.68</v>
      </c>
      <c r="AT296" s="146">
        <f t="shared" si="204"/>
        <v>1</v>
      </c>
      <c r="AU296" s="77">
        <f t="shared" si="205"/>
        <v>0</v>
      </c>
      <c r="AV296" s="77">
        <f t="shared" si="206"/>
        <v>665.06169741095221</v>
      </c>
      <c r="AW296" s="77">
        <f t="shared" si="207"/>
        <v>35.003247232155381</v>
      </c>
      <c r="AX296" s="77">
        <f t="shared" si="208"/>
        <v>17.207810416300951</v>
      </c>
      <c r="AY296" s="6">
        <f t="shared" si="220"/>
        <v>717.2727550594085</v>
      </c>
      <c r="AZ296" s="6">
        <f t="shared" si="209"/>
        <v>62372.656534248854</v>
      </c>
      <c r="BA296" s="6">
        <f t="shared" si="210"/>
        <v>755.39322223447687</v>
      </c>
      <c r="BB296" s="6">
        <f t="shared" si="211"/>
        <v>243551.97971197809</v>
      </c>
      <c r="BC296" s="6">
        <f t="shared" si="212"/>
        <v>48710.395942395633</v>
      </c>
      <c r="BD296" s="6">
        <f t="shared" si="213"/>
        <v>9441.1753977414683</v>
      </c>
      <c r="BE296" s="6">
        <f t="shared" si="214"/>
        <v>0</v>
      </c>
      <c r="BF296" s="6">
        <f t="shared" si="221"/>
        <v>0</v>
      </c>
      <c r="BG296" s="6"/>
      <c r="BH296" s="6"/>
      <c r="BI296" s="51">
        <f t="shared" si="215"/>
        <v>0.9677692188449617</v>
      </c>
      <c r="BT296" s="18"/>
    </row>
    <row r="297" spans="1:72">
      <c r="A297">
        <f t="shared" si="223"/>
        <v>274</v>
      </c>
      <c r="B297" s="30">
        <f t="shared" si="224"/>
        <v>44043</v>
      </c>
      <c r="C297" s="14">
        <f t="shared" si="170"/>
        <v>6</v>
      </c>
      <c r="D297" s="14">
        <f t="shared" si="171"/>
        <v>1</v>
      </c>
      <c r="E297" s="14">
        <f t="shared" si="172"/>
        <v>1</v>
      </c>
      <c r="F297" s="53">
        <f t="shared" si="173"/>
        <v>44043</v>
      </c>
      <c r="G297" s="66">
        <f t="shared" si="174"/>
        <v>0.92</v>
      </c>
      <c r="H297" s="66">
        <f t="shared" si="222"/>
        <v>0.1</v>
      </c>
      <c r="I297" s="172">
        <f t="shared" si="175"/>
        <v>7.9000000000000008E-3</v>
      </c>
      <c r="J297" s="14">
        <f t="shared" si="176"/>
        <v>6</v>
      </c>
      <c r="K297" s="18">
        <f t="shared" si="177"/>
        <v>0.13361025885705599</v>
      </c>
      <c r="L297" s="18">
        <f t="shared" si="178"/>
        <v>6.6666666666666671E-3</v>
      </c>
      <c r="M297" s="6">
        <f t="shared" si="179"/>
        <v>1180.050467530102</v>
      </c>
      <c r="N297" s="6">
        <f t="shared" si="216"/>
        <v>9.3223986934878056</v>
      </c>
      <c r="O297" s="6">
        <f t="shared" si="180"/>
        <v>6365315.4648501007</v>
      </c>
      <c r="P297" s="6">
        <f>IF($B297&lt;$D$12,0,IF('Plot Data'!X247&gt;0,'Plot Data'!X247,MAX(0,MIN($D$15,$O297))))</f>
        <v>0</v>
      </c>
      <c r="Q297" s="97">
        <f t="shared" si="181"/>
        <v>0</v>
      </c>
      <c r="R297" s="97">
        <f t="shared" si="182"/>
        <v>0</v>
      </c>
      <c r="S297" s="6">
        <f t="shared" si="183"/>
        <v>1180.050467530102</v>
      </c>
      <c r="T297" s="6"/>
      <c r="U297" s="6"/>
      <c r="V297" s="6">
        <f t="shared" si="184"/>
        <v>0</v>
      </c>
      <c r="W297" s="149">
        <f t="shared" si="217"/>
        <v>1</v>
      </c>
      <c r="X297" s="97">
        <f t="shared" si="185"/>
        <v>0</v>
      </c>
      <c r="Y297" s="6">
        <f t="shared" si="186"/>
        <v>265.36273363806623</v>
      </c>
      <c r="Z297" s="6">
        <f t="shared" si="187"/>
        <v>976.54220899025245</v>
      </c>
      <c r="AA297" s="6">
        <f t="shared" si="188"/>
        <v>1008.3783878246517</v>
      </c>
      <c r="AB297" s="6">
        <f t="shared" si="189"/>
        <v>52.302620402006099</v>
      </c>
      <c r="AC297" s="6">
        <f t="shared" si="190"/>
        <v>49.146990068084179</v>
      </c>
      <c r="AD297" s="6">
        <f t="array" ref="AD297">SUM(($A297-A267:A297=J267:J297)*(N267:N297))</f>
        <v>10.329767529396205</v>
      </c>
      <c r="AE297" s="6">
        <f t="shared" si="191"/>
        <v>7498107.8982007448</v>
      </c>
      <c r="AF297" s="6">
        <f t="shared" si="218"/>
        <v>7255267.9698204957</v>
      </c>
      <c r="AG297" s="6">
        <f t="shared" si="219"/>
        <v>0</v>
      </c>
      <c r="AH297" s="6">
        <f t="shared" si="192"/>
        <v>0</v>
      </c>
      <c r="AI297" s="6">
        <f t="shared" si="193"/>
        <v>0</v>
      </c>
      <c r="AJ297" s="6">
        <f t="shared" si="194"/>
        <v>3644.1440378125349</v>
      </c>
      <c r="AK297" s="6">
        <f t="shared" si="195"/>
        <v>5006.1985777570953</v>
      </c>
      <c r="AL297" s="6">
        <f t="shared" si="196"/>
        <v>708.28870576194981</v>
      </c>
      <c r="AM297" s="6">
        <f t="shared" si="197"/>
        <v>9358.6313213315807</v>
      </c>
      <c r="AN297" s="6">
        <f t="shared" si="198"/>
        <v>233481.29705892011</v>
      </c>
      <c r="AO297" s="6">
        <f t="shared" si="199"/>
        <v>1892.1017992568368</v>
      </c>
      <c r="AP297" s="6">
        <f t="shared" si="200"/>
        <v>10.889005415078534</v>
      </c>
      <c r="AQ297" s="14">
        <f t="shared" si="201"/>
        <v>8</v>
      </c>
      <c r="AR297" s="146">
        <f t="shared" si="202"/>
        <v>0</v>
      </c>
      <c r="AS297" s="146">
        <f t="shared" si="203"/>
        <v>0.68</v>
      </c>
      <c r="AT297" s="146">
        <f t="shared" si="204"/>
        <v>1</v>
      </c>
      <c r="AU297" s="77">
        <f t="shared" si="205"/>
        <v>0</v>
      </c>
      <c r="AV297" s="77">
        <f t="shared" si="206"/>
        <v>653.82687355150972</v>
      </c>
      <c r="AW297" s="77">
        <f t="shared" si="207"/>
        <v>34.41194071323735</v>
      </c>
      <c r="AX297" s="77">
        <f t="shared" si="208"/>
        <v>16.983214952836235</v>
      </c>
      <c r="AY297" s="6">
        <f t="shared" si="220"/>
        <v>705.22202921758321</v>
      </c>
      <c r="AZ297" s="6">
        <f t="shared" si="209"/>
        <v>63077.878563466438</v>
      </c>
      <c r="BA297" s="6">
        <f t="shared" si="210"/>
        <v>742.17572362441877</v>
      </c>
      <c r="BB297" s="6">
        <f t="shared" si="211"/>
        <v>244732.03017950818</v>
      </c>
      <c r="BC297" s="6">
        <f t="shared" si="212"/>
        <v>48946.406035901651</v>
      </c>
      <c r="BD297" s="6">
        <f t="shared" si="213"/>
        <v>9493.4780181434744</v>
      </c>
      <c r="BE297" s="6">
        <f t="shared" si="214"/>
        <v>0</v>
      </c>
      <c r="BF297" s="6">
        <f t="shared" si="221"/>
        <v>0</v>
      </c>
      <c r="BG297" s="6"/>
      <c r="BH297" s="6"/>
      <c r="BI297" s="51">
        <f t="shared" si="215"/>
        <v>0.96761317232597821</v>
      </c>
      <c r="BT297" s="18"/>
    </row>
    <row r="298" spans="1:72">
      <c r="A298">
        <f t="shared" si="223"/>
        <v>275</v>
      </c>
      <c r="B298" s="30">
        <f t="shared" si="224"/>
        <v>44044</v>
      </c>
      <c r="C298" s="14">
        <f t="shared" si="170"/>
        <v>6</v>
      </c>
      <c r="D298" s="14">
        <f t="shared" si="171"/>
        <v>1</v>
      </c>
      <c r="E298" s="14">
        <f t="shared" si="172"/>
        <v>1</v>
      </c>
      <c r="F298" s="53">
        <f t="shared" si="173"/>
        <v>44044</v>
      </c>
      <c r="G298" s="66">
        <f t="shared" si="174"/>
        <v>0.92</v>
      </c>
      <c r="H298" s="66">
        <f t="shared" si="222"/>
        <v>0.1</v>
      </c>
      <c r="I298" s="172">
        <f t="shared" si="175"/>
        <v>7.9000000000000008E-3</v>
      </c>
      <c r="J298" s="14">
        <f t="shared" si="176"/>
        <v>6</v>
      </c>
      <c r="K298" s="18">
        <f t="shared" si="177"/>
        <v>0.13359774334437202</v>
      </c>
      <c r="L298" s="18">
        <f t="shared" si="178"/>
        <v>6.6666666666666671E-3</v>
      </c>
      <c r="M298" s="6">
        <f t="shared" si="179"/>
        <v>1160.388177300835</v>
      </c>
      <c r="N298" s="6">
        <f t="shared" si="216"/>
        <v>9.1670666006765966</v>
      </c>
      <c r="O298" s="6">
        <f t="shared" si="180"/>
        <v>6365436.8768475009</v>
      </c>
      <c r="P298" s="6">
        <f>IF($B298&lt;$D$12,0,IF('Plot Data'!X248&gt;0,'Plot Data'!X248,MAX(0,MIN($D$15,$O298))))</f>
        <v>0</v>
      </c>
      <c r="Q298" s="97">
        <f t="shared" si="181"/>
        <v>0</v>
      </c>
      <c r="R298" s="97">
        <f t="shared" si="182"/>
        <v>0</v>
      </c>
      <c r="S298" s="6">
        <f t="shared" si="183"/>
        <v>1160.388177300835</v>
      </c>
      <c r="T298" s="6"/>
      <c r="U298" s="6"/>
      <c r="V298" s="6">
        <f t="shared" si="184"/>
        <v>0</v>
      </c>
      <c r="W298" s="149">
        <f t="shared" si="217"/>
        <v>1</v>
      </c>
      <c r="X298" s="97">
        <f t="shared" si="185"/>
        <v>0</v>
      </c>
      <c r="Y298" s="6">
        <f t="shared" si="186"/>
        <v>261.51310201003048</v>
      </c>
      <c r="Z298" s="6">
        <f t="shared" si="187"/>
        <v>959.57461659413354</v>
      </c>
      <c r="AA298" s="6">
        <f t="shared" si="188"/>
        <v>993.74978763811589</v>
      </c>
      <c r="AB298" s="6">
        <f t="shared" si="189"/>
        <v>51.475363576699081</v>
      </c>
      <c r="AC298" s="6">
        <f t="shared" si="190"/>
        <v>49.892185319050192</v>
      </c>
      <c r="AD298" s="6">
        <f t="array" ref="AD298">SUM(($A298-A268:A298=J268:J298)*(N268:N298))</f>
        <v>10.16638430639807</v>
      </c>
      <c r="AE298" s="6">
        <f t="shared" si="191"/>
        <v>7498097.731816438</v>
      </c>
      <c r="AF298" s="6">
        <f t="shared" si="218"/>
        <v>7254107.5816431949</v>
      </c>
      <c r="AG298" s="6">
        <f t="shared" si="219"/>
        <v>0</v>
      </c>
      <c r="AH298" s="6">
        <f t="shared" si="192"/>
        <v>0</v>
      </c>
      <c r="AI298" s="6">
        <f t="shared" si="193"/>
        <v>0</v>
      </c>
      <c r="AJ298" s="6">
        <f t="shared" si="194"/>
        <v>3583.4444965092052</v>
      </c>
      <c r="AK298" s="6">
        <f t="shared" si="195"/>
        <v>4920.548043136414</v>
      </c>
      <c r="AL298" s="6">
        <f t="shared" si="196"/>
        <v>699.70549971320065</v>
      </c>
      <c r="AM298" s="6">
        <f t="shared" si="197"/>
        <v>9203.6980393588201</v>
      </c>
      <c r="AN298" s="6">
        <f t="shared" si="198"/>
        <v>234786.4521338873</v>
      </c>
      <c r="AO298" s="6">
        <f t="shared" si="199"/>
        <v>1902.2681835632347</v>
      </c>
      <c r="AP298" s="6">
        <f t="shared" si="200"/>
        <v>10.705747739729206</v>
      </c>
      <c r="AQ298" s="14">
        <f t="shared" si="201"/>
        <v>8</v>
      </c>
      <c r="AR298" s="146">
        <f t="shared" si="202"/>
        <v>0</v>
      </c>
      <c r="AS298" s="146">
        <f t="shared" si="203"/>
        <v>0.68</v>
      </c>
      <c r="AT298" s="146">
        <f t="shared" si="204"/>
        <v>1</v>
      </c>
      <c r="AU298" s="77">
        <f t="shared" si="205"/>
        <v>0</v>
      </c>
      <c r="AV298" s="77">
        <f t="shared" si="206"/>
        <v>642.30708044668688</v>
      </c>
      <c r="AW298" s="77">
        <f t="shared" si="207"/>
        <v>33.805635812983517</v>
      </c>
      <c r="AX298" s="77">
        <f t="shared" si="208"/>
        <v>16.736838528641954</v>
      </c>
      <c r="AY298" s="6">
        <f t="shared" si="220"/>
        <v>692.84955478831239</v>
      </c>
      <c r="AZ298" s="6">
        <f t="shared" si="209"/>
        <v>63770.728118254752</v>
      </c>
      <c r="BA298" s="6">
        <f t="shared" si="210"/>
        <v>728.98770360683557</v>
      </c>
      <c r="BB298" s="6">
        <f t="shared" si="211"/>
        <v>245892.41835680901</v>
      </c>
      <c r="BC298" s="6">
        <f t="shared" si="212"/>
        <v>49178.483671361821</v>
      </c>
      <c r="BD298" s="6">
        <f t="shared" si="213"/>
        <v>9544.9533817201736</v>
      </c>
      <c r="BE298" s="6">
        <f t="shared" si="214"/>
        <v>0</v>
      </c>
      <c r="BF298" s="6">
        <f t="shared" si="221"/>
        <v>0</v>
      </c>
      <c r="BG298" s="6"/>
      <c r="BH298" s="6"/>
      <c r="BI298" s="51">
        <f t="shared" si="215"/>
        <v>0.96745972659999779</v>
      </c>
      <c r="BT298" s="18"/>
    </row>
    <row r="299" spans="1:72">
      <c r="A299">
        <f t="shared" si="223"/>
        <v>276</v>
      </c>
      <c r="B299" s="30">
        <f t="shared" si="224"/>
        <v>44045</v>
      </c>
      <c r="C299" s="14">
        <f t="shared" si="170"/>
        <v>6</v>
      </c>
      <c r="D299" s="14">
        <f t="shared" si="171"/>
        <v>1</v>
      </c>
      <c r="E299" s="14">
        <f t="shared" si="172"/>
        <v>1</v>
      </c>
      <c r="F299" s="53">
        <f t="shared" si="173"/>
        <v>44045</v>
      </c>
      <c r="G299" s="66">
        <f t="shared" si="174"/>
        <v>0.92</v>
      </c>
      <c r="H299" s="66">
        <f t="shared" si="222"/>
        <v>0.1</v>
      </c>
      <c r="I299" s="172">
        <f t="shared" si="175"/>
        <v>7.9000000000000008E-3</v>
      </c>
      <c r="J299" s="14">
        <f t="shared" si="176"/>
        <v>6</v>
      </c>
      <c r="K299" s="18">
        <f t="shared" si="177"/>
        <v>0.13358543532372319</v>
      </c>
      <c r="L299" s="18">
        <f t="shared" si="178"/>
        <v>6.6666666666666671E-3</v>
      </c>
      <c r="M299" s="6">
        <f t="shared" si="179"/>
        <v>1140.6742487296758</v>
      </c>
      <c r="N299" s="6">
        <f t="shared" si="216"/>
        <v>9.0113265649644401</v>
      </c>
      <c r="O299" s="6">
        <f t="shared" si="180"/>
        <v>6365559.9287105175</v>
      </c>
      <c r="P299" s="6">
        <f>IF($B299&lt;$D$12,0,IF('Plot Data'!X249&gt;0,'Plot Data'!X249,MAX(0,MIN($D$15,$O299))))</f>
        <v>0</v>
      </c>
      <c r="Q299" s="97">
        <f t="shared" si="181"/>
        <v>0</v>
      </c>
      <c r="R299" s="97">
        <f t="shared" si="182"/>
        <v>0</v>
      </c>
      <c r="S299" s="6">
        <f t="shared" si="183"/>
        <v>1140.6742487296758</v>
      </c>
      <c r="T299" s="6"/>
      <c r="U299" s="6"/>
      <c r="V299" s="6">
        <f t="shared" si="184"/>
        <v>0</v>
      </c>
      <c r="W299" s="149">
        <f t="shared" si="217"/>
        <v>1</v>
      </c>
      <c r="X299" s="97">
        <f t="shared" si="185"/>
        <v>0</v>
      </c>
      <c r="Y299" s="6">
        <f t="shared" si="186"/>
        <v>257.37681788349545</v>
      </c>
      <c r="Z299" s="6">
        <f t="shared" si="187"/>
        <v>944.04037402408164</v>
      </c>
      <c r="AA299" s="6">
        <f t="shared" si="188"/>
        <v>978.03190795728256</v>
      </c>
      <c r="AB299" s="6">
        <f t="shared" si="189"/>
        <v>50.605795166525517</v>
      </c>
      <c r="AC299" s="6">
        <f t="shared" si="190"/>
        <v>50.647107533115367</v>
      </c>
      <c r="AD299" s="6">
        <f t="array" ref="AD299">SUM(($A299-A269:A299=J269:J299)*(N269:N299))</f>
        <v>9.9946445453887893</v>
      </c>
      <c r="AE299" s="6">
        <f t="shared" si="191"/>
        <v>7498087.737171893</v>
      </c>
      <c r="AF299" s="6">
        <f t="shared" si="218"/>
        <v>7252966.9073944651</v>
      </c>
      <c r="AG299" s="6">
        <f t="shared" si="219"/>
        <v>0</v>
      </c>
      <c r="AH299" s="6">
        <f t="shared" si="192"/>
        <v>0</v>
      </c>
      <c r="AI299" s="6">
        <f t="shared" si="193"/>
        <v>0</v>
      </c>
      <c r="AJ299" s="6">
        <f t="shared" si="194"/>
        <v>3522.7015533313042</v>
      </c>
      <c r="AK299" s="6">
        <f t="shared" si="195"/>
        <v>4835.9507140366877</v>
      </c>
      <c r="AL299" s="6">
        <f t="shared" si="196"/>
        <v>689.66954280122195</v>
      </c>
      <c r="AM299" s="6">
        <f t="shared" si="197"/>
        <v>9048.3218101692146</v>
      </c>
      <c r="AN299" s="6">
        <f t="shared" si="198"/>
        <v>236072.50796726119</v>
      </c>
      <c r="AO299" s="6">
        <f t="shared" si="199"/>
        <v>1912.2628281086236</v>
      </c>
      <c r="AP299" s="6">
        <f t="shared" si="200"/>
        <v>10.517610558772178</v>
      </c>
      <c r="AQ299" s="14">
        <f t="shared" si="201"/>
        <v>8</v>
      </c>
      <c r="AR299" s="146">
        <f t="shared" si="202"/>
        <v>0</v>
      </c>
      <c r="AS299" s="146">
        <f t="shared" si="203"/>
        <v>0.68</v>
      </c>
      <c r="AT299" s="146">
        <f t="shared" si="204"/>
        <v>1</v>
      </c>
      <c r="AU299" s="77">
        <f t="shared" si="205"/>
        <v>0</v>
      </c>
      <c r="AV299" s="77">
        <f t="shared" si="206"/>
        <v>630.84626700770309</v>
      </c>
      <c r="AW299" s="77">
        <f t="shared" si="207"/>
        <v>33.202435105668584</v>
      </c>
      <c r="AX299" s="77">
        <f t="shared" si="208"/>
        <v>16.4721163445437</v>
      </c>
      <c r="AY299" s="6">
        <f t="shared" si="220"/>
        <v>680.52081845791531</v>
      </c>
      <c r="AZ299" s="6">
        <f t="shared" si="209"/>
        <v>64451.248936712669</v>
      </c>
      <c r="BA299" s="6">
        <f t="shared" si="210"/>
        <v>716.33164921660398</v>
      </c>
      <c r="BB299" s="6">
        <f t="shared" si="211"/>
        <v>247033.0926055387</v>
      </c>
      <c r="BC299" s="6">
        <f t="shared" si="212"/>
        <v>49406.618521107754</v>
      </c>
      <c r="BD299" s="6">
        <f t="shared" si="213"/>
        <v>9595.5591768866998</v>
      </c>
      <c r="BE299" s="6">
        <f t="shared" si="214"/>
        <v>0</v>
      </c>
      <c r="BF299" s="6">
        <f t="shared" si="221"/>
        <v>0</v>
      </c>
      <c r="BG299" s="6"/>
      <c r="BH299" s="6"/>
      <c r="BI299" s="51">
        <f t="shared" si="215"/>
        <v>0.96730888749644295</v>
      </c>
      <c r="BT299" s="18"/>
    </row>
    <row r="300" spans="1:72">
      <c r="A300">
        <f t="shared" si="223"/>
        <v>277</v>
      </c>
      <c r="B300" s="30">
        <f t="shared" si="224"/>
        <v>44046</v>
      </c>
      <c r="C300" s="14">
        <f t="shared" si="170"/>
        <v>6</v>
      </c>
      <c r="D300" s="14">
        <f t="shared" si="171"/>
        <v>1</v>
      </c>
      <c r="E300" s="14">
        <f t="shared" si="172"/>
        <v>1</v>
      </c>
      <c r="F300" s="53">
        <f t="shared" si="173"/>
        <v>44046</v>
      </c>
      <c r="G300" s="66">
        <f t="shared" si="174"/>
        <v>0.92</v>
      </c>
      <c r="H300" s="66">
        <f t="shared" si="222"/>
        <v>0.1</v>
      </c>
      <c r="I300" s="172">
        <f t="shared" si="175"/>
        <v>7.9000000000000008E-3</v>
      </c>
      <c r="J300" s="14">
        <f t="shared" si="176"/>
        <v>6</v>
      </c>
      <c r="K300" s="18">
        <f t="shared" si="177"/>
        <v>0.1335733353180468</v>
      </c>
      <c r="L300" s="18">
        <f t="shared" si="178"/>
        <v>6.6666666666666671E-3</v>
      </c>
      <c r="M300" s="6">
        <f t="shared" si="179"/>
        <v>1121.0908590681051</v>
      </c>
      <c r="N300" s="6">
        <f t="shared" si="216"/>
        <v>8.8566177866380311</v>
      </c>
      <c r="O300" s="6">
        <f t="shared" si="180"/>
        <v>6365683.503057465</v>
      </c>
      <c r="P300" s="6">
        <f>IF($B300&lt;$D$12,0,IF('Plot Data'!X250&gt;0,'Plot Data'!X250,MAX(0,MIN($D$15,$O300))))</f>
        <v>0</v>
      </c>
      <c r="Q300" s="97">
        <f t="shared" si="181"/>
        <v>0</v>
      </c>
      <c r="R300" s="97">
        <f t="shared" si="182"/>
        <v>0</v>
      </c>
      <c r="S300" s="6">
        <f t="shared" si="183"/>
        <v>1121.0908590681051</v>
      </c>
      <c r="T300" s="6"/>
      <c r="U300" s="6"/>
      <c r="V300" s="6">
        <f t="shared" si="184"/>
        <v>0</v>
      </c>
      <c r="W300" s="149">
        <f t="shared" si="217"/>
        <v>1</v>
      </c>
      <c r="X300" s="97">
        <f t="shared" si="185"/>
        <v>0</v>
      </c>
      <c r="Y300" s="6">
        <f t="shared" si="186"/>
        <v>253.02897583262757</v>
      </c>
      <c r="Z300" s="6">
        <f t="shared" si="187"/>
        <v>928.31054184066807</v>
      </c>
      <c r="AA300" s="6">
        <f t="shared" si="188"/>
        <v>961.5101081639848</v>
      </c>
      <c r="AB300" s="6">
        <f t="shared" si="189"/>
        <v>49.714170313211056</v>
      </c>
      <c r="AC300" s="6">
        <f t="shared" si="190"/>
        <v>51.411832989601173</v>
      </c>
      <c r="AD300" s="6">
        <f t="array" ref="AD300">SUM(($A300-A270:A300=J270:J300)*(N270:N300))</f>
        <v>9.8185486368591839</v>
      </c>
      <c r="AE300" s="6">
        <f t="shared" si="191"/>
        <v>7498077.9186232565</v>
      </c>
      <c r="AF300" s="6">
        <f t="shared" si="218"/>
        <v>7251845.8165353965</v>
      </c>
      <c r="AG300" s="6">
        <f t="shared" si="219"/>
        <v>0</v>
      </c>
      <c r="AH300" s="6">
        <f t="shared" si="192"/>
        <v>0</v>
      </c>
      <c r="AI300" s="6">
        <f t="shared" si="193"/>
        <v>0</v>
      </c>
      <c r="AJ300" s="6">
        <f t="shared" si="194"/>
        <v>3462.4528947261133</v>
      </c>
      <c r="AK300" s="6">
        <f t="shared" si="195"/>
        <v>4753.0369774001601</v>
      </c>
      <c r="AL300" s="6">
        <f t="shared" si="196"/>
        <v>678.15333148797265</v>
      </c>
      <c r="AM300" s="6">
        <f t="shared" si="197"/>
        <v>8893.6432036142451</v>
      </c>
      <c r="AN300" s="6">
        <f t="shared" si="198"/>
        <v>237338.4588842474</v>
      </c>
      <c r="AO300" s="6">
        <f t="shared" si="199"/>
        <v>1922.0813767454827</v>
      </c>
      <c r="AP300" s="6">
        <f t="shared" si="200"/>
        <v>10.330190421288535</v>
      </c>
      <c r="AQ300" s="14">
        <f t="shared" si="201"/>
        <v>8</v>
      </c>
      <c r="AR300" s="146">
        <f t="shared" si="202"/>
        <v>0</v>
      </c>
      <c r="AS300" s="146">
        <f t="shared" si="203"/>
        <v>0.68</v>
      </c>
      <c r="AT300" s="146">
        <f t="shared" si="204"/>
        <v>1</v>
      </c>
      <c r="AU300" s="77">
        <f t="shared" si="205"/>
        <v>0</v>
      </c>
      <c r="AV300" s="77">
        <f t="shared" si="206"/>
        <v>619.88520231981022</v>
      </c>
      <c r="AW300" s="77">
        <f t="shared" si="207"/>
        <v>32.625536964200542</v>
      </c>
      <c r="AX300" s="77">
        <f t="shared" si="208"/>
        <v>16.193854453288168</v>
      </c>
      <c r="AY300" s="6">
        <f t="shared" si="220"/>
        <v>668.70459373729898</v>
      </c>
      <c r="AZ300" s="6">
        <f t="shared" si="209"/>
        <v>65119.953530449966</v>
      </c>
      <c r="BA300" s="6">
        <f t="shared" si="210"/>
        <v>704.76664743824745</v>
      </c>
      <c r="BB300" s="6">
        <f t="shared" si="211"/>
        <v>248154.18346460679</v>
      </c>
      <c r="BC300" s="6">
        <f t="shared" si="212"/>
        <v>49630.836692921373</v>
      </c>
      <c r="BD300" s="6">
        <f t="shared" si="213"/>
        <v>9645.2733471999109</v>
      </c>
      <c r="BE300" s="6">
        <f t="shared" si="214"/>
        <v>0</v>
      </c>
      <c r="BF300" s="6">
        <f t="shared" si="221"/>
        <v>0</v>
      </c>
      <c r="BG300" s="6"/>
      <c r="BH300" s="6"/>
      <c r="BI300" s="51">
        <f t="shared" si="215"/>
        <v>0.96716063706456235</v>
      </c>
      <c r="BT300" s="18"/>
    </row>
    <row r="301" spans="1:72">
      <c r="A301">
        <f t="shared" si="223"/>
        <v>278</v>
      </c>
      <c r="B301" s="30">
        <f t="shared" si="224"/>
        <v>44047</v>
      </c>
      <c r="C301" s="14">
        <f t="shared" si="170"/>
        <v>6</v>
      </c>
      <c r="D301" s="14">
        <f t="shared" si="171"/>
        <v>1</v>
      </c>
      <c r="E301" s="14">
        <f t="shared" si="172"/>
        <v>1</v>
      </c>
      <c r="F301" s="53">
        <f t="shared" si="173"/>
        <v>44047</v>
      </c>
      <c r="G301" s="66">
        <f t="shared" si="174"/>
        <v>0.92</v>
      </c>
      <c r="H301" s="66">
        <f t="shared" si="222"/>
        <v>0.1</v>
      </c>
      <c r="I301" s="172">
        <f t="shared" si="175"/>
        <v>7.9000000000000008E-3</v>
      </c>
      <c r="J301" s="14">
        <f t="shared" si="176"/>
        <v>6</v>
      </c>
      <c r="K301" s="18">
        <f t="shared" si="177"/>
        <v>0.13356144194168176</v>
      </c>
      <c r="L301" s="18">
        <f t="shared" si="178"/>
        <v>6.6666666666666671E-3</v>
      </c>
      <c r="M301" s="6">
        <f t="shared" si="179"/>
        <v>1101.7936957883876</v>
      </c>
      <c r="N301" s="6">
        <f t="shared" si="216"/>
        <v>8.7041701967282634</v>
      </c>
      <c r="O301" s="6">
        <f t="shared" si="180"/>
        <v>6365806.6341066957</v>
      </c>
      <c r="P301" s="6">
        <f>IF($B301&lt;$D$12,0,IF('Plot Data'!X251&gt;0,'Plot Data'!X251,MAX(0,MIN($D$15,$O301))))</f>
        <v>0</v>
      </c>
      <c r="Q301" s="97">
        <f t="shared" si="181"/>
        <v>0</v>
      </c>
      <c r="R301" s="97">
        <f t="shared" si="182"/>
        <v>0</v>
      </c>
      <c r="S301" s="6">
        <f t="shared" si="183"/>
        <v>1101.7936957883876</v>
      </c>
      <c r="T301" s="6"/>
      <c r="U301" s="6"/>
      <c r="V301" s="6">
        <f t="shared" si="184"/>
        <v>0</v>
      </c>
      <c r="W301" s="149">
        <f t="shared" si="217"/>
        <v>1</v>
      </c>
      <c r="X301" s="97">
        <f t="shared" si="185"/>
        <v>0</v>
      </c>
      <c r="Y301" s="6">
        <f t="shared" si="186"/>
        <v>248.57085156605527</v>
      </c>
      <c r="Z301" s="6">
        <f t="shared" si="187"/>
        <v>912.53939898374074</v>
      </c>
      <c r="AA301" s="6">
        <f t="shared" si="188"/>
        <v>944.56923595101</v>
      </c>
      <c r="AB301" s="6">
        <f t="shared" si="189"/>
        <v>48.827110449512624</v>
      </c>
      <c r="AC301" s="6">
        <f t="shared" si="190"/>
        <v>52.186436328457198</v>
      </c>
      <c r="AD301" s="6">
        <f t="array" ref="AD301">SUM(($A301-A271:A301=J271:J301)*(N271:N301))</f>
        <v>9.6433543137787439</v>
      </c>
      <c r="AE301" s="6">
        <f t="shared" si="191"/>
        <v>7498068.275268943</v>
      </c>
      <c r="AF301" s="6">
        <f t="shared" si="218"/>
        <v>7250744.0228396077</v>
      </c>
      <c r="AG301" s="6">
        <f t="shared" si="219"/>
        <v>0</v>
      </c>
      <c r="AH301" s="6">
        <f t="shared" si="192"/>
        <v>0</v>
      </c>
      <c r="AI301" s="6">
        <f t="shared" si="193"/>
        <v>0</v>
      </c>
      <c r="AJ301" s="6">
        <f t="shared" si="194"/>
        <v>3403.1363399647048</v>
      </c>
      <c r="AK301" s="6">
        <f t="shared" si="195"/>
        <v>4672.1800299833776</v>
      </c>
      <c r="AL301" s="6">
        <f t="shared" si="196"/>
        <v>665.1506512952493</v>
      </c>
      <c r="AM301" s="6">
        <f t="shared" si="197"/>
        <v>8740.4670212433321</v>
      </c>
      <c r="AN301" s="6">
        <f t="shared" si="198"/>
        <v>238583.78540809292</v>
      </c>
      <c r="AO301" s="6">
        <f t="shared" si="199"/>
        <v>1931.7247310592613</v>
      </c>
      <c r="AP301" s="6">
        <f t="shared" si="200"/>
        <v>10.150710400262142</v>
      </c>
      <c r="AQ301" s="14">
        <f t="shared" si="201"/>
        <v>8</v>
      </c>
      <c r="AR301" s="146">
        <f t="shared" si="202"/>
        <v>0</v>
      </c>
      <c r="AS301" s="146">
        <f t="shared" si="203"/>
        <v>0.68</v>
      </c>
      <c r="AT301" s="146">
        <f t="shared" si="204"/>
        <v>1</v>
      </c>
      <c r="AU301" s="77">
        <f t="shared" si="205"/>
        <v>0</v>
      </c>
      <c r="AV301" s="77">
        <f t="shared" si="206"/>
        <v>609.8500816195567</v>
      </c>
      <c r="AW301" s="77">
        <f t="shared" si="207"/>
        <v>32.097372716818775</v>
      </c>
      <c r="AX301" s="77">
        <f t="shared" si="208"/>
        <v>15.908534500227539</v>
      </c>
      <c r="AY301" s="6">
        <f t="shared" si="220"/>
        <v>657.85598883660305</v>
      </c>
      <c r="AZ301" s="6">
        <f t="shared" si="209"/>
        <v>65777.809519286573</v>
      </c>
      <c r="BA301" s="6">
        <f t="shared" si="210"/>
        <v>693.05738205893635</v>
      </c>
      <c r="BB301" s="6">
        <f t="shared" si="211"/>
        <v>249255.97716039518</v>
      </c>
      <c r="BC301" s="6">
        <f t="shared" si="212"/>
        <v>49851.195432079054</v>
      </c>
      <c r="BD301" s="6">
        <f t="shared" si="213"/>
        <v>9694.1004576494233</v>
      </c>
      <c r="BE301" s="6">
        <f t="shared" si="214"/>
        <v>0</v>
      </c>
      <c r="BF301" s="6">
        <f t="shared" si="221"/>
        <v>0</v>
      </c>
      <c r="BG301" s="6"/>
      <c r="BH301" s="6"/>
      <c r="BI301" s="51">
        <f t="shared" si="215"/>
        <v>0.96701493726789722</v>
      </c>
      <c r="BT301" s="18"/>
    </row>
    <row r="302" spans="1:72">
      <c r="A302">
        <f t="shared" si="223"/>
        <v>279</v>
      </c>
      <c r="B302" s="30">
        <f t="shared" si="224"/>
        <v>44048</v>
      </c>
      <c r="C302" s="14">
        <f t="shared" si="170"/>
        <v>6</v>
      </c>
      <c r="D302" s="14">
        <f t="shared" si="171"/>
        <v>1</v>
      </c>
      <c r="E302" s="14">
        <f t="shared" si="172"/>
        <v>1</v>
      </c>
      <c r="F302" s="53">
        <f t="shared" si="173"/>
        <v>44048</v>
      </c>
      <c r="G302" s="66">
        <f t="shared" si="174"/>
        <v>0.92</v>
      </c>
      <c r="H302" s="66">
        <f t="shared" si="222"/>
        <v>0.1</v>
      </c>
      <c r="I302" s="172">
        <f t="shared" si="175"/>
        <v>7.9000000000000008E-3</v>
      </c>
      <c r="J302" s="14">
        <f t="shared" si="176"/>
        <v>6</v>
      </c>
      <c r="K302" s="18">
        <f t="shared" si="177"/>
        <v>0.13354975219597887</v>
      </c>
      <c r="L302" s="18">
        <f t="shared" si="178"/>
        <v>6.6666666666666671E-3</v>
      </c>
      <c r="M302" s="6">
        <f t="shared" si="179"/>
        <v>1082.8908377859996</v>
      </c>
      <c r="N302" s="6">
        <f t="shared" si="216"/>
        <v>8.5548376185093975</v>
      </c>
      <c r="O302" s="6">
        <f t="shared" si="180"/>
        <v>6365928.6370105445</v>
      </c>
      <c r="P302" s="6">
        <f>IF($B302&lt;$D$12,0,IF('Plot Data'!X252&gt;0,'Plot Data'!X252,MAX(0,MIN($D$15,$O302))))</f>
        <v>0</v>
      </c>
      <c r="Q302" s="97">
        <f t="shared" si="181"/>
        <v>0</v>
      </c>
      <c r="R302" s="97">
        <f t="shared" si="182"/>
        <v>0</v>
      </c>
      <c r="S302" s="6">
        <f t="shared" si="183"/>
        <v>1082.8908377859996</v>
      </c>
      <c r="T302" s="6"/>
      <c r="U302" s="6"/>
      <c r="V302" s="6">
        <f t="shared" si="184"/>
        <v>0</v>
      </c>
      <c r="W302" s="149">
        <f t="shared" si="217"/>
        <v>1</v>
      </c>
      <c r="X302" s="97">
        <f t="shared" si="185"/>
        <v>0</v>
      </c>
      <c r="Y302" s="6">
        <f t="shared" si="186"/>
        <v>244.13555224756311</v>
      </c>
      <c r="Z302" s="6">
        <f t="shared" si="187"/>
        <v>896.87268725448416</v>
      </c>
      <c r="AA302" s="6">
        <f t="shared" si="188"/>
        <v>927.71509854073975</v>
      </c>
      <c r="AB302" s="6">
        <f t="shared" si="189"/>
        <v>47.978730829706677</v>
      </c>
      <c r="AC302" s="6">
        <f t="shared" si="190"/>
        <v>52.970990496008312</v>
      </c>
      <c r="AD302" s="6">
        <f t="array" ref="AD302">SUM(($A302-A272:A302=J272:J302)*(N272:N302))</f>
        <v>9.4757993388670698</v>
      </c>
      <c r="AE302" s="6">
        <f t="shared" si="191"/>
        <v>7498058.7994696042</v>
      </c>
      <c r="AF302" s="6">
        <f t="shared" si="218"/>
        <v>7249661.1320018219</v>
      </c>
      <c r="AG302" s="6">
        <f t="shared" si="219"/>
        <v>0</v>
      </c>
      <c r="AH302" s="6">
        <f t="shared" si="192"/>
        <v>0</v>
      </c>
      <c r="AI302" s="6">
        <f t="shared" si="193"/>
        <v>0</v>
      </c>
      <c r="AJ302" s="6">
        <f t="shared" si="194"/>
        <v>3345.0189382486569</v>
      </c>
      <c r="AK302" s="6">
        <f t="shared" si="195"/>
        <v>4593.3588878674154</v>
      </c>
      <c r="AL302" s="6">
        <f t="shared" si="196"/>
        <v>650.68259229008061</v>
      </c>
      <c r="AM302" s="6">
        <f t="shared" si="197"/>
        <v>8589.0604184061522</v>
      </c>
      <c r="AN302" s="6">
        <f t="shared" si="198"/>
        <v>239808.60704937723</v>
      </c>
      <c r="AO302" s="6">
        <f t="shared" si="199"/>
        <v>1941.2005303981284</v>
      </c>
      <c r="AP302" s="6">
        <f t="shared" si="200"/>
        <v>9.9871895213416337</v>
      </c>
      <c r="AQ302" s="14">
        <f t="shared" si="201"/>
        <v>8</v>
      </c>
      <c r="AR302" s="146">
        <f t="shared" si="202"/>
        <v>0</v>
      </c>
      <c r="AS302" s="146">
        <f t="shared" si="203"/>
        <v>0.68</v>
      </c>
      <c r="AT302" s="146">
        <f t="shared" si="204"/>
        <v>1</v>
      </c>
      <c r="AU302" s="77">
        <f t="shared" si="205"/>
        <v>0</v>
      </c>
      <c r="AV302" s="77">
        <f t="shared" si="206"/>
        <v>599.68861002907158</v>
      </c>
      <c r="AW302" s="77">
        <f t="shared" si="207"/>
        <v>31.562558422582715</v>
      </c>
      <c r="AX302" s="77">
        <f t="shared" si="208"/>
        <v>15.624675343844039</v>
      </c>
      <c r="AY302" s="6">
        <f t="shared" si="220"/>
        <v>646.87584379549833</v>
      </c>
      <c r="AZ302" s="6">
        <f t="shared" si="209"/>
        <v>66424.68536308207</v>
      </c>
      <c r="BA302" s="6">
        <f t="shared" si="210"/>
        <v>681.328797698946</v>
      </c>
      <c r="BB302" s="6">
        <f t="shared" si="211"/>
        <v>250338.86799818117</v>
      </c>
      <c r="BC302" s="6">
        <f t="shared" si="212"/>
        <v>50067.773599636253</v>
      </c>
      <c r="BD302" s="6">
        <f t="shared" si="213"/>
        <v>9742.0791884791306</v>
      </c>
      <c r="BE302" s="6">
        <f t="shared" si="214"/>
        <v>0</v>
      </c>
      <c r="BF302" s="6">
        <f t="shared" si="221"/>
        <v>0</v>
      </c>
      <c r="BG302" s="6"/>
      <c r="BH302" s="6"/>
      <c r="BI302" s="51">
        <f t="shared" si="215"/>
        <v>0.96687173652394487</v>
      </c>
      <c r="BT302" s="18"/>
    </row>
    <row r="303" spans="1:72">
      <c r="A303">
        <f t="shared" si="223"/>
        <v>280</v>
      </c>
      <c r="B303" s="30">
        <f t="shared" si="224"/>
        <v>44049</v>
      </c>
      <c r="C303" s="14">
        <f t="shared" si="170"/>
        <v>6</v>
      </c>
      <c r="D303" s="14">
        <f t="shared" si="171"/>
        <v>1</v>
      </c>
      <c r="E303" s="14">
        <f t="shared" si="172"/>
        <v>1</v>
      </c>
      <c r="F303" s="53">
        <f t="shared" si="173"/>
        <v>44049</v>
      </c>
      <c r="G303" s="66">
        <f t="shared" si="174"/>
        <v>0.92</v>
      </c>
      <c r="H303" s="66">
        <f t="shared" si="222"/>
        <v>0.1</v>
      </c>
      <c r="I303" s="172">
        <f t="shared" si="175"/>
        <v>7.9000000000000008E-3</v>
      </c>
      <c r="J303" s="14">
        <f t="shared" si="176"/>
        <v>6</v>
      </c>
      <c r="K303" s="18">
        <f t="shared" si="177"/>
        <v>0.13353826199340768</v>
      </c>
      <c r="L303" s="18">
        <f t="shared" si="178"/>
        <v>6.6666666666666671E-3</v>
      </c>
      <c r="M303" s="6">
        <f t="shared" si="179"/>
        <v>1064.4150618951469</v>
      </c>
      <c r="N303" s="6">
        <f t="shared" si="216"/>
        <v>8.4088789889716615</v>
      </c>
      <c r="O303" s="6">
        <f t="shared" si="180"/>
        <v>6366049.2781935176</v>
      </c>
      <c r="P303" s="6">
        <f>IF($B303&lt;$D$12,0,IF('Plot Data'!X253&gt;0,'Plot Data'!X253,MAX(0,MIN($D$15,$O303))))</f>
        <v>0</v>
      </c>
      <c r="Q303" s="97">
        <f t="shared" si="181"/>
        <v>0</v>
      </c>
      <c r="R303" s="97">
        <f t="shared" si="182"/>
        <v>0</v>
      </c>
      <c r="S303" s="6">
        <f t="shared" si="183"/>
        <v>1064.4150618951469</v>
      </c>
      <c r="T303" s="6"/>
      <c r="U303" s="6"/>
      <c r="V303" s="6">
        <f t="shared" si="184"/>
        <v>0</v>
      </c>
      <c r="W303" s="149">
        <f t="shared" si="217"/>
        <v>1</v>
      </c>
      <c r="X303" s="97">
        <f t="shared" si="185"/>
        <v>0</v>
      </c>
      <c r="Y303" s="6">
        <f t="shared" si="186"/>
        <v>239.89365414853339</v>
      </c>
      <c r="Z303" s="6">
        <f t="shared" si="187"/>
        <v>881.43495663071008</v>
      </c>
      <c r="AA303" s="6">
        <f t="shared" si="188"/>
        <v>911.59588576442684</v>
      </c>
      <c r="AB303" s="6">
        <f t="shared" si="189"/>
        <v>47.202018701204082</v>
      </c>
      <c r="AC303" s="6">
        <f t="shared" si="190"/>
        <v>47.344179641242363</v>
      </c>
      <c r="AD303" s="6">
        <f t="array" ref="AD303">SUM(($A303-A273:A303=J273:J303)*(N273:N303))</f>
        <v>9.3223986934878056</v>
      </c>
      <c r="AE303" s="6">
        <f t="shared" si="191"/>
        <v>7498049.4770709109</v>
      </c>
      <c r="AF303" s="6">
        <f t="shared" si="218"/>
        <v>7248596.7169399271</v>
      </c>
      <c r="AG303" s="6">
        <f t="shared" si="219"/>
        <v>0</v>
      </c>
      <c r="AH303" s="6">
        <f t="shared" si="192"/>
        <v>0</v>
      </c>
      <c r="AI303" s="6">
        <f t="shared" si="193"/>
        <v>0</v>
      </c>
      <c r="AJ303" s="6">
        <f t="shared" si="194"/>
        <v>3288.1053893645608</v>
      </c>
      <c r="AK303" s="6">
        <f t="shared" si="195"/>
        <v>4515.9959400324951</v>
      </c>
      <c r="AL303" s="6">
        <f t="shared" si="196"/>
        <v>641.21803265655456</v>
      </c>
      <c r="AM303" s="6">
        <f t="shared" si="197"/>
        <v>8445.3193620536094</v>
      </c>
      <c r="AN303" s="6">
        <f t="shared" si="198"/>
        <v>241007.44076893144</v>
      </c>
      <c r="AO303" s="6">
        <f t="shared" si="199"/>
        <v>1950.5229290916163</v>
      </c>
      <c r="AP303" s="6">
        <f t="shared" si="200"/>
        <v>9.8215567663108096</v>
      </c>
      <c r="AQ303" s="14">
        <f t="shared" si="201"/>
        <v>8</v>
      </c>
      <c r="AR303" s="146">
        <f t="shared" si="202"/>
        <v>0</v>
      </c>
      <c r="AS303" s="146">
        <f t="shared" si="203"/>
        <v>0.68</v>
      </c>
      <c r="AT303" s="146">
        <f t="shared" si="204"/>
        <v>1</v>
      </c>
      <c r="AU303" s="77">
        <f t="shared" si="205"/>
        <v>0</v>
      </c>
      <c r="AV303" s="77">
        <f t="shared" si="206"/>
        <v>589.50045174349646</v>
      </c>
      <c r="AW303" s="77">
        <f t="shared" si="207"/>
        <v>31.026339565447184</v>
      </c>
      <c r="AX303" s="77">
        <f t="shared" si="208"/>
        <v>15.353193865506135</v>
      </c>
      <c r="AY303" s="6">
        <f t="shared" si="220"/>
        <v>635.87998517444976</v>
      </c>
      <c r="AZ303" s="6">
        <f t="shared" si="209"/>
        <v>67060.565348256525</v>
      </c>
      <c r="BA303" s="6">
        <f t="shared" si="210"/>
        <v>669.70125914395305</v>
      </c>
      <c r="BB303" s="6">
        <f t="shared" si="211"/>
        <v>251403.28306007633</v>
      </c>
      <c r="BC303" s="6">
        <f t="shared" si="212"/>
        <v>50280.656612015286</v>
      </c>
      <c r="BD303" s="6">
        <f t="shared" si="213"/>
        <v>9789.2812071803346</v>
      </c>
      <c r="BE303" s="6">
        <f t="shared" si="214"/>
        <v>0</v>
      </c>
      <c r="BF303" s="6">
        <f t="shared" si="221"/>
        <v>0</v>
      </c>
      <c r="BG303" s="6"/>
      <c r="BH303" s="6"/>
      <c r="BI303" s="51">
        <f t="shared" si="215"/>
        <v>0.9667309797176169</v>
      </c>
      <c r="BT303" s="18"/>
    </row>
    <row r="304" spans="1:72">
      <c r="A304">
        <f t="shared" si="223"/>
        <v>281</v>
      </c>
      <c r="B304" s="30">
        <f t="shared" si="224"/>
        <v>44050</v>
      </c>
      <c r="C304" s="14">
        <f t="shared" si="170"/>
        <v>6</v>
      </c>
      <c r="D304" s="14">
        <f t="shared" si="171"/>
        <v>1</v>
      </c>
      <c r="E304" s="14">
        <f t="shared" si="172"/>
        <v>1</v>
      </c>
      <c r="F304" s="53">
        <f t="shared" si="173"/>
        <v>44050</v>
      </c>
      <c r="G304" s="66">
        <f t="shared" si="174"/>
        <v>0.92</v>
      </c>
      <c r="H304" s="66">
        <f t="shared" si="222"/>
        <v>0.1</v>
      </c>
      <c r="I304" s="172">
        <f t="shared" si="175"/>
        <v>7.9000000000000008E-3</v>
      </c>
      <c r="J304" s="14">
        <f t="shared" si="176"/>
        <v>6</v>
      </c>
      <c r="K304" s="18">
        <f t="shared" si="177"/>
        <v>0.13352696696072275</v>
      </c>
      <c r="L304" s="18">
        <f t="shared" si="178"/>
        <v>6.6666666666666671E-3</v>
      </c>
      <c r="M304" s="6">
        <f t="shared" si="179"/>
        <v>1046.3327672529103</v>
      </c>
      <c r="N304" s="6">
        <f t="shared" si="216"/>
        <v>8.2660288612979933</v>
      </c>
      <c r="O304" s="6">
        <f t="shared" si="180"/>
        <v>6366163.5340525284</v>
      </c>
      <c r="P304" s="6">
        <f>IF($B304&lt;$D$12,0,IF('Plot Data'!X254&gt;0,'Plot Data'!X254,MAX(0,MIN($D$15,$O304))))</f>
        <v>0</v>
      </c>
      <c r="Q304" s="97">
        <f t="shared" si="181"/>
        <v>0</v>
      </c>
      <c r="R304" s="97">
        <f t="shared" si="182"/>
        <v>0</v>
      </c>
      <c r="S304" s="6">
        <f t="shared" si="183"/>
        <v>1046.3327672529103</v>
      </c>
      <c r="T304" s="6"/>
      <c r="U304" s="6"/>
      <c r="V304" s="6">
        <f t="shared" si="184"/>
        <v>0</v>
      </c>
      <c r="W304" s="149">
        <f t="shared" si="217"/>
        <v>1</v>
      </c>
      <c r="X304" s="97">
        <f t="shared" si="185"/>
        <v>0</v>
      </c>
      <c r="Y304" s="6">
        <f t="shared" si="186"/>
        <v>236.01009350602041</v>
      </c>
      <c r="Z304" s="6">
        <f t="shared" si="187"/>
        <v>866.31267022879967</v>
      </c>
      <c r="AA304" s="6">
        <f t="shared" si="188"/>
        <v>896.83835532287753</v>
      </c>
      <c r="AB304" s="6">
        <f t="shared" si="189"/>
        <v>46.4155270920334</v>
      </c>
      <c r="AC304" s="6">
        <f t="shared" si="190"/>
        <v>47.194074627704993</v>
      </c>
      <c r="AD304" s="6">
        <f t="array" ref="AD304">SUM(($A304-A274:A304=J274:J304)*(N274:N304))</f>
        <v>9.1670666006765966</v>
      </c>
      <c r="AE304" s="6">
        <f t="shared" si="191"/>
        <v>7498040.3100043098</v>
      </c>
      <c r="AF304" s="6">
        <f t="shared" si="218"/>
        <v>7247550.3841726743</v>
      </c>
      <c r="AG304" s="6">
        <f t="shared" si="219"/>
        <v>0</v>
      </c>
      <c r="AH304" s="6">
        <f t="shared" si="192"/>
        <v>0</v>
      </c>
      <c r="AI304" s="6">
        <f t="shared" si="193"/>
        <v>0</v>
      </c>
      <c r="AJ304" s="6">
        <f t="shared" si="194"/>
        <v>3232.1153928826507</v>
      </c>
      <c r="AK304" s="6">
        <f t="shared" si="195"/>
        <v>4439.0547278463837</v>
      </c>
      <c r="AL304" s="6">
        <f t="shared" si="196"/>
        <v>631.27241852020643</v>
      </c>
      <c r="AM304" s="6">
        <f t="shared" si="197"/>
        <v>8302.4425392492412</v>
      </c>
      <c r="AN304" s="6">
        <f t="shared" si="198"/>
        <v>242187.48329238803</v>
      </c>
      <c r="AO304" s="6">
        <f t="shared" si="199"/>
        <v>1959.689995692293</v>
      </c>
      <c r="AP304" s="6">
        <f t="shared" si="200"/>
        <v>9.6554566336366019</v>
      </c>
      <c r="AQ304" s="14">
        <f t="shared" si="201"/>
        <v>8</v>
      </c>
      <c r="AR304" s="146">
        <f t="shared" si="202"/>
        <v>0</v>
      </c>
      <c r="AS304" s="146">
        <f t="shared" si="203"/>
        <v>0.68</v>
      </c>
      <c r="AT304" s="146">
        <f t="shared" si="204"/>
        <v>1</v>
      </c>
      <c r="AU304" s="77">
        <f t="shared" si="205"/>
        <v>0</v>
      </c>
      <c r="AV304" s="77">
        <f t="shared" si="206"/>
        <v>579.37975596639683</v>
      </c>
      <c r="AW304" s="77">
        <f t="shared" si="207"/>
        <v>30.493671366652464</v>
      </c>
      <c r="AX304" s="77">
        <f t="shared" si="208"/>
        <v>15.104645984385307</v>
      </c>
      <c r="AY304" s="6">
        <f t="shared" si="220"/>
        <v>624.97807331743468</v>
      </c>
      <c r="AZ304" s="6">
        <f t="shared" si="209"/>
        <v>67685.543421573966</v>
      </c>
      <c r="BA304" s="6">
        <f t="shared" si="210"/>
        <v>658.23783687250398</v>
      </c>
      <c r="BB304" s="6">
        <f t="shared" si="211"/>
        <v>252449.61582732922</v>
      </c>
      <c r="BC304" s="6">
        <f t="shared" si="212"/>
        <v>50489.923165465865</v>
      </c>
      <c r="BD304" s="6">
        <f t="shared" si="213"/>
        <v>9835.6967342723674</v>
      </c>
      <c r="BE304" s="6">
        <f t="shared" si="214"/>
        <v>0</v>
      </c>
      <c r="BF304" s="6">
        <f t="shared" si="221"/>
        <v>0</v>
      </c>
      <c r="BG304" s="6"/>
      <c r="BH304" s="6"/>
      <c r="BI304" s="51">
        <f t="shared" si="215"/>
        <v>0.96659261413980158</v>
      </c>
      <c r="BT304" s="18"/>
    </row>
    <row r="305" spans="1:72">
      <c r="A305">
        <f t="shared" si="223"/>
        <v>282</v>
      </c>
      <c r="B305" s="30">
        <f t="shared" si="224"/>
        <v>44051</v>
      </c>
      <c r="C305" s="14">
        <f t="shared" si="170"/>
        <v>6</v>
      </c>
      <c r="D305" s="14">
        <f t="shared" si="171"/>
        <v>1</v>
      </c>
      <c r="E305" s="14">
        <f t="shared" si="172"/>
        <v>1</v>
      </c>
      <c r="F305" s="53">
        <f t="shared" si="173"/>
        <v>44051</v>
      </c>
      <c r="G305" s="66">
        <f t="shared" si="174"/>
        <v>0.92</v>
      </c>
      <c r="H305" s="66">
        <f t="shared" si="222"/>
        <v>0.1</v>
      </c>
      <c r="I305" s="172">
        <f t="shared" si="175"/>
        <v>7.9000000000000008E-3</v>
      </c>
      <c r="J305" s="14">
        <f t="shared" si="176"/>
        <v>6</v>
      </c>
      <c r="K305" s="18">
        <f t="shared" si="177"/>
        <v>0.13351586291550402</v>
      </c>
      <c r="L305" s="18">
        <f t="shared" si="178"/>
        <v>6.6666666666666671E-3</v>
      </c>
      <c r="M305" s="6">
        <f t="shared" si="179"/>
        <v>1028.4313810309029</v>
      </c>
      <c r="N305" s="6">
        <f t="shared" si="216"/>
        <v>8.1246079101441335</v>
      </c>
      <c r="O305" s="6">
        <f t="shared" si="180"/>
        <v>6366277.1873453008</v>
      </c>
      <c r="P305" s="6">
        <f>IF($B305&lt;$D$12,0,IF('Plot Data'!X255&gt;0,'Plot Data'!X255,MAX(0,MIN($D$15,$O305))))</f>
        <v>0</v>
      </c>
      <c r="Q305" s="97">
        <f t="shared" si="181"/>
        <v>0</v>
      </c>
      <c r="R305" s="97">
        <f t="shared" si="182"/>
        <v>0</v>
      </c>
      <c r="S305" s="6">
        <f t="shared" si="183"/>
        <v>1028.4313810309029</v>
      </c>
      <c r="T305" s="6"/>
      <c r="U305" s="6"/>
      <c r="V305" s="6">
        <f t="shared" si="184"/>
        <v>0</v>
      </c>
      <c r="W305" s="149">
        <f t="shared" si="217"/>
        <v>1</v>
      </c>
      <c r="X305" s="97">
        <f t="shared" si="185"/>
        <v>0</v>
      </c>
      <c r="Y305" s="6">
        <f t="shared" si="186"/>
        <v>232.07763546016702</v>
      </c>
      <c r="Z305" s="6">
        <f t="shared" si="187"/>
        <v>851.53204951611758</v>
      </c>
      <c r="AA305" s="6">
        <f t="shared" si="188"/>
        <v>881.89501474863459</v>
      </c>
      <c r="AB305" s="6">
        <f t="shared" si="189"/>
        <v>45.626969949187036</v>
      </c>
      <c r="AC305" s="6">
        <f t="shared" si="190"/>
        <v>46.925504299155136</v>
      </c>
      <c r="AD305" s="6">
        <f t="array" ref="AD305">SUM(($A305-A275:A305=J275:J305)*(N275:N305))</f>
        <v>9.0113265649644401</v>
      </c>
      <c r="AE305" s="6">
        <f t="shared" si="191"/>
        <v>7498031.2986777443</v>
      </c>
      <c r="AF305" s="6">
        <f t="shared" si="218"/>
        <v>7246521.9527916433</v>
      </c>
      <c r="AG305" s="6">
        <f t="shared" si="219"/>
        <v>0</v>
      </c>
      <c r="AH305" s="6">
        <f t="shared" si="192"/>
        <v>0</v>
      </c>
      <c r="AI305" s="6">
        <f t="shared" si="193"/>
        <v>0</v>
      </c>
      <c r="AJ305" s="6">
        <f t="shared" si="194"/>
        <v>3176.937088937269</v>
      </c>
      <c r="AK305" s="6">
        <f t="shared" si="195"/>
        <v>4363.0647926646798</v>
      </c>
      <c r="AL305" s="6">
        <f t="shared" si="196"/>
        <v>620.9625576052739</v>
      </c>
      <c r="AM305" s="6">
        <f t="shared" si="197"/>
        <v>8160.9644392072232</v>
      </c>
      <c r="AN305" s="6">
        <f t="shared" si="198"/>
        <v>243348.38144689598</v>
      </c>
      <c r="AO305" s="6">
        <f t="shared" si="199"/>
        <v>1968.7013222572575</v>
      </c>
      <c r="AP305" s="6">
        <f t="shared" si="200"/>
        <v>9.4904483848603967</v>
      </c>
      <c r="AQ305" s="14">
        <f t="shared" si="201"/>
        <v>8</v>
      </c>
      <c r="AR305" s="146">
        <f t="shared" si="202"/>
        <v>0</v>
      </c>
      <c r="AS305" s="146">
        <f t="shared" si="203"/>
        <v>0.68</v>
      </c>
      <c r="AT305" s="146">
        <f t="shared" si="204"/>
        <v>1</v>
      </c>
      <c r="AU305" s="77">
        <f t="shared" si="205"/>
        <v>0</v>
      </c>
      <c r="AV305" s="77">
        <f t="shared" si="206"/>
        <v>569.40698198343875</v>
      </c>
      <c r="AW305" s="77">
        <f t="shared" si="207"/>
        <v>29.968788525444143</v>
      </c>
      <c r="AX305" s="77">
        <f t="shared" si="208"/>
        <v>14.852968669450686</v>
      </c>
      <c r="AY305" s="6">
        <f t="shared" si="220"/>
        <v>614.22873917833351</v>
      </c>
      <c r="AZ305" s="6">
        <f t="shared" si="209"/>
        <v>68299.772160752298</v>
      </c>
      <c r="BA305" s="6">
        <f t="shared" si="210"/>
        <v>647.00629178536371</v>
      </c>
      <c r="BB305" s="6">
        <f t="shared" si="211"/>
        <v>253478.04720836013</v>
      </c>
      <c r="BC305" s="6">
        <f t="shared" si="212"/>
        <v>50695.609441672044</v>
      </c>
      <c r="BD305" s="6">
        <f t="shared" si="213"/>
        <v>9881.3237042215551</v>
      </c>
      <c r="BE305" s="6">
        <f t="shared" si="214"/>
        <v>0</v>
      </c>
      <c r="BF305" s="6">
        <f t="shared" si="221"/>
        <v>0</v>
      </c>
      <c r="BG305" s="6"/>
      <c r="BH305" s="6"/>
      <c r="BI305" s="51">
        <f t="shared" si="215"/>
        <v>0.96645661562783103</v>
      </c>
      <c r="BT305" s="18"/>
    </row>
    <row r="306" spans="1:72">
      <c r="A306">
        <f t="shared" si="223"/>
        <v>283</v>
      </c>
      <c r="B306" s="30">
        <f t="shared" si="224"/>
        <v>44052</v>
      </c>
      <c r="C306" s="14">
        <f t="shared" si="170"/>
        <v>6</v>
      </c>
      <c r="D306" s="14">
        <f t="shared" si="171"/>
        <v>1</v>
      </c>
      <c r="E306" s="14">
        <f t="shared" si="172"/>
        <v>1</v>
      </c>
      <c r="F306" s="53">
        <f t="shared" si="173"/>
        <v>44052</v>
      </c>
      <c r="G306" s="66">
        <f t="shared" si="174"/>
        <v>0.92</v>
      </c>
      <c r="H306" s="66">
        <f t="shared" si="222"/>
        <v>0.1</v>
      </c>
      <c r="I306" s="172">
        <f t="shared" si="175"/>
        <v>7.9000000000000008E-3</v>
      </c>
      <c r="J306" s="14">
        <f t="shared" si="176"/>
        <v>6</v>
      </c>
      <c r="K306" s="18">
        <f t="shared" si="177"/>
        <v>0.13350494796435133</v>
      </c>
      <c r="L306" s="18">
        <f t="shared" si="178"/>
        <v>6.6666666666666671E-3</v>
      </c>
      <c r="M306" s="6">
        <f t="shared" si="179"/>
        <v>1010.7673092384146</v>
      </c>
      <c r="N306" s="6">
        <f t="shared" si="216"/>
        <v>7.9850617429834756</v>
      </c>
      <c r="O306" s="6">
        <f t="shared" si="180"/>
        <v>6366389.7841027556</v>
      </c>
      <c r="P306" s="6">
        <f>IF($B306&lt;$D$12,0,IF('Plot Data'!X256&gt;0,'Plot Data'!X256,MAX(0,MIN($D$15,$O306))))</f>
        <v>0</v>
      </c>
      <c r="Q306" s="97">
        <f t="shared" si="181"/>
        <v>0</v>
      </c>
      <c r="R306" s="97">
        <f t="shared" si="182"/>
        <v>0</v>
      </c>
      <c r="S306" s="6">
        <f t="shared" si="183"/>
        <v>1010.7673092384146</v>
      </c>
      <c r="T306" s="6"/>
      <c r="U306" s="6"/>
      <c r="V306" s="6">
        <f t="shared" si="184"/>
        <v>0</v>
      </c>
      <c r="W306" s="149">
        <f t="shared" si="217"/>
        <v>1</v>
      </c>
      <c r="X306" s="97">
        <f t="shared" si="185"/>
        <v>0</v>
      </c>
      <c r="Y306" s="6">
        <f t="shared" si="186"/>
        <v>228.13484974593518</v>
      </c>
      <c r="Z306" s="6">
        <f t="shared" si="187"/>
        <v>837.06621380232832</v>
      </c>
      <c r="AA306" s="6">
        <f t="shared" si="188"/>
        <v>866.91242903455361</v>
      </c>
      <c r="AB306" s="6">
        <f t="shared" si="189"/>
        <v>44.84363436272421</v>
      </c>
      <c r="AC306" s="6">
        <f t="shared" si="190"/>
        <v>46.521384289413938</v>
      </c>
      <c r="AD306" s="6">
        <f t="array" ref="AD306">SUM(($A306-A276:A306=J276:J306)*(N276:N306))</f>
        <v>8.8566177866380311</v>
      </c>
      <c r="AE306" s="6">
        <f t="shared" si="191"/>
        <v>7498022.4420599574</v>
      </c>
      <c r="AF306" s="6">
        <f t="shared" si="218"/>
        <v>7245511.1854824051</v>
      </c>
      <c r="AG306" s="6">
        <f t="shared" si="219"/>
        <v>0</v>
      </c>
      <c r="AH306" s="6">
        <f t="shared" si="192"/>
        <v>0</v>
      </c>
      <c r="AI306" s="6">
        <f t="shared" si="193"/>
        <v>0</v>
      </c>
      <c r="AJ306" s="6">
        <f t="shared" si="194"/>
        <v>3122.5033346274199</v>
      </c>
      <c r="AK306" s="6">
        <f t="shared" si="195"/>
        <v>4288.3749430697299</v>
      </c>
      <c r="AL306" s="6">
        <f t="shared" si="196"/>
        <v>610.42818989194609</v>
      </c>
      <c r="AM306" s="6">
        <f t="shared" si="197"/>
        <v>8021.3064675890955</v>
      </c>
      <c r="AN306" s="6">
        <f t="shared" si="198"/>
        <v>244489.95010996587</v>
      </c>
      <c r="AO306" s="6">
        <f t="shared" si="199"/>
        <v>1977.5579400438955</v>
      </c>
      <c r="AP306" s="6">
        <f t="shared" si="200"/>
        <v>9.3278731336102805</v>
      </c>
      <c r="AQ306" s="14">
        <f t="shared" si="201"/>
        <v>8</v>
      </c>
      <c r="AR306" s="146">
        <f t="shared" si="202"/>
        <v>0</v>
      </c>
      <c r="AS306" s="146">
        <f t="shared" si="203"/>
        <v>0.68</v>
      </c>
      <c r="AT306" s="146">
        <f t="shared" si="204"/>
        <v>1</v>
      </c>
      <c r="AU306" s="77">
        <f t="shared" si="205"/>
        <v>0</v>
      </c>
      <c r="AV306" s="77">
        <f t="shared" si="206"/>
        <v>559.63798496780464</v>
      </c>
      <c r="AW306" s="77">
        <f t="shared" si="207"/>
        <v>29.454630787779191</v>
      </c>
      <c r="AX306" s="77">
        <f t="shared" si="208"/>
        <v>14.600630383739851</v>
      </c>
      <c r="AY306" s="6">
        <f t="shared" si="220"/>
        <v>603.69324613932361</v>
      </c>
      <c r="AZ306" s="6">
        <f t="shared" si="209"/>
        <v>68903.465406891628</v>
      </c>
      <c r="BA306" s="6">
        <f t="shared" si="210"/>
        <v>636.03092431127982</v>
      </c>
      <c r="BB306" s="6">
        <f t="shared" si="211"/>
        <v>254488.81451759854</v>
      </c>
      <c r="BC306" s="6">
        <f t="shared" si="212"/>
        <v>50897.762903519724</v>
      </c>
      <c r="BD306" s="6">
        <f t="shared" si="213"/>
        <v>9926.1673385842787</v>
      </c>
      <c r="BE306" s="6">
        <f t="shared" si="214"/>
        <v>0</v>
      </c>
      <c r="BF306" s="6">
        <f t="shared" si="221"/>
        <v>0</v>
      </c>
      <c r="BG306" s="6"/>
      <c r="BH306" s="6"/>
      <c r="BI306" s="51">
        <f t="shared" si="215"/>
        <v>0.96632295268135004</v>
      </c>
      <c r="BT306" s="18"/>
    </row>
    <row r="307" spans="1:72">
      <c r="A307">
        <f t="shared" si="223"/>
        <v>284</v>
      </c>
      <c r="B307" s="30">
        <f t="shared" si="224"/>
        <v>44053</v>
      </c>
      <c r="C307" s="14">
        <f t="shared" si="170"/>
        <v>6</v>
      </c>
      <c r="D307" s="14">
        <f t="shared" si="171"/>
        <v>1</v>
      </c>
      <c r="E307" s="14">
        <f t="shared" si="172"/>
        <v>1</v>
      </c>
      <c r="F307" s="53">
        <f t="shared" si="173"/>
        <v>44053</v>
      </c>
      <c r="G307" s="66">
        <f t="shared" si="174"/>
        <v>0.92</v>
      </c>
      <c r="H307" s="66">
        <f t="shared" si="222"/>
        <v>0.1</v>
      </c>
      <c r="I307" s="172">
        <f t="shared" si="175"/>
        <v>7.9000000000000008E-3</v>
      </c>
      <c r="J307" s="14">
        <f t="shared" si="176"/>
        <v>6</v>
      </c>
      <c r="K307" s="18">
        <f t="shared" si="177"/>
        <v>0.13349421962351279</v>
      </c>
      <c r="L307" s="18">
        <f t="shared" si="178"/>
        <v>6.6666666666666671E-3</v>
      </c>
      <c r="M307" s="6">
        <f t="shared" si="179"/>
        <v>993.37893367196978</v>
      </c>
      <c r="N307" s="6">
        <f t="shared" si="216"/>
        <v>7.8476935760085622</v>
      </c>
      <c r="O307" s="6">
        <f t="shared" si="180"/>
        <v>6366500.9652535133</v>
      </c>
      <c r="P307" s="6">
        <f>IF($B307&lt;$D$12,0,IF('Plot Data'!X257&gt;0,'Plot Data'!X257,MAX(0,MIN($D$15,$O307))))</f>
        <v>0</v>
      </c>
      <c r="Q307" s="97">
        <f t="shared" si="181"/>
        <v>0</v>
      </c>
      <c r="R307" s="97">
        <f t="shared" si="182"/>
        <v>0</v>
      </c>
      <c r="S307" s="6">
        <f t="shared" si="183"/>
        <v>993.37893367196978</v>
      </c>
      <c r="T307" s="6"/>
      <c r="U307" s="6"/>
      <c r="V307" s="6">
        <f t="shared" si="184"/>
        <v>0</v>
      </c>
      <c r="W307" s="149">
        <f t="shared" si="217"/>
        <v>1</v>
      </c>
      <c r="X307" s="97">
        <f t="shared" si="185"/>
        <v>0</v>
      </c>
      <c r="Y307" s="6">
        <f t="shared" si="186"/>
        <v>224.21817181362104</v>
      </c>
      <c r="Z307" s="6">
        <f t="shared" si="187"/>
        <v>822.74510482472238</v>
      </c>
      <c r="AA307" s="6">
        <f t="shared" si="188"/>
        <v>852.02905289175987</v>
      </c>
      <c r="AB307" s="6">
        <f t="shared" si="189"/>
        <v>44.071747831535504</v>
      </c>
      <c r="AC307" s="6">
        <f t="shared" si="190"/>
        <v>45.962343603547779</v>
      </c>
      <c r="AD307" s="6">
        <f t="array" ref="AD307">SUM(($A307-A277:A307=J277:J307)*(N277:N307))</f>
        <v>8.7041701967282634</v>
      </c>
      <c r="AE307" s="6">
        <f t="shared" si="191"/>
        <v>7498013.7378897611</v>
      </c>
      <c r="AF307" s="6">
        <f t="shared" si="218"/>
        <v>7244517.8065487333</v>
      </c>
      <c r="AG307" s="6">
        <f t="shared" si="219"/>
        <v>0</v>
      </c>
      <c r="AH307" s="6">
        <f t="shared" si="192"/>
        <v>0</v>
      </c>
      <c r="AI307" s="6">
        <f t="shared" si="193"/>
        <v>0</v>
      </c>
      <c r="AJ307" s="6">
        <f t="shared" si="194"/>
        <v>3068.9189916610462</v>
      </c>
      <c r="AK307" s="6">
        <f t="shared" si="195"/>
        <v>4215.0192471711562</v>
      </c>
      <c r="AL307" s="6">
        <f t="shared" si="196"/>
        <v>599.8334239232056</v>
      </c>
      <c r="AM307" s="6">
        <f t="shared" si="197"/>
        <v>7883.7716627554082</v>
      </c>
      <c r="AN307" s="6">
        <f t="shared" si="198"/>
        <v>245612.15967827479</v>
      </c>
      <c r="AO307" s="6">
        <f t="shared" si="199"/>
        <v>1986.2621102406238</v>
      </c>
      <c r="AP307" s="6">
        <f t="shared" si="200"/>
        <v>9.1686762135915867</v>
      </c>
      <c r="AQ307" s="14">
        <f t="shared" si="201"/>
        <v>8</v>
      </c>
      <c r="AR307" s="146">
        <f t="shared" si="202"/>
        <v>0</v>
      </c>
      <c r="AS307" s="146">
        <f t="shared" si="203"/>
        <v>0.68</v>
      </c>
      <c r="AT307" s="146">
        <f t="shared" si="204"/>
        <v>1</v>
      </c>
      <c r="AU307" s="77">
        <f t="shared" si="205"/>
        <v>0</v>
      </c>
      <c r="AV307" s="77">
        <f t="shared" si="206"/>
        <v>550.08970398741201</v>
      </c>
      <c r="AW307" s="77">
        <f t="shared" si="207"/>
        <v>28.952089683547996</v>
      </c>
      <c r="AX307" s="77">
        <f t="shared" si="208"/>
        <v>14.349962996071746</v>
      </c>
      <c r="AY307" s="6">
        <f t="shared" si="220"/>
        <v>593.39175666703181</v>
      </c>
      <c r="AZ307" s="6">
        <f t="shared" si="209"/>
        <v>69496.857163558656</v>
      </c>
      <c r="BA307" s="6">
        <f t="shared" si="210"/>
        <v>625.27194758695566</v>
      </c>
      <c r="BB307" s="6">
        <f t="shared" si="211"/>
        <v>255482.19345127052</v>
      </c>
      <c r="BC307" s="6">
        <f t="shared" si="212"/>
        <v>51096.438690254115</v>
      </c>
      <c r="BD307" s="6">
        <f t="shared" si="213"/>
        <v>9970.2390864158151</v>
      </c>
      <c r="BE307" s="6">
        <f t="shared" si="214"/>
        <v>0</v>
      </c>
      <c r="BF307" s="6">
        <f t="shared" si="221"/>
        <v>0</v>
      </c>
      <c r="BG307" s="6"/>
      <c r="BH307" s="6"/>
      <c r="BI307" s="51">
        <f t="shared" si="215"/>
        <v>0.9661915888390501</v>
      </c>
      <c r="BT307" s="18"/>
    </row>
    <row r="308" spans="1:72">
      <c r="A308">
        <f t="shared" si="223"/>
        <v>285</v>
      </c>
      <c r="B308" s="30">
        <f t="shared" si="224"/>
        <v>44054</v>
      </c>
      <c r="C308" s="14">
        <f t="shared" si="170"/>
        <v>6</v>
      </c>
      <c r="D308" s="14">
        <f t="shared" si="171"/>
        <v>1</v>
      </c>
      <c r="E308" s="14">
        <f t="shared" si="172"/>
        <v>1</v>
      </c>
      <c r="F308" s="53">
        <f t="shared" si="173"/>
        <v>44054</v>
      </c>
      <c r="G308" s="66">
        <f t="shared" si="174"/>
        <v>0.92</v>
      </c>
      <c r="H308" s="66">
        <f t="shared" si="222"/>
        <v>0.1</v>
      </c>
      <c r="I308" s="172">
        <f t="shared" si="175"/>
        <v>7.9000000000000008E-3</v>
      </c>
      <c r="J308" s="14">
        <f t="shared" si="176"/>
        <v>6</v>
      </c>
      <c r="K308" s="18">
        <f t="shared" si="177"/>
        <v>0.13348367500946889</v>
      </c>
      <c r="L308" s="18">
        <f t="shared" si="178"/>
        <v>6.6666666666666671E-3</v>
      </c>
      <c r="M308" s="6">
        <f t="shared" si="179"/>
        <v>976.28573415414235</v>
      </c>
      <c r="N308" s="6">
        <f t="shared" si="216"/>
        <v>7.7126572998177254</v>
      </c>
      <c r="O308" s="6">
        <f t="shared" si="180"/>
        <v>6366610.4712929539</v>
      </c>
      <c r="P308" s="6">
        <f>IF($B308&lt;$D$12,0,IF('Plot Data'!X258&gt;0,'Plot Data'!X258,MAX(0,MIN($D$15,$O308))))</f>
        <v>0</v>
      </c>
      <c r="Q308" s="97">
        <f t="shared" si="181"/>
        <v>0</v>
      </c>
      <c r="R308" s="97">
        <f t="shared" si="182"/>
        <v>0</v>
      </c>
      <c r="S308" s="6">
        <f t="shared" si="183"/>
        <v>976.28573415414235</v>
      </c>
      <c r="T308" s="6"/>
      <c r="U308" s="6"/>
      <c r="V308" s="6">
        <f t="shared" si="184"/>
        <v>0</v>
      </c>
      <c r="W308" s="149">
        <f t="shared" si="217"/>
        <v>1</v>
      </c>
      <c r="X308" s="97">
        <f t="shared" si="185"/>
        <v>0</v>
      </c>
      <c r="Y308" s="6">
        <f t="shared" si="186"/>
        <v>220.35873915767752</v>
      </c>
      <c r="Z308" s="6">
        <f t="shared" si="187"/>
        <v>808.61384739073173</v>
      </c>
      <c r="AA308" s="6">
        <f t="shared" si="188"/>
        <v>837.36320879917457</v>
      </c>
      <c r="AB308" s="6">
        <f t="shared" si="189"/>
        <v>43.315633511439984</v>
      </c>
      <c r="AC308" s="6">
        <f t="shared" si="190"/>
        <v>45.226419764019575</v>
      </c>
      <c r="AD308" s="6">
        <f t="array" ref="AD308">SUM(($A308-A278:A308=J278:J308)*(N278:N308))</f>
        <v>8.5548376185093975</v>
      </c>
      <c r="AE308" s="6">
        <f t="shared" si="191"/>
        <v>7498005.1830521422</v>
      </c>
      <c r="AF308" s="6">
        <f t="shared" si="218"/>
        <v>7243541.520814579</v>
      </c>
      <c r="AG308" s="6">
        <f t="shared" si="219"/>
        <v>0</v>
      </c>
      <c r="AH308" s="6">
        <f t="shared" si="192"/>
        <v>0</v>
      </c>
      <c r="AI308" s="6">
        <f t="shared" si="193"/>
        <v>0</v>
      </c>
      <c r="AJ308" s="6">
        <f t="shared" si="194"/>
        <v>3016.2321392667795</v>
      </c>
      <c r="AK308" s="6">
        <f t="shared" si="195"/>
        <v>4142.9542522512738</v>
      </c>
      <c r="AL308" s="6">
        <f t="shared" si="196"/>
        <v>589.36780005211654</v>
      </c>
      <c r="AM308" s="6">
        <f t="shared" si="197"/>
        <v>7748.5541915701697</v>
      </c>
      <c r="AN308" s="6">
        <f t="shared" si="198"/>
        <v>246715.10804599567</v>
      </c>
      <c r="AO308" s="6">
        <f t="shared" si="199"/>
        <v>1994.8169478591333</v>
      </c>
      <c r="AP308" s="6">
        <f t="shared" si="200"/>
        <v>9.0131738285531355</v>
      </c>
      <c r="AQ308" s="14">
        <f t="shared" si="201"/>
        <v>8</v>
      </c>
      <c r="AR308" s="146">
        <f t="shared" si="202"/>
        <v>0</v>
      </c>
      <c r="AS308" s="146">
        <f t="shared" si="203"/>
        <v>0.68</v>
      </c>
      <c r="AT308" s="146">
        <f t="shared" si="204"/>
        <v>1</v>
      </c>
      <c r="AU308" s="77">
        <f t="shared" si="205"/>
        <v>0</v>
      </c>
      <c r="AV308" s="77">
        <f t="shared" si="206"/>
        <v>540.74477411630414</v>
      </c>
      <c r="AW308" s="77">
        <f t="shared" si="207"/>
        <v>28.460251269279162</v>
      </c>
      <c r="AX308" s="77">
        <f t="shared" si="208"/>
        <v>14.102959306091361</v>
      </c>
      <c r="AY308" s="6">
        <f t="shared" si="220"/>
        <v>583.30798469167473</v>
      </c>
      <c r="AZ308" s="6">
        <f t="shared" si="209"/>
        <v>70080.165148250337</v>
      </c>
      <c r="BA308" s="6">
        <f t="shared" si="210"/>
        <v>614.62223270910908</v>
      </c>
      <c r="BB308" s="6">
        <f t="shared" si="211"/>
        <v>256458.47918542466</v>
      </c>
      <c r="BC308" s="6">
        <f t="shared" si="212"/>
        <v>51291.695837084946</v>
      </c>
      <c r="BD308" s="6">
        <f t="shared" si="213"/>
        <v>10013.554719927255</v>
      </c>
      <c r="BE308" s="6">
        <f t="shared" si="214"/>
        <v>0</v>
      </c>
      <c r="BF308" s="6">
        <f t="shared" si="221"/>
        <v>0</v>
      </c>
      <c r="BG308" s="6"/>
      <c r="BH308" s="6"/>
      <c r="BI308" s="51">
        <f t="shared" si="215"/>
        <v>0.96606248515101967</v>
      </c>
      <c r="BT308" s="18"/>
    </row>
    <row r="309" spans="1:72">
      <c r="A309">
        <f t="shared" si="223"/>
        <v>286</v>
      </c>
      <c r="B309" s="30">
        <f t="shared" si="224"/>
        <v>44055</v>
      </c>
      <c r="C309" s="14">
        <f t="shared" si="170"/>
        <v>6</v>
      </c>
      <c r="D309" s="14">
        <f t="shared" si="171"/>
        <v>1</v>
      </c>
      <c r="E309" s="14">
        <f t="shared" si="172"/>
        <v>1</v>
      </c>
      <c r="F309" s="53">
        <f t="shared" si="173"/>
        <v>44055</v>
      </c>
      <c r="G309" s="66">
        <f t="shared" si="174"/>
        <v>0.92</v>
      </c>
      <c r="H309" s="66">
        <f t="shared" si="222"/>
        <v>0.1</v>
      </c>
      <c r="I309" s="172">
        <f t="shared" si="175"/>
        <v>7.9000000000000008E-3</v>
      </c>
      <c r="J309" s="14">
        <f t="shared" si="176"/>
        <v>6</v>
      </c>
      <c r="K309" s="18">
        <f t="shared" si="177"/>
        <v>0.1334733110373002</v>
      </c>
      <c r="L309" s="18">
        <f t="shared" si="178"/>
        <v>6.6666666666666671E-3</v>
      </c>
      <c r="M309" s="6">
        <f t="shared" si="179"/>
        <v>959.48943067611003</v>
      </c>
      <c r="N309" s="6">
        <f t="shared" si="216"/>
        <v>7.5799665023412697</v>
      </c>
      <c r="O309" s="6">
        <f t="shared" si="180"/>
        <v>6366718.1345314868</v>
      </c>
      <c r="P309" s="6">
        <f>IF($B309&lt;$D$12,0,IF('Plot Data'!X259&gt;0,'Plot Data'!X259,MAX(0,MIN($D$15,$O309))))</f>
        <v>0</v>
      </c>
      <c r="Q309" s="97">
        <f t="shared" si="181"/>
        <v>0</v>
      </c>
      <c r="R309" s="97">
        <f t="shared" si="182"/>
        <v>0</v>
      </c>
      <c r="S309" s="6">
        <f t="shared" si="183"/>
        <v>959.48943067611003</v>
      </c>
      <c r="T309" s="6"/>
      <c r="U309" s="6"/>
      <c r="V309" s="6">
        <f t="shared" si="184"/>
        <v>0</v>
      </c>
      <c r="W309" s="149">
        <f t="shared" si="217"/>
        <v>1</v>
      </c>
      <c r="X309" s="97">
        <f t="shared" si="185"/>
        <v>0</v>
      </c>
      <c r="Y309" s="6">
        <f t="shared" si="186"/>
        <v>216.57816755719992</v>
      </c>
      <c r="Z309" s="6">
        <f t="shared" si="187"/>
        <v>794.70314693757587</v>
      </c>
      <c r="AA309" s="6">
        <f t="shared" si="188"/>
        <v>822.99703671735972</v>
      </c>
      <c r="AB309" s="6">
        <f t="shared" si="189"/>
        <v>42.576602475805878</v>
      </c>
      <c r="AC309" s="6">
        <f t="shared" si="190"/>
        <v>44.28871318948454</v>
      </c>
      <c r="AD309" s="6">
        <f t="array" ref="AD309">SUM(($A309-A279:A309=J279:J309)*(N279:N309))</f>
        <v>8.4088789889716615</v>
      </c>
      <c r="AE309" s="6">
        <f t="shared" si="191"/>
        <v>7497996.7741731536</v>
      </c>
      <c r="AF309" s="6">
        <f t="shared" si="218"/>
        <v>7242582.0313839028</v>
      </c>
      <c r="AG309" s="6">
        <f t="shared" si="219"/>
        <v>0</v>
      </c>
      <c r="AH309" s="6">
        <f t="shared" si="192"/>
        <v>0</v>
      </c>
      <c r="AI309" s="6">
        <f t="shared" si="193"/>
        <v>0</v>
      </c>
      <c r="AJ309" s="6">
        <f t="shared" si="194"/>
        <v>2964.4402554481139</v>
      </c>
      <c r="AK309" s="6">
        <f t="shared" si="195"/>
        <v>4072.0837599956844</v>
      </c>
      <c r="AL309" s="6">
        <f t="shared" si="196"/>
        <v>579.24681034946627</v>
      </c>
      <c r="AM309" s="6">
        <f t="shared" si="197"/>
        <v>7615.7708257932645</v>
      </c>
      <c r="AN309" s="6">
        <f t="shared" si="198"/>
        <v>247798.97196345971</v>
      </c>
      <c r="AO309" s="6">
        <f t="shared" si="199"/>
        <v>2003.225826848105</v>
      </c>
      <c r="AP309" s="6">
        <f t="shared" si="200"/>
        <v>8.8607566357109455</v>
      </c>
      <c r="AQ309" s="14">
        <f t="shared" si="201"/>
        <v>8</v>
      </c>
      <c r="AR309" s="146">
        <f t="shared" si="202"/>
        <v>0</v>
      </c>
      <c r="AS309" s="146">
        <f t="shared" si="203"/>
        <v>0.68</v>
      </c>
      <c r="AT309" s="146">
        <f t="shared" si="204"/>
        <v>1</v>
      </c>
      <c r="AU309" s="77">
        <f t="shared" si="205"/>
        <v>0</v>
      </c>
      <c r="AV309" s="77">
        <f t="shared" si="206"/>
        <v>531.49333771677061</v>
      </c>
      <c r="AW309" s="77">
        <f t="shared" si="207"/>
        <v>27.973333564040562</v>
      </c>
      <c r="AX309" s="77">
        <f t="shared" si="208"/>
        <v>13.861002723660793</v>
      </c>
      <c r="AY309" s="6">
        <f t="shared" si="220"/>
        <v>573.32767400447199</v>
      </c>
      <c r="AZ309" s="6">
        <f t="shared" si="209"/>
        <v>70653.492822254804</v>
      </c>
      <c r="BA309" s="6">
        <f t="shared" si="210"/>
        <v>604.11535131039068</v>
      </c>
      <c r="BB309" s="6">
        <f t="shared" si="211"/>
        <v>257417.96861610076</v>
      </c>
      <c r="BC309" s="6">
        <f t="shared" si="212"/>
        <v>51483.593723220169</v>
      </c>
      <c r="BD309" s="6">
        <f t="shared" si="213"/>
        <v>10056.13132240306</v>
      </c>
      <c r="BE309" s="6">
        <f t="shared" si="214"/>
        <v>0</v>
      </c>
      <c r="BF309" s="6">
        <f t="shared" si="221"/>
        <v>0</v>
      </c>
      <c r="BG309" s="6"/>
      <c r="BH309" s="6"/>
      <c r="BI309" s="51">
        <f t="shared" si="215"/>
        <v>0.96593560247064569</v>
      </c>
      <c r="BT309" s="18"/>
    </row>
    <row r="310" spans="1:72">
      <c r="A310">
        <f t="shared" si="223"/>
        <v>287</v>
      </c>
      <c r="B310" s="30">
        <f t="shared" si="224"/>
        <v>44056</v>
      </c>
      <c r="C310" s="14">
        <f t="shared" ref="C310:C373" si="225">IF($B310&lt;$K$4,1,IF($B310&lt;$K$5,2,IF($B310&lt;$K$6,3,IF($B310&lt;$K$7,4,IF($B310&lt;$K$8,5,IF($B310&lt;$K$9,6,IF($B310&lt;$K$10,7,IF($B310&lt;$K$11,8,IF($B310&lt;$K$12,9,IF($B310&lt;$K$13,10,IF($B310&lt;$K$14,11,IF($B310&lt;$K$15,12,IF($B310&lt;$K$16,13,IF($B310&lt;$K$17,14,IF($B310&lt;$K$18,15,16)))))))))))))))</f>
        <v>6</v>
      </c>
      <c r="D310" s="14">
        <f t="shared" ref="D310:D373" si="226">IF($B310&lt;$S$2,IF(G309&lt;$V$3,1,IF(G309&lt;$V$4,2,IF(G309&lt;$V$5,3,4))),IF($E309=1,IF($BA309&lt;$Z$2,2,1),IF($E309=2,IF($BA309&lt;$Z$2,3,IF($BA309&gt;$Z$3,1,2)),IF($E309=3,IF($BA309&lt;$Z$2,4,IF($BA309&gt;$Z$3,2,3)),IF($E309=4,IF($BA309&gt;$Z$3,3,4),5)))))</f>
        <v>1</v>
      </c>
      <c r="E310" s="14">
        <f t="shared" ref="E310:E373" si="227">IF($B310&lt;$S$2,$D310,IF($B310-$F309&gt;INDEX($Y$11:$AB$14,$E309,$D310),$D310,$E309))</f>
        <v>1</v>
      </c>
      <c r="F310" s="53">
        <f t="shared" ref="F310:F373" si="228">IF($B310&lt;$S$2,$B310,IF($E310=$E309,$F309,$B310))</f>
        <v>44056</v>
      </c>
      <c r="G310" s="66">
        <f t="shared" ref="G310:G373" si="229">IF($B310&lt;$S$2,INDEX($N$3:$N$18,$C310,$N$2),INDEX($V$3:$V$6,$E310,$V$2))</f>
        <v>0.92</v>
      </c>
      <c r="H310" s="66">
        <f t="shared" si="222"/>
        <v>0.1</v>
      </c>
      <c r="I310" s="172">
        <f t="shared" ref="I310:I373" si="230">IF($B310&lt;$R$10,$S$9,IF($B310&lt;$R$11,$S$10,IF($B310&lt;$R$12,$S$11,IF($B310&lt;$R$13,$S$12,IF($B310&lt;$R$14,$S$13,IF($B310&lt;$R$15,$S$14,IF($B310&lt;$R$16,$S$15,IF($B310&lt;$R$17,$S$16,IF($B310&lt;$R$18,$S$17,$S$18)))))))))</f>
        <v>7.9000000000000008E-3</v>
      </c>
      <c r="J310" s="14">
        <f t="shared" ref="J310:J373" si="231">IF($B310&lt;$R$10,$T$9,IF($B310&lt;$R$11,$T$10,IF($B310&lt;$R$12,$T$11,IF($B310&lt;$R$13,$T$12,IF($B310&lt;$R$14,$T$13,IF($B310&lt;$R$15,$T$14,IF($B310&lt;$R$16,$T$15,IF($B310&lt;$R$17,$T$16,IF($B310&lt;$R$18,$T$17,$T$18)))))))))</f>
        <v>6</v>
      </c>
      <c r="K310" s="18">
        <f t="shared" ref="K310:K373" si="232">IF(ABS(1-$BI309*$G310)&lt;$G$19,1/$G$6,(($BI309*$G310)^(1/$G$6)-1)/(1-1/($BI309*$G310)))</f>
        <v>0.13346312460465282</v>
      </c>
      <c r="L310" s="18">
        <f t="shared" ref="L310:L373" si="233">IF($G$8-$E$8&gt;1,H310/($G$8-$E$8),H310)</f>
        <v>6.6666666666666671E-3</v>
      </c>
      <c r="M310" s="6">
        <f t="shared" ref="M310:M373" si="234">IF($B310=$K$4,$O$4,$K310*($AJ309+$AK309)+$L310*$AL309)</f>
        <v>942.97812685913743</v>
      </c>
      <c r="N310" s="6">
        <f t="shared" si="216"/>
        <v>7.4495272021871868</v>
      </c>
      <c r="O310" s="6">
        <f t="shared" ref="O310:O373" si="235">MAX(0,$G$14*(AE309-AM309)-BE309)</f>
        <v>6366823.8528452562</v>
      </c>
      <c r="P310" s="6">
        <f>IF($B310&lt;$D$12,0,IF('Plot Data'!X260&gt;0,'Plot Data'!X260,MAX(0,MIN($D$15,$O310))))</f>
        <v>0</v>
      </c>
      <c r="Q310" s="97">
        <f t="shared" ref="Q310:Q373" si="236">$P310*$AF309/($AF309+$AN309)</f>
        <v>0</v>
      </c>
      <c r="R310" s="97">
        <f t="shared" ref="R310:R373" si="237">$P310*$AN309/($AF309+$AN309)</f>
        <v>0</v>
      </c>
      <c r="S310" s="6">
        <f t="shared" ref="S310:S373" si="238">$M310*AF309/($AF309+$AG309)</f>
        <v>942.97812685913743</v>
      </c>
      <c r="T310" s="6"/>
      <c r="U310" s="6"/>
      <c r="V310" s="6">
        <f t="shared" ref="V310:V373" si="239">$M310*AG309/($AF309+$AG309)</f>
        <v>0</v>
      </c>
      <c r="W310" s="149">
        <f t="shared" si="217"/>
        <v>1</v>
      </c>
      <c r="X310" s="97">
        <f t="shared" ref="X310:X373" si="240">$G$13*($W310/INDEX($W$24:$W$896,$A310-$G$12,$W$23))*INDEX($Q$24:$Q$896,$A310-$G$12,$Q$23)</f>
        <v>0</v>
      </c>
      <c r="Y310" s="6">
        <f t="shared" ref="Y310:Y373" si="241">$D$6*INDEX($M$24:$M$896,$A310-$G$6,$M$23)</f>
        <v>212.8830123790294</v>
      </c>
      <c r="Z310" s="6">
        <f t="shared" ref="Z310:Z373" si="242">($D$7+$D$8)*INDEX($M$24:$M$896,$A310-$E$7,$M$23)</f>
        <v>781.0285873233139</v>
      </c>
      <c r="AA310" s="6">
        <f t="shared" ref="AA310:AA373" si="243">$D$7*INDEX($M$24:$M$896,$A310-$G$7,$M$23)</f>
        <v>808.9554470403117</v>
      </c>
      <c r="AB310" s="6">
        <f t="shared" ref="AB310:AB373" si="244">$D$8*INDEX($M$24:$M$896,$A310-$E$8,$M$23)</f>
        <v>41.853310690116416</v>
      </c>
      <c r="AC310" s="6">
        <f t="shared" ref="AC310:AC373" si="245">($D$8-INDEX($I$24:$I$896,$A310-$G$8,1))*INDEX($M$24:$M$896,$A310-$G$8,1)</f>
        <v>43.153962059629741</v>
      </c>
      <c r="AD310" s="6">
        <f t="array" ref="AD310">SUM(($A310-A280:A310=J280:J310)*(N280:N310))</f>
        <v>8.2660288612979933</v>
      </c>
      <c r="AE310" s="6">
        <f t="shared" ref="AE310:AE373" si="246">AE309-AD310</f>
        <v>7497988.508144292</v>
      </c>
      <c r="AF310" s="6">
        <f t="shared" si="218"/>
        <v>7241639.0532570435</v>
      </c>
      <c r="AG310" s="6">
        <f t="shared" si="219"/>
        <v>0</v>
      </c>
      <c r="AH310" s="6">
        <f t="shared" ref="AH310:AH373" si="247">AH309+X310</f>
        <v>0</v>
      </c>
      <c r="AI310" s="6">
        <f t="shared" ref="AI310:AI373" si="248">AI309+R310</f>
        <v>0</v>
      </c>
      <c r="AJ310" s="6">
        <f t="shared" ref="AJ310:AJ373" si="249">AJ309+S310+V310-Z310-Y310</f>
        <v>2913.506782604908</v>
      </c>
      <c r="AK310" s="6">
        <f t="shared" ref="AK310:AK373" si="250">AK309+Z310-AB310-AA310</f>
        <v>4002.3035895885696</v>
      </c>
      <c r="AL310" s="6">
        <f t="shared" ref="AL310:AL373" si="251">AL309+AB310-AD310-AC310</f>
        <v>569.68013011865503</v>
      </c>
      <c r="AM310" s="6">
        <f t="shared" ref="AM310:AM373" si="252">AJ310+AK310+AL310</f>
        <v>7485.4905023121328</v>
      </c>
      <c r="AN310" s="6">
        <f t="shared" ref="AN310:AN373" si="253">AN309+Y310+AA310+AC310-R310</f>
        <v>248863.96438493868</v>
      </c>
      <c r="AO310" s="6">
        <f t="shared" ref="AO310:AO373" si="254">AO309+AD310</f>
        <v>2011.4918557094031</v>
      </c>
      <c r="AP310" s="6">
        <f t="shared" ref="AP310:AP373" si="255">(INDEX($AO$24:$AO$896,$A310)-INDEX($AO$24:$AO$896,$A310-$G$16))/$G$16</f>
        <v>8.7098466596838282</v>
      </c>
      <c r="AQ310" s="14">
        <f t="shared" ref="AQ310:AQ373" si="256">IF($B310&lt;$AD$4,1,IF($B310&lt;$AD$5,2,IF($B310&lt;$AD$6,3,IF($B310&lt;$AD$7,4,IF($B310&lt;$AD$8,5,IF($B310&lt;$AD$9,6,IF($B310&lt;$AD$10,7,IF($B310&lt;$AD$11,8,IF($B310&lt;$AD$12,9,IF($B310&lt;$AD$13,10,IF($B310&lt;$AH$2,10,IF($B310&lt;$AD$14,11,IF($B310&lt;$AD$15,12,IF($B310&lt;$AD$16,13,IF($B310&lt;$AD$17,14,IF($B310&lt;$AD$18,15,16))))))))))))))))</f>
        <v>8</v>
      </c>
      <c r="AR310" s="146">
        <f t="shared" ref="AR310:AR373" si="257">INDEX($AE$3:$AF$18,$AQ310,$AF$2)</f>
        <v>0</v>
      </c>
      <c r="AS310" s="146">
        <f t="shared" ref="AS310:AS373" si="258">INDEX($AE$3:$AF$18,$AQ310,$AE$2)</f>
        <v>0.68</v>
      </c>
      <c r="AT310" s="146">
        <f t="shared" ref="AT310:AT373" si="259">IF($B310&lt;$AH$3,0,$AI$3)</f>
        <v>1</v>
      </c>
      <c r="AU310" s="77">
        <f t="shared" ref="AU310:AU373" si="260">AR310*$D$6*INDEX($M$24:$M$896,$A310-$F$6,$M$23)</f>
        <v>0</v>
      </c>
      <c r="AV310" s="77">
        <f t="shared" ref="AV310:AV373" si="261">AS310*$D$7*INDEX($M$24:$M$896,$A310-$F$7,$M$23)</f>
        <v>522.36454541441265</v>
      </c>
      <c r="AW310" s="77">
        <f t="shared" ref="AW310:AW373" si="262">AS310*$D$8*INDEX($M$24:$M$896,$A310-$F$7,$M$23)</f>
        <v>27.492870811284877</v>
      </c>
      <c r="AX310" s="77">
        <f t="shared" ref="AX310:AX373" si="263">AT310*($D$8*INDEX($M$24:$M$896,$A310-$F$8,$M$23)-INDEX($AW$24:$AW$896,$A310-($F$8-$F$7),1))</f>
        <v>13.624512792257882</v>
      </c>
      <c r="AY310" s="6">
        <f t="shared" si="220"/>
        <v>563.48192901795539</v>
      </c>
      <c r="AZ310" s="6">
        <f t="shared" ref="AZ310:AZ373" si="264">AZ309+AY310</f>
        <v>71216.974751272763</v>
      </c>
      <c r="BA310" s="6">
        <f t="shared" ref="BA310:BA373" si="265">(INDEX($AZ$24:$AZ$896,$A310)-INDEX($AZ$24:$AZ$896,$A310-$G$16))/$G$16</f>
        <v>593.77277185946252</v>
      </c>
      <c r="BB310" s="6">
        <f t="shared" ref="BB310:BB373" si="266">BB309+M310</f>
        <v>258360.9467429599</v>
      </c>
      <c r="BC310" s="6">
        <f t="shared" ref="BC310:BC373" si="267">BC309+$D$6*(S310+V310)</f>
        <v>51672.189348591994</v>
      </c>
      <c r="BD310" s="6">
        <f t="shared" ref="BD310:BD373" si="268">BD309+AB310</f>
        <v>10097.984633093176</v>
      </c>
      <c r="BE310" s="6">
        <f t="shared" ref="BE310:BE373" si="269">BE309+P310</f>
        <v>0</v>
      </c>
      <c r="BF310" s="6">
        <f t="shared" si="221"/>
        <v>0</v>
      </c>
      <c r="BG310" s="6"/>
      <c r="BH310" s="6"/>
      <c r="BI310" s="51">
        <f t="shared" ref="BI310:BI373" si="270">IF(AE310&gt;1,(AF310+AG310)/AE310,1)</f>
        <v>0.9658109032030654</v>
      </c>
      <c r="BT310" s="18"/>
    </row>
    <row r="311" spans="1:72">
      <c r="A311">
        <f t="shared" si="223"/>
        <v>288</v>
      </c>
      <c r="B311" s="30">
        <f t="shared" si="224"/>
        <v>44057</v>
      </c>
      <c r="C311" s="14">
        <f t="shared" si="225"/>
        <v>6</v>
      </c>
      <c r="D311" s="14">
        <f t="shared" si="226"/>
        <v>1</v>
      </c>
      <c r="E311" s="14">
        <f t="shared" si="227"/>
        <v>1</v>
      </c>
      <c r="F311" s="53">
        <f t="shared" si="228"/>
        <v>44057</v>
      </c>
      <c r="G311" s="66">
        <f t="shared" si="229"/>
        <v>0.92</v>
      </c>
      <c r="H311" s="66">
        <f t="shared" si="222"/>
        <v>0.1</v>
      </c>
      <c r="I311" s="172">
        <f t="shared" si="230"/>
        <v>7.9000000000000008E-3</v>
      </c>
      <c r="J311" s="14">
        <f t="shared" si="231"/>
        <v>6</v>
      </c>
      <c r="K311" s="18">
        <f t="shared" si="232"/>
        <v>0.13345311273216012</v>
      </c>
      <c r="L311" s="18">
        <f t="shared" si="233"/>
        <v>6.6666666666666671E-3</v>
      </c>
      <c r="M311" s="6">
        <f t="shared" si="234"/>
        <v>926.73428876870287</v>
      </c>
      <c r="N311" s="6">
        <f t="shared" ref="N311:N374" si="271">I311*M311</f>
        <v>7.3212008812727536</v>
      </c>
      <c r="O311" s="6">
        <f t="shared" si="235"/>
        <v>6366927.5649956828</v>
      </c>
      <c r="P311" s="6">
        <f>IF($B311&lt;$D$12,0,IF('Plot Data'!X261&gt;0,'Plot Data'!X261,MAX(0,MIN($D$15,$O311))))</f>
        <v>0</v>
      </c>
      <c r="Q311" s="97">
        <f t="shared" si="236"/>
        <v>0</v>
      </c>
      <c r="R311" s="97">
        <f t="shared" si="237"/>
        <v>0</v>
      </c>
      <c r="S311" s="6">
        <f t="shared" si="238"/>
        <v>926.73428876870287</v>
      </c>
      <c r="T311" s="6"/>
      <c r="U311" s="6"/>
      <c r="V311" s="6">
        <f t="shared" si="239"/>
        <v>0</v>
      </c>
      <c r="W311" s="149">
        <f t="shared" ref="W311:W374" si="272">W310*IF(AG310&gt;1,1-V311/AG310,1)</f>
        <v>1</v>
      </c>
      <c r="X311" s="97">
        <f t="shared" si="240"/>
        <v>0</v>
      </c>
      <c r="Y311" s="6">
        <f t="shared" si="241"/>
        <v>209.26655345058208</v>
      </c>
      <c r="Z311" s="6">
        <f t="shared" si="242"/>
        <v>767.59154454088809</v>
      </c>
      <c r="AA311" s="6">
        <f t="shared" si="243"/>
        <v>795.21290311221185</v>
      </c>
      <c r="AB311" s="6">
        <f t="shared" si="244"/>
        <v>41.137255241236119</v>
      </c>
      <c r="AC311" s="6">
        <f t="shared" si="245"/>
        <v>42.59071874890963</v>
      </c>
      <c r="AD311" s="6">
        <f t="array" ref="AD311">SUM(($A311-A281:A311=J281:J311)*(N281:N311))</f>
        <v>8.1246079101441335</v>
      </c>
      <c r="AE311" s="6">
        <f t="shared" si="246"/>
        <v>7497980.3835363816</v>
      </c>
      <c r="AF311" s="6">
        <f t="shared" ref="AF311:AF374" si="273">AF310-S311-Q311</f>
        <v>7240712.3189682746</v>
      </c>
      <c r="AG311" s="6">
        <f t="shared" ref="AG311:AG374" si="274">AG310+Q311-V311-X311</f>
        <v>0</v>
      </c>
      <c r="AH311" s="6">
        <f t="shared" si="247"/>
        <v>0</v>
      </c>
      <c r="AI311" s="6">
        <f t="shared" si="248"/>
        <v>0</v>
      </c>
      <c r="AJ311" s="6">
        <f t="shared" si="249"/>
        <v>2863.3829733821403</v>
      </c>
      <c r="AK311" s="6">
        <f t="shared" si="250"/>
        <v>3933.5449757760102</v>
      </c>
      <c r="AL311" s="6">
        <f t="shared" si="251"/>
        <v>560.10205870083746</v>
      </c>
      <c r="AM311" s="6">
        <f t="shared" si="252"/>
        <v>7357.030007858988</v>
      </c>
      <c r="AN311" s="6">
        <f t="shared" si="253"/>
        <v>249911.03456025038</v>
      </c>
      <c r="AO311" s="6">
        <f t="shared" si="254"/>
        <v>2019.6164636195472</v>
      </c>
      <c r="AP311" s="6">
        <f t="shared" si="255"/>
        <v>8.5609239896077405</v>
      </c>
      <c r="AQ311" s="14">
        <f t="shared" si="256"/>
        <v>8</v>
      </c>
      <c r="AR311" s="146">
        <f t="shared" si="257"/>
        <v>0</v>
      </c>
      <c r="AS311" s="146">
        <f t="shared" si="258"/>
        <v>0.68</v>
      </c>
      <c r="AT311" s="146">
        <f t="shared" si="259"/>
        <v>1</v>
      </c>
      <c r="AU311" s="77">
        <f t="shared" si="260"/>
        <v>0</v>
      </c>
      <c r="AV311" s="77">
        <f t="shared" si="261"/>
        <v>513.378232921674</v>
      </c>
      <c r="AW311" s="77">
        <f t="shared" si="262"/>
        <v>27.01990699587758</v>
      </c>
      <c r="AX311" s="77">
        <f t="shared" si="263"/>
        <v>13.393059420837254</v>
      </c>
      <c r="AY311" s="6">
        <f t="shared" ref="AY311:AY374" si="275">SUM(AU311:AX311)</f>
        <v>553.79119933838888</v>
      </c>
      <c r="AZ311" s="6">
        <f t="shared" si="264"/>
        <v>71770.765950611152</v>
      </c>
      <c r="BA311" s="6">
        <f t="shared" si="265"/>
        <v>583.60321843388374</v>
      </c>
      <c r="BB311" s="6">
        <f t="shared" si="266"/>
        <v>259287.6810317286</v>
      </c>
      <c r="BC311" s="6">
        <f t="shared" si="267"/>
        <v>51857.536206345736</v>
      </c>
      <c r="BD311" s="6">
        <f t="shared" si="268"/>
        <v>10139.121888334412</v>
      </c>
      <c r="BE311" s="6">
        <f t="shared" si="269"/>
        <v>0</v>
      </c>
      <c r="BF311" s="6">
        <f t="shared" ref="BF311:BF374" si="276">BF310+X311</f>
        <v>0</v>
      </c>
      <c r="BG311" s="6"/>
      <c r="BH311" s="6"/>
      <c r="BI311" s="51">
        <f t="shared" si="270"/>
        <v>0.9656883518749928</v>
      </c>
      <c r="BT311" s="18"/>
    </row>
    <row r="312" spans="1:72">
      <c r="A312">
        <f t="shared" si="223"/>
        <v>289</v>
      </c>
      <c r="B312" s="30">
        <f t="shared" si="224"/>
        <v>44058</v>
      </c>
      <c r="C312" s="14">
        <f t="shared" si="225"/>
        <v>6</v>
      </c>
      <c r="D312" s="14">
        <f t="shared" si="226"/>
        <v>1</v>
      </c>
      <c r="E312" s="14">
        <f t="shared" si="227"/>
        <v>1</v>
      </c>
      <c r="F312" s="53">
        <f t="shared" si="228"/>
        <v>44058</v>
      </c>
      <c r="G312" s="66">
        <f t="shared" si="229"/>
        <v>0.92</v>
      </c>
      <c r="H312" s="66">
        <f t="shared" si="222"/>
        <v>0.1</v>
      </c>
      <c r="I312" s="172">
        <f t="shared" si="230"/>
        <v>7.9000000000000008E-3</v>
      </c>
      <c r="J312" s="14">
        <f t="shared" si="231"/>
        <v>6</v>
      </c>
      <c r="K312" s="18">
        <f t="shared" si="232"/>
        <v>0.13344327260928165</v>
      </c>
      <c r="L312" s="18">
        <f t="shared" si="233"/>
        <v>6.6666666666666671E-3</v>
      </c>
      <c r="M312" s="6">
        <f t="shared" si="234"/>
        <v>910.73832294982901</v>
      </c>
      <c r="N312" s="6">
        <f t="shared" si="271"/>
        <v>7.1948327513036503</v>
      </c>
      <c r="O312" s="6">
        <f t="shared" si="235"/>
        <v>6367029.8504992444</v>
      </c>
      <c r="P312" s="6">
        <f>IF($B312&lt;$D$12,0,IF('Plot Data'!X262&gt;0,'Plot Data'!X262,MAX(0,MIN($D$15,$O312))))</f>
        <v>0</v>
      </c>
      <c r="Q312" s="97">
        <f t="shared" si="236"/>
        <v>0</v>
      </c>
      <c r="R312" s="97">
        <f t="shared" si="237"/>
        <v>0</v>
      </c>
      <c r="S312" s="6">
        <f t="shared" si="238"/>
        <v>910.73832294982901</v>
      </c>
      <c r="T312" s="6"/>
      <c r="U312" s="6"/>
      <c r="V312" s="6">
        <f t="shared" si="239"/>
        <v>0</v>
      </c>
      <c r="W312" s="149">
        <f t="shared" si="272"/>
        <v>1</v>
      </c>
      <c r="X312" s="97">
        <f t="shared" si="240"/>
        <v>0</v>
      </c>
      <c r="Y312" s="6">
        <f t="shared" si="241"/>
        <v>205.68627620618059</v>
      </c>
      <c r="Z312" s="6">
        <f t="shared" si="242"/>
        <v>754.38250148731004</v>
      </c>
      <c r="AA312" s="6">
        <f t="shared" si="243"/>
        <v>781.6078495834862</v>
      </c>
      <c r="AB312" s="6">
        <f t="shared" si="244"/>
        <v>40.43069236953658</v>
      </c>
      <c r="AC312" s="6">
        <f t="shared" si="245"/>
        <v>41.972852872609899</v>
      </c>
      <c r="AD312" s="6">
        <f t="array" ref="AD312">SUM(($A312-A282:A312=J282:J312)*(N282:N312))</f>
        <v>7.9850617429834756</v>
      </c>
      <c r="AE312" s="6">
        <f t="shared" si="246"/>
        <v>7497972.3984746384</v>
      </c>
      <c r="AF312" s="6">
        <f t="shared" si="273"/>
        <v>7239801.5806453247</v>
      </c>
      <c r="AG312" s="6">
        <f t="shared" si="274"/>
        <v>0</v>
      </c>
      <c r="AH312" s="6">
        <f t="shared" si="247"/>
        <v>0</v>
      </c>
      <c r="AI312" s="6">
        <f t="shared" si="248"/>
        <v>0</v>
      </c>
      <c r="AJ312" s="6">
        <f t="shared" si="249"/>
        <v>2814.0525186384789</v>
      </c>
      <c r="AK312" s="6">
        <f t="shared" si="250"/>
        <v>3865.8889353102968</v>
      </c>
      <c r="AL312" s="6">
        <f t="shared" si="251"/>
        <v>550.57483645478067</v>
      </c>
      <c r="AM312" s="6">
        <f t="shared" si="252"/>
        <v>7230.516290403556</v>
      </c>
      <c r="AN312" s="6">
        <f t="shared" si="253"/>
        <v>250940.30153891267</v>
      </c>
      <c r="AO312" s="6">
        <f t="shared" si="254"/>
        <v>2027.6015253625305</v>
      </c>
      <c r="AP312" s="6">
        <f t="shared" si="255"/>
        <v>8.4143147293247171</v>
      </c>
      <c r="AQ312" s="14">
        <f t="shared" si="256"/>
        <v>8</v>
      </c>
      <c r="AR312" s="146">
        <f t="shared" si="257"/>
        <v>0</v>
      </c>
      <c r="AS312" s="146">
        <f t="shared" si="258"/>
        <v>0.68</v>
      </c>
      <c r="AT312" s="146">
        <f t="shared" si="259"/>
        <v>1</v>
      </c>
      <c r="AU312" s="77">
        <f t="shared" si="260"/>
        <v>0</v>
      </c>
      <c r="AV312" s="77">
        <f t="shared" si="261"/>
        <v>504.54446741086082</v>
      </c>
      <c r="AW312" s="77">
        <f t="shared" si="262"/>
        <v>26.554971968992675</v>
      </c>
      <c r="AX312" s="77">
        <f t="shared" si="263"/>
        <v>13.163921677195557</v>
      </c>
      <c r="AY312" s="6">
        <f t="shared" si="275"/>
        <v>544.263361057049</v>
      </c>
      <c r="AZ312" s="6">
        <f t="shared" si="264"/>
        <v>72315.029311668201</v>
      </c>
      <c r="BA312" s="6">
        <f t="shared" si="265"/>
        <v>573.60816441655754</v>
      </c>
      <c r="BB312" s="6">
        <f t="shared" si="266"/>
        <v>260198.41935467842</v>
      </c>
      <c r="BC312" s="6">
        <f t="shared" si="267"/>
        <v>52039.683870935703</v>
      </c>
      <c r="BD312" s="6">
        <f t="shared" si="268"/>
        <v>10179.552580703948</v>
      </c>
      <c r="BE312" s="6">
        <f t="shared" si="269"/>
        <v>0</v>
      </c>
      <c r="BF312" s="6">
        <f t="shared" si="276"/>
        <v>0</v>
      </c>
      <c r="BG312" s="6"/>
      <c r="BH312" s="6"/>
      <c r="BI312" s="51">
        <f t="shared" si="270"/>
        <v>0.96556791568320055</v>
      </c>
      <c r="BT312" s="18"/>
    </row>
    <row r="313" spans="1:72">
      <c r="A313">
        <f t="shared" si="223"/>
        <v>290</v>
      </c>
      <c r="B313" s="30">
        <f t="shared" si="224"/>
        <v>44059</v>
      </c>
      <c r="C313" s="14">
        <f t="shared" si="225"/>
        <v>6</v>
      </c>
      <c r="D313" s="14">
        <f t="shared" si="226"/>
        <v>1</v>
      </c>
      <c r="E313" s="14">
        <f t="shared" si="227"/>
        <v>1</v>
      </c>
      <c r="F313" s="53">
        <f t="shared" si="228"/>
        <v>44059</v>
      </c>
      <c r="G313" s="66">
        <f t="shared" si="229"/>
        <v>0.92</v>
      </c>
      <c r="H313" s="66">
        <f t="shared" si="222"/>
        <v>0.1</v>
      </c>
      <c r="I313" s="172">
        <f t="shared" si="230"/>
        <v>7.9000000000000008E-3</v>
      </c>
      <c r="J313" s="14">
        <f t="shared" si="231"/>
        <v>6</v>
      </c>
      <c r="K313" s="18">
        <f t="shared" si="232"/>
        <v>0.13343360163844248</v>
      </c>
      <c r="L313" s="18">
        <f t="shared" si="233"/>
        <v>6.6666666666666671E-3</v>
      </c>
      <c r="M313" s="6">
        <f t="shared" si="234"/>
        <v>894.99914584401768</v>
      </c>
      <c r="N313" s="6">
        <f t="shared" si="271"/>
        <v>7.0704932521677399</v>
      </c>
      <c r="O313" s="6">
        <f t="shared" si="235"/>
        <v>6367130.5998565992</v>
      </c>
      <c r="P313" s="6">
        <f>IF($B313&lt;$D$12,0,IF('Plot Data'!X263&gt;0,'Plot Data'!X263,MAX(0,MIN($D$15,$O313))))</f>
        <v>0</v>
      </c>
      <c r="Q313" s="97">
        <f t="shared" si="236"/>
        <v>0</v>
      </c>
      <c r="R313" s="97">
        <f t="shared" si="237"/>
        <v>0</v>
      </c>
      <c r="S313" s="6">
        <f t="shared" si="238"/>
        <v>894.99914584401768</v>
      </c>
      <c r="T313" s="6"/>
      <c r="U313" s="6"/>
      <c r="V313" s="6">
        <f t="shared" si="239"/>
        <v>0</v>
      </c>
      <c r="W313" s="149">
        <f t="shared" si="272"/>
        <v>1</v>
      </c>
      <c r="X313" s="97">
        <f t="shared" si="240"/>
        <v>0</v>
      </c>
      <c r="Y313" s="6">
        <f t="shared" si="241"/>
        <v>202.15346184768293</v>
      </c>
      <c r="Z313" s="6">
        <f t="shared" si="242"/>
        <v>741.38743101496232</v>
      </c>
      <c r="AA313" s="6">
        <f t="shared" si="243"/>
        <v>768.18315502119503</v>
      </c>
      <c r="AB313" s="6">
        <f t="shared" si="244"/>
        <v>39.735157346878793</v>
      </c>
      <c r="AC313" s="6">
        <f t="shared" si="245"/>
        <v>41.308979270301016</v>
      </c>
      <c r="AD313" s="6">
        <f t="array" ref="AD313">SUM(($A313-A283:A313=J283:J313)*(N283:N313))</f>
        <v>7.8476935760085622</v>
      </c>
      <c r="AE313" s="6">
        <f t="shared" si="246"/>
        <v>7497964.5507810628</v>
      </c>
      <c r="AF313" s="6">
        <f t="shared" si="273"/>
        <v>7238906.5814994806</v>
      </c>
      <c r="AG313" s="6">
        <f t="shared" si="274"/>
        <v>0</v>
      </c>
      <c r="AH313" s="6">
        <f t="shared" si="247"/>
        <v>0</v>
      </c>
      <c r="AI313" s="6">
        <f t="shared" si="248"/>
        <v>0</v>
      </c>
      <c r="AJ313" s="6">
        <f t="shared" si="249"/>
        <v>2765.5107716198513</v>
      </c>
      <c r="AK313" s="6">
        <f t="shared" si="250"/>
        <v>3799.3580539571853</v>
      </c>
      <c r="AL313" s="6">
        <f t="shared" si="251"/>
        <v>541.15332095534984</v>
      </c>
      <c r="AM313" s="6">
        <f t="shared" si="252"/>
        <v>7106.0221465323866</v>
      </c>
      <c r="AN313" s="6">
        <f t="shared" si="253"/>
        <v>251951.94713505186</v>
      </c>
      <c r="AO313" s="6">
        <f t="shared" si="254"/>
        <v>2035.4492189385392</v>
      </c>
      <c r="AP313" s="6">
        <f t="shared" si="255"/>
        <v>8.2701826992348035</v>
      </c>
      <c r="AQ313" s="14">
        <f t="shared" si="256"/>
        <v>8</v>
      </c>
      <c r="AR313" s="146">
        <f t="shared" si="257"/>
        <v>0</v>
      </c>
      <c r="AS313" s="146">
        <f t="shared" si="258"/>
        <v>0.68</v>
      </c>
      <c r="AT313" s="146">
        <f t="shared" si="259"/>
        <v>1</v>
      </c>
      <c r="AU313" s="77">
        <f t="shared" si="260"/>
        <v>0</v>
      </c>
      <c r="AV313" s="77">
        <f t="shared" si="261"/>
        <v>495.86413777341369</v>
      </c>
      <c r="AW313" s="77">
        <f t="shared" si="262"/>
        <v>26.098112514390195</v>
      </c>
      <c r="AX313" s="77">
        <f t="shared" si="263"/>
        <v>12.937821558251702</v>
      </c>
      <c r="AY313" s="6">
        <f t="shared" si="275"/>
        <v>534.90007184605554</v>
      </c>
      <c r="AZ313" s="6">
        <f t="shared" si="264"/>
        <v>72849.92938351426</v>
      </c>
      <c r="BA313" s="6">
        <f t="shared" si="265"/>
        <v>563.78056808894746</v>
      </c>
      <c r="BB313" s="6">
        <f t="shared" si="266"/>
        <v>261093.41850052244</v>
      </c>
      <c r="BC313" s="6">
        <f t="shared" si="267"/>
        <v>52218.683700104506</v>
      </c>
      <c r="BD313" s="6">
        <f t="shared" si="268"/>
        <v>10219.287738050827</v>
      </c>
      <c r="BE313" s="6">
        <f t="shared" si="269"/>
        <v>0</v>
      </c>
      <c r="BF313" s="6">
        <f t="shared" si="276"/>
        <v>0</v>
      </c>
      <c r="BG313" s="6"/>
      <c r="BH313" s="6"/>
      <c r="BI313" s="51">
        <f t="shared" si="270"/>
        <v>0.9654495606738237</v>
      </c>
      <c r="BT313" s="18"/>
    </row>
    <row r="314" spans="1:72">
      <c r="A314">
        <f t="shared" si="223"/>
        <v>291</v>
      </c>
      <c r="B314" s="30">
        <f t="shared" si="224"/>
        <v>44060</v>
      </c>
      <c r="C314" s="14">
        <f t="shared" si="225"/>
        <v>6</v>
      </c>
      <c r="D314" s="14">
        <f t="shared" si="226"/>
        <v>1</v>
      </c>
      <c r="E314" s="14">
        <f t="shared" si="227"/>
        <v>1</v>
      </c>
      <c r="F314" s="53">
        <f t="shared" si="228"/>
        <v>44060</v>
      </c>
      <c r="G314" s="66">
        <f t="shared" si="229"/>
        <v>0.92</v>
      </c>
      <c r="H314" s="66">
        <f t="shared" si="222"/>
        <v>0.1</v>
      </c>
      <c r="I314" s="172">
        <f t="shared" si="230"/>
        <v>7.9000000000000008E-3</v>
      </c>
      <c r="J314" s="14">
        <f t="shared" si="231"/>
        <v>6</v>
      </c>
      <c r="K314" s="18">
        <f t="shared" si="232"/>
        <v>0.1334240971283065</v>
      </c>
      <c r="L314" s="18">
        <f t="shared" si="233"/>
        <v>6.6666666666666671E-3</v>
      </c>
      <c r="M314" s="6">
        <f t="shared" si="234"/>
        <v>879.51938462475096</v>
      </c>
      <c r="N314" s="6">
        <f t="shared" si="271"/>
        <v>6.9482031385355336</v>
      </c>
      <c r="O314" s="6">
        <f t="shared" si="235"/>
        <v>6367229.7493393505</v>
      </c>
      <c r="P314" s="6">
        <f>IF($B314&lt;$D$12,0,IF('Plot Data'!X264&gt;0,'Plot Data'!X264,MAX(0,MIN($D$15,$O314))))</f>
        <v>0</v>
      </c>
      <c r="Q314" s="97">
        <f t="shared" si="236"/>
        <v>0</v>
      </c>
      <c r="R314" s="97">
        <f t="shared" si="237"/>
        <v>0</v>
      </c>
      <c r="S314" s="6">
        <f t="shared" si="238"/>
        <v>879.51938462475096</v>
      </c>
      <c r="T314" s="6"/>
      <c r="U314" s="6"/>
      <c r="V314" s="6">
        <f t="shared" si="239"/>
        <v>0</v>
      </c>
      <c r="W314" s="149">
        <f t="shared" si="272"/>
        <v>1</v>
      </c>
      <c r="X314" s="97">
        <f t="shared" si="240"/>
        <v>0</v>
      </c>
      <c r="Y314" s="6">
        <f t="shared" si="241"/>
        <v>198.67578673439397</v>
      </c>
      <c r="Z314" s="6">
        <f t="shared" si="242"/>
        <v>728.59065835986326</v>
      </c>
      <c r="AA314" s="6">
        <f t="shared" si="243"/>
        <v>754.96798959069702</v>
      </c>
      <c r="AB314" s="6">
        <f t="shared" si="244"/>
        <v>39.051429366165692</v>
      </c>
      <c r="AC314" s="6">
        <f t="shared" si="245"/>
        <v>40.61115062113673</v>
      </c>
      <c r="AD314" s="6">
        <f t="array" ref="AD314">SUM(($A314-A284:A314=J284:J314)*(N284:N314))</f>
        <v>7.7126572998177254</v>
      </c>
      <c r="AE314" s="6">
        <f t="shared" si="246"/>
        <v>7497956.838123763</v>
      </c>
      <c r="AF314" s="6">
        <f t="shared" si="273"/>
        <v>7238027.0621148562</v>
      </c>
      <c r="AG314" s="6">
        <f t="shared" si="274"/>
        <v>0</v>
      </c>
      <c r="AH314" s="6">
        <f t="shared" si="247"/>
        <v>0</v>
      </c>
      <c r="AI314" s="6">
        <f t="shared" si="248"/>
        <v>0</v>
      </c>
      <c r="AJ314" s="6">
        <f t="shared" si="249"/>
        <v>2717.7637111503445</v>
      </c>
      <c r="AK314" s="6">
        <f t="shared" si="250"/>
        <v>3733.929293360186</v>
      </c>
      <c r="AL314" s="6">
        <f t="shared" si="251"/>
        <v>531.88094240056114</v>
      </c>
      <c r="AM314" s="6">
        <f t="shared" si="252"/>
        <v>6983.5739469110922</v>
      </c>
      <c r="AN314" s="6">
        <f t="shared" si="253"/>
        <v>252946.20206199808</v>
      </c>
      <c r="AO314" s="6">
        <f t="shared" si="254"/>
        <v>2043.1618762383569</v>
      </c>
      <c r="AP314" s="6">
        <f t="shared" si="255"/>
        <v>8.1285379996761549</v>
      </c>
      <c r="AQ314" s="14">
        <f t="shared" si="256"/>
        <v>8</v>
      </c>
      <c r="AR314" s="146">
        <f t="shared" si="257"/>
        <v>0</v>
      </c>
      <c r="AS314" s="146">
        <f t="shared" si="258"/>
        <v>0.68</v>
      </c>
      <c r="AT314" s="146">
        <f t="shared" si="259"/>
        <v>1</v>
      </c>
      <c r="AU314" s="77">
        <f t="shared" si="260"/>
        <v>0</v>
      </c>
      <c r="AV314" s="77">
        <f t="shared" si="261"/>
        <v>487.33109596080226</v>
      </c>
      <c r="AW314" s="77">
        <f t="shared" si="262"/>
        <v>25.64900505056854</v>
      </c>
      <c r="AX314" s="77">
        <f t="shared" si="263"/>
        <v>12.715250351001213</v>
      </c>
      <c r="AY314" s="6">
        <f t="shared" si="275"/>
        <v>525.69535136237209</v>
      </c>
      <c r="AZ314" s="6">
        <f t="shared" si="264"/>
        <v>73375.624734876634</v>
      </c>
      <c r="BA314" s="6">
        <f t="shared" si="265"/>
        <v>554.10965304542538</v>
      </c>
      <c r="BB314" s="6">
        <f t="shared" si="266"/>
        <v>261972.9378851472</v>
      </c>
      <c r="BC314" s="6">
        <f t="shared" si="267"/>
        <v>52394.587577029459</v>
      </c>
      <c r="BD314" s="6">
        <f t="shared" si="268"/>
        <v>10258.339167416992</v>
      </c>
      <c r="BE314" s="6">
        <f t="shared" si="269"/>
        <v>0</v>
      </c>
      <c r="BF314" s="6">
        <f t="shared" si="276"/>
        <v>0</v>
      </c>
      <c r="BG314" s="6"/>
      <c r="BH314" s="6"/>
      <c r="BI314" s="51">
        <f t="shared" si="270"/>
        <v>0.96533325256191393</v>
      </c>
      <c r="BT314" s="18"/>
    </row>
    <row r="315" spans="1:72">
      <c r="A315">
        <f t="shared" si="223"/>
        <v>292</v>
      </c>
      <c r="B315" s="30">
        <f t="shared" si="224"/>
        <v>44061</v>
      </c>
      <c r="C315" s="14">
        <f t="shared" si="225"/>
        <v>6</v>
      </c>
      <c r="D315" s="14">
        <f t="shared" si="226"/>
        <v>1</v>
      </c>
      <c r="E315" s="14">
        <f t="shared" si="227"/>
        <v>1</v>
      </c>
      <c r="F315" s="53">
        <f t="shared" si="228"/>
        <v>44061</v>
      </c>
      <c r="G315" s="66">
        <f t="shared" si="229"/>
        <v>0.92</v>
      </c>
      <c r="H315" s="66">
        <f t="shared" si="222"/>
        <v>0.1</v>
      </c>
      <c r="I315" s="172">
        <f t="shared" si="230"/>
        <v>7.9000000000000008E-3</v>
      </c>
      <c r="J315" s="14">
        <f t="shared" si="231"/>
        <v>6</v>
      </c>
      <c r="K315" s="18">
        <f t="shared" si="232"/>
        <v>0.13341475635960429</v>
      </c>
      <c r="L315" s="18">
        <f t="shared" si="233"/>
        <v>6.6666666666666671E-3</v>
      </c>
      <c r="M315" s="6">
        <f t="shared" si="234"/>
        <v>864.29692325307292</v>
      </c>
      <c r="N315" s="6">
        <f t="shared" si="271"/>
        <v>6.8279456936992764</v>
      </c>
      <c r="O315" s="6">
        <f t="shared" si="235"/>
        <v>6367327.2745503243</v>
      </c>
      <c r="P315" s="6">
        <f>IF($B315&lt;$D$12,0,IF('Plot Data'!X265&gt;0,'Plot Data'!X265,MAX(0,MIN($D$15,$O315))))</f>
        <v>0</v>
      </c>
      <c r="Q315" s="97">
        <f t="shared" si="236"/>
        <v>0</v>
      </c>
      <c r="R315" s="97">
        <f t="shared" si="237"/>
        <v>0</v>
      </c>
      <c r="S315" s="6">
        <f t="shared" si="238"/>
        <v>864.2969232530728</v>
      </c>
      <c r="T315" s="6"/>
      <c r="U315" s="6"/>
      <c r="V315" s="6">
        <f t="shared" si="239"/>
        <v>0</v>
      </c>
      <c r="W315" s="149">
        <f t="shared" si="272"/>
        <v>1</v>
      </c>
      <c r="X315" s="97">
        <f t="shared" si="240"/>
        <v>0</v>
      </c>
      <c r="Y315" s="6">
        <f t="shared" si="241"/>
        <v>195.25714683082848</v>
      </c>
      <c r="Z315" s="6">
        <f t="shared" si="242"/>
        <v>715.99931667521423</v>
      </c>
      <c r="AA315" s="6">
        <f t="shared" si="243"/>
        <v>741.97715795714817</v>
      </c>
      <c r="AB315" s="6">
        <f t="shared" si="244"/>
        <v>38.3795772270444</v>
      </c>
      <c r="AC315" s="6">
        <f t="shared" si="245"/>
        <v>39.895621676351873</v>
      </c>
      <c r="AD315" s="6">
        <f t="array" ref="AD315">SUM(($A315-A285:A315=J285:J315)*(N285:N315))</f>
        <v>7.5799665023412697</v>
      </c>
      <c r="AE315" s="6">
        <f t="shared" si="246"/>
        <v>7497949.2581572607</v>
      </c>
      <c r="AF315" s="6">
        <f t="shared" si="273"/>
        <v>7237162.7651916035</v>
      </c>
      <c r="AG315" s="6">
        <f t="shared" si="274"/>
        <v>0</v>
      </c>
      <c r="AH315" s="6">
        <f t="shared" si="247"/>
        <v>0</v>
      </c>
      <c r="AI315" s="6">
        <f t="shared" si="248"/>
        <v>0</v>
      </c>
      <c r="AJ315" s="6">
        <f t="shared" si="249"/>
        <v>2670.8041708973747</v>
      </c>
      <c r="AK315" s="6">
        <f t="shared" si="250"/>
        <v>3669.5718748512081</v>
      </c>
      <c r="AL315" s="6">
        <f t="shared" si="251"/>
        <v>522.7849314489124</v>
      </c>
      <c r="AM315" s="6">
        <f t="shared" si="252"/>
        <v>6863.1609771974945</v>
      </c>
      <c r="AN315" s="6">
        <f t="shared" si="253"/>
        <v>253923.33198846239</v>
      </c>
      <c r="AO315" s="6">
        <f t="shared" si="254"/>
        <v>2050.7418427406983</v>
      </c>
      <c r="AP315" s="6">
        <f t="shared" si="255"/>
        <v>7.9892706973664316</v>
      </c>
      <c r="AQ315" s="14">
        <f t="shared" si="256"/>
        <v>8</v>
      </c>
      <c r="AR315" s="146">
        <f t="shared" si="257"/>
        <v>0</v>
      </c>
      <c r="AS315" s="146">
        <f t="shared" si="258"/>
        <v>0.68</v>
      </c>
      <c r="AT315" s="146">
        <f t="shared" si="259"/>
        <v>1</v>
      </c>
      <c r="AU315" s="77">
        <f t="shared" si="260"/>
        <v>0</v>
      </c>
      <c r="AV315" s="77">
        <f t="shared" si="261"/>
        <v>478.93628043566565</v>
      </c>
      <c r="AW315" s="77">
        <f t="shared" si="262"/>
        <v>25.207172654508721</v>
      </c>
      <c r="AX315" s="77">
        <f t="shared" si="263"/>
        <v>12.496457397173018</v>
      </c>
      <c r="AY315" s="6">
        <f t="shared" si="275"/>
        <v>516.63991048734738</v>
      </c>
      <c r="AZ315" s="6">
        <f t="shared" si="264"/>
        <v>73892.264645363975</v>
      </c>
      <c r="BA315" s="6">
        <f t="shared" si="265"/>
        <v>544.58564244480556</v>
      </c>
      <c r="BB315" s="6">
        <f t="shared" si="266"/>
        <v>262837.23480840027</v>
      </c>
      <c r="BC315" s="6">
        <f t="shared" si="267"/>
        <v>52567.446961680071</v>
      </c>
      <c r="BD315" s="6">
        <f t="shared" si="268"/>
        <v>10296.718744644037</v>
      </c>
      <c r="BE315" s="6">
        <f t="shared" si="269"/>
        <v>0</v>
      </c>
      <c r="BF315" s="6">
        <f t="shared" si="276"/>
        <v>0</v>
      </c>
      <c r="BG315" s="6"/>
      <c r="BH315" s="6"/>
      <c r="BI315" s="51">
        <f t="shared" si="270"/>
        <v>0.9652189573459784</v>
      </c>
      <c r="BT315" s="18"/>
    </row>
    <row r="316" spans="1:72">
      <c r="A316">
        <f t="shared" si="223"/>
        <v>293</v>
      </c>
      <c r="B316" s="30">
        <f t="shared" si="224"/>
        <v>44062</v>
      </c>
      <c r="C316" s="14">
        <f t="shared" si="225"/>
        <v>6</v>
      </c>
      <c r="D316" s="14">
        <f t="shared" si="226"/>
        <v>1</v>
      </c>
      <c r="E316" s="14">
        <f t="shared" si="227"/>
        <v>1</v>
      </c>
      <c r="F316" s="53">
        <f t="shared" si="228"/>
        <v>44062</v>
      </c>
      <c r="G316" s="66">
        <f t="shared" si="229"/>
        <v>0.92</v>
      </c>
      <c r="H316" s="66">
        <f t="shared" si="222"/>
        <v>0.1</v>
      </c>
      <c r="I316" s="172">
        <f t="shared" si="230"/>
        <v>7.9000000000000008E-3</v>
      </c>
      <c r="J316" s="14">
        <f t="shared" si="231"/>
        <v>6</v>
      </c>
      <c r="K316" s="18">
        <f t="shared" si="232"/>
        <v>0.13340557663450806</v>
      </c>
      <c r="L316" s="18">
        <f t="shared" si="233"/>
        <v>6.6666666666666671E-3</v>
      </c>
      <c r="M316" s="6">
        <f t="shared" si="234"/>
        <v>849.32675533903773</v>
      </c>
      <c r="N316" s="6">
        <f t="shared" si="271"/>
        <v>6.7096813671783986</v>
      </c>
      <c r="O316" s="6">
        <f t="shared" si="235"/>
        <v>6367423.1826030537</v>
      </c>
      <c r="P316" s="6">
        <f>IF($B316&lt;$D$12,0,IF('Plot Data'!X266&gt;0,'Plot Data'!X266,MAX(0,MIN($D$15,$O316))))</f>
        <v>0</v>
      </c>
      <c r="Q316" s="97">
        <f t="shared" si="236"/>
        <v>0</v>
      </c>
      <c r="R316" s="97">
        <f t="shared" si="237"/>
        <v>0</v>
      </c>
      <c r="S316" s="6">
        <f t="shared" si="238"/>
        <v>849.32675533903773</v>
      </c>
      <c r="T316" s="6"/>
      <c r="U316" s="6"/>
      <c r="V316" s="6">
        <f t="shared" si="239"/>
        <v>0</v>
      </c>
      <c r="W316" s="149">
        <f t="shared" si="272"/>
        <v>1</v>
      </c>
      <c r="X316" s="97">
        <f t="shared" si="240"/>
        <v>0</v>
      </c>
      <c r="Y316" s="6">
        <f t="shared" si="241"/>
        <v>191.89788613522202</v>
      </c>
      <c r="Z316" s="6">
        <f t="shared" si="242"/>
        <v>703.61550769980079</v>
      </c>
      <c r="AA316" s="6">
        <f t="shared" si="243"/>
        <v>729.21196731384362</v>
      </c>
      <c r="AB316" s="6">
        <f t="shared" si="244"/>
        <v>37.7191250743655</v>
      </c>
      <c r="AC316" s="6">
        <f t="shared" si="245"/>
        <v>39.18375613573388</v>
      </c>
      <c r="AD316" s="6">
        <f t="array" ref="AD316">SUM(($A316-A286:A316=J286:J316)*(N286:N316))</f>
        <v>7.4495272021871868</v>
      </c>
      <c r="AE316" s="6">
        <f t="shared" si="246"/>
        <v>7497941.8086300585</v>
      </c>
      <c r="AF316" s="6">
        <f t="shared" si="273"/>
        <v>7236313.4384362642</v>
      </c>
      <c r="AG316" s="6">
        <f t="shared" si="274"/>
        <v>0</v>
      </c>
      <c r="AH316" s="6">
        <f t="shared" si="247"/>
        <v>0</v>
      </c>
      <c r="AI316" s="6">
        <f t="shared" si="248"/>
        <v>0</v>
      </c>
      <c r="AJ316" s="6">
        <f t="shared" si="249"/>
        <v>2624.6175324013898</v>
      </c>
      <c r="AK316" s="6">
        <f t="shared" si="250"/>
        <v>3606.2562901628003</v>
      </c>
      <c r="AL316" s="6">
        <f t="shared" si="251"/>
        <v>513.87077318535682</v>
      </c>
      <c r="AM316" s="6">
        <f t="shared" si="252"/>
        <v>6744.7445957495465</v>
      </c>
      <c r="AN316" s="6">
        <f t="shared" si="253"/>
        <v>254883.62559804716</v>
      </c>
      <c r="AO316" s="6">
        <f t="shared" si="254"/>
        <v>2058.1913699428856</v>
      </c>
      <c r="AP316" s="6">
        <f t="shared" si="255"/>
        <v>7.8522204421115021</v>
      </c>
      <c r="AQ316" s="14">
        <f t="shared" si="256"/>
        <v>8</v>
      </c>
      <c r="AR316" s="146">
        <f t="shared" si="257"/>
        <v>0</v>
      </c>
      <c r="AS316" s="146">
        <f t="shared" si="258"/>
        <v>0.68</v>
      </c>
      <c r="AT316" s="146">
        <f t="shared" si="259"/>
        <v>1</v>
      </c>
      <c r="AU316" s="77">
        <f t="shared" si="260"/>
        <v>0</v>
      </c>
      <c r="AV316" s="77">
        <f t="shared" si="261"/>
        <v>470.66956530047167</v>
      </c>
      <c r="AW316" s="77">
        <f t="shared" si="262"/>
        <v>24.77208238423535</v>
      </c>
      <c r="AX316" s="77">
        <f t="shared" si="263"/>
        <v>12.281464712654206</v>
      </c>
      <c r="AY316" s="6">
        <f t="shared" si="275"/>
        <v>507.72311239736126</v>
      </c>
      <c r="AZ316" s="6">
        <f t="shared" si="264"/>
        <v>74399.987757761337</v>
      </c>
      <c r="BA316" s="6">
        <f t="shared" si="265"/>
        <v>535.21356221521899</v>
      </c>
      <c r="BB316" s="6">
        <f t="shared" si="266"/>
        <v>263686.56156373932</v>
      </c>
      <c r="BC316" s="6">
        <f t="shared" si="267"/>
        <v>52737.312312747876</v>
      </c>
      <c r="BD316" s="6">
        <f t="shared" si="268"/>
        <v>10334.437869718402</v>
      </c>
      <c r="BE316" s="6">
        <f t="shared" si="269"/>
        <v>0</v>
      </c>
      <c r="BF316" s="6">
        <f t="shared" si="276"/>
        <v>0</v>
      </c>
      <c r="BG316" s="6"/>
      <c r="BH316" s="6"/>
      <c r="BI316" s="51">
        <f t="shared" si="270"/>
        <v>0.96510664167963234</v>
      </c>
      <c r="BT316" s="18"/>
    </row>
    <row r="317" spans="1:72">
      <c r="A317">
        <f t="shared" si="223"/>
        <v>294</v>
      </c>
      <c r="B317" s="30">
        <f t="shared" si="224"/>
        <v>44063</v>
      </c>
      <c r="C317" s="14">
        <f t="shared" si="225"/>
        <v>6</v>
      </c>
      <c r="D317" s="14">
        <f t="shared" si="226"/>
        <v>1</v>
      </c>
      <c r="E317" s="14">
        <f t="shared" si="227"/>
        <v>1</v>
      </c>
      <c r="F317" s="53">
        <f t="shared" si="228"/>
        <v>44063</v>
      </c>
      <c r="G317" s="66">
        <f t="shared" si="229"/>
        <v>0.92</v>
      </c>
      <c r="H317" s="66">
        <f t="shared" si="222"/>
        <v>0.1</v>
      </c>
      <c r="I317" s="172">
        <f t="shared" si="230"/>
        <v>7.9000000000000008E-3</v>
      </c>
      <c r="J317" s="14">
        <f t="shared" si="231"/>
        <v>6</v>
      </c>
      <c r="K317" s="18">
        <f t="shared" si="232"/>
        <v>0.13339655530652758</v>
      </c>
      <c r="L317" s="18">
        <f t="shared" si="233"/>
        <v>6.6666666666666671E-3</v>
      </c>
      <c r="M317" s="6">
        <f t="shared" si="234"/>
        <v>834.60290963424791</v>
      </c>
      <c r="N317" s="6">
        <f t="shared" si="271"/>
        <v>6.5933629861105594</v>
      </c>
      <c r="O317" s="6">
        <f t="shared" si="235"/>
        <v>6367517.5044291625</v>
      </c>
      <c r="P317" s="6">
        <f>IF($B317&lt;$D$12,0,IF('Plot Data'!X267&gt;0,'Plot Data'!X267,MAX(0,MIN($D$15,$O317))))</f>
        <v>0</v>
      </c>
      <c r="Q317" s="97">
        <f t="shared" si="236"/>
        <v>0</v>
      </c>
      <c r="R317" s="97">
        <f t="shared" si="237"/>
        <v>0</v>
      </c>
      <c r="S317" s="6">
        <f t="shared" si="238"/>
        <v>834.60290963424791</v>
      </c>
      <c r="T317" s="6"/>
      <c r="U317" s="6"/>
      <c r="V317" s="6">
        <f t="shared" si="239"/>
        <v>0</v>
      </c>
      <c r="W317" s="149">
        <f t="shared" si="272"/>
        <v>1</v>
      </c>
      <c r="X317" s="97">
        <f t="shared" si="240"/>
        <v>0</v>
      </c>
      <c r="Y317" s="6">
        <f t="shared" si="241"/>
        <v>188.59562537182751</v>
      </c>
      <c r="Z317" s="6">
        <f t="shared" si="242"/>
        <v>691.4375386024584</v>
      </c>
      <c r="AA317" s="6">
        <f t="shared" si="243"/>
        <v>716.66337641294444</v>
      </c>
      <c r="AB317" s="6">
        <f t="shared" si="244"/>
        <v>37.069371550748116</v>
      </c>
      <c r="AC317" s="6">
        <f t="shared" si="245"/>
        <v>38.502931490839607</v>
      </c>
      <c r="AD317" s="6">
        <f t="array" ref="AD317">SUM(($A317-A287:A317=J287:J317)*(N287:N317))</f>
        <v>7.3212008812727536</v>
      </c>
      <c r="AE317" s="6">
        <f t="shared" si="246"/>
        <v>7497934.4874291774</v>
      </c>
      <c r="AF317" s="6">
        <f t="shared" si="273"/>
        <v>7235478.8355266303</v>
      </c>
      <c r="AG317" s="6">
        <f t="shared" si="274"/>
        <v>0</v>
      </c>
      <c r="AH317" s="6">
        <f t="shared" si="247"/>
        <v>0</v>
      </c>
      <c r="AI317" s="6">
        <f t="shared" si="248"/>
        <v>0</v>
      </c>
      <c r="AJ317" s="6">
        <f t="shared" si="249"/>
        <v>2579.1872780613512</v>
      </c>
      <c r="AK317" s="6">
        <f t="shared" si="250"/>
        <v>3543.9610808015659</v>
      </c>
      <c r="AL317" s="6">
        <f t="shared" si="251"/>
        <v>505.11601236399258</v>
      </c>
      <c r="AM317" s="6">
        <f t="shared" si="252"/>
        <v>6628.26437122691</v>
      </c>
      <c r="AN317" s="6">
        <f t="shared" si="253"/>
        <v>255827.38753132275</v>
      </c>
      <c r="AO317" s="6">
        <f t="shared" si="254"/>
        <v>2065.5125708241585</v>
      </c>
      <c r="AP317" s="6">
        <f t="shared" si="255"/>
        <v>7.7172450163936253</v>
      </c>
      <c r="AQ317" s="14">
        <f t="shared" si="256"/>
        <v>8</v>
      </c>
      <c r="AR317" s="146">
        <f t="shared" si="257"/>
        <v>0</v>
      </c>
      <c r="AS317" s="146">
        <f t="shared" si="258"/>
        <v>0.68</v>
      </c>
      <c r="AT317" s="146">
        <f t="shared" si="259"/>
        <v>1</v>
      </c>
      <c r="AU317" s="77">
        <f t="shared" si="260"/>
        <v>0</v>
      </c>
      <c r="AV317" s="77">
        <f t="shared" si="261"/>
        <v>462.53555857218839</v>
      </c>
      <c r="AW317" s="77">
        <f t="shared" si="262"/>
        <v>24.343976766957283</v>
      </c>
      <c r="AX317" s="77">
        <f t="shared" si="263"/>
        <v>12.07012002379696</v>
      </c>
      <c r="AY317" s="6">
        <f t="shared" si="275"/>
        <v>498.94965536294262</v>
      </c>
      <c r="AZ317" s="6">
        <f t="shared" si="264"/>
        <v>74898.93741312428</v>
      </c>
      <c r="BA317" s="6">
        <f t="shared" si="265"/>
        <v>525.99466597878825</v>
      </c>
      <c r="BB317" s="6">
        <f t="shared" si="266"/>
        <v>264521.16447337356</v>
      </c>
      <c r="BC317" s="6">
        <f t="shared" si="267"/>
        <v>52904.232894674722</v>
      </c>
      <c r="BD317" s="6">
        <f t="shared" si="268"/>
        <v>10371.50724126915</v>
      </c>
      <c r="BE317" s="6">
        <f t="shared" si="269"/>
        <v>0</v>
      </c>
      <c r="BF317" s="6">
        <f t="shared" si="276"/>
        <v>0</v>
      </c>
      <c r="BG317" s="6"/>
      <c r="BH317" s="6"/>
      <c r="BI317" s="51">
        <f t="shared" si="270"/>
        <v>0.96499627299457302</v>
      </c>
      <c r="BT317" s="18"/>
    </row>
    <row r="318" spans="1:72">
      <c r="A318">
        <f t="shared" si="223"/>
        <v>295</v>
      </c>
      <c r="B318" s="30">
        <f t="shared" si="224"/>
        <v>44064</v>
      </c>
      <c r="C318" s="14">
        <f t="shared" si="225"/>
        <v>6</v>
      </c>
      <c r="D318" s="14">
        <f t="shared" si="226"/>
        <v>1</v>
      </c>
      <c r="E318" s="14">
        <f t="shared" si="227"/>
        <v>1</v>
      </c>
      <c r="F318" s="53">
        <f t="shared" si="228"/>
        <v>44064</v>
      </c>
      <c r="G318" s="66">
        <f t="shared" si="229"/>
        <v>0.92</v>
      </c>
      <c r="H318" s="66">
        <f t="shared" si="222"/>
        <v>0.1</v>
      </c>
      <c r="I318" s="172">
        <f t="shared" si="230"/>
        <v>7.9000000000000008E-3</v>
      </c>
      <c r="J318" s="14">
        <f t="shared" si="231"/>
        <v>6</v>
      </c>
      <c r="K318" s="18">
        <f t="shared" si="232"/>
        <v>0.13338768979043306</v>
      </c>
      <c r="L318" s="18">
        <f t="shared" si="233"/>
        <v>6.6666666666666671E-3</v>
      </c>
      <c r="M318" s="6">
        <f t="shared" si="234"/>
        <v>820.12005391523269</v>
      </c>
      <c r="N318" s="6">
        <f t="shared" si="271"/>
        <v>6.4789484259303389</v>
      </c>
      <c r="O318" s="6">
        <f t="shared" si="235"/>
        <v>6367610.2895992585</v>
      </c>
      <c r="P318" s="6">
        <f>IF($B318&lt;$D$12,0,IF('Plot Data'!X268&gt;0,'Plot Data'!X268,MAX(0,MIN($D$15,$O318))))</f>
        <v>0</v>
      </c>
      <c r="Q318" s="97">
        <f t="shared" si="236"/>
        <v>0</v>
      </c>
      <c r="R318" s="97">
        <f t="shared" si="237"/>
        <v>0</v>
      </c>
      <c r="S318" s="6">
        <f t="shared" si="238"/>
        <v>820.12005391523269</v>
      </c>
      <c r="T318" s="6"/>
      <c r="U318" s="6"/>
      <c r="V318" s="6">
        <f t="shared" si="239"/>
        <v>0</v>
      </c>
      <c r="W318" s="149">
        <f t="shared" si="272"/>
        <v>1</v>
      </c>
      <c r="X318" s="97">
        <f t="shared" si="240"/>
        <v>0</v>
      </c>
      <c r="Y318" s="6">
        <f t="shared" si="241"/>
        <v>185.34685775374058</v>
      </c>
      <c r="Z318" s="6">
        <f t="shared" si="242"/>
        <v>679.46140427123021</v>
      </c>
      <c r="AA318" s="6">
        <f t="shared" si="243"/>
        <v>704.31805946421423</v>
      </c>
      <c r="AB318" s="6">
        <f t="shared" si="244"/>
        <v>36.429532917993164</v>
      </c>
      <c r="AC318" s="6">
        <f t="shared" si="245"/>
        <v>37.879620007716277</v>
      </c>
      <c r="AD318" s="6">
        <f t="array" ref="AD318">SUM(($A318-A288:A318=J288:J318)*(N288:N318))</f>
        <v>7.1948327513036503</v>
      </c>
      <c r="AE318" s="6">
        <f t="shared" si="246"/>
        <v>7497927.2925964259</v>
      </c>
      <c r="AF318" s="6">
        <f t="shared" si="273"/>
        <v>7234658.715472715</v>
      </c>
      <c r="AG318" s="6">
        <f t="shared" si="274"/>
        <v>0</v>
      </c>
      <c r="AH318" s="6">
        <f t="shared" si="247"/>
        <v>0</v>
      </c>
      <c r="AI318" s="6">
        <f t="shared" si="248"/>
        <v>0</v>
      </c>
      <c r="AJ318" s="6">
        <f t="shared" si="249"/>
        <v>2534.4990699516134</v>
      </c>
      <c r="AK318" s="6">
        <f t="shared" si="250"/>
        <v>3482.6748926905884</v>
      </c>
      <c r="AL318" s="6">
        <f t="shared" si="251"/>
        <v>496.47109252296576</v>
      </c>
      <c r="AM318" s="6">
        <f t="shared" si="252"/>
        <v>6513.6450551651678</v>
      </c>
      <c r="AN318" s="6">
        <f t="shared" si="253"/>
        <v>256754.9320685484</v>
      </c>
      <c r="AO318" s="6">
        <f t="shared" si="254"/>
        <v>2072.7074035754622</v>
      </c>
      <c r="AP318" s="6">
        <f t="shared" si="255"/>
        <v>7.5844199937021459</v>
      </c>
      <c r="AQ318" s="14">
        <f t="shared" si="256"/>
        <v>8</v>
      </c>
      <c r="AR318" s="146">
        <f t="shared" si="257"/>
        <v>0</v>
      </c>
      <c r="AS318" s="146">
        <f t="shared" si="258"/>
        <v>0.68</v>
      </c>
      <c r="AT318" s="146">
        <f t="shared" si="259"/>
        <v>1</v>
      </c>
      <c r="AU318" s="77">
        <f t="shared" si="260"/>
        <v>0</v>
      </c>
      <c r="AV318" s="77">
        <f t="shared" si="261"/>
        <v>454.53561797407133</v>
      </c>
      <c r="AW318" s="77">
        <f t="shared" si="262"/>
        <v>23.922927261793227</v>
      </c>
      <c r="AX318" s="77">
        <f t="shared" si="263"/>
        <v>11.862198896239395</v>
      </c>
      <c r="AY318" s="6">
        <f t="shared" si="275"/>
        <v>490.32074413210398</v>
      </c>
      <c r="AZ318" s="6">
        <f t="shared" si="264"/>
        <v>75389.258157256379</v>
      </c>
      <c r="BA318" s="6">
        <f t="shared" si="265"/>
        <v>516.92745809217536</v>
      </c>
      <c r="BB318" s="6">
        <f t="shared" si="266"/>
        <v>265341.28452728881</v>
      </c>
      <c r="BC318" s="6">
        <f t="shared" si="267"/>
        <v>53068.256905457769</v>
      </c>
      <c r="BD318" s="6">
        <f t="shared" si="268"/>
        <v>10407.936774187143</v>
      </c>
      <c r="BE318" s="6">
        <f t="shared" si="269"/>
        <v>0</v>
      </c>
      <c r="BF318" s="6">
        <f t="shared" si="276"/>
        <v>0</v>
      </c>
      <c r="BG318" s="6"/>
      <c r="BH318" s="6"/>
      <c r="BI318" s="51">
        <f t="shared" si="270"/>
        <v>0.96488781941328416</v>
      </c>
      <c r="BT318" s="18"/>
    </row>
    <row r="319" spans="1:72">
      <c r="A319">
        <f t="shared" si="223"/>
        <v>296</v>
      </c>
      <c r="B319" s="30">
        <f t="shared" si="224"/>
        <v>44065</v>
      </c>
      <c r="C319" s="14">
        <f t="shared" si="225"/>
        <v>6</v>
      </c>
      <c r="D319" s="14">
        <f t="shared" si="226"/>
        <v>1</v>
      </c>
      <c r="E319" s="14">
        <f t="shared" si="227"/>
        <v>1</v>
      </c>
      <c r="F319" s="53">
        <f t="shared" si="228"/>
        <v>44065</v>
      </c>
      <c r="G319" s="66">
        <f t="shared" si="229"/>
        <v>0.92</v>
      </c>
      <c r="H319" s="66">
        <f t="shared" si="222"/>
        <v>0.1</v>
      </c>
      <c r="I319" s="172">
        <f t="shared" si="230"/>
        <v>7.9000000000000008E-3</v>
      </c>
      <c r="J319" s="14">
        <f t="shared" si="231"/>
        <v>6</v>
      </c>
      <c r="K319" s="18">
        <f t="shared" si="232"/>
        <v>0.13337897755529612</v>
      </c>
      <c r="L319" s="18">
        <f t="shared" si="233"/>
        <v>6.6666666666666671E-3</v>
      </c>
      <c r="M319" s="6">
        <f t="shared" si="234"/>
        <v>805.87431819305289</v>
      </c>
      <c r="N319" s="6">
        <f t="shared" si="271"/>
        <v>6.3664071137251188</v>
      </c>
      <c r="O319" s="6">
        <f t="shared" si="235"/>
        <v>6367701.6004100712</v>
      </c>
      <c r="P319" s="6">
        <f>IF($B319&lt;$D$12,0,IF('Plot Data'!X269&gt;0,'Plot Data'!X269,MAX(0,MIN($D$15,$O319))))</f>
        <v>0</v>
      </c>
      <c r="Q319" s="97">
        <f t="shared" si="236"/>
        <v>0</v>
      </c>
      <c r="R319" s="97">
        <f t="shared" si="237"/>
        <v>0</v>
      </c>
      <c r="S319" s="6">
        <f t="shared" si="238"/>
        <v>805.87431819305289</v>
      </c>
      <c r="T319" s="6"/>
      <c r="U319" s="6"/>
      <c r="V319" s="6">
        <f t="shared" si="239"/>
        <v>0</v>
      </c>
      <c r="W319" s="149">
        <f t="shared" si="272"/>
        <v>1</v>
      </c>
      <c r="X319" s="97">
        <f t="shared" si="240"/>
        <v>0</v>
      </c>
      <c r="Y319" s="6">
        <f t="shared" si="241"/>
        <v>182.14766458996581</v>
      </c>
      <c r="Z319" s="6">
        <f t="shared" si="242"/>
        <v>667.68232770739837</v>
      </c>
      <c r="AA319" s="6">
        <f t="shared" si="243"/>
        <v>692.16112544187001</v>
      </c>
      <c r="AB319" s="6">
        <f t="shared" si="244"/>
        <v>35.799965833760709</v>
      </c>
      <c r="AC319" s="6">
        <f t="shared" si="245"/>
        <v>37.248460491356809</v>
      </c>
      <c r="AD319" s="6">
        <f t="array" ref="AD319">SUM(($A319-A289:A319=J289:J319)*(N289:N319))</f>
        <v>7.0704932521677399</v>
      </c>
      <c r="AE319" s="6">
        <f t="shared" si="246"/>
        <v>7497920.2221031738</v>
      </c>
      <c r="AF319" s="6">
        <f t="shared" si="273"/>
        <v>7233852.8411545223</v>
      </c>
      <c r="AG319" s="6">
        <f t="shared" si="274"/>
        <v>0</v>
      </c>
      <c r="AH319" s="6">
        <f t="shared" si="247"/>
        <v>0</v>
      </c>
      <c r="AI319" s="6">
        <f t="shared" si="248"/>
        <v>0</v>
      </c>
      <c r="AJ319" s="6">
        <f t="shared" si="249"/>
        <v>2490.5433958473022</v>
      </c>
      <c r="AK319" s="6">
        <f t="shared" si="250"/>
        <v>3422.3961291223563</v>
      </c>
      <c r="AL319" s="6">
        <f t="shared" si="251"/>
        <v>487.95210461320198</v>
      </c>
      <c r="AM319" s="6">
        <f t="shared" si="252"/>
        <v>6400.8916295828612</v>
      </c>
      <c r="AN319" s="6">
        <f t="shared" si="253"/>
        <v>257666.48931907158</v>
      </c>
      <c r="AO319" s="6">
        <f t="shared" si="254"/>
        <v>2079.7778968276298</v>
      </c>
      <c r="AP319" s="6">
        <f t="shared" si="255"/>
        <v>7.4537673521570342</v>
      </c>
      <c r="AQ319" s="14">
        <f t="shared" si="256"/>
        <v>8</v>
      </c>
      <c r="AR319" s="146">
        <f t="shared" si="257"/>
        <v>0</v>
      </c>
      <c r="AS319" s="146">
        <f t="shared" si="258"/>
        <v>0.68</v>
      </c>
      <c r="AT319" s="146">
        <f t="shared" si="259"/>
        <v>1</v>
      </c>
      <c r="AU319" s="77">
        <f t="shared" si="260"/>
        <v>0</v>
      </c>
      <c r="AV319" s="77">
        <f t="shared" si="261"/>
        <v>446.66864993718809</v>
      </c>
      <c r="AW319" s="77">
        <f t="shared" si="262"/>
        <v>23.508876312483586</v>
      </c>
      <c r="AX319" s="77">
        <f t="shared" si="263"/>
        <v>11.657450533757814</v>
      </c>
      <c r="AY319" s="6">
        <f t="shared" si="275"/>
        <v>481.83497678342951</v>
      </c>
      <c r="AZ319" s="6">
        <f t="shared" si="264"/>
        <v>75871.093134039809</v>
      </c>
      <c r="BA319" s="6">
        <f t="shared" si="265"/>
        <v>508.00911748165839</v>
      </c>
      <c r="BB319" s="6">
        <f t="shared" si="266"/>
        <v>266147.15884548187</v>
      </c>
      <c r="BC319" s="6">
        <f t="shared" si="267"/>
        <v>53229.43176909638</v>
      </c>
      <c r="BD319" s="6">
        <f t="shared" si="268"/>
        <v>10443.736740020904</v>
      </c>
      <c r="BE319" s="6">
        <f t="shared" si="269"/>
        <v>0</v>
      </c>
      <c r="BF319" s="6">
        <f t="shared" si="276"/>
        <v>0</v>
      </c>
      <c r="BG319" s="6"/>
      <c r="BH319" s="6"/>
      <c r="BI319" s="51">
        <f t="shared" si="270"/>
        <v>0.96478124958302369</v>
      </c>
      <c r="BT319" s="18"/>
    </row>
    <row r="320" spans="1:72">
      <c r="A320">
        <f t="shared" si="223"/>
        <v>297</v>
      </c>
      <c r="B320" s="30">
        <f t="shared" si="224"/>
        <v>44066</v>
      </c>
      <c r="C320" s="14">
        <f t="shared" si="225"/>
        <v>6</v>
      </c>
      <c r="D320" s="14">
        <f t="shared" si="226"/>
        <v>1</v>
      </c>
      <c r="E320" s="14">
        <f t="shared" si="227"/>
        <v>1</v>
      </c>
      <c r="F320" s="53">
        <f t="shared" si="228"/>
        <v>44066</v>
      </c>
      <c r="G320" s="66">
        <f t="shared" si="229"/>
        <v>0.92</v>
      </c>
      <c r="H320" s="66">
        <f t="shared" si="222"/>
        <v>0.1</v>
      </c>
      <c r="I320" s="172">
        <f t="shared" si="230"/>
        <v>7.9000000000000008E-3</v>
      </c>
      <c r="J320" s="14">
        <f t="shared" si="231"/>
        <v>6</v>
      </c>
      <c r="K320" s="18">
        <f t="shared" si="232"/>
        <v>0.13337041611119399</v>
      </c>
      <c r="L320" s="18">
        <f t="shared" si="233"/>
        <v>6.6666666666666671E-3</v>
      </c>
      <c r="M320" s="6">
        <f t="shared" si="234"/>
        <v>791.86421891628379</v>
      </c>
      <c r="N320" s="6">
        <f t="shared" si="271"/>
        <v>6.2557273294386428</v>
      </c>
      <c r="O320" s="6">
        <f t="shared" si="235"/>
        <v>6367791.4309025519</v>
      </c>
      <c r="P320" s="6">
        <f>IF($B320&lt;$D$12,0,IF('Plot Data'!X270&gt;0,'Plot Data'!X270,MAX(0,MIN($D$15,$O320))))</f>
        <v>0</v>
      </c>
      <c r="Q320" s="97">
        <f t="shared" si="236"/>
        <v>0</v>
      </c>
      <c r="R320" s="97">
        <f t="shared" si="237"/>
        <v>0</v>
      </c>
      <c r="S320" s="6">
        <f t="shared" si="238"/>
        <v>791.86421891628379</v>
      </c>
      <c r="T320" s="6"/>
      <c r="U320" s="6"/>
      <c r="V320" s="6">
        <f t="shared" si="239"/>
        <v>0</v>
      </c>
      <c r="W320" s="149">
        <f t="shared" si="272"/>
        <v>1</v>
      </c>
      <c r="X320" s="97">
        <f t="shared" si="240"/>
        <v>0</v>
      </c>
      <c r="Y320" s="6">
        <f t="shared" si="241"/>
        <v>178.99982916880356</v>
      </c>
      <c r="Z320" s="6">
        <f t="shared" si="242"/>
        <v>656.0960431321862</v>
      </c>
      <c r="AA320" s="6">
        <f t="shared" si="243"/>
        <v>680.19935084145345</v>
      </c>
      <c r="AB320" s="6">
        <f t="shared" si="244"/>
        <v>35.180775384990042</v>
      </c>
      <c r="AC320" s="6">
        <f t="shared" si="245"/>
        <v>36.615643384222601</v>
      </c>
      <c r="AD320" s="6">
        <f t="array" ref="AD320">SUM(($A320-A290:A320=J290:J320)*(N290:N320))</f>
        <v>6.9482031385355336</v>
      </c>
      <c r="AE320" s="6">
        <f t="shared" si="246"/>
        <v>7497913.2739000358</v>
      </c>
      <c r="AF320" s="6">
        <f t="shared" si="273"/>
        <v>7233060.9769356055</v>
      </c>
      <c r="AG320" s="6">
        <f t="shared" si="274"/>
        <v>0</v>
      </c>
      <c r="AH320" s="6">
        <f t="shared" si="247"/>
        <v>0</v>
      </c>
      <c r="AI320" s="6">
        <f t="shared" si="248"/>
        <v>0</v>
      </c>
      <c r="AJ320" s="6">
        <f t="shared" si="249"/>
        <v>2447.3117424625962</v>
      </c>
      <c r="AK320" s="6">
        <f t="shared" si="250"/>
        <v>3363.112046028099</v>
      </c>
      <c r="AL320" s="6">
        <f t="shared" si="251"/>
        <v>479.56903347543391</v>
      </c>
      <c r="AM320" s="6">
        <f t="shared" si="252"/>
        <v>6289.9928219661288</v>
      </c>
      <c r="AN320" s="6">
        <f t="shared" si="253"/>
        <v>258562.30414246608</v>
      </c>
      <c r="AO320" s="6">
        <f t="shared" si="254"/>
        <v>2086.7260999661653</v>
      </c>
      <c r="AP320" s="6">
        <f t="shared" si="255"/>
        <v>7.3252687182323042</v>
      </c>
      <c r="AQ320" s="14">
        <f t="shared" si="256"/>
        <v>8</v>
      </c>
      <c r="AR320" s="146">
        <f t="shared" si="257"/>
        <v>0</v>
      </c>
      <c r="AS320" s="146">
        <f t="shared" si="258"/>
        <v>0.68</v>
      </c>
      <c r="AT320" s="146">
        <f t="shared" si="259"/>
        <v>1</v>
      </c>
      <c r="AU320" s="77">
        <f t="shared" si="260"/>
        <v>0</v>
      </c>
      <c r="AV320" s="77">
        <f t="shared" si="261"/>
        <v>438.93206715921474</v>
      </c>
      <c r="AW320" s="77">
        <f t="shared" si="262"/>
        <v>23.101687745221827</v>
      </c>
      <c r="AX320" s="77">
        <f t="shared" si="263"/>
        <v>11.455989066803426</v>
      </c>
      <c r="AY320" s="6">
        <f t="shared" si="275"/>
        <v>473.48974397124005</v>
      </c>
      <c r="AZ320" s="6">
        <f t="shared" si="264"/>
        <v>76344.582878011046</v>
      </c>
      <c r="BA320" s="6">
        <f t="shared" si="265"/>
        <v>499.2362134995409</v>
      </c>
      <c r="BB320" s="6">
        <f t="shared" si="266"/>
        <v>266939.02306439815</v>
      </c>
      <c r="BC320" s="6">
        <f t="shared" si="267"/>
        <v>53387.804612879634</v>
      </c>
      <c r="BD320" s="6">
        <f t="shared" si="268"/>
        <v>10478.917515405894</v>
      </c>
      <c r="BE320" s="6">
        <f t="shared" si="269"/>
        <v>0</v>
      </c>
      <c r="BF320" s="6">
        <f t="shared" si="276"/>
        <v>0</v>
      </c>
      <c r="BG320" s="6"/>
      <c r="BH320" s="6"/>
      <c r="BI320" s="51">
        <f t="shared" si="270"/>
        <v>0.96467653235115813</v>
      </c>
      <c r="BT320" s="18"/>
    </row>
    <row r="321" spans="1:72">
      <c r="A321">
        <f t="shared" si="223"/>
        <v>298</v>
      </c>
      <c r="B321" s="30">
        <f t="shared" si="224"/>
        <v>44067</v>
      </c>
      <c r="C321" s="14">
        <f t="shared" si="225"/>
        <v>6</v>
      </c>
      <c r="D321" s="14">
        <f t="shared" si="226"/>
        <v>1</v>
      </c>
      <c r="E321" s="14">
        <f t="shared" si="227"/>
        <v>1</v>
      </c>
      <c r="F321" s="53">
        <f t="shared" si="228"/>
        <v>44067</v>
      </c>
      <c r="G321" s="66">
        <f t="shared" si="229"/>
        <v>0.92</v>
      </c>
      <c r="H321" s="66">
        <f t="shared" si="222"/>
        <v>0.1</v>
      </c>
      <c r="I321" s="172">
        <f t="shared" si="230"/>
        <v>7.9000000000000008E-3</v>
      </c>
      <c r="J321" s="14">
        <f t="shared" si="231"/>
        <v>6</v>
      </c>
      <c r="K321" s="18">
        <f t="shared" si="232"/>
        <v>0.13336200298316553</v>
      </c>
      <c r="L321" s="18">
        <f t="shared" si="233"/>
        <v>6.6666666666666671E-3</v>
      </c>
      <c r="M321" s="6">
        <f t="shared" si="234"/>
        <v>778.08688150398825</v>
      </c>
      <c r="N321" s="6">
        <f t="shared" si="271"/>
        <v>6.1468863638815074</v>
      </c>
      <c r="O321" s="6">
        <f t="shared" si="235"/>
        <v>6367879.7889163587</v>
      </c>
      <c r="P321" s="6">
        <f>IF($B321&lt;$D$12,0,IF('Plot Data'!X271&gt;0,'Plot Data'!X271,MAX(0,MIN($D$15,$O321))))</f>
        <v>0</v>
      </c>
      <c r="Q321" s="97">
        <f t="shared" si="236"/>
        <v>0</v>
      </c>
      <c r="R321" s="97">
        <f t="shared" si="237"/>
        <v>0</v>
      </c>
      <c r="S321" s="6">
        <f t="shared" si="238"/>
        <v>778.08688150398814</v>
      </c>
      <c r="T321" s="6"/>
      <c r="U321" s="6"/>
      <c r="V321" s="6">
        <f t="shared" si="239"/>
        <v>0</v>
      </c>
      <c r="W321" s="149">
        <f t="shared" si="272"/>
        <v>1</v>
      </c>
      <c r="X321" s="97">
        <f t="shared" si="240"/>
        <v>0</v>
      </c>
      <c r="Y321" s="6">
        <f t="shared" si="241"/>
        <v>175.9038769249502</v>
      </c>
      <c r="Z321" s="6">
        <f t="shared" si="242"/>
        <v>644.69945455444235</v>
      </c>
      <c r="AA321" s="6">
        <f t="shared" si="243"/>
        <v>668.43473231481073</v>
      </c>
      <c r="AB321" s="6">
        <f t="shared" si="244"/>
        <v>34.571876930122919</v>
      </c>
      <c r="AC321" s="6">
        <f t="shared" si="245"/>
        <v>35.987016576086177</v>
      </c>
      <c r="AD321" s="6">
        <f t="array" ref="AD321">SUM(($A321-A291:A321=J291:J321)*(N291:N321))</f>
        <v>6.8279456936992764</v>
      </c>
      <c r="AE321" s="6">
        <f t="shared" si="246"/>
        <v>7497906.4459543424</v>
      </c>
      <c r="AF321" s="6">
        <f t="shared" si="273"/>
        <v>7232282.8900541011</v>
      </c>
      <c r="AG321" s="6">
        <f t="shared" si="274"/>
        <v>0</v>
      </c>
      <c r="AH321" s="6">
        <f t="shared" si="247"/>
        <v>0</v>
      </c>
      <c r="AI321" s="6">
        <f t="shared" si="248"/>
        <v>0</v>
      </c>
      <c r="AJ321" s="6">
        <f t="shared" si="249"/>
        <v>2404.7952924871915</v>
      </c>
      <c r="AK321" s="6">
        <f t="shared" si="250"/>
        <v>3304.8048913376074</v>
      </c>
      <c r="AL321" s="6">
        <f t="shared" si="251"/>
        <v>471.32594813577134</v>
      </c>
      <c r="AM321" s="6">
        <f t="shared" si="252"/>
        <v>6180.9261319605703</v>
      </c>
      <c r="AN321" s="6">
        <f t="shared" si="253"/>
        <v>259442.62976828191</v>
      </c>
      <c r="AO321" s="6">
        <f t="shared" si="254"/>
        <v>2093.5540456598646</v>
      </c>
      <c r="AP321" s="6">
        <f t="shared" si="255"/>
        <v>7.1988813459296841</v>
      </c>
      <c r="AQ321" s="14">
        <f t="shared" si="256"/>
        <v>8</v>
      </c>
      <c r="AR321" s="146">
        <f t="shared" si="257"/>
        <v>0</v>
      </c>
      <c r="AS321" s="146">
        <f t="shared" si="258"/>
        <v>0.68</v>
      </c>
      <c r="AT321" s="146">
        <f t="shared" si="259"/>
        <v>1</v>
      </c>
      <c r="AU321" s="77">
        <f t="shared" si="260"/>
        <v>0</v>
      </c>
      <c r="AV321" s="77">
        <f t="shared" si="261"/>
        <v>431.32278369897932</v>
      </c>
      <c r="AW321" s="77">
        <f t="shared" si="262"/>
        <v>22.701199142051546</v>
      </c>
      <c r="AX321" s="77">
        <f t="shared" si="263"/>
        <v>11.257848123196815</v>
      </c>
      <c r="AY321" s="6">
        <f t="shared" si="275"/>
        <v>465.28183096422771</v>
      </c>
      <c r="AZ321" s="6">
        <f t="shared" si="264"/>
        <v>76809.864708975278</v>
      </c>
      <c r="BA321" s="6">
        <f t="shared" si="265"/>
        <v>490.60571058552057</v>
      </c>
      <c r="BB321" s="6">
        <f t="shared" si="266"/>
        <v>267717.10994590214</v>
      </c>
      <c r="BC321" s="6">
        <f t="shared" si="267"/>
        <v>53543.421989180431</v>
      </c>
      <c r="BD321" s="6">
        <f t="shared" si="268"/>
        <v>10513.489392336016</v>
      </c>
      <c r="BE321" s="6">
        <f t="shared" si="269"/>
        <v>0</v>
      </c>
      <c r="BF321" s="6">
        <f t="shared" si="276"/>
        <v>0</v>
      </c>
      <c r="BG321" s="6"/>
      <c r="BH321" s="6"/>
      <c r="BI321" s="51">
        <f t="shared" si="270"/>
        <v>0.96457363694587517</v>
      </c>
      <c r="BT321" s="18"/>
    </row>
    <row r="322" spans="1:72">
      <c r="A322">
        <f t="shared" si="223"/>
        <v>299</v>
      </c>
      <c r="B322" s="30">
        <f t="shared" si="224"/>
        <v>44068</v>
      </c>
      <c r="C322" s="14">
        <f t="shared" si="225"/>
        <v>6</v>
      </c>
      <c r="D322" s="14">
        <f t="shared" si="226"/>
        <v>1</v>
      </c>
      <c r="E322" s="14">
        <f t="shared" si="227"/>
        <v>1</v>
      </c>
      <c r="F322" s="53">
        <f t="shared" si="228"/>
        <v>44068</v>
      </c>
      <c r="G322" s="66">
        <f t="shared" si="229"/>
        <v>0.92</v>
      </c>
      <c r="H322" s="66">
        <f t="shared" si="222"/>
        <v>0.1</v>
      </c>
      <c r="I322" s="172">
        <f t="shared" si="230"/>
        <v>7.9000000000000008E-3</v>
      </c>
      <c r="J322" s="14">
        <f t="shared" si="231"/>
        <v>6</v>
      </c>
      <c r="K322" s="18">
        <f t="shared" si="232"/>
        <v>0.13335373572576695</v>
      </c>
      <c r="L322" s="18">
        <f t="shared" si="233"/>
        <v>6.6666666666666671E-3</v>
      </c>
      <c r="M322" s="6">
        <f t="shared" si="234"/>
        <v>764.53868700113446</v>
      </c>
      <c r="N322" s="6">
        <f t="shared" si="271"/>
        <v>6.0398556273089632</v>
      </c>
      <c r="O322" s="6">
        <f t="shared" si="235"/>
        <v>6367966.691849024</v>
      </c>
      <c r="P322" s="6">
        <f>IF($B322&lt;$D$12,0,IF('Plot Data'!X272&gt;0,'Plot Data'!X272,MAX(0,MIN($D$15,$O322))))</f>
        <v>0</v>
      </c>
      <c r="Q322" s="97">
        <f t="shared" si="236"/>
        <v>0</v>
      </c>
      <c r="R322" s="97">
        <f t="shared" si="237"/>
        <v>0</v>
      </c>
      <c r="S322" s="6">
        <f t="shared" si="238"/>
        <v>764.53868700113446</v>
      </c>
      <c r="T322" s="6"/>
      <c r="U322" s="6"/>
      <c r="V322" s="6">
        <f t="shared" si="239"/>
        <v>0</v>
      </c>
      <c r="W322" s="149">
        <f t="shared" si="272"/>
        <v>1</v>
      </c>
      <c r="X322" s="97">
        <f t="shared" si="240"/>
        <v>0</v>
      </c>
      <c r="Y322" s="6">
        <f t="shared" si="241"/>
        <v>172.8593846506146</v>
      </c>
      <c r="Z322" s="6">
        <f t="shared" si="242"/>
        <v>633.49137513302708</v>
      </c>
      <c r="AA322" s="6">
        <f t="shared" si="243"/>
        <v>656.86566167233548</v>
      </c>
      <c r="AB322" s="6">
        <f t="shared" si="244"/>
        <v>33.973070213561513</v>
      </c>
      <c r="AC322" s="6">
        <f t="shared" si="245"/>
        <v>35.367577634807247</v>
      </c>
      <c r="AD322" s="6">
        <f t="array" ref="AD322">SUM(($A322-A292:A322=J292:J322)*(N292:N322))</f>
        <v>6.7096813671783986</v>
      </c>
      <c r="AE322" s="6">
        <f t="shared" si="246"/>
        <v>7497899.7362729749</v>
      </c>
      <c r="AF322" s="6">
        <f t="shared" si="273"/>
        <v>7231518.3513671001</v>
      </c>
      <c r="AG322" s="6">
        <f t="shared" si="274"/>
        <v>0</v>
      </c>
      <c r="AH322" s="6">
        <f t="shared" si="247"/>
        <v>0</v>
      </c>
      <c r="AI322" s="6">
        <f t="shared" si="248"/>
        <v>0</v>
      </c>
      <c r="AJ322" s="6">
        <f t="shared" si="249"/>
        <v>2362.9832197046844</v>
      </c>
      <c r="AK322" s="6">
        <f t="shared" si="250"/>
        <v>3247.4575345847375</v>
      </c>
      <c r="AL322" s="6">
        <f t="shared" si="251"/>
        <v>463.22175934734719</v>
      </c>
      <c r="AM322" s="6">
        <f t="shared" si="252"/>
        <v>6073.6625136367693</v>
      </c>
      <c r="AN322" s="6">
        <f t="shared" si="253"/>
        <v>260307.7223922397</v>
      </c>
      <c r="AO322" s="6">
        <f t="shared" si="254"/>
        <v>2100.2637270270429</v>
      </c>
      <c r="AP322" s="6">
        <f t="shared" si="255"/>
        <v>7.0745548980492332</v>
      </c>
      <c r="AQ322" s="14">
        <f t="shared" si="256"/>
        <v>8</v>
      </c>
      <c r="AR322" s="146">
        <f t="shared" si="257"/>
        <v>0</v>
      </c>
      <c r="AS322" s="146">
        <f t="shared" si="258"/>
        <v>0.68</v>
      </c>
      <c r="AT322" s="146">
        <f t="shared" si="259"/>
        <v>1</v>
      </c>
      <c r="AU322" s="77">
        <f t="shared" si="260"/>
        <v>0</v>
      </c>
      <c r="AV322" s="77">
        <f t="shared" si="261"/>
        <v>423.83804386339227</v>
      </c>
      <c r="AW322" s="77">
        <f t="shared" si="262"/>
        <v>22.307265466494332</v>
      </c>
      <c r="AX322" s="77">
        <f t="shared" si="263"/>
        <v>11.063000617639332</v>
      </c>
      <c r="AY322" s="6">
        <f t="shared" si="275"/>
        <v>457.20830994752595</v>
      </c>
      <c r="AZ322" s="6">
        <f t="shared" si="264"/>
        <v>77267.073018922805</v>
      </c>
      <c r="BA322" s="6">
        <f t="shared" si="265"/>
        <v>482.1154819369757</v>
      </c>
      <c r="BB322" s="6">
        <f t="shared" si="266"/>
        <v>268481.64863290329</v>
      </c>
      <c r="BC322" s="6">
        <f t="shared" si="267"/>
        <v>53696.329726580661</v>
      </c>
      <c r="BD322" s="6">
        <f t="shared" si="268"/>
        <v>10547.462462549578</v>
      </c>
      <c r="BE322" s="6">
        <f t="shared" si="269"/>
        <v>0</v>
      </c>
      <c r="BF322" s="6">
        <f t="shared" si="276"/>
        <v>0</v>
      </c>
      <c r="BG322" s="6"/>
      <c r="BH322" s="6"/>
      <c r="BI322" s="51">
        <f t="shared" si="270"/>
        <v>0.96447253307253655</v>
      </c>
      <c r="BT322" s="18"/>
    </row>
    <row r="323" spans="1:72">
      <c r="A323">
        <f t="shared" si="223"/>
        <v>300</v>
      </c>
      <c r="B323" s="30">
        <f t="shared" si="224"/>
        <v>44069</v>
      </c>
      <c r="C323" s="14">
        <f t="shared" si="225"/>
        <v>6</v>
      </c>
      <c r="D323" s="14">
        <f t="shared" si="226"/>
        <v>1</v>
      </c>
      <c r="E323" s="14">
        <f t="shared" si="227"/>
        <v>1</v>
      </c>
      <c r="F323" s="53">
        <f t="shared" si="228"/>
        <v>44069</v>
      </c>
      <c r="G323" s="66">
        <f t="shared" si="229"/>
        <v>0.92</v>
      </c>
      <c r="H323" s="66">
        <f t="shared" si="222"/>
        <v>0.1</v>
      </c>
      <c r="I323" s="172">
        <f t="shared" si="230"/>
        <v>7.9000000000000008E-3</v>
      </c>
      <c r="J323" s="14">
        <f t="shared" si="231"/>
        <v>6</v>
      </c>
      <c r="K323" s="18">
        <f t="shared" si="232"/>
        <v>0.13334561193084243</v>
      </c>
      <c r="L323" s="18">
        <f t="shared" si="233"/>
        <v>6.6666666666666671E-3</v>
      </c>
      <c r="M323" s="6">
        <f t="shared" si="234"/>
        <v>751.21580064477587</v>
      </c>
      <c r="N323" s="6">
        <f t="shared" si="271"/>
        <v>5.9346048250937296</v>
      </c>
      <c r="O323" s="6">
        <f t="shared" si="235"/>
        <v>6368052.1626954367</v>
      </c>
      <c r="P323" s="6">
        <f>IF($B323&lt;$D$12,0,IF('Plot Data'!X273&gt;0,'Plot Data'!X273,MAX(0,MIN($D$15,$O323))))</f>
        <v>0</v>
      </c>
      <c r="Q323" s="97">
        <f t="shared" si="236"/>
        <v>0</v>
      </c>
      <c r="R323" s="97">
        <f t="shared" si="237"/>
        <v>0</v>
      </c>
      <c r="S323" s="6">
        <f t="shared" si="238"/>
        <v>751.21580064477587</v>
      </c>
      <c r="T323" s="6"/>
      <c r="U323" s="6"/>
      <c r="V323" s="6">
        <f t="shared" si="239"/>
        <v>0</v>
      </c>
      <c r="W323" s="149">
        <f t="shared" si="272"/>
        <v>1</v>
      </c>
      <c r="X323" s="97">
        <f t="shared" si="240"/>
        <v>0</v>
      </c>
      <c r="Y323" s="6">
        <f t="shared" si="241"/>
        <v>169.86535106780755</v>
      </c>
      <c r="Z323" s="6">
        <f t="shared" si="242"/>
        <v>622.46950520319069</v>
      </c>
      <c r="AA323" s="6">
        <f t="shared" si="243"/>
        <v>645.48833405766868</v>
      </c>
      <c r="AB323" s="6">
        <f t="shared" si="244"/>
        <v>33.384116385369914</v>
      </c>
      <c r="AC323" s="6">
        <f t="shared" si="245"/>
        <v>34.760795892930588</v>
      </c>
      <c r="AD323" s="6">
        <f t="array" ref="AD323">SUM(($A323-A293:A323=J293:J323)*(N293:N323))</f>
        <v>6.5933629861105594</v>
      </c>
      <c r="AE323" s="6">
        <f t="shared" si="246"/>
        <v>7497893.1429099888</v>
      </c>
      <c r="AF323" s="6">
        <f t="shared" si="273"/>
        <v>7230767.1355664553</v>
      </c>
      <c r="AG323" s="6">
        <f t="shared" si="274"/>
        <v>0</v>
      </c>
      <c r="AH323" s="6">
        <f t="shared" si="247"/>
        <v>0</v>
      </c>
      <c r="AI323" s="6">
        <f t="shared" si="248"/>
        <v>0</v>
      </c>
      <c r="AJ323" s="6">
        <f t="shared" si="249"/>
        <v>2321.8641640784617</v>
      </c>
      <c r="AK323" s="6">
        <f t="shared" si="250"/>
        <v>3191.0545893448898</v>
      </c>
      <c r="AL323" s="6">
        <f t="shared" si="251"/>
        <v>455.25171685367593</v>
      </c>
      <c r="AM323" s="6">
        <f t="shared" si="252"/>
        <v>5968.1704702770276</v>
      </c>
      <c r="AN323" s="6">
        <f t="shared" si="253"/>
        <v>261157.83687325811</v>
      </c>
      <c r="AO323" s="6">
        <f t="shared" si="254"/>
        <v>2106.8570900131535</v>
      </c>
      <c r="AP323" s="6">
        <f t="shared" si="255"/>
        <v>6.9522457243239968</v>
      </c>
      <c r="AQ323" s="14">
        <f t="shared" si="256"/>
        <v>8</v>
      </c>
      <c r="AR323" s="146">
        <f t="shared" si="257"/>
        <v>0</v>
      </c>
      <c r="AS323" s="146">
        <f t="shared" si="258"/>
        <v>0.68</v>
      </c>
      <c r="AT323" s="146">
        <f t="shared" si="259"/>
        <v>1</v>
      </c>
      <c r="AU323" s="77">
        <f t="shared" si="260"/>
        <v>0</v>
      </c>
      <c r="AV323" s="77">
        <f t="shared" si="261"/>
        <v>416.47584764216975</v>
      </c>
      <c r="AW323" s="77">
        <f t="shared" si="262"/>
        <v>21.919781454851041</v>
      </c>
      <c r="AX323" s="77">
        <f t="shared" si="263"/>
        <v>10.871382468339686</v>
      </c>
      <c r="AY323" s="6">
        <f t="shared" si="275"/>
        <v>449.26701156536046</v>
      </c>
      <c r="AZ323" s="6">
        <f t="shared" si="264"/>
        <v>77716.340030488165</v>
      </c>
      <c r="BA323" s="6">
        <f t="shared" si="265"/>
        <v>473.76461038954687</v>
      </c>
      <c r="BB323" s="6">
        <f t="shared" si="266"/>
        <v>269232.86443354806</v>
      </c>
      <c r="BC323" s="6">
        <f t="shared" si="267"/>
        <v>53846.572886709619</v>
      </c>
      <c r="BD323" s="6">
        <f t="shared" si="268"/>
        <v>10580.846578934948</v>
      </c>
      <c r="BE323" s="6">
        <f t="shared" si="269"/>
        <v>0</v>
      </c>
      <c r="BF323" s="6">
        <f t="shared" si="276"/>
        <v>0</v>
      </c>
      <c r="BG323" s="6"/>
      <c r="BH323" s="6"/>
      <c r="BI323" s="51">
        <f t="shared" si="270"/>
        <v>0.96437319094149432</v>
      </c>
      <c r="BT323" s="18"/>
    </row>
    <row r="324" spans="1:72">
      <c r="A324">
        <f t="shared" si="223"/>
        <v>301</v>
      </c>
      <c r="B324" s="30">
        <f t="shared" si="224"/>
        <v>44070</v>
      </c>
      <c r="C324" s="14">
        <f t="shared" si="225"/>
        <v>6</v>
      </c>
      <c r="D324" s="14">
        <f t="shared" si="226"/>
        <v>1</v>
      </c>
      <c r="E324" s="14">
        <f t="shared" si="227"/>
        <v>1</v>
      </c>
      <c r="F324" s="53">
        <f t="shared" si="228"/>
        <v>44070</v>
      </c>
      <c r="G324" s="66">
        <f t="shared" si="229"/>
        <v>0.92</v>
      </c>
      <c r="H324" s="66">
        <f t="shared" si="222"/>
        <v>0.1</v>
      </c>
      <c r="I324" s="172">
        <f t="shared" si="230"/>
        <v>7.9000000000000008E-3</v>
      </c>
      <c r="J324" s="14">
        <f t="shared" si="231"/>
        <v>6</v>
      </c>
      <c r="K324" s="18">
        <f t="shared" si="232"/>
        <v>0.1333376292298008</v>
      </c>
      <c r="L324" s="18">
        <f t="shared" si="233"/>
        <v>6.6666666666666671E-3</v>
      </c>
      <c r="M324" s="6">
        <f t="shared" si="234"/>
        <v>738.11452816366966</v>
      </c>
      <c r="N324" s="6">
        <f t="shared" si="271"/>
        <v>5.8311047724929912</v>
      </c>
      <c r="O324" s="6">
        <f t="shared" si="235"/>
        <v>6368136.226573755</v>
      </c>
      <c r="P324" s="6">
        <f>IF($B324&lt;$D$12,0,IF('Plot Data'!X274&gt;0,'Plot Data'!X274,MAX(0,MIN($D$15,$O324))))</f>
        <v>0</v>
      </c>
      <c r="Q324" s="97">
        <f t="shared" si="236"/>
        <v>0</v>
      </c>
      <c r="R324" s="97">
        <f t="shared" si="237"/>
        <v>0</v>
      </c>
      <c r="S324" s="6">
        <f t="shared" si="238"/>
        <v>738.11452816366966</v>
      </c>
      <c r="T324" s="6"/>
      <c r="U324" s="6"/>
      <c r="V324" s="6">
        <f t="shared" si="239"/>
        <v>0</v>
      </c>
      <c r="W324" s="149">
        <f t="shared" si="272"/>
        <v>1</v>
      </c>
      <c r="X324" s="97">
        <f t="shared" si="240"/>
        <v>0</v>
      </c>
      <c r="Y324" s="6">
        <f t="shared" si="241"/>
        <v>166.92058192684959</v>
      </c>
      <c r="Z324" s="6">
        <f t="shared" si="242"/>
        <v>611.63094960090757</v>
      </c>
      <c r="AA324" s="6">
        <f t="shared" si="243"/>
        <v>634.29821132202846</v>
      </c>
      <c r="AB324" s="6">
        <f t="shared" si="244"/>
        <v>32.804802156609306</v>
      </c>
      <c r="AC324" s="6">
        <f t="shared" si="245"/>
        <v>34.16772348683422</v>
      </c>
      <c r="AD324" s="6">
        <f t="array" ref="AD324">SUM(($A324-A294:A324=J294:J324)*(N294:N324))</f>
        <v>6.4789484259303389</v>
      </c>
      <c r="AE324" s="6">
        <f t="shared" si="246"/>
        <v>7497886.6639615633</v>
      </c>
      <c r="AF324" s="6">
        <f t="shared" si="273"/>
        <v>7230029.021038292</v>
      </c>
      <c r="AG324" s="6">
        <f t="shared" si="274"/>
        <v>0</v>
      </c>
      <c r="AH324" s="6">
        <f t="shared" si="247"/>
        <v>0</v>
      </c>
      <c r="AI324" s="6">
        <f t="shared" si="248"/>
        <v>0</v>
      </c>
      <c r="AJ324" s="6">
        <f t="shared" si="249"/>
        <v>2281.4271607143742</v>
      </c>
      <c r="AK324" s="6">
        <f t="shared" si="250"/>
        <v>3135.5825254671599</v>
      </c>
      <c r="AL324" s="6">
        <f t="shared" si="251"/>
        <v>447.40984709752064</v>
      </c>
      <c r="AM324" s="6">
        <f t="shared" si="252"/>
        <v>5864.419533279055</v>
      </c>
      <c r="AN324" s="6">
        <f t="shared" si="253"/>
        <v>261993.22338999383</v>
      </c>
      <c r="AO324" s="6">
        <f t="shared" si="254"/>
        <v>2113.3360384390839</v>
      </c>
      <c r="AP324" s="6">
        <f t="shared" si="255"/>
        <v>6.8319239449893496</v>
      </c>
      <c r="AQ324" s="14">
        <f t="shared" si="256"/>
        <v>8</v>
      </c>
      <c r="AR324" s="146">
        <f t="shared" si="257"/>
        <v>0</v>
      </c>
      <c r="AS324" s="146">
        <f t="shared" si="258"/>
        <v>0.68</v>
      </c>
      <c r="AT324" s="146">
        <f t="shared" si="259"/>
        <v>1</v>
      </c>
      <c r="AU324" s="77">
        <f t="shared" si="260"/>
        <v>0</v>
      </c>
      <c r="AV324" s="77">
        <f t="shared" si="261"/>
        <v>409.23542833593547</v>
      </c>
      <c r="AW324" s="77">
        <f t="shared" si="262"/>
        <v>21.53870675452292</v>
      </c>
      <c r="AX324" s="77">
        <f t="shared" si="263"/>
        <v>10.682917243318368</v>
      </c>
      <c r="AY324" s="6">
        <f t="shared" si="275"/>
        <v>441.45705233377674</v>
      </c>
      <c r="AZ324" s="6">
        <f t="shared" si="264"/>
        <v>78157.79708282194</v>
      </c>
      <c r="BA324" s="6">
        <f t="shared" si="265"/>
        <v>465.55138138538001</v>
      </c>
      <c r="BB324" s="6">
        <f t="shared" si="266"/>
        <v>269970.97896171175</v>
      </c>
      <c r="BC324" s="6">
        <f t="shared" si="267"/>
        <v>53994.195792342354</v>
      </c>
      <c r="BD324" s="6">
        <f t="shared" si="268"/>
        <v>10613.651381091559</v>
      </c>
      <c r="BE324" s="6">
        <f t="shared" si="269"/>
        <v>0</v>
      </c>
      <c r="BF324" s="6">
        <f t="shared" si="276"/>
        <v>0</v>
      </c>
      <c r="BG324" s="6"/>
      <c r="BH324" s="6"/>
      <c r="BI324" s="51">
        <f t="shared" si="270"/>
        <v>0.96427558125001767</v>
      </c>
      <c r="BT324" s="18"/>
    </row>
    <row r="325" spans="1:72">
      <c r="A325">
        <f t="shared" si="223"/>
        <v>302</v>
      </c>
      <c r="B325" s="30">
        <f t="shared" si="224"/>
        <v>44071</v>
      </c>
      <c r="C325" s="14">
        <f t="shared" si="225"/>
        <v>6</v>
      </c>
      <c r="D325" s="14">
        <f t="shared" si="226"/>
        <v>1</v>
      </c>
      <c r="E325" s="14">
        <f t="shared" si="227"/>
        <v>1</v>
      </c>
      <c r="F325" s="53">
        <f t="shared" si="228"/>
        <v>44071</v>
      </c>
      <c r="G325" s="66">
        <f t="shared" si="229"/>
        <v>0.92</v>
      </c>
      <c r="H325" s="66">
        <f t="shared" si="222"/>
        <v>0.1</v>
      </c>
      <c r="I325" s="172">
        <f t="shared" si="230"/>
        <v>7.9000000000000008E-3</v>
      </c>
      <c r="J325" s="14">
        <f t="shared" si="231"/>
        <v>6</v>
      </c>
      <c r="K325" s="18">
        <f t="shared" si="232"/>
        <v>0.13332978529219894</v>
      </c>
      <c r="L325" s="18">
        <f t="shared" si="233"/>
        <v>6.6666666666666671E-3</v>
      </c>
      <c r="M325" s="6">
        <f t="shared" si="234"/>
        <v>725.23147069832942</v>
      </c>
      <c r="N325" s="6">
        <f t="shared" si="271"/>
        <v>5.7293286185168029</v>
      </c>
      <c r="O325" s="6">
        <f t="shared" si="235"/>
        <v>6368218.9077640418</v>
      </c>
      <c r="P325" s="6">
        <f>IF($B325&lt;$D$12,0,IF('Plot Data'!X275&gt;0,'Plot Data'!X275,MAX(0,MIN($D$15,$O325))))</f>
        <v>0</v>
      </c>
      <c r="Q325" s="97">
        <f t="shared" si="236"/>
        <v>0</v>
      </c>
      <c r="R325" s="97">
        <f t="shared" si="237"/>
        <v>0</v>
      </c>
      <c r="S325" s="6">
        <f t="shared" si="238"/>
        <v>725.23147069832942</v>
      </c>
      <c r="T325" s="6"/>
      <c r="U325" s="6"/>
      <c r="V325" s="6">
        <f t="shared" si="239"/>
        <v>0</v>
      </c>
      <c r="W325" s="149">
        <f t="shared" si="272"/>
        <v>1</v>
      </c>
      <c r="X325" s="97">
        <f t="shared" si="240"/>
        <v>0</v>
      </c>
      <c r="Y325" s="6">
        <f t="shared" si="241"/>
        <v>164.02401078304655</v>
      </c>
      <c r="Z325" s="6">
        <f t="shared" si="242"/>
        <v>600.97264051582067</v>
      </c>
      <c r="AA325" s="6">
        <f t="shared" si="243"/>
        <v>623.2912409755769</v>
      </c>
      <c r="AB325" s="6">
        <f t="shared" si="244"/>
        <v>32.234972727722116</v>
      </c>
      <c r="AC325" s="6">
        <f t="shared" si="245"/>
        <v>33.587281828818426</v>
      </c>
      <c r="AD325" s="6">
        <f t="array" ref="AD325">SUM(($A325-A295:A325=J295:J325)*(N295:N325))</f>
        <v>6.3664071137251188</v>
      </c>
      <c r="AE325" s="6">
        <f t="shared" si="246"/>
        <v>7497880.2975544492</v>
      </c>
      <c r="AF325" s="6">
        <f t="shared" si="273"/>
        <v>7229303.7895675935</v>
      </c>
      <c r="AG325" s="6">
        <f t="shared" si="274"/>
        <v>0</v>
      </c>
      <c r="AH325" s="6">
        <f t="shared" si="247"/>
        <v>0</v>
      </c>
      <c r="AI325" s="6">
        <f t="shared" si="248"/>
        <v>0</v>
      </c>
      <c r="AJ325" s="6">
        <f t="shared" si="249"/>
        <v>2241.6619801138363</v>
      </c>
      <c r="AK325" s="6">
        <f t="shared" si="250"/>
        <v>3081.028952279682</v>
      </c>
      <c r="AL325" s="6">
        <f t="shared" si="251"/>
        <v>439.69113088269916</v>
      </c>
      <c r="AM325" s="6">
        <f t="shared" si="252"/>
        <v>5762.3820632762172</v>
      </c>
      <c r="AN325" s="6">
        <f t="shared" si="253"/>
        <v>262814.12592358125</v>
      </c>
      <c r="AO325" s="6">
        <f t="shared" si="254"/>
        <v>2119.702445552809</v>
      </c>
      <c r="AP325" s="6">
        <f t="shared" si="255"/>
        <v>6.7135774253352531</v>
      </c>
      <c r="AQ325" s="14">
        <f t="shared" si="256"/>
        <v>8</v>
      </c>
      <c r="AR325" s="146">
        <f t="shared" si="257"/>
        <v>0</v>
      </c>
      <c r="AS325" s="146">
        <f t="shared" si="258"/>
        <v>0.68</v>
      </c>
      <c r="AT325" s="146">
        <f t="shared" si="259"/>
        <v>1</v>
      </c>
      <c r="AU325" s="77">
        <f t="shared" si="260"/>
        <v>0</v>
      </c>
      <c r="AV325" s="77">
        <f t="shared" si="261"/>
        <v>402.11530036126118</v>
      </c>
      <c r="AW325" s="77">
        <f t="shared" si="262"/>
        <v>21.163963176908482</v>
      </c>
      <c r="AX325" s="77">
        <f t="shared" si="263"/>
        <v>10.497536690114973</v>
      </c>
      <c r="AY325" s="6">
        <f t="shared" si="275"/>
        <v>433.77680022828463</v>
      </c>
      <c r="AZ325" s="6">
        <f t="shared" si="264"/>
        <v>78591.573883050223</v>
      </c>
      <c r="BA325" s="6">
        <f t="shared" si="265"/>
        <v>457.47367511340627</v>
      </c>
      <c r="BB325" s="6">
        <f t="shared" si="266"/>
        <v>270696.21043241007</v>
      </c>
      <c r="BC325" s="6">
        <f t="shared" si="267"/>
        <v>54139.242086482023</v>
      </c>
      <c r="BD325" s="6">
        <f t="shared" si="268"/>
        <v>10645.88635381928</v>
      </c>
      <c r="BE325" s="6">
        <f t="shared" si="269"/>
        <v>0</v>
      </c>
      <c r="BF325" s="6">
        <f t="shared" si="276"/>
        <v>0</v>
      </c>
      <c r="BG325" s="6"/>
      <c r="BH325" s="6"/>
      <c r="BI325" s="51">
        <f t="shared" si="270"/>
        <v>0.96417967514439296</v>
      </c>
      <c r="BT325" s="18"/>
    </row>
    <row r="326" spans="1:72">
      <c r="A326">
        <f t="shared" si="223"/>
        <v>303</v>
      </c>
      <c r="B326" s="30">
        <f t="shared" si="224"/>
        <v>44072</v>
      </c>
      <c r="C326" s="14">
        <f t="shared" si="225"/>
        <v>6</v>
      </c>
      <c r="D326" s="14">
        <f t="shared" si="226"/>
        <v>1</v>
      </c>
      <c r="E326" s="14">
        <f t="shared" si="227"/>
        <v>1</v>
      </c>
      <c r="F326" s="53">
        <f t="shared" si="228"/>
        <v>44072</v>
      </c>
      <c r="G326" s="66">
        <f t="shared" si="229"/>
        <v>0.92</v>
      </c>
      <c r="H326" s="66">
        <f t="shared" si="222"/>
        <v>0.1</v>
      </c>
      <c r="I326" s="172">
        <f t="shared" si="230"/>
        <v>7.9000000000000008E-3</v>
      </c>
      <c r="J326" s="14">
        <f t="shared" si="231"/>
        <v>6</v>
      </c>
      <c r="K326" s="18">
        <f t="shared" si="232"/>
        <v>0.13332207782272659</v>
      </c>
      <c r="L326" s="18">
        <f t="shared" si="233"/>
        <v>6.6666666666666671E-3</v>
      </c>
      <c r="M326" s="6">
        <f t="shared" si="234"/>
        <v>712.56348892077438</v>
      </c>
      <c r="N326" s="6">
        <f t="shared" si="271"/>
        <v>5.629251562474118</v>
      </c>
      <c r="O326" s="6">
        <f t="shared" si="235"/>
        <v>6368300.2281674966</v>
      </c>
      <c r="P326" s="6">
        <f>IF($B326&lt;$D$12,0,IF('Plot Data'!X276&gt;0,'Plot Data'!X276,MAX(0,MIN($D$15,$O326))))</f>
        <v>0</v>
      </c>
      <c r="Q326" s="97">
        <f t="shared" si="236"/>
        <v>0</v>
      </c>
      <c r="R326" s="97">
        <f t="shared" si="237"/>
        <v>0</v>
      </c>
      <c r="S326" s="6">
        <f t="shared" si="238"/>
        <v>712.56348892077438</v>
      </c>
      <c r="T326" s="6"/>
      <c r="U326" s="6"/>
      <c r="V326" s="6">
        <f t="shared" si="239"/>
        <v>0</v>
      </c>
      <c r="W326" s="149">
        <f t="shared" si="272"/>
        <v>1</v>
      </c>
      <c r="X326" s="97">
        <f t="shared" si="240"/>
        <v>0</v>
      </c>
      <c r="Y326" s="6">
        <f t="shared" si="241"/>
        <v>161.17486363861059</v>
      </c>
      <c r="Z326" s="6">
        <f t="shared" si="242"/>
        <v>590.49162253093573</v>
      </c>
      <c r="AA326" s="6">
        <f t="shared" si="243"/>
        <v>612.4644818267202</v>
      </c>
      <c r="AB326" s="6">
        <f t="shared" si="244"/>
        <v>31.674568756651354</v>
      </c>
      <c r="AC326" s="6">
        <f t="shared" si="245"/>
        <v>33.012647331091991</v>
      </c>
      <c r="AD326" s="6">
        <f t="array" ref="AD326">SUM(($A326-A296:A326=J296:J326)*(N296:N326))</f>
        <v>6.2557273294386428</v>
      </c>
      <c r="AE326" s="6">
        <f t="shared" si="246"/>
        <v>7497874.0418271199</v>
      </c>
      <c r="AF326" s="6">
        <f t="shared" si="273"/>
        <v>7228591.2260786723</v>
      </c>
      <c r="AG326" s="6">
        <f t="shared" si="274"/>
        <v>0</v>
      </c>
      <c r="AH326" s="6">
        <f t="shared" si="247"/>
        <v>0</v>
      </c>
      <c r="AI326" s="6">
        <f t="shared" si="248"/>
        <v>0</v>
      </c>
      <c r="AJ326" s="6">
        <f t="shared" si="249"/>
        <v>2202.5589828650645</v>
      </c>
      <c r="AK326" s="6">
        <f t="shared" si="250"/>
        <v>3027.3815242272462</v>
      </c>
      <c r="AL326" s="6">
        <f t="shared" si="251"/>
        <v>432.09732497881987</v>
      </c>
      <c r="AM326" s="6">
        <f t="shared" si="252"/>
        <v>5662.0378320711316</v>
      </c>
      <c r="AN326" s="6">
        <f t="shared" si="253"/>
        <v>263620.77791637764</v>
      </c>
      <c r="AO326" s="6">
        <f t="shared" si="254"/>
        <v>2125.9581728822477</v>
      </c>
      <c r="AP326" s="6">
        <f t="shared" si="255"/>
        <v>6.5971822935168474</v>
      </c>
      <c r="AQ326" s="14">
        <f t="shared" si="256"/>
        <v>8</v>
      </c>
      <c r="AR326" s="146">
        <f t="shared" si="257"/>
        <v>0</v>
      </c>
      <c r="AS326" s="146">
        <f t="shared" si="258"/>
        <v>0.68</v>
      </c>
      <c r="AT326" s="146">
        <f t="shared" si="259"/>
        <v>1</v>
      </c>
      <c r="AU326" s="77">
        <f t="shared" si="260"/>
        <v>0</v>
      </c>
      <c r="AV326" s="77">
        <f t="shared" si="261"/>
        <v>395.1135934421863</v>
      </c>
      <c r="AW326" s="77">
        <f t="shared" si="262"/>
        <v>20.795452286430859</v>
      </c>
      <c r="AX326" s="77">
        <f t="shared" si="263"/>
        <v>10.315191272871076</v>
      </c>
      <c r="AY326" s="6">
        <f t="shared" si="275"/>
        <v>426.22423700148823</v>
      </c>
      <c r="AZ326" s="6">
        <f t="shared" si="264"/>
        <v>79017.79812005171</v>
      </c>
      <c r="BA326" s="6">
        <f t="shared" si="265"/>
        <v>449.5292837159858</v>
      </c>
      <c r="BB326" s="6">
        <f t="shared" si="266"/>
        <v>271408.77392133087</v>
      </c>
      <c r="BC326" s="6">
        <f t="shared" si="267"/>
        <v>54281.754784266181</v>
      </c>
      <c r="BD326" s="6">
        <f t="shared" si="268"/>
        <v>10677.560922575931</v>
      </c>
      <c r="BE326" s="6">
        <f t="shared" si="269"/>
        <v>0</v>
      </c>
      <c r="BF326" s="6">
        <f t="shared" si="276"/>
        <v>0</v>
      </c>
      <c r="BG326" s="6"/>
      <c r="BH326" s="6"/>
      <c r="BI326" s="51">
        <f t="shared" si="270"/>
        <v>0.96408544418774644</v>
      </c>
      <c r="BT326" s="18"/>
    </row>
    <row r="327" spans="1:72">
      <c r="A327">
        <f t="shared" si="223"/>
        <v>304</v>
      </c>
      <c r="B327" s="30">
        <f t="shared" si="224"/>
        <v>44073</v>
      </c>
      <c r="C327" s="14">
        <f t="shared" si="225"/>
        <v>6</v>
      </c>
      <c r="D327" s="14">
        <f t="shared" si="226"/>
        <v>1</v>
      </c>
      <c r="E327" s="14">
        <f t="shared" si="227"/>
        <v>1</v>
      </c>
      <c r="F327" s="53">
        <f t="shared" si="228"/>
        <v>44073</v>
      </c>
      <c r="G327" s="66">
        <f t="shared" si="229"/>
        <v>0.92</v>
      </c>
      <c r="H327" s="66">
        <f t="shared" si="222"/>
        <v>0.1</v>
      </c>
      <c r="I327" s="172">
        <f t="shared" si="230"/>
        <v>7.9000000000000008E-3</v>
      </c>
      <c r="J327" s="14">
        <f t="shared" si="231"/>
        <v>6</v>
      </c>
      <c r="K327" s="18">
        <f t="shared" si="232"/>
        <v>0.13331450455865784</v>
      </c>
      <c r="L327" s="18">
        <f t="shared" si="233"/>
        <v>6.6666666666666671E-3</v>
      </c>
      <c r="M327" s="6">
        <f t="shared" si="234"/>
        <v>700.10757640745942</v>
      </c>
      <c r="N327" s="6">
        <f t="shared" si="271"/>
        <v>5.5308498536189301</v>
      </c>
      <c r="O327" s="6">
        <f t="shared" si="235"/>
        <v>6368380.2033957914</v>
      </c>
      <c r="P327" s="6">
        <f>IF($B327&lt;$D$12,0,IF('Plot Data'!X277&gt;0,'Plot Data'!X277,MAX(0,MIN($D$15,$O327))))</f>
        <v>0</v>
      </c>
      <c r="Q327" s="97">
        <f t="shared" si="236"/>
        <v>0</v>
      </c>
      <c r="R327" s="97">
        <f t="shared" si="237"/>
        <v>0</v>
      </c>
      <c r="S327" s="6">
        <f t="shared" si="238"/>
        <v>700.10757640745942</v>
      </c>
      <c r="T327" s="6"/>
      <c r="U327" s="6"/>
      <c r="V327" s="6">
        <f t="shared" si="239"/>
        <v>0</v>
      </c>
      <c r="W327" s="149">
        <f t="shared" si="272"/>
        <v>1</v>
      </c>
      <c r="X327" s="97">
        <f t="shared" si="240"/>
        <v>0</v>
      </c>
      <c r="Y327" s="6">
        <f t="shared" si="241"/>
        <v>158.37284378325677</v>
      </c>
      <c r="Z327" s="6">
        <f t="shared" si="242"/>
        <v>580.18517655866356</v>
      </c>
      <c r="AA327" s="6">
        <f t="shared" si="243"/>
        <v>601.81680637637567</v>
      </c>
      <c r="AB327" s="6">
        <f t="shared" si="244"/>
        <v>31.12347526015953</v>
      </c>
      <c r="AC327" s="6">
        <f t="shared" si="245"/>
        <v>32.445630626553111</v>
      </c>
      <c r="AD327" s="6">
        <f t="array" ref="AD327">SUM(($A327-A297:A327=J297:J327)*(N297:N327))</f>
        <v>6.1468863638815074</v>
      </c>
      <c r="AE327" s="6">
        <f t="shared" si="246"/>
        <v>7497867.8949407563</v>
      </c>
      <c r="AF327" s="6">
        <f t="shared" si="273"/>
        <v>7227891.1185022648</v>
      </c>
      <c r="AG327" s="6">
        <f t="shared" si="274"/>
        <v>0</v>
      </c>
      <c r="AH327" s="6">
        <f t="shared" si="247"/>
        <v>0</v>
      </c>
      <c r="AI327" s="6">
        <f t="shared" si="248"/>
        <v>0</v>
      </c>
      <c r="AJ327" s="6">
        <f t="shared" si="249"/>
        <v>2164.1085389306036</v>
      </c>
      <c r="AK327" s="6">
        <f t="shared" si="250"/>
        <v>2974.6264191493747</v>
      </c>
      <c r="AL327" s="6">
        <f t="shared" si="251"/>
        <v>424.62828324854479</v>
      </c>
      <c r="AM327" s="6">
        <f t="shared" si="252"/>
        <v>5563.3632413285231</v>
      </c>
      <c r="AN327" s="6">
        <f t="shared" si="253"/>
        <v>264413.41319716384</v>
      </c>
      <c r="AO327" s="6">
        <f t="shared" si="254"/>
        <v>2132.1050592461293</v>
      </c>
      <c r="AP327" s="6">
        <f t="shared" si="255"/>
        <v>6.4827084685662806</v>
      </c>
      <c r="AQ327" s="14">
        <f t="shared" si="256"/>
        <v>8</v>
      </c>
      <c r="AR327" s="146">
        <f t="shared" si="257"/>
        <v>0</v>
      </c>
      <c r="AS327" s="146">
        <f t="shared" si="258"/>
        <v>0.68</v>
      </c>
      <c r="AT327" s="146">
        <f t="shared" si="259"/>
        <v>1</v>
      </c>
      <c r="AU327" s="77">
        <f t="shared" si="260"/>
        <v>0</v>
      </c>
      <c r="AV327" s="77">
        <f t="shared" si="261"/>
        <v>388.22832577322021</v>
      </c>
      <c r="AW327" s="77">
        <f t="shared" si="262"/>
        <v>20.433069777537906</v>
      </c>
      <c r="AX327" s="77">
        <f t="shared" si="263"/>
        <v>10.135862002128434</v>
      </c>
      <c r="AY327" s="6">
        <f t="shared" si="275"/>
        <v>418.79725755288655</v>
      </c>
      <c r="AZ327" s="6">
        <f t="shared" si="264"/>
        <v>79436.595377604594</v>
      </c>
      <c r="BA327" s="6">
        <f t="shared" si="265"/>
        <v>441.71607137050677</v>
      </c>
      <c r="BB327" s="6">
        <f t="shared" si="266"/>
        <v>272108.8814977383</v>
      </c>
      <c r="BC327" s="6">
        <f t="shared" si="267"/>
        <v>54421.776299547673</v>
      </c>
      <c r="BD327" s="6">
        <f t="shared" si="268"/>
        <v>10708.68439783609</v>
      </c>
      <c r="BE327" s="6">
        <f t="shared" si="269"/>
        <v>0</v>
      </c>
      <c r="BF327" s="6">
        <f t="shared" si="276"/>
        <v>0</v>
      </c>
      <c r="BG327" s="6"/>
      <c r="BH327" s="6"/>
      <c r="BI327" s="51">
        <f t="shared" si="270"/>
        <v>0.96399286034091636</v>
      </c>
      <c r="BT327" s="18"/>
    </row>
    <row r="328" spans="1:72">
      <c r="A328">
        <f t="shared" si="223"/>
        <v>305</v>
      </c>
      <c r="B328" s="30">
        <f t="shared" si="224"/>
        <v>44074</v>
      </c>
      <c r="C328" s="14">
        <f t="shared" si="225"/>
        <v>6</v>
      </c>
      <c r="D328" s="14">
        <f t="shared" si="226"/>
        <v>1</v>
      </c>
      <c r="E328" s="14">
        <f t="shared" si="227"/>
        <v>1</v>
      </c>
      <c r="F328" s="53">
        <f t="shared" si="228"/>
        <v>44074</v>
      </c>
      <c r="G328" s="66">
        <f t="shared" si="229"/>
        <v>0.92</v>
      </c>
      <c r="H328" s="66">
        <f t="shared" si="222"/>
        <v>0.1</v>
      </c>
      <c r="I328" s="172">
        <f t="shared" si="230"/>
        <v>7.9000000000000008E-3</v>
      </c>
      <c r="J328" s="14">
        <f t="shared" si="231"/>
        <v>6</v>
      </c>
      <c r="K328" s="18">
        <f t="shared" si="232"/>
        <v>0.1333070632683421</v>
      </c>
      <c r="L328" s="18">
        <f t="shared" si="233"/>
        <v>6.6666666666666671E-3</v>
      </c>
      <c r="M328" s="6">
        <f t="shared" si="234"/>
        <v>687.86052139766593</v>
      </c>
      <c r="N328" s="6">
        <f t="shared" si="271"/>
        <v>5.4340981190415611</v>
      </c>
      <c r="O328" s="6">
        <f t="shared" si="235"/>
        <v>6368458.8519445127</v>
      </c>
      <c r="P328" s="6">
        <f>IF($B328&lt;$D$12,0,IF('Plot Data'!X278&gt;0,'Plot Data'!X278,MAX(0,MIN($D$15,$O328))))</f>
        <v>0</v>
      </c>
      <c r="Q328" s="97">
        <f t="shared" si="236"/>
        <v>0</v>
      </c>
      <c r="R328" s="97">
        <f t="shared" si="237"/>
        <v>0</v>
      </c>
      <c r="S328" s="6">
        <f t="shared" si="238"/>
        <v>687.86052139766593</v>
      </c>
      <c r="T328" s="6"/>
      <c r="U328" s="6"/>
      <c r="V328" s="6">
        <f t="shared" si="239"/>
        <v>0</v>
      </c>
      <c r="W328" s="149">
        <f t="shared" si="272"/>
        <v>1</v>
      </c>
      <c r="X328" s="97">
        <f t="shared" si="240"/>
        <v>0</v>
      </c>
      <c r="Y328" s="6">
        <f t="shared" si="241"/>
        <v>155.61737630079767</v>
      </c>
      <c r="Z328" s="6">
        <f t="shared" si="242"/>
        <v>570.05079113661952</v>
      </c>
      <c r="AA328" s="6">
        <f t="shared" si="243"/>
        <v>591.34602994303111</v>
      </c>
      <c r="AB328" s="6">
        <f t="shared" si="244"/>
        <v>30.58154748004538</v>
      </c>
      <c r="AC328" s="6">
        <f t="shared" si="245"/>
        <v>31.887463770870234</v>
      </c>
      <c r="AD328" s="6">
        <f t="array" ref="AD328">SUM(($A328-A298:A328=J298:J328)*(N298:N328))</f>
        <v>6.0398556273089632</v>
      </c>
      <c r="AE328" s="6">
        <f t="shared" si="246"/>
        <v>7497861.8550851289</v>
      </c>
      <c r="AF328" s="6">
        <f t="shared" si="273"/>
        <v>7227203.2579808673</v>
      </c>
      <c r="AG328" s="6">
        <f t="shared" si="274"/>
        <v>0</v>
      </c>
      <c r="AH328" s="6">
        <f t="shared" si="247"/>
        <v>0</v>
      </c>
      <c r="AI328" s="6">
        <f t="shared" si="248"/>
        <v>0</v>
      </c>
      <c r="AJ328" s="6">
        <f t="shared" si="249"/>
        <v>2126.3008928908525</v>
      </c>
      <c r="AK328" s="6">
        <f t="shared" si="250"/>
        <v>2922.7496328629177</v>
      </c>
      <c r="AL328" s="6">
        <f t="shared" si="251"/>
        <v>417.28251133041101</v>
      </c>
      <c r="AM328" s="6">
        <f t="shared" si="252"/>
        <v>5466.3330370841804</v>
      </c>
      <c r="AN328" s="6">
        <f t="shared" si="253"/>
        <v>265192.26406717853</v>
      </c>
      <c r="AO328" s="6">
        <f t="shared" si="254"/>
        <v>2138.1449148734382</v>
      </c>
      <c r="AP328" s="6">
        <f t="shared" si="255"/>
        <v>6.3701241733676524</v>
      </c>
      <c r="AQ328" s="14">
        <f t="shared" si="256"/>
        <v>8</v>
      </c>
      <c r="AR328" s="146">
        <f t="shared" si="257"/>
        <v>0</v>
      </c>
      <c r="AS328" s="146">
        <f t="shared" si="258"/>
        <v>0.68</v>
      </c>
      <c r="AT328" s="146">
        <f t="shared" si="259"/>
        <v>1</v>
      </c>
      <c r="AU328" s="77">
        <f t="shared" si="260"/>
        <v>0</v>
      </c>
      <c r="AV328" s="77">
        <f t="shared" si="261"/>
        <v>381.45758815498453</v>
      </c>
      <c r="AW328" s="77">
        <f t="shared" si="262"/>
        <v>20.076715166051816</v>
      </c>
      <c r="AX328" s="77">
        <f t="shared" si="263"/>
        <v>9.9595120832510489</v>
      </c>
      <c r="AY328" s="6">
        <f t="shared" si="275"/>
        <v>411.49381540428743</v>
      </c>
      <c r="AZ328" s="6">
        <f t="shared" si="264"/>
        <v>79848.089193008884</v>
      </c>
      <c r="BA328" s="6">
        <f t="shared" si="265"/>
        <v>434.03206914765804</v>
      </c>
      <c r="BB328" s="6">
        <f t="shared" si="266"/>
        <v>272796.74201913597</v>
      </c>
      <c r="BC328" s="6">
        <f t="shared" si="267"/>
        <v>54559.348403827207</v>
      </c>
      <c r="BD328" s="6">
        <f t="shared" si="268"/>
        <v>10739.265945316136</v>
      </c>
      <c r="BE328" s="6">
        <f t="shared" si="269"/>
        <v>0</v>
      </c>
      <c r="BF328" s="6">
        <f t="shared" si="276"/>
        <v>0</v>
      </c>
      <c r="BG328" s="6"/>
      <c r="BH328" s="6"/>
      <c r="BI328" s="51">
        <f t="shared" si="270"/>
        <v>0.96390189598909481</v>
      </c>
      <c r="BT328" s="18"/>
    </row>
    <row r="329" spans="1:72">
      <c r="A329">
        <f t="shared" si="223"/>
        <v>306</v>
      </c>
      <c r="B329" s="30">
        <f t="shared" si="224"/>
        <v>44075</v>
      </c>
      <c r="C329" s="14">
        <f t="shared" si="225"/>
        <v>6</v>
      </c>
      <c r="D329" s="14">
        <f t="shared" si="226"/>
        <v>1</v>
      </c>
      <c r="E329" s="14">
        <f t="shared" si="227"/>
        <v>1</v>
      </c>
      <c r="F329" s="53">
        <f t="shared" si="228"/>
        <v>44075</v>
      </c>
      <c r="G329" s="66">
        <f t="shared" si="229"/>
        <v>0.92</v>
      </c>
      <c r="H329" s="66">
        <f t="shared" si="222"/>
        <v>0.1</v>
      </c>
      <c r="I329" s="172">
        <f t="shared" si="230"/>
        <v>7.9000000000000008E-3</v>
      </c>
      <c r="J329" s="14">
        <f t="shared" si="231"/>
        <v>6</v>
      </c>
      <c r="K329" s="18">
        <f t="shared" si="232"/>
        <v>0.13329975175337527</v>
      </c>
      <c r="L329" s="18">
        <f t="shared" si="233"/>
        <v>6.6666666666666671E-3</v>
      </c>
      <c r="M329" s="6">
        <f t="shared" si="234"/>
        <v>675.81906508209579</v>
      </c>
      <c r="N329" s="6">
        <f t="shared" si="271"/>
        <v>5.3389706141485576</v>
      </c>
      <c r="O329" s="6">
        <f t="shared" si="235"/>
        <v>6368536.1937408382</v>
      </c>
      <c r="P329" s="6">
        <f>IF($B329&lt;$D$12,0,IF('Plot Data'!X279&gt;0,'Plot Data'!X279,MAX(0,MIN($D$15,$O329))))</f>
        <v>0</v>
      </c>
      <c r="Q329" s="97">
        <f t="shared" si="236"/>
        <v>0</v>
      </c>
      <c r="R329" s="97">
        <f t="shared" si="237"/>
        <v>0</v>
      </c>
      <c r="S329" s="6">
        <f t="shared" si="238"/>
        <v>675.81906508209579</v>
      </c>
      <c r="T329" s="6"/>
      <c r="U329" s="6"/>
      <c r="V329" s="6">
        <f t="shared" si="239"/>
        <v>0</v>
      </c>
      <c r="W329" s="149">
        <f t="shared" si="272"/>
        <v>1</v>
      </c>
      <c r="X329" s="97">
        <f t="shared" si="240"/>
        <v>0</v>
      </c>
      <c r="Y329" s="6">
        <f t="shared" si="241"/>
        <v>152.90773740022689</v>
      </c>
      <c r="Z329" s="6">
        <f t="shared" si="242"/>
        <v>560.0860611259676</v>
      </c>
      <c r="AA329" s="6">
        <f t="shared" si="243"/>
        <v>581.04940212086217</v>
      </c>
      <c r="AB329" s="6">
        <f t="shared" si="244"/>
        <v>30.048632025791036</v>
      </c>
      <c r="AC329" s="6">
        <f t="shared" si="245"/>
        <v>31.338772066347971</v>
      </c>
      <c r="AD329" s="6">
        <f t="array" ref="AD329">SUM(($A329-A299:A329=J299:J329)*(N299:N329))</f>
        <v>5.9346048250937296</v>
      </c>
      <c r="AE329" s="6">
        <f t="shared" si="246"/>
        <v>7497855.9204803035</v>
      </c>
      <c r="AF329" s="6">
        <f t="shared" si="273"/>
        <v>7226527.4389157854</v>
      </c>
      <c r="AG329" s="6">
        <f t="shared" si="274"/>
        <v>0</v>
      </c>
      <c r="AH329" s="6">
        <f t="shared" si="247"/>
        <v>0</v>
      </c>
      <c r="AI329" s="6">
        <f t="shared" si="248"/>
        <v>0</v>
      </c>
      <c r="AJ329" s="6">
        <f t="shared" si="249"/>
        <v>2089.1261594467537</v>
      </c>
      <c r="AK329" s="6">
        <f t="shared" si="250"/>
        <v>2871.7376598422325</v>
      </c>
      <c r="AL329" s="6">
        <f t="shared" si="251"/>
        <v>410.05776646476033</v>
      </c>
      <c r="AM329" s="6">
        <f t="shared" si="252"/>
        <v>5370.9215857537474</v>
      </c>
      <c r="AN329" s="6">
        <f t="shared" si="253"/>
        <v>265957.55997876596</v>
      </c>
      <c r="AO329" s="6">
        <f t="shared" si="254"/>
        <v>2144.0795196985318</v>
      </c>
      <c r="AP329" s="6">
        <f t="shared" si="255"/>
        <v>6.2593989530698435</v>
      </c>
      <c r="AQ329" s="14">
        <f t="shared" si="256"/>
        <v>8</v>
      </c>
      <c r="AR329" s="146">
        <f t="shared" si="257"/>
        <v>0</v>
      </c>
      <c r="AS329" s="146">
        <f t="shared" si="258"/>
        <v>0.68</v>
      </c>
      <c r="AT329" s="146">
        <f t="shared" si="259"/>
        <v>1</v>
      </c>
      <c r="AU329" s="77">
        <f t="shared" si="260"/>
        <v>0</v>
      </c>
      <c r="AV329" s="77">
        <f t="shared" si="261"/>
        <v>374.79962405689668</v>
      </c>
      <c r="AW329" s="77">
        <f t="shared" si="262"/>
        <v>19.726296002994562</v>
      </c>
      <c r="AX329" s="77">
        <f t="shared" si="263"/>
        <v>9.7860951936145213</v>
      </c>
      <c r="AY329" s="6">
        <f t="shared" si="275"/>
        <v>404.31201525350576</v>
      </c>
      <c r="AZ329" s="6">
        <f t="shared" si="264"/>
        <v>80252.401208262396</v>
      </c>
      <c r="BA329" s="6">
        <f t="shared" si="265"/>
        <v>426.4754556199415</v>
      </c>
      <c r="BB329" s="6">
        <f t="shared" si="266"/>
        <v>273472.56108421809</v>
      </c>
      <c r="BC329" s="6">
        <f t="shared" si="267"/>
        <v>54694.512216843628</v>
      </c>
      <c r="BD329" s="6">
        <f t="shared" si="268"/>
        <v>10769.314577341927</v>
      </c>
      <c r="BE329" s="6">
        <f t="shared" si="269"/>
        <v>0</v>
      </c>
      <c r="BF329" s="6">
        <f t="shared" si="276"/>
        <v>0</v>
      </c>
      <c r="BG329" s="6"/>
      <c r="BH329" s="6"/>
      <c r="BI329" s="51">
        <f t="shared" si="270"/>
        <v>0.96381252394789452</v>
      </c>
      <c r="BT329" s="18"/>
    </row>
    <row r="330" spans="1:72">
      <c r="A330">
        <f t="shared" si="223"/>
        <v>307</v>
      </c>
      <c r="B330" s="30">
        <f t="shared" si="224"/>
        <v>44076</v>
      </c>
      <c r="C330" s="14">
        <f t="shared" si="225"/>
        <v>6</v>
      </c>
      <c r="D330" s="14">
        <f t="shared" si="226"/>
        <v>1</v>
      </c>
      <c r="E330" s="14">
        <f t="shared" si="227"/>
        <v>1</v>
      </c>
      <c r="F330" s="53">
        <f t="shared" si="228"/>
        <v>44076</v>
      </c>
      <c r="G330" s="66">
        <f t="shared" si="229"/>
        <v>0.92</v>
      </c>
      <c r="H330" s="66">
        <f t="shared" si="222"/>
        <v>0.1</v>
      </c>
      <c r="I330" s="172">
        <f t="shared" si="230"/>
        <v>7.9000000000000008E-3</v>
      </c>
      <c r="J330" s="14">
        <f t="shared" si="231"/>
        <v>6</v>
      </c>
      <c r="K330" s="18">
        <f t="shared" si="232"/>
        <v>0.13329256784912025</v>
      </c>
      <c r="L330" s="18">
        <f t="shared" si="233"/>
        <v>6.6666666666666671E-3</v>
      </c>
      <c r="M330" s="6">
        <f t="shared" si="234"/>
        <v>663.97999566592148</v>
      </c>
      <c r="N330" s="6">
        <f t="shared" si="271"/>
        <v>5.2454419657607803</v>
      </c>
      <c r="O330" s="6">
        <f t="shared" si="235"/>
        <v>6368612.2490603672</v>
      </c>
      <c r="P330" s="6">
        <f>IF($B330&lt;$D$12,0,IF('Plot Data'!X280&gt;0,'Plot Data'!X280,MAX(0,MIN($D$15,$O330))))</f>
        <v>0</v>
      </c>
      <c r="Q330" s="97">
        <f t="shared" si="236"/>
        <v>0</v>
      </c>
      <c r="R330" s="97">
        <f t="shared" si="237"/>
        <v>0</v>
      </c>
      <c r="S330" s="6">
        <f t="shared" si="238"/>
        <v>663.97999566592148</v>
      </c>
      <c r="T330" s="6"/>
      <c r="U330" s="6"/>
      <c r="V330" s="6">
        <f t="shared" si="239"/>
        <v>0</v>
      </c>
      <c r="W330" s="149">
        <f t="shared" si="272"/>
        <v>1</v>
      </c>
      <c r="X330" s="97">
        <f t="shared" si="240"/>
        <v>0</v>
      </c>
      <c r="Y330" s="6">
        <f t="shared" si="241"/>
        <v>150.24316012895517</v>
      </c>
      <c r="Z330" s="6">
        <f t="shared" si="242"/>
        <v>550.28841711813277</v>
      </c>
      <c r="AA330" s="6">
        <f t="shared" si="243"/>
        <v>570.92400849002968</v>
      </c>
      <c r="AB330" s="6">
        <f t="shared" si="244"/>
        <v>29.524581126546789</v>
      </c>
      <c r="AC330" s="6">
        <f t="shared" si="245"/>
        <v>30.799610724703136</v>
      </c>
      <c r="AD330" s="6">
        <f t="array" ref="AD330">SUM(($A330-A300:A330=J300:J330)*(N300:N330))</f>
        <v>5.8311047724929912</v>
      </c>
      <c r="AE330" s="6">
        <f t="shared" si="246"/>
        <v>7497850.0893755313</v>
      </c>
      <c r="AF330" s="6">
        <f t="shared" si="273"/>
        <v>7225863.4589201193</v>
      </c>
      <c r="AG330" s="6">
        <f t="shared" si="274"/>
        <v>0</v>
      </c>
      <c r="AH330" s="6">
        <f t="shared" si="247"/>
        <v>0</v>
      </c>
      <c r="AI330" s="6">
        <f t="shared" si="248"/>
        <v>0</v>
      </c>
      <c r="AJ330" s="6">
        <f t="shared" si="249"/>
        <v>2052.5745778655873</v>
      </c>
      <c r="AK330" s="6">
        <f t="shared" si="250"/>
        <v>2821.5774873437886</v>
      </c>
      <c r="AL330" s="6">
        <f t="shared" si="251"/>
        <v>402.95163209411095</v>
      </c>
      <c r="AM330" s="6">
        <f t="shared" si="252"/>
        <v>5277.103697303487</v>
      </c>
      <c r="AN330" s="6">
        <f t="shared" si="253"/>
        <v>266709.52675810969</v>
      </c>
      <c r="AO330" s="6">
        <f t="shared" si="254"/>
        <v>2149.9106244710247</v>
      </c>
      <c r="AP330" s="6">
        <f t="shared" si="255"/>
        <v>6.1505049225530195</v>
      </c>
      <c r="AQ330" s="14">
        <f t="shared" si="256"/>
        <v>8</v>
      </c>
      <c r="AR330" s="146">
        <f t="shared" si="257"/>
        <v>0</v>
      </c>
      <c r="AS330" s="146">
        <f t="shared" si="258"/>
        <v>0.68</v>
      </c>
      <c r="AT330" s="146">
        <f t="shared" si="259"/>
        <v>1</v>
      </c>
      <c r="AU330" s="77">
        <f t="shared" si="260"/>
        <v>0</v>
      </c>
      <c r="AV330" s="77">
        <f t="shared" si="261"/>
        <v>368.25281107425621</v>
      </c>
      <c r="AW330" s="77">
        <f t="shared" si="262"/>
        <v>19.381726898645063</v>
      </c>
      <c r="AX330" s="77">
        <f t="shared" si="263"/>
        <v>9.6155622482531307</v>
      </c>
      <c r="AY330" s="6">
        <f t="shared" si="275"/>
        <v>397.25010022115441</v>
      </c>
      <c r="AZ330" s="6">
        <f t="shared" si="264"/>
        <v>80649.651308483546</v>
      </c>
      <c r="BA330" s="6">
        <f t="shared" si="265"/>
        <v>419.04446828505439</v>
      </c>
      <c r="BB330" s="6">
        <f t="shared" si="266"/>
        <v>274136.54107988399</v>
      </c>
      <c r="BC330" s="6">
        <f t="shared" si="267"/>
        <v>54827.308215976809</v>
      </c>
      <c r="BD330" s="6">
        <f t="shared" si="268"/>
        <v>10798.839158468474</v>
      </c>
      <c r="BE330" s="6">
        <f t="shared" si="269"/>
        <v>0</v>
      </c>
      <c r="BF330" s="6">
        <f t="shared" si="276"/>
        <v>0</v>
      </c>
      <c r="BG330" s="6"/>
      <c r="BH330" s="6"/>
      <c r="BI330" s="51">
        <f t="shared" si="270"/>
        <v>0.96372471745723254</v>
      </c>
      <c r="BT330" s="18"/>
    </row>
    <row r="331" spans="1:72">
      <c r="A331">
        <f t="shared" si="223"/>
        <v>308</v>
      </c>
      <c r="B331" s="30">
        <f t="shared" si="224"/>
        <v>44077</v>
      </c>
      <c r="C331" s="14">
        <f t="shared" si="225"/>
        <v>6</v>
      </c>
      <c r="D331" s="14">
        <f t="shared" si="226"/>
        <v>1</v>
      </c>
      <c r="E331" s="14">
        <f t="shared" si="227"/>
        <v>1</v>
      </c>
      <c r="F331" s="53">
        <f t="shared" si="228"/>
        <v>44077</v>
      </c>
      <c r="G331" s="66">
        <f t="shared" si="229"/>
        <v>0.92</v>
      </c>
      <c r="H331" s="66">
        <f t="shared" si="222"/>
        <v>0.1</v>
      </c>
      <c r="I331" s="172">
        <f t="shared" si="230"/>
        <v>7.9000000000000008E-3</v>
      </c>
      <c r="J331" s="14">
        <f t="shared" si="231"/>
        <v>6</v>
      </c>
      <c r="K331" s="18">
        <f t="shared" si="232"/>
        <v>0.13328550942424025</v>
      </c>
      <c r="L331" s="18">
        <f t="shared" si="233"/>
        <v>6.6666666666666671E-3</v>
      </c>
      <c r="M331" s="6">
        <f t="shared" si="234"/>
        <v>652.34018523660507</v>
      </c>
      <c r="N331" s="6">
        <f t="shared" si="271"/>
        <v>5.1534874633691805</v>
      </c>
      <c r="O331" s="6">
        <f t="shared" si="235"/>
        <v>6368687.0378264934</v>
      </c>
      <c r="P331" s="6">
        <f>IF($B331&lt;$D$12,0,IF('Plot Data'!X281&gt;0,'Plot Data'!X281,MAX(0,MIN($D$15,$O331))))</f>
        <v>0</v>
      </c>
      <c r="Q331" s="97">
        <f t="shared" si="236"/>
        <v>0</v>
      </c>
      <c r="R331" s="97">
        <f t="shared" si="237"/>
        <v>0</v>
      </c>
      <c r="S331" s="6">
        <f t="shared" si="238"/>
        <v>652.34018523660507</v>
      </c>
      <c r="T331" s="6"/>
      <c r="U331" s="6"/>
      <c r="V331" s="6">
        <f t="shared" si="239"/>
        <v>0</v>
      </c>
      <c r="W331" s="149">
        <f t="shared" si="272"/>
        <v>1</v>
      </c>
      <c r="X331" s="97">
        <f t="shared" si="240"/>
        <v>0</v>
      </c>
      <c r="Y331" s="6">
        <f t="shared" si="241"/>
        <v>147.62290563273393</v>
      </c>
      <c r="Z331" s="6">
        <f t="shared" si="242"/>
        <v>540.65525206567668</v>
      </c>
      <c r="AA331" s="6">
        <f t="shared" si="243"/>
        <v>560.96704140438897</v>
      </c>
      <c r="AB331" s="6">
        <f t="shared" si="244"/>
        <v>29.009258827933177</v>
      </c>
      <c r="AC331" s="6">
        <f t="shared" si="245"/>
        <v>30.269597872178316</v>
      </c>
      <c r="AD331" s="6">
        <f t="array" ref="AD331">SUM(($A331-A301:A331=J301:J331)*(N301:N331))</f>
        <v>5.7293286185168029</v>
      </c>
      <c r="AE331" s="6">
        <f t="shared" si="246"/>
        <v>7497844.3600469129</v>
      </c>
      <c r="AF331" s="6">
        <f t="shared" si="273"/>
        <v>7225211.1187348831</v>
      </c>
      <c r="AG331" s="6">
        <f t="shared" si="274"/>
        <v>0</v>
      </c>
      <c r="AH331" s="6">
        <f t="shared" si="247"/>
        <v>0</v>
      </c>
      <c r="AI331" s="6">
        <f t="shared" si="248"/>
        <v>0</v>
      </c>
      <c r="AJ331" s="6">
        <f t="shared" si="249"/>
        <v>2016.6366054037817</v>
      </c>
      <c r="AK331" s="6">
        <f t="shared" si="250"/>
        <v>2772.2564391771434</v>
      </c>
      <c r="AL331" s="6">
        <f t="shared" si="251"/>
        <v>395.96196443134897</v>
      </c>
      <c r="AM331" s="6">
        <f t="shared" si="252"/>
        <v>5184.8550090122744</v>
      </c>
      <c r="AN331" s="6">
        <f t="shared" si="253"/>
        <v>267448.38630301895</v>
      </c>
      <c r="AO331" s="6">
        <f t="shared" si="254"/>
        <v>2155.6399530895415</v>
      </c>
      <c r="AP331" s="6">
        <f t="shared" si="255"/>
        <v>6.0434163786367856</v>
      </c>
      <c r="AQ331" s="14">
        <f t="shared" si="256"/>
        <v>8</v>
      </c>
      <c r="AR331" s="146">
        <f t="shared" si="257"/>
        <v>0</v>
      </c>
      <c r="AS331" s="146">
        <f t="shared" si="258"/>
        <v>0.68</v>
      </c>
      <c r="AT331" s="146">
        <f t="shared" si="259"/>
        <v>1</v>
      </c>
      <c r="AU331" s="77">
        <f t="shared" si="260"/>
        <v>0</v>
      </c>
      <c r="AV331" s="77">
        <f t="shared" si="261"/>
        <v>361.81559548737505</v>
      </c>
      <c r="AW331" s="77">
        <f t="shared" si="262"/>
        <v>19.042926078282896</v>
      </c>
      <c r="AX331" s="77">
        <f t="shared" si="263"/>
        <v>9.4478659604949726</v>
      </c>
      <c r="AY331" s="6">
        <f t="shared" si="275"/>
        <v>390.30638752615295</v>
      </c>
      <c r="AZ331" s="6">
        <f t="shared" si="264"/>
        <v>81039.957696009704</v>
      </c>
      <c r="BA331" s="6">
        <f t="shared" si="265"/>
        <v>411.73723045539475</v>
      </c>
      <c r="BB331" s="6">
        <f t="shared" si="266"/>
        <v>274788.88126512058</v>
      </c>
      <c r="BC331" s="6">
        <f t="shared" si="267"/>
        <v>54957.776253024131</v>
      </c>
      <c r="BD331" s="6">
        <f t="shared" si="268"/>
        <v>10827.848417296407</v>
      </c>
      <c r="BE331" s="6">
        <f t="shared" si="269"/>
        <v>0</v>
      </c>
      <c r="BF331" s="6">
        <f t="shared" si="276"/>
        <v>0</v>
      </c>
      <c r="BG331" s="6"/>
      <c r="BH331" s="6"/>
      <c r="BI331" s="51">
        <f t="shared" si="270"/>
        <v>0.96363845017045358</v>
      </c>
      <c r="BT331" s="18"/>
    </row>
    <row r="332" spans="1:72">
      <c r="A332">
        <f t="shared" si="223"/>
        <v>309</v>
      </c>
      <c r="B332" s="30">
        <f t="shared" si="224"/>
        <v>44078</v>
      </c>
      <c r="C332" s="14">
        <f t="shared" si="225"/>
        <v>6</v>
      </c>
      <c r="D332" s="14">
        <f t="shared" si="226"/>
        <v>1</v>
      </c>
      <c r="E332" s="14">
        <f t="shared" si="227"/>
        <v>1</v>
      </c>
      <c r="F332" s="53">
        <f t="shared" si="228"/>
        <v>44078</v>
      </c>
      <c r="G332" s="66">
        <f t="shared" si="229"/>
        <v>0.92</v>
      </c>
      <c r="H332" s="66">
        <f t="shared" si="222"/>
        <v>0.1</v>
      </c>
      <c r="I332" s="172">
        <f t="shared" si="230"/>
        <v>7.9000000000000008E-3</v>
      </c>
      <c r="J332" s="14">
        <f t="shared" si="231"/>
        <v>6</v>
      </c>
      <c r="K332" s="18">
        <f t="shared" si="232"/>
        <v>0.13327857437985677</v>
      </c>
      <c r="L332" s="18">
        <f t="shared" si="233"/>
        <v>6.6666666666666671E-3</v>
      </c>
      <c r="M332" s="6">
        <f t="shared" si="234"/>
        <v>640.89658426890003</v>
      </c>
      <c r="N332" s="6">
        <f t="shared" si="271"/>
        <v>5.0630830157243105</v>
      </c>
      <c r="O332" s="6">
        <f t="shared" si="235"/>
        <v>6368760.5792822158</v>
      </c>
      <c r="P332" s="6">
        <f>IF($B332&lt;$D$12,0,IF('Plot Data'!X282&gt;0,'Plot Data'!X282,MAX(0,MIN($D$15,$O332))))</f>
        <v>0</v>
      </c>
      <c r="Q332" s="97">
        <f t="shared" si="236"/>
        <v>0</v>
      </c>
      <c r="R332" s="97">
        <f t="shared" si="237"/>
        <v>0</v>
      </c>
      <c r="S332" s="6">
        <f t="shared" si="238"/>
        <v>640.89658426889991</v>
      </c>
      <c r="T332" s="6"/>
      <c r="U332" s="6"/>
      <c r="V332" s="6">
        <f t="shared" si="239"/>
        <v>0</v>
      </c>
      <c r="W332" s="149">
        <f t="shared" si="272"/>
        <v>1</v>
      </c>
      <c r="X332" s="97">
        <f t="shared" si="240"/>
        <v>0</v>
      </c>
      <c r="Y332" s="6">
        <f t="shared" si="241"/>
        <v>145.04629413966589</v>
      </c>
      <c r="Z332" s="6">
        <f t="shared" si="242"/>
        <v>531.18399653273718</v>
      </c>
      <c r="AA332" s="6">
        <f t="shared" si="243"/>
        <v>551.17591773073036</v>
      </c>
      <c r="AB332" s="6">
        <f t="shared" si="244"/>
        <v>28.502539556830975</v>
      </c>
      <c r="AC332" s="6">
        <f t="shared" si="245"/>
        <v>29.748170669475364</v>
      </c>
      <c r="AD332" s="6">
        <f t="array" ref="AD332">SUM(($A332-A302:A332=J302:J332)*(N302:N332))</f>
        <v>5.629251562474118</v>
      </c>
      <c r="AE332" s="6">
        <f t="shared" si="246"/>
        <v>7497838.7307953509</v>
      </c>
      <c r="AF332" s="6">
        <f t="shared" si="273"/>
        <v>7224570.2221506145</v>
      </c>
      <c r="AG332" s="6">
        <f t="shared" si="274"/>
        <v>0</v>
      </c>
      <c r="AH332" s="6">
        <f t="shared" si="247"/>
        <v>0</v>
      </c>
      <c r="AI332" s="6">
        <f t="shared" si="248"/>
        <v>0</v>
      </c>
      <c r="AJ332" s="6">
        <f t="shared" si="249"/>
        <v>1981.3028990002786</v>
      </c>
      <c r="AK332" s="6">
        <f t="shared" si="250"/>
        <v>2723.7619784223193</v>
      </c>
      <c r="AL332" s="6">
        <f t="shared" si="251"/>
        <v>389.08708175623048</v>
      </c>
      <c r="AM332" s="6">
        <f t="shared" si="252"/>
        <v>5094.1519591788283</v>
      </c>
      <c r="AN332" s="6">
        <f t="shared" si="253"/>
        <v>268174.3566855588</v>
      </c>
      <c r="AO332" s="6">
        <f t="shared" si="254"/>
        <v>2161.2692046520156</v>
      </c>
      <c r="AP332" s="6">
        <f t="shared" si="255"/>
        <v>5.9381084427437987</v>
      </c>
      <c r="AQ332" s="14">
        <f t="shared" si="256"/>
        <v>8</v>
      </c>
      <c r="AR332" s="146">
        <f t="shared" si="257"/>
        <v>0</v>
      </c>
      <c r="AS332" s="146">
        <f t="shared" si="258"/>
        <v>0.68</v>
      </c>
      <c r="AT332" s="146">
        <f t="shared" si="259"/>
        <v>1</v>
      </c>
      <c r="AU332" s="77">
        <f t="shared" si="260"/>
        <v>0</v>
      </c>
      <c r="AV332" s="77">
        <f t="shared" si="261"/>
        <v>355.48631745831381</v>
      </c>
      <c r="AW332" s="77">
        <f t="shared" si="262"/>
        <v>18.709806182016514</v>
      </c>
      <c r="AX332" s="77">
        <f t="shared" si="263"/>
        <v>9.2829628249386147</v>
      </c>
      <c r="AY332" s="6">
        <f t="shared" si="275"/>
        <v>383.47908646526895</v>
      </c>
      <c r="AZ332" s="6">
        <f t="shared" si="264"/>
        <v>81423.436782474979</v>
      </c>
      <c r="BA332" s="6">
        <f t="shared" si="265"/>
        <v>404.55184277496511</v>
      </c>
      <c r="BB332" s="6">
        <f t="shared" si="266"/>
        <v>275429.77784938947</v>
      </c>
      <c r="BC332" s="6">
        <f t="shared" si="267"/>
        <v>55085.955569877908</v>
      </c>
      <c r="BD332" s="6">
        <f t="shared" si="268"/>
        <v>10856.350956853239</v>
      </c>
      <c r="BE332" s="6">
        <f t="shared" si="269"/>
        <v>0</v>
      </c>
      <c r="BF332" s="6">
        <f t="shared" si="276"/>
        <v>0</v>
      </c>
      <c r="BG332" s="6"/>
      <c r="BH332" s="6"/>
      <c r="BI332" s="51">
        <f t="shared" si="270"/>
        <v>0.96355369614414887</v>
      </c>
      <c r="BT332" s="18"/>
    </row>
    <row r="333" spans="1:72">
      <c r="A333">
        <f t="shared" si="223"/>
        <v>310</v>
      </c>
      <c r="B333" s="30">
        <f t="shared" si="224"/>
        <v>44079</v>
      </c>
      <c r="C333" s="14">
        <f t="shared" si="225"/>
        <v>6</v>
      </c>
      <c r="D333" s="14">
        <f t="shared" si="226"/>
        <v>1</v>
      </c>
      <c r="E333" s="14">
        <f t="shared" si="227"/>
        <v>1</v>
      </c>
      <c r="F333" s="53">
        <f t="shared" si="228"/>
        <v>44079</v>
      </c>
      <c r="G333" s="66">
        <f t="shared" si="229"/>
        <v>0.92</v>
      </c>
      <c r="H333" s="66">
        <f t="shared" si="222"/>
        <v>0.1</v>
      </c>
      <c r="I333" s="172">
        <f t="shared" si="230"/>
        <v>7.9000000000000008E-3</v>
      </c>
      <c r="J333" s="14">
        <f t="shared" si="231"/>
        <v>6</v>
      </c>
      <c r="K333" s="18">
        <f t="shared" si="232"/>
        <v>0.13327176064875448</v>
      </c>
      <c r="L333" s="18">
        <f t="shared" si="233"/>
        <v>6.6666666666666671E-3</v>
      </c>
      <c r="M333" s="6">
        <f t="shared" si="234"/>
        <v>629.64619405910071</v>
      </c>
      <c r="N333" s="6">
        <f t="shared" si="271"/>
        <v>4.974204933066896</v>
      </c>
      <c r="O333" s="6">
        <f t="shared" si="235"/>
        <v>6368832.8920107456</v>
      </c>
      <c r="P333" s="6">
        <f>IF($B333&lt;$D$12,0,IF('Plot Data'!X283&gt;0,'Plot Data'!X283,MAX(0,MIN($D$15,$O333))))</f>
        <v>0</v>
      </c>
      <c r="Q333" s="97">
        <f t="shared" si="236"/>
        <v>0</v>
      </c>
      <c r="R333" s="97">
        <f t="shared" si="237"/>
        <v>0</v>
      </c>
      <c r="S333" s="6">
        <f t="shared" si="238"/>
        <v>629.64619405910059</v>
      </c>
      <c r="T333" s="6"/>
      <c r="U333" s="6"/>
      <c r="V333" s="6">
        <f t="shared" si="239"/>
        <v>0</v>
      </c>
      <c r="W333" s="149">
        <f t="shared" si="272"/>
        <v>1</v>
      </c>
      <c r="X333" s="97">
        <f t="shared" si="240"/>
        <v>0</v>
      </c>
      <c r="Y333" s="6">
        <f t="shared" si="241"/>
        <v>142.51269778415488</v>
      </c>
      <c r="Z333" s="6">
        <f t="shared" si="242"/>
        <v>521.87214818928408</v>
      </c>
      <c r="AA333" s="6">
        <f t="shared" si="243"/>
        <v>541.54825157978848</v>
      </c>
      <c r="AB333" s="6">
        <f t="shared" si="244"/>
        <v>28.004303056298376</v>
      </c>
      <c r="AC333" s="6">
        <f t="shared" si="245"/>
        <v>29.234700166689514</v>
      </c>
      <c r="AD333" s="6">
        <f t="array" ref="AD333">SUM(($A333-A303:A333=J303:J333)*(N303:N333))</f>
        <v>5.5308498536189301</v>
      </c>
      <c r="AE333" s="6">
        <f t="shared" si="246"/>
        <v>7497833.1999454973</v>
      </c>
      <c r="AF333" s="6">
        <f t="shared" si="273"/>
        <v>7223940.5759565551</v>
      </c>
      <c r="AG333" s="6">
        <f t="shared" si="274"/>
        <v>0</v>
      </c>
      <c r="AH333" s="6">
        <f t="shared" si="247"/>
        <v>0</v>
      </c>
      <c r="AI333" s="6">
        <f t="shared" si="248"/>
        <v>0</v>
      </c>
      <c r="AJ333" s="6">
        <f t="shared" si="249"/>
        <v>1946.5642470859405</v>
      </c>
      <c r="AK333" s="6">
        <f t="shared" si="250"/>
        <v>2676.0815719755165</v>
      </c>
      <c r="AL333" s="6">
        <f t="shared" si="251"/>
        <v>382.32583479222046</v>
      </c>
      <c r="AM333" s="6">
        <f t="shared" si="252"/>
        <v>5004.9716538536768</v>
      </c>
      <c r="AN333" s="6">
        <f t="shared" si="253"/>
        <v>268887.65233508946</v>
      </c>
      <c r="AO333" s="6">
        <f t="shared" si="254"/>
        <v>2166.8000545056343</v>
      </c>
      <c r="AP333" s="6">
        <f t="shared" si="255"/>
        <v>5.8345545176266569</v>
      </c>
      <c r="AQ333" s="14">
        <f t="shared" si="256"/>
        <v>8</v>
      </c>
      <c r="AR333" s="146">
        <f t="shared" si="257"/>
        <v>0</v>
      </c>
      <c r="AS333" s="146">
        <f t="shared" si="258"/>
        <v>0.68</v>
      </c>
      <c r="AT333" s="146">
        <f t="shared" si="259"/>
        <v>1</v>
      </c>
      <c r="AU333" s="77">
        <f t="shared" si="260"/>
        <v>0</v>
      </c>
      <c r="AV333" s="77">
        <f t="shared" si="261"/>
        <v>349.26329283442715</v>
      </c>
      <c r="AW333" s="77">
        <f t="shared" si="262"/>
        <v>18.382278570233005</v>
      </c>
      <c r="AX333" s="77">
        <f t="shared" si="263"/>
        <v>9.1208126581859119</v>
      </c>
      <c r="AY333" s="6">
        <f t="shared" si="275"/>
        <v>376.76638406284604</v>
      </c>
      <c r="AZ333" s="6">
        <f t="shared" si="264"/>
        <v>81800.203166537831</v>
      </c>
      <c r="BA333" s="6">
        <f t="shared" si="265"/>
        <v>397.48643521230304</v>
      </c>
      <c r="BB333" s="6">
        <f t="shared" si="266"/>
        <v>276059.42404344858</v>
      </c>
      <c r="BC333" s="6">
        <f t="shared" si="267"/>
        <v>55211.884808689727</v>
      </c>
      <c r="BD333" s="6">
        <f t="shared" si="268"/>
        <v>10884.355259909538</v>
      </c>
      <c r="BE333" s="6">
        <f t="shared" si="269"/>
        <v>0</v>
      </c>
      <c r="BF333" s="6">
        <f t="shared" si="276"/>
        <v>0</v>
      </c>
      <c r="BG333" s="6"/>
      <c r="BH333" s="6"/>
      <c r="BI333" s="51">
        <f t="shared" si="270"/>
        <v>0.96347042983152342</v>
      </c>
      <c r="BT333" s="18"/>
    </row>
    <row r="334" spans="1:72">
      <c r="A334">
        <f t="shared" si="223"/>
        <v>311</v>
      </c>
      <c r="B334" s="30">
        <f t="shared" si="224"/>
        <v>44080</v>
      </c>
      <c r="C334" s="14">
        <f t="shared" si="225"/>
        <v>6</v>
      </c>
      <c r="D334" s="14">
        <f t="shared" si="226"/>
        <v>1</v>
      </c>
      <c r="E334" s="14">
        <f t="shared" si="227"/>
        <v>1</v>
      </c>
      <c r="F334" s="53">
        <f t="shared" si="228"/>
        <v>44080</v>
      </c>
      <c r="G334" s="66">
        <f t="shared" si="229"/>
        <v>0.92</v>
      </c>
      <c r="H334" s="66">
        <f t="shared" si="222"/>
        <v>0.1</v>
      </c>
      <c r="I334" s="172">
        <f t="shared" si="230"/>
        <v>7.9000000000000008E-3</v>
      </c>
      <c r="J334" s="14">
        <f t="shared" si="231"/>
        <v>6</v>
      </c>
      <c r="K334" s="18">
        <f t="shared" si="232"/>
        <v>0.13326506619487682</v>
      </c>
      <c r="L334" s="18">
        <f t="shared" si="233"/>
        <v>6.6666666666666671E-3</v>
      </c>
      <c r="M334" s="6">
        <f t="shared" si="234"/>
        <v>618.58603997131047</v>
      </c>
      <c r="N334" s="6">
        <f t="shared" si="271"/>
        <v>4.8868297157733531</v>
      </c>
      <c r="O334" s="6">
        <f t="shared" si="235"/>
        <v>6368903.9940478969</v>
      </c>
      <c r="P334" s="6">
        <f>IF($B334&lt;$D$12,0,IF('Plot Data'!X284&gt;0,'Plot Data'!X284,MAX(0,MIN($D$15,$O334))))</f>
        <v>0</v>
      </c>
      <c r="Q334" s="97">
        <f t="shared" si="236"/>
        <v>0</v>
      </c>
      <c r="R334" s="97">
        <f t="shared" si="237"/>
        <v>0</v>
      </c>
      <c r="S334" s="6">
        <f t="shared" si="238"/>
        <v>618.58603997131047</v>
      </c>
      <c r="T334" s="6"/>
      <c r="U334" s="6"/>
      <c r="V334" s="6">
        <f t="shared" si="239"/>
        <v>0</v>
      </c>
      <c r="W334" s="149">
        <f t="shared" si="272"/>
        <v>1</v>
      </c>
      <c r="X334" s="97">
        <f t="shared" si="240"/>
        <v>0</v>
      </c>
      <c r="Y334" s="6">
        <f t="shared" si="241"/>
        <v>140.0215152814919</v>
      </c>
      <c r="Z334" s="6">
        <f t="shared" si="242"/>
        <v>512.71726741512009</v>
      </c>
      <c r="AA334" s="6">
        <f t="shared" si="243"/>
        <v>532.08175806966915</v>
      </c>
      <c r="AB334" s="6">
        <f t="shared" si="244"/>
        <v>27.514420855906639</v>
      </c>
      <c r="AC334" s="6">
        <f t="shared" si="245"/>
        <v>28.729472581592969</v>
      </c>
      <c r="AD334" s="6">
        <f t="array" ref="AD334">SUM(($A334-A304:A334=J304:J334)*(N304:N334))</f>
        <v>5.4340981190415611</v>
      </c>
      <c r="AE334" s="6">
        <f t="shared" si="246"/>
        <v>7497827.7658473784</v>
      </c>
      <c r="AF334" s="6">
        <f t="shared" si="273"/>
        <v>7223321.9899165835</v>
      </c>
      <c r="AG334" s="6">
        <f t="shared" si="274"/>
        <v>0</v>
      </c>
      <c r="AH334" s="6">
        <f t="shared" si="247"/>
        <v>0</v>
      </c>
      <c r="AI334" s="6">
        <f t="shared" si="248"/>
        <v>0</v>
      </c>
      <c r="AJ334" s="6">
        <f t="shared" si="249"/>
        <v>1912.4115043606387</v>
      </c>
      <c r="AK334" s="6">
        <f t="shared" si="250"/>
        <v>2629.2026604650609</v>
      </c>
      <c r="AL334" s="6">
        <f t="shared" si="251"/>
        <v>375.67668494749256</v>
      </c>
      <c r="AM334" s="6">
        <f t="shared" si="252"/>
        <v>4917.2908497731923</v>
      </c>
      <c r="AN334" s="6">
        <f t="shared" si="253"/>
        <v>269588.4850810222</v>
      </c>
      <c r="AO334" s="6">
        <f t="shared" si="254"/>
        <v>2172.234152624676</v>
      </c>
      <c r="AP334" s="6">
        <f t="shared" si="255"/>
        <v>5.7327276255066737</v>
      </c>
      <c r="AQ334" s="14">
        <f t="shared" si="256"/>
        <v>8</v>
      </c>
      <c r="AR334" s="146">
        <f t="shared" si="257"/>
        <v>0</v>
      </c>
      <c r="AS334" s="146">
        <f t="shared" si="258"/>
        <v>0.68</v>
      </c>
      <c r="AT334" s="146">
        <f t="shared" si="259"/>
        <v>1</v>
      </c>
      <c r="AU334" s="77">
        <f t="shared" si="260"/>
        <v>0</v>
      </c>
      <c r="AV334" s="77">
        <f t="shared" si="261"/>
        <v>343.14486176014822</v>
      </c>
      <c r="AW334" s="77">
        <f t="shared" si="262"/>
        <v>18.060255882113065</v>
      </c>
      <c r="AX334" s="77">
        <f t="shared" si="263"/>
        <v>8.9613769780154797</v>
      </c>
      <c r="AY334" s="6">
        <f t="shared" si="275"/>
        <v>370.16649462027675</v>
      </c>
      <c r="AZ334" s="6">
        <f t="shared" si="264"/>
        <v>82170.369661158111</v>
      </c>
      <c r="BA334" s="6">
        <f t="shared" si="265"/>
        <v>390.53918336478819</v>
      </c>
      <c r="BB334" s="6">
        <f t="shared" si="266"/>
        <v>276678.01008341991</v>
      </c>
      <c r="BC334" s="6">
        <f t="shared" si="267"/>
        <v>55335.602016683988</v>
      </c>
      <c r="BD334" s="6">
        <f t="shared" si="268"/>
        <v>10911.869680765445</v>
      </c>
      <c r="BE334" s="6">
        <f t="shared" si="269"/>
        <v>0</v>
      </c>
      <c r="BF334" s="6">
        <f t="shared" si="276"/>
        <v>0</v>
      </c>
      <c r="BG334" s="6"/>
      <c r="BH334" s="6"/>
      <c r="BI334" s="51">
        <f t="shared" si="270"/>
        <v>0.96338862607898657</v>
      </c>
      <c r="BT334" s="18"/>
    </row>
    <row r="335" spans="1:72">
      <c r="A335">
        <f t="shared" si="223"/>
        <v>312</v>
      </c>
      <c r="B335" s="30">
        <f t="shared" si="224"/>
        <v>44081</v>
      </c>
      <c r="C335" s="14">
        <f t="shared" si="225"/>
        <v>7</v>
      </c>
      <c r="D335" s="14">
        <f t="shared" si="226"/>
        <v>1</v>
      </c>
      <c r="E335" s="14">
        <f t="shared" si="227"/>
        <v>1</v>
      </c>
      <c r="F335" s="53">
        <f t="shared" si="228"/>
        <v>44081</v>
      </c>
      <c r="G335" s="66">
        <f t="shared" si="229"/>
        <v>1.2</v>
      </c>
      <c r="H335" s="66">
        <f t="shared" si="222"/>
        <v>0.1</v>
      </c>
      <c r="I335" s="172">
        <f t="shared" si="230"/>
        <v>7.9000000000000008E-3</v>
      </c>
      <c r="J335" s="14">
        <f t="shared" si="231"/>
        <v>6</v>
      </c>
      <c r="K335" s="18">
        <f t="shared" si="232"/>
        <v>0.15506699144654318</v>
      </c>
      <c r="L335" s="18">
        <f t="shared" si="233"/>
        <v>6.6666666666666671E-3</v>
      </c>
      <c r="M335" s="6">
        <f t="shared" si="234"/>
        <v>706.75895608350947</v>
      </c>
      <c r="N335" s="6">
        <f t="shared" si="271"/>
        <v>5.5833957530597251</v>
      </c>
      <c r="O335" s="6">
        <f t="shared" si="235"/>
        <v>6368973.9037479647</v>
      </c>
      <c r="P335" s="6">
        <f>IF($B335&lt;$D$12,0,IF('Plot Data'!X285&gt;0,'Plot Data'!X285,MAX(0,MIN($D$15,$O335))))</f>
        <v>0</v>
      </c>
      <c r="Q335" s="97">
        <f t="shared" si="236"/>
        <v>0</v>
      </c>
      <c r="R335" s="97">
        <f t="shared" si="237"/>
        <v>0</v>
      </c>
      <c r="S335" s="6">
        <f t="shared" si="238"/>
        <v>706.75895608350947</v>
      </c>
      <c r="T335" s="6"/>
      <c r="U335" s="6"/>
      <c r="V335" s="6">
        <f t="shared" si="239"/>
        <v>0</v>
      </c>
      <c r="W335" s="149">
        <f t="shared" si="272"/>
        <v>1</v>
      </c>
      <c r="X335" s="97">
        <f t="shared" si="240"/>
        <v>0</v>
      </c>
      <c r="Y335" s="6">
        <f t="shared" si="241"/>
        <v>137.57210427953319</v>
      </c>
      <c r="Z335" s="6">
        <f t="shared" si="242"/>
        <v>503.71695524728057</v>
      </c>
      <c r="AA335" s="6">
        <f t="shared" si="243"/>
        <v>522.77399626222609</v>
      </c>
      <c r="AB335" s="6">
        <f t="shared" si="244"/>
        <v>27.032762603283832</v>
      </c>
      <c r="AC335" s="6">
        <f t="shared" si="245"/>
        <v>28.232572246454509</v>
      </c>
      <c r="AD335" s="6">
        <f t="array" ref="AD335">SUM(($A335-A305:A335=J305:J335)*(N305:N335))</f>
        <v>5.3389706141485576</v>
      </c>
      <c r="AE335" s="6">
        <f t="shared" si="246"/>
        <v>7497822.4268767638</v>
      </c>
      <c r="AF335" s="6">
        <f t="shared" si="273"/>
        <v>7222615.2309605004</v>
      </c>
      <c r="AG335" s="6">
        <f t="shared" si="274"/>
        <v>0</v>
      </c>
      <c r="AH335" s="6">
        <f t="shared" si="247"/>
        <v>0</v>
      </c>
      <c r="AI335" s="6">
        <f t="shared" si="248"/>
        <v>0</v>
      </c>
      <c r="AJ335" s="6">
        <f t="shared" si="249"/>
        <v>1977.8814009173345</v>
      </c>
      <c r="AK335" s="6">
        <f t="shared" si="250"/>
        <v>2583.1128568468312</v>
      </c>
      <c r="AL335" s="6">
        <f t="shared" si="251"/>
        <v>369.1379046901734</v>
      </c>
      <c r="AM335" s="6">
        <f t="shared" si="252"/>
        <v>4930.1321624543398</v>
      </c>
      <c r="AN335" s="6">
        <f t="shared" si="253"/>
        <v>270277.06375381042</v>
      </c>
      <c r="AO335" s="6">
        <f t="shared" si="254"/>
        <v>2177.5731232388243</v>
      </c>
      <c r="AP335" s="6">
        <f t="shared" si="255"/>
        <v>5.6326011950551607</v>
      </c>
      <c r="AQ335" s="14">
        <f t="shared" si="256"/>
        <v>8</v>
      </c>
      <c r="AR335" s="146">
        <f t="shared" si="257"/>
        <v>0</v>
      </c>
      <c r="AS335" s="146">
        <f t="shared" si="258"/>
        <v>0.68</v>
      </c>
      <c r="AT335" s="146">
        <f t="shared" si="259"/>
        <v>1</v>
      </c>
      <c r="AU335" s="77">
        <f t="shared" si="260"/>
        <v>0</v>
      </c>
      <c r="AV335" s="77">
        <f t="shared" si="261"/>
        <v>337.12940773027753</v>
      </c>
      <c r="AW335" s="77">
        <f t="shared" si="262"/>
        <v>17.74365303843566</v>
      </c>
      <c r="AX335" s="77">
        <f t="shared" si="263"/>
        <v>8.804614673890125</v>
      </c>
      <c r="AY335" s="6">
        <f t="shared" si="275"/>
        <v>363.67767544260329</v>
      </c>
      <c r="AZ335" s="6">
        <f t="shared" si="264"/>
        <v>82534.047336600721</v>
      </c>
      <c r="BA335" s="6">
        <f t="shared" si="265"/>
        <v>383.70830622740533</v>
      </c>
      <c r="BB335" s="6">
        <f t="shared" si="266"/>
        <v>277384.76903950342</v>
      </c>
      <c r="BC335" s="6">
        <f t="shared" si="267"/>
        <v>55476.953807900689</v>
      </c>
      <c r="BD335" s="6">
        <f t="shared" si="268"/>
        <v>10938.902443368728</v>
      </c>
      <c r="BE335" s="6">
        <f t="shared" si="269"/>
        <v>0</v>
      </c>
      <c r="BF335" s="6">
        <f t="shared" si="276"/>
        <v>0</v>
      </c>
      <c r="BG335" s="6"/>
      <c r="BH335" s="6"/>
      <c r="BI335" s="51">
        <f t="shared" si="270"/>
        <v>0.96329505018286998</v>
      </c>
      <c r="BT335" s="18"/>
    </row>
    <row r="336" spans="1:72">
      <c r="A336">
        <f t="shared" si="223"/>
        <v>313</v>
      </c>
      <c r="B336" s="30">
        <f t="shared" si="224"/>
        <v>44082</v>
      </c>
      <c r="C336" s="14">
        <f t="shared" si="225"/>
        <v>7</v>
      </c>
      <c r="D336" s="14">
        <f t="shared" si="226"/>
        <v>3</v>
      </c>
      <c r="E336" s="14">
        <f t="shared" si="227"/>
        <v>3</v>
      </c>
      <c r="F336" s="53">
        <f t="shared" si="228"/>
        <v>44082</v>
      </c>
      <c r="G336" s="66">
        <f t="shared" si="229"/>
        <v>1.2</v>
      </c>
      <c r="H336" s="66">
        <f t="shared" si="222"/>
        <v>0.1</v>
      </c>
      <c r="I336" s="172">
        <f t="shared" si="230"/>
        <v>7.9000000000000008E-3</v>
      </c>
      <c r="J336" s="14">
        <f t="shared" si="231"/>
        <v>6</v>
      </c>
      <c r="K336" s="18">
        <f t="shared" si="232"/>
        <v>0.15505856261466483</v>
      </c>
      <c r="L336" s="18">
        <f t="shared" si="233"/>
        <v>6.6666666666666671E-3</v>
      </c>
      <c r="M336" s="6">
        <f t="shared" si="234"/>
        <v>709.68213306725283</v>
      </c>
      <c r="N336" s="6">
        <f t="shared" si="271"/>
        <v>5.6064888512312976</v>
      </c>
      <c r="O336" s="6">
        <f t="shared" si="235"/>
        <v>6368958.4505071631</v>
      </c>
      <c r="P336" s="6">
        <f>IF($B336&lt;$D$12,0,IF('Plot Data'!X286&gt;0,'Plot Data'!X286,MAX(0,MIN($D$15,$O336))))</f>
        <v>0</v>
      </c>
      <c r="Q336" s="97">
        <f t="shared" si="236"/>
        <v>0</v>
      </c>
      <c r="R336" s="97">
        <f t="shared" si="237"/>
        <v>0</v>
      </c>
      <c r="S336" s="6">
        <f t="shared" si="238"/>
        <v>709.68213306725272</v>
      </c>
      <c r="T336" s="6"/>
      <c r="U336" s="6"/>
      <c r="V336" s="6">
        <f t="shared" si="239"/>
        <v>0</v>
      </c>
      <c r="W336" s="149">
        <f t="shared" si="272"/>
        <v>1</v>
      </c>
      <c r="X336" s="97">
        <f t="shared" si="240"/>
        <v>0</v>
      </c>
      <c r="Y336" s="6">
        <f t="shared" si="241"/>
        <v>135.16381301641917</v>
      </c>
      <c r="Z336" s="6">
        <f t="shared" si="242"/>
        <v>494.86883197704839</v>
      </c>
      <c r="AA336" s="6">
        <f t="shared" si="243"/>
        <v>513.62248946239276</v>
      </c>
      <c r="AB336" s="6">
        <f t="shared" si="244"/>
        <v>26.55919982663686</v>
      </c>
      <c r="AC336" s="6">
        <f t="shared" si="245"/>
        <v>27.743931236423645</v>
      </c>
      <c r="AD336" s="6">
        <f t="array" ref="AD336">SUM(($A336-A306:A336=J306:J336)*(N306:N336))</f>
        <v>5.2454419657607803</v>
      </c>
      <c r="AE336" s="6">
        <f t="shared" si="246"/>
        <v>7497817.1814347981</v>
      </c>
      <c r="AF336" s="6">
        <f t="shared" si="273"/>
        <v>7221905.548827433</v>
      </c>
      <c r="AG336" s="6">
        <f t="shared" si="274"/>
        <v>0</v>
      </c>
      <c r="AH336" s="6">
        <f t="shared" si="247"/>
        <v>0</v>
      </c>
      <c r="AI336" s="6">
        <f t="shared" si="248"/>
        <v>0</v>
      </c>
      <c r="AJ336" s="6">
        <f t="shared" si="249"/>
        <v>2057.5308889911194</v>
      </c>
      <c r="AK336" s="6">
        <f t="shared" si="250"/>
        <v>2537.79999953485</v>
      </c>
      <c r="AL336" s="6">
        <f t="shared" si="251"/>
        <v>362.70773131462585</v>
      </c>
      <c r="AM336" s="6">
        <f t="shared" si="252"/>
        <v>4958.0386198405949</v>
      </c>
      <c r="AN336" s="6">
        <f t="shared" si="253"/>
        <v>270953.59398752567</v>
      </c>
      <c r="AO336" s="6">
        <f t="shared" si="254"/>
        <v>2182.818565204585</v>
      </c>
      <c r="AP336" s="6">
        <f t="shared" si="255"/>
        <v>5.5341493580075882</v>
      </c>
      <c r="AQ336" s="14">
        <f t="shared" si="256"/>
        <v>8</v>
      </c>
      <c r="AR336" s="146">
        <f t="shared" si="257"/>
        <v>0</v>
      </c>
      <c r="AS336" s="146">
        <f t="shared" si="258"/>
        <v>0.68</v>
      </c>
      <c r="AT336" s="146">
        <f t="shared" si="259"/>
        <v>1</v>
      </c>
      <c r="AU336" s="77">
        <f t="shared" si="260"/>
        <v>0</v>
      </c>
      <c r="AV336" s="77">
        <f t="shared" si="261"/>
        <v>331.21535475016753</v>
      </c>
      <c r="AW336" s="77">
        <f t="shared" si="262"/>
        <v>17.432387092114084</v>
      </c>
      <c r="AX336" s="77">
        <f t="shared" si="263"/>
        <v>8.6504840330508266</v>
      </c>
      <c r="AY336" s="6">
        <f t="shared" si="275"/>
        <v>357.29822587533243</v>
      </c>
      <c r="AZ336" s="6">
        <f t="shared" si="264"/>
        <v>82891.345562476054</v>
      </c>
      <c r="BA336" s="6">
        <f t="shared" si="265"/>
        <v>376.99205060195112</v>
      </c>
      <c r="BB336" s="6">
        <f t="shared" si="266"/>
        <v>278094.45117257064</v>
      </c>
      <c r="BC336" s="6">
        <f t="shared" si="267"/>
        <v>55618.89023451414</v>
      </c>
      <c r="BD336" s="6">
        <f t="shared" si="268"/>
        <v>10965.461643195365</v>
      </c>
      <c r="BE336" s="6">
        <f t="shared" si="269"/>
        <v>0</v>
      </c>
      <c r="BF336" s="6">
        <f t="shared" si="276"/>
        <v>0</v>
      </c>
      <c r="BG336" s="6"/>
      <c r="BH336" s="6"/>
      <c r="BI336" s="51">
        <f t="shared" si="270"/>
        <v>0.96320107226800022</v>
      </c>
      <c r="BT336" s="18"/>
    </row>
    <row r="337" spans="1:72">
      <c r="A337">
        <f t="shared" si="223"/>
        <v>314</v>
      </c>
      <c r="B337" s="30">
        <f t="shared" si="224"/>
        <v>44083</v>
      </c>
      <c r="C337" s="14">
        <f t="shared" si="225"/>
        <v>7</v>
      </c>
      <c r="D337" s="14">
        <f t="shared" si="226"/>
        <v>3</v>
      </c>
      <c r="E337" s="14">
        <f t="shared" si="227"/>
        <v>3</v>
      </c>
      <c r="F337" s="53">
        <f t="shared" si="228"/>
        <v>44083</v>
      </c>
      <c r="G337" s="66">
        <f t="shared" si="229"/>
        <v>1.2</v>
      </c>
      <c r="H337" s="66">
        <f t="shared" si="222"/>
        <v>0.1</v>
      </c>
      <c r="I337" s="172">
        <f t="shared" si="230"/>
        <v>7.9000000000000008E-3</v>
      </c>
      <c r="J337" s="14">
        <f t="shared" si="231"/>
        <v>6</v>
      </c>
      <c r="K337" s="18">
        <f t="shared" si="232"/>
        <v>0.15505009708800324</v>
      </c>
      <c r="L337" s="18">
        <f t="shared" si="233"/>
        <v>6.6666666666666671E-3</v>
      </c>
      <c r="M337" s="6">
        <f t="shared" si="234"/>
        <v>714.92455195954926</v>
      </c>
      <c r="N337" s="6">
        <f t="shared" si="271"/>
        <v>5.6479039604804395</v>
      </c>
      <c r="O337" s="6">
        <f t="shared" si="235"/>
        <v>6368930.2713927133</v>
      </c>
      <c r="P337" s="6">
        <f>IF($B337&lt;$D$12,0,IF('Plot Data'!X287&gt;0,'Plot Data'!X287,MAX(0,MIN($D$15,$O337))))</f>
        <v>0</v>
      </c>
      <c r="Q337" s="97">
        <f t="shared" si="236"/>
        <v>0</v>
      </c>
      <c r="R337" s="97">
        <f t="shared" si="237"/>
        <v>0</v>
      </c>
      <c r="S337" s="6">
        <f t="shared" si="238"/>
        <v>714.92455195954926</v>
      </c>
      <c r="T337" s="6"/>
      <c r="U337" s="6"/>
      <c r="V337" s="6">
        <f t="shared" si="239"/>
        <v>0</v>
      </c>
      <c r="W337" s="149">
        <f t="shared" si="272"/>
        <v>1</v>
      </c>
      <c r="X337" s="97">
        <f t="shared" si="240"/>
        <v>0</v>
      </c>
      <c r="Y337" s="6">
        <f t="shared" si="241"/>
        <v>132.7959991331843</v>
      </c>
      <c r="Z337" s="6">
        <f t="shared" si="242"/>
        <v>565.40716486680765</v>
      </c>
      <c r="AA337" s="6">
        <f t="shared" si="243"/>
        <v>504.62479670610031</v>
      </c>
      <c r="AB337" s="6">
        <f t="shared" si="244"/>
        <v>26.093607409464202</v>
      </c>
      <c r="AC337" s="6">
        <f t="shared" si="245"/>
        <v>27.263388846383116</v>
      </c>
      <c r="AD337" s="6">
        <f t="array" ref="AD337">SUM(($A337-A307:A337=J307:J337)*(N307:N337))</f>
        <v>5.1534874633691805</v>
      </c>
      <c r="AE337" s="6">
        <f t="shared" si="246"/>
        <v>7497812.0279473346</v>
      </c>
      <c r="AF337" s="6">
        <f t="shared" si="273"/>
        <v>7221190.6242754739</v>
      </c>
      <c r="AG337" s="6">
        <f t="shared" si="274"/>
        <v>0</v>
      </c>
      <c r="AH337" s="6">
        <f t="shared" si="247"/>
        <v>0</v>
      </c>
      <c r="AI337" s="6">
        <f t="shared" si="248"/>
        <v>0</v>
      </c>
      <c r="AJ337" s="6">
        <f t="shared" si="249"/>
        <v>2074.2522769506768</v>
      </c>
      <c r="AK337" s="6">
        <f t="shared" si="250"/>
        <v>2572.4887602860931</v>
      </c>
      <c r="AL337" s="6">
        <f t="shared" si="251"/>
        <v>356.38446241433775</v>
      </c>
      <c r="AM337" s="6">
        <f t="shared" si="252"/>
        <v>5003.1254996511079</v>
      </c>
      <c r="AN337" s="6">
        <f t="shared" si="253"/>
        <v>271618.27817221131</v>
      </c>
      <c r="AO337" s="6">
        <f t="shared" si="254"/>
        <v>2187.9720526679544</v>
      </c>
      <c r="AP337" s="6">
        <f t="shared" si="255"/>
        <v>5.4373468852756686</v>
      </c>
      <c r="AQ337" s="14">
        <f t="shared" si="256"/>
        <v>8</v>
      </c>
      <c r="AR337" s="146">
        <f t="shared" si="257"/>
        <v>0</v>
      </c>
      <c r="AS337" s="146">
        <f t="shared" si="258"/>
        <v>0.68</v>
      </c>
      <c r="AT337" s="146">
        <f t="shared" si="259"/>
        <v>1</v>
      </c>
      <c r="AU337" s="77">
        <f t="shared" si="260"/>
        <v>0</v>
      </c>
      <c r="AV337" s="77">
        <f t="shared" si="261"/>
        <v>325.40115308974327</v>
      </c>
      <c r="AW337" s="77">
        <f t="shared" si="262"/>
        <v>17.12637647840754</v>
      </c>
      <c r="AX337" s="77">
        <f t="shared" si="263"/>
        <v>8.4989439445237949</v>
      </c>
      <c r="AY337" s="6">
        <f t="shared" si="275"/>
        <v>351.02647351267461</v>
      </c>
      <c r="AZ337" s="6">
        <f t="shared" si="264"/>
        <v>83242.372035988723</v>
      </c>
      <c r="BA337" s="6">
        <f t="shared" si="265"/>
        <v>370.38867535788239</v>
      </c>
      <c r="BB337" s="6">
        <f t="shared" si="266"/>
        <v>278809.3757245302</v>
      </c>
      <c r="BC337" s="6">
        <f t="shared" si="267"/>
        <v>55761.875144906051</v>
      </c>
      <c r="BD337" s="6">
        <f t="shared" si="268"/>
        <v>10991.55525060483</v>
      </c>
      <c r="BE337" s="6">
        <f t="shared" si="269"/>
        <v>0</v>
      </c>
      <c r="BF337" s="6">
        <f t="shared" si="276"/>
        <v>0</v>
      </c>
      <c r="BG337" s="6"/>
      <c r="BH337" s="6"/>
      <c r="BI337" s="51">
        <f t="shared" si="270"/>
        <v>0.96310638321675945</v>
      </c>
      <c r="BT337" s="18"/>
    </row>
    <row r="338" spans="1:72">
      <c r="A338">
        <f t="shared" si="223"/>
        <v>315</v>
      </c>
      <c r="B338" s="30">
        <f t="shared" si="224"/>
        <v>44084</v>
      </c>
      <c r="C338" s="14">
        <f t="shared" si="225"/>
        <v>7</v>
      </c>
      <c r="D338" s="14">
        <f t="shared" si="226"/>
        <v>3</v>
      </c>
      <c r="E338" s="14">
        <f t="shared" si="227"/>
        <v>3</v>
      </c>
      <c r="F338" s="53">
        <f t="shared" si="228"/>
        <v>44084</v>
      </c>
      <c r="G338" s="66">
        <f t="shared" si="229"/>
        <v>1.2</v>
      </c>
      <c r="H338" s="66">
        <f t="shared" si="222"/>
        <v>0.1</v>
      </c>
      <c r="I338" s="172">
        <f t="shared" si="230"/>
        <v>7.9000000000000008E-3</v>
      </c>
      <c r="J338" s="14">
        <f t="shared" si="231"/>
        <v>6</v>
      </c>
      <c r="K338" s="18">
        <f t="shared" si="232"/>
        <v>0.15504156701257676</v>
      </c>
      <c r="L338" s="18">
        <f t="shared" si="233"/>
        <v>6.6666666666666671E-3</v>
      </c>
      <c r="M338" s="6">
        <f t="shared" si="234"/>
        <v>722.81390833093076</v>
      </c>
      <c r="N338" s="6">
        <f t="shared" si="271"/>
        <v>5.7102298758143535</v>
      </c>
      <c r="O338" s="6">
        <f t="shared" si="235"/>
        <v>6368887.5670805313</v>
      </c>
      <c r="P338" s="6">
        <f>IF($B338&lt;$D$12,0,IF('Plot Data'!X288&gt;0,'Plot Data'!X288,MAX(0,MIN($D$15,$O338))))</f>
        <v>0</v>
      </c>
      <c r="Q338" s="97">
        <f t="shared" si="236"/>
        <v>0</v>
      </c>
      <c r="R338" s="97">
        <f t="shared" si="237"/>
        <v>0</v>
      </c>
      <c r="S338" s="6">
        <f t="shared" si="238"/>
        <v>722.81390833093076</v>
      </c>
      <c r="T338" s="6"/>
      <c r="U338" s="6"/>
      <c r="V338" s="6">
        <f t="shared" si="239"/>
        <v>0</v>
      </c>
      <c r="W338" s="149">
        <f t="shared" si="272"/>
        <v>1</v>
      </c>
      <c r="X338" s="97">
        <f t="shared" si="240"/>
        <v>0</v>
      </c>
      <c r="Y338" s="6">
        <f t="shared" si="241"/>
        <v>130.46803704732102</v>
      </c>
      <c r="Z338" s="6">
        <f t="shared" si="242"/>
        <v>567.74570645380231</v>
      </c>
      <c r="AA338" s="6">
        <f t="shared" si="243"/>
        <v>495.77854077981988</v>
      </c>
      <c r="AB338" s="6">
        <f t="shared" si="244"/>
        <v>25.635863370756002</v>
      </c>
      <c r="AC338" s="6">
        <f t="shared" si="245"/>
        <v>26.790753399259362</v>
      </c>
      <c r="AD338" s="6">
        <f t="array" ref="AD338">SUM(($A338-A308:A338=J308:J338)*(N308:N338))</f>
        <v>5.0630830157243105</v>
      </c>
      <c r="AE338" s="6">
        <f t="shared" si="246"/>
        <v>7497806.9648643192</v>
      </c>
      <c r="AF338" s="6">
        <f t="shared" si="273"/>
        <v>7220467.8103671428</v>
      </c>
      <c r="AG338" s="6">
        <f t="shared" si="274"/>
        <v>0</v>
      </c>
      <c r="AH338" s="6">
        <f t="shared" si="247"/>
        <v>0</v>
      </c>
      <c r="AI338" s="6">
        <f t="shared" si="248"/>
        <v>0</v>
      </c>
      <c r="AJ338" s="6">
        <f t="shared" si="249"/>
        <v>2098.8524417804842</v>
      </c>
      <c r="AK338" s="6">
        <f t="shared" si="250"/>
        <v>2618.8200625893196</v>
      </c>
      <c r="AL338" s="6">
        <f t="shared" si="251"/>
        <v>350.16648937011007</v>
      </c>
      <c r="AM338" s="6">
        <f t="shared" si="252"/>
        <v>5067.8389937399143</v>
      </c>
      <c r="AN338" s="6">
        <f t="shared" si="253"/>
        <v>272271.31550343771</v>
      </c>
      <c r="AO338" s="6">
        <f t="shared" si="254"/>
        <v>2193.0351356836786</v>
      </c>
      <c r="AP338" s="6">
        <f t="shared" si="255"/>
        <v>5.3421689420195957</v>
      </c>
      <c r="AQ338" s="14">
        <f t="shared" si="256"/>
        <v>8</v>
      </c>
      <c r="AR338" s="146">
        <f t="shared" si="257"/>
        <v>0</v>
      </c>
      <c r="AS338" s="146">
        <f t="shared" si="258"/>
        <v>0.68</v>
      </c>
      <c r="AT338" s="146">
        <f t="shared" si="259"/>
        <v>1</v>
      </c>
      <c r="AU338" s="77">
        <f t="shared" si="260"/>
        <v>0</v>
      </c>
      <c r="AV338" s="77">
        <f t="shared" si="261"/>
        <v>319.68526545717327</v>
      </c>
      <c r="AW338" s="77">
        <f t="shared" si="262"/>
        <v>16.825540287219646</v>
      </c>
      <c r="AX338" s="77">
        <f t="shared" si="263"/>
        <v>8.3499543710285415</v>
      </c>
      <c r="AY338" s="6">
        <f t="shared" si="275"/>
        <v>344.8607601154215</v>
      </c>
      <c r="AZ338" s="6">
        <f t="shared" si="264"/>
        <v>83587.232796104145</v>
      </c>
      <c r="BA338" s="6">
        <f t="shared" si="265"/>
        <v>363.89644287063442</v>
      </c>
      <c r="BB338" s="6">
        <f t="shared" si="266"/>
        <v>279532.18963286112</v>
      </c>
      <c r="BC338" s="6">
        <f t="shared" si="267"/>
        <v>55906.437926572238</v>
      </c>
      <c r="BD338" s="6">
        <f t="shared" si="268"/>
        <v>11017.191113975587</v>
      </c>
      <c r="BE338" s="6">
        <f t="shared" si="269"/>
        <v>0</v>
      </c>
      <c r="BF338" s="6">
        <f t="shared" si="276"/>
        <v>0</v>
      </c>
      <c r="BG338" s="6"/>
      <c r="BH338" s="6"/>
      <c r="BI338" s="51">
        <f t="shared" si="270"/>
        <v>0.96301063020202804</v>
      </c>
      <c r="BT338" s="18"/>
    </row>
    <row r="339" spans="1:72">
      <c r="A339">
        <f t="shared" si="223"/>
        <v>316</v>
      </c>
      <c r="B339" s="30">
        <f t="shared" si="224"/>
        <v>44085</v>
      </c>
      <c r="C339" s="14">
        <f t="shared" si="225"/>
        <v>7</v>
      </c>
      <c r="D339" s="14">
        <f t="shared" si="226"/>
        <v>3</v>
      </c>
      <c r="E339" s="14">
        <f t="shared" si="227"/>
        <v>3</v>
      </c>
      <c r="F339" s="53">
        <f t="shared" si="228"/>
        <v>44085</v>
      </c>
      <c r="G339" s="66">
        <f t="shared" si="229"/>
        <v>1.2</v>
      </c>
      <c r="H339" s="66">
        <f t="shared" si="222"/>
        <v>0.1</v>
      </c>
      <c r="I339" s="172">
        <f t="shared" si="230"/>
        <v>7.9000000000000008E-3</v>
      </c>
      <c r="J339" s="14">
        <f t="shared" si="231"/>
        <v>6</v>
      </c>
      <c r="K339" s="18">
        <f t="shared" si="232"/>
        <v>0.15503294059000286</v>
      </c>
      <c r="L339" s="18">
        <f t="shared" si="233"/>
        <v>6.6666666666666671E-3</v>
      </c>
      <c r="M339" s="6">
        <f t="shared" si="234"/>
        <v>733.72908435552131</v>
      </c>
      <c r="N339" s="6">
        <f t="shared" si="271"/>
        <v>5.7964597664086188</v>
      </c>
      <c r="O339" s="6">
        <f t="shared" si="235"/>
        <v>6368828.2569899922</v>
      </c>
      <c r="P339" s="6">
        <f>IF($B339&lt;$D$12,0,IF('Plot Data'!X289&gt;0,'Plot Data'!X289,MAX(0,MIN($D$15,$O339))))</f>
        <v>0</v>
      </c>
      <c r="Q339" s="97">
        <f t="shared" si="236"/>
        <v>0</v>
      </c>
      <c r="R339" s="97">
        <f t="shared" si="237"/>
        <v>0</v>
      </c>
      <c r="S339" s="6">
        <f t="shared" si="238"/>
        <v>733.72908435552131</v>
      </c>
      <c r="T339" s="6"/>
      <c r="U339" s="6"/>
      <c r="V339" s="6">
        <f t="shared" si="239"/>
        <v>0</v>
      </c>
      <c r="W339" s="149">
        <f t="shared" si="272"/>
        <v>1</v>
      </c>
      <c r="X339" s="97">
        <f t="shared" si="240"/>
        <v>0</v>
      </c>
      <c r="Y339" s="6">
        <f t="shared" si="241"/>
        <v>128.17931685378002</v>
      </c>
      <c r="Z339" s="6">
        <f t="shared" si="242"/>
        <v>571.93964156763946</v>
      </c>
      <c r="AA339" s="6">
        <f t="shared" si="243"/>
        <v>487.08140404436404</v>
      </c>
      <c r="AB339" s="6">
        <f t="shared" si="244"/>
        <v>25.18584776236403</v>
      </c>
      <c r="AC339" s="6">
        <f t="shared" si="245"/>
        <v>26.325853730678972</v>
      </c>
      <c r="AD339" s="6">
        <f t="array" ref="AD339">SUM(($A339-A309:A339=J309:J339)*(N309:N339))</f>
        <v>4.974204933066896</v>
      </c>
      <c r="AE339" s="6">
        <f t="shared" si="246"/>
        <v>7497801.9906593859</v>
      </c>
      <c r="AF339" s="6">
        <f t="shared" si="273"/>
        <v>7219734.081282787</v>
      </c>
      <c r="AG339" s="6">
        <f t="shared" si="274"/>
        <v>0</v>
      </c>
      <c r="AH339" s="6">
        <f t="shared" si="247"/>
        <v>0</v>
      </c>
      <c r="AI339" s="6">
        <f t="shared" si="248"/>
        <v>0</v>
      </c>
      <c r="AJ339" s="6">
        <f t="shared" si="249"/>
        <v>2132.4625677145864</v>
      </c>
      <c r="AK339" s="6">
        <f t="shared" si="250"/>
        <v>2678.4924523502305</v>
      </c>
      <c r="AL339" s="6">
        <f t="shared" si="251"/>
        <v>344.05227846872822</v>
      </c>
      <c r="AM339" s="6">
        <f t="shared" si="252"/>
        <v>5155.0072985335455</v>
      </c>
      <c r="AN339" s="6">
        <f t="shared" si="253"/>
        <v>272912.90207806649</v>
      </c>
      <c r="AO339" s="6">
        <f t="shared" si="254"/>
        <v>2198.0093406167457</v>
      </c>
      <c r="AP339" s="6">
        <f t="shared" si="255"/>
        <v>5.2485908521043063</v>
      </c>
      <c r="AQ339" s="14">
        <f t="shared" si="256"/>
        <v>8</v>
      </c>
      <c r="AR339" s="146">
        <f t="shared" si="257"/>
        <v>0</v>
      </c>
      <c r="AS339" s="146">
        <f t="shared" si="258"/>
        <v>0.68</v>
      </c>
      <c r="AT339" s="146">
        <f t="shared" si="259"/>
        <v>1</v>
      </c>
      <c r="AU339" s="77">
        <f t="shared" si="260"/>
        <v>0</v>
      </c>
      <c r="AV339" s="77">
        <f t="shared" si="261"/>
        <v>365.25302850395775</v>
      </c>
      <c r="AW339" s="77">
        <f t="shared" si="262"/>
        <v>19.223843605471458</v>
      </c>
      <c r="AX339" s="77">
        <f t="shared" si="263"/>
        <v>8.2034762786419186</v>
      </c>
      <c r="AY339" s="6">
        <f t="shared" si="275"/>
        <v>392.68034838807114</v>
      </c>
      <c r="AZ339" s="6">
        <f t="shared" si="264"/>
        <v>83979.91314449221</v>
      </c>
      <c r="BA339" s="6">
        <f t="shared" si="265"/>
        <v>365.21090885960439</v>
      </c>
      <c r="BB339" s="6">
        <f t="shared" si="266"/>
        <v>280265.91871721664</v>
      </c>
      <c r="BC339" s="6">
        <f t="shared" si="267"/>
        <v>56053.18374344334</v>
      </c>
      <c r="BD339" s="6">
        <f t="shared" si="268"/>
        <v>11042.376961737951</v>
      </c>
      <c r="BE339" s="6">
        <f t="shared" si="269"/>
        <v>0</v>
      </c>
      <c r="BF339" s="6">
        <f t="shared" si="276"/>
        <v>0</v>
      </c>
      <c r="BG339" s="6"/>
      <c r="BH339" s="6"/>
      <c r="BI339" s="51">
        <f t="shared" si="270"/>
        <v>0.96291340986024831</v>
      </c>
      <c r="BT339" s="18"/>
    </row>
    <row r="340" spans="1:72">
      <c r="A340">
        <f t="shared" si="223"/>
        <v>317</v>
      </c>
      <c r="B340" s="30">
        <f t="shared" si="224"/>
        <v>44086</v>
      </c>
      <c r="C340" s="14">
        <f t="shared" si="225"/>
        <v>7</v>
      </c>
      <c r="D340" s="14">
        <f t="shared" si="226"/>
        <v>3</v>
      </c>
      <c r="E340" s="14">
        <f t="shared" si="227"/>
        <v>3</v>
      </c>
      <c r="F340" s="53">
        <f t="shared" si="228"/>
        <v>44086</v>
      </c>
      <c r="G340" s="66">
        <f t="shared" si="229"/>
        <v>1.2</v>
      </c>
      <c r="H340" s="66">
        <f t="shared" si="222"/>
        <v>0.1</v>
      </c>
      <c r="I340" s="172">
        <f t="shared" si="230"/>
        <v>7.9000000000000008E-3</v>
      </c>
      <c r="J340" s="14">
        <f t="shared" si="231"/>
        <v>6</v>
      </c>
      <c r="K340" s="18">
        <f t="shared" si="232"/>
        <v>0.15502418146108496</v>
      </c>
      <c r="L340" s="18">
        <f t="shared" si="233"/>
        <v>6.6666666666666671E-3</v>
      </c>
      <c r="M340" s="6">
        <f t="shared" si="234"/>
        <v>748.10804588810402</v>
      </c>
      <c r="N340" s="6">
        <f t="shared" si="271"/>
        <v>5.9100535625160227</v>
      </c>
      <c r="O340" s="6">
        <f t="shared" si="235"/>
        <v>6368749.9358567242</v>
      </c>
      <c r="P340" s="6">
        <f>IF($B340&lt;$D$12,0,IF('Plot Data'!X290&gt;0,'Plot Data'!X290,MAX(0,MIN($D$15,$O340))))</f>
        <v>0</v>
      </c>
      <c r="Q340" s="97">
        <f t="shared" si="236"/>
        <v>0</v>
      </c>
      <c r="R340" s="97">
        <f t="shared" si="237"/>
        <v>0</v>
      </c>
      <c r="S340" s="6">
        <f t="shared" si="238"/>
        <v>748.10804588810402</v>
      </c>
      <c r="T340" s="6"/>
      <c r="U340" s="6"/>
      <c r="V340" s="6">
        <f t="shared" si="239"/>
        <v>0</v>
      </c>
      <c r="W340" s="149">
        <f t="shared" si="272"/>
        <v>1</v>
      </c>
      <c r="X340" s="97">
        <f t="shared" si="240"/>
        <v>0</v>
      </c>
      <c r="Y340" s="6">
        <f t="shared" si="241"/>
        <v>125.92923881182014</v>
      </c>
      <c r="Z340" s="6">
        <f t="shared" si="242"/>
        <v>578.25112666474467</v>
      </c>
      <c r="AA340" s="6">
        <f t="shared" si="243"/>
        <v>478.53110748491656</v>
      </c>
      <c r="AB340" s="6">
        <f t="shared" si="244"/>
        <v>24.743441598852421</v>
      </c>
      <c r="AC340" s="6">
        <f t="shared" si="245"/>
        <v>25.868565613996999</v>
      </c>
      <c r="AD340" s="6">
        <f t="array" ref="AD340">SUM(($A340-A310:A340=J310:J340)*(N310:N340))</f>
        <v>4.8868297157733531</v>
      </c>
      <c r="AE340" s="6">
        <f t="shared" si="246"/>
        <v>7497797.1038296698</v>
      </c>
      <c r="AF340" s="6">
        <f t="shared" si="273"/>
        <v>7218985.9732368989</v>
      </c>
      <c r="AG340" s="6">
        <f t="shared" si="274"/>
        <v>0</v>
      </c>
      <c r="AH340" s="6">
        <f t="shared" si="247"/>
        <v>0</v>
      </c>
      <c r="AI340" s="6">
        <f t="shared" si="248"/>
        <v>0</v>
      </c>
      <c r="AJ340" s="6">
        <f t="shared" si="249"/>
        <v>2176.3902481261252</v>
      </c>
      <c r="AK340" s="6">
        <f t="shared" si="250"/>
        <v>2753.4690299312065</v>
      </c>
      <c r="AL340" s="6">
        <f t="shared" si="251"/>
        <v>338.04032473781029</v>
      </c>
      <c r="AM340" s="6">
        <f t="shared" si="252"/>
        <v>5267.8996027951416</v>
      </c>
      <c r="AN340" s="6">
        <f t="shared" si="253"/>
        <v>273543.23098997725</v>
      </c>
      <c r="AO340" s="6">
        <f t="shared" si="254"/>
        <v>2202.896170332519</v>
      </c>
      <c r="AP340" s="6">
        <f t="shared" si="255"/>
        <v>5.1565879752692387</v>
      </c>
      <c r="AQ340" s="14">
        <f t="shared" si="256"/>
        <v>8</v>
      </c>
      <c r="AR340" s="146">
        <f t="shared" si="257"/>
        <v>0</v>
      </c>
      <c r="AS340" s="146">
        <f t="shared" si="258"/>
        <v>0.68</v>
      </c>
      <c r="AT340" s="146">
        <f t="shared" si="259"/>
        <v>1</v>
      </c>
      <c r="AU340" s="77">
        <f t="shared" si="260"/>
        <v>0</v>
      </c>
      <c r="AV340" s="77">
        <f t="shared" si="261"/>
        <v>366.7637263691563</v>
      </c>
      <c r="AW340" s="77">
        <f t="shared" si="262"/>
        <v>19.303354019429278</v>
      </c>
      <c r="AX340" s="77">
        <f t="shared" si="263"/>
        <v>8.0594712839564906</v>
      </c>
      <c r="AY340" s="6">
        <f t="shared" si="275"/>
        <v>394.12655167254206</v>
      </c>
      <c r="AZ340" s="6">
        <f t="shared" si="264"/>
        <v>84374.039696164749</v>
      </c>
      <c r="BA340" s="6">
        <f t="shared" si="265"/>
        <v>367.6909328038455</v>
      </c>
      <c r="BB340" s="6">
        <f t="shared" si="266"/>
        <v>281014.02676310472</v>
      </c>
      <c r="BC340" s="6">
        <f t="shared" si="267"/>
        <v>56202.805352620962</v>
      </c>
      <c r="BD340" s="6">
        <f t="shared" si="268"/>
        <v>11067.120403336803</v>
      </c>
      <c r="BE340" s="6">
        <f t="shared" si="269"/>
        <v>0</v>
      </c>
      <c r="BF340" s="6">
        <f t="shared" si="276"/>
        <v>0</v>
      </c>
      <c r="BG340" s="6"/>
      <c r="BH340" s="6"/>
      <c r="BI340" s="51">
        <f t="shared" si="270"/>
        <v>0.96281426041118645</v>
      </c>
      <c r="BT340" s="18"/>
    </row>
    <row r="341" spans="1:72">
      <c r="A341">
        <f t="shared" si="223"/>
        <v>318</v>
      </c>
      <c r="B341" s="30">
        <f t="shared" si="224"/>
        <v>44087</v>
      </c>
      <c r="C341" s="14">
        <f t="shared" si="225"/>
        <v>7</v>
      </c>
      <c r="D341" s="14">
        <f t="shared" si="226"/>
        <v>3</v>
      </c>
      <c r="E341" s="14">
        <f t="shared" si="227"/>
        <v>3</v>
      </c>
      <c r="F341" s="53">
        <f t="shared" si="228"/>
        <v>44087</v>
      </c>
      <c r="G341" s="66">
        <f t="shared" si="229"/>
        <v>1.2</v>
      </c>
      <c r="H341" s="66">
        <f t="shared" si="222"/>
        <v>0.1</v>
      </c>
      <c r="I341" s="172">
        <f t="shared" si="230"/>
        <v>7.9000000000000008E-3</v>
      </c>
      <c r="J341" s="14">
        <f t="shared" si="231"/>
        <v>6</v>
      </c>
      <c r="K341" s="18">
        <f t="shared" si="232"/>
        <v>0.15501524799416191</v>
      </c>
      <c r="L341" s="18">
        <f t="shared" si="233"/>
        <v>6.6666666666666671E-3</v>
      </c>
      <c r="M341" s="6">
        <f t="shared" si="234"/>
        <v>766.45696072929604</v>
      </c>
      <c r="N341" s="6">
        <f t="shared" si="271"/>
        <v>6.0550099897614391</v>
      </c>
      <c r="O341" s="6">
        <f t="shared" si="235"/>
        <v>6368649.8235928435</v>
      </c>
      <c r="P341" s="6">
        <f>IF($B341&lt;$D$12,0,IF('Plot Data'!X291&gt;0,'Plot Data'!X291,MAX(0,MIN($D$15,$O341))))</f>
        <v>0</v>
      </c>
      <c r="Q341" s="97">
        <f t="shared" si="236"/>
        <v>0</v>
      </c>
      <c r="R341" s="97">
        <f t="shared" si="237"/>
        <v>0</v>
      </c>
      <c r="S341" s="6">
        <f t="shared" si="238"/>
        <v>766.45696072929604</v>
      </c>
      <c r="T341" s="6"/>
      <c r="U341" s="6"/>
      <c r="V341" s="6">
        <f t="shared" si="239"/>
        <v>0</v>
      </c>
      <c r="W341" s="149">
        <f t="shared" si="272"/>
        <v>1</v>
      </c>
      <c r="X341" s="97">
        <f t="shared" si="240"/>
        <v>0</v>
      </c>
      <c r="Y341" s="6">
        <f t="shared" si="241"/>
        <v>123.7172079942621</v>
      </c>
      <c r="Z341" s="6">
        <f t="shared" si="242"/>
        <v>586.98326748441707</v>
      </c>
      <c r="AA341" s="6">
        <f t="shared" si="243"/>
        <v>470.12539037819596</v>
      </c>
      <c r="AB341" s="6">
        <f t="shared" si="244"/>
        <v>28.270358243340379</v>
      </c>
      <c r="AC341" s="6">
        <f t="shared" si="245"/>
        <v>25.418841427212712</v>
      </c>
      <c r="AD341" s="6">
        <f t="array" ref="AD341">SUM(($A341-A311:A341=J311:J341)*(N311:N341))</f>
        <v>5.5833957530597251</v>
      </c>
      <c r="AE341" s="6">
        <f t="shared" si="246"/>
        <v>7497791.5204339167</v>
      </c>
      <c r="AF341" s="6">
        <f t="shared" si="273"/>
        <v>7218219.5162761696</v>
      </c>
      <c r="AG341" s="6">
        <f t="shared" si="274"/>
        <v>0</v>
      </c>
      <c r="AH341" s="6">
        <f t="shared" si="247"/>
        <v>0</v>
      </c>
      <c r="AI341" s="6">
        <f t="shared" si="248"/>
        <v>0</v>
      </c>
      <c r="AJ341" s="6">
        <f t="shared" si="249"/>
        <v>2232.1467333767423</v>
      </c>
      <c r="AK341" s="6">
        <f t="shared" si="250"/>
        <v>2842.0565487940871</v>
      </c>
      <c r="AL341" s="6">
        <f t="shared" si="251"/>
        <v>335.30844580087819</v>
      </c>
      <c r="AM341" s="6">
        <f t="shared" si="252"/>
        <v>5409.5117279717069</v>
      </c>
      <c r="AN341" s="6">
        <f t="shared" si="253"/>
        <v>274162.49242977687</v>
      </c>
      <c r="AO341" s="6">
        <f t="shared" si="254"/>
        <v>2208.4795660855789</v>
      </c>
      <c r="AP341" s="6">
        <f t="shared" si="255"/>
        <v>5.1779162087004158</v>
      </c>
      <c r="AQ341" s="14">
        <f t="shared" si="256"/>
        <v>8</v>
      </c>
      <c r="AR341" s="146">
        <f t="shared" si="257"/>
        <v>0</v>
      </c>
      <c r="AS341" s="146">
        <f t="shared" si="258"/>
        <v>0.68</v>
      </c>
      <c r="AT341" s="146">
        <f t="shared" si="259"/>
        <v>1</v>
      </c>
      <c r="AU341" s="77">
        <f t="shared" si="260"/>
        <v>0</v>
      </c>
      <c r="AV341" s="77">
        <f t="shared" si="261"/>
        <v>369.47300845269507</v>
      </c>
      <c r="AW341" s="77">
        <f t="shared" si="262"/>
        <v>19.445947813299743</v>
      </c>
      <c r="AX341" s="77">
        <f t="shared" si="263"/>
        <v>7.9179013116327752</v>
      </c>
      <c r="AY341" s="6">
        <f t="shared" si="275"/>
        <v>396.8368575776276</v>
      </c>
      <c r="AZ341" s="6">
        <f t="shared" si="264"/>
        <v>84770.876553742375</v>
      </c>
      <c r="BA341" s="6">
        <f t="shared" si="265"/>
        <v>371.50098465489492</v>
      </c>
      <c r="BB341" s="6">
        <f t="shared" si="266"/>
        <v>281780.48372383404</v>
      </c>
      <c r="BC341" s="6">
        <f t="shared" si="267"/>
        <v>56356.096744766823</v>
      </c>
      <c r="BD341" s="6">
        <f t="shared" si="268"/>
        <v>11095.390761580144</v>
      </c>
      <c r="BE341" s="6">
        <f t="shared" si="269"/>
        <v>0</v>
      </c>
      <c r="BF341" s="6">
        <f t="shared" si="276"/>
        <v>0</v>
      </c>
      <c r="BG341" s="6"/>
      <c r="BH341" s="6"/>
      <c r="BI341" s="51">
        <f t="shared" si="270"/>
        <v>0.96271275302923232</v>
      </c>
      <c r="BT341" s="18"/>
    </row>
    <row r="342" spans="1:72">
      <c r="A342">
        <f t="shared" si="223"/>
        <v>319</v>
      </c>
      <c r="B342" s="30">
        <f t="shared" si="224"/>
        <v>44088</v>
      </c>
      <c r="C342" s="14">
        <f t="shared" si="225"/>
        <v>7</v>
      </c>
      <c r="D342" s="14">
        <f t="shared" si="226"/>
        <v>3</v>
      </c>
      <c r="E342" s="14">
        <f t="shared" si="227"/>
        <v>3</v>
      </c>
      <c r="F342" s="53">
        <f t="shared" si="228"/>
        <v>44088</v>
      </c>
      <c r="G342" s="66">
        <f t="shared" si="229"/>
        <v>1.2</v>
      </c>
      <c r="H342" s="66">
        <f t="shared" si="222"/>
        <v>0.1</v>
      </c>
      <c r="I342" s="172">
        <f t="shared" si="230"/>
        <v>7.9000000000000008E-3</v>
      </c>
      <c r="J342" s="14">
        <f t="shared" si="231"/>
        <v>6</v>
      </c>
      <c r="K342" s="18">
        <f t="shared" si="232"/>
        <v>0.15500610151650759</v>
      </c>
      <c r="L342" s="18">
        <f t="shared" si="233"/>
        <v>6.6666666666666671E-3</v>
      </c>
      <c r="M342" s="6">
        <f t="shared" si="234"/>
        <v>788.76785871024003</v>
      </c>
      <c r="N342" s="6">
        <f t="shared" si="271"/>
        <v>6.2312660838108966</v>
      </c>
      <c r="O342" s="6">
        <f t="shared" si="235"/>
        <v>6368524.7074000528</v>
      </c>
      <c r="P342" s="6">
        <f>IF($B342&lt;$D$12,0,IF('Plot Data'!X292&gt;0,'Plot Data'!X292,MAX(0,MIN($D$15,$O342))))</f>
        <v>0</v>
      </c>
      <c r="Q342" s="97">
        <f t="shared" si="236"/>
        <v>0</v>
      </c>
      <c r="R342" s="97">
        <f t="shared" si="237"/>
        <v>0</v>
      </c>
      <c r="S342" s="6">
        <f t="shared" si="238"/>
        <v>788.76785871023992</v>
      </c>
      <c r="T342" s="6"/>
      <c r="U342" s="6"/>
      <c r="V342" s="6">
        <f t="shared" si="239"/>
        <v>0</v>
      </c>
      <c r="W342" s="149">
        <f t="shared" si="272"/>
        <v>1</v>
      </c>
      <c r="X342" s="97">
        <f t="shared" si="240"/>
        <v>0</v>
      </c>
      <c r="Y342" s="6">
        <f t="shared" si="241"/>
        <v>141.35179121670191</v>
      </c>
      <c r="Z342" s="6">
        <f t="shared" si="242"/>
        <v>598.48643671048319</v>
      </c>
      <c r="AA342" s="6">
        <f t="shared" si="243"/>
        <v>537.13680662346724</v>
      </c>
      <c r="AB342" s="6">
        <f t="shared" si="244"/>
        <v>28.387285322690115</v>
      </c>
      <c r="AC342" s="6">
        <f t="shared" si="245"/>
        <v>24.976588896278027</v>
      </c>
      <c r="AD342" s="6">
        <f t="array" ref="AD342">SUM(($A342-A312:A342=J312:J342)*(N312:N342))</f>
        <v>5.6064888512312976</v>
      </c>
      <c r="AE342" s="6">
        <f t="shared" si="246"/>
        <v>7497785.9139450658</v>
      </c>
      <c r="AF342" s="6">
        <f t="shared" si="273"/>
        <v>7217430.7484174594</v>
      </c>
      <c r="AG342" s="6">
        <f t="shared" si="274"/>
        <v>0</v>
      </c>
      <c r="AH342" s="6">
        <f t="shared" si="247"/>
        <v>0</v>
      </c>
      <c r="AI342" s="6">
        <f t="shared" si="248"/>
        <v>0</v>
      </c>
      <c r="AJ342" s="6">
        <f t="shared" si="249"/>
        <v>2281.0763641597973</v>
      </c>
      <c r="AK342" s="6">
        <f t="shared" si="250"/>
        <v>2875.0188935584129</v>
      </c>
      <c r="AL342" s="6">
        <f t="shared" si="251"/>
        <v>333.11265337605897</v>
      </c>
      <c r="AM342" s="6">
        <f t="shared" si="252"/>
        <v>5489.2079110942695</v>
      </c>
      <c r="AN342" s="6">
        <f t="shared" si="253"/>
        <v>274865.95761651336</v>
      </c>
      <c r="AO342" s="6">
        <f t="shared" si="254"/>
        <v>2214.0860549368103</v>
      </c>
      <c r="AP342" s="6">
        <f t="shared" si="255"/>
        <v>5.2161330997122866</v>
      </c>
      <c r="AQ342" s="14">
        <f t="shared" si="256"/>
        <v>8</v>
      </c>
      <c r="AR342" s="146">
        <f t="shared" si="257"/>
        <v>0</v>
      </c>
      <c r="AS342" s="146">
        <f t="shared" si="258"/>
        <v>0.68</v>
      </c>
      <c r="AT342" s="146">
        <f t="shared" si="259"/>
        <v>1</v>
      </c>
      <c r="AU342" s="77">
        <f t="shared" si="260"/>
        <v>0</v>
      </c>
      <c r="AV342" s="77">
        <f t="shared" si="261"/>
        <v>373.55022782542505</v>
      </c>
      <c r="AW342" s="77">
        <f t="shared" si="262"/>
        <v>19.660538306601318</v>
      </c>
      <c r="AX342" s="77">
        <f t="shared" si="263"/>
        <v>9.0465146378689205</v>
      </c>
      <c r="AY342" s="6">
        <f t="shared" si="275"/>
        <v>402.25728076989532</v>
      </c>
      <c r="AZ342" s="6">
        <f t="shared" si="264"/>
        <v>85173.133834512264</v>
      </c>
      <c r="BA342" s="6">
        <f t="shared" si="265"/>
        <v>377.01235684450614</v>
      </c>
      <c r="BB342" s="6">
        <f t="shared" si="266"/>
        <v>282569.2515825443</v>
      </c>
      <c r="BC342" s="6">
        <f t="shared" si="267"/>
        <v>56513.85031650887</v>
      </c>
      <c r="BD342" s="6">
        <f t="shared" si="268"/>
        <v>11123.778046902833</v>
      </c>
      <c r="BE342" s="6">
        <f t="shared" si="269"/>
        <v>0</v>
      </c>
      <c r="BF342" s="6">
        <f t="shared" si="276"/>
        <v>0</v>
      </c>
      <c r="BG342" s="6"/>
      <c r="BH342" s="6"/>
      <c r="BI342" s="51">
        <f t="shared" si="270"/>
        <v>0.96260827279608285</v>
      </c>
      <c r="BT342" s="18"/>
    </row>
    <row r="343" spans="1:72">
      <c r="A343">
        <f t="shared" si="223"/>
        <v>320</v>
      </c>
      <c r="B343" s="30">
        <f t="shared" si="224"/>
        <v>44089</v>
      </c>
      <c r="C343" s="14">
        <f t="shared" si="225"/>
        <v>7</v>
      </c>
      <c r="D343" s="14">
        <f t="shared" si="226"/>
        <v>3</v>
      </c>
      <c r="E343" s="14">
        <f t="shared" si="227"/>
        <v>3</v>
      </c>
      <c r="F343" s="53">
        <f t="shared" si="228"/>
        <v>44089</v>
      </c>
      <c r="G343" s="66">
        <f t="shared" si="229"/>
        <v>1.2</v>
      </c>
      <c r="H343" s="66">
        <f t="shared" si="222"/>
        <v>0.1</v>
      </c>
      <c r="I343" s="172">
        <f t="shared" si="230"/>
        <v>7.9000000000000008E-3</v>
      </c>
      <c r="J343" s="14">
        <f t="shared" si="231"/>
        <v>6</v>
      </c>
      <c r="K343" s="18">
        <f t="shared" si="232"/>
        <v>0.15499668657527776</v>
      </c>
      <c r="L343" s="18">
        <f t="shared" si="233"/>
        <v>6.6666666666666671E-3</v>
      </c>
      <c r="M343" s="6">
        <f t="shared" si="234"/>
        <v>801.3984316353326</v>
      </c>
      <c r="N343" s="6">
        <f t="shared" si="271"/>
        <v>6.3310476099191284</v>
      </c>
      <c r="O343" s="6">
        <f t="shared" si="235"/>
        <v>6368452.2001288757</v>
      </c>
      <c r="P343" s="6">
        <f>IF($B343&lt;$D$12,0,IF('Plot Data'!X293&gt;0,'Plot Data'!X293,MAX(0,MIN($D$15,$O343))))</f>
        <v>0</v>
      </c>
      <c r="Q343" s="97">
        <f t="shared" si="236"/>
        <v>0</v>
      </c>
      <c r="R343" s="97">
        <f t="shared" si="237"/>
        <v>0</v>
      </c>
      <c r="S343" s="6">
        <f t="shared" si="238"/>
        <v>801.3984316353326</v>
      </c>
      <c r="T343" s="6"/>
      <c r="U343" s="6"/>
      <c r="V343" s="6">
        <f t="shared" si="239"/>
        <v>0</v>
      </c>
      <c r="W343" s="149">
        <f t="shared" si="272"/>
        <v>1</v>
      </c>
      <c r="X343" s="97">
        <f t="shared" si="240"/>
        <v>0</v>
      </c>
      <c r="Y343" s="6">
        <f t="shared" si="241"/>
        <v>141.93642661345058</v>
      </c>
      <c r="Z343" s="6">
        <f t="shared" si="242"/>
        <v>613.16556858343688</v>
      </c>
      <c r="AA343" s="6">
        <f t="shared" si="243"/>
        <v>539.35842113111221</v>
      </c>
      <c r="AB343" s="6">
        <f t="shared" si="244"/>
        <v>28.59698207838197</v>
      </c>
      <c r="AC343" s="6">
        <f t="shared" si="245"/>
        <v>24.54169185273642</v>
      </c>
      <c r="AD343" s="6">
        <f t="array" ref="AD343">SUM(($A343-A313:A343=J313:J343)*(N313:N343))</f>
        <v>5.6479039604804395</v>
      </c>
      <c r="AE343" s="6">
        <f t="shared" si="246"/>
        <v>7497780.2660411056</v>
      </c>
      <c r="AF343" s="6">
        <f t="shared" si="273"/>
        <v>7216629.349985824</v>
      </c>
      <c r="AG343" s="6">
        <f t="shared" si="274"/>
        <v>0</v>
      </c>
      <c r="AH343" s="6">
        <f t="shared" si="247"/>
        <v>0</v>
      </c>
      <c r="AI343" s="6">
        <f t="shared" si="248"/>
        <v>0</v>
      </c>
      <c r="AJ343" s="6">
        <f t="shared" si="249"/>
        <v>2327.3728005982421</v>
      </c>
      <c r="AK343" s="6">
        <f t="shared" si="250"/>
        <v>2920.2290589323552</v>
      </c>
      <c r="AL343" s="6">
        <f t="shared" si="251"/>
        <v>331.52003964122412</v>
      </c>
      <c r="AM343" s="6">
        <f t="shared" si="252"/>
        <v>5579.1218991718215</v>
      </c>
      <c r="AN343" s="6">
        <f t="shared" si="253"/>
        <v>275571.79415611061</v>
      </c>
      <c r="AO343" s="6">
        <f t="shared" si="254"/>
        <v>2219.7339588972909</v>
      </c>
      <c r="AP343" s="6">
        <f t="shared" si="255"/>
        <v>5.2736276703865643</v>
      </c>
      <c r="AQ343" s="14">
        <f t="shared" si="256"/>
        <v>8</v>
      </c>
      <c r="AR343" s="146">
        <f t="shared" si="257"/>
        <v>0</v>
      </c>
      <c r="AS343" s="146">
        <f t="shared" si="258"/>
        <v>0.68</v>
      </c>
      <c r="AT343" s="146">
        <f t="shared" si="259"/>
        <v>1</v>
      </c>
      <c r="AU343" s="77">
        <f t="shared" si="260"/>
        <v>0</v>
      </c>
      <c r="AV343" s="77">
        <f t="shared" si="261"/>
        <v>379.19119079493345</v>
      </c>
      <c r="AW343" s="77">
        <f t="shared" si="262"/>
        <v>19.957431094470181</v>
      </c>
      <c r="AX343" s="77">
        <f t="shared" si="263"/>
        <v>9.0839313032608366</v>
      </c>
      <c r="AY343" s="6">
        <f t="shared" si="275"/>
        <v>408.23255319266445</v>
      </c>
      <c r="AZ343" s="6">
        <f t="shared" si="264"/>
        <v>85581.366387704926</v>
      </c>
      <c r="BA343" s="6">
        <f t="shared" si="265"/>
        <v>384.28868931841032</v>
      </c>
      <c r="BB343" s="6">
        <f t="shared" si="266"/>
        <v>283370.65001417964</v>
      </c>
      <c r="BC343" s="6">
        <f t="shared" si="267"/>
        <v>56674.130002835933</v>
      </c>
      <c r="BD343" s="6">
        <f t="shared" si="268"/>
        <v>11152.375028981214</v>
      </c>
      <c r="BE343" s="6">
        <f t="shared" si="269"/>
        <v>0</v>
      </c>
      <c r="BF343" s="6">
        <f t="shared" si="276"/>
        <v>0</v>
      </c>
      <c r="BG343" s="6"/>
      <c r="BH343" s="6"/>
      <c r="BI343" s="51">
        <f t="shared" si="270"/>
        <v>0.96250211314825151</v>
      </c>
      <c r="BT343" s="18"/>
    </row>
    <row r="344" spans="1:72">
      <c r="A344">
        <f t="shared" si="223"/>
        <v>321</v>
      </c>
      <c r="B344" s="30">
        <f t="shared" si="224"/>
        <v>44090</v>
      </c>
      <c r="C344" s="14">
        <f t="shared" si="225"/>
        <v>7</v>
      </c>
      <c r="D344" s="14">
        <f t="shared" si="226"/>
        <v>3</v>
      </c>
      <c r="E344" s="14">
        <f t="shared" si="227"/>
        <v>3</v>
      </c>
      <c r="F344" s="53">
        <f t="shared" si="228"/>
        <v>44090</v>
      </c>
      <c r="G344" s="66">
        <f t="shared" si="229"/>
        <v>1.2</v>
      </c>
      <c r="H344" s="66">
        <f t="shared" ref="H344:H407" si="277">$N$19</f>
        <v>0.1</v>
      </c>
      <c r="I344" s="172">
        <f t="shared" si="230"/>
        <v>7.9000000000000008E-3</v>
      </c>
      <c r="J344" s="14">
        <f t="shared" si="231"/>
        <v>6</v>
      </c>
      <c r="K344" s="18">
        <f t="shared" si="232"/>
        <v>0.15498711968492579</v>
      </c>
      <c r="L344" s="18">
        <f t="shared" si="233"/>
        <v>6.6666666666666671E-3</v>
      </c>
      <c r="M344" s="6">
        <f t="shared" si="234"/>
        <v>815.52083105951613</v>
      </c>
      <c r="N344" s="6">
        <f t="shared" si="271"/>
        <v>6.4426145653701781</v>
      </c>
      <c r="O344" s="6">
        <f t="shared" si="235"/>
        <v>6368370.9725206438</v>
      </c>
      <c r="P344" s="6">
        <f>IF($B344&lt;$D$12,0,IF('Plot Data'!X294&gt;0,'Plot Data'!X294,MAX(0,MIN($D$15,$O344))))</f>
        <v>0</v>
      </c>
      <c r="Q344" s="97">
        <f t="shared" si="236"/>
        <v>0</v>
      </c>
      <c r="R344" s="97">
        <f t="shared" si="237"/>
        <v>0</v>
      </c>
      <c r="S344" s="6">
        <f t="shared" si="238"/>
        <v>815.52083105951613</v>
      </c>
      <c r="T344" s="6"/>
      <c r="U344" s="6"/>
      <c r="V344" s="6">
        <f t="shared" si="239"/>
        <v>0</v>
      </c>
      <c r="W344" s="149">
        <f t="shared" si="272"/>
        <v>1</v>
      </c>
      <c r="X344" s="97">
        <f t="shared" si="240"/>
        <v>0</v>
      </c>
      <c r="Y344" s="6">
        <f t="shared" si="241"/>
        <v>142.98491039190986</v>
      </c>
      <c r="Z344" s="6">
        <f t="shared" si="242"/>
        <v>631.0142869681921</v>
      </c>
      <c r="AA344" s="6">
        <f t="shared" si="243"/>
        <v>543.34265948925747</v>
      </c>
      <c r="AB344" s="6">
        <f t="shared" si="244"/>
        <v>28.91255633323723</v>
      </c>
      <c r="AC344" s="6">
        <f t="shared" si="245"/>
        <v>24.114027200697308</v>
      </c>
      <c r="AD344" s="6">
        <f t="array" ref="AD344">SUM(($A344-A314:A344=J314:J344)*(N314:N344))</f>
        <v>5.7102298758143535</v>
      </c>
      <c r="AE344" s="6">
        <f t="shared" si="246"/>
        <v>7497774.5558112301</v>
      </c>
      <c r="AF344" s="6">
        <f t="shared" si="273"/>
        <v>7215813.8291547643</v>
      </c>
      <c r="AG344" s="6">
        <f t="shared" si="274"/>
        <v>0</v>
      </c>
      <c r="AH344" s="6">
        <f t="shared" si="247"/>
        <v>0</v>
      </c>
      <c r="AI344" s="6">
        <f t="shared" si="248"/>
        <v>0</v>
      </c>
      <c r="AJ344" s="6">
        <f t="shared" si="249"/>
        <v>2368.8944342976561</v>
      </c>
      <c r="AK344" s="6">
        <f t="shared" si="250"/>
        <v>2978.9881300780526</v>
      </c>
      <c r="AL344" s="6">
        <f t="shared" si="251"/>
        <v>330.60833889794964</v>
      </c>
      <c r="AM344" s="6">
        <f t="shared" si="252"/>
        <v>5678.4909032736578</v>
      </c>
      <c r="AN344" s="6">
        <f t="shared" si="253"/>
        <v>276282.23575319245</v>
      </c>
      <c r="AO344" s="6">
        <f t="shared" si="254"/>
        <v>2225.4441887731055</v>
      </c>
      <c r="AP344" s="6">
        <f t="shared" si="255"/>
        <v>5.3531623007358702</v>
      </c>
      <c r="AQ344" s="14">
        <f t="shared" si="256"/>
        <v>8</v>
      </c>
      <c r="AR344" s="146">
        <f t="shared" si="257"/>
        <v>0</v>
      </c>
      <c r="AS344" s="146">
        <f t="shared" si="258"/>
        <v>0.68</v>
      </c>
      <c r="AT344" s="146">
        <f t="shared" si="259"/>
        <v>1</v>
      </c>
      <c r="AU344" s="77">
        <f t="shared" si="260"/>
        <v>0</v>
      </c>
      <c r="AV344" s="77">
        <f t="shared" si="261"/>
        <v>386.62223811497216</v>
      </c>
      <c r="AW344" s="77">
        <f t="shared" si="262"/>
        <v>20.34853884815643</v>
      </c>
      <c r="AX344" s="77">
        <f t="shared" si="263"/>
        <v>9.1510342650822274</v>
      </c>
      <c r="AY344" s="6">
        <f t="shared" si="275"/>
        <v>416.12181122821079</v>
      </c>
      <c r="AZ344" s="6">
        <f t="shared" si="264"/>
        <v>85997.488198933133</v>
      </c>
      <c r="BA344" s="6">
        <f t="shared" si="265"/>
        <v>393.58802327777295</v>
      </c>
      <c r="BB344" s="6">
        <f t="shared" si="266"/>
        <v>284186.17084523913</v>
      </c>
      <c r="BC344" s="6">
        <f t="shared" si="267"/>
        <v>56837.234169047835</v>
      </c>
      <c r="BD344" s="6">
        <f t="shared" si="268"/>
        <v>11181.287585314451</v>
      </c>
      <c r="BE344" s="6">
        <f t="shared" si="269"/>
        <v>0</v>
      </c>
      <c r="BF344" s="6">
        <f t="shared" si="276"/>
        <v>0</v>
      </c>
      <c r="BG344" s="6"/>
      <c r="BH344" s="6"/>
      <c r="BI344" s="51">
        <f t="shared" si="270"/>
        <v>0.96239407779499997</v>
      </c>
      <c r="BT344" s="18"/>
    </row>
    <row r="345" spans="1:72">
      <c r="A345">
        <f t="shared" si="223"/>
        <v>322</v>
      </c>
      <c r="B345" s="30">
        <f t="shared" si="224"/>
        <v>44091</v>
      </c>
      <c r="C345" s="14">
        <f t="shared" si="225"/>
        <v>7</v>
      </c>
      <c r="D345" s="14">
        <f t="shared" si="226"/>
        <v>3</v>
      </c>
      <c r="E345" s="14">
        <f t="shared" si="227"/>
        <v>3</v>
      </c>
      <c r="F345" s="53">
        <f t="shared" si="228"/>
        <v>44091</v>
      </c>
      <c r="G345" s="66">
        <f t="shared" si="229"/>
        <v>1.2</v>
      </c>
      <c r="H345" s="66">
        <f t="shared" si="277"/>
        <v>0.1</v>
      </c>
      <c r="I345" s="172">
        <f t="shared" si="230"/>
        <v>7.9000000000000008E-3</v>
      </c>
      <c r="J345" s="14">
        <f t="shared" si="231"/>
        <v>6</v>
      </c>
      <c r="K345" s="18">
        <f t="shared" si="232"/>
        <v>0.15497738312495557</v>
      </c>
      <c r="L345" s="18">
        <f t="shared" si="233"/>
        <v>6.6666666666666671E-3</v>
      </c>
      <c r="M345" s="6">
        <f t="shared" si="234"/>
        <v>831.00490067917701</v>
      </c>
      <c r="N345" s="6">
        <f t="shared" si="271"/>
        <v>6.564938715365499</v>
      </c>
      <c r="O345" s="6">
        <f t="shared" si="235"/>
        <v>6368281.6551717632</v>
      </c>
      <c r="P345" s="6">
        <f>IF($B345&lt;$D$12,0,IF('Plot Data'!X295&gt;0,'Plot Data'!X295,MAX(0,MIN($D$15,$O345))))</f>
        <v>0</v>
      </c>
      <c r="Q345" s="97">
        <f t="shared" si="236"/>
        <v>0</v>
      </c>
      <c r="R345" s="97">
        <f t="shared" si="237"/>
        <v>0</v>
      </c>
      <c r="S345" s="6">
        <f t="shared" si="238"/>
        <v>831.00490067917713</v>
      </c>
      <c r="T345" s="6"/>
      <c r="U345" s="6"/>
      <c r="V345" s="6">
        <f t="shared" si="239"/>
        <v>0</v>
      </c>
      <c r="W345" s="149">
        <f t="shared" si="272"/>
        <v>1</v>
      </c>
      <c r="X345" s="97">
        <f t="shared" si="240"/>
        <v>0</v>
      </c>
      <c r="Y345" s="6">
        <f t="shared" si="241"/>
        <v>144.56278166618617</v>
      </c>
      <c r="Z345" s="6">
        <f t="shared" si="242"/>
        <v>641.11874530826617</v>
      </c>
      <c r="AA345" s="6">
        <f t="shared" si="243"/>
        <v>549.33857033150741</v>
      </c>
      <c r="AB345" s="6">
        <f t="shared" si="244"/>
        <v>29.349163374220854</v>
      </c>
      <c r="AC345" s="6">
        <f t="shared" si="245"/>
        <v>23.6934763540538</v>
      </c>
      <c r="AD345" s="6">
        <f t="array" ref="AD345">SUM(($A345-A315:A345=J315:J345)*(N315:N345))</f>
        <v>5.7964597664086188</v>
      </c>
      <c r="AE345" s="6">
        <f t="shared" si="246"/>
        <v>7497768.759351464</v>
      </c>
      <c r="AF345" s="6">
        <f t="shared" si="273"/>
        <v>7214982.8242540853</v>
      </c>
      <c r="AG345" s="6">
        <f t="shared" si="274"/>
        <v>0</v>
      </c>
      <c r="AH345" s="6">
        <f t="shared" si="247"/>
        <v>0</v>
      </c>
      <c r="AI345" s="6">
        <f t="shared" si="248"/>
        <v>0</v>
      </c>
      <c r="AJ345" s="6">
        <f t="shared" si="249"/>
        <v>2414.2178080023809</v>
      </c>
      <c r="AK345" s="6">
        <f t="shared" si="250"/>
        <v>3041.4191416805902</v>
      </c>
      <c r="AL345" s="6">
        <f t="shared" si="251"/>
        <v>330.46756615170801</v>
      </c>
      <c r="AM345" s="6">
        <f t="shared" si="252"/>
        <v>5786.1045158346788</v>
      </c>
      <c r="AN345" s="6">
        <f t="shared" si="253"/>
        <v>276999.8305815442</v>
      </c>
      <c r="AO345" s="6">
        <f t="shared" si="254"/>
        <v>2231.240648539514</v>
      </c>
      <c r="AP345" s="6">
        <f t="shared" si="255"/>
        <v>5.4579304079764892</v>
      </c>
      <c r="AQ345" s="14">
        <f t="shared" si="256"/>
        <v>8</v>
      </c>
      <c r="AR345" s="146">
        <f t="shared" si="257"/>
        <v>0</v>
      </c>
      <c r="AS345" s="146">
        <f t="shared" si="258"/>
        <v>0.68</v>
      </c>
      <c r="AT345" s="146">
        <f t="shared" si="259"/>
        <v>1</v>
      </c>
      <c r="AU345" s="77">
        <f t="shared" si="260"/>
        <v>0</v>
      </c>
      <c r="AV345" s="77">
        <f t="shared" si="261"/>
        <v>396.10495730490021</v>
      </c>
      <c r="AW345" s="77">
        <f t="shared" si="262"/>
        <v>20.847629331836853</v>
      </c>
      <c r="AX345" s="77">
        <f t="shared" si="263"/>
        <v>9.2520180266359127</v>
      </c>
      <c r="AY345" s="6">
        <f t="shared" si="275"/>
        <v>426.204604663373</v>
      </c>
      <c r="AZ345" s="6">
        <f t="shared" si="264"/>
        <v>86423.69280359651</v>
      </c>
      <c r="BA345" s="6">
        <f t="shared" si="265"/>
        <v>405.20857249890935</v>
      </c>
      <c r="BB345" s="6">
        <f t="shared" si="266"/>
        <v>285017.1757459183</v>
      </c>
      <c r="BC345" s="6">
        <f t="shared" si="267"/>
        <v>57003.435149183671</v>
      </c>
      <c r="BD345" s="6">
        <f t="shared" si="268"/>
        <v>11210.636748688672</v>
      </c>
      <c r="BE345" s="6">
        <f t="shared" si="269"/>
        <v>0</v>
      </c>
      <c r="BF345" s="6">
        <f t="shared" si="276"/>
        <v>0</v>
      </c>
      <c r="BG345" s="6"/>
      <c r="BH345" s="6"/>
      <c r="BI345" s="51">
        <f t="shared" si="270"/>
        <v>0.96228398818719518</v>
      </c>
      <c r="BT345" s="18"/>
    </row>
    <row r="346" spans="1:72">
      <c r="A346">
        <f t="shared" ref="A346:A409" si="278">A345+1</f>
        <v>323</v>
      </c>
      <c r="B346" s="30">
        <f t="shared" ref="B346:B409" si="279">B345+1</f>
        <v>44092</v>
      </c>
      <c r="C346" s="14">
        <f t="shared" si="225"/>
        <v>7</v>
      </c>
      <c r="D346" s="14">
        <f t="shared" si="226"/>
        <v>3</v>
      </c>
      <c r="E346" s="14">
        <f t="shared" si="227"/>
        <v>3</v>
      </c>
      <c r="F346" s="53">
        <f t="shared" si="228"/>
        <v>44092</v>
      </c>
      <c r="G346" s="66">
        <f t="shared" si="229"/>
        <v>1.2</v>
      </c>
      <c r="H346" s="66">
        <f t="shared" si="277"/>
        <v>0.1</v>
      </c>
      <c r="I346" s="172">
        <f t="shared" si="230"/>
        <v>7.9000000000000008E-3</v>
      </c>
      <c r="J346" s="14">
        <f t="shared" si="231"/>
        <v>6</v>
      </c>
      <c r="K346" s="18">
        <f t="shared" si="232"/>
        <v>0.15496746076876497</v>
      </c>
      <c r="L346" s="18">
        <f t="shared" si="233"/>
        <v>6.6666666666666671E-3</v>
      </c>
      <c r="M346" s="6">
        <f t="shared" si="234"/>
        <v>847.64932207629852</v>
      </c>
      <c r="N346" s="6">
        <f t="shared" si="271"/>
        <v>6.6964296444027589</v>
      </c>
      <c r="O346" s="6">
        <f t="shared" si="235"/>
        <v>6368185.2566102846</v>
      </c>
      <c r="P346" s="6">
        <f>IF($B346&lt;$D$12,0,IF('Plot Data'!X296&gt;0,'Plot Data'!X296,MAX(0,MIN($D$15,$O346))))</f>
        <v>0</v>
      </c>
      <c r="Q346" s="97">
        <f t="shared" si="236"/>
        <v>0</v>
      </c>
      <c r="R346" s="97">
        <f t="shared" si="237"/>
        <v>0</v>
      </c>
      <c r="S346" s="6">
        <f t="shared" si="238"/>
        <v>847.64932207629852</v>
      </c>
      <c r="T346" s="6"/>
      <c r="U346" s="6"/>
      <c r="V346" s="6">
        <f t="shared" si="239"/>
        <v>0</v>
      </c>
      <c r="W346" s="149">
        <f t="shared" si="272"/>
        <v>1</v>
      </c>
      <c r="X346" s="97">
        <f t="shared" si="240"/>
        <v>0</v>
      </c>
      <c r="Y346" s="6">
        <f t="shared" si="241"/>
        <v>146.74581687110427</v>
      </c>
      <c r="Z346" s="6">
        <f t="shared" si="242"/>
        <v>652.41666484761299</v>
      </c>
      <c r="AA346" s="6">
        <f t="shared" si="243"/>
        <v>557.63410411019618</v>
      </c>
      <c r="AB346" s="6">
        <f t="shared" si="244"/>
        <v>29.924321835524161</v>
      </c>
      <c r="AC346" s="6">
        <f t="shared" si="245"/>
        <v>23.279930209416378</v>
      </c>
      <c r="AD346" s="6">
        <f t="array" ref="AD346">SUM(($A346-A316:A346=J316:J346)*(N316:N346))</f>
        <v>5.9100535625160227</v>
      </c>
      <c r="AE346" s="6">
        <f t="shared" si="246"/>
        <v>7497762.8492979016</v>
      </c>
      <c r="AF346" s="6">
        <f t="shared" si="273"/>
        <v>7214135.1749320086</v>
      </c>
      <c r="AG346" s="6">
        <f t="shared" si="274"/>
        <v>0</v>
      </c>
      <c r="AH346" s="6">
        <f t="shared" si="247"/>
        <v>0</v>
      </c>
      <c r="AI346" s="6">
        <f t="shared" si="248"/>
        <v>0</v>
      </c>
      <c r="AJ346" s="6">
        <f t="shared" si="249"/>
        <v>2462.7046483599624</v>
      </c>
      <c r="AK346" s="6">
        <f t="shared" si="250"/>
        <v>3106.2773805824827</v>
      </c>
      <c r="AL346" s="6">
        <f t="shared" si="251"/>
        <v>331.20190421529981</v>
      </c>
      <c r="AM346" s="6">
        <f t="shared" si="252"/>
        <v>5900.1839331577448</v>
      </c>
      <c r="AN346" s="6">
        <f t="shared" si="253"/>
        <v>277727.49043273489</v>
      </c>
      <c r="AO346" s="6">
        <f t="shared" si="254"/>
        <v>2237.1507021020302</v>
      </c>
      <c r="AP346" s="6">
        <f t="shared" si="255"/>
        <v>5.5916230693263582</v>
      </c>
      <c r="AQ346" s="14">
        <f t="shared" si="256"/>
        <v>8</v>
      </c>
      <c r="AR346" s="146">
        <f t="shared" si="257"/>
        <v>0</v>
      </c>
      <c r="AS346" s="146">
        <f t="shared" si="258"/>
        <v>0.68</v>
      </c>
      <c r="AT346" s="146">
        <f t="shared" si="259"/>
        <v>1</v>
      </c>
      <c r="AU346" s="77">
        <f t="shared" si="260"/>
        <v>0</v>
      </c>
      <c r="AV346" s="77">
        <f t="shared" si="261"/>
        <v>407.63522938145206</v>
      </c>
      <c r="AW346" s="77">
        <f t="shared" si="262"/>
        <v>21.45448575691853</v>
      </c>
      <c r="AX346" s="77">
        <f t="shared" si="263"/>
        <v>9.3917322797506735</v>
      </c>
      <c r="AY346" s="6">
        <f t="shared" si="275"/>
        <v>438.48144741812126</v>
      </c>
      <c r="AZ346" s="6">
        <f t="shared" si="264"/>
        <v>86862.174251014629</v>
      </c>
      <c r="BA346" s="6">
        <f t="shared" si="265"/>
        <v>411.75158664605988</v>
      </c>
      <c r="BB346" s="6">
        <f t="shared" si="266"/>
        <v>285864.82506799459</v>
      </c>
      <c r="BC346" s="6">
        <f t="shared" si="267"/>
        <v>57172.965013598929</v>
      </c>
      <c r="BD346" s="6">
        <f t="shared" si="268"/>
        <v>11240.561070524196</v>
      </c>
      <c r="BE346" s="6">
        <f t="shared" si="269"/>
        <v>0</v>
      </c>
      <c r="BF346" s="6">
        <f t="shared" si="276"/>
        <v>0</v>
      </c>
      <c r="BG346" s="6"/>
      <c r="BH346" s="6"/>
      <c r="BI346" s="51">
        <f t="shared" si="270"/>
        <v>0.96217169306809269</v>
      </c>
      <c r="BT346" s="18"/>
    </row>
    <row r="347" spans="1:72">
      <c r="A347">
        <f t="shared" si="278"/>
        <v>324</v>
      </c>
      <c r="B347" s="30">
        <f t="shared" si="279"/>
        <v>44093</v>
      </c>
      <c r="C347" s="14">
        <f t="shared" si="225"/>
        <v>7</v>
      </c>
      <c r="D347" s="14">
        <f t="shared" si="226"/>
        <v>3</v>
      </c>
      <c r="E347" s="14">
        <f t="shared" si="227"/>
        <v>3</v>
      </c>
      <c r="F347" s="53">
        <f t="shared" si="228"/>
        <v>44093</v>
      </c>
      <c r="G347" s="66">
        <f t="shared" si="229"/>
        <v>1.2</v>
      </c>
      <c r="H347" s="66">
        <f t="shared" si="277"/>
        <v>0.1</v>
      </c>
      <c r="I347" s="172">
        <f t="shared" si="230"/>
        <v>7.9000000000000008E-3</v>
      </c>
      <c r="J347" s="14">
        <f t="shared" si="231"/>
        <v>6</v>
      </c>
      <c r="K347" s="18">
        <f t="shared" si="232"/>
        <v>0.15495733894487862</v>
      </c>
      <c r="L347" s="18">
        <f t="shared" si="233"/>
        <v>6.6666666666666671E-3</v>
      </c>
      <c r="M347" s="6">
        <f t="shared" si="234"/>
        <v>865.16264853154098</v>
      </c>
      <c r="N347" s="6">
        <f t="shared" si="271"/>
        <v>6.834784923399174</v>
      </c>
      <c r="O347" s="6">
        <f t="shared" si="235"/>
        <v>6368083.2655600328</v>
      </c>
      <c r="P347" s="6">
        <f>IF($B347&lt;$D$12,0,IF('Plot Data'!X297&gt;0,'Plot Data'!X297,MAX(0,MIN($D$15,$O347))))</f>
        <v>0</v>
      </c>
      <c r="Q347" s="97">
        <f t="shared" si="236"/>
        <v>0</v>
      </c>
      <c r="R347" s="97">
        <f t="shared" si="237"/>
        <v>0</v>
      </c>
      <c r="S347" s="6">
        <f t="shared" si="238"/>
        <v>865.16264853154098</v>
      </c>
      <c r="T347" s="6"/>
      <c r="U347" s="6"/>
      <c r="V347" s="6">
        <f t="shared" si="239"/>
        <v>0</v>
      </c>
      <c r="W347" s="149">
        <f t="shared" si="272"/>
        <v>1</v>
      </c>
      <c r="X347" s="97">
        <f t="shared" si="240"/>
        <v>0</v>
      </c>
      <c r="Y347" s="6">
        <f t="shared" si="241"/>
        <v>149.6216091776208</v>
      </c>
      <c r="Z347" s="6">
        <f t="shared" si="242"/>
        <v>664.80392054334163</v>
      </c>
      <c r="AA347" s="6">
        <f t="shared" si="243"/>
        <v>568.56211487495909</v>
      </c>
      <c r="AB347" s="6">
        <f t="shared" si="244"/>
        <v>30.658278429171844</v>
      </c>
      <c r="AC347" s="6">
        <f t="shared" si="245"/>
        <v>22.873287994356861</v>
      </c>
      <c r="AD347" s="6">
        <f t="array" ref="AD347">SUM(($A347-A317:A347=J317:J347)*(N317:N347))</f>
        <v>6.0550099897614391</v>
      </c>
      <c r="AE347" s="6">
        <f t="shared" si="246"/>
        <v>7497756.7942879116</v>
      </c>
      <c r="AF347" s="6">
        <f t="shared" si="273"/>
        <v>7213270.012283477</v>
      </c>
      <c r="AG347" s="6">
        <f t="shared" si="274"/>
        <v>0</v>
      </c>
      <c r="AH347" s="6">
        <f t="shared" si="247"/>
        <v>0</v>
      </c>
      <c r="AI347" s="6">
        <f t="shared" si="248"/>
        <v>0</v>
      </c>
      <c r="AJ347" s="6">
        <f t="shared" si="249"/>
        <v>2513.441767170541</v>
      </c>
      <c r="AK347" s="6">
        <f t="shared" si="250"/>
        <v>3171.8609078216932</v>
      </c>
      <c r="AL347" s="6">
        <f t="shared" si="251"/>
        <v>332.93188466035332</v>
      </c>
      <c r="AM347" s="6">
        <f t="shared" si="252"/>
        <v>6018.2345596525874</v>
      </c>
      <c r="AN347" s="6">
        <f t="shared" si="253"/>
        <v>278468.54744478181</v>
      </c>
      <c r="AO347" s="6">
        <f t="shared" si="254"/>
        <v>2243.2057120917916</v>
      </c>
      <c r="AP347" s="6">
        <f t="shared" si="255"/>
        <v>5.7585059656103761</v>
      </c>
      <c r="AQ347" s="14">
        <f t="shared" si="256"/>
        <v>8</v>
      </c>
      <c r="AR347" s="146">
        <f t="shared" si="257"/>
        <v>0</v>
      </c>
      <c r="AS347" s="146">
        <f t="shared" si="258"/>
        <v>0.68</v>
      </c>
      <c r="AT347" s="146">
        <f t="shared" si="259"/>
        <v>1</v>
      </c>
      <c r="AU347" s="77">
        <f t="shared" si="260"/>
        <v>0</v>
      </c>
      <c r="AV347" s="77">
        <f t="shared" si="261"/>
        <v>414.16270946913994</v>
      </c>
      <c r="AW347" s="77">
        <f t="shared" si="262"/>
        <v>21.798037340481049</v>
      </c>
      <c r="AX347" s="77">
        <f t="shared" si="263"/>
        <v>9.5757829873677309</v>
      </c>
      <c r="AY347" s="6">
        <f t="shared" si="275"/>
        <v>445.53652979698876</v>
      </c>
      <c r="AZ347" s="6">
        <f t="shared" si="264"/>
        <v>87307.710780811612</v>
      </c>
      <c r="BA347" s="6">
        <f t="shared" si="265"/>
        <v>419.09586923526615</v>
      </c>
      <c r="BB347" s="6">
        <f t="shared" si="266"/>
        <v>286729.98771652614</v>
      </c>
      <c r="BC347" s="6">
        <f t="shared" si="267"/>
        <v>57345.997543305239</v>
      </c>
      <c r="BD347" s="6">
        <f t="shared" si="268"/>
        <v>11271.219348953367</v>
      </c>
      <c r="BE347" s="6">
        <f t="shared" si="269"/>
        <v>0</v>
      </c>
      <c r="BF347" s="6">
        <f t="shared" si="276"/>
        <v>0</v>
      </c>
      <c r="BG347" s="6"/>
      <c r="BH347" s="6"/>
      <c r="BI347" s="51">
        <f t="shared" si="270"/>
        <v>0.96205708056292683</v>
      </c>
      <c r="BT347" s="18"/>
    </row>
    <row r="348" spans="1:72">
      <c r="A348">
        <f t="shared" si="278"/>
        <v>325</v>
      </c>
      <c r="B348" s="30">
        <f t="shared" si="279"/>
        <v>44094</v>
      </c>
      <c r="C348" s="14">
        <f t="shared" si="225"/>
        <v>7</v>
      </c>
      <c r="D348" s="14">
        <f t="shared" si="226"/>
        <v>3</v>
      </c>
      <c r="E348" s="14">
        <f t="shared" si="227"/>
        <v>3</v>
      </c>
      <c r="F348" s="53">
        <f t="shared" si="228"/>
        <v>44094</v>
      </c>
      <c r="G348" s="66">
        <f t="shared" si="229"/>
        <v>1.2</v>
      </c>
      <c r="H348" s="66">
        <f t="shared" si="277"/>
        <v>0.1</v>
      </c>
      <c r="I348" s="172">
        <f t="shared" si="230"/>
        <v>7.9000000000000008E-3</v>
      </c>
      <c r="J348" s="14">
        <f t="shared" si="231"/>
        <v>6</v>
      </c>
      <c r="K348" s="18">
        <f t="shared" si="232"/>
        <v>0.15494700752741317</v>
      </c>
      <c r="L348" s="18">
        <f t="shared" si="233"/>
        <v>6.6666666666666671E-3</v>
      </c>
      <c r="M348" s="6">
        <f t="shared" si="234"/>
        <v>883.14018227537952</v>
      </c>
      <c r="N348" s="6">
        <f t="shared" si="271"/>
        <v>6.9768074399754987</v>
      </c>
      <c r="O348" s="6">
        <f t="shared" si="235"/>
        <v>6367977.7757690204</v>
      </c>
      <c r="P348" s="6">
        <f>IF($B348&lt;$D$12,0,IF('Plot Data'!X298&gt;0,'Plot Data'!X298,MAX(0,MIN($D$15,$O348))))</f>
        <v>0</v>
      </c>
      <c r="Q348" s="97">
        <f t="shared" si="236"/>
        <v>0</v>
      </c>
      <c r="R348" s="97">
        <f t="shared" si="237"/>
        <v>0</v>
      </c>
      <c r="S348" s="6">
        <f t="shared" si="238"/>
        <v>883.14018227537952</v>
      </c>
      <c r="T348" s="6"/>
      <c r="U348" s="6"/>
      <c r="V348" s="6">
        <f t="shared" si="239"/>
        <v>0</v>
      </c>
      <c r="W348" s="149">
        <f t="shared" si="272"/>
        <v>1</v>
      </c>
      <c r="X348" s="97">
        <f t="shared" si="240"/>
        <v>0</v>
      </c>
      <c r="Y348" s="6">
        <f t="shared" si="241"/>
        <v>153.29139214585922</v>
      </c>
      <c r="Z348" s="6">
        <f t="shared" si="242"/>
        <v>678.11945766103884</v>
      </c>
      <c r="AA348" s="6">
        <f t="shared" si="243"/>
        <v>582.50729015426498</v>
      </c>
      <c r="AB348" s="6">
        <f t="shared" si="244"/>
        <v>31.550714348409603</v>
      </c>
      <c r="AC348" s="6">
        <f t="shared" si="245"/>
        <v>22.473453202679451</v>
      </c>
      <c r="AD348" s="6">
        <f t="array" ref="AD348">SUM(($A348-A318:A348=J318:J348)*(N318:N348))</f>
        <v>6.2312660838108966</v>
      </c>
      <c r="AE348" s="6">
        <f t="shared" si="246"/>
        <v>7497750.5630218275</v>
      </c>
      <c r="AF348" s="6">
        <f t="shared" si="273"/>
        <v>7212386.8721012017</v>
      </c>
      <c r="AG348" s="6">
        <f t="shared" si="274"/>
        <v>0</v>
      </c>
      <c r="AH348" s="6">
        <f t="shared" si="247"/>
        <v>0</v>
      </c>
      <c r="AI348" s="6">
        <f t="shared" si="248"/>
        <v>0</v>
      </c>
      <c r="AJ348" s="6">
        <f t="shared" si="249"/>
        <v>2565.1710996390225</v>
      </c>
      <c r="AK348" s="6">
        <f t="shared" si="250"/>
        <v>3235.9223609800574</v>
      </c>
      <c r="AL348" s="6">
        <f t="shared" si="251"/>
        <v>335.77787972227259</v>
      </c>
      <c r="AM348" s="6">
        <f t="shared" si="252"/>
        <v>6136.8713403413531</v>
      </c>
      <c r="AN348" s="6">
        <f t="shared" si="253"/>
        <v>279226.81958028465</v>
      </c>
      <c r="AO348" s="6">
        <f t="shared" si="254"/>
        <v>2249.4369781756027</v>
      </c>
      <c r="AP348" s="6">
        <f t="shared" si="255"/>
        <v>5.851058870003401</v>
      </c>
      <c r="AQ348" s="14">
        <f t="shared" si="256"/>
        <v>8</v>
      </c>
      <c r="AR348" s="146">
        <f t="shared" si="257"/>
        <v>0</v>
      </c>
      <c r="AS348" s="146">
        <f t="shared" si="258"/>
        <v>0.68</v>
      </c>
      <c r="AT348" s="146">
        <f t="shared" si="259"/>
        <v>1</v>
      </c>
      <c r="AU348" s="77">
        <f t="shared" si="260"/>
        <v>0</v>
      </c>
      <c r="AV348" s="77">
        <f t="shared" si="261"/>
        <v>421.46116549155795</v>
      </c>
      <c r="AW348" s="77">
        <f t="shared" si="262"/>
        <v>22.182166604818839</v>
      </c>
      <c r="AX348" s="77">
        <f t="shared" si="263"/>
        <v>9.8106490973349914</v>
      </c>
      <c r="AY348" s="6">
        <f t="shared" si="275"/>
        <v>453.4539811937118</v>
      </c>
      <c r="AZ348" s="6">
        <f t="shared" si="264"/>
        <v>87761.164762005326</v>
      </c>
      <c r="BA348" s="6">
        <f t="shared" si="265"/>
        <v>427.18402975185018</v>
      </c>
      <c r="BB348" s="6">
        <f t="shared" si="266"/>
        <v>287613.12789880153</v>
      </c>
      <c r="BC348" s="6">
        <f t="shared" si="267"/>
        <v>57522.625579760315</v>
      </c>
      <c r="BD348" s="6">
        <f t="shared" si="268"/>
        <v>11302.770063301778</v>
      </c>
      <c r="BE348" s="6">
        <f t="shared" si="269"/>
        <v>0</v>
      </c>
      <c r="BF348" s="6">
        <f t="shared" si="276"/>
        <v>0</v>
      </c>
      <c r="BG348" s="6"/>
      <c r="BH348" s="6"/>
      <c r="BI348" s="51">
        <f t="shared" si="270"/>
        <v>0.9619400927622197</v>
      </c>
      <c r="BT348" s="18"/>
    </row>
    <row r="349" spans="1:72">
      <c r="A349">
        <f t="shared" si="278"/>
        <v>326</v>
      </c>
      <c r="B349" s="30">
        <f t="shared" si="279"/>
        <v>44095</v>
      </c>
      <c r="C349" s="14">
        <f t="shared" si="225"/>
        <v>7</v>
      </c>
      <c r="D349" s="14">
        <f t="shared" si="226"/>
        <v>3</v>
      </c>
      <c r="E349" s="14">
        <f t="shared" si="227"/>
        <v>3</v>
      </c>
      <c r="F349" s="53">
        <f t="shared" si="228"/>
        <v>44095</v>
      </c>
      <c r="G349" s="66">
        <f t="shared" si="229"/>
        <v>1.2</v>
      </c>
      <c r="H349" s="66">
        <f t="shared" si="277"/>
        <v>0.1</v>
      </c>
      <c r="I349" s="172">
        <f t="shared" si="230"/>
        <v>7.9000000000000008E-3</v>
      </c>
      <c r="J349" s="14">
        <f t="shared" si="231"/>
        <v>6</v>
      </c>
      <c r="K349" s="18">
        <f t="shared" si="232"/>
        <v>0.15493646125186139</v>
      </c>
      <c r="L349" s="18">
        <f t="shared" si="233"/>
        <v>6.6666666666666671E-3</v>
      </c>
      <c r="M349" s="6">
        <f t="shared" si="234"/>
        <v>901.03941137778315</v>
      </c>
      <c r="N349" s="6">
        <f t="shared" si="271"/>
        <v>7.1182113498844872</v>
      </c>
      <c r="O349" s="6">
        <f t="shared" si="235"/>
        <v>6367871.6379292635</v>
      </c>
      <c r="P349" s="6">
        <f>IF($B349&lt;$D$12,0,IF('Plot Data'!X299&gt;0,'Plot Data'!X299,MAX(0,MIN($D$15,$O349))))</f>
        <v>0</v>
      </c>
      <c r="Q349" s="97">
        <f t="shared" si="236"/>
        <v>0</v>
      </c>
      <c r="R349" s="97">
        <f t="shared" si="237"/>
        <v>0</v>
      </c>
      <c r="S349" s="6">
        <f t="shared" si="238"/>
        <v>901.03941137778315</v>
      </c>
      <c r="T349" s="6"/>
      <c r="U349" s="6"/>
      <c r="V349" s="6">
        <f t="shared" si="239"/>
        <v>0</v>
      </c>
      <c r="W349" s="149">
        <f t="shared" si="272"/>
        <v>1</v>
      </c>
      <c r="X349" s="97">
        <f t="shared" si="240"/>
        <v>0</v>
      </c>
      <c r="Y349" s="6">
        <f t="shared" si="241"/>
        <v>157.75357174204802</v>
      </c>
      <c r="Z349" s="6">
        <f t="shared" si="242"/>
        <v>692.13011882523278</v>
      </c>
      <c r="AA349" s="6">
        <f t="shared" si="243"/>
        <v>599.46357261978244</v>
      </c>
      <c r="AB349" s="6">
        <f t="shared" si="244"/>
        <v>32.055937265413306</v>
      </c>
      <c r="AC349" s="6">
        <f t="shared" si="245"/>
        <v>22.080322736865078</v>
      </c>
      <c r="AD349" s="6">
        <f t="array" ref="AD349">SUM(($A349-A319:A349=J319:J349)*(N319:N349))</f>
        <v>6.3310476099191284</v>
      </c>
      <c r="AE349" s="6">
        <f t="shared" si="246"/>
        <v>7497744.2319742171</v>
      </c>
      <c r="AF349" s="6">
        <f t="shared" si="273"/>
        <v>7211485.8326898236</v>
      </c>
      <c r="AG349" s="6">
        <f t="shared" si="274"/>
        <v>0</v>
      </c>
      <c r="AH349" s="6">
        <f t="shared" si="247"/>
        <v>0</v>
      </c>
      <c r="AI349" s="6">
        <f t="shared" si="248"/>
        <v>0</v>
      </c>
      <c r="AJ349" s="6">
        <f t="shared" si="249"/>
        <v>2616.3268204495253</v>
      </c>
      <c r="AK349" s="6">
        <f t="shared" si="250"/>
        <v>3296.5329699200943</v>
      </c>
      <c r="AL349" s="6">
        <f t="shared" si="251"/>
        <v>339.42244664090168</v>
      </c>
      <c r="AM349" s="6">
        <f t="shared" si="252"/>
        <v>6252.2822370105205</v>
      </c>
      <c r="AN349" s="6">
        <f t="shared" si="253"/>
        <v>280006.11704738333</v>
      </c>
      <c r="AO349" s="6">
        <f t="shared" si="254"/>
        <v>2255.7680257855218</v>
      </c>
      <c r="AP349" s="6">
        <f t="shared" si="255"/>
        <v>5.9545672641016347</v>
      </c>
      <c r="AQ349" s="14">
        <f t="shared" si="256"/>
        <v>8</v>
      </c>
      <c r="AR349" s="146">
        <f t="shared" si="257"/>
        <v>0</v>
      </c>
      <c r="AS349" s="146">
        <f t="shared" si="258"/>
        <v>0.68</v>
      </c>
      <c r="AT349" s="146">
        <f t="shared" si="259"/>
        <v>1</v>
      </c>
      <c r="AU349" s="77">
        <f t="shared" si="260"/>
        <v>0</v>
      </c>
      <c r="AV349" s="77">
        <f t="shared" si="261"/>
        <v>429.46333267099874</v>
      </c>
      <c r="AW349" s="77">
        <f t="shared" si="262"/>
        <v>22.603333298473615</v>
      </c>
      <c r="AX349" s="77">
        <f t="shared" si="263"/>
        <v>10.096228591491073</v>
      </c>
      <c r="AY349" s="6">
        <f t="shared" si="275"/>
        <v>462.16289456096342</v>
      </c>
      <c r="AZ349" s="6">
        <f t="shared" si="264"/>
        <v>88223.327656566296</v>
      </c>
      <c r="BA349" s="6">
        <f t="shared" si="265"/>
        <v>435.7419745791475</v>
      </c>
      <c r="BB349" s="6">
        <f t="shared" si="266"/>
        <v>288514.16731017933</v>
      </c>
      <c r="BC349" s="6">
        <f t="shared" si="267"/>
        <v>57702.833462035873</v>
      </c>
      <c r="BD349" s="6">
        <f t="shared" si="268"/>
        <v>11334.826000567191</v>
      </c>
      <c r="BE349" s="6">
        <f t="shared" si="269"/>
        <v>0</v>
      </c>
      <c r="BF349" s="6">
        <f t="shared" si="276"/>
        <v>0</v>
      </c>
      <c r="BG349" s="6"/>
      <c r="BH349" s="6"/>
      <c r="BI349" s="51">
        <f t="shared" si="270"/>
        <v>0.96182073028529813</v>
      </c>
      <c r="BT349" s="18"/>
    </row>
    <row r="350" spans="1:72">
      <c r="A350">
        <f t="shared" si="278"/>
        <v>327</v>
      </c>
      <c r="B350" s="30">
        <f t="shared" si="279"/>
        <v>44096</v>
      </c>
      <c r="C350" s="14">
        <f t="shared" si="225"/>
        <v>7</v>
      </c>
      <c r="D350" s="14">
        <f t="shared" si="226"/>
        <v>3</v>
      </c>
      <c r="E350" s="14">
        <f t="shared" si="227"/>
        <v>3</v>
      </c>
      <c r="F350" s="53">
        <f t="shared" si="228"/>
        <v>44096</v>
      </c>
      <c r="G350" s="66">
        <f t="shared" si="229"/>
        <v>1.2</v>
      </c>
      <c r="H350" s="66">
        <f t="shared" si="277"/>
        <v>0.1</v>
      </c>
      <c r="I350" s="172">
        <f t="shared" si="230"/>
        <v>7.9000000000000008E-3</v>
      </c>
      <c r="J350" s="14">
        <f t="shared" si="231"/>
        <v>6</v>
      </c>
      <c r="K350" s="18">
        <f t="shared" si="232"/>
        <v>0.15492570012815218</v>
      </c>
      <c r="L350" s="18">
        <f t="shared" si="233"/>
        <v>6.6666666666666671E-3</v>
      </c>
      <c r="M350" s="6">
        <f t="shared" si="234"/>
        <v>918.3167590935517</v>
      </c>
      <c r="N350" s="6">
        <f t="shared" si="271"/>
        <v>7.2547023968390594</v>
      </c>
      <c r="O350" s="6">
        <f t="shared" si="235"/>
        <v>6367768.1572766257</v>
      </c>
      <c r="P350" s="6">
        <f>IF($B350&lt;$D$12,0,IF('Plot Data'!X300&gt;0,'Plot Data'!X300,MAX(0,MIN($D$15,$O350))))</f>
        <v>0</v>
      </c>
      <c r="Q350" s="97">
        <f t="shared" si="236"/>
        <v>0</v>
      </c>
      <c r="R350" s="97">
        <f t="shared" si="237"/>
        <v>0</v>
      </c>
      <c r="S350" s="6">
        <f t="shared" si="238"/>
        <v>918.3167590935517</v>
      </c>
      <c r="T350" s="6"/>
      <c r="U350" s="6"/>
      <c r="V350" s="6">
        <f t="shared" si="239"/>
        <v>0</v>
      </c>
      <c r="W350" s="149">
        <f t="shared" si="272"/>
        <v>1</v>
      </c>
      <c r="X350" s="97">
        <f t="shared" si="240"/>
        <v>0</v>
      </c>
      <c r="Y350" s="6">
        <f t="shared" si="241"/>
        <v>160.27968632706654</v>
      </c>
      <c r="Z350" s="6">
        <f t="shared" si="242"/>
        <v>706.51214582030366</v>
      </c>
      <c r="AA350" s="6">
        <f t="shared" si="243"/>
        <v>609.06280804285279</v>
      </c>
      <c r="AB350" s="6">
        <f t="shared" si="244"/>
        <v>32.620833242380648</v>
      </c>
      <c r="AC350" s="6">
        <f t="shared" si="245"/>
        <v>21.693791989135278</v>
      </c>
      <c r="AD350" s="6">
        <f t="array" ref="AD350">SUM(($A350-A320:A350=J320:J350)*(N320:N350))</f>
        <v>6.4426145653701781</v>
      </c>
      <c r="AE350" s="6">
        <f t="shared" si="246"/>
        <v>7497737.7893596515</v>
      </c>
      <c r="AF350" s="6">
        <f t="shared" si="273"/>
        <v>7210567.5159307299</v>
      </c>
      <c r="AG350" s="6">
        <f t="shared" si="274"/>
        <v>0</v>
      </c>
      <c r="AH350" s="6">
        <f t="shared" si="247"/>
        <v>0</v>
      </c>
      <c r="AI350" s="6">
        <f t="shared" si="248"/>
        <v>0</v>
      </c>
      <c r="AJ350" s="6">
        <f t="shared" si="249"/>
        <v>2667.8517473957068</v>
      </c>
      <c r="AK350" s="6">
        <f t="shared" si="250"/>
        <v>3361.3614744551642</v>
      </c>
      <c r="AL350" s="6">
        <f t="shared" si="251"/>
        <v>343.90687332877684</v>
      </c>
      <c r="AM350" s="6">
        <f t="shared" si="252"/>
        <v>6373.1200951796473</v>
      </c>
      <c r="AN350" s="6">
        <f t="shared" si="253"/>
        <v>280797.1533337424</v>
      </c>
      <c r="AO350" s="6">
        <f t="shared" si="254"/>
        <v>2262.2106403508919</v>
      </c>
      <c r="AP350" s="6">
        <f t="shared" si="255"/>
        <v>6.0680973505144333</v>
      </c>
      <c r="AQ350" s="14">
        <f t="shared" si="256"/>
        <v>8</v>
      </c>
      <c r="AR350" s="146">
        <f t="shared" si="257"/>
        <v>0</v>
      </c>
      <c r="AS350" s="146">
        <f t="shared" si="258"/>
        <v>0.68</v>
      </c>
      <c r="AT350" s="146">
        <f t="shared" si="259"/>
        <v>1</v>
      </c>
      <c r="AU350" s="77">
        <f t="shared" si="260"/>
        <v>0</v>
      </c>
      <c r="AV350" s="77">
        <f t="shared" si="261"/>
        <v>438.06516964903108</v>
      </c>
      <c r="AW350" s="77">
        <f t="shared" si="262"/>
        <v>23.056061560475321</v>
      </c>
      <c r="AX350" s="77">
        <f t="shared" si="263"/>
        <v>10.257899924932257</v>
      </c>
      <c r="AY350" s="6">
        <f t="shared" si="275"/>
        <v>471.37913113443864</v>
      </c>
      <c r="AZ350" s="6">
        <f t="shared" si="264"/>
        <v>88694.706787700736</v>
      </c>
      <c r="BA350" s="6">
        <f t="shared" si="265"/>
        <v>444.7629142851157</v>
      </c>
      <c r="BB350" s="6">
        <f t="shared" si="266"/>
        <v>289432.48406927288</v>
      </c>
      <c r="BC350" s="6">
        <f t="shared" si="267"/>
        <v>57886.496813854581</v>
      </c>
      <c r="BD350" s="6">
        <f t="shared" si="268"/>
        <v>11367.446833809572</v>
      </c>
      <c r="BE350" s="6">
        <f t="shared" si="269"/>
        <v>0</v>
      </c>
      <c r="BF350" s="6">
        <f t="shared" si="276"/>
        <v>0</v>
      </c>
      <c r="BG350" s="6"/>
      <c r="BH350" s="6"/>
      <c r="BI350" s="51">
        <f t="shared" si="270"/>
        <v>0.96169907757557793</v>
      </c>
      <c r="BT350" s="18"/>
    </row>
    <row r="351" spans="1:72">
      <c r="A351">
        <f t="shared" si="278"/>
        <v>328</v>
      </c>
      <c r="B351" s="30">
        <f t="shared" si="279"/>
        <v>44097</v>
      </c>
      <c r="C351" s="14">
        <f t="shared" si="225"/>
        <v>7</v>
      </c>
      <c r="D351" s="14">
        <f t="shared" si="226"/>
        <v>3</v>
      </c>
      <c r="E351" s="14">
        <f t="shared" si="227"/>
        <v>3</v>
      </c>
      <c r="F351" s="53">
        <f t="shared" si="228"/>
        <v>44097</v>
      </c>
      <c r="G351" s="66">
        <f t="shared" si="229"/>
        <v>1.2</v>
      </c>
      <c r="H351" s="66">
        <f t="shared" si="277"/>
        <v>0.1</v>
      </c>
      <c r="I351" s="172">
        <f t="shared" si="230"/>
        <v>7.9000000000000008E-3</v>
      </c>
      <c r="J351" s="14">
        <f t="shared" si="231"/>
        <v>6</v>
      </c>
      <c r="K351" s="18">
        <f t="shared" si="232"/>
        <v>0.15491473172328579</v>
      </c>
      <c r="L351" s="18">
        <f t="shared" si="233"/>
        <v>6.6666666666666671E-3</v>
      </c>
      <c r="M351" s="6">
        <f t="shared" si="234"/>
        <v>936.30666125437369</v>
      </c>
      <c r="N351" s="6">
        <f t="shared" si="271"/>
        <v>7.3968226239095527</v>
      </c>
      <c r="O351" s="6">
        <f t="shared" si="235"/>
        <v>6367659.968874801</v>
      </c>
      <c r="P351" s="6">
        <f>IF($B351&lt;$D$12,0,IF('Plot Data'!X301&gt;0,'Plot Data'!X301,MAX(0,MIN($D$15,$O351))))</f>
        <v>0</v>
      </c>
      <c r="Q351" s="97">
        <f t="shared" si="236"/>
        <v>0</v>
      </c>
      <c r="R351" s="97">
        <f t="shared" si="237"/>
        <v>0</v>
      </c>
      <c r="S351" s="6">
        <f t="shared" si="238"/>
        <v>936.30666125437369</v>
      </c>
      <c r="T351" s="6"/>
      <c r="U351" s="6"/>
      <c r="V351" s="6">
        <f t="shared" si="239"/>
        <v>0</v>
      </c>
      <c r="W351" s="149">
        <f t="shared" si="272"/>
        <v>1</v>
      </c>
      <c r="X351" s="97">
        <f t="shared" si="240"/>
        <v>0</v>
      </c>
      <c r="Y351" s="6">
        <f t="shared" si="241"/>
        <v>163.10416621190325</v>
      </c>
      <c r="Z351" s="6">
        <f t="shared" si="242"/>
        <v>720.83152910222657</v>
      </c>
      <c r="AA351" s="6">
        <f t="shared" si="243"/>
        <v>619.79583160523225</v>
      </c>
      <c r="AB351" s="6">
        <f t="shared" si="244"/>
        <v>33.24019602716708</v>
      </c>
      <c r="AC351" s="6">
        <f t="shared" si="245"/>
        <v>21.31375786087608</v>
      </c>
      <c r="AD351" s="6">
        <f t="array" ref="AD351">SUM(($A351-A321:A351=J321:J351)*(N321:N351))</f>
        <v>6.564938715365499</v>
      </c>
      <c r="AE351" s="6">
        <f t="shared" si="246"/>
        <v>7497731.2244209358</v>
      </c>
      <c r="AF351" s="6">
        <f t="shared" si="273"/>
        <v>7209631.2092694752</v>
      </c>
      <c r="AG351" s="6">
        <f t="shared" si="274"/>
        <v>0</v>
      </c>
      <c r="AH351" s="6">
        <f t="shared" si="247"/>
        <v>0</v>
      </c>
      <c r="AI351" s="6">
        <f t="shared" si="248"/>
        <v>0</v>
      </c>
      <c r="AJ351" s="6">
        <f t="shared" si="249"/>
        <v>2720.2227133359511</v>
      </c>
      <c r="AK351" s="6">
        <f t="shared" si="250"/>
        <v>3429.156975924991</v>
      </c>
      <c r="AL351" s="6">
        <f t="shared" si="251"/>
        <v>349.26837277970236</v>
      </c>
      <c r="AM351" s="6">
        <f t="shared" si="252"/>
        <v>6498.6480620406446</v>
      </c>
      <c r="AN351" s="6">
        <f t="shared" si="253"/>
        <v>281601.36708942038</v>
      </c>
      <c r="AO351" s="6">
        <f t="shared" si="254"/>
        <v>2268.7755790662573</v>
      </c>
      <c r="AP351" s="6">
        <f t="shared" si="255"/>
        <v>6.1901986133074001</v>
      </c>
      <c r="AQ351" s="14">
        <f t="shared" si="256"/>
        <v>8</v>
      </c>
      <c r="AR351" s="146">
        <f t="shared" si="257"/>
        <v>0</v>
      </c>
      <c r="AS351" s="146">
        <f t="shared" si="258"/>
        <v>0.68</v>
      </c>
      <c r="AT351" s="146">
        <f t="shared" si="259"/>
        <v>1</v>
      </c>
      <c r="AU351" s="77">
        <f t="shared" si="260"/>
        <v>0</v>
      </c>
      <c r="AV351" s="77">
        <f t="shared" si="261"/>
        <v>447.11605676110042</v>
      </c>
      <c r="AW351" s="77">
        <f t="shared" si="262"/>
        <v>23.532424040057915</v>
      </c>
      <c r="AX351" s="77">
        <f t="shared" si="263"/>
        <v>10.438666637561809</v>
      </c>
      <c r="AY351" s="6">
        <f t="shared" si="275"/>
        <v>481.08714743872014</v>
      </c>
      <c r="AZ351" s="6">
        <f t="shared" si="264"/>
        <v>89175.79393513946</v>
      </c>
      <c r="BA351" s="6">
        <f t="shared" si="265"/>
        <v>454.04367660090378</v>
      </c>
      <c r="BB351" s="6">
        <f t="shared" si="266"/>
        <v>290368.79073052725</v>
      </c>
      <c r="BC351" s="6">
        <f t="shared" si="267"/>
        <v>58073.758146105458</v>
      </c>
      <c r="BD351" s="6">
        <f t="shared" si="268"/>
        <v>11400.687029836739</v>
      </c>
      <c r="BE351" s="6">
        <f t="shared" si="269"/>
        <v>0</v>
      </c>
      <c r="BF351" s="6">
        <f t="shared" si="276"/>
        <v>0</v>
      </c>
      <c r="BG351" s="6"/>
      <c r="BH351" s="6"/>
      <c r="BI351" s="51">
        <f t="shared" si="270"/>
        <v>0.96157504096531399</v>
      </c>
      <c r="BT351" s="18"/>
    </row>
    <row r="352" spans="1:72">
      <c r="A352">
        <f t="shared" si="278"/>
        <v>329</v>
      </c>
      <c r="B352" s="30">
        <f t="shared" si="279"/>
        <v>44098</v>
      </c>
      <c r="C352" s="14">
        <f t="shared" si="225"/>
        <v>7</v>
      </c>
      <c r="D352" s="14">
        <f t="shared" si="226"/>
        <v>3</v>
      </c>
      <c r="E352" s="14">
        <f t="shared" si="227"/>
        <v>3</v>
      </c>
      <c r="F352" s="53">
        <f t="shared" si="228"/>
        <v>44098</v>
      </c>
      <c r="G352" s="66">
        <f t="shared" si="229"/>
        <v>1.2</v>
      </c>
      <c r="H352" s="66">
        <f t="shared" si="277"/>
        <v>0.1</v>
      </c>
      <c r="I352" s="172">
        <f t="shared" si="230"/>
        <v>7.9000000000000008E-3</v>
      </c>
      <c r="J352" s="14">
        <f t="shared" si="231"/>
        <v>6</v>
      </c>
      <c r="K352" s="18">
        <f t="shared" si="232"/>
        <v>0.15490354754501409</v>
      </c>
      <c r="L352" s="18">
        <f t="shared" si="233"/>
        <v>6.6666666666666671E-3</v>
      </c>
      <c r="M352" s="6">
        <f t="shared" si="234"/>
        <v>954.8891848863077</v>
      </c>
      <c r="N352" s="6">
        <f t="shared" si="271"/>
        <v>7.543624560601832</v>
      </c>
      <c r="O352" s="6">
        <f t="shared" si="235"/>
        <v>6367547.6899050605</v>
      </c>
      <c r="P352" s="6">
        <f>IF($B352&lt;$D$12,0,IF('Plot Data'!X302&gt;0,'Plot Data'!X302,MAX(0,MIN($D$15,$O352))))</f>
        <v>0</v>
      </c>
      <c r="Q352" s="97">
        <f t="shared" si="236"/>
        <v>0</v>
      </c>
      <c r="R352" s="97">
        <f t="shared" si="237"/>
        <v>0</v>
      </c>
      <c r="S352" s="6">
        <f t="shared" si="238"/>
        <v>954.88918488630759</v>
      </c>
      <c r="T352" s="6"/>
      <c r="U352" s="6"/>
      <c r="V352" s="6">
        <f t="shared" si="239"/>
        <v>0</v>
      </c>
      <c r="W352" s="149">
        <f t="shared" si="272"/>
        <v>1</v>
      </c>
      <c r="X352" s="97">
        <f t="shared" si="240"/>
        <v>0</v>
      </c>
      <c r="Y352" s="6">
        <f t="shared" si="241"/>
        <v>166.20098013583541</v>
      </c>
      <c r="Z352" s="6">
        <f t="shared" si="242"/>
        <v>734.65340727484136</v>
      </c>
      <c r="AA352" s="6">
        <f t="shared" si="243"/>
        <v>631.56372451617449</v>
      </c>
      <c r="AB352" s="6">
        <f t="shared" si="244"/>
        <v>33.905972883051945</v>
      </c>
      <c r="AC352" s="6">
        <f t="shared" si="245"/>
        <v>20.940119946095024</v>
      </c>
      <c r="AD352" s="6">
        <f t="array" ref="AD352">SUM(($A352-A322:A352=J322:J352)*(N322:N352))</f>
        <v>6.6964296444027589</v>
      </c>
      <c r="AE352" s="6">
        <f t="shared" si="246"/>
        <v>7497724.5279912911</v>
      </c>
      <c r="AF352" s="6">
        <f t="shared" si="273"/>
        <v>7208676.3200845886</v>
      </c>
      <c r="AG352" s="6">
        <f t="shared" si="274"/>
        <v>0</v>
      </c>
      <c r="AH352" s="6">
        <f t="shared" si="247"/>
        <v>0</v>
      </c>
      <c r="AI352" s="6">
        <f t="shared" si="248"/>
        <v>0</v>
      </c>
      <c r="AJ352" s="6">
        <f t="shared" si="249"/>
        <v>2774.2575108115821</v>
      </c>
      <c r="AK352" s="6">
        <f t="shared" si="250"/>
        <v>3498.3406858006065</v>
      </c>
      <c r="AL352" s="6">
        <f t="shared" si="251"/>
        <v>355.53779607225653</v>
      </c>
      <c r="AM352" s="6">
        <f t="shared" si="252"/>
        <v>6628.1359926844452</v>
      </c>
      <c r="AN352" s="6">
        <f t="shared" si="253"/>
        <v>282420.07191401848</v>
      </c>
      <c r="AO352" s="6">
        <f t="shared" si="254"/>
        <v>2275.4720087106598</v>
      </c>
      <c r="AP352" s="6">
        <f t="shared" si="255"/>
        <v>6.3187657387351077</v>
      </c>
      <c r="AQ352" s="14">
        <f t="shared" si="256"/>
        <v>8</v>
      </c>
      <c r="AR352" s="146">
        <f t="shared" si="257"/>
        <v>0</v>
      </c>
      <c r="AS352" s="146">
        <f t="shared" si="258"/>
        <v>0.68</v>
      </c>
      <c r="AT352" s="146">
        <f t="shared" si="259"/>
        <v>1</v>
      </c>
      <c r="AU352" s="77">
        <f t="shared" si="260"/>
        <v>0</v>
      </c>
      <c r="AV352" s="77">
        <f t="shared" si="261"/>
        <v>456.40684619991617</v>
      </c>
      <c r="AW352" s="77">
        <f t="shared" si="262"/>
        <v>24.021412957890323</v>
      </c>
      <c r="AX352" s="77">
        <f t="shared" si="263"/>
        <v>10.636862728693465</v>
      </c>
      <c r="AY352" s="6">
        <f t="shared" si="275"/>
        <v>491.06512188649998</v>
      </c>
      <c r="AZ352" s="6">
        <f t="shared" si="264"/>
        <v>89666.859057025955</v>
      </c>
      <c r="BA352" s="6">
        <f t="shared" si="265"/>
        <v>463.30946477563492</v>
      </c>
      <c r="BB352" s="6">
        <f t="shared" si="266"/>
        <v>291323.67991541355</v>
      </c>
      <c r="BC352" s="6">
        <f t="shared" si="267"/>
        <v>58264.735983082719</v>
      </c>
      <c r="BD352" s="6">
        <f t="shared" si="268"/>
        <v>11434.593002719792</v>
      </c>
      <c r="BE352" s="6">
        <f t="shared" si="269"/>
        <v>0</v>
      </c>
      <c r="BF352" s="6">
        <f t="shared" si="276"/>
        <v>0</v>
      </c>
      <c r="BG352" s="6"/>
      <c r="BH352" s="6"/>
      <c r="BI352" s="51">
        <f t="shared" si="270"/>
        <v>0.9614485425774717</v>
      </c>
      <c r="BT352" s="18"/>
    </row>
    <row r="353" spans="1:72">
      <c r="A353">
        <f t="shared" si="278"/>
        <v>330</v>
      </c>
      <c r="B353" s="30">
        <f t="shared" si="279"/>
        <v>44099</v>
      </c>
      <c r="C353" s="14">
        <f t="shared" si="225"/>
        <v>7</v>
      </c>
      <c r="D353" s="14">
        <f t="shared" si="226"/>
        <v>3</v>
      </c>
      <c r="E353" s="14">
        <f t="shared" si="227"/>
        <v>3</v>
      </c>
      <c r="F353" s="53">
        <f t="shared" si="228"/>
        <v>44099</v>
      </c>
      <c r="G353" s="66">
        <f t="shared" si="229"/>
        <v>1.2</v>
      </c>
      <c r="H353" s="66">
        <f t="shared" si="277"/>
        <v>0.1</v>
      </c>
      <c r="I353" s="172">
        <f t="shared" si="230"/>
        <v>7.9000000000000008E-3</v>
      </c>
      <c r="J353" s="14">
        <f t="shared" si="231"/>
        <v>6</v>
      </c>
      <c r="K353" s="18">
        <f t="shared" si="232"/>
        <v>0.15489214052159553</v>
      </c>
      <c r="L353" s="18">
        <f t="shared" si="233"/>
        <v>6.6666666666666671E-3</v>
      </c>
      <c r="M353" s="6">
        <f t="shared" si="234"/>
        <v>973.94641327897693</v>
      </c>
      <c r="N353" s="6">
        <f t="shared" si="271"/>
        <v>7.6941766649039183</v>
      </c>
      <c r="O353" s="6">
        <f t="shared" si="235"/>
        <v>6367431.9331988152</v>
      </c>
      <c r="P353" s="6">
        <f>IF($B353&lt;$D$12,0,IF('Plot Data'!X303&gt;0,'Plot Data'!X303,MAX(0,MIN($D$15,$O353))))</f>
        <v>0</v>
      </c>
      <c r="Q353" s="97">
        <f t="shared" si="236"/>
        <v>0</v>
      </c>
      <c r="R353" s="97">
        <f t="shared" si="237"/>
        <v>0</v>
      </c>
      <c r="S353" s="6">
        <f t="shared" si="238"/>
        <v>973.94641327897693</v>
      </c>
      <c r="T353" s="6"/>
      <c r="U353" s="6"/>
      <c r="V353" s="6">
        <f t="shared" si="239"/>
        <v>0</v>
      </c>
      <c r="W353" s="149">
        <f t="shared" si="272"/>
        <v>1</v>
      </c>
      <c r="X353" s="97">
        <f t="shared" si="240"/>
        <v>0</v>
      </c>
      <c r="Y353" s="6">
        <f t="shared" si="241"/>
        <v>169.52986441525971</v>
      </c>
      <c r="Z353" s="6">
        <f t="shared" si="242"/>
        <v>749.04532900349898</v>
      </c>
      <c r="AA353" s="6">
        <f t="shared" si="243"/>
        <v>644.21348477798688</v>
      </c>
      <c r="AB353" s="6">
        <f t="shared" si="244"/>
        <v>34.606505941261638</v>
      </c>
      <c r="AC353" s="6">
        <f t="shared" si="245"/>
        <v>20.572780355031693</v>
      </c>
      <c r="AD353" s="6">
        <f t="array" ref="AD353">SUM(($A353-A323:A353=J323:J353)*(N323:N353))</f>
        <v>6.834784923399174</v>
      </c>
      <c r="AE353" s="6">
        <f t="shared" si="246"/>
        <v>7497717.693206368</v>
      </c>
      <c r="AF353" s="6">
        <f t="shared" si="273"/>
        <v>7207702.37367131</v>
      </c>
      <c r="AG353" s="6">
        <f t="shared" si="274"/>
        <v>0</v>
      </c>
      <c r="AH353" s="6">
        <f t="shared" si="247"/>
        <v>0</v>
      </c>
      <c r="AI353" s="6">
        <f t="shared" si="248"/>
        <v>0</v>
      </c>
      <c r="AJ353" s="6">
        <f t="shared" si="249"/>
        <v>2829.6287306718</v>
      </c>
      <c r="AK353" s="6">
        <f t="shared" si="250"/>
        <v>3568.5660240848574</v>
      </c>
      <c r="AL353" s="6">
        <f t="shared" si="251"/>
        <v>362.73673673508728</v>
      </c>
      <c r="AM353" s="6">
        <f t="shared" si="252"/>
        <v>6760.931491491745</v>
      </c>
      <c r="AN353" s="6">
        <f t="shared" si="253"/>
        <v>283254.38804356678</v>
      </c>
      <c r="AO353" s="6">
        <f t="shared" si="254"/>
        <v>2282.306793634059</v>
      </c>
      <c r="AP353" s="6">
        <f t="shared" si="255"/>
        <v>6.4508702188612528</v>
      </c>
      <c r="AQ353" s="14">
        <f t="shared" si="256"/>
        <v>8</v>
      </c>
      <c r="AR353" s="146">
        <f t="shared" si="257"/>
        <v>0</v>
      </c>
      <c r="AS353" s="146">
        <f t="shared" si="258"/>
        <v>0.68</v>
      </c>
      <c r="AT353" s="146">
        <f t="shared" si="259"/>
        <v>1</v>
      </c>
      <c r="AU353" s="77">
        <f t="shared" si="260"/>
        <v>0</v>
      </c>
      <c r="AV353" s="77">
        <f t="shared" si="261"/>
        <v>465.65716780003839</v>
      </c>
      <c r="AW353" s="77">
        <f t="shared" si="262"/>
        <v>24.508271989475702</v>
      </c>
      <c r="AX353" s="77">
        <f t="shared" si="263"/>
        <v>10.849911322576624</v>
      </c>
      <c r="AY353" s="6">
        <f t="shared" si="275"/>
        <v>501.01535111209074</v>
      </c>
      <c r="AZ353" s="6">
        <f t="shared" si="264"/>
        <v>90167.874408138043</v>
      </c>
      <c r="BA353" s="6">
        <f t="shared" si="265"/>
        <v>472.24287958905916</v>
      </c>
      <c r="BB353" s="6">
        <f t="shared" si="266"/>
        <v>292297.62632869254</v>
      </c>
      <c r="BC353" s="6">
        <f t="shared" si="267"/>
        <v>58459.525265738514</v>
      </c>
      <c r="BD353" s="6">
        <f t="shared" si="268"/>
        <v>11469.199508661053</v>
      </c>
      <c r="BE353" s="6">
        <f t="shared" si="269"/>
        <v>0</v>
      </c>
      <c r="BF353" s="6">
        <f t="shared" si="276"/>
        <v>0</v>
      </c>
      <c r="BG353" s="6"/>
      <c r="BH353" s="6"/>
      <c r="BI353" s="51">
        <f t="shared" si="270"/>
        <v>0.96131951996567722</v>
      </c>
      <c r="BT353" s="18"/>
    </row>
    <row r="354" spans="1:72">
      <c r="A354">
        <f t="shared" si="278"/>
        <v>331</v>
      </c>
      <c r="B354" s="30">
        <f t="shared" si="279"/>
        <v>44100</v>
      </c>
      <c r="C354" s="14">
        <f t="shared" si="225"/>
        <v>7</v>
      </c>
      <c r="D354" s="14">
        <f t="shared" si="226"/>
        <v>3</v>
      </c>
      <c r="E354" s="14">
        <f t="shared" si="227"/>
        <v>3</v>
      </c>
      <c r="F354" s="53">
        <f t="shared" si="228"/>
        <v>44100</v>
      </c>
      <c r="G354" s="66">
        <f t="shared" si="229"/>
        <v>1.2</v>
      </c>
      <c r="H354" s="66">
        <f t="shared" si="277"/>
        <v>0.1</v>
      </c>
      <c r="I354" s="172">
        <f t="shared" si="230"/>
        <v>7.9000000000000008E-3</v>
      </c>
      <c r="J354" s="14">
        <f t="shared" si="231"/>
        <v>6</v>
      </c>
      <c r="K354" s="18">
        <f t="shared" si="232"/>
        <v>0.15488050496975334</v>
      </c>
      <c r="L354" s="18">
        <f t="shared" si="233"/>
        <v>6.6666666666666671E-3</v>
      </c>
      <c r="M354" s="6">
        <f t="shared" si="234"/>
        <v>993.37387942310556</v>
      </c>
      <c r="N354" s="6">
        <f t="shared" si="271"/>
        <v>7.8476536474425345</v>
      </c>
      <c r="O354" s="6">
        <f t="shared" si="235"/>
        <v>6367313.2474576449</v>
      </c>
      <c r="P354" s="6">
        <f>IF($B354&lt;$D$12,0,IF('Plot Data'!X304&gt;0,'Plot Data'!X304,MAX(0,MIN($D$15,$O354))))</f>
        <v>0</v>
      </c>
      <c r="Q354" s="97">
        <f t="shared" si="236"/>
        <v>0</v>
      </c>
      <c r="R354" s="97">
        <f t="shared" si="237"/>
        <v>0</v>
      </c>
      <c r="S354" s="6">
        <f t="shared" si="238"/>
        <v>993.37387942310556</v>
      </c>
      <c r="T354" s="6"/>
      <c r="U354" s="6"/>
      <c r="V354" s="6">
        <f t="shared" si="239"/>
        <v>0</v>
      </c>
      <c r="W354" s="149">
        <f t="shared" si="272"/>
        <v>1</v>
      </c>
      <c r="X354" s="97">
        <f t="shared" si="240"/>
        <v>0</v>
      </c>
      <c r="Y354" s="6">
        <f t="shared" si="241"/>
        <v>173.0325297063082</v>
      </c>
      <c r="Z354" s="6">
        <f t="shared" si="242"/>
        <v>763.91134790904619</v>
      </c>
      <c r="AA354" s="6">
        <f t="shared" si="243"/>
        <v>657.52361288397117</v>
      </c>
      <c r="AB354" s="6">
        <f t="shared" si="244"/>
        <v>35.325607291015181</v>
      </c>
      <c r="AC354" s="6">
        <f t="shared" si="245"/>
        <v>20.211642829297134</v>
      </c>
      <c r="AD354" s="6">
        <f t="array" ref="AD354">SUM(($A354-A324:A354=J324:J354)*(N324:N354))</f>
        <v>6.9768074399754987</v>
      </c>
      <c r="AE354" s="6">
        <f t="shared" si="246"/>
        <v>7497710.7163989283</v>
      </c>
      <c r="AF354" s="6">
        <f t="shared" si="273"/>
        <v>7206708.9997918867</v>
      </c>
      <c r="AG354" s="6">
        <f t="shared" si="274"/>
        <v>0</v>
      </c>
      <c r="AH354" s="6">
        <f t="shared" si="247"/>
        <v>0</v>
      </c>
      <c r="AI354" s="6">
        <f t="shared" si="248"/>
        <v>0</v>
      </c>
      <c r="AJ354" s="6">
        <f t="shared" si="249"/>
        <v>2886.0587324795511</v>
      </c>
      <c r="AK354" s="6">
        <f t="shared" si="250"/>
        <v>3639.6281518189176</v>
      </c>
      <c r="AL354" s="6">
        <f t="shared" si="251"/>
        <v>370.87389375682977</v>
      </c>
      <c r="AM354" s="6">
        <f t="shared" si="252"/>
        <v>6896.5607780552982</v>
      </c>
      <c r="AN354" s="6">
        <f t="shared" si="253"/>
        <v>284105.15582898638</v>
      </c>
      <c r="AO354" s="6">
        <f t="shared" si="254"/>
        <v>2289.2836010740343</v>
      </c>
      <c r="AP354" s="6">
        <f t="shared" si="255"/>
        <v>6.5825555688918156</v>
      </c>
      <c r="AQ354" s="14">
        <f t="shared" si="256"/>
        <v>8</v>
      </c>
      <c r="AR354" s="146">
        <f t="shared" si="257"/>
        <v>0</v>
      </c>
      <c r="AS354" s="146">
        <f t="shared" si="258"/>
        <v>0.68</v>
      </c>
      <c r="AT354" s="146">
        <f t="shared" si="259"/>
        <v>1</v>
      </c>
      <c r="AU354" s="77">
        <f t="shared" si="260"/>
        <v>0</v>
      </c>
      <c r="AV354" s="77">
        <f t="shared" si="261"/>
        <v>474.58610109954753</v>
      </c>
      <c r="AW354" s="77">
        <f t="shared" si="262"/>
        <v>24.978215847344607</v>
      </c>
      <c r="AX354" s="77">
        <f t="shared" si="263"/>
        <v>11.074081901203723</v>
      </c>
      <c r="AY354" s="6">
        <f t="shared" si="275"/>
        <v>510.63839884809585</v>
      </c>
      <c r="AZ354" s="6">
        <f t="shared" si="264"/>
        <v>90678.512806986138</v>
      </c>
      <c r="BA354" s="6">
        <f t="shared" si="265"/>
        <v>481.54314659636083</v>
      </c>
      <c r="BB354" s="6">
        <f t="shared" si="266"/>
        <v>293291.00020811567</v>
      </c>
      <c r="BC354" s="6">
        <f t="shared" si="267"/>
        <v>58658.200041623131</v>
      </c>
      <c r="BD354" s="6">
        <f t="shared" si="268"/>
        <v>11504.525115952069</v>
      </c>
      <c r="BE354" s="6">
        <f t="shared" si="269"/>
        <v>0</v>
      </c>
      <c r="BF354" s="6">
        <f t="shared" si="276"/>
        <v>0</v>
      </c>
      <c r="BG354" s="6"/>
      <c r="BH354" s="6"/>
      <c r="BI354" s="51">
        <f t="shared" si="270"/>
        <v>0.96118792420590926</v>
      </c>
      <c r="BT354" s="18"/>
    </row>
    <row r="355" spans="1:72">
      <c r="A355">
        <f t="shared" si="278"/>
        <v>332</v>
      </c>
      <c r="B355" s="30">
        <f t="shared" si="279"/>
        <v>44101</v>
      </c>
      <c r="C355" s="14">
        <f t="shared" si="225"/>
        <v>7</v>
      </c>
      <c r="D355" s="14">
        <f t="shared" si="226"/>
        <v>3</v>
      </c>
      <c r="E355" s="14">
        <f t="shared" si="227"/>
        <v>3</v>
      </c>
      <c r="F355" s="53">
        <f t="shared" si="228"/>
        <v>44101</v>
      </c>
      <c r="G355" s="66">
        <f t="shared" si="229"/>
        <v>1.2</v>
      </c>
      <c r="H355" s="66">
        <f t="shared" si="277"/>
        <v>0.1</v>
      </c>
      <c r="I355" s="172">
        <f t="shared" si="230"/>
        <v>7.9000000000000008E-3</v>
      </c>
      <c r="J355" s="14">
        <f t="shared" si="231"/>
        <v>6</v>
      </c>
      <c r="K355" s="18">
        <f t="shared" si="232"/>
        <v>0.15486863642300569</v>
      </c>
      <c r="L355" s="18">
        <f t="shared" si="233"/>
        <v>6.6666666666666671E-3</v>
      </c>
      <c r="M355" s="6">
        <f t="shared" si="234"/>
        <v>1013.0967221198418</v>
      </c>
      <c r="N355" s="6">
        <f t="shared" si="271"/>
        <v>8.003464104746751</v>
      </c>
      <c r="O355" s="6">
        <f t="shared" si="235"/>
        <v>6367192.0322777415</v>
      </c>
      <c r="P355" s="6">
        <f>IF($B355&lt;$D$12,0,IF('Plot Data'!X305&gt;0,'Plot Data'!X305,MAX(0,MIN($D$15,$O355))))</f>
        <v>0</v>
      </c>
      <c r="Q355" s="97">
        <f t="shared" si="236"/>
        <v>0</v>
      </c>
      <c r="R355" s="97">
        <f t="shared" si="237"/>
        <v>0</v>
      </c>
      <c r="S355" s="6">
        <f t="shared" si="238"/>
        <v>1013.0967221198417</v>
      </c>
      <c r="T355" s="6"/>
      <c r="U355" s="6"/>
      <c r="V355" s="6">
        <f t="shared" si="239"/>
        <v>0</v>
      </c>
      <c r="W355" s="149">
        <f t="shared" si="272"/>
        <v>1</v>
      </c>
      <c r="X355" s="97">
        <f t="shared" si="240"/>
        <v>0</v>
      </c>
      <c r="Y355" s="6">
        <f t="shared" si="241"/>
        <v>176.62803645507591</v>
      </c>
      <c r="Z355" s="6">
        <f t="shared" si="242"/>
        <v>779.15713062318162</v>
      </c>
      <c r="AA355" s="6">
        <f t="shared" si="243"/>
        <v>671.18653852928844</v>
      </c>
      <c r="AB355" s="6">
        <f t="shared" si="244"/>
        <v>36.041576455111326</v>
      </c>
      <c r="AC355" s="6">
        <f t="shared" si="245"/>
        <v>19.856611883079069</v>
      </c>
      <c r="AD355" s="6">
        <f t="array" ref="AD355">SUM(($A355-A325:A355=J325:J355)*(N325:N355))</f>
        <v>7.1182113498844872</v>
      </c>
      <c r="AE355" s="6">
        <f t="shared" si="246"/>
        <v>7497703.5981875788</v>
      </c>
      <c r="AF355" s="6">
        <f t="shared" si="273"/>
        <v>7205695.9030697672</v>
      </c>
      <c r="AG355" s="6">
        <f t="shared" si="274"/>
        <v>0</v>
      </c>
      <c r="AH355" s="6">
        <f t="shared" si="247"/>
        <v>0</v>
      </c>
      <c r="AI355" s="6">
        <f t="shared" si="248"/>
        <v>0</v>
      </c>
      <c r="AJ355" s="6">
        <f t="shared" si="249"/>
        <v>2943.3702875211352</v>
      </c>
      <c r="AK355" s="6">
        <f t="shared" si="250"/>
        <v>3711.5571674576986</v>
      </c>
      <c r="AL355" s="6">
        <f t="shared" si="251"/>
        <v>379.94064697897761</v>
      </c>
      <c r="AM355" s="6">
        <f t="shared" si="252"/>
        <v>7034.8681019578107</v>
      </c>
      <c r="AN355" s="6">
        <f t="shared" si="253"/>
        <v>284972.82701585384</v>
      </c>
      <c r="AO355" s="6">
        <f t="shared" si="254"/>
        <v>2296.4018124239187</v>
      </c>
      <c r="AP355" s="6">
        <f t="shared" si="255"/>
        <v>6.7092620354737198</v>
      </c>
      <c r="AQ355" s="14">
        <f t="shared" si="256"/>
        <v>8</v>
      </c>
      <c r="AR355" s="146">
        <f t="shared" si="257"/>
        <v>0</v>
      </c>
      <c r="AS355" s="146">
        <f t="shared" si="258"/>
        <v>0.68</v>
      </c>
      <c r="AT355" s="146">
        <f t="shared" si="259"/>
        <v>1</v>
      </c>
      <c r="AU355" s="77">
        <f t="shared" si="260"/>
        <v>0</v>
      </c>
      <c r="AV355" s="77">
        <f t="shared" si="261"/>
        <v>483.88328253626037</v>
      </c>
      <c r="AW355" s="77">
        <f t="shared" si="262"/>
        <v>25.467541186118968</v>
      </c>
      <c r="AX355" s="77">
        <f t="shared" si="263"/>
        <v>11.304194333124858</v>
      </c>
      <c r="AY355" s="6">
        <f t="shared" si="275"/>
        <v>520.65501805550423</v>
      </c>
      <c r="AZ355" s="6">
        <f t="shared" si="264"/>
        <v>91199.167825041644</v>
      </c>
      <c r="BA355" s="6">
        <f t="shared" si="265"/>
        <v>491.143294719474</v>
      </c>
      <c r="BB355" s="6">
        <f t="shared" si="266"/>
        <v>294304.09693023551</v>
      </c>
      <c r="BC355" s="6">
        <f t="shared" si="267"/>
        <v>58860.8193860471</v>
      </c>
      <c r="BD355" s="6">
        <f t="shared" si="268"/>
        <v>11540.566692407179</v>
      </c>
      <c r="BE355" s="6">
        <f t="shared" si="269"/>
        <v>0</v>
      </c>
      <c r="BF355" s="6">
        <f t="shared" si="276"/>
        <v>0</v>
      </c>
      <c r="BG355" s="6"/>
      <c r="BH355" s="6"/>
      <c r="BI355" s="51">
        <f t="shared" si="270"/>
        <v>0.96105371580861121</v>
      </c>
      <c r="BT355" s="18"/>
    </row>
    <row r="356" spans="1:72">
      <c r="A356">
        <f t="shared" si="278"/>
        <v>333</v>
      </c>
      <c r="B356" s="30">
        <f t="shared" si="279"/>
        <v>44102</v>
      </c>
      <c r="C356" s="14">
        <f t="shared" si="225"/>
        <v>7</v>
      </c>
      <c r="D356" s="14">
        <f t="shared" si="226"/>
        <v>3</v>
      </c>
      <c r="E356" s="14">
        <f t="shared" si="227"/>
        <v>3</v>
      </c>
      <c r="F356" s="53">
        <f t="shared" si="228"/>
        <v>44102</v>
      </c>
      <c r="G356" s="66">
        <f t="shared" si="229"/>
        <v>1.2</v>
      </c>
      <c r="H356" s="66">
        <f t="shared" si="277"/>
        <v>0.1</v>
      </c>
      <c r="I356" s="172">
        <f t="shared" si="230"/>
        <v>7.9000000000000008E-3</v>
      </c>
      <c r="J356" s="14">
        <f t="shared" si="231"/>
        <v>6</v>
      </c>
      <c r="K356" s="18">
        <f t="shared" si="232"/>
        <v>0.15485653126334897</v>
      </c>
      <c r="L356" s="18">
        <f t="shared" si="233"/>
        <v>6.6666666666666671E-3</v>
      </c>
      <c r="M356" s="6">
        <f t="shared" si="234"/>
        <v>1033.0919191337757</v>
      </c>
      <c r="N356" s="6">
        <f t="shared" si="271"/>
        <v>8.1614261611568288</v>
      </c>
      <c r="O356" s="6">
        <f t="shared" si="235"/>
        <v>6367068.4205727773</v>
      </c>
      <c r="P356" s="6">
        <f>IF($B356&lt;$D$12,0,IF('Plot Data'!X306&gt;0,'Plot Data'!X306,MAX(0,MIN($D$15,$O356))))</f>
        <v>0</v>
      </c>
      <c r="Q356" s="97">
        <f t="shared" si="236"/>
        <v>0</v>
      </c>
      <c r="R356" s="97">
        <f t="shared" si="237"/>
        <v>0</v>
      </c>
      <c r="S356" s="6">
        <f t="shared" si="238"/>
        <v>1033.0919191337757</v>
      </c>
      <c r="T356" s="6"/>
      <c r="U356" s="6"/>
      <c r="V356" s="6">
        <f t="shared" si="239"/>
        <v>0</v>
      </c>
      <c r="W356" s="149">
        <f t="shared" si="272"/>
        <v>1</v>
      </c>
      <c r="X356" s="97">
        <f t="shared" si="240"/>
        <v>0</v>
      </c>
      <c r="Y356" s="6">
        <f t="shared" si="241"/>
        <v>180.20788227555664</v>
      </c>
      <c r="Z356" s="6">
        <f t="shared" si="242"/>
        <v>794.69910353848445</v>
      </c>
      <c r="AA356" s="6">
        <f t="shared" si="243"/>
        <v>684.78995264711523</v>
      </c>
      <c r="AB356" s="6">
        <f t="shared" si="244"/>
        <v>36.732670363742066</v>
      </c>
      <c r="AC356" s="6">
        <f t="shared" si="245"/>
        <v>22.686962490280656</v>
      </c>
      <c r="AD356" s="6">
        <f t="array" ref="AD356">SUM(($A356-A326:A356=J326:J356)*(N326:N356))</f>
        <v>7.2547023968390594</v>
      </c>
      <c r="AE356" s="6">
        <f t="shared" si="246"/>
        <v>7497696.3434851822</v>
      </c>
      <c r="AF356" s="6">
        <f t="shared" si="273"/>
        <v>7204662.8111506337</v>
      </c>
      <c r="AG356" s="6">
        <f t="shared" si="274"/>
        <v>0</v>
      </c>
      <c r="AH356" s="6">
        <f t="shared" si="247"/>
        <v>0</v>
      </c>
      <c r="AI356" s="6">
        <f t="shared" si="248"/>
        <v>0</v>
      </c>
      <c r="AJ356" s="6">
        <f t="shared" si="249"/>
        <v>3001.5552208408699</v>
      </c>
      <c r="AK356" s="6">
        <f t="shared" si="250"/>
        <v>3784.7336479853261</v>
      </c>
      <c r="AL356" s="6">
        <f t="shared" si="251"/>
        <v>386.73165245559994</v>
      </c>
      <c r="AM356" s="6">
        <f t="shared" si="252"/>
        <v>7173.0205212817955</v>
      </c>
      <c r="AN356" s="6">
        <f t="shared" si="253"/>
        <v>285860.51181326678</v>
      </c>
      <c r="AO356" s="6">
        <f t="shared" si="254"/>
        <v>2303.6565148207578</v>
      </c>
      <c r="AP356" s="6">
        <f t="shared" si="255"/>
        <v>6.8412127193194339</v>
      </c>
      <c r="AQ356" s="14">
        <f t="shared" si="256"/>
        <v>8</v>
      </c>
      <c r="AR356" s="146">
        <f t="shared" si="257"/>
        <v>0</v>
      </c>
      <c r="AS356" s="146">
        <f t="shared" si="258"/>
        <v>0.68</v>
      </c>
      <c r="AT356" s="146">
        <f t="shared" si="259"/>
        <v>1</v>
      </c>
      <c r="AU356" s="77">
        <f t="shared" si="260"/>
        <v>0</v>
      </c>
      <c r="AV356" s="77">
        <f t="shared" si="261"/>
        <v>493.48673074924386</v>
      </c>
      <c r="AW356" s="77">
        <f t="shared" si="262"/>
        <v>25.972985828907571</v>
      </c>
      <c r="AX356" s="77">
        <f t="shared" si="263"/>
        <v>11.533304465635624</v>
      </c>
      <c r="AY356" s="6">
        <f t="shared" si="275"/>
        <v>530.99302104378705</v>
      </c>
      <c r="AZ356" s="6">
        <f t="shared" si="264"/>
        <v>91730.160846085433</v>
      </c>
      <c r="BA356" s="6">
        <f t="shared" si="265"/>
        <v>500.97616993130526</v>
      </c>
      <c r="BB356" s="6">
        <f t="shared" si="266"/>
        <v>295337.1888493693</v>
      </c>
      <c r="BC356" s="6">
        <f t="shared" si="267"/>
        <v>59067.437769873854</v>
      </c>
      <c r="BD356" s="6">
        <f t="shared" si="268"/>
        <v>11577.299362770922</v>
      </c>
      <c r="BE356" s="6">
        <f t="shared" si="269"/>
        <v>0</v>
      </c>
      <c r="BF356" s="6">
        <f t="shared" si="276"/>
        <v>0</v>
      </c>
      <c r="BG356" s="6"/>
      <c r="BH356" s="6"/>
      <c r="BI356" s="51">
        <f t="shared" si="270"/>
        <v>0.96091685780404168</v>
      </c>
      <c r="BT356" s="18"/>
    </row>
    <row r="357" spans="1:72">
      <c r="A357">
        <f t="shared" si="278"/>
        <v>334</v>
      </c>
      <c r="B357" s="30">
        <f t="shared" si="279"/>
        <v>44103</v>
      </c>
      <c r="C357" s="14">
        <f t="shared" si="225"/>
        <v>7</v>
      </c>
      <c r="D357" s="14">
        <f t="shared" si="226"/>
        <v>3</v>
      </c>
      <c r="E357" s="14">
        <f t="shared" si="227"/>
        <v>3</v>
      </c>
      <c r="F357" s="53">
        <f t="shared" si="228"/>
        <v>44103</v>
      </c>
      <c r="G357" s="66">
        <f t="shared" si="229"/>
        <v>1.2</v>
      </c>
      <c r="H357" s="66">
        <f t="shared" si="277"/>
        <v>0.1</v>
      </c>
      <c r="I357" s="172">
        <f t="shared" si="230"/>
        <v>7.9000000000000008E-3</v>
      </c>
      <c r="J357" s="14">
        <f t="shared" si="231"/>
        <v>6</v>
      </c>
      <c r="K357" s="18">
        <f t="shared" si="232"/>
        <v>0.15484418609778489</v>
      </c>
      <c r="L357" s="18">
        <f t="shared" si="233"/>
        <v>6.6666666666666671E-3</v>
      </c>
      <c r="M357" s="6">
        <f t="shared" si="234"/>
        <v>1053.3955875342201</v>
      </c>
      <c r="N357" s="6">
        <f t="shared" si="271"/>
        <v>8.321825141520339</v>
      </c>
      <c r="O357" s="6">
        <f t="shared" si="235"/>
        <v>6366944.8245193148</v>
      </c>
      <c r="P357" s="6">
        <f>IF($B357&lt;$D$12,0,IF('Plot Data'!X307&gt;0,'Plot Data'!X307,MAX(0,MIN($D$15,$O357))))</f>
        <v>0</v>
      </c>
      <c r="Q357" s="97">
        <f t="shared" si="236"/>
        <v>0</v>
      </c>
      <c r="R357" s="97">
        <f t="shared" si="237"/>
        <v>0</v>
      </c>
      <c r="S357" s="6">
        <f t="shared" si="238"/>
        <v>1053.3955875342201</v>
      </c>
      <c r="T357" s="6"/>
      <c r="U357" s="6"/>
      <c r="V357" s="6">
        <f t="shared" si="239"/>
        <v>0</v>
      </c>
      <c r="W357" s="149">
        <f t="shared" si="272"/>
        <v>1</v>
      </c>
      <c r="X357" s="97">
        <f t="shared" si="240"/>
        <v>0</v>
      </c>
      <c r="Y357" s="6">
        <f t="shared" si="241"/>
        <v>183.66335181871034</v>
      </c>
      <c r="Z357" s="6">
        <f t="shared" si="242"/>
        <v>810.47737769587354</v>
      </c>
      <c r="AA357" s="6">
        <f t="shared" si="243"/>
        <v>697.92073691109931</v>
      </c>
      <c r="AB357" s="6">
        <f t="shared" si="244"/>
        <v>37.452266450174946</v>
      </c>
      <c r="AC357" s="6">
        <f t="shared" si="245"/>
        <v>22.780796471458817</v>
      </c>
      <c r="AD357" s="6">
        <f t="array" ref="AD357">SUM(($A357-A327:A357=J327:J357)*(N327:N357))</f>
        <v>7.3968226239095527</v>
      </c>
      <c r="AE357" s="6">
        <f t="shared" si="246"/>
        <v>7497688.9466625582</v>
      </c>
      <c r="AF357" s="6">
        <f t="shared" si="273"/>
        <v>7203609.4155630991</v>
      </c>
      <c r="AG357" s="6">
        <f t="shared" si="274"/>
        <v>0</v>
      </c>
      <c r="AH357" s="6">
        <f t="shared" si="247"/>
        <v>0</v>
      </c>
      <c r="AI357" s="6">
        <f t="shared" si="248"/>
        <v>0</v>
      </c>
      <c r="AJ357" s="6">
        <f t="shared" si="249"/>
        <v>3060.8100788605057</v>
      </c>
      <c r="AK357" s="6">
        <f t="shared" si="250"/>
        <v>3859.8380223199256</v>
      </c>
      <c r="AL357" s="6">
        <f t="shared" si="251"/>
        <v>394.00629981040652</v>
      </c>
      <c r="AM357" s="6">
        <f t="shared" si="252"/>
        <v>7314.6544009908384</v>
      </c>
      <c r="AN357" s="6">
        <f t="shared" si="253"/>
        <v>286764.87669846806</v>
      </c>
      <c r="AO357" s="6">
        <f t="shared" si="254"/>
        <v>2311.0533374446672</v>
      </c>
      <c r="AP357" s="6">
        <f t="shared" si="255"/>
        <v>6.9775281562536167</v>
      </c>
      <c r="AQ357" s="14">
        <f t="shared" si="256"/>
        <v>8</v>
      </c>
      <c r="AR357" s="146">
        <f t="shared" si="257"/>
        <v>0</v>
      </c>
      <c r="AS357" s="146">
        <f t="shared" si="258"/>
        <v>0.68</v>
      </c>
      <c r="AT357" s="146">
        <f t="shared" si="259"/>
        <v>1</v>
      </c>
      <c r="AU357" s="77">
        <f t="shared" si="260"/>
        <v>0</v>
      </c>
      <c r="AV357" s="77">
        <f t="shared" si="261"/>
        <v>503.33550638257532</v>
      </c>
      <c r="AW357" s="77">
        <f t="shared" si="262"/>
        <v>26.491342441188173</v>
      </c>
      <c r="AX357" s="77">
        <f t="shared" si="263"/>
        <v>11.754454516397459</v>
      </c>
      <c r="AY357" s="6">
        <f t="shared" si="275"/>
        <v>541.58130334016096</v>
      </c>
      <c r="AZ357" s="6">
        <f t="shared" si="264"/>
        <v>92271.742149425598</v>
      </c>
      <c r="BA357" s="6">
        <f t="shared" si="265"/>
        <v>511.00505167498028</v>
      </c>
      <c r="BB357" s="6">
        <f t="shared" si="266"/>
        <v>296390.58443690353</v>
      </c>
      <c r="BC357" s="6">
        <f t="shared" si="267"/>
        <v>59278.116887380696</v>
      </c>
      <c r="BD357" s="6">
        <f t="shared" si="268"/>
        <v>11614.751629221097</v>
      </c>
      <c r="BE357" s="6">
        <f t="shared" si="269"/>
        <v>0</v>
      </c>
      <c r="BF357" s="6">
        <f t="shared" si="276"/>
        <v>0</v>
      </c>
      <c r="BG357" s="6"/>
      <c r="BH357" s="6"/>
      <c r="BI357" s="51">
        <f t="shared" si="270"/>
        <v>0.96077730975617992</v>
      </c>
      <c r="BT357" s="18"/>
    </row>
    <row r="358" spans="1:72">
      <c r="A358">
        <f t="shared" si="278"/>
        <v>335</v>
      </c>
      <c r="B358" s="30">
        <f t="shared" si="279"/>
        <v>44104</v>
      </c>
      <c r="C358" s="14">
        <f t="shared" si="225"/>
        <v>7</v>
      </c>
      <c r="D358" s="14">
        <f t="shared" si="226"/>
        <v>3</v>
      </c>
      <c r="E358" s="14">
        <f t="shared" si="227"/>
        <v>3</v>
      </c>
      <c r="F358" s="53">
        <f t="shared" si="228"/>
        <v>44104</v>
      </c>
      <c r="G358" s="66">
        <f t="shared" si="229"/>
        <v>1.2</v>
      </c>
      <c r="H358" s="66">
        <f t="shared" si="277"/>
        <v>0.1</v>
      </c>
      <c r="I358" s="172">
        <f t="shared" si="230"/>
        <v>7.9000000000000008E-3</v>
      </c>
      <c r="J358" s="14">
        <f t="shared" si="231"/>
        <v>6</v>
      </c>
      <c r="K358" s="18">
        <f t="shared" si="232"/>
        <v>0.15483159721832207</v>
      </c>
      <c r="L358" s="18">
        <f t="shared" si="233"/>
        <v>6.6666666666666671E-3</v>
      </c>
      <c r="M358" s="6">
        <f t="shared" si="234"/>
        <v>1074.1617079571167</v>
      </c>
      <c r="N358" s="6">
        <f t="shared" si="271"/>
        <v>8.4858774928612224</v>
      </c>
      <c r="O358" s="6">
        <f t="shared" si="235"/>
        <v>6366818.1484223315</v>
      </c>
      <c r="P358" s="6">
        <f>IF($B358&lt;$D$12,0,IF('Plot Data'!X308&gt;0,'Plot Data'!X308,MAX(0,MIN($D$15,$O358))))</f>
        <v>0</v>
      </c>
      <c r="Q358" s="97">
        <f t="shared" si="236"/>
        <v>0</v>
      </c>
      <c r="R358" s="97">
        <f t="shared" si="237"/>
        <v>0</v>
      </c>
      <c r="S358" s="6">
        <f t="shared" si="238"/>
        <v>1074.1617079571167</v>
      </c>
      <c r="T358" s="6"/>
      <c r="U358" s="6"/>
      <c r="V358" s="6">
        <f t="shared" si="239"/>
        <v>0</v>
      </c>
      <c r="W358" s="149">
        <f t="shared" si="272"/>
        <v>1</v>
      </c>
      <c r="X358" s="97">
        <f t="shared" si="240"/>
        <v>0</v>
      </c>
      <c r="Y358" s="6">
        <f t="shared" si="241"/>
        <v>187.26133225087474</v>
      </c>
      <c r="Z358" s="6">
        <f t="shared" si="242"/>
        <v>826.4735353070206</v>
      </c>
      <c r="AA358" s="6">
        <f t="shared" si="243"/>
        <v>711.59306255332399</v>
      </c>
      <c r="AB358" s="6">
        <f t="shared" si="244"/>
        <v>38.195567395452308</v>
      </c>
      <c r="AC358" s="6">
        <f t="shared" si="245"/>
        <v>22.949078117901532</v>
      </c>
      <c r="AD358" s="6">
        <f t="array" ref="AD358">SUM(($A358-A328:A358=J328:J358)*(N328:N358))</f>
        <v>7.543624560601832</v>
      </c>
      <c r="AE358" s="6">
        <f t="shared" si="246"/>
        <v>7497681.4030379979</v>
      </c>
      <c r="AF358" s="6">
        <f t="shared" si="273"/>
        <v>7202535.2538551418</v>
      </c>
      <c r="AG358" s="6">
        <f t="shared" si="274"/>
        <v>0</v>
      </c>
      <c r="AH358" s="6">
        <f t="shared" si="247"/>
        <v>0</v>
      </c>
      <c r="AI358" s="6">
        <f t="shared" si="248"/>
        <v>0</v>
      </c>
      <c r="AJ358" s="6">
        <f t="shared" si="249"/>
        <v>3121.2369192597271</v>
      </c>
      <c r="AK358" s="6">
        <f t="shared" si="250"/>
        <v>3936.5229276781702</v>
      </c>
      <c r="AL358" s="6">
        <f t="shared" si="251"/>
        <v>401.70916452735548</v>
      </c>
      <c r="AM358" s="6">
        <f t="shared" si="252"/>
        <v>7459.4690114652531</v>
      </c>
      <c r="AN358" s="6">
        <f t="shared" si="253"/>
        <v>287686.68017139018</v>
      </c>
      <c r="AO358" s="6">
        <f t="shared" si="254"/>
        <v>2318.5969620052692</v>
      </c>
      <c r="AP358" s="6">
        <f t="shared" si="255"/>
        <v>7.1173404198588548</v>
      </c>
      <c r="AQ358" s="14">
        <f t="shared" si="256"/>
        <v>8</v>
      </c>
      <c r="AR358" s="146">
        <f t="shared" si="257"/>
        <v>0</v>
      </c>
      <c r="AS358" s="146">
        <f t="shared" si="258"/>
        <v>0.68</v>
      </c>
      <c r="AT358" s="146">
        <f t="shared" si="259"/>
        <v>1</v>
      </c>
      <c r="AU358" s="77">
        <f t="shared" si="260"/>
        <v>0</v>
      </c>
      <c r="AV358" s="77">
        <f t="shared" si="261"/>
        <v>513.37562088586094</v>
      </c>
      <c r="AW358" s="77">
        <f t="shared" si="262"/>
        <v>27.019769520308472</v>
      </c>
      <c r="AX358" s="77">
        <f t="shared" si="263"/>
        <v>11.984725264055978</v>
      </c>
      <c r="AY358" s="6">
        <f t="shared" si="275"/>
        <v>552.38011567022545</v>
      </c>
      <c r="AZ358" s="6">
        <f t="shared" si="264"/>
        <v>92824.122265095823</v>
      </c>
      <c r="BA358" s="6">
        <f t="shared" si="265"/>
        <v>521.18976142233748</v>
      </c>
      <c r="BB358" s="6">
        <f t="shared" si="266"/>
        <v>297464.74614486063</v>
      </c>
      <c r="BC358" s="6">
        <f t="shared" si="267"/>
        <v>59492.949228972117</v>
      </c>
      <c r="BD358" s="6">
        <f t="shared" si="268"/>
        <v>11652.947196616549</v>
      </c>
      <c r="BE358" s="6">
        <f t="shared" si="269"/>
        <v>0</v>
      </c>
      <c r="BF358" s="6">
        <f t="shared" si="276"/>
        <v>0</v>
      </c>
      <c r="BG358" s="6"/>
      <c r="BH358" s="6"/>
      <c r="BI358" s="51">
        <f t="shared" si="270"/>
        <v>0.96063501056963219</v>
      </c>
      <c r="BT358" s="18"/>
    </row>
    <row r="359" spans="1:72">
      <c r="A359">
        <f t="shared" si="278"/>
        <v>336</v>
      </c>
      <c r="B359" s="30">
        <f t="shared" si="279"/>
        <v>44105</v>
      </c>
      <c r="C359" s="14">
        <f t="shared" si="225"/>
        <v>7</v>
      </c>
      <c r="D359" s="14">
        <f t="shared" si="226"/>
        <v>3</v>
      </c>
      <c r="E359" s="14">
        <f t="shared" si="227"/>
        <v>3</v>
      </c>
      <c r="F359" s="53">
        <f t="shared" si="228"/>
        <v>44105</v>
      </c>
      <c r="G359" s="66">
        <f t="shared" si="229"/>
        <v>1.2</v>
      </c>
      <c r="H359" s="66">
        <f t="shared" si="277"/>
        <v>0.1</v>
      </c>
      <c r="I359" s="172">
        <f t="shared" si="230"/>
        <v>7.9000000000000008E-3</v>
      </c>
      <c r="J359" s="14">
        <f t="shared" si="231"/>
        <v>6</v>
      </c>
      <c r="K359" s="18">
        <f t="shared" si="232"/>
        <v>0.15481875905055592</v>
      </c>
      <c r="L359" s="18">
        <f t="shared" si="233"/>
        <v>6.6666666666666671E-3</v>
      </c>
      <c r="M359" s="6">
        <f t="shared" si="234"/>
        <v>1095.3516822766157</v>
      </c>
      <c r="N359" s="6">
        <f t="shared" si="271"/>
        <v>8.6532782899852645</v>
      </c>
      <c r="O359" s="6">
        <f t="shared" si="235"/>
        <v>6366688.6439225525</v>
      </c>
      <c r="P359" s="6">
        <f>IF($B359&lt;$D$12,0,IF('Plot Data'!X309&gt;0,'Plot Data'!X309,MAX(0,MIN($D$15,$O359))))</f>
        <v>0</v>
      </c>
      <c r="Q359" s="97">
        <f t="shared" si="236"/>
        <v>0</v>
      </c>
      <c r="R359" s="97">
        <f t="shared" si="237"/>
        <v>0</v>
      </c>
      <c r="S359" s="6">
        <f t="shared" si="238"/>
        <v>1095.3516822766157</v>
      </c>
      <c r="T359" s="6"/>
      <c r="U359" s="6"/>
      <c r="V359" s="6">
        <f t="shared" si="239"/>
        <v>0</v>
      </c>
      <c r="W359" s="149">
        <f t="shared" si="272"/>
        <v>1</v>
      </c>
      <c r="X359" s="97">
        <f t="shared" si="240"/>
        <v>0</v>
      </c>
      <c r="Y359" s="6">
        <f t="shared" si="241"/>
        <v>190.97783697726155</v>
      </c>
      <c r="Z359" s="6">
        <f t="shared" si="242"/>
        <v>842.71647002737609</v>
      </c>
      <c r="AA359" s="6">
        <f t="shared" si="243"/>
        <v>725.71578051359381</v>
      </c>
      <c r="AB359" s="6">
        <f t="shared" si="244"/>
        <v>38.957856531159081</v>
      </c>
      <c r="AC359" s="6">
        <f t="shared" si="245"/>
        <v>23.202326457422881</v>
      </c>
      <c r="AD359" s="6">
        <f t="array" ref="AD359">SUM(($A359-A329:A359=J329:J359)*(N329:N359))</f>
        <v>7.6941766649039183</v>
      </c>
      <c r="AE359" s="6">
        <f t="shared" si="246"/>
        <v>7497673.7088613333</v>
      </c>
      <c r="AF359" s="6">
        <f t="shared" si="273"/>
        <v>7201439.9021728653</v>
      </c>
      <c r="AG359" s="6">
        <f t="shared" si="274"/>
        <v>0</v>
      </c>
      <c r="AH359" s="6">
        <f t="shared" si="247"/>
        <v>0</v>
      </c>
      <c r="AI359" s="6">
        <f t="shared" si="248"/>
        <v>0</v>
      </c>
      <c r="AJ359" s="6">
        <f t="shared" si="249"/>
        <v>3182.8942945317053</v>
      </c>
      <c r="AK359" s="6">
        <f t="shared" si="250"/>
        <v>4014.5657606607929</v>
      </c>
      <c r="AL359" s="6">
        <f t="shared" si="251"/>
        <v>409.77051793618779</v>
      </c>
      <c r="AM359" s="6">
        <f t="shared" si="252"/>
        <v>7607.2305731286851</v>
      </c>
      <c r="AN359" s="6">
        <f t="shared" si="253"/>
        <v>288626.57611533848</v>
      </c>
      <c r="AO359" s="6">
        <f t="shared" si="254"/>
        <v>2326.291138670173</v>
      </c>
      <c r="AP359" s="6">
        <f t="shared" si="255"/>
        <v>7.2598757085018928</v>
      </c>
      <c r="AQ359" s="14">
        <f t="shared" si="256"/>
        <v>8</v>
      </c>
      <c r="AR359" s="146">
        <f t="shared" si="257"/>
        <v>0</v>
      </c>
      <c r="AS359" s="146">
        <f t="shared" si="258"/>
        <v>0.68</v>
      </c>
      <c r="AT359" s="146">
        <f t="shared" si="259"/>
        <v>1</v>
      </c>
      <c r="AU359" s="77">
        <f t="shared" si="260"/>
        <v>0</v>
      </c>
      <c r="AV359" s="77">
        <f t="shared" si="261"/>
        <v>523.56838599153434</v>
      </c>
      <c r="AW359" s="77">
        <f t="shared" si="262"/>
        <v>27.556230841659701</v>
      </c>
      <c r="AX359" s="77">
        <f t="shared" si="263"/>
        <v>12.222581566544736</v>
      </c>
      <c r="AY359" s="6">
        <f t="shared" si="275"/>
        <v>563.34719839973877</v>
      </c>
      <c r="AZ359" s="6">
        <f t="shared" si="264"/>
        <v>93387.469463495567</v>
      </c>
      <c r="BA359" s="6">
        <f t="shared" si="265"/>
        <v>531.51577235280172</v>
      </c>
      <c r="BB359" s="6">
        <f t="shared" si="266"/>
        <v>298560.09782713727</v>
      </c>
      <c r="BC359" s="6">
        <f t="shared" si="267"/>
        <v>59712.019565427443</v>
      </c>
      <c r="BD359" s="6">
        <f t="shared" si="268"/>
        <v>11691.905053147708</v>
      </c>
      <c r="BE359" s="6">
        <f t="shared" si="269"/>
        <v>0</v>
      </c>
      <c r="BF359" s="6">
        <f t="shared" si="276"/>
        <v>0</v>
      </c>
      <c r="BG359" s="6"/>
      <c r="BH359" s="6"/>
      <c r="BI359" s="51">
        <f t="shared" si="270"/>
        <v>0.96048990417676405</v>
      </c>
      <c r="BT359" s="18"/>
    </row>
    <row r="360" spans="1:72">
      <c r="A360">
        <f t="shared" si="278"/>
        <v>337</v>
      </c>
      <c r="B360" s="30">
        <f t="shared" si="279"/>
        <v>44106</v>
      </c>
      <c r="C360" s="14">
        <f t="shared" si="225"/>
        <v>7</v>
      </c>
      <c r="D360" s="14">
        <f t="shared" si="226"/>
        <v>3</v>
      </c>
      <c r="E360" s="14">
        <f t="shared" si="227"/>
        <v>3</v>
      </c>
      <c r="F360" s="53">
        <f t="shared" si="228"/>
        <v>44106</v>
      </c>
      <c r="G360" s="66">
        <f t="shared" si="229"/>
        <v>1.2</v>
      </c>
      <c r="H360" s="66">
        <f t="shared" si="277"/>
        <v>0.1</v>
      </c>
      <c r="I360" s="172">
        <f t="shared" si="230"/>
        <v>7.9000000000000008E-3</v>
      </c>
      <c r="J360" s="14">
        <f t="shared" si="231"/>
        <v>6</v>
      </c>
      <c r="K360" s="18">
        <f t="shared" si="232"/>
        <v>0.15480566647057342</v>
      </c>
      <c r="L360" s="18">
        <f t="shared" si="233"/>
        <v>6.6666666666666671E-3</v>
      </c>
      <c r="M360" s="6">
        <f t="shared" si="234"/>
        <v>1116.9394041923128</v>
      </c>
      <c r="N360" s="6">
        <f t="shared" si="271"/>
        <v>8.8238212931192717</v>
      </c>
      <c r="O360" s="6">
        <f t="shared" si="235"/>
        <v>6366556.5065449737</v>
      </c>
      <c r="P360" s="6">
        <f>IF($B360&lt;$D$12,0,IF('Plot Data'!X310&gt;0,'Plot Data'!X310,MAX(0,MIN($D$15,$O360))))</f>
        <v>0</v>
      </c>
      <c r="Q360" s="97">
        <f t="shared" si="236"/>
        <v>0</v>
      </c>
      <c r="R360" s="97">
        <f t="shared" si="237"/>
        <v>0</v>
      </c>
      <c r="S360" s="6">
        <f t="shared" si="238"/>
        <v>1116.9394041923128</v>
      </c>
      <c r="T360" s="6"/>
      <c r="U360" s="6"/>
      <c r="V360" s="6">
        <f t="shared" si="239"/>
        <v>0</v>
      </c>
      <c r="W360" s="149">
        <f t="shared" si="272"/>
        <v>1</v>
      </c>
      <c r="X360" s="97">
        <f t="shared" si="240"/>
        <v>0</v>
      </c>
      <c r="Y360" s="6">
        <f t="shared" si="241"/>
        <v>194.7892826557954</v>
      </c>
      <c r="Z360" s="6">
        <f t="shared" si="242"/>
        <v>859.32936636569343</v>
      </c>
      <c r="AA360" s="6">
        <f t="shared" si="243"/>
        <v>740.19927409202251</v>
      </c>
      <c r="AB360" s="6">
        <f t="shared" si="244"/>
        <v>39.734955176924224</v>
      </c>
      <c r="AC360" s="6">
        <f t="shared" si="245"/>
        <v>23.552703607812237</v>
      </c>
      <c r="AD360" s="6">
        <f t="array" ref="AD360">SUM(($A360-A330:A360=J330:J360)*(N330:N360))</f>
        <v>7.8476536474425345</v>
      </c>
      <c r="AE360" s="6">
        <f t="shared" si="246"/>
        <v>7497665.8612076854</v>
      </c>
      <c r="AF360" s="6">
        <f t="shared" si="273"/>
        <v>7200322.962768673</v>
      </c>
      <c r="AG360" s="6">
        <f t="shared" si="274"/>
        <v>0</v>
      </c>
      <c r="AH360" s="6">
        <f t="shared" si="247"/>
        <v>0</v>
      </c>
      <c r="AI360" s="6">
        <f t="shared" si="248"/>
        <v>0</v>
      </c>
      <c r="AJ360" s="6">
        <f t="shared" si="249"/>
        <v>3245.7150497025295</v>
      </c>
      <c r="AK360" s="6">
        <f t="shared" si="250"/>
        <v>4093.9608977575399</v>
      </c>
      <c r="AL360" s="6">
        <f t="shared" si="251"/>
        <v>418.10511585785724</v>
      </c>
      <c r="AM360" s="6">
        <f t="shared" si="252"/>
        <v>7757.781063317927</v>
      </c>
      <c r="AN360" s="6">
        <f t="shared" si="253"/>
        <v>289585.11737569416</v>
      </c>
      <c r="AO360" s="6">
        <f t="shared" si="254"/>
        <v>2334.1387923176158</v>
      </c>
      <c r="AP360" s="6">
        <f t="shared" si="255"/>
        <v>7.404571240508111</v>
      </c>
      <c r="AQ360" s="14">
        <f t="shared" si="256"/>
        <v>8</v>
      </c>
      <c r="AR360" s="146">
        <f t="shared" si="257"/>
        <v>0</v>
      </c>
      <c r="AS360" s="146">
        <f t="shared" si="258"/>
        <v>0.68</v>
      </c>
      <c r="AT360" s="146">
        <f t="shared" si="259"/>
        <v>1</v>
      </c>
      <c r="AU360" s="77">
        <f t="shared" si="260"/>
        <v>0</v>
      </c>
      <c r="AV360" s="77">
        <f t="shared" si="261"/>
        <v>533.90190380833531</v>
      </c>
      <c r="AW360" s="77">
        <f t="shared" si="262"/>
        <v>28.100100200438703</v>
      </c>
      <c r="AX360" s="77">
        <f t="shared" si="263"/>
        <v>12.466514089970907</v>
      </c>
      <c r="AY360" s="6">
        <f t="shared" si="275"/>
        <v>574.46851809874499</v>
      </c>
      <c r="AZ360" s="6">
        <f t="shared" si="264"/>
        <v>93961.93798159431</v>
      </c>
      <c r="BA360" s="6">
        <f t="shared" si="265"/>
        <v>542.00908192232396</v>
      </c>
      <c r="BB360" s="6">
        <f t="shared" si="266"/>
        <v>299677.0372313296</v>
      </c>
      <c r="BC360" s="6">
        <f t="shared" si="267"/>
        <v>59935.407446265905</v>
      </c>
      <c r="BD360" s="6">
        <f t="shared" si="268"/>
        <v>11731.640008324632</v>
      </c>
      <c r="BE360" s="6">
        <f t="shared" si="269"/>
        <v>0</v>
      </c>
      <c r="BF360" s="6">
        <f t="shared" si="276"/>
        <v>0</v>
      </c>
      <c r="BG360" s="6"/>
      <c r="BH360" s="6"/>
      <c r="BI360" s="51">
        <f t="shared" si="270"/>
        <v>0.96034193788530364</v>
      </c>
      <c r="BT360" s="18"/>
    </row>
    <row r="361" spans="1:72">
      <c r="A361">
        <f t="shared" si="278"/>
        <v>338</v>
      </c>
      <c r="B361" s="30">
        <f t="shared" si="279"/>
        <v>44107</v>
      </c>
      <c r="C361" s="14">
        <f t="shared" si="225"/>
        <v>7</v>
      </c>
      <c r="D361" s="14">
        <f t="shared" si="226"/>
        <v>3</v>
      </c>
      <c r="E361" s="14">
        <f t="shared" si="227"/>
        <v>3</v>
      </c>
      <c r="F361" s="53">
        <f t="shared" si="228"/>
        <v>44107</v>
      </c>
      <c r="G361" s="66">
        <f t="shared" si="229"/>
        <v>1.2</v>
      </c>
      <c r="H361" s="66">
        <f t="shared" si="277"/>
        <v>0.1</v>
      </c>
      <c r="I361" s="172">
        <f t="shared" si="230"/>
        <v>7.9000000000000008E-3</v>
      </c>
      <c r="J361" s="14">
        <f t="shared" si="231"/>
        <v>6</v>
      </c>
      <c r="K361" s="18">
        <f t="shared" si="232"/>
        <v>0.15479231465595433</v>
      </c>
      <c r="L361" s="18">
        <f t="shared" si="233"/>
        <v>6.6666666666666671E-3</v>
      </c>
      <c r="M361" s="6">
        <f t="shared" si="234"/>
        <v>1138.9127961710312</v>
      </c>
      <c r="N361" s="6">
        <f t="shared" si="271"/>
        <v>8.9974110897511483</v>
      </c>
      <c r="O361" s="6">
        <f t="shared" si="235"/>
        <v>6366421.8681227118</v>
      </c>
      <c r="P361" s="6">
        <f>IF($B361&lt;$D$12,0,IF('Plot Data'!X311&gt;0,'Plot Data'!X311,MAX(0,MIN($D$15,$O361))))</f>
        <v>0</v>
      </c>
      <c r="Q361" s="97">
        <f t="shared" si="236"/>
        <v>0</v>
      </c>
      <c r="R361" s="97">
        <f t="shared" si="237"/>
        <v>0</v>
      </c>
      <c r="S361" s="6">
        <f t="shared" si="238"/>
        <v>1138.9127961710312</v>
      </c>
      <c r="T361" s="6"/>
      <c r="U361" s="6"/>
      <c r="V361" s="6">
        <f t="shared" si="239"/>
        <v>0</v>
      </c>
      <c r="W361" s="149">
        <f t="shared" si="272"/>
        <v>1</v>
      </c>
      <c r="X361" s="97">
        <f t="shared" si="240"/>
        <v>0</v>
      </c>
      <c r="Y361" s="6">
        <f t="shared" si="241"/>
        <v>198.67477588462111</v>
      </c>
      <c r="Z361" s="6">
        <f t="shared" si="242"/>
        <v>876.28134582129269</v>
      </c>
      <c r="AA361" s="6">
        <f t="shared" si="243"/>
        <v>754.96414836156021</v>
      </c>
      <c r="AB361" s="6">
        <f t="shared" si="244"/>
        <v>40.523868884793671</v>
      </c>
      <c r="AC361" s="6">
        <f t="shared" si="245"/>
        <v>24.014268273008142</v>
      </c>
      <c r="AD361" s="6">
        <f t="array" ref="AD361">SUM(($A361-A331:A361=J331:J361)*(N331:N361))</f>
        <v>8.003464104746751</v>
      </c>
      <c r="AE361" s="6">
        <f t="shared" si="246"/>
        <v>7497657.8577435808</v>
      </c>
      <c r="AF361" s="6">
        <f t="shared" si="273"/>
        <v>7199184.0499725016</v>
      </c>
      <c r="AG361" s="6">
        <f t="shared" si="274"/>
        <v>0</v>
      </c>
      <c r="AH361" s="6">
        <f t="shared" si="247"/>
        <v>0</v>
      </c>
      <c r="AI361" s="6">
        <f t="shared" si="248"/>
        <v>0</v>
      </c>
      <c r="AJ361" s="6">
        <f t="shared" si="249"/>
        <v>3309.671724167647</v>
      </c>
      <c r="AK361" s="6">
        <f t="shared" si="250"/>
        <v>4174.7542263324776</v>
      </c>
      <c r="AL361" s="6">
        <f t="shared" si="251"/>
        <v>426.61125236489602</v>
      </c>
      <c r="AM361" s="6">
        <f t="shared" si="252"/>
        <v>7911.0372028650208</v>
      </c>
      <c r="AN361" s="6">
        <f t="shared" si="253"/>
        <v>290562.77056821337</v>
      </c>
      <c r="AO361" s="6">
        <f t="shared" si="254"/>
        <v>2342.1422564223626</v>
      </c>
      <c r="AP361" s="6">
        <f t="shared" si="255"/>
        <v>7.551236478332612</v>
      </c>
      <c r="AQ361" s="14">
        <f t="shared" si="256"/>
        <v>8</v>
      </c>
      <c r="AR361" s="146">
        <f t="shared" si="257"/>
        <v>0</v>
      </c>
      <c r="AS361" s="146">
        <f t="shared" si="258"/>
        <v>0.68</v>
      </c>
      <c r="AT361" s="146">
        <f t="shared" si="259"/>
        <v>1</v>
      </c>
      <c r="AU361" s="77">
        <f t="shared" si="260"/>
        <v>0</v>
      </c>
      <c r="AV361" s="77">
        <f t="shared" si="261"/>
        <v>544.39483963768498</v>
      </c>
      <c r="AW361" s="77">
        <f t="shared" si="262"/>
        <v>28.65235998093079</v>
      </c>
      <c r="AX361" s="77">
        <f t="shared" si="263"/>
        <v>12.715185656615752</v>
      </c>
      <c r="AY361" s="6">
        <f t="shared" si="275"/>
        <v>585.76238527523151</v>
      </c>
      <c r="AZ361" s="6">
        <f t="shared" si="264"/>
        <v>94547.70036686954</v>
      </c>
      <c r="BA361" s="6">
        <f t="shared" si="265"/>
        <v>552.74107998334307</v>
      </c>
      <c r="BB361" s="6">
        <f t="shared" si="266"/>
        <v>300815.95002750063</v>
      </c>
      <c r="BC361" s="6">
        <f t="shared" si="267"/>
        <v>60163.19000550011</v>
      </c>
      <c r="BD361" s="6">
        <f t="shared" si="268"/>
        <v>11772.163877209425</v>
      </c>
      <c r="BE361" s="6">
        <f t="shared" si="269"/>
        <v>0</v>
      </c>
      <c r="BF361" s="6">
        <f t="shared" si="276"/>
        <v>0</v>
      </c>
      <c r="BG361" s="6"/>
      <c r="BH361" s="6"/>
      <c r="BI361" s="51">
        <f t="shared" si="270"/>
        <v>0.96019106053728287</v>
      </c>
      <c r="BT361" s="18"/>
    </row>
    <row r="362" spans="1:72">
      <c r="A362">
        <f t="shared" si="278"/>
        <v>339</v>
      </c>
      <c r="B362" s="30">
        <f t="shared" si="279"/>
        <v>44108</v>
      </c>
      <c r="C362" s="14">
        <f t="shared" si="225"/>
        <v>7</v>
      </c>
      <c r="D362" s="14">
        <f t="shared" si="226"/>
        <v>3</v>
      </c>
      <c r="E362" s="14">
        <f t="shared" si="227"/>
        <v>3</v>
      </c>
      <c r="F362" s="53">
        <f t="shared" si="228"/>
        <v>44108</v>
      </c>
      <c r="G362" s="66">
        <f t="shared" si="229"/>
        <v>1.2</v>
      </c>
      <c r="H362" s="66">
        <f t="shared" si="277"/>
        <v>0.1</v>
      </c>
      <c r="I362" s="172">
        <f t="shared" si="230"/>
        <v>7.9000000000000008E-3</v>
      </c>
      <c r="J362" s="14">
        <f t="shared" si="231"/>
        <v>6</v>
      </c>
      <c r="K362" s="18">
        <f t="shared" si="232"/>
        <v>0.15477869891966167</v>
      </c>
      <c r="L362" s="18">
        <f t="shared" si="233"/>
        <v>6.6666666666666671E-3</v>
      </c>
      <c r="M362" s="6">
        <f t="shared" si="234"/>
        <v>1161.2737857947275</v>
      </c>
      <c r="N362" s="6">
        <f t="shared" si="271"/>
        <v>9.1740629077783478</v>
      </c>
      <c r="O362" s="6">
        <f t="shared" si="235"/>
        <v>6366284.7974596079</v>
      </c>
      <c r="P362" s="6">
        <f>IF($B362&lt;$D$12,0,IF('Plot Data'!X312&gt;0,'Plot Data'!X312,MAX(0,MIN($D$15,$O362))))</f>
        <v>0</v>
      </c>
      <c r="Q362" s="97">
        <f t="shared" si="236"/>
        <v>0</v>
      </c>
      <c r="R362" s="97">
        <f t="shared" si="237"/>
        <v>0</v>
      </c>
      <c r="S362" s="6">
        <f t="shared" si="238"/>
        <v>1161.2737857947275</v>
      </c>
      <c r="T362" s="6"/>
      <c r="U362" s="6"/>
      <c r="V362" s="6">
        <f t="shared" si="239"/>
        <v>0</v>
      </c>
      <c r="W362" s="149">
        <f t="shared" si="272"/>
        <v>1</v>
      </c>
      <c r="X362" s="97">
        <f t="shared" si="240"/>
        <v>0</v>
      </c>
      <c r="Y362" s="6">
        <f t="shared" si="241"/>
        <v>202.61934442396839</v>
      </c>
      <c r="Z362" s="6">
        <f t="shared" si="242"/>
        <v>893.55152335385037</v>
      </c>
      <c r="AA362" s="6">
        <f t="shared" si="243"/>
        <v>769.95350881107981</v>
      </c>
      <c r="AB362" s="6">
        <f t="shared" si="244"/>
        <v>41.323676765351031</v>
      </c>
      <c r="AC362" s="6">
        <f t="shared" si="245"/>
        <v>24.603268439410407</v>
      </c>
      <c r="AD362" s="6">
        <f t="array" ref="AD362">SUM(($A362-A332:A362=J332:J362)*(N332:N362))</f>
        <v>8.1614261611568288</v>
      </c>
      <c r="AE362" s="6">
        <f t="shared" si="246"/>
        <v>7497649.6963174194</v>
      </c>
      <c r="AF362" s="6">
        <f t="shared" si="273"/>
        <v>7198022.7761867065</v>
      </c>
      <c r="AG362" s="6">
        <f t="shared" si="274"/>
        <v>0</v>
      </c>
      <c r="AH362" s="6">
        <f t="shared" si="247"/>
        <v>0</v>
      </c>
      <c r="AI362" s="6">
        <f t="shared" si="248"/>
        <v>0</v>
      </c>
      <c r="AJ362" s="6">
        <f t="shared" si="249"/>
        <v>3374.7746421845559</v>
      </c>
      <c r="AK362" s="6">
        <f t="shared" si="250"/>
        <v>4257.0285641098972</v>
      </c>
      <c r="AL362" s="6">
        <f t="shared" si="251"/>
        <v>435.17023452967982</v>
      </c>
      <c r="AM362" s="6">
        <f t="shared" si="252"/>
        <v>8066.9734408241329</v>
      </c>
      <c r="AN362" s="6">
        <f t="shared" si="253"/>
        <v>291559.94668988785</v>
      </c>
      <c r="AO362" s="6">
        <f t="shared" si="254"/>
        <v>2350.3036825835193</v>
      </c>
      <c r="AP362" s="6">
        <f t="shared" si="255"/>
        <v>7.7002671656572215</v>
      </c>
      <c r="AQ362" s="14">
        <f t="shared" si="256"/>
        <v>8</v>
      </c>
      <c r="AR362" s="146">
        <f t="shared" si="257"/>
        <v>0</v>
      </c>
      <c r="AS362" s="146">
        <f t="shared" si="258"/>
        <v>0.68</v>
      </c>
      <c r="AT362" s="146">
        <f t="shared" si="259"/>
        <v>1</v>
      </c>
      <c r="AU362" s="77">
        <f t="shared" si="260"/>
        <v>0</v>
      </c>
      <c r="AV362" s="77">
        <f t="shared" si="261"/>
        <v>555.12677067223797</v>
      </c>
      <c r="AW362" s="77">
        <f t="shared" si="262"/>
        <v>29.217198456433579</v>
      </c>
      <c r="AX362" s="77">
        <f t="shared" si="263"/>
        <v>12.96763804313397</v>
      </c>
      <c r="AY362" s="6">
        <f t="shared" si="275"/>
        <v>597.31160717180558</v>
      </c>
      <c r="AZ362" s="6">
        <f t="shared" si="264"/>
        <v>95145.01197404135</v>
      </c>
      <c r="BA362" s="6">
        <f t="shared" si="265"/>
        <v>563.69202128567224</v>
      </c>
      <c r="BB362" s="6">
        <f t="shared" si="266"/>
        <v>301977.22381329536</v>
      </c>
      <c r="BC362" s="6">
        <f t="shared" si="267"/>
        <v>60395.444762659055</v>
      </c>
      <c r="BD362" s="6">
        <f t="shared" si="268"/>
        <v>11813.487553974775</v>
      </c>
      <c r="BE362" s="6">
        <f t="shared" si="269"/>
        <v>0</v>
      </c>
      <c r="BF362" s="6">
        <f t="shared" si="276"/>
        <v>0</v>
      </c>
      <c r="BG362" s="6"/>
      <c r="BH362" s="6"/>
      <c r="BI362" s="51">
        <f t="shared" si="270"/>
        <v>0.96003722069358899</v>
      </c>
      <c r="BT362" s="18"/>
    </row>
    <row r="363" spans="1:72">
      <c r="A363">
        <f t="shared" si="278"/>
        <v>340</v>
      </c>
      <c r="B363" s="30">
        <f t="shared" si="279"/>
        <v>44109</v>
      </c>
      <c r="C363" s="14">
        <f t="shared" si="225"/>
        <v>7</v>
      </c>
      <c r="D363" s="14">
        <f t="shared" si="226"/>
        <v>3</v>
      </c>
      <c r="E363" s="14">
        <f t="shared" si="227"/>
        <v>3</v>
      </c>
      <c r="F363" s="53">
        <f t="shared" si="228"/>
        <v>44109</v>
      </c>
      <c r="G363" s="66">
        <f t="shared" si="229"/>
        <v>1.2</v>
      </c>
      <c r="H363" s="66">
        <f t="shared" si="277"/>
        <v>0.1</v>
      </c>
      <c r="I363" s="172">
        <f t="shared" si="230"/>
        <v>7.9000000000000008E-3</v>
      </c>
      <c r="J363" s="14">
        <f t="shared" si="231"/>
        <v>6</v>
      </c>
      <c r="K363" s="18">
        <f t="shared" si="232"/>
        <v>0.15476481454617025</v>
      </c>
      <c r="L363" s="18">
        <f t="shared" si="233"/>
        <v>6.6666666666666671E-3</v>
      </c>
      <c r="M363" s="6">
        <f t="shared" si="234"/>
        <v>1184.035742771893</v>
      </c>
      <c r="N363" s="6">
        <f t="shared" si="271"/>
        <v>9.3538823678979561</v>
      </c>
      <c r="O363" s="6">
        <f t="shared" si="235"/>
        <v>6366145.3144451063</v>
      </c>
      <c r="P363" s="6">
        <f>IF($B363&lt;$D$12,0,IF('Plot Data'!X313&gt;0,'Plot Data'!X313,MAX(0,MIN($D$15,$O363))))</f>
        <v>0</v>
      </c>
      <c r="Q363" s="97">
        <f t="shared" si="236"/>
        <v>0</v>
      </c>
      <c r="R363" s="97">
        <f t="shared" si="237"/>
        <v>0</v>
      </c>
      <c r="S363" s="6">
        <f t="shared" si="238"/>
        <v>1184.035742771893</v>
      </c>
      <c r="T363" s="6"/>
      <c r="U363" s="6"/>
      <c r="V363" s="6">
        <f t="shared" si="239"/>
        <v>0</v>
      </c>
      <c r="W363" s="149">
        <f t="shared" si="272"/>
        <v>1</v>
      </c>
      <c r="X363" s="97">
        <f t="shared" si="240"/>
        <v>0</v>
      </c>
      <c r="Y363" s="6">
        <f t="shared" si="241"/>
        <v>206.61838382675515</v>
      </c>
      <c r="Z363" s="6">
        <f t="shared" si="242"/>
        <v>911.13023693682499</v>
      </c>
      <c r="AA363" s="6">
        <f t="shared" si="243"/>
        <v>785.14985854166957</v>
      </c>
      <c r="AB363" s="6">
        <f t="shared" si="244"/>
        <v>42.135823501368805</v>
      </c>
      <c r="AC363" s="6">
        <f t="shared" si="245"/>
        <v>25.319448264598709</v>
      </c>
      <c r="AD363" s="6">
        <f t="array" ref="AD363">SUM(($A363-A333:A363=J333:J363)*(N333:N363))</f>
        <v>8.321825141520339</v>
      </c>
      <c r="AE363" s="6">
        <f t="shared" si="246"/>
        <v>7497641.3744922783</v>
      </c>
      <c r="AF363" s="6">
        <f t="shared" si="273"/>
        <v>7196838.7404439347</v>
      </c>
      <c r="AG363" s="6">
        <f t="shared" si="274"/>
        <v>0</v>
      </c>
      <c r="AH363" s="6">
        <f t="shared" si="247"/>
        <v>0</v>
      </c>
      <c r="AI363" s="6">
        <f t="shared" si="248"/>
        <v>0</v>
      </c>
      <c r="AJ363" s="6">
        <f t="shared" si="249"/>
        <v>3441.0617641928684</v>
      </c>
      <c r="AK363" s="6">
        <f t="shared" si="250"/>
        <v>4340.8731190036842</v>
      </c>
      <c r="AL363" s="6">
        <f t="shared" si="251"/>
        <v>443.66478462492961</v>
      </c>
      <c r="AM363" s="6">
        <f t="shared" si="252"/>
        <v>8225.5996678214815</v>
      </c>
      <c r="AN363" s="6">
        <f t="shared" si="253"/>
        <v>292577.03438052087</v>
      </c>
      <c r="AO363" s="6">
        <f t="shared" si="254"/>
        <v>2358.6255077250398</v>
      </c>
      <c r="AP363" s="6">
        <f t="shared" si="255"/>
        <v>7.8527132720402859</v>
      </c>
      <c r="AQ363" s="14">
        <f t="shared" si="256"/>
        <v>8</v>
      </c>
      <c r="AR363" s="146">
        <f t="shared" si="257"/>
        <v>0</v>
      </c>
      <c r="AS363" s="146">
        <f t="shared" si="258"/>
        <v>0.68</v>
      </c>
      <c r="AT363" s="146">
        <f t="shared" si="259"/>
        <v>1</v>
      </c>
      <c r="AU363" s="77">
        <f t="shared" si="260"/>
        <v>0</v>
      </c>
      <c r="AV363" s="77">
        <f t="shared" si="261"/>
        <v>566.07774940055504</v>
      </c>
      <c r="AW363" s="77">
        <f t="shared" si="262"/>
        <v>29.79356575792395</v>
      </c>
      <c r="AX363" s="77">
        <f t="shared" si="263"/>
        <v>13.223576564912328</v>
      </c>
      <c r="AY363" s="6">
        <f t="shared" si="275"/>
        <v>609.09489172339136</v>
      </c>
      <c r="AZ363" s="6">
        <f t="shared" si="264"/>
        <v>95754.106865764741</v>
      </c>
      <c r="BA363" s="6">
        <f t="shared" si="265"/>
        <v>574.84943138275833</v>
      </c>
      <c r="BB363" s="6">
        <f t="shared" si="266"/>
        <v>303161.25955606723</v>
      </c>
      <c r="BC363" s="6">
        <f t="shared" si="267"/>
        <v>60632.251911213432</v>
      </c>
      <c r="BD363" s="6">
        <f t="shared" si="268"/>
        <v>11855.623377476144</v>
      </c>
      <c r="BE363" s="6">
        <f t="shared" si="269"/>
        <v>0</v>
      </c>
      <c r="BF363" s="6">
        <f t="shared" si="276"/>
        <v>0</v>
      </c>
      <c r="BG363" s="6"/>
      <c r="BH363" s="6"/>
      <c r="BI363" s="51">
        <f t="shared" si="270"/>
        <v>0.95988036516767739</v>
      </c>
      <c r="BT363" s="18"/>
    </row>
    <row r="364" spans="1:72">
      <c r="A364">
        <f t="shared" si="278"/>
        <v>341</v>
      </c>
      <c r="B364" s="30">
        <f t="shared" si="279"/>
        <v>44110</v>
      </c>
      <c r="C364" s="14">
        <f t="shared" si="225"/>
        <v>7</v>
      </c>
      <c r="D364" s="14">
        <f t="shared" si="226"/>
        <v>3</v>
      </c>
      <c r="E364" s="14">
        <f t="shared" si="227"/>
        <v>3</v>
      </c>
      <c r="F364" s="53">
        <f t="shared" si="228"/>
        <v>44110</v>
      </c>
      <c r="G364" s="66">
        <f t="shared" si="229"/>
        <v>1.2</v>
      </c>
      <c r="H364" s="66">
        <f t="shared" si="277"/>
        <v>0.1</v>
      </c>
      <c r="I364" s="172">
        <f t="shared" si="230"/>
        <v>7.9000000000000008E-3</v>
      </c>
      <c r="J364" s="14">
        <f t="shared" si="231"/>
        <v>6</v>
      </c>
      <c r="K364" s="18">
        <f t="shared" si="232"/>
        <v>0.15475065665901597</v>
      </c>
      <c r="L364" s="18">
        <f t="shared" si="233"/>
        <v>6.6666666666666671E-3</v>
      </c>
      <c r="M364" s="6">
        <f t="shared" si="234"/>
        <v>1207.2172984832021</v>
      </c>
      <c r="N364" s="6">
        <f t="shared" si="271"/>
        <v>9.537016658017297</v>
      </c>
      <c r="O364" s="6">
        <f t="shared" si="235"/>
        <v>6366003.4086007886</v>
      </c>
      <c r="P364" s="6">
        <f>IF($B364&lt;$D$12,0,IF('Plot Data'!X314&gt;0,'Plot Data'!X314,MAX(0,MIN($D$15,$O364))))</f>
        <v>0</v>
      </c>
      <c r="Q364" s="97">
        <f t="shared" si="236"/>
        <v>0</v>
      </c>
      <c r="R364" s="97">
        <f t="shared" si="237"/>
        <v>0</v>
      </c>
      <c r="S364" s="6">
        <f t="shared" si="238"/>
        <v>1207.2172984832021</v>
      </c>
      <c r="T364" s="6"/>
      <c r="U364" s="6"/>
      <c r="V364" s="6">
        <f t="shared" si="239"/>
        <v>0</v>
      </c>
      <c r="W364" s="149">
        <f t="shared" si="272"/>
        <v>1</v>
      </c>
      <c r="X364" s="97">
        <f t="shared" si="240"/>
        <v>0</v>
      </c>
      <c r="Y364" s="6">
        <f t="shared" si="241"/>
        <v>210.67911750684402</v>
      </c>
      <c r="Z364" s="6">
        <f t="shared" si="242"/>
        <v>929.01902863578198</v>
      </c>
      <c r="AA364" s="6">
        <f t="shared" si="243"/>
        <v>800.58064652600729</v>
      </c>
      <c r="AB364" s="6">
        <f t="shared" si="244"/>
        <v>42.966468318284669</v>
      </c>
      <c r="AC364" s="6">
        <f t="shared" si="245"/>
        <v>25.724889655494181</v>
      </c>
      <c r="AD364" s="6">
        <f t="array" ref="AD364">SUM(($A364-A334:A364=J334:J364)*(N334:N364))</f>
        <v>8.4858774928612224</v>
      </c>
      <c r="AE364" s="6">
        <f t="shared" si="246"/>
        <v>7497632.8886147859</v>
      </c>
      <c r="AF364" s="6">
        <f t="shared" si="273"/>
        <v>7195631.5231454512</v>
      </c>
      <c r="AG364" s="6">
        <f t="shared" si="274"/>
        <v>0</v>
      </c>
      <c r="AH364" s="6">
        <f t="shared" si="247"/>
        <v>0</v>
      </c>
      <c r="AI364" s="6">
        <f t="shared" si="248"/>
        <v>0</v>
      </c>
      <c r="AJ364" s="6">
        <f t="shared" si="249"/>
        <v>3508.5809165334449</v>
      </c>
      <c r="AK364" s="6">
        <f t="shared" si="250"/>
        <v>4426.3450327951741</v>
      </c>
      <c r="AL364" s="6">
        <f t="shared" si="251"/>
        <v>452.42048579485891</v>
      </c>
      <c r="AM364" s="6">
        <f t="shared" si="252"/>
        <v>8387.3464351234779</v>
      </c>
      <c r="AN364" s="6">
        <f t="shared" si="253"/>
        <v>293614.0190342092</v>
      </c>
      <c r="AO364" s="6">
        <f t="shared" si="254"/>
        <v>2367.111385217901</v>
      </c>
      <c r="AP364" s="6">
        <f t="shared" si="255"/>
        <v>8.0082925390333912</v>
      </c>
      <c r="AQ364" s="14">
        <f t="shared" si="256"/>
        <v>8</v>
      </c>
      <c r="AR364" s="146">
        <f t="shared" si="257"/>
        <v>0</v>
      </c>
      <c r="AS364" s="146">
        <f t="shared" si="258"/>
        <v>0.68</v>
      </c>
      <c r="AT364" s="146">
        <f t="shared" si="259"/>
        <v>1</v>
      </c>
      <c r="AU364" s="77">
        <f t="shared" si="260"/>
        <v>0</v>
      </c>
      <c r="AV364" s="77">
        <f t="shared" si="261"/>
        <v>577.23428408658731</v>
      </c>
      <c r="AW364" s="77">
        <f t="shared" si="262"/>
        <v>30.38075179403091</v>
      </c>
      <c r="AX364" s="77">
        <f t="shared" si="263"/>
        <v>13.483463520438015</v>
      </c>
      <c r="AY364" s="6">
        <f t="shared" si="275"/>
        <v>621.09849940105619</v>
      </c>
      <c r="AZ364" s="6">
        <f t="shared" si="264"/>
        <v>96375.205365165792</v>
      </c>
      <c r="BA364" s="6">
        <f t="shared" si="265"/>
        <v>586.20903082002769</v>
      </c>
      <c r="BB364" s="6">
        <f t="shared" si="266"/>
        <v>304368.47685455042</v>
      </c>
      <c r="BC364" s="6">
        <f t="shared" si="267"/>
        <v>60873.695370910071</v>
      </c>
      <c r="BD364" s="6">
        <f t="shared" si="268"/>
        <v>11898.589845794429</v>
      </c>
      <c r="BE364" s="6">
        <f t="shared" si="269"/>
        <v>0</v>
      </c>
      <c r="BF364" s="6">
        <f t="shared" si="276"/>
        <v>0</v>
      </c>
      <c r="BG364" s="6"/>
      <c r="BH364" s="6"/>
      <c r="BI364" s="51">
        <f t="shared" si="270"/>
        <v>0.95972043844292165</v>
      </c>
      <c r="BT364" s="18"/>
    </row>
    <row r="365" spans="1:72">
      <c r="A365">
        <f t="shared" si="278"/>
        <v>342</v>
      </c>
      <c r="B365" s="30">
        <f t="shared" si="279"/>
        <v>44111</v>
      </c>
      <c r="C365" s="14">
        <f t="shared" si="225"/>
        <v>7</v>
      </c>
      <c r="D365" s="14">
        <f t="shared" si="226"/>
        <v>3</v>
      </c>
      <c r="E365" s="14">
        <f t="shared" si="227"/>
        <v>3</v>
      </c>
      <c r="F365" s="53">
        <f t="shared" si="228"/>
        <v>44111</v>
      </c>
      <c r="G365" s="66">
        <f t="shared" si="229"/>
        <v>1.2</v>
      </c>
      <c r="H365" s="66">
        <f t="shared" si="277"/>
        <v>0.1</v>
      </c>
      <c r="I365" s="172">
        <f t="shared" si="230"/>
        <v>7.9000000000000008E-3</v>
      </c>
      <c r="J365" s="14">
        <f t="shared" si="231"/>
        <v>6</v>
      </c>
      <c r="K365" s="18">
        <f t="shared" si="232"/>
        <v>0.1547362201680266</v>
      </c>
      <c r="L365" s="18">
        <f t="shared" si="233"/>
        <v>6.6666666666666671E-3</v>
      </c>
      <c r="M365" s="6">
        <f t="shared" si="234"/>
        <v>1230.8365852842664</v>
      </c>
      <c r="N365" s="6">
        <f t="shared" si="271"/>
        <v>9.7236090237457056</v>
      </c>
      <c r="O365" s="6">
        <f t="shared" si="235"/>
        <v>6365858.7108527133</v>
      </c>
      <c r="P365" s="6">
        <f>IF($B365&lt;$D$12,0,IF('Plot Data'!X315&gt;0,'Plot Data'!X315,MAX(0,MIN($D$15,$O365))))</f>
        <v>0</v>
      </c>
      <c r="Q365" s="97">
        <f t="shared" si="236"/>
        <v>0</v>
      </c>
      <c r="R365" s="97">
        <f t="shared" si="237"/>
        <v>0</v>
      </c>
      <c r="S365" s="6">
        <f t="shared" si="238"/>
        <v>1230.8365852842664</v>
      </c>
      <c r="T365" s="6"/>
      <c r="U365" s="6"/>
      <c r="V365" s="6">
        <f t="shared" si="239"/>
        <v>0</v>
      </c>
      <c r="W365" s="149">
        <f t="shared" si="272"/>
        <v>1</v>
      </c>
      <c r="X365" s="97">
        <f t="shared" si="240"/>
        <v>0</v>
      </c>
      <c r="Y365" s="6">
        <f t="shared" si="241"/>
        <v>214.83234159142336</v>
      </c>
      <c r="Z365" s="6">
        <f t="shared" si="242"/>
        <v>947.22859421751446</v>
      </c>
      <c r="AA365" s="6">
        <f t="shared" si="243"/>
        <v>816.36289804740875</v>
      </c>
      <c r="AB365" s="6">
        <f t="shared" si="244"/>
        <v>43.814067291064632</v>
      </c>
      <c r="AC365" s="6">
        <f t="shared" si="245"/>
        <v>26.17821867701047</v>
      </c>
      <c r="AD365" s="6">
        <f t="array" ref="AD365">SUM(($A365-A335:A365=J335:J365)*(N335:N365))</f>
        <v>8.6532782899852645</v>
      </c>
      <c r="AE365" s="6">
        <f t="shared" si="246"/>
        <v>7497624.2353364956</v>
      </c>
      <c r="AF365" s="6">
        <f t="shared" si="273"/>
        <v>7194400.686560167</v>
      </c>
      <c r="AG365" s="6">
        <f t="shared" si="274"/>
        <v>0</v>
      </c>
      <c r="AH365" s="6">
        <f t="shared" si="247"/>
        <v>0</v>
      </c>
      <c r="AI365" s="6">
        <f t="shared" si="248"/>
        <v>0</v>
      </c>
      <c r="AJ365" s="6">
        <f t="shared" si="249"/>
        <v>3577.3565660087734</v>
      </c>
      <c r="AK365" s="6">
        <f t="shared" si="250"/>
        <v>4513.3966616742155</v>
      </c>
      <c r="AL365" s="6">
        <f t="shared" si="251"/>
        <v>461.40305611892779</v>
      </c>
      <c r="AM365" s="6">
        <f t="shared" si="252"/>
        <v>8552.1562838019163</v>
      </c>
      <c r="AN365" s="6">
        <f t="shared" si="253"/>
        <v>294671.39249252505</v>
      </c>
      <c r="AO365" s="6">
        <f t="shared" si="254"/>
        <v>2375.7646635078863</v>
      </c>
      <c r="AP365" s="6">
        <f t="shared" si="255"/>
        <v>8.1668145003738708</v>
      </c>
      <c r="AQ365" s="14">
        <f t="shared" si="256"/>
        <v>8</v>
      </c>
      <c r="AR365" s="146">
        <f t="shared" si="257"/>
        <v>0</v>
      </c>
      <c r="AS365" s="146">
        <f t="shared" si="258"/>
        <v>0.68</v>
      </c>
      <c r="AT365" s="146">
        <f t="shared" si="259"/>
        <v>1</v>
      </c>
      <c r="AU365" s="77">
        <f t="shared" si="260"/>
        <v>0</v>
      </c>
      <c r="AV365" s="77">
        <f t="shared" si="261"/>
        <v>588.59013306118902</v>
      </c>
      <c r="AW365" s="77">
        <f t="shared" si="262"/>
        <v>30.978428055852053</v>
      </c>
      <c r="AX365" s="77">
        <f t="shared" si="263"/>
        <v>13.74926986185109</v>
      </c>
      <c r="AY365" s="6">
        <f t="shared" si="275"/>
        <v>633.31783097889218</v>
      </c>
      <c r="AZ365" s="6">
        <f t="shared" si="264"/>
        <v>97008.523196144684</v>
      </c>
      <c r="BA365" s="6">
        <f t="shared" si="265"/>
        <v>597.77156157840886</v>
      </c>
      <c r="BB365" s="6">
        <f t="shared" si="266"/>
        <v>305599.31343983469</v>
      </c>
      <c r="BC365" s="6">
        <f t="shared" si="267"/>
        <v>61119.862687966925</v>
      </c>
      <c r="BD365" s="6">
        <f t="shared" si="268"/>
        <v>11942.403913085494</v>
      </c>
      <c r="BE365" s="6">
        <f t="shared" si="269"/>
        <v>0</v>
      </c>
      <c r="BF365" s="6">
        <f t="shared" si="276"/>
        <v>0</v>
      </c>
      <c r="BG365" s="6"/>
      <c r="BH365" s="6"/>
      <c r="BI365" s="51">
        <f t="shared" si="270"/>
        <v>0.95955738254429612</v>
      </c>
      <c r="BT365" s="18"/>
    </row>
    <row r="366" spans="1:72">
      <c r="A366">
        <f t="shared" si="278"/>
        <v>343</v>
      </c>
      <c r="B366" s="30">
        <f t="shared" si="279"/>
        <v>44112</v>
      </c>
      <c r="C366" s="14">
        <f t="shared" si="225"/>
        <v>7</v>
      </c>
      <c r="D366" s="14">
        <f t="shared" si="226"/>
        <v>3</v>
      </c>
      <c r="E366" s="14">
        <f t="shared" si="227"/>
        <v>3</v>
      </c>
      <c r="F366" s="53">
        <f t="shared" si="228"/>
        <v>44112</v>
      </c>
      <c r="G366" s="66">
        <f t="shared" si="229"/>
        <v>1.2</v>
      </c>
      <c r="H366" s="66">
        <f t="shared" si="277"/>
        <v>0.1</v>
      </c>
      <c r="I366" s="172">
        <f t="shared" si="230"/>
        <v>7.9000000000000008E-3</v>
      </c>
      <c r="J366" s="14">
        <f t="shared" si="231"/>
        <v>6</v>
      </c>
      <c r="K366" s="18">
        <f t="shared" si="232"/>
        <v>0.15472149975754873</v>
      </c>
      <c r="L366" s="18">
        <f t="shared" si="233"/>
        <v>6.6666666666666671E-3</v>
      </c>
      <c r="M366" s="6">
        <f t="shared" si="234"/>
        <v>1254.8894939294662</v>
      </c>
      <c r="N366" s="6">
        <f t="shared" si="271"/>
        <v>9.9136270020427837</v>
      </c>
      <c r="O366" s="6">
        <f t="shared" si="235"/>
        <v>6365711.2671947889</v>
      </c>
      <c r="P366" s="6">
        <f>IF($B366&lt;$D$12,0,IF('Plot Data'!X316&gt;0,'Plot Data'!X316,MAX(0,MIN($D$15,$O366))))</f>
        <v>0</v>
      </c>
      <c r="Q366" s="97">
        <f t="shared" si="236"/>
        <v>0</v>
      </c>
      <c r="R366" s="97">
        <f t="shared" si="237"/>
        <v>0</v>
      </c>
      <c r="S366" s="6">
        <f t="shared" si="238"/>
        <v>1254.8894939294662</v>
      </c>
      <c r="T366" s="6"/>
      <c r="U366" s="6"/>
      <c r="V366" s="6">
        <f t="shared" si="239"/>
        <v>0</v>
      </c>
      <c r="W366" s="149">
        <f t="shared" si="272"/>
        <v>1</v>
      </c>
      <c r="X366" s="97">
        <f t="shared" si="240"/>
        <v>0</v>
      </c>
      <c r="Y366" s="6">
        <f t="shared" si="241"/>
        <v>219.07033645532317</v>
      </c>
      <c r="Z366" s="6">
        <f t="shared" si="242"/>
        <v>965.77383878656167</v>
      </c>
      <c r="AA366" s="6">
        <f t="shared" si="243"/>
        <v>832.46727853022799</v>
      </c>
      <c r="AB366" s="6">
        <f t="shared" si="244"/>
        <v>44.677576167692514</v>
      </c>
      <c r="AC366" s="6">
        <f t="shared" si="245"/>
        <v>26.675257311801584</v>
      </c>
      <c r="AD366" s="6">
        <f t="array" ref="AD366">SUM(($A366-A336:A366=J336:J366)*(N336:N366))</f>
        <v>8.8238212931192717</v>
      </c>
      <c r="AE366" s="6">
        <f t="shared" si="246"/>
        <v>7497615.4115152024</v>
      </c>
      <c r="AF366" s="6">
        <f t="shared" si="273"/>
        <v>7193145.7970662378</v>
      </c>
      <c r="AG366" s="6">
        <f t="shared" si="274"/>
        <v>0</v>
      </c>
      <c r="AH366" s="6">
        <f t="shared" si="247"/>
        <v>0</v>
      </c>
      <c r="AI366" s="6">
        <f t="shared" si="248"/>
        <v>0</v>
      </c>
      <c r="AJ366" s="6">
        <f t="shared" si="249"/>
        <v>3647.4018846963545</v>
      </c>
      <c r="AK366" s="6">
        <f t="shared" si="250"/>
        <v>4602.0256457628566</v>
      </c>
      <c r="AL366" s="6">
        <f t="shared" si="251"/>
        <v>470.5815536816994</v>
      </c>
      <c r="AM366" s="6">
        <f t="shared" si="252"/>
        <v>8720.009084140911</v>
      </c>
      <c r="AN366" s="6">
        <f t="shared" si="253"/>
        <v>295749.60536482238</v>
      </c>
      <c r="AO366" s="6">
        <f t="shared" si="254"/>
        <v>2384.5884848010055</v>
      </c>
      <c r="AP366" s="6">
        <f t="shared" si="255"/>
        <v>8.328192304404638</v>
      </c>
      <c r="AQ366" s="14">
        <f t="shared" si="256"/>
        <v>8</v>
      </c>
      <c r="AR366" s="146">
        <f t="shared" si="257"/>
        <v>0</v>
      </c>
      <c r="AS366" s="146">
        <f t="shared" si="258"/>
        <v>0.68</v>
      </c>
      <c r="AT366" s="146">
        <f t="shared" si="259"/>
        <v>1</v>
      </c>
      <c r="AU366" s="77">
        <f t="shared" si="260"/>
        <v>0</v>
      </c>
      <c r="AV366" s="77">
        <f t="shared" si="261"/>
        <v>600.14629249871518</v>
      </c>
      <c r="AW366" s="77">
        <f t="shared" si="262"/>
        <v>31.586646973616588</v>
      </c>
      <c r="AX366" s="77">
        <f t="shared" si="263"/>
        <v>14.020501533140681</v>
      </c>
      <c r="AY366" s="6">
        <f t="shared" si="275"/>
        <v>645.75344100547238</v>
      </c>
      <c r="AZ366" s="6">
        <f t="shared" si="264"/>
        <v>97654.276637150164</v>
      </c>
      <c r="BA366" s="6">
        <f t="shared" si="265"/>
        <v>609.54388195065678</v>
      </c>
      <c r="BB366" s="6">
        <f t="shared" si="266"/>
        <v>306854.20293376414</v>
      </c>
      <c r="BC366" s="6">
        <f t="shared" si="267"/>
        <v>61370.84058675282</v>
      </c>
      <c r="BD366" s="6">
        <f t="shared" si="268"/>
        <v>11987.081489253187</v>
      </c>
      <c r="BE366" s="6">
        <f t="shared" si="269"/>
        <v>0</v>
      </c>
      <c r="BF366" s="6">
        <f t="shared" si="276"/>
        <v>0</v>
      </c>
      <c r="BG366" s="6"/>
      <c r="BH366" s="6"/>
      <c r="BI366" s="51">
        <f t="shared" si="270"/>
        <v>0.95939114001748538</v>
      </c>
      <c r="BT366" s="18"/>
    </row>
    <row r="367" spans="1:72">
      <c r="A367">
        <f t="shared" si="278"/>
        <v>344</v>
      </c>
      <c r="B367" s="30">
        <f t="shared" si="279"/>
        <v>44113</v>
      </c>
      <c r="C367" s="14">
        <f t="shared" si="225"/>
        <v>7</v>
      </c>
      <c r="D367" s="14">
        <f t="shared" si="226"/>
        <v>3</v>
      </c>
      <c r="E367" s="14">
        <f t="shared" si="227"/>
        <v>3</v>
      </c>
      <c r="F367" s="53">
        <f t="shared" si="228"/>
        <v>44113</v>
      </c>
      <c r="G367" s="66">
        <f t="shared" si="229"/>
        <v>1.2</v>
      </c>
      <c r="H367" s="66">
        <f t="shared" si="277"/>
        <v>0.1</v>
      </c>
      <c r="I367" s="172">
        <f t="shared" si="230"/>
        <v>7.9000000000000008E-3</v>
      </c>
      <c r="J367" s="14">
        <f t="shared" si="231"/>
        <v>6</v>
      </c>
      <c r="K367" s="18">
        <f t="shared" si="232"/>
        <v>0.15470649015522145</v>
      </c>
      <c r="L367" s="18">
        <f t="shared" si="233"/>
        <v>6.6666666666666671E-3</v>
      </c>
      <c r="M367" s="6">
        <f t="shared" si="234"/>
        <v>1279.377189385079</v>
      </c>
      <c r="N367" s="6">
        <f t="shared" si="271"/>
        <v>10.107079796142125</v>
      </c>
      <c r="O367" s="6">
        <f t="shared" si="235"/>
        <v>6365561.0920664025</v>
      </c>
      <c r="P367" s="6">
        <f>IF($B367&lt;$D$12,0,IF('Plot Data'!X317&gt;0,'Plot Data'!X317,MAX(0,MIN($D$15,$O367))))</f>
        <v>0</v>
      </c>
      <c r="Q367" s="97">
        <f t="shared" si="236"/>
        <v>0</v>
      </c>
      <c r="R367" s="97">
        <f t="shared" si="237"/>
        <v>0</v>
      </c>
      <c r="S367" s="6">
        <f t="shared" si="238"/>
        <v>1279.377189385079</v>
      </c>
      <c r="T367" s="6"/>
      <c r="U367" s="6"/>
      <c r="V367" s="6">
        <f t="shared" si="239"/>
        <v>0</v>
      </c>
      <c r="W367" s="149">
        <f t="shared" si="272"/>
        <v>1</v>
      </c>
      <c r="X367" s="97">
        <f t="shared" si="240"/>
        <v>0</v>
      </c>
      <c r="Y367" s="6">
        <f t="shared" si="241"/>
        <v>223.38788083846259</v>
      </c>
      <c r="Z367" s="6">
        <f t="shared" si="242"/>
        <v>984.66926822741323</v>
      </c>
      <c r="AA367" s="6">
        <f t="shared" si="243"/>
        <v>848.87394718615781</v>
      </c>
      <c r="AB367" s="6">
        <f t="shared" si="244"/>
        <v>45.556511846841254</v>
      </c>
      <c r="AC367" s="6">
        <f t="shared" si="245"/>
        <v>27.209543238649186</v>
      </c>
      <c r="AD367" s="6">
        <f t="array" ref="AD367">SUM(($A367-A337:A367=J337:J367)*(N337:N367))</f>
        <v>8.9974110897511483</v>
      </c>
      <c r="AE367" s="6">
        <f t="shared" si="246"/>
        <v>7497606.4141041124</v>
      </c>
      <c r="AF367" s="6">
        <f t="shared" si="273"/>
        <v>7191866.419876853</v>
      </c>
      <c r="AG367" s="6">
        <f t="shared" si="274"/>
        <v>0</v>
      </c>
      <c r="AH367" s="6">
        <f t="shared" si="247"/>
        <v>0</v>
      </c>
      <c r="AI367" s="6">
        <f t="shared" si="248"/>
        <v>0</v>
      </c>
      <c r="AJ367" s="6">
        <f t="shared" si="249"/>
        <v>3718.7219250155576</v>
      </c>
      <c r="AK367" s="6">
        <f t="shared" si="250"/>
        <v>4692.2644549572706</v>
      </c>
      <c r="AL367" s="6">
        <f t="shared" si="251"/>
        <v>479.93111120014032</v>
      </c>
      <c r="AM367" s="6">
        <f t="shared" si="252"/>
        <v>8890.9174911729679</v>
      </c>
      <c r="AN367" s="6">
        <f t="shared" si="253"/>
        <v>296849.07673608564</v>
      </c>
      <c r="AO367" s="6">
        <f t="shared" si="254"/>
        <v>2393.5858958907565</v>
      </c>
      <c r="AP367" s="6">
        <f t="shared" si="255"/>
        <v>8.4924433675915427</v>
      </c>
      <c r="AQ367" s="14">
        <f t="shared" si="256"/>
        <v>8</v>
      </c>
      <c r="AR367" s="146">
        <f t="shared" si="257"/>
        <v>0</v>
      </c>
      <c r="AS367" s="146">
        <f t="shared" si="258"/>
        <v>0.68</v>
      </c>
      <c r="AT367" s="146">
        <f t="shared" si="259"/>
        <v>1</v>
      </c>
      <c r="AU367" s="77">
        <f t="shared" si="260"/>
        <v>0</v>
      </c>
      <c r="AV367" s="77">
        <f t="shared" si="261"/>
        <v>611.90967186451428</v>
      </c>
      <c r="AW367" s="77">
        <f t="shared" si="262"/>
        <v>32.20577220339549</v>
      </c>
      <c r="AX367" s="77">
        <f t="shared" si="263"/>
        <v>14.296824373661604</v>
      </c>
      <c r="AY367" s="6">
        <f t="shared" si="275"/>
        <v>658.41226844157131</v>
      </c>
      <c r="AZ367" s="6">
        <f t="shared" si="264"/>
        <v>98312.688905591742</v>
      </c>
      <c r="BA367" s="6">
        <f t="shared" si="265"/>
        <v>621.53584628534736</v>
      </c>
      <c r="BB367" s="6">
        <f t="shared" si="266"/>
        <v>308133.58012314921</v>
      </c>
      <c r="BC367" s="6">
        <f t="shared" si="267"/>
        <v>61626.716024629837</v>
      </c>
      <c r="BD367" s="6">
        <f t="shared" si="268"/>
        <v>12032.638001100029</v>
      </c>
      <c r="BE367" s="6">
        <f t="shared" si="269"/>
        <v>0</v>
      </c>
      <c r="BF367" s="6">
        <f t="shared" si="276"/>
        <v>0</v>
      </c>
      <c r="BG367" s="6"/>
      <c r="BH367" s="6"/>
      <c r="BI367" s="51">
        <f t="shared" si="270"/>
        <v>0.95922165323961028</v>
      </c>
      <c r="BT367" s="18"/>
    </row>
    <row r="368" spans="1:72">
      <c r="A368">
        <f t="shared" si="278"/>
        <v>345</v>
      </c>
      <c r="B368" s="30">
        <f t="shared" si="279"/>
        <v>44114</v>
      </c>
      <c r="C368" s="14">
        <f t="shared" si="225"/>
        <v>7</v>
      </c>
      <c r="D368" s="14">
        <f t="shared" si="226"/>
        <v>3</v>
      </c>
      <c r="E368" s="14">
        <f t="shared" si="227"/>
        <v>3</v>
      </c>
      <c r="F368" s="53">
        <f t="shared" si="228"/>
        <v>44114</v>
      </c>
      <c r="G368" s="66">
        <f t="shared" si="229"/>
        <v>1.2</v>
      </c>
      <c r="H368" s="66">
        <f t="shared" si="277"/>
        <v>0.1</v>
      </c>
      <c r="I368" s="172">
        <f t="shared" si="230"/>
        <v>7.9000000000000008E-3</v>
      </c>
      <c r="J368" s="14">
        <f t="shared" si="231"/>
        <v>6</v>
      </c>
      <c r="K368" s="18">
        <f t="shared" si="232"/>
        <v>0.15469118606965424</v>
      </c>
      <c r="L368" s="18">
        <f t="shared" si="233"/>
        <v>6.6666666666666671E-3</v>
      </c>
      <c r="M368" s="6">
        <f t="shared" si="234"/>
        <v>1304.3049998750384</v>
      </c>
      <c r="N368" s="6">
        <f t="shared" si="271"/>
        <v>10.304009499012805</v>
      </c>
      <c r="O368" s="6">
        <f t="shared" si="235"/>
        <v>6365408.1721209977</v>
      </c>
      <c r="P368" s="6">
        <f>IF($B368&lt;$D$12,0,IF('Plot Data'!X318&gt;0,'Plot Data'!X318,MAX(0,MIN($D$15,$O368))))</f>
        <v>0</v>
      </c>
      <c r="Q368" s="97">
        <f t="shared" si="236"/>
        <v>0</v>
      </c>
      <c r="R368" s="97">
        <f t="shared" si="237"/>
        <v>0</v>
      </c>
      <c r="S368" s="6">
        <f t="shared" si="238"/>
        <v>1304.3049998750384</v>
      </c>
      <c r="T368" s="6"/>
      <c r="U368" s="6"/>
      <c r="V368" s="6">
        <f t="shared" si="239"/>
        <v>0</v>
      </c>
      <c r="W368" s="149">
        <f t="shared" si="272"/>
        <v>1</v>
      </c>
      <c r="X368" s="97">
        <f t="shared" si="240"/>
        <v>0</v>
      </c>
      <c r="Y368" s="6">
        <f t="shared" si="241"/>
        <v>227.78255923420625</v>
      </c>
      <c r="Z368" s="6">
        <f t="shared" si="242"/>
        <v>1003.911595143573</v>
      </c>
      <c r="AA368" s="6">
        <f t="shared" si="243"/>
        <v>865.57372508998378</v>
      </c>
      <c r="AB368" s="6">
        <f t="shared" si="244"/>
        <v>46.4509514317891</v>
      </c>
      <c r="AC368" s="6">
        <f t="shared" si="245"/>
        <v>27.771721017862468</v>
      </c>
      <c r="AD368" s="6">
        <f t="array" ref="AD368">SUM(($A368-A338:A368=J338:J368)*(N338:N368))</f>
        <v>9.1740629077783478</v>
      </c>
      <c r="AE368" s="6">
        <f t="shared" si="246"/>
        <v>7497597.2400412047</v>
      </c>
      <c r="AF368" s="6">
        <f t="shared" si="273"/>
        <v>7190562.1148769781</v>
      </c>
      <c r="AG368" s="6">
        <f t="shared" si="274"/>
        <v>0</v>
      </c>
      <c r="AH368" s="6">
        <f t="shared" si="247"/>
        <v>0</v>
      </c>
      <c r="AI368" s="6">
        <f t="shared" si="248"/>
        <v>0</v>
      </c>
      <c r="AJ368" s="6">
        <f t="shared" si="249"/>
        <v>3791.3327705128168</v>
      </c>
      <c r="AK368" s="6">
        <f t="shared" si="250"/>
        <v>4784.1513735790713</v>
      </c>
      <c r="AL368" s="6">
        <f t="shared" si="251"/>
        <v>489.43627870628865</v>
      </c>
      <c r="AM368" s="6">
        <f t="shared" si="252"/>
        <v>9064.9204227981772</v>
      </c>
      <c r="AN368" s="6">
        <f t="shared" si="253"/>
        <v>297970.20474142762</v>
      </c>
      <c r="AO368" s="6">
        <f t="shared" si="254"/>
        <v>2402.7599587985351</v>
      </c>
      <c r="AP368" s="6">
        <f t="shared" si="255"/>
        <v>8.6596717680246389</v>
      </c>
      <c r="AQ368" s="14">
        <f t="shared" si="256"/>
        <v>8</v>
      </c>
      <c r="AR368" s="146">
        <f t="shared" si="257"/>
        <v>0</v>
      </c>
      <c r="AS368" s="146">
        <f t="shared" si="258"/>
        <v>0.68</v>
      </c>
      <c r="AT368" s="146">
        <f t="shared" si="259"/>
        <v>1</v>
      </c>
      <c r="AU368" s="77">
        <f t="shared" si="260"/>
        <v>0</v>
      </c>
      <c r="AV368" s="77">
        <f t="shared" si="261"/>
        <v>623.88989985611886</v>
      </c>
      <c r="AW368" s="77">
        <f t="shared" si="262"/>
        <v>32.836310518743097</v>
      </c>
      <c r="AX368" s="77">
        <f t="shared" si="263"/>
        <v>14.578083790989201</v>
      </c>
      <c r="AY368" s="6">
        <f t="shared" si="275"/>
        <v>671.30429416585116</v>
      </c>
      <c r="AZ368" s="6">
        <f t="shared" si="264"/>
        <v>98983.993199757591</v>
      </c>
      <c r="BA368" s="6">
        <f t="shared" si="265"/>
        <v>633.75611898400734</v>
      </c>
      <c r="BB368" s="6">
        <f t="shared" si="266"/>
        <v>309437.88512302423</v>
      </c>
      <c r="BC368" s="6">
        <f t="shared" si="267"/>
        <v>61887.577024604841</v>
      </c>
      <c r="BD368" s="6">
        <f t="shared" si="268"/>
        <v>12079.088952531818</v>
      </c>
      <c r="BE368" s="6">
        <f t="shared" si="269"/>
        <v>0</v>
      </c>
      <c r="BF368" s="6">
        <f t="shared" si="276"/>
        <v>0</v>
      </c>
      <c r="BG368" s="6"/>
      <c r="BH368" s="6"/>
      <c r="BI368" s="51">
        <f t="shared" si="270"/>
        <v>0.9590488638780843</v>
      </c>
      <c r="BT368" s="18"/>
    </row>
    <row r="369" spans="1:72">
      <c r="A369">
        <f t="shared" si="278"/>
        <v>346</v>
      </c>
      <c r="B369" s="30">
        <f t="shared" si="279"/>
        <v>44115</v>
      </c>
      <c r="C369" s="14">
        <f t="shared" si="225"/>
        <v>7</v>
      </c>
      <c r="D369" s="14">
        <f t="shared" si="226"/>
        <v>3</v>
      </c>
      <c r="E369" s="14">
        <f t="shared" si="227"/>
        <v>3</v>
      </c>
      <c r="F369" s="53">
        <f t="shared" si="228"/>
        <v>44115</v>
      </c>
      <c r="G369" s="66">
        <f t="shared" si="229"/>
        <v>1.2</v>
      </c>
      <c r="H369" s="66">
        <f t="shared" si="277"/>
        <v>0.1</v>
      </c>
      <c r="I369" s="172">
        <f t="shared" si="230"/>
        <v>7.9000000000000008E-3</v>
      </c>
      <c r="J369" s="14">
        <f t="shared" si="231"/>
        <v>6</v>
      </c>
      <c r="K369" s="18">
        <f t="shared" si="232"/>
        <v>0.15467558214144686</v>
      </c>
      <c r="L369" s="18">
        <f t="shared" si="233"/>
        <v>6.6666666666666671E-3</v>
      </c>
      <c r="M369" s="6">
        <f t="shared" si="234"/>
        <v>1329.6809106568685</v>
      </c>
      <c r="N369" s="6">
        <f t="shared" si="271"/>
        <v>10.504479194189262</v>
      </c>
      <c r="O369" s="6">
        <f t="shared" si="235"/>
        <v>6365252.4716756456</v>
      </c>
      <c r="P369" s="6">
        <f>IF($B369&lt;$D$12,0,IF('Plot Data'!X319&gt;0,'Plot Data'!X319,MAX(0,MIN($D$15,$O369))))</f>
        <v>0</v>
      </c>
      <c r="Q369" s="97">
        <f t="shared" si="236"/>
        <v>0</v>
      </c>
      <c r="R369" s="97">
        <f t="shared" si="237"/>
        <v>0</v>
      </c>
      <c r="S369" s="6">
        <f t="shared" si="238"/>
        <v>1329.6809106568685</v>
      </c>
      <c r="T369" s="6"/>
      <c r="U369" s="6"/>
      <c r="V369" s="6">
        <f t="shared" si="239"/>
        <v>0</v>
      </c>
      <c r="W369" s="149">
        <f t="shared" si="272"/>
        <v>1</v>
      </c>
      <c r="X369" s="97">
        <f t="shared" si="240"/>
        <v>0</v>
      </c>
      <c r="Y369" s="6">
        <f t="shared" si="241"/>
        <v>232.25475715894549</v>
      </c>
      <c r="Z369" s="6">
        <f t="shared" si="242"/>
        <v>1023.5017515080632</v>
      </c>
      <c r="AA369" s="6">
        <f t="shared" si="243"/>
        <v>882.56807720399286</v>
      </c>
      <c r="AB369" s="6">
        <f t="shared" si="244"/>
        <v>47.361429710875719</v>
      </c>
      <c r="AC369" s="6">
        <f t="shared" si="245"/>
        <v>28.348799851039686</v>
      </c>
      <c r="AD369" s="6">
        <f t="array" ref="AD369">SUM(($A369-A339:A369=J339:J369)*(N339:N369))</f>
        <v>9.3538823678979561</v>
      </c>
      <c r="AE369" s="6">
        <f t="shared" si="246"/>
        <v>7497587.886158837</v>
      </c>
      <c r="AF369" s="6">
        <f t="shared" si="273"/>
        <v>7189232.4339663209</v>
      </c>
      <c r="AG369" s="6">
        <f t="shared" si="274"/>
        <v>0</v>
      </c>
      <c r="AH369" s="6">
        <f t="shared" si="247"/>
        <v>0</v>
      </c>
      <c r="AI369" s="6">
        <f t="shared" si="248"/>
        <v>0</v>
      </c>
      <c r="AJ369" s="6">
        <f t="shared" si="249"/>
        <v>3865.2571725026755</v>
      </c>
      <c r="AK369" s="6">
        <f t="shared" si="250"/>
        <v>4877.7236181722656</v>
      </c>
      <c r="AL369" s="6">
        <f t="shared" si="251"/>
        <v>499.09502619822666</v>
      </c>
      <c r="AM369" s="6">
        <f t="shared" si="252"/>
        <v>9242.0758168731682</v>
      </c>
      <c r="AN369" s="6">
        <f t="shared" si="253"/>
        <v>299113.37637564156</v>
      </c>
      <c r="AO369" s="6">
        <f t="shared" si="254"/>
        <v>2412.1138411664328</v>
      </c>
      <c r="AP369" s="6">
        <f t="shared" si="255"/>
        <v>8.8300226547019385</v>
      </c>
      <c r="AQ369" s="14">
        <f t="shared" si="256"/>
        <v>8</v>
      </c>
      <c r="AR369" s="146">
        <f t="shared" si="257"/>
        <v>0</v>
      </c>
      <c r="AS369" s="146">
        <f t="shared" si="258"/>
        <v>0.68</v>
      </c>
      <c r="AT369" s="146">
        <f t="shared" si="259"/>
        <v>1</v>
      </c>
      <c r="AU369" s="77">
        <f t="shared" si="260"/>
        <v>0</v>
      </c>
      <c r="AV369" s="77">
        <f t="shared" si="261"/>
        <v>636.09634727490891</v>
      </c>
      <c r="AW369" s="77">
        <f t="shared" si="262"/>
        <v>33.47875511973205</v>
      </c>
      <c r="AX369" s="77">
        <f t="shared" si="263"/>
        <v>14.864304458172512</v>
      </c>
      <c r="AY369" s="6">
        <f t="shared" si="275"/>
        <v>684.43940685281336</v>
      </c>
      <c r="AZ369" s="6">
        <f t="shared" si="264"/>
        <v>99668.432606610411</v>
      </c>
      <c r="BA369" s="6">
        <f t="shared" si="265"/>
        <v>646.20294750986591</v>
      </c>
      <c r="BB369" s="6">
        <f t="shared" si="266"/>
        <v>310767.5660336811</v>
      </c>
      <c r="BC369" s="6">
        <f t="shared" si="267"/>
        <v>62153.513206736214</v>
      </c>
      <c r="BD369" s="6">
        <f t="shared" si="268"/>
        <v>12126.450382242694</v>
      </c>
      <c r="BE369" s="6">
        <f t="shared" si="269"/>
        <v>0</v>
      </c>
      <c r="BF369" s="6">
        <f t="shared" si="276"/>
        <v>0</v>
      </c>
      <c r="BG369" s="6"/>
      <c r="BH369" s="6"/>
      <c r="BI369" s="51">
        <f t="shared" si="270"/>
        <v>0.95887271254775608</v>
      </c>
      <c r="BT369" s="18"/>
    </row>
    <row r="370" spans="1:72">
      <c r="A370">
        <f t="shared" si="278"/>
        <v>347</v>
      </c>
      <c r="B370" s="30">
        <f t="shared" si="279"/>
        <v>44116</v>
      </c>
      <c r="C370" s="14">
        <f t="shared" si="225"/>
        <v>7</v>
      </c>
      <c r="D370" s="14">
        <f t="shared" si="226"/>
        <v>3</v>
      </c>
      <c r="E370" s="14">
        <f t="shared" si="227"/>
        <v>3</v>
      </c>
      <c r="F370" s="53">
        <f t="shared" si="228"/>
        <v>44116</v>
      </c>
      <c r="G370" s="66">
        <f t="shared" si="229"/>
        <v>1.2</v>
      </c>
      <c r="H370" s="66">
        <f t="shared" si="277"/>
        <v>0.1</v>
      </c>
      <c r="I370" s="172">
        <f t="shared" si="230"/>
        <v>7.9000000000000008E-3</v>
      </c>
      <c r="J370" s="14">
        <f t="shared" si="231"/>
        <v>6</v>
      </c>
      <c r="K370" s="18">
        <f t="shared" si="232"/>
        <v>0.15465967291207652</v>
      </c>
      <c r="L370" s="18">
        <f t="shared" si="233"/>
        <v>6.6666666666666671E-3</v>
      </c>
      <c r="M370" s="6">
        <f t="shared" si="234"/>
        <v>1355.5138495370093</v>
      </c>
      <c r="N370" s="6">
        <f t="shared" si="271"/>
        <v>10.708559411342375</v>
      </c>
      <c r="O370" s="6">
        <f t="shared" si="235"/>
        <v>6365093.9387906687</v>
      </c>
      <c r="P370" s="6">
        <f>IF($B370&lt;$D$12,0,IF('Plot Data'!X320&gt;0,'Plot Data'!X320,MAX(0,MIN($D$15,$O370))))</f>
        <v>0</v>
      </c>
      <c r="Q370" s="97">
        <f t="shared" si="236"/>
        <v>0</v>
      </c>
      <c r="R370" s="97">
        <f t="shared" si="237"/>
        <v>0</v>
      </c>
      <c r="S370" s="6">
        <f t="shared" si="238"/>
        <v>1355.5138495370093</v>
      </c>
      <c r="T370" s="6"/>
      <c r="U370" s="6"/>
      <c r="V370" s="6">
        <f t="shared" si="239"/>
        <v>0</v>
      </c>
      <c r="W370" s="149">
        <f t="shared" si="272"/>
        <v>1</v>
      </c>
      <c r="X370" s="97">
        <f t="shared" si="240"/>
        <v>0</v>
      </c>
      <c r="Y370" s="6">
        <f t="shared" si="241"/>
        <v>236.80714855437861</v>
      </c>
      <c r="Z370" s="6">
        <f t="shared" si="242"/>
        <v>1043.4439999000308</v>
      </c>
      <c r="AA370" s="6">
        <f t="shared" si="243"/>
        <v>899.86716450663869</v>
      </c>
      <c r="AB370" s="6">
        <f t="shared" si="244"/>
        <v>48.288691939328082</v>
      </c>
      <c r="AC370" s="6">
        <f t="shared" si="245"/>
        <v>28.923365105226843</v>
      </c>
      <c r="AD370" s="6">
        <f t="array" ref="AD370">SUM(($A370-A340:A370=J340:J370)*(N340:N370))</f>
        <v>9.537016658017297</v>
      </c>
      <c r="AE370" s="6">
        <f t="shared" si="246"/>
        <v>7497578.3491421789</v>
      </c>
      <c r="AF370" s="6">
        <f t="shared" si="273"/>
        <v>7187876.9201167841</v>
      </c>
      <c r="AG370" s="6">
        <f t="shared" si="274"/>
        <v>0</v>
      </c>
      <c r="AH370" s="6">
        <f t="shared" si="247"/>
        <v>0</v>
      </c>
      <c r="AI370" s="6">
        <f t="shared" si="248"/>
        <v>0</v>
      </c>
      <c r="AJ370" s="6">
        <f t="shared" si="249"/>
        <v>3940.5198735852755</v>
      </c>
      <c r="AK370" s="6">
        <f t="shared" si="250"/>
        <v>4973.0117616263296</v>
      </c>
      <c r="AL370" s="6">
        <f t="shared" si="251"/>
        <v>508.92333637431068</v>
      </c>
      <c r="AM370" s="6">
        <f t="shared" si="252"/>
        <v>9422.4549715859175</v>
      </c>
      <c r="AN370" s="6">
        <f t="shared" si="253"/>
        <v>300278.97405380779</v>
      </c>
      <c r="AO370" s="6">
        <f t="shared" si="254"/>
        <v>2421.6508578244502</v>
      </c>
      <c r="AP370" s="6">
        <f t="shared" si="255"/>
        <v>9.0036214427729124</v>
      </c>
      <c r="AQ370" s="14">
        <f t="shared" si="256"/>
        <v>8</v>
      </c>
      <c r="AR370" s="146">
        <f t="shared" si="257"/>
        <v>0</v>
      </c>
      <c r="AS370" s="146">
        <f t="shared" si="258"/>
        <v>0.68</v>
      </c>
      <c r="AT370" s="146">
        <f t="shared" si="259"/>
        <v>1</v>
      </c>
      <c r="AU370" s="77">
        <f t="shared" si="260"/>
        <v>0</v>
      </c>
      <c r="AV370" s="77">
        <f t="shared" si="261"/>
        <v>648.52689046274816</v>
      </c>
      <c r="AW370" s="77">
        <f t="shared" si="262"/>
        <v>34.13299423488148</v>
      </c>
      <c r="AX370" s="77">
        <f t="shared" si="263"/>
        <v>15.155657507480228</v>
      </c>
      <c r="AY370" s="6">
        <f t="shared" si="275"/>
        <v>697.81554220510986</v>
      </c>
      <c r="AZ370" s="6">
        <f t="shared" si="264"/>
        <v>100366.24814881552</v>
      </c>
      <c r="BA370" s="6">
        <f t="shared" si="265"/>
        <v>658.87732615011089</v>
      </c>
      <c r="BB370" s="6">
        <f t="shared" si="266"/>
        <v>312123.0798832181</v>
      </c>
      <c r="BC370" s="6">
        <f t="shared" si="267"/>
        <v>62424.615976643618</v>
      </c>
      <c r="BD370" s="6">
        <f t="shared" si="268"/>
        <v>12174.739074182022</v>
      </c>
      <c r="BE370" s="6">
        <f t="shared" si="269"/>
        <v>0</v>
      </c>
      <c r="BF370" s="6">
        <f t="shared" si="276"/>
        <v>0</v>
      </c>
      <c r="BG370" s="6"/>
      <c r="BH370" s="6"/>
      <c r="BI370" s="51">
        <f t="shared" si="270"/>
        <v>0.95869313869046413</v>
      </c>
      <c r="BT370" s="18"/>
    </row>
    <row r="371" spans="1:72">
      <c r="A371">
        <f t="shared" si="278"/>
        <v>348</v>
      </c>
      <c r="B371" s="30">
        <f t="shared" si="279"/>
        <v>44117</v>
      </c>
      <c r="C371" s="14">
        <f t="shared" si="225"/>
        <v>7</v>
      </c>
      <c r="D371" s="14">
        <f t="shared" si="226"/>
        <v>3</v>
      </c>
      <c r="E371" s="14">
        <f t="shared" si="227"/>
        <v>3</v>
      </c>
      <c r="F371" s="53">
        <f t="shared" si="228"/>
        <v>44117</v>
      </c>
      <c r="G371" s="66">
        <f t="shared" si="229"/>
        <v>1.2</v>
      </c>
      <c r="H371" s="66">
        <f t="shared" si="277"/>
        <v>0.1</v>
      </c>
      <c r="I371" s="172">
        <f t="shared" si="230"/>
        <v>7.9000000000000008E-3</v>
      </c>
      <c r="J371" s="14">
        <f t="shared" si="231"/>
        <v>6</v>
      </c>
      <c r="K371" s="18">
        <f t="shared" si="232"/>
        <v>0.15464345281285277</v>
      </c>
      <c r="L371" s="18">
        <f t="shared" si="233"/>
        <v>6.6666666666666671E-3</v>
      </c>
      <c r="M371" s="6">
        <f t="shared" si="234"/>
        <v>1381.8121310682118</v>
      </c>
      <c r="N371" s="6">
        <f t="shared" si="271"/>
        <v>10.916315835438875</v>
      </c>
      <c r="O371" s="6">
        <f t="shared" si="235"/>
        <v>6364932.5100450031</v>
      </c>
      <c r="P371" s="6">
        <f>IF($B371&lt;$D$12,0,IF('Plot Data'!X321&gt;0,'Plot Data'!X321,MAX(0,MIN($D$15,$O371))))</f>
        <v>0</v>
      </c>
      <c r="Q371" s="97">
        <f t="shared" si="236"/>
        <v>0</v>
      </c>
      <c r="R371" s="97">
        <f t="shared" si="237"/>
        <v>0</v>
      </c>
      <c r="S371" s="6">
        <f t="shared" si="238"/>
        <v>1381.8121310682118</v>
      </c>
      <c r="T371" s="6"/>
      <c r="U371" s="6"/>
      <c r="V371" s="6">
        <f t="shared" si="239"/>
        <v>0</v>
      </c>
      <c r="W371" s="149">
        <f t="shared" si="272"/>
        <v>1</v>
      </c>
      <c r="X371" s="97">
        <f t="shared" si="240"/>
        <v>0</v>
      </c>
      <c r="Y371" s="6">
        <f t="shared" si="241"/>
        <v>241.44345969664042</v>
      </c>
      <c r="Z371" s="6">
        <f t="shared" si="242"/>
        <v>1063.7447285254948</v>
      </c>
      <c r="AA371" s="6">
        <f t="shared" si="243"/>
        <v>917.48514684723352</v>
      </c>
      <c r="AB371" s="6">
        <f t="shared" si="244"/>
        <v>49.233463411370657</v>
      </c>
      <c r="AC371" s="6">
        <f t="shared" si="245"/>
        <v>29.477967966903012</v>
      </c>
      <c r="AD371" s="6">
        <f t="array" ref="AD371">SUM(($A371-A341:A371=J341:J371)*(N341:N371))</f>
        <v>9.7236090237457056</v>
      </c>
      <c r="AE371" s="6">
        <f t="shared" si="246"/>
        <v>7497568.6255331552</v>
      </c>
      <c r="AF371" s="6">
        <f t="shared" si="273"/>
        <v>7186495.1079857154</v>
      </c>
      <c r="AG371" s="6">
        <f t="shared" si="274"/>
        <v>0</v>
      </c>
      <c r="AH371" s="6">
        <f t="shared" si="247"/>
        <v>0</v>
      </c>
      <c r="AI371" s="6">
        <f t="shared" si="248"/>
        <v>0</v>
      </c>
      <c r="AJ371" s="6">
        <f t="shared" si="249"/>
        <v>4017.1438164313522</v>
      </c>
      <c r="AK371" s="6">
        <f t="shared" si="250"/>
        <v>5070.0378798932206</v>
      </c>
      <c r="AL371" s="6">
        <f t="shared" si="251"/>
        <v>518.95522279503257</v>
      </c>
      <c r="AM371" s="6">
        <f t="shared" si="252"/>
        <v>9606.1369191196063</v>
      </c>
      <c r="AN371" s="6">
        <f t="shared" si="253"/>
        <v>301467.38062831864</v>
      </c>
      <c r="AO371" s="6">
        <f t="shared" si="254"/>
        <v>2431.3744668481959</v>
      </c>
      <c r="AP371" s="6">
        <f t="shared" si="255"/>
        <v>9.1804402328992705</v>
      </c>
      <c r="AQ371" s="14">
        <f t="shared" si="256"/>
        <v>8</v>
      </c>
      <c r="AR371" s="146">
        <f t="shared" si="257"/>
        <v>0</v>
      </c>
      <c r="AS371" s="146">
        <f t="shared" si="258"/>
        <v>0.68</v>
      </c>
      <c r="AT371" s="146">
        <f t="shared" si="259"/>
        <v>1</v>
      </c>
      <c r="AU371" s="77">
        <f t="shared" si="260"/>
        <v>0</v>
      </c>
      <c r="AV371" s="77">
        <f t="shared" si="261"/>
        <v>661.18213147420886</v>
      </c>
      <c r="AW371" s="77">
        <f t="shared" si="262"/>
        <v>34.799059551274148</v>
      </c>
      <c r="AX371" s="77">
        <f t="shared" si="263"/>
        <v>15.452381420584985</v>
      </c>
      <c r="AY371" s="6">
        <f t="shared" si="275"/>
        <v>711.43357244606796</v>
      </c>
      <c r="AZ371" s="6">
        <f t="shared" si="264"/>
        <v>101077.68172126159</v>
      </c>
      <c r="BA371" s="6">
        <f t="shared" si="265"/>
        <v>671.78233658511351</v>
      </c>
      <c r="BB371" s="6">
        <f t="shared" si="266"/>
        <v>313504.89201428631</v>
      </c>
      <c r="BC371" s="6">
        <f t="shared" si="267"/>
        <v>62700.978402857261</v>
      </c>
      <c r="BD371" s="6">
        <f t="shared" si="268"/>
        <v>12223.972537593392</v>
      </c>
      <c r="BE371" s="6">
        <f t="shared" si="269"/>
        <v>0</v>
      </c>
      <c r="BF371" s="6">
        <f t="shared" si="276"/>
        <v>0</v>
      </c>
      <c r="BG371" s="6"/>
      <c r="BH371" s="6"/>
      <c r="BI371" s="51">
        <f t="shared" si="270"/>
        <v>0.95851008065627152</v>
      </c>
      <c r="BT371" s="18"/>
    </row>
    <row r="372" spans="1:72">
      <c r="A372">
        <f t="shared" si="278"/>
        <v>349</v>
      </c>
      <c r="B372" s="30">
        <f t="shared" si="279"/>
        <v>44118</v>
      </c>
      <c r="C372" s="14">
        <f t="shared" si="225"/>
        <v>7</v>
      </c>
      <c r="D372" s="14">
        <f t="shared" si="226"/>
        <v>3</v>
      </c>
      <c r="E372" s="14">
        <f t="shared" si="227"/>
        <v>3</v>
      </c>
      <c r="F372" s="53">
        <f t="shared" si="228"/>
        <v>44118</v>
      </c>
      <c r="G372" s="66">
        <f t="shared" si="229"/>
        <v>1.2</v>
      </c>
      <c r="H372" s="66">
        <f t="shared" si="277"/>
        <v>0.1</v>
      </c>
      <c r="I372" s="172">
        <f t="shared" si="230"/>
        <v>7.9000000000000008E-3</v>
      </c>
      <c r="J372" s="14">
        <f t="shared" si="231"/>
        <v>6</v>
      </c>
      <c r="K372" s="18">
        <f t="shared" si="232"/>
        <v>0.15462691617209118</v>
      </c>
      <c r="L372" s="18">
        <f t="shared" si="233"/>
        <v>6.6666666666666671E-3</v>
      </c>
      <c r="M372" s="6">
        <f t="shared" si="234"/>
        <v>1408.5825838834412</v>
      </c>
      <c r="N372" s="6">
        <f t="shared" si="271"/>
        <v>11.127802412679186</v>
      </c>
      <c r="O372" s="6">
        <f t="shared" si="235"/>
        <v>6364768.1153219305</v>
      </c>
      <c r="P372" s="6">
        <f>IF($B372&lt;$D$12,0,IF('Plot Data'!X322&gt;0,'Plot Data'!X322,MAX(0,MIN($D$15,$O372))))</f>
        <v>0</v>
      </c>
      <c r="Q372" s="97">
        <f t="shared" si="236"/>
        <v>0</v>
      </c>
      <c r="R372" s="97">
        <f t="shared" si="237"/>
        <v>0</v>
      </c>
      <c r="S372" s="6">
        <f t="shared" si="238"/>
        <v>1408.5825838834412</v>
      </c>
      <c r="T372" s="6"/>
      <c r="U372" s="6"/>
      <c r="V372" s="6">
        <f t="shared" si="239"/>
        <v>0</v>
      </c>
      <c r="W372" s="149">
        <f t="shared" si="272"/>
        <v>1</v>
      </c>
      <c r="X372" s="97">
        <f t="shared" si="240"/>
        <v>0</v>
      </c>
      <c r="Y372" s="6">
        <f t="shared" si="241"/>
        <v>246.16731705685331</v>
      </c>
      <c r="Z372" s="6">
        <f t="shared" si="242"/>
        <v>1084.4110796296075</v>
      </c>
      <c r="AA372" s="6">
        <f t="shared" si="243"/>
        <v>935.43580481604249</v>
      </c>
      <c r="AB372" s="6">
        <f t="shared" si="244"/>
        <v>50.195579757178649</v>
      </c>
      <c r="AC372" s="6">
        <f t="shared" si="245"/>
        <v>30.0554438262654</v>
      </c>
      <c r="AD372" s="6">
        <f t="array" ref="AD372">SUM(($A372-A342:A372=J342:J372)*(N342:N372))</f>
        <v>9.9136270020427837</v>
      </c>
      <c r="AE372" s="6">
        <f t="shared" si="246"/>
        <v>7497558.7119061528</v>
      </c>
      <c r="AF372" s="6">
        <f t="shared" si="273"/>
        <v>7185086.5254018316</v>
      </c>
      <c r="AG372" s="6">
        <f t="shared" si="274"/>
        <v>0</v>
      </c>
      <c r="AH372" s="6">
        <f t="shared" si="247"/>
        <v>0</v>
      </c>
      <c r="AI372" s="6">
        <f t="shared" si="248"/>
        <v>0</v>
      </c>
      <c r="AJ372" s="6">
        <f t="shared" si="249"/>
        <v>4095.1480036283333</v>
      </c>
      <c r="AK372" s="6">
        <f t="shared" si="250"/>
        <v>5168.8175749496058</v>
      </c>
      <c r="AL372" s="6">
        <f t="shared" si="251"/>
        <v>529.181731723903</v>
      </c>
      <c r="AM372" s="6">
        <f t="shared" si="252"/>
        <v>9793.1473103018434</v>
      </c>
      <c r="AN372" s="6">
        <f t="shared" si="253"/>
        <v>302679.03919401777</v>
      </c>
      <c r="AO372" s="6">
        <f t="shared" si="254"/>
        <v>2441.2880938502385</v>
      </c>
      <c r="AP372" s="6">
        <f t="shared" si="255"/>
        <v>9.3604900489074545</v>
      </c>
      <c r="AQ372" s="14">
        <f t="shared" si="256"/>
        <v>8</v>
      </c>
      <c r="AR372" s="146">
        <f t="shared" si="257"/>
        <v>0</v>
      </c>
      <c r="AS372" s="146">
        <f t="shared" si="258"/>
        <v>0.68</v>
      </c>
      <c r="AT372" s="146">
        <f t="shared" si="259"/>
        <v>1</v>
      </c>
      <c r="AU372" s="77">
        <f t="shared" si="260"/>
        <v>0</v>
      </c>
      <c r="AV372" s="77">
        <f t="shared" si="261"/>
        <v>674.06482393541989</v>
      </c>
      <c r="AW372" s="77">
        <f t="shared" si="262"/>
        <v>35.477095996601051</v>
      </c>
      <c r="AX372" s="77">
        <f t="shared" si="263"/>
        <v>15.754708291638607</v>
      </c>
      <c r="AY372" s="6">
        <f t="shared" si="275"/>
        <v>725.29662822365958</v>
      </c>
      <c r="AZ372" s="6">
        <f t="shared" si="264"/>
        <v>101802.97834948525</v>
      </c>
      <c r="BA372" s="6">
        <f t="shared" si="265"/>
        <v>684.92216476293731</v>
      </c>
      <c r="BB372" s="6">
        <f t="shared" si="266"/>
        <v>314913.47459816973</v>
      </c>
      <c r="BC372" s="6">
        <f t="shared" si="267"/>
        <v>62982.694919633948</v>
      </c>
      <c r="BD372" s="6">
        <f t="shared" si="268"/>
        <v>12274.168117350571</v>
      </c>
      <c r="BE372" s="6">
        <f t="shared" si="269"/>
        <v>0</v>
      </c>
      <c r="BF372" s="6">
        <f t="shared" si="276"/>
        <v>0</v>
      </c>
      <c r="BG372" s="6"/>
      <c r="BH372" s="6"/>
      <c r="BI372" s="51">
        <f t="shared" si="270"/>
        <v>0.95832347587913991</v>
      </c>
      <c r="BT372" s="18"/>
    </row>
    <row r="373" spans="1:72">
      <c r="A373">
        <f t="shared" si="278"/>
        <v>350</v>
      </c>
      <c r="B373" s="30">
        <f t="shared" si="279"/>
        <v>44119</v>
      </c>
      <c r="C373" s="14">
        <f t="shared" si="225"/>
        <v>7</v>
      </c>
      <c r="D373" s="14">
        <f t="shared" si="226"/>
        <v>3</v>
      </c>
      <c r="E373" s="14">
        <f t="shared" si="227"/>
        <v>3</v>
      </c>
      <c r="F373" s="53">
        <f t="shared" si="228"/>
        <v>44119</v>
      </c>
      <c r="G373" s="66">
        <f t="shared" si="229"/>
        <v>1.2</v>
      </c>
      <c r="H373" s="66">
        <f t="shared" si="277"/>
        <v>0.1</v>
      </c>
      <c r="I373" s="172">
        <f t="shared" si="230"/>
        <v>7.9000000000000008E-3</v>
      </c>
      <c r="J373" s="14">
        <f t="shared" si="231"/>
        <v>6</v>
      </c>
      <c r="K373" s="18">
        <f t="shared" si="232"/>
        <v>0.15461005723079696</v>
      </c>
      <c r="L373" s="18">
        <f t="shared" si="233"/>
        <v>6.6666666666666671E-3</v>
      </c>
      <c r="M373" s="6">
        <f t="shared" si="234"/>
        <v>1435.8301264995609</v>
      </c>
      <c r="N373" s="6">
        <f t="shared" si="271"/>
        <v>11.343057999346533</v>
      </c>
      <c r="O373" s="6">
        <f t="shared" si="235"/>
        <v>6364600.7299064733</v>
      </c>
      <c r="P373" s="6">
        <f>IF($B373&lt;$D$12,0,IF('Plot Data'!X323&gt;0,'Plot Data'!X323,MAX(0,MIN($D$15,$O373))))</f>
        <v>0</v>
      </c>
      <c r="Q373" s="97">
        <f t="shared" si="236"/>
        <v>0</v>
      </c>
      <c r="R373" s="97">
        <f t="shared" si="237"/>
        <v>0</v>
      </c>
      <c r="S373" s="6">
        <f t="shared" si="238"/>
        <v>1435.8301264995609</v>
      </c>
      <c r="T373" s="6"/>
      <c r="U373" s="6"/>
      <c r="V373" s="6">
        <f t="shared" si="239"/>
        <v>0</v>
      </c>
      <c r="W373" s="149">
        <f t="shared" si="272"/>
        <v>1</v>
      </c>
      <c r="X373" s="97">
        <f t="shared" si="240"/>
        <v>0</v>
      </c>
      <c r="Y373" s="6">
        <f t="shared" si="241"/>
        <v>250.97789878589325</v>
      </c>
      <c r="Z373" s="6">
        <f t="shared" si="242"/>
        <v>1105.4497048545695</v>
      </c>
      <c r="AA373" s="6">
        <f t="shared" si="243"/>
        <v>953.71601538639436</v>
      </c>
      <c r="AB373" s="6">
        <f t="shared" si="244"/>
        <v>51.175087575403161</v>
      </c>
      <c r="AC373" s="6">
        <f t="shared" si="245"/>
        <v>30.65194283485048</v>
      </c>
      <c r="AD373" s="6">
        <f t="array" ref="AD373">SUM(($A373-A343:A373=J343:J373)*(N343:N373))</f>
        <v>10.107079796142125</v>
      </c>
      <c r="AE373" s="6">
        <f t="shared" si="246"/>
        <v>7497548.6048263563</v>
      </c>
      <c r="AF373" s="6">
        <f t="shared" si="273"/>
        <v>7183650.6952753318</v>
      </c>
      <c r="AG373" s="6">
        <f t="shared" si="274"/>
        <v>0</v>
      </c>
      <c r="AH373" s="6">
        <f t="shared" si="247"/>
        <v>0</v>
      </c>
      <c r="AI373" s="6">
        <f t="shared" si="248"/>
        <v>0</v>
      </c>
      <c r="AJ373" s="6">
        <f t="shared" si="249"/>
        <v>4174.5505264874319</v>
      </c>
      <c r="AK373" s="6">
        <f t="shared" si="250"/>
        <v>5269.3761768423774</v>
      </c>
      <c r="AL373" s="6">
        <f t="shared" si="251"/>
        <v>539.59779666831355</v>
      </c>
      <c r="AM373" s="6">
        <f t="shared" si="252"/>
        <v>9983.5244999981223</v>
      </c>
      <c r="AN373" s="6">
        <f t="shared" si="253"/>
        <v>303914.3850510249</v>
      </c>
      <c r="AO373" s="6">
        <f t="shared" si="254"/>
        <v>2451.3951736463805</v>
      </c>
      <c r="AP373" s="6">
        <f t="shared" si="255"/>
        <v>9.5438126921964272</v>
      </c>
      <c r="AQ373" s="14">
        <f t="shared" si="256"/>
        <v>8</v>
      </c>
      <c r="AR373" s="146">
        <f t="shared" si="257"/>
        <v>0</v>
      </c>
      <c r="AS373" s="146">
        <f t="shared" si="258"/>
        <v>0.68</v>
      </c>
      <c r="AT373" s="146">
        <f t="shared" si="259"/>
        <v>1</v>
      </c>
      <c r="AU373" s="77">
        <f t="shared" si="260"/>
        <v>0</v>
      </c>
      <c r="AV373" s="77">
        <f t="shared" si="261"/>
        <v>687.17909462746968</v>
      </c>
      <c r="AW373" s="77">
        <f t="shared" si="262"/>
        <v>36.167320769866826</v>
      </c>
      <c r="AX373" s="77">
        <f t="shared" si="263"/>
        <v>16.062585522297169</v>
      </c>
      <c r="AY373" s="6">
        <f t="shared" si="275"/>
        <v>739.40900091963363</v>
      </c>
      <c r="AZ373" s="6">
        <f t="shared" si="264"/>
        <v>102542.38735040488</v>
      </c>
      <c r="BA373" s="6">
        <f t="shared" si="265"/>
        <v>698.3015304649598</v>
      </c>
      <c r="BB373" s="6">
        <f t="shared" si="266"/>
        <v>316349.30472466932</v>
      </c>
      <c r="BC373" s="6">
        <f t="shared" si="267"/>
        <v>63269.860944933862</v>
      </c>
      <c r="BD373" s="6">
        <f t="shared" si="268"/>
        <v>12325.343204925974</v>
      </c>
      <c r="BE373" s="6">
        <f t="shared" si="269"/>
        <v>0</v>
      </c>
      <c r="BF373" s="6">
        <f t="shared" si="276"/>
        <v>0</v>
      </c>
      <c r="BG373" s="6"/>
      <c r="BH373" s="6"/>
      <c r="BI373" s="51">
        <f t="shared" si="270"/>
        <v>0.95813326113698538</v>
      </c>
      <c r="BT373" s="18"/>
    </row>
    <row r="374" spans="1:72">
      <c r="A374">
        <f t="shared" si="278"/>
        <v>351</v>
      </c>
      <c r="B374" s="30">
        <f t="shared" si="279"/>
        <v>44120</v>
      </c>
      <c r="C374" s="14">
        <f t="shared" ref="C374:C437" si="280">IF($B374&lt;$K$4,1,IF($B374&lt;$K$5,2,IF($B374&lt;$K$6,3,IF($B374&lt;$K$7,4,IF($B374&lt;$K$8,5,IF($B374&lt;$K$9,6,IF($B374&lt;$K$10,7,IF($B374&lt;$K$11,8,IF($B374&lt;$K$12,9,IF($B374&lt;$K$13,10,IF($B374&lt;$K$14,11,IF($B374&lt;$K$15,12,IF($B374&lt;$K$16,13,IF($B374&lt;$K$17,14,IF($B374&lt;$K$18,15,16)))))))))))))))</f>
        <v>7</v>
      </c>
      <c r="D374" s="14">
        <f t="shared" ref="D374:D437" si="281">IF($B374&lt;$S$2,IF(G373&lt;$V$3,1,IF(G373&lt;$V$4,2,IF(G373&lt;$V$5,3,4))),IF($E373=1,IF($BA373&lt;$Z$2,2,1),IF($E373=2,IF($BA373&lt;$Z$2,3,IF($BA373&gt;$Z$3,1,2)),IF($E373=3,IF($BA373&lt;$Z$2,4,IF($BA373&gt;$Z$3,2,3)),IF($E373=4,IF($BA373&gt;$Z$3,3,4),5)))))</f>
        <v>3</v>
      </c>
      <c r="E374" s="14">
        <f t="shared" ref="E374:E437" si="282">IF($B374&lt;$S$2,$D374,IF($B374-$F373&gt;INDEX($Y$11:$AB$14,$E373,$D374),$D374,$E373))</f>
        <v>3</v>
      </c>
      <c r="F374" s="53">
        <f t="shared" ref="F374:F437" si="283">IF($B374&lt;$S$2,$B374,IF($E374=$E373,$F373,$B374))</f>
        <v>44120</v>
      </c>
      <c r="G374" s="66">
        <f t="shared" ref="G374:G437" si="284">IF($B374&lt;$S$2,INDEX($N$3:$N$18,$C374,$N$2),INDEX($V$3:$V$6,$E374,$V$2))</f>
        <v>1.2</v>
      </c>
      <c r="H374" s="66">
        <f t="shared" si="277"/>
        <v>0.1</v>
      </c>
      <c r="I374" s="172">
        <f t="shared" ref="I374:I437" si="285">IF($B374&lt;$R$10,$S$9,IF($B374&lt;$R$11,$S$10,IF($B374&lt;$R$12,$S$11,IF($B374&lt;$R$13,$S$12,IF($B374&lt;$R$14,$S$13,IF($B374&lt;$R$15,$S$14,IF($B374&lt;$R$16,$S$15,IF($B374&lt;$R$17,$S$16,IF($B374&lt;$R$18,$S$17,$S$18)))))))))</f>
        <v>7.9000000000000008E-3</v>
      </c>
      <c r="J374" s="14">
        <f t="shared" ref="J374:J437" si="286">IF($B374&lt;$R$10,$T$9,IF($B374&lt;$R$11,$T$10,IF($B374&lt;$R$12,$T$11,IF($B374&lt;$R$13,$T$12,IF($B374&lt;$R$14,$T$13,IF($B374&lt;$R$15,$T$14,IF($B374&lt;$R$16,$T$15,IF($B374&lt;$R$17,$T$16,IF($B374&lt;$R$18,$T$17,$T$18)))))))))</f>
        <v>6</v>
      </c>
      <c r="K374" s="18">
        <f t="shared" ref="K374:K437" si="287">IF(ABS(1-$BI373*$G374)&lt;$G$19,1/$G$6,(($BI373*$G374)^(1/$G$6)-1)/(1-1/($BI373*$G374)))</f>
        <v>0.1545928701660034</v>
      </c>
      <c r="L374" s="18">
        <f t="shared" ref="L374:L437" si="288">IF($G$8-$E$8&gt;1,H374/($G$8-$E$8),H374)</f>
        <v>6.6666666666666671E-3</v>
      </c>
      <c r="M374" s="6">
        <f t="shared" ref="M374:M437" si="289">IF($B374=$K$4,$O$4,$K374*($AJ373+$AK373)+$L374*$AL373)</f>
        <v>1463.5610533495733</v>
      </c>
      <c r="N374" s="6">
        <f t="shared" si="271"/>
        <v>11.562132321461631</v>
      </c>
      <c r="O374" s="6">
        <f t="shared" ref="O374:O437" si="290">MAX(0,$G$14*(AE373-AM373)-BE373)</f>
        <v>6364430.3182774037</v>
      </c>
      <c r="P374" s="6">
        <f>IF($B374&lt;$D$12,0,IF('Plot Data'!X324&gt;0,'Plot Data'!X324,MAX(0,MIN($D$15,$O374))))</f>
        <v>0</v>
      </c>
      <c r="Q374" s="97">
        <f t="shared" ref="Q374:Q437" si="291">$P374*$AF373/($AF373+$AN373)</f>
        <v>0</v>
      </c>
      <c r="R374" s="97">
        <f t="shared" ref="R374:R437" si="292">$P374*$AN373/($AF373+$AN373)</f>
        <v>0</v>
      </c>
      <c r="S374" s="6">
        <f t="shared" ref="S374:S437" si="293">$M374*AF373/($AF373+$AG373)</f>
        <v>1463.5610533495733</v>
      </c>
      <c r="T374" s="6"/>
      <c r="U374" s="6"/>
      <c r="V374" s="6">
        <f t="shared" ref="V374:V437" si="294">$M374*AG373/($AF373+$AG373)</f>
        <v>0</v>
      </c>
      <c r="W374" s="149">
        <f t="shared" si="272"/>
        <v>1</v>
      </c>
      <c r="X374" s="97">
        <f t="shared" ref="X374:X437" si="295">$G$13*($W374/INDEX($W$24:$W$896,$A374-$G$12,$W$23))*INDEX($Q$24:$Q$896,$A374-$G$12,$Q$23)</f>
        <v>0</v>
      </c>
      <c r="Y374" s="6">
        <f t="shared" ref="Y374:Y437" si="296">$D$6*INDEX($M$24:$M$896,$A374-$G$6,$M$23)</f>
        <v>255.8754378770158</v>
      </c>
      <c r="Z374" s="6">
        <f t="shared" ref="Z374:Z437" si="297">($D$7+$D$8)*INDEX($M$24:$M$896,$A374-$E$7,$M$23)</f>
        <v>1126.866067106753</v>
      </c>
      <c r="AA374" s="6">
        <f t="shared" ref="AA374:AA437" si="298">$D$7*INDEX($M$24:$M$896,$A374-$G$7,$M$23)</f>
        <v>972.32666393266004</v>
      </c>
      <c r="AB374" s="6">
        <f t="shared" ref="AB374:AB437" si="299">$D$8*INDEX($M$24:$M$896,$A374-$E$8,$M$23)</f>
        <v>52.172199995001542</v>
      </c>
      <c r="AC374" s="6">
        <f t="shared" ref="AC374:AC437" si="300">($D$8-INDEX($I$24:$I$896,$A374-$G$8,1))*INDEX($M$24:$M$896,$A374-$G$8,1)</f>
        <v>31.263679866255163</v>
      </c>
      <c r="AD374" s="6">
        <f t="array" ref="AD374">SUM(($A374-A344:A374=J344:J374)*(N344:N374))</f>
        <v>10.304009499012805</v>
      </c>
      <c r="AE374" s="6">
        <f t="shared" ref="AE374:AE437" si="301">AE373-AD374</f>
        <v>7497538.3008168573</v>
      </c>
      <c r="AF374" s="6">
        <f t="shared" si="273"/>
        <v>7182187.1342219822</v>
      </c>
      <c r="AG374" s="6">
        <f t="shared" si="274"/>
        <v>0</v>
      </c>
      <c r="AH374" s="6">
        <f t="shared" ref="AH374:AH437" si="302">AH373+X374</f>
        <v>0</v>
      </c>
      <c r="AI374" s="6">
        <f t="shared" ref="AI374:AI437" si="303">AI373+R374</f>
        <v>0</v>
      </c>
      <c r="AJ374" s="6">
        <f t="shared" ref="AJ374:AJ437" si="304">AJ373+S374+V374-Z374-Y374</f>
        <v>4255.3700748532365</v>
      </c>
      <c r="AK374" s="6">
        <f t="shared" ref="AK374:AK437" si="305">AK373+Z374-AB374-AA374</f>
        <v>5371.7433800214685</v>
      </c>
      <c r="AL374" s="6">
        <f t="shared" ref="AL374:AL437" si="306">AL373+AB374-AD374-AC374</f>
        <v>550.20230729804712</v>
      </c>
      <c r="AM374" s="6">
        <f t="shared" ref="AM374:AM437" si="307">AJ374+AK374+AL374</f>
        <v>10177.315762172751</v>
      </c>
      <c r="AN374" s="6">
        <f t="shared" ref="AN374:AN437" si="308">AN373+Y374+AA374+AC374-R374</f>
        <v>305173.85083270085</v>
      </c>
      <c r="AO374" s="6">
        <f t="shared" ref="AO374:AO437" si="309">AO373+AD374</f>
        <v>2461.6991831453934</v>
      </c>
      <c r="AP374" s="6">
        <f t="shared" ref="AP374:AP437" si="310">(INDEX($AO$24:$AO$896,$A374)-INDEX($AO$24:$AO$896,$A374-$G$16))/$G$16</f>
        <v>9.7304696078052597</v>
      </c>
      <c r="AQ374" s="14">
        <f t="shared" ref="AQ374:AQ437" si="311">IF($B374&lt;$AD$4,1,IF($B374&lt;$AD$5,2,IF($B374&lt;$AD$6,3,IF($B374&lt;$AD$7,4,IF($B374&lt;$AD$8,5,IF($B374&lt;$AD$9,6,IF($B374&lt;$AD$10,7,IF($B374&lt;$AD$11,8,IF($B374&lt;$AD$12,9,IF($B374&lt;$AD$13,10,IF($B374&lt;$AH$2,10,IF($B374&lt;$AD$14,11,IF($B374&lt;$AD$15,12,IF($B374&lt;$AD$16,13,IF($B374&lt;$AD$17,14,IF($B374&lt;$AD$18,15,16))))))))))))))))</f>
        <v>8</v>
      </c>
      <c r="AR374" s="146">
        <f t="shared" ref="AR374:AR437" si="312">INDEX($AE$3:$AF$18,$AQ374,$AF$2)</f>
        <v>0</v>
      </c>
      <c r="AS374" s="146">
        <f t="shared" ref="AS374:AS437" si="313">INDEX($AE$3:$AF$18,$AQ374,$AE$2)</f>
        <v>0.68</v>
      </c>
      <c r="AT374" s="146">
        <f t="shared" ref="AT374:AT437" si="314">IF($B374&lt;$AH$3,0,$AI$3)</f>
        <v>1</v>
      </c>
      <c r="AU374" s="77">
        <f t="shared" ref="AU374:AU437" si="315">AR374*$D$6*INDEX($M$24:$M$896,$A374-$F$6,$M$23)</f>
        <v>0</v>
      </c>
      <c r="AV374" s="77">
        <f t="shared" ref="AV374:AV437" si="316">AS374*$D$7*INDEX($M$24:$M$896,$A374-$F$7,$M$23)</f>
        <v>700.52955744072642</v>
      </c>
      <c r="AW374" s="77">
        <f t="shared" ref="AW374:AW437" si="317">AS374*$D$8*INDEX($M$24:$M$896,$A374-$F$7,$M$23)</f>
        <v>36.869976707406657</v>
      </c>
      <c r="AX374" s="77">
        <f t="shared" ref="AX374:AX437" si="318">AT374*($D$8*INDEX($M$24:$M$896,$A374-$F$8,$M$23)-INDEX($AW$24:$AW$896,$A374-($F$8-$F$7),1))</f>
        <v>16.376028024129013</v>
      </c>
      <c r="AY374" s="6">
        <f t="shared" si="275"/>
        <v>753.77556217226208</v>
      </c>
      <c r="AZ374" s="6">
        <f t="shared" ref="AZ374:AZ437" si="319">AZ373+AY374</f>
        <v>103296.16291257714</v>
      </c>
      <c r="BA374" s="6">
        <f t="shared" ref="BA374:BA437" si="320">(INDEX($AZ$24:$AZ$896,$A374)-INDEX($AZ$24:$AZ$896,$A374-$G$16))/$G$16</f>
        <v>711.92485814077168</v>
      </c>
      <c r="BB374" s="6">
        <f t="shared" ref="BB374:BB437" si="321">BB373+M374</f>
        <v>317812.8657780189</v>
      </c>
      <c r="BC374" s="6">
        <f t="shared" ref="BC374:BC437" si="322">BC373+$D$6*(S374+V374)</f>
        <v>63562.573155603779</v>
      </c>
      <c r="BD374" s="6">
        <f t="shared" ref="BD374:BD437" si="323">BD373+AB374</f>
        <v>12377.515404920976</v>
      </c>
      <c r="BE374" s="6">
        <f t="shared" ref="BE374:BE437" si="324">BE373+P374</f>
        <v>0</v>
      </c>
      <c r="BF374" s="6">
        <f t="shared" si="276"/>
        <v>0</v>
      </c>
      <c r="BG374" s="6"/>
      <c r="BH374" s="6"/>
      <c r="BI374" s="51">
        <f t="shared" ref="BI374:BI437" si="325">IF(AE374&gt;1,(AF374+AG374)/AE374,1)</f>
        <v>0.95793937237232685</v>
      </c>
      <c r="BT374" s="18"/>
    </row>
    <row r="375" spans="1:72">
      <c r="A375">
        <f t="shared" si="278"/>
        <v>352</v>
      </c>
      <c r="B375" s="30">
        <f t="shared" si="279"/>
        <v>44121</v>
      </c>
      <c r="C375" s="14">
        <f t="shared" si="280"/>
        <v>7</v>
      </c>
      <c r="D375" s="14">
        <f t="shared" si="281"/>
        <v>3</v>
      </c>
      <c r="E375" s="14">
        <f t="shared" si="282"/>
        <v>3</v>
      </c>
      <c r="F375" s="53">
        <f t="shared" si="283"/>
        <v>44121</v>
      </c>
      <c r="G375" s="66">
        <f t="shared" si="284"/>
        <v>1.2</v>
      </c>
      <c r="H375" s="66">
        <f t="shared" si="277"/>
        <v>0.1</v>
      </c>
      <c r="I375" s="172">
        <f t="shared" si="285"/>
        <v>7.9000000000000008E-3</v>
      </c>
      <c r="J375" s="14">
        <f t="shared" si="286"/>
        <v>6</v>
      </c>
      <c r="K375" s="18">
        <f t="shared" si="287"/>
        <v>0.15457534907439202</v>
      </c>
      <c r="L375" s="18">
        <f t="shared" si="288"/>
        <v>6.6666666666666671E-3</v>
      </c>
      <c r="M375" s="6">
        <f t="shared" si="289"/>
        <v>1491.7824382480208</v>
      </c>
      <c r="N375" s="6">
        <f t="shared" ref="N375:N438" si="326">I375*M375</f>
        <v>11.785081262159364</v>
      </c>
      <c r="O375" s="6">
        <f t="shared" si="290"/>
        <v>6364256.8372964822</v>
      </c>
      <c r="P375" s="6">
        <f>IF($B375&lt;$D$12,0,IF('Plot Data'!X325&gt;0,'Plot Data'!X325,MAX(0,MIN($D$15,$O375))))</f>
        <v>0</v>
      </c>
      <c r="Q375" s="97">
        <f t="shared" si="291"/>
        <v>0</v>
      </c>
      <c r="R375" s="97">
        <f t="shared" si="292"/>
        <v>0</v>
      </c>
      <c r="S375" s="6">
        <f t="shared" si="293"/>
        <v>1491.7824382480208</v>
      </c>
      <c r="T375" s="6"/>
      <c r="U375" s="6"/>
      <c r="V375" s="6">
        <f t="shared" si="294"/>
        <v>0</v>
      </c>
      <c r="W375" s="149">
        <f t="shared" ref="W375:W438" si="327">W374*IF(AG374&gt;1,1-V375/AG374,1)</f>
        <v>1</v>
      </c>
      <c r="X375" s="97">
        <f t="shared" si="295"/>
        <v>0</v>
      </c>
      <c r="Y375" s="6">
        <f t="shared" si="296"/>
        <v>260.8609999750077</v>
      </c>
      <c r="Z375" s="6">
        <f t="shared" si="297"/>
        <v>1148.6641011996487</v>
      </c>
      <c r="AA375" s="6">
        <f t="shared" si="298"/>
        <v>991.27179990502918</v>
      </c>
      <c r="AB375" s="6">
        <f t="shared" si="299"/>
        <v>53.187236426274744</v>
      </c>
      <c r="AC375" s="6">
        <f t="shared" si="300"/>
        <v>31.887301529481693</v>
      </c>
      <c r="AD375" s="6">
        <f t="array" ref="AD375">SUM(($A375-A345:A375=J345:J375)*(N345:N375))</f>
        <v>10.504479194189262</v>
      </c>
      <c r="AE375" s="6">
        <f t="shared" si="301"/>
        <v>7497527.7963376632</v>
      </c>
      <c r="AF375" s="6">
        <f t="shared" ref="AF375:AF438" si="328">AF374-S375-Q375</f>
        <v>7180695.3517837338</v>
      </c>
      <c r="AG375" s="6">
        <f t="shared" ref="AG375:AG438" si="329">AG374+Q375-V375-X375</f>
        <v>0</v>
      </c>
      <c r="AH375" s="6">
        <f t="shared" si="302"/>
        <v>0</v>
      </c>
      <c r="AI375" s="6">
        <f t="shared" si="303"/>
        <v>0</v>
      </c>
      <c r="AJ375" s="6">
        <f t="shared" si="304"/>
        <v>4337.6274119266</v>
      </c>
      <c r="AK375" s="6">
        <f t="shared" si="305"/>
        <v>5475.9484448898138</v>
      </c>
      <c r="AL375" s="6">
        <f t="shared" si="306"/>
        <v>560.99776300065093</v>
      </c>
      <c r="AM375" s="6">
        <f t="shared" si="307"/>
        <v>10374.573619817063</v>
      </c>
      <c r="AN375" s="6">
        <f t="shared" si="308"/>
        <v>306457.87093411037</v>
      </c>
      <c r="AO375" s="6">
        <f t="shared" si="309"/>
        <v>2472.2036623395825</v>
      </c>
      <c r="AP375" s="6">
        <f t="shared" si="310"/>
        <v>9.9205290772924855</v>
      </c>
      <c r="AQ375" s="14">
        <f t="shared" si="311"/>
        <v>8</v>
      </c>
      <c r="AR375" s="146">
        <f t="shared" si="312"/>
        <v>0</v>
      </c>
      <c r="AS375" s="146">
        <f t="shared" si="313"/>
        <v>0.68</v>
      </c>
      <c r="AT375" s="146">
        <f t="shared" si="314"/>
        <v>1</v>
      </c>
      <c r="AU375" s="77">
        <f t="shared" si="315"/>
        <v>0</v>
      </c>
      <c r="AV375" s="77">
        <f t="shared" si="316"/>
        <v>714.1205093360519</v>
      </c>
      <c r="AW375" s="77">
        <f t="shared" si="317"/>
        <v>37.585289965055367</v>
      </c>
      <c r="AX375" s="77">
        <f t="shared" si="318"/>
        <v>16.695103998400491</v>
      </c>
      <c r="AY375" s="6">
        <f t="shared" ref="AY375:AY438" si="330">SUM(AU375:AX375)</f>
        <v>768.40090329950772</v>
      </c>
      <c r="AZ375" s="6">
        <f t="shared" si="319"/>
        <v>104064.56381587665</v>
      </c>
      <c r="BA375" s="6">
        <f t="shared" si="320"/>
        <v>725.79580230272302</v>
      </c>
      <c r="BB375" s="6">
        <f t="shared" si="321"/>
        <v>319304.64821626694</v>
      </c>
      <c r="BC375" s="6">
        <f t="shared" si="322"/>
        <v>63860.929643253381</v>
      </c>
      <c r="BD375" s="6">
        <f t="shared" si="323"/>
        <v>12430.70264134725</v>
      </c>
      <c r="BE375" s="6">
        <f t="shared" si="324"/>
        <v>0</v>
      </c>
      <c r="BF375" s="6">
        <f t="shared" ref="BF375:BF438" si="331">BF374+X375</f>
        <v>0</v>
      </c>
      <c r="BG375" s="6"/>
      <c r="BH375" s="6"/>
      <c r="BI375" s="51">
        <f t="shared" si="325"/>
        <v>0.95774174459097128</v>
      </c>
      <c r="BT375" s="18"/>
    </row>
    <row r="376" spans="1:72">
      <c r="A376">
        <f t="shared" si="278"/>
        <v>353</v>
      </c>
      <c r="B376" s="30">
        <f t="shared" si="279"/>
        <v>44122</v>
      </c>
      <c r="C376" s="14">
        <f t="shared" si="280"/>
        <v>7</v>
      </c>
      <c r="D376" s="14">
        <f t="shared" si="281"/>
        <v>3</v>
      </c>
      <c r="E376" s="14">
        <f t="shared" si="282"/>
        <v>3</v>
      </c>
      <c r="F376" s="53">
        <f t="shared" si="283"/>
        <v>44122</v>
      </c>
      <c r="G376" s="66">
        <f t="shared" si="284"/>
        <v>1.2</v>
      </c>
      <c r="H376" s="66">
        <f t="shared" si="277"/>
        <v>0.1</v>
      </c>
      <c r="I376" s="172">
        <f t="shared" si="285"/>
        <v>7.9000000000000008E-3</v>
      </c>
      <c r="J376" s="14">
        <f t="shared" si="286"/>
        <v>6</v>
      </c>
      <c r="K376" s="18">
        <f t="shared" si="287"/>
        <v>0.15455748796296059</v>
      </c>
      <c r="L376" s="18">
        <f t="shared" si="288"/>
        <v>6.6666666666666671E-3</v>
      </c>
      <c r="M376" s="6">
        <f t="shared" si="289"/>
        <v>1520.5016174501743</v>
      </c>
      <c r="N376" s="6">
        <f t="shared" si="326"/>
        <v>12.011962777856379</v>
      </c>
      <c r="O376" s="6">
        <f t="shared" si="290"/>
        <v>6364080.2393101687</v>
      </c>
      <c r="P376" s="6">
        <f>IF($B376&lt;$D$12,0,IF('Plot Data'!X326&gt;0,'Plot Data'!X326,MAX(0,MIN($D$15,$O376))))</f>
        <v>0</v>
      </c>
      <c r="Q376" s="97">
        <f t="shared" si="291"/>
        <v>0</v>
      </c>
      <c r="R376" s="97">
        <f t="shared" si="292"/>
        <v>0</v>
      </c>
      <c r="S376" s="6">
        <f t="shared" si="293"/>
        <v>1520.5016174501743</v>
      </c>
      <c r="T376" s="6"/>
      <c r="U376" s="6"/>
      <c r="V376" s="6">
        <f t="shared" si="294"/>
        <v>0</v>
      </c>
      <c r="W376" s="149">
        <f t="shared" si="327"/>
        <v>1</v>
      </c>
      <c r="X376" s="97">
        <f t="shared" si="295"/>
        <v>0</v>
      </c>
      <c r="Y376" s="6">
        <f t="shared" si="296"/>
        <v>265.9361821313737</v>
      </c>
      <c r="Z376" s="6">
        <f t="shared" si="297"/>
        <v>1170.8488426796587</v>
      </c>
      <c r="AA376" s="6">
        <f t="shared" si="298"/>
        <v>1010.5574920992201</v>
      </c>
      <c r="AB376" s="6">
        <f t="shared" si="299"/>
        <v>54.220553981480371</v>
      </c>
      <c r="AC376" s="6">
        <f t="shared" si="300"/>
        <v>32.520404780046924</v>
      </c>
      <c r="AD376" s="6">
        <f t="array" ref="AD376">SUM(($A376-A346:A376=J346:J376)*(N346:N376))</f>
        <v>10.708559411342375</v>
      </c>
      <c r="AE376" s="6">
        <f t="shared" si="301"/>
        <v>7497517.0877782516</v>
      </c>
      <c r="AF376" s="6">
        <f t="shared" si="328"/>
        <v>7179174.8501662835</v>
      </c>
      <c r="AG376" s="6">
        <f t="shared" si="329"/>
        <v>0</v>
      </c>
      <c r="AH376" s="6">
        <f t="shared" si="302"/>
        <v>0</v>
      </c>
      <c r="AI376" s="6">
        <f t="shared" si="303"/>
        <v>0</v>
      </c>
      <c r="AJ376" s="6">
        <f t="shared" si="304"/>
        <v>4421.3440045657426</v>
      </c>
      <c r="AK376" s="6">
        <f t="shared" si="305"/>
        <v>5582.0192414887715</v>
      </c>
      <c r="AL376" s="6">
        <f t="shared" si="306"/>
        <v>571.98935279074215</v>
      </c>
      <c r="AM376" s="6">
        <f t="shared" si="307"/>
        <v>10575.352598845257</v>
      </c>
      <c r="AN376" s="6">
        <f t="shared" si="308"/>
        <v>307766.88501312101</v>
      </c>
      <c r="AO376" s="6">
        <f t="shared" si="309"/>
        <v>2482.9122217509248</v>
      </c>
      <c r="AP376" s="6">
        <f t="shared" si="310"/>
        <v>10.114054369213136</v>
      </c>
      <c r="AQ376" s="14">
        <f t="shared" si="311"/>
        <v>8</v>
      </c>
      <c r="AR376" s="146">
        <f t="shared" si="312"/>
        <v>0</v>
      </c>
      <c r="AS376" s="146">
        <f t="shared" si="313"/>
        <v>0.68</v>
      </c>
      <c r="AT376" s="146">
        <f t="shared" si="314"/>
        <v>1</v>
      </c>
      <c r="AU376" s="77">
        <f t="shared" si="315"/>
        <v>0</v>
      </c>
      <c r="AV376" s="77">
        <f t="shared" si="316"/>
        <v>727.95547935096249</v>
      </c>
      <c r="AW376" s="77">
        <f t="shared" si="317"/>
        <v>38.313446281629602</v>
      </c>
      <c r="AX376" s="77">
        <f t="shared" si="318"/>
        <v>17.019915656407917</v>
      </c>
      <c r="AY376" s="6">
        <f t="shared" si="330"/>
        <v>783.28884128899995</v>
      </c>
      <c r="AZ376" s="6">
        <f t="shared" si="319"/>
        <v>104847.85265716565</v>
      </c>
      <c r="BA376" s="6">
        <f t="shared" si="320"/>
        <v>739.91715007932055</v>
      </c>
      <c r="BB376" s="6">
        <f t="shared" si="321"/>
        <v>320825.14983371709</v>
      </c>
      <c r="BC376" s="6">
        <f t="shared" si="322"/>
        <v>64165.029966743416</v>
      </c>
      <c r="BD376" s="6">
        <f t="shared" si="323"/>
        <v>12484.923195328731</v>
      </c>
      <c r="BE376" s="6">
        <f t="shared" si="324"/>
        <v>0</v>
      </c>
      <c r="BF376" s="6">
        <f t="shared" si="331"/>
        <v>0</v>
      </c>
      <c r="BG376" s="6"/>
      <c r="BH376" s="6"/>
      <c r="BI376" s="51">
        <f t="shared" si="325"/>
        <v>0.95754031182791166</v>
      </c>
      <c r="BT376" s="18"/>
    </row>
    <row r="377" spans="1:72">
      <c r="A377">
        <f t="shared" si="278"/>
        <v>354</v>
      </c>
      <c r="B377" s="30">
        <f t="shared" si="279"/>
        <v>44123</v>
      </c>
      <c r="C377" s="14">
        <f t="shared" si="280"/>
        <v>7</v>
      </c>
      <c r="D377" s="14">
        <f t="shared" si="281"/>
        <v>3</v>
      </c>
      <c r="E377" s="14">
        <f t="shared" si="282"/>
        <v>3</v>
      </c>
      <c r="F377" s="53">
        <f t="shared" si="283"/>
        <v>44123</v>
      </c>
      <c r="G377" s="66">
        <f t="shared" si="284"/>
        <v>1.2</v>
      </c>
      <c r="H377" s="66">
        <f t="shared" si="277"/>
        <v>0.1</v>
      </c>
      <c r="I377" s="172">
        <f t="shared" si="285"/>
        <v>7.9000000000000008E-3</v>
      </c>
      <c r="J377" s="14">
        <f t="shared" si="286"/>
        <v>6</v>
      </c>
      <c r="K377" s="18">
        <f t="shared" si="287"/>
        <v>0.15453928074575488</v>
      </c>
      <c r="L377" s="18">
        <f t="shared" si="288"/>
        <v>6.6666666666666671E-3</v>
      </c>
      <c r="M377" s="6">
        <f t="shared" si="289"/>
        <v>1549.7258234357225</v>
      </c>
      <c r="N377" s="6">
        <f t="shared" si="326"/>
        <v>12.242834005142209</v>
      </c>
      <c r="O377" s="6">
        <f t="shared" si="290"/>
        <v>6363900.4749024957</v>
      </c>
      <c r="P377" s="6">
        <f>IF($B377&lt;$D$12,0,IF('Plot Data'!X327&gt;0,'Plot Data'!X327,MAX(0,MIN($D$15,$O377))))</f>
        <v>0</v>
      </c>
      <c r="Q377" s="97">
        <f t="shared" si="291"/>
        <v>0</v>
      </c>
      <c r="R377" s="97">
        <f t="shared" si="292"/>
        <v>0</v>
      </c>
      <c r="S377" s="6">
        <f t="shared" si="293"/>
        <v>1549.7258234357225</v>
      </c>
      <c r="T377" s="6"/>
      <c r="U377" s="6"/>
      <c r="V377" s="6">
        <f t="shared" si="294"/>
        <v>0</v>
      </c>
      <c r="W377" s="149">
        <f t="shared" si="327"/>
        <v>1</v>
      </c>
      <c r="X377" s="97">
        <f t="shared" si="295"/>
        <v>0</v>
      </c>
      <c r="Y377" s="6">
        <f t="shared" si="296"/>
        <v>271.10276990740186</v>
      </c>
      <c r="Z377" s="6">
        <f t="shared" si="297"/>
        <v>1193.4259505984166</v>
      </c>
      <c r="AA377" s="6">
        <f t="shared" si="298"/>
        <v>1030.190525648127</v>
      </c>
      <c r="AB377" s="6">
        <f t="shared" si="299"/>
        <v>55.272485242728472</v>
      </c>
      <c r="AC377" s="6">
        <f t="shared" si="300"/>
        <v>33.162250604194206</v>
      </c>
      <c r="AD377" s="6">
        <f t="array" ref="AD377">SUM(($A377-A347:A377=J347:J377)*(N347:N377))</f>
        <v>10.916315835438875</v>
      </c>
      <c r="AE377" s="6">
        <f t="shared" si="301"/>
        <v>7497506.1714624157</v>
      </c>
      <c r="AF377" s="6">
        <f t="shared" si="328"/>
        <v>7177625.1243428476</v>
      </c>
      <c r="AG377" s="6">
        <f t="shared" si="329"/>
        <v>0</v>
      </c>
      <c r="AH377" s="6">
        <f t="shared" si="302"/>
        <v>0</v>
      </c>
      <c r="AI377" s="6">
        <f t="shared" si="303"/>
        <v>0</v>
      </c>
      <c r="AJ377" s="6">
        <f t="shared" si="304"/>
        <v>4506.5411074956464</v>
      </c>
      <c r="AK377" s="6">
        <f t="shared" si="305"/>
        <v>5689.9821811963329</v>
      </c>
      <c r="AL377" s="6">
        <f t="shared" si="306"/>
        <v>583.1832715938375</v>
      </c>
      <c r="AM377" s="6">
        <f t="shared" si="307"/>
        <v>10779.706560285818</v>
      </c>
      <c r="AN377" s="6">
        <f t="shared" si="308"/>
        <v>309101.34055928071</v>
      </c>
      <c r="AO377" s="6">
        <f t="shared" si="309"/>
        <v>2493.8285375863638</v>
      </c>
      <c r="AP377" s="6">
        <f t="shared" si="310"/>
        <v>10.311097108844804</v>
      </c>
      <c r="AQ377" s="14">
        <f t="shared" si="311"/>
        <v>8</v>
      </c>
      <c r="AR377" s="146">
        <f t="shared" si="312"/>
        <v>0</v>
      </c>
      <c r="AS377" s="146">
        <f t="shared" si="313"/>
        <v>0.68</v>
      </c>
      <c r="AT377" s="146">
        <f t="shared" si="314"/>
        <v>1</v>
      </c>
      <c r="AU377" s="77">
        <f t="shared" si="315"/>
        <v>0</v>
      </c>
      <c r="AV377" s="77">
        <f t="shared" si="316"/>
        <v>742.0370093749732</v>
      </c>
      <c r="AW377" s="77">
        <f t="shared" si="317"/>
        <v>39.054579440788061</v>
      </c>
      <c r="AX377" s="77">
        <f t="shared" si="318"/>
        <v>17.350577274073714</v>
      </c>
      <c r="AY377" s="6">
        <f t="shared" si="330"/>
        <v>798.44216608983493</v>
      </c>
      <c r="AZ377" s="6">
        <f t="shared" si="319"/>
        <v>105646.29482325549</v>
      </c>
      <c r="BA377" s="6">
        <f t="shared" si="320"/>
        <v>754.29238206285356</v>
      </c>
      <c r="BB377" s="6">
        <f t="shared" si="321"/>
        <v>322374.87565715279</v>
      </c>
      <c r="BC377" s="6">
        <f t="shared" si="322"/>
        <v>64474.975131430561</v>
      </c>
      <c r="BD377" s="6">
        <f t="shared" si="323"/>
        <v>12540.19568057146</v>
      </c>
      <c r="BE377" s="6">
        <f t="shared" si="324"/>
        <v>0</v>
      </c>
      <c r="BF377" s="6">
        <f t="shared" si="331"/>
        <v>0</v>
      </c>
      <c r="BG377" s="6"/>
      <c r="BH377" s="6"/>
      <c r="BI377" s="51">
        <f t="shared" si="325"/>
        <v>0.95733500716049769</v>
      </c>
      <c r="BT377" s="18"/>
    </row>
    <row r="378" spans="1:72">
      <c r="A378">
        <f t="shared" si="278"/>
        <v>355</v>
      </c>
      <c r="B378" s="30">
        <f t="shared" si="279"/>
        <v>44124</v>
      </c>
      <c r="C378" s="14">
        <f t="shared" si="280"/>
        <v>8</v>
      </c>
      <c r="D378" s="14">
        <f t="shared" si="281"/>
        <v>3</v>
      </c>
      <c r="E378" s="14">
        <f t="shared" si="282"/>
        <v>3</v>
      </c>
      <c r="F378" s="53">
        <f t="shared" si="283"/>
        <v>44124</v>
      </c>
      <c r="G378" s="66">
        <f t="shared" si="284"/>
        <v>1.38</v>
      </c>
      <c r="H378" s="66">
        <f t="shared" si="277"/>
        <v>0.1</v>
      </c>
      <c r="I378" s="172">
        <f t="shared" si="285"/>
        <v>6.6E-3</v>
      </c>
      <c r="J378" s="14">
        <f t="shared" si="286"/>
        <v>6</v>
      </c>
      <c r="K378" s="18">
        <f t="shared" si="287"/>
        <v>0.16697000330941605</v>
      </c>
      <c r="L378" s="18">
        <f t="shared" si="288"/>
        <v>6.6666666666666671E-3</v>
      </c>
      <c r="M378" s="6">
        <f t="shared" si="289"/>
        <v>1706.4014157347301</v>
      </c>
      <c r="N378" s="6">
        <f t="shared" si="326"/>
        <v>11.262249343849218</v>
      </c>
      <c r="O378" s="6">
        <f t="shared" si="290"/>
        <v>6363717.4951668102</v>
      </c>
      <c r="P378" s="6">
        <f>IF($B378&lt;$D$12,0,IF('Plot Data'!X328&gt;0,'Plot Data'!X328,MAX(0,MIN($D$15,$O378))))</f>
        <v>0</v>
      </c>
      <c r="Q378" s="97">
        <f t="shared" si="291"/>
        <v>0</v>
      </c>
      <c r="R378" s="97">
        <f t="shared" si="292"/>
        <v>0</v>
      </c>
      <c r="S378" s="6">
        <f t="shared" si="293"/>
        <v>1706.4014157347301</v>
      </c>
      <c r="T378" s="6"/>
      <c r="U378" s="6"/>
      <c r="V378" s="6">
        <f t="shared" si="294"/>
        <v>0</v>
      </c>
      <c r="W378" s="149">
        <f t="shared" si="327"/>
        <v>1</v>
      </c>
      <c r="X378" s="97">
        <f t="shared" si="295"/>
        <v>0</v>
      </c>
      <c r="Y378" s="6">
        <f t="shared" si="296"/>
        <v>276.36242621364238</v>
      </c>
      <c r="Z378" s="6">
        <f t="shared" si="297"/>
        <v>1216.4012939601396</v>
      </c>
      <c r="AA378" s="6">
        <f t="shared" si="298"/>
        <v>1050.1772196118409</v>
      </c>
      <c r="AB378" s="6">
        <f t="shared" si="299"/>
        <v>56.343303355337646</v>
      </c>
      <c r="AC378" s="6">
        <f t="shared" si="300"/>
        <v>33.813998359848469</v>
      </c>
      <c r="AD378" s="6">
        <f t="array" ref="AD378">SUM(($A378-A348:A378=J348:J378)*(N348:N378))</f>
        <v>11.127802412679186</v>
      </c>
      <c r="AE378" s="6">
        <f t="shared" si="301"/>
        <v>7497495.0436600028</v>
      </c>
      <c r="AF378" s="6">
        <f t="shared" si="328"/>
        <v>7175918.7229271131</v>
      </c>
      <c r="AG378" s="6">
        <f t="shared" si="329"/>
        <v>0</v>
      </c>
      <c r="AH378" s="6">
        <f t="shared" si="302"/>
        <v>0</v>
      </c>
      <c r="AI378" s="6">
        <f t="shared" si="303"/>
        <v>0</v>
      </c>
      <c r="AJ378" s="6">
        <f t="shared" si="304"/>
        <v>4720.178803056594</v>
      </c>
      <c r="AK378" s="6">
        <f t="shared" si="305"/>
        <v>5799.8629521892944</v>
      </c>
      <c r="AL378" s="6">
        <f t="shared" si="306"/>
        <v>594.58477417664744</v>
      </c>
      <c r="AM378" s="6">
        <f t="shared" si="307"/>
        <v>11114.626529422538</v>
      </c>
      <c r="AN378" s="6">
        <f t="shared" si="308"/>
        <v>310461.694203466</v>
      </c>
      <c r="AO378" s="6">
        <f t="shared" si="309"/>
        <v>2504.9563399990429</v>
      </c>
      <c r="AP378" s="6">
        <f t="shared" si="310"/>
        <v>10.511696164406723</v>
      </c>
      <c r="AQ378" s="14">
        <f t="shared" si="311"/>
        <v>8</v>
      </c>
      <c r="AR378" s="146">
        <f t="shared" si="312"/>
        <v>0</v>
      </c>
      <c r="AS378" s="146">
        <f t="shared" si="313"/>
        <v>0.68</v>
      </c>
      <c r="AT378" s="146">
        <f t="shared" si="314"/>
        <v>1</v>
      </c>
      <c r="AU378" s="77">
        <f t="shared" si="315"/>
        <v>0</v>
      </c>
      <c r="AV378" s="77">
        <f t="shared" si="316"/>
        <v>756.36835237105947</v>
      </c>
      <c r="AW378" s="77">
        <f t="shared" si="317"/>
        <v>39.808860651108397</v>
      </c>
      <c r="AX378" s="77">
        <f t="shared" si="318"/>
        <v>17.687195277673105</v>
      </c>
      <c r="AY378" s="6">
        <f t="shared" si="330"/>
        <v>813.86440829984099</v>
      </c>
      <c r="AZ378" s="6">
        <f t="shared" si="319"/>
        <v>106460.15923155533</v>
      </c>
      <c r="BA378" s="6">
        <f t="shared" si="320"/>
        <v>768.92535861339172</v>
      </c>
      <c r="BB378" s="6">
        <f t="shared" si="321"/>
        <v>324081.27707288752</v>
      </c>
      <c r="BC378" s="6">
        <f t="shared" si="322"/>
        <v>64816.255414577507</v>
      </c>
      <c r="BD378" s="6">
        <f t="shared" si="323"/>
        <v>12596.538983926797</v>
      </c>
      <c r="BE378" s="6">
        <f t="shared" si="324"/>
        <v>0</v>
      </c>
      <c r="BF378" s="6">
        <f t="shared" si="331"/>
        <v>0</v>
      </c>
      <c r="BG378" s="6"/>
      <c r="BH378" s="6"/>
      <c r="BI378" s="51">
        <f t="shared" si="325"/>
        <v>0.9571088318351314</v>
      </c>
      <c r="BT378" s="18"/>
    </row>
    <row r="379" spans="1:72">
      <c r="A379">
        <f t="shared" si="278"/>
        <v>356</v>
      </c>
      <c r="B379" s="30">
        <f t="shared" si="279"/>
        <v>44125</v>
      </c>
      <c r="C379" s="14">
        <f t="shared" si="280"/>
        <v>8</v>
      </c>
      <c r="D379" s="14">
        <f t="shared" si="281"/>
        <v>3</v>
      </c>
      <c r="E379" s="14">
        <f t="shared" si="282"/>
        <v>3</v>
      </c>
      <c r="F379" s="53">
        <f t="shared" si="283"/>
        <v>44125</v>
      </c>
      <c r="G379" s="66">
        <f t="shared" si="284"/>
        <v>1.38</v>
      </c>
      <c r="H379" s="66">
        <f t="shared" si="277"/>
        <v>0.1</v>
      </c>
      <c r="I379" s="172">
        <f t="shared" si="285"/>
        <v>6.6E-3</v>
      </c>
      <c r="J379" s="14">
        <f t="shared" si="286"/>
        <v>6</v>
      </c>
      <c r="K379" s="18">
        <f t="shared" si="287"/>
        <v>0.1669483559222367</v>
      </c>
      <c r="L379" s="18">
        <f t="shared" si="288"/>
        <v>6.6666666666666671E-3</v>
      </c>
      <c r="M379" s="6">
        <f t="shared" si="289"/>
        <v>1760.2675737660934</v>
      </c>
      <c r="N379" s="6">
        <f t="shared" si="326"/>
        <v>11.617765986856217</v>
      </c>
      <c r="O379" s="6">
        <f t="shared" si="290"/>
        <v>6363423.3545609927</v>
      </c>
      <c r="P379" s="6">
        <f>IF($B379&lt;$D$12,0,IF('Plot Data'!X329&gt;0,'Plot Data'!X329,MAX(0,MIN($D$15,$O379))))</f>
        <v>0</v>
      </c>
      <c r="Q379" s="97">
        <f t="shared" si="291"/>
        <v>0</v>
      </c>
      <c r="R379" s="97">
        <f t="shared" si="292"/>
        <v>0</v>
      </c>
      <c r="S379" s="6">
        <f t="shared" si="293"/>
        <v>1760.2675737660934</v>
      </c>
      <c r="T379" s="6"/>
      <c r="U379" s="6"/>
      <c r="V379" s="6">
        <f t="shared" si="294"/>
        <v>0</v>
      </c>
      <c r="W379" s="149">
        <f t="shared" si="327"/>
        <v>1</v>
      </c>
      <c r="X379" s="97">
        <f t="shared" si="295"/>
        <v>0</v>
      </c>
      <c r="Y379" s="6">
        <f t="shared" si="296"/>
        <v>281.71651677668825</v>
      </c>
      <c r="Z379" s="6">
        <f t="shared" si="297"/>
        <v>1239.7806587485782</v>
      </c>
      <c r="AA379" s="6">
        <f t="shared" si="298"/>
        <v>1070.5227637514154</v>
      </c>
      <c r="AB379" s="6">
        <f t="shared" si="299"/>
        <v>57.433205059982441</v>
      </c>
      <c r="AC379" s="6">
        <f t="shared" si="300"/>
        <v>34.480590825423448</v>
      </c>
      <c r="AD379" s="6">
        <f t="array" ref="AD379">SUM(($A379-A349:A379=J349:J379)*(N349:N379))</f>
        <v>11.343057999346533</v>
      </c>
      <c r="AE379" s="6">
        <f t="shared" si="301"/>
        <v>7497483.7006020034</v>
      </c>
      <c r="AF379" s="6">
        <f t="shared" si="328"/>
        <v>7174158.4553533467</v>
      </c>
      <c r="AG379" s="6">
        <f t="shared" si="329"/>
        <v>0</v>
      </c>
      <c r="AH379" s="6">
        <f t="shared" si="302"/>
        <v>0</v>
      </c>
      <c r="AI379" s="6">
        <f t="shared" si="303"/>
        <v>0</v>
      </c>
      <c r="AJ379" s="6">
        <f t="shared" si="304"/>
        <v>4958.9492012974206</v>
      </c>
      <c r="AK379" s="6">
        <f t="shared" si="305"/>
        <v>5911.6876421264751</v>
      </c>
      <c r="AL379" s="6">
        <f t="shared" si="306"/>
        <v>606.19433041185994</v>
      </c>
      <c r="AM379" s="6">
        <f t="shared" si="307"/>
        <v>11476.831173835755</v>
      </c>
      <c r="AN379" s="6">
        <f t="shared" si="308"/>
        <v>311848.41407481954</v>
      </c>
      <c r="AO379" s="6">
        <f t="shared" si="309"/>
        <v>2516.2993979983894</v>
      </c>
      <c r="AP379" s="6">
        <f t="shared" si="310"/>
        <v>10.715900592592984</v>
      </c>
      <c r="AQ379" s="14">
        <f t="shared" si="311"/>
        <v>8</v>
      </c>
      <c r="AR379" s="146">
        <f t="shared" si="312"/>
        <v>0</v>
      </c>
      <c r="AS379" s="146">
        <f t="shared" si="313"/>
        <v>0.68</v>
      </c>
      <c r="AT379" s="146">
        <f t="shared" si="314"/>
        <v>1</v>
      </c>
      <c r="AU379" s="77">
        <f t="shared" si="315"/>
        <v>0</v>
      </c>
      <c r="AV379" s="77">
        <f t="shared" si="316"/>
        <v>770.9531640865772</v>
      </c>
      <c r="AW379" s="77">
        <f t="shared" si="317"/>
        <v>40.576482320346166</v>
      </c>
      <c r="AX379" s="77">
        <f t="shared" si="318"/>
        <v>18.029857073708044</v>
      </c>
      <c r="AY379" s="6">
        <f t="shared" si="330"/>
        <v>829.55950348063141</v>
      </c>
      <c r="AZ379" s="6">
        <f t="shared" si="319"/>
        <v>107289.71873503596</v>
      </c>
      <c r="BA379" s="6">
        <f t="shared" si="320"/>
        <v>783.82005507867348</v>
      </c>
      <c r="BB379" s="6">
        <f t="shared" si="321"/>
        <v>325841.54464665364</v>
      </c>
      <c r="BC379" s="6">
        <f t="shared" si="322"/>
        <v>65168.308929330728</v>
      </c>
      <c r="BD379" s="6">
        <f t="shared" si="323"/>
        <v>12653.97218898678</v>
      </c>
      <c r="BE379" s="6">
        <f t="shared" si="324"/>
        <v>0</v>
      </c>
      <c r="BF379" s="6">
        <f t="shared" si="331"/>
        <v>0</v>
      </c>
      <c r="BG379" s="6"/>
      <c r="BH379" s="6"/>
      <c r="BI379" s="51">
        <f t="shared" si="325"/>
        <v>0.95687549874597322</v>
      </c>
      <c r="BT379" s="18"/>
    </row>
    <row r="380" spans="1:72">
      <c r="A380">
        <f t="shared" si="278"/>
        <v>357</v>
      </c>
      <c r="B380" s="30">
        <f t="shared" si="279"/>
        <v>44126</v>
      </c>
      <c r="C380" s="14">
        <f t="shared" si="280"/>
        <v>8</v>
      </c>
      <c r="D380" s="14">
        <f t="shared" si="281"/>
        <v>3</v>
      </c>
      <c r="E380" s="14">
        <f t="shared" si="282"/>
        <v>3</v>
      </c>
      <c r="F380" s="53">
        <f t="shared" si="283"/>
        <v>44126</v>
      </c>
      <c r="G380" s="66">
        <f t="shared" si="284"/>
        <v>1.38</v>
      </c>
      <c r="H380" s="66">
        <f t="shared" si="277"/>
        <v>0.1</v>
      </c>
      <c r="I380" s="172">
        <f t="shared" si="285"/>
        <v>6.6E-3</v>
      </c>
      <c r="J380" s="14">
        <f t="shared" si="286"/>
        <v>6</v>
      </c>
      <c r="K380" s="18">
        <f t="shared" si="287"/>
        <v>0.1669260202470961</v>
      </c>
      <c r="L380" s="18">
        <f t="shared" si="288"/>
        <v>6.6666666666666671E-3</v>
      </c>
      <c r="M380" s="6">
        <f t="shared" si="289"/>
        <v>1818.6334413602851</v>
      </c>
      <c r="N380" s="6">
        <f t="shared" si="326"/>
        <v>12.002980712977882</v>
      </c>
      <c r="O380" s="6">
        <f t="shared" si="290"/>
        <v>6363105.8390139425</v>
      </c>
      <c r="P380" s="6">
        <f>IF($B380&lt;$D$12,0,IF('Plot Data'!X330&gt;0,'Plot Data'!X330,MAX(0,MIN($D$15,$O380))))</f>
        <v>0</v>
      </c>
      <c r="Q380" s="97">
        <f t="shared" si="291"/>
        <v>0</v>
      </c>
      <c r="R380" s="97">
        <f t="shared" si="292"/>
        <v>0</v>
      </c>
      <c r="S380" s="6">
        <f t="shared" si="293"/>
        <v>1818.6334413602851</v>
      </c>
      <c r="T380" s="6"/>
      <c r="U380" s="6"/>
      <c r="V380" s="6">
        <f t="shared" si="294"/>
        <v>0</v>
      </c>
      <c r="W380" s="149">
        <f t="shared" si="327"/>
        <v>1</v>
      </c>
      <c r="X380" s="97">
        <f t="shared" si="295"/>
        <v>0</v>
      </c>
      <c r="Y380" s="6">
        <f t="shared" si="296"/>
        <v>287.16602529991218</v>
      </c>
      <c r="Z380" s="6">
        <f t="shared" si="297"/>
        <v>1365.1211325877841</v>
      </c>
      <c r="AA380" s="6">
        <f t="shared" si="298"/>
        <v>1091.2308961396664</v>
      </c>
      <c r="AB380" s="6">
        <f t="shared" si="299"/>
        <v>58.542442133982931</v>
      </c>
      <c r="AC380" s="6">
        <f t="shared" si="300"/>
        <v>35.160789001079372</v>
      </c>
      <c r="AD380" s="6">
        <f t="array" ref="AD380">SUM(($A380-A350:A380=J350:J380)*(N350:N380))</f>
        <v>11.562132321461631</v>
      </c>
      <c r="AE380" s="6">
        <f t="shared" si="301"/>
        <v>7497472.1384696821</v>
      </c>
      <c r="AF380" s="6">
        <f t="shared" si="328"/>
        <v>7172339.821911986</v>
      </c>
      <c r="AG380" s="6">
        <f t="shared" si="329"/>
        <v>0</v>
      </c>
      <c r="AH380" s="6">
        <f t="shared" si="302"/>
        <v>0</v>
      </c>
      <c r="AI380" s="6">
        <f t="shared" si="303"/>
        <v>0</v>
      </c>
      <c r="AJ380" s="6">
        <f t="shared" si="304"/>
        <v>5125.2954847700103</v>
      </c>
      <c r="AK380" s="6">
        <f t="shared" si="305"/>
        <v>6127.0354364406094</v>
      </c>
      <c r="AL380" s="6">
        <f t="shared" si="306"/>
        <v>618.01385122330191</v>
      </c>
      <c r="AM380" s="6">
        <f t="shared" si="307"/>
        <v>11870.344772433922</v>
      </c>
      <c r="AN380" s="6">
        <f t="shared" si="308"/>
        <v>313261.97178526025</v>
      </c>
      <c r="AO380" s="6">
        <f t="shared" si="309"/>
        <v>2527.8615303198512</v>
      </c>
      <c r="AP380" s="6">
        <f t="shared" si="310"/>
        <v>10.923765239067247</v>
      </c>
      <c r="AQ380" s="14">
        <f t="shared" si="311"/>
        <v>8</v>
      </c>
      <c r="AR380" s="146">
        <f t="shared" si="312"/>
        <v>0</v>
      </c>
      <c r="AS380" s="146">
        <f t="shared" si="313"/>
        <v>0.68</v>
      </c>
      <c r="AT380" s="146">
        <f t="shared" si="314"/>
        <v>1</v>
      </c>
      <c r="AU380" s="77">
        <f t="shared" si="315"/>
        <v>0</v>
      </c>
      <c r="AV380" s="77">
        <f t="shared" si="316"/>
        <v>785.7952358982501</v>
      </c>
      <c r="AW380" s="77">
        <f t="shared" si="317"/>
        <v>41.357643994644746</v>
      </c>
      <c r="AX380" s="77">
        <f t="shared" si="318"/>
        <v>18.378625619194381</v>
      </c>
      <c r="AY380" s="6">
        <f t="shared" si="330"/>
        <v>845.53150551208921</v>
      </c>
      <c r="AZ380" s="6">
        <f t="shared" si="319"/>
        <v>108135.25024054805</v>
      </c>
      <c r="BA380" s="6">
        <f t="shared" si="320"/>
        <v>798.98041287759509</v>
      </c>
      <c r="BB380" s="6">
        <f t="shared" si="321"/>
        <v>327660.1780880139</v>
      </c>
      <c r="BC380" s="6">
        <f t="shared" si="322"/>
        <v>65532.035617602785</v>
      </c>
      <c r="BD380" s="6">
        <f t="shared" si="323"/>
        <v>12712.514631120763</v>
      </c>
      <c r="BE380" s="6">
        <f t="shared" si="324"/>
        <v>0</v>
      </c>
      <c r="BF380" s="6">
        <f t="shared" si="331"/>
        <v>0</v>
      </c>
      <c r="BG380" s="6"/>
      <c r="BH380" s="6"/>
      <c r="BI380" s="51">
        <f t="shared" si="325"/>
        <v>0.95663440816412837</v>
      </c>
      <c r="BT380" s="18"/>
    </row>
    <row r="381" spans="1:72">
      <c r="A381">
        <f t="shared" si="278"/>
        <v>358</v>
      </c>
      <c r="B381" s="30">
        <f t="shared" si="279"/>
        <v>44127</v>
      </c>
      <c r="C381" s="14">
        <f t="shared" si="280"/>
        <v>8</v>
      </c>
      <c r="D381" s="14">
        <f t="shared" si="281"/>
        <v>3</v>
      </c>
      <c r="E381" s="14">
        <f t="shared" si="282"/>
        <v>3</v>
      </c>
      <c r="F381" s="53">
        <f t="shared" si="283"/>
        <v>44127</v>
      </c>
      <c r="G381" s="66">
        <f t="shared" si="284"/>
        <v>1.38</v>
      </c>
      <c r="H381" s="66">
        <f t="shared" si="277"/>
        <v>0.1</v>
      </c>
      <c r="I381" s="172">
        <f t="shared" si="285"/>
        <v>6.6E-3</v>
      </c>
      <c r="J381" s="14">
        <f t="shared" si="286"/>
        <v>6</v>
      </c>
      <c r="K381" s="18">
        <f t="shared" si="287"/>
        <v>0.16690293856087718</v>
      </c>
      <c r="L381" s="18">
        <f t="shared" si="288"/>
        <v>6.6666666666666671E-3</v>
      </c>
      <c r="M381" s="6">
        <f t="shared" si="289"/>
        <v>1882.1671887509633</v>
      </c>
      <c r="N381" s="6">
        <f t="shared" si="326"/>
        <v>12.422303445756357</v>
      </c>
      <c r="O381" s="6">
        <f t="shared" si="290"/>
        <v>6362761.5246426612</v>
      </c>
      <c r="P381" s="6">
        <f>IF($B381&lt;$D$12,0,IF('Plot Data'!X331&gt;0,'Plot Data'!X331,MAX(0,MIN($D$15,$O381))))</f>
        <v>0</v>
      </c>
      <c r="Q381" s="97">
        <f t="shared" si="291"/>
        <v>0</v>
      </c>
      <c r="R381" s="97">
        <f t="shared" si="292"/>
        <v>0</v>
      </c>
      <c r="S381" s="6">
        <f t="shared" si="293"/>
        <v>1882.1671887509633</v>
      </c>
      <c r="T381" s="6"/>
      <c r="U381" s="6"/>
      <c r="V381" s="6">
        <f t="shared" si="294"/>
        <v>0</v>
      </c>
      <c r="W381" s="149">
        <f t="shared" si="327"/>
        <v>1</v>
      </c>
      <c r="X381" s="97">
        <f t="shared" si="295"/>
        <v>0</v>
      </c>
      <c r="Y381" s="6">
        <f t="shared" si="296"/>
        <v>292.71221066991467</v>
      </c>
      <c r="Z381" s="6">
        <f t="shared" si="297"/>
        <v>1408.2140590128747</v>
      </c>
      <c r="AA381" s="6">
        <f t="shared" si="298"/>
        <v>1112.3064005456756</v>
      </c>
      <c r="AB381" s="6">
        <f t="shared" si="299"/>
        <v>59.671297529920828</v>
      </c>
      <c r="AC381" s="6">
        <f t="shared" si="300"/>
        <v>35.853754874573248</v>
      </c>
      <c r="AD381" s="6">
        <f t="array" ref="AD381">SUM(($A381-A351:A381=J351:J381)*(N351:N381))</f>
        <v>11.785081262159364</v>
      </c>
      <c r="AE381" s="6">
        <f t="shared" si="301"/>
        <v>7497460.3533884203</v>
      </c>
      <c r="AF381" s="6">
        <f t="shared" si="328"/>
        <v>7170457.6547232354</v>
      </c>
      <c r="AG381" s="6">
        <f t="shared" si="329"/>
        <v>0</v>
      </c>
      <c r="AH381" s="6">
        <f t="shared" si="302"/>
        <v>0</v>
      </c>
      <c r="AI381" s="6">
        <f t="shared" si="303"/>
        <v>0</v>
      </c>
      <c r="AJ381" s="6">
        <f t="shared" si="304"/>
        <v>5306.536403838184</v>
      </c>
      <c r="AK381" s="6">
        <f t="shared" si="305"/>
        <v>6363.2717973778881</v>
      </c>
      <c r="AL381" s="6">
        <f t="shared" si="306"/>
        <v>630.04631261649013</v>
      </c>
      <c r="AM381" s="6">
        <f t="shared" si="307"/>
        <v>12299.854513832563</v>
      </c>
      <c r="AN381" s="6">
        <f t="shared" si="308"/>
        <v>314702.84415135044</v>
      </c>
      <c r="AO381" s="6">
        <f t="shared" si="309"/>
        <v>2539.6466115820108</v>
      </c>
      <c r="AP381" s="6">
        <f t="shared" si="310"/>
        <v>11.135346919516776</v>
      </c>
      <c r="AQ381" s="14">
        <f t="shared" si="311"/>
        <v>8</v>
      </c>
      <c r="AR381" s="146">
        <f t="shared" si="312"/>
        <v>0</v>
      </c>
      <c r="AS381" s="146">
        <f t="shared" si="313"/>
        <v>0.68</v>
      </c>
      <c r="AT381" s="146">
        <f t="shared" si="314"/>
        <v>1</v>
      </c>
      <c r="AU381" s="77">
        <f t="shared" si="315"/>
        <v>0</v>
      </c>
      <c r="AV381" s="77">
        <f t="shared" si="316"/>
        <v>800.89830555158142</v>
      </c>
      <c r="AW381" s="77">
        <f t="shared" si="317"/>
        <v>42.152542397451654</v>
      </c>
      <c r="AX381" s="77">
        <f t="shared" si="318"/>
        <v>18.733581482874534</v>
      </c>
      <c r="AY381" s="6">
        <f t="shared" si="330"/>
        <v>861.7844294319076</v>
      </c>
      <c r="AZ381" s="6">
        <f t="shared" si="319"/>
        <v>108997.03466997996</v>
      </c>
      <c r="BA381" s="6">
        <f t="shared" si="320"/>
        <v>814.41025105754466</v>
      </c>
      <c r="BB381" s="6">
        <f t="shared" si="321"/>
        <v>329542.34527676489</v>
      </c>
      <c r="BC381" s="6">
        <f t="shared" si="322"/>
        <v>65908.46905535298</v>
      </c>
      <c r="BD381" s="6">
        <f t="shared" si="323"/>
        <v>12772.185928650684</v>
      </c>
      <c r="BE381" s="6">
        <f t="shared" si="324"/>
        <v>0</v>
      </c>
      <c r="BF381" s="6">
        <f t="shared" si="331"/>
        <v>0</v>
      </c>
      <c r="BG381" s="6"/>
      <c r="BH381" s="6"/>
      <c r="BI381" s="51">
        <f t="shared" si="325"/>
        <v>0.95638487124278038</v>
      </c>
      <c r="BT381" s="18"/>
    </row>
    <row r="382" spans="1:72">
      <c r="A382">
        <f t="shared" si="278"/>
        <v>359</v>
      </c>
      <c r="B382" s="30">
        <f t="shared" si="279"/>
        <v>44128</v>
      </c>
      <c r="C382" s="14">
        <f t="shared" si="280"/>
        <v>8</v>
      </c>
      <c r="D382" s="14">
        <f t="shared" si="281"/>
        <v>3</v>
      </c>
      <c r="E382" s="14">
        <f t="shared" si="282"/>
        <v>3</v>
      </c>
      <c r="F382" s="53">
        <f t="shared" si="283"/>
        <v>44128</v>
      </c>
      <c r="G382" s="66">
        <f t="shared" si="284"/>
        <v>1.38</v>
      </c>
      <c r="H382" s="66">
        <f t="shared" si="277"/>
        <v>0.1</v>
      </c>
      <c r="I382" s="172">
        <f t="shared" si="285"/>
        <v>6.6E-3</v>
      </c>
      <c r="J382" s="14">
        <f t="shared" si="286"/>
        <v>6</v>
      </c>
      <c r="K382" s="18">
        <f t="shared" si="287"/>
        <v>0.16687904456124847</v>
      </c>
      <c r="L382" s="18">
        <f t="shared" si="288"/>
        <v>6.6666666666666671E-3</v>
      </c>
      <c r="M382" s="6">
        <f t="shared" si="289"/>
        <v>1951.6467515827364</v>
      </c>
      <c r="N382" s="6">
        <f t="shared" si="326"/>
        <v>12.880868560446061</v>
      </c>
      <c r="O382" s="6">
        <f t="shared" si="290"/>
        <v>6362386.4240433993</v>
      </c>
      <c r="P382" s="6">
        <f>IF($B382&lt;$D$12,0,IF('Plot Data'!X332&gt;0,'Plot Data'!X332,MAX(0,MIN($D$15,$O382))))</f>
        <v>0</v>
      </c>
      <c r="Q382" s="97">
        <f t="shared" si="291"/>
        <v>0</v>
      </c>
      <c r="R382" s="97">
        <f t="shared" si="292"/>
        <v>0</v>
      </c>
      <c r="S382" s="6">
        <f t="shared" si="293"/>
        <v>1951.6467515827364</v>
      </c>
      <c r="T382" s="6"/>
      <c r="U382" s="6"/>
      <c r="V382" s="6">
        <f t="shared" si="294"/>
        <v>0</v>
      </c>
      <c r="W382" s="149">
        <f t="shared" si="327"/>
        <v>1</v>
      </c>
      <c r="X382" s="97">
        <f t="shared" si="295"/>
        <v>0</v>
      </c>
      <c r="Y382" s="6">
        <f t="shared" si="296"/>
        <v>298.35648764960416</v>
      </c>
      <c r="Z382" s="6">
        <f t="shared" si="297"/>
        <v>1454.9067530882282</v>
      </c>
      <c r="AA382" s="6">
        <f t="shared" si="298"/>
        <v>1133.7546530684958</v>
      </c>
      <c r="AB382" s="6">
        <f t="shared" si="299"/>
        <v>60.820064698006973</v>
      </c>
      <c r="AC382" s="6">
        <f t="shared" si="300"/>
        <v>36.559100757090107</v>
      </c>
      <c r="AD382" s="6">
        <f t="array" ref="AD382">SUM(($A382-A352:A382=J352:J382)*(N352:N382))</f>
        <v>12.011962777856379</v>
      </c>
      <c r="AE382" s="6">
        <f t="shared" si="301"/>
        <v>7497448.3414256424</v>
      </c>
      <c r="AF382" s="6">
        <f t="shared" si="328"/>
        <v>7168506.0079716528</v>
      </c>
      <c r="AG382" s="6">
        <f t="shared" si="329"/>
        <v>0</v>
      </c>
      <c r="AH382" s="6">
        <f t="shared" si="302"/>
        <v>0</v>
      </c>
      <c r="AI382" s="6">
        <f t="shared" si="303"/>
        <v>0</v>
      </c>
      <c r="AJ382" s="6">
        <f t="shared" si="304"/>
        <v>5504.9199146830879</v>
      </c>
      <c r="AK382" s="6">
        <f t="shared" si="305"/>
        <v>6623.603832699614</v>
      </c>
      <c r="AL382" s="6">
        <f t="shared" si="306"/>
        <v>642.2953137795505</v>
      </c>
      <c r="AM382" s="6">
        <f t="shared" si="307"/>
        <v>12770.819061162252</v>
      </c>
      <c r="AN382" s="6">
        <f t="shared" si="308"/>
        <v>316171.5143928256</v>
      </c>
      <c r="AO382" s="6">
        <f t="shared" si="309"/>
        <v>2551.6585743598671</v>
      </c>
      <c r="AP382" s="6">
        <f t="shared" si="310"/>
        <v>11.350701717183515</v>
      </c>
      <c r="AQ382" s="14">
        <f t="shared" si="311"/>
        <v>8</v>
      </c>
      <c r="AR382" s="146">
        <f t="shared" si="312"/>
        <v>0</v>
      </c>
      <c r="AS382" s="146">
        <f t="shared" si="313"/>
        <v>0.68</v>
      </c>
      <c r="AT382" s="146">
        <f t="shared" si="314"/>
        <v>1</v>
      </c>
      <c r="AU382" s="77">
        <f t="shared" si="315"/>
        <v>0</v>
      </c>
      <c r="AV382" s="77">
        <f t="shared" si="316"/>
        <v>881.86825165170853</v>
      </c>
      <c r="AW382" s="77">
        <f t="shared" si="317"/>
        <v>46.414118507984661</v>
      </c>
      <c r="AX382" s="77">
        <f t="shared" si="318"/>
        <v>19.094815209574662</v>
      </c>
      <c r="AY382" s="6">
        <f t="shared" si="330"/>
        <v>947.37718536926786</v>
      </c>
      <c r="AZ382" s="6">
        <f t="shared" si="319"/>
        <v>109944.41185534923</v>
      </c>
      <c r="BA382" s="6">
        <f t="shared" si="320"/>
        <v>839.97829135322536</v>
      </c>
      <c r="BB382" s="6">
        <f t="shared" si="321"/>
        <v>331493.99202834762</v>
      </c>
      <c r="BC382" s="6">
        <f t="shared" si="322"/>
        <v>66298.798405669528</v>
      </c>
      <c r="BD382" s="6">
        <f t="shared" si="323"/>
        <v>12833.005993348692</v>
      </c>
      <c r="BE382" s="6">
        <f t="shared" si="324"/>
        <v>0</v>
      </c>
      <c r="BF382" s="6">
        <f t="shared" si="331"/>
        <v>0</v>
      </c>
      <c r="BG382" s="6"/>
      <c r="BH382" s="6"/>
      <c r="BI382" s="51">
        <f t="shared" si="325"/>
        <v>0.9561260953761449</v>
      </c>
      <c r="BT382" s="18"/>
    </row>
    <row r="383" spans="1:72">
      <c r="A383">
        <f t="shared" si="278"/>
        <v>360</v>
      </c>
      <c r="B383" s="30">
        <f t="shared" si="279"/>
        <v>44129</v>
      </c>
      <c r="C383" s="14">
        <f t="shared" si="280"/>
        <v>8</v>
      </c>
      <c r="D383" s="14">
        <f t="shared" si="281"/>
        <v>3</v>
      </c>
      <c r="E383" s="14">
        <f t="shared" si="282"/>
        <v>3</v>
      </c>
      <c r="F383" s="53">
        <f t="shared" si="283"/>
        <v>44129</v>
      </c>
      <c r="G383" s="66">
        <f t="shared" si="284"/>
        <v>1.38</v>
      </c>
      <c r="H383" s="66">
        <f t="shared" si="277"/>
        <v>0.1</v>
      </c>
      <c r="I383" s="172">
        <f t="shared" si="285"/>
        <v>6.6E-3</v>
      </c>
      <c r="J383" s="14">
        <f t="shared" si="286"/>
        <v>6</v>
      </c>
      <c r="K383" s="18">
        <f t="shared" si="287"/>
        <v>0.1668542619545216</v>
      </c>
      <c r="L383" s="18">
        <f t="shared" si="288"/>
        <v>6.6666666666666671E-3</v>
      </c>
      <c r="M383" s="6">
        <f t="shared" si="289"/>
        <v>2027.9778472259597</v>
      </c>
      <c r="N383" s="6">
        <f t="shared" si="326"/>
        <v>13.384653791691335</v>
      </c>
      <c r="O383" s="6">
        <f t="shared" si="290"/>
        <v>6361975.8940098081</v>
      </c>
      <c r="P383" s="6">
        <f>IF($B383&lt;$D$12,0,IF('Plot Data'!X333&gt;0,'Plot Data'!X333,MAX(0,MIN($D$15,$O383))))</f>
        <v>0</v>
      </c>
      <c r="Q383" s="97">
        <f t="shared" si="291"/>
        <v>0</v>
      </c>
      <c r="R383" s="97">
        <f t="shared" si="292"/>
        <v>0</v>
      </c>
      <c r="S383" s="6">
        <f t="shared" si="293"/>
        <v>2027.9778472259597</v>
      </c>
      <c r="T383" s="6"/>
      <c r="U383" s="6"/>
      <c r="V383" s="6">
        <f t="shared" si="294"/>
        <v>0</v>
      </c>
      <c r="W383" s="149">
        <f t="shared" si="327"/>
        <v>1</v>
      </c>
      <c r="X383" s="97">
        <f t="shared" si="295"/>
        <v>0</v>
      </c>
      <c r="Y383" s="6">
        <f t="shared" si="296"/>
        <v>304.1003234900349</v>
      </c>
      <c r="Z383" s="6">
        <f t="shared" si="297"/>
        <v>1505.7337510007708</v>
      </c>
      <c r="AA383" s="6">
        <f t="shared" si="298"/>
        <v>1155.5812292621324</v>
      </c>
      <c r="AB383" s="6">
        <f t="shared" si="299"/>
        <v>61.989032937428902</v>
      </c>
      <c r="AC383" s="6">
        <f t="shared" si="300"/>
        <v>37.276888524010758</v>
      </c>
      <c r="AD383" s="6">
        <f t="array" ref="AD383">SUM(($A383-A353:A383=J353:J383)*(N353:N383))</f>
        <v>12.242834005142209</v>
      </c>
      <c r="AE383" s="6">
        <f t="shared" si="301"/>
        <v>7497436.0985916369</v>
      </c>
      <c r="AF383" s="6">
        <f t="shared" si="328"/>
        <v>7166478.0301244268</v>
      </c>
      <c r="AG383" s="6">
        <f t="shared" si="329"/>
        <v>0</v>
      </c>
      <c r="AH383" s="6">
        <f t="shared" si="302"/>
        <v>0</v>
      </c>
      <c r="AI383" s="6">
        <f t="shared" si="303"/>
        <v>0</v>
      </c>
      <c r="AJ383" s="6">
        <f t="shared" si="304"/>
        <v>5723.0636874182419</v>
      </c>
      <c r="AK383" s="6">
        <f t="shared" si="305"/>
        <v>6911.7673215008235</v>
      </c>
      <c r="AL383" s="6">
        <f t="shared" si="306"/>
        <v>654.76462418782648</v>
      </c>
      <c r="AM383" s="6">
        <f t="shared" si="307"/>
        <v>13289.595633106892</v>
      </c>
      <c r="AN383" s="6">
        <f t="shared" si="308"/>
        <v>317668.47283410176</v>
      </c>
      <c r="AO383" s="6">
        <f t="shared" si="309"/>
        <v>2563.9014083650095</v>
      </c>
      <c r="AP383" s="6">
        <f t="shared" si="310"/>
        <v>11.5698838020121</v>
      </c>
      <c r="AQ383" s="14">
        <f t="shared" si="311"/>
        <v>8</v>
      </c>
      <c r="AR383" s="146">
        <f t="shared" si="312"/>
        <v>0</v>
      </c>
      <c r="AS383" s="146">
        <f t="shared" si="313"/>
        <v>0.68</v>
      </c>
      <c r="AT383" s="146">
        <f t="shared" si="314"/>
        <v>1</v>
      </c>
      <c r="AU383" s="77">
        <f t="shared" si="315"/>
        <v>0</v>
      </c>
      <c r="AV383" s="77">
        <f t="shared" si="316"/>
        <v>909.70628212231713</v>
      </c>
      <c r="AW383" s="77">
        <f t="shared" si="317"/>
        <v>47.879278006437744</v>
      </c>
      <c r="AX383" s="77">
        <f t="shared" si="318"/>
        <v>19.462420703362227</v>
      </c>
      <c r="AY383" s="6">
        <f t="shared" si="330"/>
        <v>977.0479808321171</v>
      </c>
      <c r="AZ383" s="6">
        <f t="shared" si="319"/>
        <v>110921.45983618134</v>
      </c>
      <c r="BA383" s="6">
        <f t="shared" si="320"/>
        <v>867.65816843081222</v>
      </c>
      <c r="BB383" s="6">
        <f t="shared" si="321"/>
        <v>333521.96987557359</v>
      </c>
      <c r="BC383" s="6">
        <f t="shared" si="322"/>
        <v>66704.393975114726</v>
      </c>
      <c r="BD383" s="6">
        <f t="shared" si="323"/>
        <v>12894.99502628612</v>
      </c>
      <c r="BE383" s="6">
        <f t="shared" si="324"/>
        <v>0</v>
      </c>
      <c r="BF383" s="6">
        <f t="shared" si="331"/>
        <v>0</v>
      </c>
      <c r="BG383" s="6"/>
      <c r="BH383" s="6"/>
      <c r="BI383" s="51">
        <f t="shared" si="325"/>
        <v>0.95585716715486524</v>
      </c>
      <c r="BT383" s="18"/>
    </row>
    <row r="384" spans="1:72">
      <c r="A384">
        <f t="shared" si="278"/>
        <v>361</v>
      </c>
      <c r="B384" s="30">
        <f t="shared" si="279"/>
        <v>44130</v>
      </c>
      <c r="C384" s="14">
        <f t="shared" si="280"/>
        <v>8</v>
      </c>
      <c r="D384" s="14">
        <f t="shared" si="281"/>
        <v>3</v>
      </c>
      <c r="E384" s="14">
        <f t="shared" si="282"/>
        <v>3</v>
      </c>
      <c r="F384" s="53">
        <f t="shared" si="283"/>
        <v>44130</v>
      </c>
      <c r="G384" s="66">
        <f t="shared" si="284"/>
        <v>1.38</v>
      </c>
      <c r="H384" s="66">
        <f t="shared" si="277"/>
        <v>0.1</v>
      </c>
      <c r="I384" s="172">
        <f t="shared" si="285"/>
        <v>6.6E-3</v>
      </c>
      <c r="J384" s="14">
        <f t="shared" si="286"/>
        <v>6</v>
      </c>
      <c r="K384" s="18">
        <f t="shared" si="287"/>
        <v>0.16682850281084549</v>
      </c>
      <c r="L384" s="18">
        <f t="shared" si="288"/>
        <v>6.6666666666666671E-3</v>
      </c>
      <c r="M384" s="6">
        <f t="shared" si="289"/>
        <v>2112.2150379805976</v>
      </c>
      <c r="N384" s="6">
        <f t="shared" si="326"/>
        <v>13.940619250671944</v>
      </c>
      <c r="O384" s="6">
        <f t="shared" si="290"/>
        <v>6361524.5275147501</v>
      </c>
      <c r="P384" s="6">
        <f>IF($B384&lt;$D$12,0,IF('Plot Data'!X334&gt;0,'Plot Data'!X334,MAX(0,MIN($D$15,$O384))))</f>
        <v>0</v>
      </c>
      <c r="Q384" s="97">
        <f t="shared" si="291"/>
        <v>0</v>
      </c>
      <c r="R384" s="97">
        <f t="shared" si="292"/>
        <v>0</v>
      </c>
      <c r="S384" s="6">
        <f t="shared" si="293"/>
        <v>2112.2150379805976</v>
      </c>
      <c r="T384" s="6"/>
      <c r="U384" s="6"/>
      <c r="V384" s="6">
        <f t="shared" si="294"/>
        <v>0</v>
      </c>
      <c r="W384" s="149">
        <f t="shared" si="327"/>
        <v>1</v>
      </c>
      <c r="X384" s="97">
        <f t="shared" si="295"/>
        <v>0</v>
      </c>
      <c r="Y384" s="6">
        <f t="shared" si="296"/>
        <v>309.94516468714454</v>
      </c>
      <c r="Z384" s="6">
        <f t="shared" si="297"/>
        <v>1561.3174012661893</v>
      </c>
      <c r="AA384" s="6">
        <f t="shared" si="298"/>
        <v>1177.7916258111491</v>
      </c>
      <c r="AB384" s="6">
        <f t="shared" si="299"/>
        <v>68.256056629389207</v>
      </c>
      <c r="AC384" s="6">
        <f t="shared" si="300"/>
        <v>38.007547342977766</v>
      </c>
      <c r="AD384" s="6">
        <f t="array" ref="AD384">SUM(($A384-A354:A384=J354:J384)*(N354:N384))</f>
        <v>11.262249343849218</v>
      </c>
      <c r="AE384" s="6">
        <f t="shared" si="301"/>
        <v>7497424.8363422928</v>
      </c>
      <c r="AF384" s="6">
        <f t="shared" si="328"/>
        <v>7164365.8150864458</v>
      </c>
      <c r="AG384" s="6">
        <f t="shared" si="329"/>
        <v>0</v>
      </c>
      <c r="AH384" s="6">
        <f t="shared" si="302"/>
        <v>0</v>
      </c>
      <c r="AI384" s="6">
        <f t="shared" si="303"/>
        <v>0</v>
      </c>
      <c r="AJ384" s="6">
        <f t="shared" si="304"/>
        <v>5964.0161594455049</v>
      </c>
      <c r="AK384" s="6">
        <f t="shared" si="305"/>
        <v>7227.0370403264751</v>
      </c>
      <c r="AL384" s="6">
        <f t="shared" si="306"/>
        <v>673.75088413038861</v>
      </c>
      <c r="AM384" s="6">
        <f t="shared" si="307"/>
        <v>13864.804083902369</v>
      </c>
      <c r="AN384" s="6">
        <f t="shared" si="308"/>
        <v>319194.21717194299</v>
      </c>
      <c r="AO384" s="6">
        <f t="shared" si="309"/>
        <v>2575.1636577088589</v>
      </c>
      <c r="AP384" s="6">
        <f t="shared" si="310"/>
        <v>11.619302874642147</v>
      </c>
      <c r="AQ384" s="14">
        <f t="shared" si="311"/>
        <v>8</v>
      </c>
      <c r="AR384" s="146">
        <f t="shared" si="312"/>
        <v>0</v>
      </c>
      <c r="AS384" s="146">
        <f t="shared" si="313"/>
        <v>0.68</v>
      </c>
      <c r="AT384" s="146">
        <f t="shared" si="314"/>
        <v>1</v>
      </c>
      <c r="AU384" s="77">
        <f t="shared" si="315"/>
        <v>0</v>
      </c>
      <c r="AV384" s="77">
        <f t="shared" si="316"/>
        <v>939.86976249499537</v>
      </c>
      <c r="AW384" s="77">
        <f t="shared" si="317"/>
        <v>49.466829604999759</v>
      </c>
      <c r="AX384" s="77">
        <f t="shared" si="318"/>
        <v>19.836490539977248</v>
      </c>
      <c r="AY384" s="6">
        <f t="shared" si="330"/>
        <v>1009.1730826399724</v>
      </c>
      <c r="AZ384" s="6">
        <f t="shared" si="319"/>
        <v>111930.63291882131</v>
      </c>
      <c r="BA384" s="6">
        <f t="shared" si="320"/>
        <v>897.76258508083163</v>
      </c>
      <c r="BB384" s="6">
        <f t="shared" si="321"/>
        <v>335634.18491355417</v>
      </c>
      <c r="BC384" s="6">
        <f t="shared" si="322"/>
        <v>67126.83698271084</v>
      </c>
      <c r="BD384" s="6">
        <f t="shared" si="323"/>
        <v>12963.251082915509</v>
      </c>
      <c r="BE384" s="6">
        <f t="shared" si="324"/>
        <v>0</v>
      </c>
      <c r="BF384" s="6">
        <f t="shared" si="331"/>
        <v>0</v>
      </c>
      <c r="BG384" s="6"/>
      <c r="BH384" s="6"/>
      <c r="BI384" s="51">
        <f t="shared" si="325"/>
        <v>0.95557687759116849</v>
      </c>
      <c r="BT384" s="18"/>
    </row>
    <row r="385" spans="1:72">
      <c r="A385">
        <f t="shared" si="278"/>
        <v>362</v>
      </c>
      <c r="B385" s="30">
        <f t="shared" si="279"/>
        <v>44131</v>
      </c>
      <c r="C385" s="14">
        <f t="shared" si="280"/>
        <v>8</v>
      </c>
      <c r="D385" s="14">
        <f t="shared" si="281"/>
        <v>3</v>
      </c>
      <c r="E385" s="14">
        <f t="shared" si="282"/>
        <v>3</v>
      </c>
      <c r="F385" s="53">
        <f t="shared" si="283"/>
        <v>44131</v>
      </c>
      <c r="G385" s="66">
        <f t="shared" si="284"/>
        <v>1.38</v>
      </c>
      <c r="H385" s="66">
        <f t="shared" si="277"/>
        <v>0.1</v>
      </c>
      <c r="I385" s="172">
        <f t="shared" si="285"/>
        <v>6.6E-3</v>
      </c>
      <c r="J385" s="14">
        <f t="shared" si="286"/>
        <v>6</v>
      </c>
      <c r="K385" s="18">
        <f t="shared" si="287"/>
        <v>0.1668016508043148</v>
      </c>
      <c r="L385" s="18">
        <f t="shared" si="288"/>
        <v>6.6666666666666671E-3</v>
      </c>
      <c r="M385" s="6">
        <f t="shared" si="289"/>
        <v>2204.7811221303746</v>
      </c>
      <c r="N385" s="6">
        <f t="shared" si="326"/>
        <v>14.551555406060473</v>
      </c>
      <c r="O385" s="6">
        <f t="shared" si="290"/>
        <v>6361026.0274196314</v>
      </c>
      <c r="P385" s="6">
        <f>IF($B385&lt;$D$12,0,IF('Plot Data'!X335&gt;0,'Plot Data'!X335,MAX(0,MIN($D$15,$O385))))</f>
        <v>0</v>
      </c>
      <c r="Q385" s="97">
        <f t="shared" si="291"/>
        <v>0</v>
      </c>
      <c r="R385" s="97">
        <f t="shared" si="292"/>
        <v>0</v>
      </c>
      <c r="S385" s="6">
        <f t="shared" si="293"/>
        <v>2204.7811221303746</v>
      </c>
      <c r="T385" s="6"/>
      <c r="U385" s="6"/>
      <c r="V385" s="6">
        <f t="shared" si="294"/>
        <v>0</v>
      </c>
      <c r="W385" s="149">
        <f t="shared" si="327"/>
        <v>1</v>
      </c>
      <c r="X385" s="97">
        <f t="shared" si="295"/>
        <v>0</v>
      </c>
      <c r="Y385" s="6">
        <f t="shared" si="296"/>
        <v>341.28028314694603</v>
      </c>
      <c r="Z385" s="6">
        <f t="shared" si="297"/>
        <v>1622.3822777807679</v>
      </c>
      <c r="AA385" s="6">
        <f t="shared" si="298"/>
        <v>1296.865075958395</v>
      </c>
      <c r="AB385" s="6">
        <f t="shared" si="299"/>
        <v>70.410702950643739</v>
      </c>
      <c r="AC385" s="6">
        <f t="shared" si="300"/>
        <v>38.751675281310789</v>
      </c>
      <c r="AD385" s="6">
        <f t="array" ref="AD385">SUM(($A385-A355:A385=J355:J385)*(N355:N385))</f>
        <v>11.617765986856217</v>
      </c>
      <c r="AE385" s="6">
        <f t="shared" si="301"/>
        <v>7497413.2185763055</v>
      </c>
      <c r="AF385" s="6">
        <f t="shared" si="328"/>
        <v>7162161.0339643154</v>
      </c>
      <c r="AG385" s="6">
        <f t="shared" si="329"/>
        <v>0</v>
      </c>
      <c r="AH385" s="6">
        <f t="shared" si="302"/>
        <v>0</v>
      </c>
      <c r="AI385" s="6">
        <f t="shared" si="303"/>
        <v>0</v>
      </c>
      <c r="AJ385" s="6">
        <f t="shared" si="304"/>
        <v>6205.1347206481651</v>
      </c>
      <c r="AK385" s="6">
        <f t="shared" si="305"/>
        <v>7482.1435391982041</v>
      </c>
      <c r="AL385" s="6">
        <f t="shared" si="306"/>
        <v>693.79214581286544</v>
      </c>
      <c r="AM385" s="6">
        <f t="shared" si="307"/>
        <v>14381.070405659235</v>
      </c>
      <c r="AN385" s="6">
        <f t="shared" si="308"/>
        <v>320871.11420632963</v>
      </c>
      <c r="AO385" s="6">
        <f t="shared" si="309"/>
        <v>2586.7814236957151</v>
      </c>
      <c r="AP385" s="6">
        <f t="shared" si="310"/>
        <v>11.689297670953172</v>
      </c>
      <c r="AQ385" s="14">
        <f t="shared" si="311"/>
        <v>8</v>
      </c>
      <c r="AR385" s="146">
        <f t="shared" si="312"/>
        <v>0</v>
      </c>
      <c r="AS385" s="146">
        <f t="shared" si="313"/>
        <v>0.68</v>
      </c>
      <c r="AT385" s="146">
        <f t="shared" si="314"/>
        <v>1</v>
      </c>
      <c r="AU385" s="77">
        <f t="shared" si="315"/>
        <v>0</v>
      </c>
      <c r="AV385" s="77">
        <f t="shared" si="316"/>
        <v>972.70400314649794</v>
      </c>
      <c r="AW385" s="77">
        <f t="shared" si="317"/>
        <v>51.194947534026205</v>
      </c>
      <c r="AX385" s="77">
        <f t="shared" si="318"/>
        <v>21.841938121404546</v>
      </c>
      <c r="AY385" s="6">
        <f t="shared" si="330"/>
        <v>1045.7408888019288</v>
      </c>
      <c r="AZ385" s="6">
        <f t="shared" si="319"/>
        <v>112976.37380762324</v>
      </c>
      <c r="BA385" s="6">
        <f t="shared" si="320"/>
        <v>930.88779658113037</v>
      </c>
      <c r="BB385" s="6">
        <f t="shared" si="321"/>
        <v>337838.96603568457</v>
      </c>
      <c r="BC385" s="6">
        <f t="shared" si="322"/>
        <v>67567.793207136914</v>
      </c>
      <c r="BD385" s="6">
        <f t="shared" si="323"/>
        <v>13033.661785866152</v>
      </c>
      <c r="BE385" s="6">
        <f t="shared" si="324"/>
        <v>0</v>
      </c>
      <c r="BF385" s="6">
        <f t="shared" si="331"/>
        <v>0</v>
      </c>
      <c r="BG385" s="6"/>
      <c r="BH385" s="6"/>
      <c r="BI385" s="51">
        <f t="shared" si="325"/>
        <v>0.95528428608131966</v>
      </c>
      <c r="BT385" s="18"/>
    </row>
    <row r="386" spans="1:72">
      <c r="A386">
        <f t="shared" si="278"/>
        <v>363</v>
      </c>
      <c r="B386" s="30">
        <f t="shared" si="279"/>
        <v>44132</v>
      </c>
      <c r="C386" s="14">
        <f t="shared" si="280"/>
        <v>8</v>
      </c>
      <c r="D386" s="14">
        <f t="shared" si="281"/>
        <v>3</v>
      </c>
      <c r="E386" s="14">
        <f t="shared" si="282"/>
        <v>3</v>
      </c>
      <c r="F386" s="53">
        <f t="shared" si="283"/>
        <v>44132</v>
      </c>
      <c r="G386" s="66">
        <f t="shared" si="284"/>
        <v>1.38</v>
      </c>
      <c r="H386" s="66">
        <f t="shared" si="277"/>
        <v>0.1</v>
      </c>
      <c r="I386" s="172">
        <f t="shared" si="285"/>
        <v>6.6E-3</v>
      </c>
      <c r="J386" s="14">
        <f t="shared" si="286"/>
        <v>6</v>
      </c>
      <c r="K386" s="18">
        <f t="shared" si="287"/>
        <v>0.16677361522387785</v>
      </c>
      <c r="L386" s="18">
        <f t="shared" si="288"/>
        <v>6.6666666666666671E-3</v>
      </c>
      <c r="M386" s="6">
        <f t="shared" si="289"/>
        <v>2287.3021589418527</v>
      </c>
      <c r="N386" s="6">
        <f t="shared" si="326"/>
        <v>15.096194249016227</v>
      </c>
      <c r="O386" s="6">
        <f t="shared" si="290"/>
        <v>6360577.3259450495</v>
      </c>
      <c r="P386" s="6">
        <f>IF($B386&lt;$D$12,0,IF('Plot Data'!X336&gt;0,'Plot Data'!X336,MAX(0,MIN($D$15,$O386))))</f>
        <v>0</v>
      </c>
      <c r="Q386" s="97">
        <f t="shared" si="291"/>
        <v>0</v>
      </c>
      <c r="R386" s="97">
        <f t="shared" si="292"/>
        <v>0</v>
      </c>
      <c r="S386" s="6">
        <f t="shared" si="293"/>
        <v>2287.3021589418527</v>
      </c>
      <c r="T386" s="6"/>
      <c r="U386" s="6"/>
      <c r="V386" s="6">
        <f t="shared" si="294"/>
        <v>0</v>
      </c>
      <c r="W386" s="149">
        <f t="shared" si="327"/>
        <v>1</v>
      </c>
      <c r="X386" s="97">
        <f t="shared" si="295"/>
        <v>0</v>
      </c>
      <c r="Y386" s="6">
        <f t="shared" si="296"/>
        <v>352.05351475321868</v>
      </c>
      <c r="Z386" s="6">
        <f t="shared" si="297"/>
        <v>1689.7720303844781</v>
      </c>
      <c r="AA386" s="6">
        <f t="shared" si="298"/>
        <v>1337.8033560622309</v>
      </c>
      <c r="AB386" s="6">
        <f t="shared" si="299"/>
        <v>72.745337654411401</v>
      </c>
      <c r="AC386" s="6">
        <f t="shared" si="300"/>
        <v>39.509854387624955</v>
      </c>
      <c r="AD386" s="6">
        <f t="array" ref="AD386">SUM(($A386-A356:A386=J356:J386)*(N356:N386))</f>
        <v>12.002980712977882</v>
      </c>
      <c r="AE386" s="6">
        <f t="shared" si="301"/>
        <v>7497401.2155955927</v>
      </c>
      <c r="AF386" s="6">
        <f t="shared" si="328"/>
        <v>7159873.7318053739</v>
      </c>
      <c r="AG386" s="6">
        <f t="shared" si="329"/>
        <v>0</v>
      </c>
      <c r="AH386" s="6">
        <f t="shared" si="302"/>
        <v>0</v>
      </c>
      <c r="AI386" s="6">
        <f t="shared" si="303"/>
        <v>0</v>
      </c>
      <c r="AJ386" s="6">
        <f t="shared" si="304"/>
        <v>6450.6113344523201</v>
      </c>
      <c r="AK386" s="6">
        <f t="shared" si="305"/>
        <v>7761.3668758660397</v>
      </c>
      <c r="AL386" s="6">
        <f t="shared" si="306"/>
        <v>715.024648366674</v>
      </c>
      <c r="AM386" s="6">
        <f t="shared" si="307"/>
        <v>14927.002858685035</v>
      </c>
      <c r="AN386" s="6">
        <f t="shared" si="308"/>
        <v>322600.48093153269</v>
      </c>
      <c r="AO386" s="6">
        <f t="shared" si="309"/>
        <v>2598.7844044086928</v>
      </c>
      <c r="AP386" s="6">
        <f t="shared" si="310"/>
        <v>11.783572344329059</v>
      </c>
      <c r="AQ386" s="14">
        <f t="shared" si="311"/>
        <v>8</v>
      </c>
      <c r="AR386" s="146">
        <f t="shared" si="312"/>
        <v>0</v>
      </c>
      <c r="AS386" s="146">
        <f t="shared" si="313"/>
        <v>0.68</v>
      </c>
      <c r="AT386" s="146">
        <f t="shared" si="314"/>
        <v>1</v>
      </c>
      <c r="AU386" s="77">
        <f t="shared" si="315"/>
        <v>0</v>
      </c>
      <c r="AV386" s="77">
        <f t="shared" si="316"/>
        <v>1008.6110412179582</v>
      </c>
      <c r="AW386" s="77">
        <f t="shared" si="317"/>
        <v>53.084791643050437</v>
      </c>
      <c r="AX386" s="77">
        <f t="shared" si="318"/>
        <v>22.531424944205995</v>
      </c>
      <c r="AY386" s="6">
        <f t="shared" si="330"/>
        <v>1084.2272578052148</v>
      </c>
      <c r="AZ386" s="6">
        <f t="shared" si="319"/>
        <v>114060.60106542846</v>
      </c>
      <c r="BA386" s="6">
        <f t="shared" si="320"/>
        <v>967.26890434178597</v>
      </c>
      <c r="BB386" s="6">
        <f t="shared" si="321"/>
        <v>340126.26819462643</v>
      </c>
      <c r="BC386" s="6">
        <f t="shared" si="322"/>
        <v>68025.253638925278</v>
      </c>
      <c r="BD386" s="6">
        <f t="shared" si="323"/>
        <v>13106.407123520563</v>
      </c>
      <c r="BE386" s="6">
        <f t="shared" si="324"/>
        <v>0</v>
      </c>
      <c r="BF386" s="6">
        <f t="shared" si="331"/>
        <v>0</v>
      </c>
      <c r="BG386" s="6"/>
      <c r="BH386" s="6"/>
      <c r="BI386" s="51">
        <f t="shared" si="325"/>
        <v>0.9549807361131859</v>
      </c>
      <c r="BT386" s="18"/>
    </row>
    <row r="387" spans="1:72">
      <c r="A387">
        <f t="shared" si="278"/>
        <v>364</v>
      </c>
      <c r="B387" s="30">
        <f t="shared" si="279"/>
        <v>44133</v>
      </c>
      <c r="C387" s="14">
        <f t="shared" si="280"/>
        <v>8</v>
      </c>
      <c r="D387" s="14">
        <f t="shared" si="281"/>
        <v>3</v>
      </c>
      <c r="E387" s="14">
        <f t="shared" si="282"/>
        <v>3</v>
      </c>
      <c r="F387" s="53">
        <f t="shared" si="283"/>
        <v>44133</v>
      </c>
      <c r="G387" s="66">
        <f t="shared" si="284"/>
        <v>1.38</v>
      </c>
      <c r="H387" s="66">
        <f t="shared" si="277"/>
        <v>0.1</v>
      </c>
      <c r="I387" s="172">
        <f t="shared" si="285"/>
        <v>6.6E-3</v>
      </c>
      <c r="J387" s="14">
        <f t="shared" si="286"/>
        <v>6</v>
      </c>
      <c r="K387" s="18">
        <f t="shared" si="287"/>
        <v>0.16674452418523267</v>
      </c>
      <c r="L387" s="18">
        <f t="shared" si="288"/>
        <v>6.6666666666666671E-3</v>
      </c>
      <c r="M387" s="6">
        <f t="shared" si="289"/>
        <v>2374.5363753995407</v>
      </c>
      <c r="N387" s="6">
        <f t="shared" si="326"/>
        <v>15.671940077636968</v>
      </c>
      <c r="O387" s="6">
        <f t="shared" si="290"/>
        <v>6360103.080826371</v>
      </c>
      <c r="P387" s="6">
        <f>IF($B387&lt;$D$12,0,IF('Plot Data'!X337&gt;0,'Plot Data'!X337,MAX(0,MIN($D$15,$O387))))</f>
        <v>0</v>
      </c>
      <c r="Q387" s="97">
        <f t="shared" si="291"/>
        <v>0</v>
      </c>
      <c r="R387" s="97">
        <f t="shared" si="292"/>
        <v>0</v>
      </c>
      <c r="S387" s="6">
        <f t="shared" si="293"/>
        <v>2374.5363753995407</v>
      </c>
      <c r="T387" s="6"/>
      <c r="U387" s="6"/>
      <c r="V387" s="6">
        <f t="shared" si="294"/>
        <v>0</v>
      </c>
      <c r="W387" s="149">
        <f t="shared" si="327"/>
        <v>1</v>
      </c>
      <c r="X387" s="97">
        <f t="shared" si="295"/>
        <v>0</v>
      </c>
      <c r="Y387" s="6">
        <f t="shared" si="296"/>
        <v>363.72668827205706</v>
      </c>
      <c r="Z387" s="6">
        <f t="shared" si="297"/>
        <v>1763.8248977042997</v>
      </c>
      <c r="AA387" s="6">
        <f t="shared" si="298"/>
        <v>1382.1614154338167</v>
      </c>
      <c r="AB387" s="6">
        <f t="shared" si="299"/>
        <v>75.286687550038536</v>
      </c>
      <c r="AC387" s="6">
        <f t="shared" si="300"/>
        <v>40.281952755135869</v>
      </c>
      <c r="AD387" s="6">
        <f t="array" ref="AD387">SUM(($A387-A357:A387=J357:J387)*(N357:N387))</f>
        <v>12.422303445756357</v>
      </c>
      <c r="AE387" s="6">
        <f t="shared" si="301"/>
        <v>7497388.7932921471</v>
      </c>
      <c r="AF387" s="6">
        <f t="shared" si="328"/>
        <v>7157499.1954299742</v>
      </c>
      <c r="AG387" s="6">
        <f t="shared" si="329"/>
        <v>0</v>
      </c>
      <c r="AH387" s="6">
        <f t="shared" si="302"/>
        <v>0</v>
      </c>
      <c r="AI387" s="6">
        <f t="shared" si="303"/>
        <v>0</v>
      </c>
      <c r="AJ387" s="6">
        <f t="shared" si="304"/>
        <v>6697.5961238755044</v>
      </c>
      <c r="AK387" s="6">
        <f t="shared" si="305"/>
        <v>8067.7436705864839</v>
      </c>
      <c r="AL387" s="6">
        <f t="shared" si="306"/>
        <v>737.6070797158203</v>
      </c>
      <c r="AM387" s="6">
        <f t="shared" si="307"/>
        <v>15502.946874177809</v>
      </c>
      <c r="AN387" s="6">
        <f t="shared" si="308"/>
        <v>324386.65098799363</v>
      </c>
      <c r="AO387" s="6">
        <f t="shared" si="309"/>
        <v>2611.2067078544492</v>
      </c>
      <c r="AP387" s="6">
        <f t="shared" si="310"/>
        <v>11.906453933513992</v>
      </c>
      <c r="AQ387" s="14">
        <f t="shared" si="311"/>
        <v>8</v>
      </c>
      <c r="AR387" s="146">
        <f t="shared" si="312"/>
        <v>0</v>
      </c>
      <c r="AS387" s="146">
        <f t="shared" si="313"/>
        <v>0.68</v>
      </c>
      <c r="AT387" s="146">
        <f t="shared" si="314"/>
        <v>1</v>
      </c>
      <c r="AU387" s="77">
        <f t="shared" si="315"/>
        <v>0</v>
      </c>
      <c r="AV387" s="77">
        <f t="shared" si="316"/>
        <v>1048.0589514463761</v>
      </c>
      <c r="AW387" s="77">
        <f t="shared" si="317"/>
        <v>55.160997444546112</v>
      </c>
      <c r="AX387" s="77">
        <f t="shared" si="318"/>
        <v>23.278508049411641</v>
      </c>
      <c r="AY387" s="6">
        <f t="shared" si="330"/>
        <v>1126.4984569403339</v>
      </c>
      <c r="AZ387" s="6">
        <f t="shared" si="319"/>
        <v>115187.09952236879</v>
      </c>
      <c r="BA387" s="6">
        <f t="shared" si="320"/>
        <v>1007.4070402601064</v>
      </c>
      <c r="BB387" s="6">
        <f t="shared" si="321"/>
        <v>342500.804570026</v>
      </c>
      <c r="BC387" s="6">
        <f t="shared" si="322"/>
        <v>68500.160914005188</v>
      </c>
      <c r="BD387" s="6">
        <f t="shared" si="323"/>
        <v>13181.693811070601</v>
      </c>
      <c r="BE387" s="6">
        <f t="shared" si="324"/>
        <v>0</v>
      </c>
      <c r="BF387" s="6">
        <f t="shared" si="331"/>
        <v>0</v>
      </c>
      <c r="BG387" s="6"/>
      <c r="BH387" s="6"/>
      <c r="BI387" s="51">
        <f t="shared" si="325"/>
        <v>0.95466560328760475</v>
      </c>
      <c r="BT387" s="18"/>
    </row>
    <row r="388" spans="1:72">
      <c r="A388">
        <f t="shared" si="278"/>
        <v>365</v>
      </c>
      <c r="B388" s="30">
        <f t="shared" si="279"/>
        <v>44134</v>
      </c>
      <c r="C388" s="14">
        <f t="shared" si="280"/>
        <v>8</v>
      </c>
      <c r="D388" s="14">
        <f t="shared" si="281"/>
        <v>3</v>
      </c>
      <c r="E388" s="14">
        <f t="shared" si="282"/>
        <v>3</v>
      </c>
      <c r="F388" s="53">
        <f t="shared" si="283"/>
        <v>44134</v>
      </c>
      <c r="G388" s="66">
        <f t="shared" si="284"/>
        <v>1.38</v>
      </c>
      <c r="H388" s="66">
        <f t="shared" si="277"/>
        <v>0.1</v>
      </c>
      <c r="I388" s="172">
        <f t="shared" si="285"/>
        <v>6.6E-3</v>
      </c>
      <c r="J388" s="14">
        <f t="shared" si="286"/>
        <v>6</v>
      </c>
      <c r="K388" s="18">
        <f t="shared" si="287"/>
        <v>0.16671431722834759</v>
      </c>
      <c r="L388" s="18">
        <f t="shared" si="288"/>
        <v>6.6666666666666671E-3</v>
      </c>
      <c r="M388" s="6">
        <f t="shared" si="289"/>
        <v>2466.5109230097196</v>
      </c>
      <c r="N388" s="6">
        <f t="shared" si="326"/>
        <v>16.278972091864148</v>
      </c>
      <c r="O388" s="6">
        <f t="shared" si="290"/>
        <v>6359602.9694552738</v>
      </c>
      <c r="P388" s="6">
        <f>IF($B388&lt;$D$12,0,IF('Plot Data'!X338&gt;0,'Plot Data'!X338,MAX(0,MIN($D$15,$O388))))</f>
        <v>0</v>
      </c>
      <c r="Q388" s="97">
        <f t="shared" si="291"/>
        <v>0</v>
      </c>
      <c r="R388" s="97">
        <f t="shared" si="292"/>
        <v>0</v>
      </c>
      <c r="S388" s="6">
        <f t="shared" si="293"/>
        <v>2466.5109230097196</v>
      </c>
      <c r="T388" s="6"/>
      <c r="U388" s="6"/>
      <c r="V388" s="6">
        <f t="shared" si="294"/>
        <v>0</v>
      </c>
      <c r="W388" s="149">
        <f t="shared" si="327"/>
        <v>1</v>
      </c>
      <c r="X388" s="97">
        <f t="shared" si="295"/>
        <v>0</v>
      </c>
      <c r="Y388" s="6">
        <f t="shared" si="296"/>
        <v>376.4334377501927</v>
      </c>
      <c r="Z388" s="6">
        <f t="shared" si="297"/>
        <v>1829.8417271534822</v>
      </c>
      <c r="AA388" s="6">
        <f t="shared" si="298"/>
        <v>1430.4470634507322</v>
      </c>
      <c r="AB388" s="6">
        <f t="shared" si="299"/>
        <v>78.065870063309461</v>
      </c>
      <c r="AC388" s="6">
        <f t="shared" si="300"/>
        <v>41.068007779261038</v>
      </c>
      <c r="AD388" s="6">
        <f t="array" ref="AD388">SUM(($A388-A358:A388=J358:J388)*(N358:N388))</f>
        <v>12.880868560446061</v>
      </c>
      <c r="AE388" s="6">
        <f t="shared" si="301"/>
        <v>7497375.9124235865</v>
      </c>
      <c r="AF388" s="6">
        <f t="shared" si="328"/>
        <v>7155032.6845069649</v>
      </c>
      <c r="AG388" s="6">
        <f t="shared" si="329"/>
        <v>0</v>
      </c>
      <c r="AH388" s="6">
        <f t="shared" si="302"/>
        <v>0</v>
      </c>
      <c r="AI388" s="6">
        <f t="shared" si="303"/>
        <v>0</v>
      </c>
      <c r="AJ388" s="6">
        <f t="shared" si="304"/>
        <v>6957.8318819815486</v>
      </c>
      <c r="AK388" s="6">
        <f t="shared" si="305"/>
        <v>8389.0724642259229</v>
      </c>
      <c r="AL388" s="6">
        <f t="shared" si="306"/>
        <v>761.72407343942268</v>
      </c>
      <c r="AM388" s="6">
        <f t="shared" si="307"/>
        <v>16108.628419646895</v>
      </c>
      <c r="AN388" s="6">
        <f t="shared" si="308"/>
        <v>326234.59949697385</v>
      </c>
      <c r="AO388" s="6">
        <f t="shared" si="309"/>
        <v>2624.087576414895</v>
      </c>
      <c r="AP388" s="6">
        <f t="shared" si="310"/>
        <v>12.062994976126317</v>
      </c>
      <c r="AQ388" s="14">
        <f t="shared" si="311"/>
        <v>8</v>
      </c>
      <c r="AR388" s="146">
        <f t="shared" si="312"/>
        <v>0</v>
      </c>
      <c r="AS388" s="146">
        <f t="shared" si="313"/>
        <v>0.68</v>
      </c>
      <c r="AT388" s="146">
        <f t="shared" si="314"/>
        <v>1</v>
      </c>
      <c r="AU388" s="77">
        <f t="shared" si="315"/>
        <v>0</v>
      </c>
      <c r="AV388" s="77">
        <f t="shared" si="316"/>
        <v>1091.5927316283728</v>
      </c>
      <c r="AW388" s="77">
        <f t="shared" si="317"/>
        <v>57.452249033072256</v>
      </c>
      <c r="AX388" s="77">
        <f t="shared" si="318"/>
        <v>24.091740016012331</v>
      </c>
      <c r="AY388" s="6">
        <f t="shared" si="330"/>
        <v>1173.1367206774576</v>
      </c>
      <c r="AZ388" s="6">
        <f t="shared" si="319"/>
        <v>116360.23624304625</v>
      </c>
      <c r="BA388" s="6">
        <f t="shared" si="320"/>
        <v>1051.885939009471</v>
      </c>
      <c r="BB388" s="6">
        <f t="shared" si="321"/>
        <v>344967.31549303571</v>
      </c>
      <c r="BC388" s="6">
        <f t="shared" si="322"/>
        <v>68993.463098607128</v>
      </c>
      <c r="BD388" s="6">
        <f t="shared" si="323"/>
        <v>13259.759681133912</v>
      </c>
      <c r="BE388" s="6">
        <f t="shared" si="324"/>
        <v>0</v>
      </c>
      <c r="BF388" s="6">
        <f t="shared" si="331"/>
        <v>0</v>
      </c>
      <c r="BG388" s="6"/>
      <c r="BH388" s="6"/>
      <c r="BI388" s="51">
        <f t="shared" si="325"/>
        <v>0.95433826022390855</v>
      </c>
      <c r="BT388" s="18"/>
    </row>
    <row r="389" spans="1:72">
      <c r="A389">
        <f t="shared" si="278"/>
        <v>366</v>
      </c>
      <c r="B389" s="30">
        <f t="shared" si="279"/>
        <v>44135</v>
      </c>
      <c r="C389" s="14">
        <f t="shared" si="280"/>
        <v>8</v>
      </c>
      <c r="D389" s="14">
        <f t="shared" si="281"/>
        <v>3</v>
      </c>
      <c r="E389" s="14">
        <f t="shared" si="282"/>
        <v>3</v>
      </c>
      <c r="F389" s="53">
        <f t="shared" si="283"/>
        <v>44135</v>
      </c>
      <c r="G389" s="66">
        <f t="shared" si="284"/>
        <v>1.38</v>
      </c>
      <c r="H389" s="66">
        <f t="shared" si="277"/>
        <v>0.1</v>
      </c>
      <c r="I389" s="172">
        <f t="shared" si="285"/>
        <v>6.6E-3</v>
      </c>
      <c r="J389" s="14">
        <f t="shared" si="286"/>
        <v>6</v>
      </c>
      <c r="K389" s="18">
        <f t="shared" si="287"/>
        <v>0.16668293353602101</v>
      </c>
      <c r="L389" s="18">
        <f t="shared" si="288"/>
        <v>6.6666666666666671E-3</v>
      </c>
      <c r="M389" s="6">
        <f t="shared" si="289"/>
        <v>2563.145197612168</v>
      </c>
      <c r="N389" s="6">
        <f t="shared" si="326"/>
        <v>16.916758304240307</v>
      </c>
      <c r="O389" s="6">
        <f t="shared" si="290"/>
        <v>6359077.191403348</v>
      </c>
      <c r="P389" s="6">
        <f>IF($B389&lt;$D$12,0,IF('Plot Data'!X339&gt;0,'Plot Data'!X339,MAX(0,MIN($D$15,$O389))))</f>
        <v>0</v>
      </c>
      <c r="Q389" s="97">
        <f t="shared" si="291"/>
        <v>0</v>
      </c>
      <c r="R389" s="97">
        <f t="shared" si="292"/>
        <v>0</v>
      </c>
      <c r="S389" s="6">
        <f t="shared" si="293"/>
        <v>2563.145197612168</v>
      </c>
      <c r="T389" s="6"/>
      <c r="U389" s="6"/>
      <c r="V389" s="6">
        <f t="shared" si="294"/>
        <v>0</v>
      </c>
      <c r="W389" s="149">
        <f t="shared" si="327"/>
        <v>1</v>
      </c>
      <c r="X389" s="97">
        <f t="shared" si="295"/>
        <v>0</v>
      </c>
      <c r="Y389" s="6">
        <f t="shared" si="296"/>
        <v>390.32935031654733</v>
      </c>
      <c r="Z389" s="6">
        <f t="shared" si="297"/>
        <v>1899.6291003196327</v>
      </c>
      <c r="AA389" s="6">
        <f t="shared" si="298"/>
        <v>1483.2515312028797</v>
      </c>
      <c r="AB389" s="6">
        <f t="shared" si="299"/>
        <v>81.119113889038388</v>
      </c>
      <c r="AC389" s="6">
        <f t="shared" si="300"/>
        <v>41.868190495988742</v>
      </c>
      <c r="AD389" s="6">
        <f t="array" ref="AD389">SUM(($A389-A359:A389=J359:J389)*(N359:N389))</f>
        <v>13.384653791691335</v>
      </c>
      <c r="AE389" s="6">
        <f t="shared" si="301"/>
        <v>7497362.5277697947</v>
      </c>
      <c r="AF389" s="6">
        <f t="shared" si="328"/>
        <v>7152469.5393093526</v>
      </c>
      <c r="AG389" s="6">
        <f t="shared" si="329"/>
        <v>0</v>
      </c>
      <c r="AH389" s="6">
        <f t="shared" si="302"/>
        <v>0</v>
      </c>
      <c r="AI389" s="6">
        <f t="shared" si="303"/>
        <v>0</v>
      </c>
      <c r="AJ389" s="6">
        <f t="shared" si="304"/>
        <v>7231.0186289575358</v>
      </c>
      <c r="AK389" s="6">
        <f t="shared" si="305"/>
        <v>8724.3309194536378</v>
      </c>
      <c r="AL389" s="6">
        <f t="shared" si="306"/>
        <v>787.59034304078102</v>
      </c>
      <c r="AM389" s="6">
        <f t="shared" si="307"/>
        <v>16742.939891451955</v>
      </c>
      <c r="AN389" s="6">
        <f t="shared" si="308"/>
        <v>328150.04856898927</v>
      </c>
      <c r="AO389" s="6">
        <f t="shared" si="309"/>
        <v>2637.4722302065866</v>
      </c>
      <c r="AP389" s="6">
        <f t="shared" si="310"/>
        <v>12.259093692388499</v>
      </c>
      <c r="AQ389" s="14">
        <f t="shared" si="311"/>
        <v>8</v>
      </c>
      <c r="AR389" s="146">
        <f t="shared" si="312"/>
        <v>0</v>
      </c>
      <c r="AS389" s="146">
        <f t="shared" si="313"/>
        <v>0.68</v>
      </c>
      <c r="AT389" s="146">
        <f t="shared" si="314"/>
        <v>1</v>
      </c>
      <c r="AU389" s="77">
        <f t="shared" si="315"/>
        <v>0</v>
      </c>
      <c r="AV389" s="77">
        <f t="shared" si="316"/>
        <v>1139.4308839169776</v>
      </c>
      <c r="AW389" s="77">
        <f t="shared" si="317"/>
        <v>59.970046521946195</v>
      </c>
      <c r="AX389" s="77">
        <f t="shared" si="318"/>
        <v>24.981078420259024</v>
      </c>
      <c r="AY389" s="6">
        <f t="shared" si="330"/>
        <v>1224.3820088591829</v>
      </c>
      <c r="AZ389" s="6">
        <f t="shared" si="319"/>
        <v>117584.61825190544</v>
      </c>
      <c r="BA389" s="6">
        <f t="shared" si="320"/>
        <v>1091.4580566508873</v>
      </c>
      <c r="BB389" s="6">
        <f t="shared" si="321"/>
        <v>347530.46069064789</v>
      </c>
      <c r="BC389" s="6">
        <f t="shared" si="322"/>
        <v>69506.092138129563</v>
      </c>
      <c r="BD389" s="6">
        <f t="shared" si="323"/>
        <v>13340.878795022951</v>
      </c>
      <c r="BE389" s="6">
        <f t="shared" si="324"/>
        <v>0</v>
      </c>
      <c r="BF389" s="6">
        <f t="shared" si="331"/>
        <v>0</v>
      </c>
      <c r="BG389" s="6"/>
      <c r="BH389" s="6"/>
      <c r="BI389" s="51">
        <f t="shared" si="325"/>
        <v>0.95399809103761779</v>
      </c>
      <c r="BT389" s="18"/>
    </row>
    <row r="390" spans="1:72">
      <c r="A390">
        <f t="shared" si="278"/>
        <v>367</v>
      </c>
      <c r="B390" s="30">
        <f t="shared" si="279"/>
        <v>44136</v>
      </c>
      <c r="C390" s="14">
        <f t="shared" si="280"/>
        <v>8</v>
      </c>
      <c r="D390" s="14">
        <f t="shared" si="281"/>
        <v>3</v>
      </c>
      <c r="E390" s="14">
        <f t="shared" si="282"/>
        <v>3</v>
      </c>
      <c r="F390" s="53">
        <f t="shared" si="283"/>
        <v>44136</v>
      </c>
      <c r="G390" s="66">
        <f t="shared" si="284"/>
        <v>1.38</v>
      </c>
      <c r="H390" s="66">
        <f t="shared" si="277"/>
        <v>0.1</v>
      </c>
      <c r="I390" s="172">
        <f t="shared" si="285"/>
        <v>6.6E-3</v>
      </c>
      <c r="J390" s="14">
        <f t="shared" si="286"/>
        <v>6</v>
      </c>
      <c r="K390" s="18">
        <f t="shared" si="287"/>
        <v>0.16665031331745347</v>
      </c>
      <c r="L390" s="18">
        <f t="shared" si="288"/>
        <v>6.6666666666666671E-3</v>
      </c>
      <c r="M390" s="6">
        <f t="shared" si="289"/>
        <v>2664.2146036191502</v>
      </c>
      <c r="N390" s="6">
        <f t="shared" si="326"/>
        <v>17.58381638388639</v>
      </c>
      <c r="O390" s="6">
        <f t="shared" si="290"/>
        <v>6358526.6496965913</v>
      </c>
      <c r="P390" s="6">
        <f>IF($B390&lt;$D$12,0,IF('Plot Data'!X340&gt;0,'Plot Data'!X340,MAX(0,MIN($D$15,$O390))))</f>
        <v>0</v>
      </c>
      <c r="Q390" s="97">
        <f t="shared" si="291"/>
        <v>0</v>
      </c>
      <c r="R390" s="97">
        <f t="shared" si="292"/>
        <v>0</v>
      </c>
      <c r="S390" s="6">
        <f t="shared" si="293"/>
        <v>2664.2146036191507</v>
      </c>
      <c r="T390" s="6"/>
      <c r="U390" s="6"/>
      <c r="V390" s="6">
        <f t="shared" si="294"/>
        <v>0</v>
      </c>
      <c r="W390" s="149">
        <f t="shared" si="327"/>
        <v>1</v>
      </c>
      <c r="X390" s="97">
        <f t="shared" si="295"/>
        <v>0</v>
      </c>
      <c r="Y390" s="6">
        <f t="shared" si="296"/>
        <v>405.59556944519198</v>
      </c>
      <c r="Z390" s="6">
        <f t="shared" si="297"/>
        <v>1973.2087384077759</v>
      </c>
      <c r="AA390" s="6">
        <f t="shared" si="298"/>
        <v>1541.2631638917294</v>
      </c>
      <c r="AB390" s="6">
        <f t="shared" si="299"/>
        <v>84.488601519223906</v>
      </c>
      <c r="AC390" s="6">
        <f t="shared" si="300"/>
        <v>42.682757232085486</v>
      </c>
      <c r="AD390" s="6">
        <f t="array" ref="AD390">SUM(($A390-A360:A390=J360:J390)*(N360:N390))</f>
        <v>13.940619250671944</v>
      </c>
      <c r="AE390" s="6">
        <f t="shared" si="301"/>
        <v>7497348.5871505439</v>
      </c>
      <c r="AF390" s="6">
        <f t="shared" si="328"/>
        <v>7149805.3247057339</v>
      </c>
      <c r="AG390" s="6">
        <f t="shared" si="329"/>
        <v>0</v>
      </c>
      <c r="AH390" s="6">
        <f t="shared" si="302"/>
        <v>0</v>
      </c>
      <c r="AI390" s="6">
        <f t="shared" si="303"/>
        <v>0</v>
      </c>
      <c r="AJ390" s="6">
        <f t="shared" si="304"/>
        <v>7516.4289247237193</v>
      </c>
      <c r="AK390" s="6">
        <f t="shared" si="305"/>
        <v>9071.7878924504585</v>
      </c>
      <c r="AL390" s="6">
        <f t="shared" si="306"/>
        <v>815.45556807724756</v>
      </c>
      <c r="AM390" s="6">
        <f t="shared" si="307"/>
        <v>17403.672385251426</v>
      </c>
      <c r="AN390" s="6">
        <f t="shared" si="308"/>
        <v>330139.59005955828</v>
      </c>
      <c r="AO390" s="6">
        <f t="shared" si="309"/>
        <v>2651.4128494572587</v>
      </c>
      <c r="AP390" s="6">
        <f t="shared" si="310"/>
        <v>12.501634441749891</v>
      </c>
      <c r="AQ390" s="14">
        <f t="shared" si="311"/>
        <v>9</v>
      </c>
      <c r="AR390" s="146">
        <f t="shared" si="312"/>
        <v>0</v>
      </c>
      <c r="AS390" s="146">
        <f t="shared" si="313"/>
        <v>0.75</v>
      </c>
      <c r="AT390" s="146">
        <f t="shared" si="314"/>
        <v>1</v>
      </c>
      <c r="AU390" s="77">
        <f t="shared" si="315"/>
        <v>0</v>
      </c>
      <c r="AV390" s="77">
        <f t="shared" si="316"/>
        <v>1303.7622305968562</v>
      </c>
      <c r="AW390" s="77">
        <f t="shared" si="317"/>
        <v>68.619064768255583</v>
      </c>
      <c r="AX390" s="77">
        <f t="shared" si="318"/>
        <v>25.958116444492276</v>
      </c>
      <c r="AY390" s="6">
        <f t="shared" si="330"/>
        <v>1398.3394118096041</v>
      </c>
      <c r="AZ390" s="6">
        <f t="shared" si="319"/>
        <v>118982.95766371505</v>
      </c>
      <c r="BA390" s="6">
        <f t="shared" si="320"/>
        <v>1151.6425467905294</v>
      </c>
      <c r="BB390" s="6">
        <f t="shared" si="321"/>
        <v>350194.67529426701</v>
      </c>
      <c r="BC390" s="6">
        <f t="shared" si="322"/>
        <v>70038.9350588534</v>
      </c>
      <c r="BD390" s="6">
        <f t="shared" si="323"/>
        <v>13425.367396542175</v>
      </c>
      <c r="BE390" s="6">
        <f t="shared" si="324"/>
        <v>0</v>
      </c>
      <c r="BF390" s="6">
        <f t="shared" si="331"/>
        <v>0</v>
      </c>
      <c r="BG390" s="6"/>
      <c r="BH390" s="6"/>
      <c r="BI390" s="51">
        <f t="shared" si="325"/>
        <v>0.9536445106686845</v>
      </c>
      <c r="BT390" s="18"/>
    </row>
    <row r="391" spans="1:72">
      <c r="A391">
        <f t="shared" si="278"/>
        <v>368</v>
      </c>
      <c r="B391" s="30">
        <f t="shared" si="279"/>
        <v>44137</v>
      </c>
      <c r="C391" s="14">
        <f t="shared" si="280"/>
        <v>8</v>
      </c>
      <c r="D391" s="14">
        <f t="shared" si="281"/>
        <v>3</v>
      </c>
      <c r="E391" s="14">
        <f t="shared" si="282"/>
        <v>3</v>
      </c>
      <c r="F391" s="53">
        <f t="shared" si="283"/>
        <v>44137</v>
      </c>
      <c r="G391" s="66">
        <f t="shared" si="284"/>
        <v>1.38</v>
      </c>
      <c r="H391" s="66">
        <f t="shared" si="277"/>
        <v>0.1</v>
      </c>
      <c r="I391" s="172">
        <f t="shared" si="285"/>
        <v>6.6E-3</v>
      </c>
      <c r="J391" s="14">
        <f t="shared" si="286"/>
        <v>6</v>
      </c>
      <c r="K391" s="18">
        <f t="shared" si="287"/>
        <v>0.16661639965869582</v>
      </c>
      <c r="L391" s="18">
        <f t="shared" si="288"/>
        <v>6.6666666666666671E-3</v>
      </c>
      <c r="M391" s="6">
        <f t="shared" si="289"/>
        <v>2769.3053332892405</v>
      </c>
      <c r="N391" s="6">
        <f t="shared" si="326"/>
        <v>18.277415199708987</v>
      </c>
      <c r="O391" s="6">
        <f t="shared" si="290"/>
        <v>6357953.1775504984</v>
      </c>
      <c r="P391" s="6">
        <f>IF($B391&lt;$D$12,0,IF('Plot Data'!X341&gt;0,'Plot Data'!X341,MAX(0,MIN($D$15,$O391))))</f>
        <v>0</v>
      </c>
      <c r="Q391" s="97">
        <f t="shared" si="291"/>
        <v>0</v>
      </c>
      <c r="R391" s="97">
        <f t="shared" si="292"/>
        <v>0</v>
      </c>
      <c r="S391" s="6">
        <f t="shared" si="293"/>
        <v>2769.30533328924</v>
      </c>
      <c r="T391" s="6"/>
      <c r="U391" s="6"/>
      <c r="V391" s="6">
        <f t="shared" si="294"/>
        <v>0</v>
      </c>
      <c r="W391" s="149">
        <f t="shared" si="327"/>
        <v>1</v>
      </c>
      <c r="X391" s="97">
        <f t="shared" si="295"/>
        <v>0</v>
      </c>
      <c r="Y391" s="6">
        <f t="shared" si="296"/>
        <v>422.44300759611951</v>
      </c>
      <c r="Z391" s="6">
        <f t="shared" si="297"/>
        <v>2050.5161580897343</v>
      </c>
      <c r="AA391" s="6">
        <f t="shared" si="298"/>
        <v>1605.2834288652541</v>
      </c>
      <c r="AB391" s="6">
        <f t="shared" si="299"/>
        <v>88.191244885214985</v>
      </c>
      <c r="AC391" s="6">
        <f t="shared" si="300"/>
        <v>43.511994570138</v>
      </c>
      <c r="AD391" s="6">
        <f t="array" ref="AD391">SUM(($A391-A361:A391=J361:J391)*(N361:N391))</f>
        <v>14.551555406060473</v>
      </c>
      <c r="AE391" s="6">
        <f t="shared" si="301"/>
        <v>7497334.0355951376</v>
      </c>
      <c r="AF391" s="6">
        <f t="shared" si="328"/>
        <v>7147036.0193724446</v>
      </c>
      <c r="AG391" s="6">
        <f t="shared" si="329"/>
        <v>0</v>
      </c>
      <c r="AH391" s="6">
        <f t="shared" si="302"/>
        <v>0</v>
      </c>
      <c r="AI391" s="6">
        <f t="shared" si="303"/>
        <v>0</v>
      </c>
      <c r="AJ391" s="6">
        <f t="shared" si="304"/>
        <v>7812.7750923271051</v>
      </c>
      <c r="AK391" s="6">
        <f t="shared" si="305"/>
        <v>9428.8293767897248</v>
      </c>
      <c r="AL391" s="6">
        <f t="shared" si="306"/>
        <v>845.583262986264</v>
      </c>
      <c r="AM391" s="6">
        <f t="shared" si="307"/>
        <v>18087.187732103092</v>
      </c>
      <c r="AN391" s="6">
        <f t="shared" si="308"/>
        <v>332210.8284905898</v>
      </c>
      <c r="AO391" s="6">
        <f t="shared" si="309"/>
        <v>2665.964404863319</v>
      </c>
      <c r="AP391" s="6">
        <f t="shared" si="310"/>
        <v>12.971535307780025</v>
      </c>
      <c r="AQ391" s="14">
        <f t="shared" si="311"/>
        <v>9</v>
      </c>
      <c r="AR391" s="146">
        <f t="shared" si="312"/>
        <v>0</v>
      </c>
      <c r="AS391" s="146">
        <f t="shared" si="313"/>
        <v>0.75</v>
      </c>
      <c r="AT391" s="146">
        <f t="shared" si="314"/>
        <v>1</v>
      </c>
      <c r="AU391" s="77">
        <f t="shared" si="315"/>
        <v>0</v>
      </c>
      <c r="AV391" s="77">
        <f t="shared" si="316"/>
        <v>1353.4857339777384</v>
      </c>
      <c r="AW391" s="77">
        <f t="shared" si="317"/>
        <v>71.236091261986218</v>
      </c>
      <c r="AX391" s="77">
        <f t="shared" si="318"/>
        <v>27.03635248615165</v>
      </c>
      <c r="AY391" s="6">
        <f t="shared" si="330"/>
        <v>1451.7581777258763</v>
      </c>
      <c r="AZ391" s="6">
        <f t="shared" si="319"/>
        <v>120434.71584144092</v>
      </c>
      <c r="BA391" s="6">
        <f t="shared" si="320"/>
        <v>1214.8689889456582</v>
      </c>
      <c r="BB391" s="6">
        <f t="shared" si="321"/>
        <v>352963.98062755627</v>
      </c>
      <c r="BC391" s="6">
        <f t="shared" si="322"/>
        <v>70592.796125511246</v>
      </c>
      <c r="BD391" s="6">
        <f t="shared" si="323"/>
        <v>13513.558641427389</v>
      </c>
      <c r="BE391" s="6">
        <f t="shared" si="324"/>
        <v>0</v>
      </c>
      <c r="BF391" s="6">
        <f t="shared" si="331"/>
        <v>0</v>
      </c>
      <c r="BG391" s="6"/>
      <c r="BH391" s="6"/>
      <c r="BI391" s="51">
        <f t="shared" si="325"/>
        <v>0.95327698958595397</v>
      </c>
      <c r="BT391" s="18"/>
    </row>
    <row r="392" spans="1:72">
      <c r="A392">
        <f t="shared" si="278"/>
        <v>369</v>
      </c>
      <c r="B392" s="30">
        <f t="shared" si="279"/>
        <v>44138</v>
      </c>
      <c r="C392" s="14">
        <f t="shared" si="280"/>
        <v>8</v>
      </c>
      <c r="D392" s="14">
        <f t="shared" si="281"/>
        <v>3</v>
      </c>
      <c r="E392" s="14">
        <f t="shared" si="282"/>
        <v>3</v>
      </c>
      <c r="F392" s="53">
        <f t="shared" si="283"/>
        <v>44138</v>
      </c>
      <c r="G392" s="66">
        <f t="shared" si="284"/>
        <v>1.38</v>
      </c>
      <c r="H392" s="66">
        <f t="shared" si="277"/>
        <v>0.1</v>
      </c>
      <c r="I392" s="172">
        <f t="shared" si="285"/>
        <v>6.6E-3</v>
      </c>
      <c r="J392" s="14">
        <f t="shared" si="286"/>
        <v>6</v>
      </c>
      <c r="K392" s="18">
        <f t="shared" si="287"/>
        <v>0.16658114089137954</v>
      </c>
      <c r="L392" s="18">
        <f t="shared" si="288"/>
        <v>6.6666666666666671E-3</v>
      </c>
      <c r="M392" s="6">
        <f t="shared" si="289"/>
        <v>2877.7633650166313</v>
      </c>
      <c r="N392" s="6">
        <f t="shared" si="326"/>
        <v>18.993238209109766</v>
      </c>
      <c r="O392" s="6">
        <f t="shared" si="290"/>
        <v>6357359.820683579</v>
      </c>
      <c r="P392" s="6">
        <f>IF($B392&lt;$D$12,0,IF('Plot Data'!X342&gt;0,'Plot Data'!X342,MAX(0,MIN($D$15,$O392))))</f>
        <v>0</v>
      </c>
      <c r="Q392" s="97">
        <f t="shared" si="291"/>
        <v>0</v>
      </c>
      <c r="R392" s="97">
        <f t="shared" si="292"/>
        <v>0</v>
      </c>
      <c r="S392" s="6">
        <f t="shared" si="293"/>
        <v>2877.7633650166313</v>
      </c>
      <c r="T392" s="6"/>
      <c r="U392" s="6"/>
      <c r="V392" s="6">
        <f t="shared" si="294"/>
        <v>0</v>
      </c>
      <c r="W392" s="149">
        <f t="shared" si="327"/>
        <v>1</v>
      </c>
      <c r="X392" s="97">
        <f t="shared" si="295"/>
        <v>0</v>
      </c>
      <c r="Y392" s="6">
        <f t="shared" si="296"/>
        <v>440.95622442607493</v>
      </c>
      <c r="Z392" s="6">
        <f t="shared" si="297"/>
        <v>2131.3716828953202</v>
      </c>
      <c r="AA392" s="6">
        <f t="shared" si="298"/>
        <v>1675.6336528190848</v>
      </c>
      <c r="AB392" s="6">
        <f t="shared" si="299"/>
        <v>91.492086357674111</v>
      </c>
      <c r="AC392" s="6">
        <f t="shared" si="300"/>
        <v>44.356169407289606</v>
      </c>
      <c r="AD392" s="6">
        <f t="array" ref="AD392">SUM(($A392-A362:A392=J362:J392)*(N362:N392))</f>
        <v>15.096194249016227</v>
      </c>
      <c r="AE392" s="6">
        <f t="shared" si="301"/>
        <v>7497318.939400889</v>
      </c>
      <c r="AF392" s="6">
        <f t="shared" si="328"/>
        <v>7144158.2560074283</v>
      </c>
      <c r="AG392" s="6">
        <f t="shared" si="329"/>
        <v>0</v>
      </c>
      <c r="AH392" s="6">
        <f t="shared" si="302"/>
        <v>0</v>
      </c>
      <c r="AI392" s="6">
        <f t="shared" si="303"/>
        <v>0</v>
      </c>
      <c r="AJ392" s="6">
        <f t="shared" si="304"/>
        <v>8118.2105500223415</v>
      </c>
      <c r="AK392" s="6">
        <f t="shared" si="305"/>
        <v>9793.0753205082874</v>
      </c>
      <c r="AL392" s="6">
        <f t="shared" si="306"/>
        <v>877.62298568763231</v>
      </c>
      <c r="AM392" s="6">
        <f t="shared" si="307"/>
        <v>18788.908856218259</v>
      </c>
      <c r="AN392" s="6">
        <f t="shared" si="308"/>
        <v>334371.77453724231</v>
      </c>
      <c r="AO392" s="6">
        <f t="shared" si="309"/>
        <v>2681.0605991123352</v>
      </c>
      <c r="AP392" s="6">
        <f t="shared" si="310"/>
        <v>13.468453630945728</v>
      </c>
      <c r="AQ392" s="14">
        <f t="shared" si="311"/>
        <v>9</v>
      </c>
      <c r="AR392" s="146">
        <f t="shared" si="312"/>
        <v>0</v>
      </c>
      <c r="AS392" s="146">
        <f t="shared" si="313"/>
        <v>0.75</v>
      </c>
      <c r="AT392" s="146">
        <f t="shared" si="314"/>
        <v>1</v>
      </c>
      <c r="AU392" s="77">
        <f t="shared" si="315"/>
        <v>0</v>
      </c>
      <c r="AV392" s="77">
        <f t="shared" si="316"/>
        <v>1405.9112261155403</v>
      </c>
      <c r="AW392" s="77">
        <f t="shared" si="317"/>
        <v>73.995327690291589</v>
      </c>
      <c r="AX392" s="77">
        <f t="shared" si="318"/>
        <v>28.22119836326879</v>
      </c>
      <c r="AY392" s="6">
        <f t="shared" si="330"/>
        <v>1508.1277521691006</v>
      </c>
      <c r="AZ392" s="6">
        <f t="shared" si="319"/>
        <v>121942.84359361001</v>
      </c>
      <c r="BA392" s="6">
        <f t="shared" si="320"/>
        <v>1280.9242551409677</v>
      </c>
      <c r="BB392" s="6">
        <f t="shared" si="321"/>
        <v>355841.74399257288</v>
      </c>
      <c r="BC392" s="6">
        <f t="shared" si="322"/>
        <v>71168.348798514577</v>
      </c>
      <c r="BD392" s="6">
        <f t="shared" si="323"/>
        <v>13605.050727785063</v>
      </c>
      <c r="BE392" s="6">
        <f t="shared" si="324"/>
        <v>0</v>
      </c>
      <c r="BF392" s="6">
        <f t="shared" si="331"/>
        <v>0</v>
      </c>
      <c r="BG392" s="6"/>
      <c r="BH392" s="6"/>
      <c r="BI392" s="51">
        <f t="shared" si="325"/>
        <v>0.95289507005797969</v>
      </c>
      <c r="BT392" s="18"/>
    </row>
    <row r="393" spans="1:72">
      <c r="A393">
        <f t="shared" si="278"/>
        <v>370</v>
      </c>
      <c r="B393" s="30">
        <f t="shared" si="279"/>
        <v>44139</v>
      </c>
      <c r="C393" s="14">
        <f t="shared" si="280"/>
        <v>8</v>
      </c>
      <c r="D393" s="14">
        <f t="shared" si="281"/>
        <v>3</v>
      </c>
      <c r="E393" s="14">
        <f t="shared" si="282"/>
        <v>3</v>
      </c>
      <c r="F393" s="53">
        <f t="shared" si="283"/>
        <v>44139</v>
      </c>
      <c r="G393" s="66">
        <f t="shared" si="284"/>
        <v>1.38</v>
      </c>
      <c r="H393" s="66">
        <f t="shared" si="277"/>
        <v>0.1</v>
      </c>
      <c r="I393" s="172">
        <f t="shared" si="285"/>
        <v>6.6E-3</v>
      </c>
      <c r="J393" s="14">
        <f t="shared" si="286"/>
        <v>6</v>
      </c>
      <c r="K393" s="18">
        <f t="shared" si="287"/>
        <v>0.16654449215565495</v>
      </c>
      <c r="L393" s="18">
        <f t="shared" si="288"/>
        <v>6.6666666666666671E-3</v>
      </c>
      <c r="M393" s="6">
        <f t="shared" si="289"/>
        <v>2988.8768290668654</v>
      </c>
      <c r="N393" s="6">
        <f t="shared" si="326"/>
        <v>19.726587071841312</v>
      </c>
      <c r="O393" s="6">
        <f t="shared" si="290"/>
        <v>6356750.5259629693</v>
      </c>
      <c r="P393" s="6">
        <f>IF($B393&lt;$D$12,0,IF('Plot Data'!X343&gt;0,'Plot Data'!X343,MAX(0,MIN($D$15,$O393))))</f>
        <v>0</v>
      </c>
      <c r="Q393" s="97">
        <f t="shared" si="291"/>
        <v>0</v>
      </c>
      <c r="R393" s="97">
        <f t="shared" si="292"/>
        <v>0</v>
      </c>
      <c r="S393" s="6">
        <f t="shared" si="293"/>
        <v>2988.8768290668654</v>
      </c>
      <c r="T393" s="6"/>
      <c r="U393" s="6"/>
      <c r="V393" s="6">
        <f t="shared" si="294"/>
        <v>0</v>
      </c>
      <c r="W393" s="149">
        <f t="shared" si="327"/>
        <v>1</v>
      </c>
      <c r="X393" s="97">
        <f t="shared" si="295"/>
        <v>0</v>
      </c>
      <c r="Y393" s="6">
        <f t="shared" si="296"/>
        <v>457.46043178837056</v>
      </c>
      <c r="Z393" s="6">
        <f t="shared" si="297"/>
        <v>2215.4442666313926</v>
      </c>
      <c r="AA393" s="6">
        <f t="shared" si="298"/>
        <v>1738.349640795808</v>
      </c>
      <c r="AB393" s="6">
        <f t="shared" si="299"/>
        <v>94.981455015981624</v>
      </c>
      <c r="AC393" s="6">
        <f t="shared" si="300"/>
        <v>45.215500942658466</v>
      </c>
      <c r="AD393" s="6">
        <f t="array" ref="AD393">SUM(($A393-A363:A393=J363:J393)*(N363:N393))</f>
        <v>15.671940077636968</v>
      </c>
      <c r="AE393" s="6">
        <f t="shared" si="301"/>
        <v>7497303.267460811</v>
      </c>
      <c r="AF393" s="6">
        <f t="shared" si="328"/>
        <v>7141169.379178361</v>
      </c>
      <c r="AG393" s="6">
        <f t="shared" si="329"/>
        <v>0</v>
      </c>
      <c r="AH393" s="6">
        <f t="shared" si="302"/>
        <v>0</v>
      </c>
      <c r="AI393" s="6">
        <f t="shared" si="303"/>
        <v>0</v>
      </c>
      <c r="AJ393" s="6">
        <f t="shared" si="304"/>
        <v>8434.1826806694444</v>
      </c>
      <c r="AK393" s="6">
        <f t="shared" si="305"/>
        <v>10175.18849132789</v>
      </c>
      <c r="AL393" s="6">
        <f t="shared" si="306"/>
        <v>911.71699968331859</v>
      </c>
      <c r="AM393" s="6">
        <f t="shared" si="307"/>
        <v>19521.088171680654</v>
      </c>
      <c r="AN393" s="6">
        <f t="shared" si="308"/>
        <v>336612.80011076911</v>
      </c>
      <c r="AO393" s="6">
        <f t="shared" si="309"/>
        <v>2696.7325391899722</v>
      </c>
      <c r="AP393" s="6">
        <f t="shared" si="310"/>
        <v>13.992590683039907</v>
      </c>
      <c r="AQ393" s="14">
        <f t="shared" si="311"/>
        <v>9</v>
      </c>
      <c r="AR393" s="146">
        <f t="shared" si="312"/>
        <v>0</v>
      </c>
      <c r="AS393" s="146">
        <f t="shared" si="313"/>
        <v>0.75</v>
      </c>
      <c r="AT393" s="146">
        <f t="shared" si="314"/>
        <v>1</v>
      </c>
      <c r="AU393" s="77">
        <f t="shared" si="315"/>
        <v>0</v>
      </c>
      <c r="AV393" s="77">
        <f t="shared" si="316"/>
        <v>1460.9927626389358</v>
      </c>
      <c r="AW393" s="77">
        <f t="shared" si="317"/>
        <v>76.89435592836503</v>
      </c>
      <c r="AX393" s="77">
        <f t="shared" si="318"/>
        <v>22.873021589418528</v>
      </c>
      <c r="AY393" s="6">
        <f t="shared" si="330"/>
        <v>1560.7601401567194</v>
      </c>
      <c r="AZ393" s="6">
        <f t="shared" si="319"/>
        <v>123503.60373376674</v>
      </c>
      <c r="BA393" s="6">
        <f t="shared" si="320"/>
        <v>1349.0003811911822</v>
      </c>
      <c r="BB393" s="6">
        <f t="shared" si="321"/>
        <v>358830.62082163972</v>
      </c>
      <c r="BC393" s="6">
        <f t="shared" si="322"/>
        <v>71766.12416432795</v>
      </c>
      <c r="BD393" s="6">
        <f t="shared" si="323"/>
        <v>13700.032182801044</v>
      </c>
      <c r="BE393" s="6">
        <f t="shared" si="324"/>
        <v>0</v>
      </c>
      <c r="BF393" s="6">
        <f t="shared" si="331"/>
        <v>0</v>
      </c>
      <c r="BG393" s="6"/>
      <c r="BH393" s="6"/>
      <c r="BI393" s="51">
        <f t="shared" si="325"/>
        <v>0.95249840168156019</v>
      </c>
      <c r="BT393" s="18"/>
    </row>
    <row r="394" spans="1:72">
      <c r="A394">
        <f t="shared" si="278"/>
        <v>371</v>
      </c>
      <c r="B394" s="30">
        <f t="shared" si="279"/>
        <v>44140</v>
      </c>
      <c r="C394" s="14">
        <f t="shared" si="280"/>
        <v>8</v>
      </c>
      <c r="D394" s="14">
        <f t="shared" si="281"/>
        <v>3</v>
      </c>
      <c r="E394" s="14">
        <f t="shared" si="282"/>
        <v>3</v>
      </c>
      <c r="F394" s="53">
        <f t="shared" si="283"/>
        <v>44140</v>
      </c>
      <c r="G394" s="66">
        <f t="shared" si="284"/>
        <v>1.38</v>
      </c>
      <c r="H394" s="66">
        <f t="shared" si="277"/>
        <v>0.1</v>
      </c>
      <c r="I394" s="172">
        <f t="shared" si="285"/>
        <v>6.6E-3</v>
      </c>
      <c r="J394" s="14">
        <f t="shared" si="286"/>
        <v>6</v>
      </c>
      <c r="K394" s="18">
        <f t="shared" si="287"/>
        <v>0.16650641881463624</v>
      </c>
      <c r="L394" s="18">
        <f t="shared" si="288"/>
        <v>6.6666666666666671E-3</v>
      </c>
      <c r="M394" s="6">
        <f t="shared" si="289"/>
        <v>3104.6578635728283</v>
      </c>
      <c r="N394" s="6">
        <f t="shared" si="326"/>
        <v>20.490741899580666</v>
      </c>
      <c r="O394" s="6">
        <f t="shared" si="290"/>
        <v>6356114.8523957608</v>
      </c>
      <c r="P394" s="6">
        <f>IF($B394&lt;$D$12,0,IF('Plot Data'!X344&gt;0,'Plot Data'!X344,MAX(0,MIN($D$15,$O394))))</f>
        <v>0</v>
      </c>
      <c r="Q394" s="97">
        <f t="shared" si="291"/>
        <v>0</v>
      </c>
      <c r="R394" s="97">
        <f t="shared" si="292"/>
        <v>0</v>
      </c>
      <c r="S394" s="6">
        <f t="shared" si="293"/>
        <v>3104.6578635728283</v>
      </c>
      <c r="T394" s="6"/>
      <c r="U394" s="6"/>
      <c r="V394" s="6">
        <f t="shared" si="294"/>
        <v>0</v>
      </c>
      <c r="W394" s="149">
        <f t="shared" si="327"/>
        <v>1</v>
      </c>
      <c r="X394" s="97">
        <f t="shared" si="295"/>
        <v>0</v>
      </c>
      <c r="Y394" s="6">
        <f t="shared" si="296"/>
        <v>474.90727507990817</v>
      </c>
      <c r="Z394" s="6">
        <f t="shared" si="297"/>
        <v>2302.2106920133051</v>
      </c>
      <c r="AA394" s="6">
        <f t="shared" si="298"/>
        <v>1804.647645303651</v>
      </c>
      <c r="AB394" s="6">
        <f t="shared" si="299"/>
        <v>98.66043692038879</v>
      </c>
      <c r="AC394" s="6">
        <f t="shared" si="300"/>
        <v>46.090147060635914</v>
      </c>
      <c r="AD394" s="6">
        <f t="array" ref="AD394">SUM(($A394-A364:A394=J364:J394)*(N364:N394))</f>
        <v>16.278972091864148</v>
      </c>
      <c r="AE394" s="6">
        <f t="shared" si="301"/>
        <v>7497286.9884887189</v>
      </c>
      <c r="AF394" s="6">
        <f t="shared" si="328"/>
        <v>7138064.7213147879</v>
      </c>
      <c r="AG394" s="6">
        <f t="shared" si="329"/>
        <v>0</v>
      </c>
      <c r="AH394" s="6">
        <f t="shared" si="302"/>
        <v>0</v>
      </c>
      <c r="AI394" s="6">
        <f t="shared" si="303"/>
        <v>0</v>
      </c>
      <c r="AJ394" s="6">
        <f t="shared" si="304"/>
        <v>8761.7225771490612</v>
      </c>
      <c r="AK394" s="6">
        <f t="shared" si="305"/>
        <v>10574.091101117156</v>
      </c>
      <c r="AL394" s="6">
        <f t="shared" si="306"/>
        <v>948.00831745120729</v>
      </c>
      <c r="AM394" s="6">
        <f t="shared" si="307"/>
        <v>20283.821995717426</v>
      </c>
      <c r="AN394" s="6">
        <f t="shared" si="308"/>
        <v>338938.4451782133</v>
      </c>
      <c r="AO394" s="6">
        <f t="shared" si="309"/>
        <v>2713.0115112818362</v>
      </c>
      <c r="AP394" s="6">
        <f t="shared" si="310"/>
        <v>14.543543346769573</v>
      </c>
      <c r="AQ394" s="14">
        <f t="shared" si="311"/>
        <v>9</v>
      </c>
      <c r="AR394" s="146">
        <f t="shared" si="312"/>
        <v>0</v>
      </c>
      <c r="AS394" s="146">
        <f t="shared" si="313"/>
        <v>0.75</v>
      </c>
      <c r="AT394" s="146">
        <f t="shared" si="314"/>
        <v>1</v>
      </c>
      <c r="AU394" s="77">
        <f t="shared" si="315"/>
        <v>0</v>
      </c>
      <c r="AV394" s="77">
        <f t="shared" si="316"/>
        <v>1518.6023240629158</v>
      </c>
      <c r="AW394" s="77">
        <f t="shared" si="317"/>
        <v>79.926438108574501</v>
      </c>
      <c r="AX394" s="77">
        <f t="shared" si="318"/>
        <v>23.745363753995406</v>
      </c>
      <c r="AY394" s="6">
        <f t="shared" si="330"/>
        <v>1622.2741259254858</v>
      </c>
      <c r="AZ394" s="6">
        <f t="shared" si="319"/>
        <v>125125.87785969222</v>
      </c>
      <c r="BA394" s="6">
        <f t="shared" si="320"/>
        <v>1419.8254767604897</v>
      </c>
      <c r="BB394" s="6">
        <f t="shared" si="321"/>
        <v>361935.27868521254</v>
      </c>
      <c r="BC394" s="6">
        <f t="shared" si="322"/>
        <v>72387.055737042509</v>
      </c>
      <c r="BD394" s="6">
        <f t="shared" si="323"/>
        <v>13798.692619721432</v>
      </c>
      <c r="BE394" s="6">
        <f t="shared" si="324"/>
        <v>0</v>
      </c>
      <c r="BF394" s="6">
        <f t="shared" si="331"/>
        <v>0</v>
      </c>
      <c r="BG394" s="6"/>
      <c r="BH394" s="6"/>
      <c r="BI394" s="51">
        <f t="shared" si="325"/>
        <v>0.95208636567794747</v>
      </c>
      <c r="BT394" s="18"/>
    </row>
    <row r="395" spans="1:72">
      <c r="A395">
        <f t="shared" si="278"/>
        <v>372</v>
      </c>
      <c r="B395" s="30">
        <f t="shared" si="279"/>
        <v>44141</v>
      </c>
      <c r="C395" s="14">
        <f t="shared" si="280"/>
        <v>8</v>
      </c>
      <c r="D395" s="14">
        <f t="shared" si="281"/>
        <v>3</v>
      </c>
      <c r="E395" s="14">
        <f t="shared" si="282"/>
        <v>3</v>
      </c>
      <c r="F395" s="53">
        <f t="shared" si="283"/>
        <v>44141</v>
      </c>
      <c r="G395" s="66">
        <f t="shared" si="284"/>
        <v>1.38</v>
      </c>
      <c r="H395" s="66">
        <f t="shared" si="277"/>
        <v>0.1</v>
      </c>
      <c r="I395" s="172">
        <f t="shared" si="285"/>
        <v>6.6E-3</v>
      </c>
      <c r="J395" s="14">
        <f t="shared" si="286"/>
        <v>6</v>
      </c>
      <c r="K395" s="18">
        <f t="shared" si="287"/>
        <v>0.16646686038859632</v>
      </c>
      <c r="L395" s="18">
        <f t="shared" si="288"/>
        <v>6.6666666666666671E-3</v>
      </c>
      <c r="M395" s="6">
        <f t="shared" si="289"/>
        <v>3225.0922515295283</v>
      </c>
      <c r="N395" s="6">
        <f t="shared" si="326"/>
        <v>21.285608860094886</v>
      </c>
      <c r="O395" s="6">
        <f t="shared" si="290"/>
        <v>6355452.6915190509</v>
      </c>
      <c r="P395" s="6">
        <f>IF($B395&lt;$D$12,0,IF('Plot Data'!X345&gt;0,'Plot Data'!X345,MAX(0,MIN($D$15,$O395))))</f>
        <v>0</v>
      </c>
      <c r="Q395" s="97">
        <f t="shared" si="291"/>
        <v>0</v>
      </c>
      <c r="R395" s="97">
        <f t="shared" si="292"/>
        <v>0</v>
      </c>
      <c r="S395" s="6">
        <f t="shared" si="293"/>
        <v>3225.0922515295283</v>
      </c>
      <c r="T395" s="6"/>
      <c r="U395" s="6"/>
      <c r="V395" s="6">
        <f t="shared" si="294"/>
        <v>0</v>
      </c>
      <c r="W395" s="149">
        <f t="shared" si="327"/>
        <v>1</v>
      </c>
      <c r="X395" s="97">
        <f t="shared" si="295"/>
        <v>0</v>
      </c>
      <c r="Y395" s="6">
        <f t="shared" si="296"/>
        <v>493.30218460194396</v>
      </c>
      <c r="Z395" s="6">
        <f t="shared" si="297"/>
        <v>2391.1014632534925</v>
      </c>
      <c r="AA395" s="6">
        <f t="shared" si="298"/>
        <v>1874.5483014873869</v>
      </c>
      <c r="AB395" s="6">
        <f t="shared" si="299"/>
        <v>102.52580790448673</v>
      </c>
      <c r="AC395" s="6">
        <f t="shared" si="300"/>
        <v>46.980309812521305</v>
      </c>
      <c r="AD395" s="6">
        <f t="array" ref="AD395">SUM(($A395-A365:A395=J365:J395)*(N365:N395))</f>
        <v>16.916758304240307</v>
      </c>
      <c r="AE395" s="6">
        <f t="shared" si="301"/>
        <v>7497270.0717304144</v>
      </c>
      <c r="AF395" s="6">
        <f t="shared" si="328"/>
        <v>7134839.6290632579</v>
      </c>
      <c r="AG395" s="6">
        <f t="shared" si="329"/>
        <v>0</v>
      </c>
      <c r="AH395" s="6">
        <f t="shared" si="302"/>
        <v>0</v>
      </c>
      <c r="AI395" s="6">
        <f t="shared" si="303"/>
        <v>0</v>
      </c>
      <c r="AJ395" s="6">
        <f t="shared" si="304"/>
        <v>9102.4111808231537</v>
      </c>
      <c r="AK395" s="6">
        <f t="shared" si="305"/>
        <v>10988.118454978776</v>
      </c>
      <c r="AL395" s="6">
        <f t="shared" si="306"/>
        <v>986.63705723893224</v>
      </c>
      <c r="AM395" s="6">
        <f t="shared" si="307"/>
        <v>21077.166693040861</v>
      </c>
      <c r="AN395" s="6">
        <f t="shared" si="308"/>
        <v>341353.27597411518</v>
      </c>
      <c r="AO395" s="6">
        <f t="shared" si="309"/>
        <v>2729.9282695860766</v>
      </c>
      <c r="AP395" s="6">
        <f t="shared" si="310"/>
        <v>15.120099024454507</v>
      </c>
      <c r="AQ395" s="14">
        <f t="shared" si="311"/>
        <v>9</v>
      </c>
      <c r="AR395" s="146">
        <f t="shared" si="312"/>
        <v>0</v>
      </c>
      <c r="AS395" s="146">
        <f t="shared" si="313"/>
        <v>0.75</v>
      </c>
      <c r="AT395" s="146">
        <f t="shared" si="314"/>
        <v>1</v>
      </c>
      <c r="AU395" s="77">
        <f t="shared" si="315"/>
        <v>0</v>
      </c>
      <c r="AV395" s="77">
        <f t="shared" si="316"/>
        <v>1578.5040399748673</v>
      </c>
      <c r="AW395" s="77">
        <f t="shared" si="317"/>
        <v>83.079159998677213</v>
      </c>
      <c r="AX395" s="77">
        <f t="shared" si="318"/>
        <v>24.665109230097201</v>
      </c>
      <c r="AY395" s="6">
        <f t="shared" si="330"/>
        <v>1686.2483092036416</v>
      </c>
      <c r="AZ395" s="6">
        <f t="shared" si="319"/>
        <v>126812.12616889586</v>
      </c>
      <c r="BA395" s="6">
        <f t="shared" si="320"/>
        <v>1493.1271322642299</v>
      </c>
      <c r="BB395" s="6">
        <f t="shared" si="321"/>
        <v>365160.37093674205</v>
      </c>
      <c r="BC395" s="6">
        <f t="shared" si="322"/>
        <v>73032.074187348408</v>
      </c>
      <c r="BD395" s="6">
        <f t="shared" si="323"/>
        <v>13901.21842762592</v>
      </c>
      <c r="BE395" s="6">
        <f t="shared" si="324"/>
        <v>0</v>
      </c>
      <c r="BF395" s="6">
        <f t="shared" si="331"/>
        <v>0</v>
      </c>
      <c r="BG395" s="6"/>
      <c r="BH395" s="6"/>
      <c r="BI395" s="51">
        <f t="shared" si="325"/>
        <v>0.951658345077663</v>
      </c>
      <c r="BT395" s="18"/>
    </row>
    <row r="396" spans="1:72">
      <c r="A396">
        <f t="shared" si="278"/>
        <v>373</v>
      </c>
      <c r="B396" s="30">
        <f t="shared" si="279"/>
        <v>44142</v>
      </c>
      <c r="C396" s="14">
        <f t="shared" si="280"/>
        <v>8</v>
      </c>
      <c r="D396" s="14">
        <f t="shared" si="281"/>
        <v>3</v>
      </c>
      <c r="E396" s="14">
        <f t="shared" si="282"/>
        <v>3</v>
      </c>
      <c r="F396" s="53">
        <f t="shared" si="283"/>
        <v>44142</v>
      </c>
      <c r="G396" s="66">
        <f t="shared" si="284"/>
        <v>1.38</v>
      </c>
      <c r="H396" s="66">
        <f t="shared" si="277"/>
        <v>0.1</v>
      </c>
      <c r="I396" s="172">
        <f t="shared" si="285"/>
        <v>6.6E-3</v>
      </c>
      <c r="J396" s="14">
        <f t="shared" si="286"/>
        <v>6</v>
      </c>
      <c r="K396" s="18">
        <f t="shared" si="287"/>
        <v>0.16642575646699834</v>
      </c>
      <c r="L396" s="18">
        <f t="shared" si="288"/>
        <v>6.6666666666666671E-3</v>
      </c>
      <c r="M396" s="6">
        <f t="shared" si="289"/>
        <v>3350.1591728425774</v>
      </c>
      <c r="N396" s="6">
        <f t="shared" si="326"/>
        <v>22.11105054076101</v>
      </c>
      <c r="O396" s="6">
        <f t="shared" si="290"/>
        <v>6354763.9692817675</v>
      </c>
      <c r="P396" s="6">
        <f>IF($B396&lt;$D$12,0,IF('Plot Data'!X346&gt;0,'Plot Data'!X346,MAX(0,MIN($D$15,$O396))))</f>
        <v>0</v>
      </c>
      <c r="Q396" s="97">
        <f t="shared" si="291"/>
        <v>0</v>
      </c>
      <c r="R396" s="97">
        <f t="shared" si="292"/>
        <v>0</v>
      </c>
      <c r="S396" s="6">
        <f t="shared" si="293"/>
        <v>3350.1591728425774</v>
      </c>
      <c r="T396" s="6"/>
      <c r="U396" s="6"/>
      <c r="V396" s="6">
        <f t="shared" si="294"/>
        <v>0</v>
      </c>
      <c r="W396" s="149">
        <f t="shared" si="327"/>
        <v>1</v>
      </c>
      <c r="X396" s="97">
        <f t="shared" si="295"/>
        <v>0</v>
      </c>
      <c r="Y396" s="6">
        <f t="shared" si="296"/>
        <v>512.62903952243357</v>
      </c>
      <c r="Z396" s="6">
        <f t="shared" si="297"/>
        <v>2483.7262908582629</v>
      </c>
      <c r="AA396" s="6">
        <f t="shared" si="298"/>
        <v>1947.9903501852477</v>
      </c>
      <c r="AB396" s="6">
        <f t="shared" si="299"/>
        <v>106.56858414476601</v>
      </c>
      <c r="AC396" s="6">
        <f t="shared" si="300"/>
        <v>47.886216267761469</v>
      </c>
      <c r="AD396" s="6">
        <f t="array" ref="AD396">SUM(($A396-A366:A396=J366:J396)*(N366:N396))</f>
        <v>17.58381638388639</v>
      </c>
      <c r="AE396" s="6">
        <f t="shared" si="301"/>
        <v>7497252.4879140304</v>
      </c>
      <c r="AF396" s="6">
        <f t="shared" si="328"/>
        <v>7131489.4698904157</v>
      </c>
      <c r="AG396" s="6">
        <f t="shared" si="329"/>
        <v>0</v>
      </c>
      <c r="AH396" s="6">
        <f t="shared" si="302"/>
        <v>0</v>
      </c>
      <c r="AI396" s="6">
        <f t="shared" si="303"/>
        <v>0</v>
      </c>
      <c r="AJ396" s="6">
        <f t="shared" si="304"/>
        <v>9456.2150232850345</v>
      </c>
      <c r="AK396" s="6">
        <f t="shared" si="305"/>
        <v>11417.285811507025</v>
      </c>
      <c r="AL396" s="6">
        <f t="shared" si="306"/>
        <v>1027.7356087320504</v>
      </c>
      <c r="AM396" s="6">
        <f t="shared" si="307"/>
        <v>21901.236443524111</v>
      </c>
      <c r="AN396" s="6">
        <f t="shared" si="308"/>
        <v>343861.78158009064</v>
      </c>
      <c r="AO396" s="6">
        <f t="shared" si="309"/>
        <v>2747.5120859699628</v>
      </c>
      <c r="AP396" s="6">
        <f t="shared" si="310"/>
        <v>15.719979394768027</v>
      </c>
      <c r="AQ396" s="14">
        <f t="shared" si="311"/>
        <v>9</v>
      </c>
      <c r="AR396" s="146">
        <f t="shared" si="312"/>
        <v>0</v>
      </c>
      <c r="AS396" s="146">
        <f t="shared" si="313"/>
        <v>0.75</v>
      </c>
      <c r="AT396" s="146">
        <f t="shared" si="314"/>
        <v>1</v>
      </c>
      <c r="AU396" s="77">
        <f t="shared" si="315"/>
        <v>0</v>
      </c>
      <c r="AV396" s="77">
        <f t="shared" si="316"/>
        <v>1640.32511805948</v>
      </c>
      <c r="AW396" s="77">
        <f t="shared" si="317"/>
        <v>86.332900950498939</v>
      </c>
      <c r="AX396" s="77">
        <f t="shared" si="318"/>
        <v>25.631451976121696</v>
      </c>
      <c r="AY396" s="6">
        <f t="shared" si="330"/>
        <v>1752.2894709861007</v>
      </c>
      <c r="AZ396" s="6">
        <f t="shared" si="319"/>
        <v>128564.41563988196</v>
      </c>
      <c r="BA396" s="6">
        <f t="shared" si="320"/>
        <v>1568.5424839966456</v>
      </c>
      <c r="BB396" s="6">
        <f t="shared" si="321"/>
        <v>368510.53010958462</v>
      </c>
      <c r="BC396" s="6">
        <f t="shared" si="322"/>
        <v>73702.10602191693</v>
      </c>
      <c r="BD396" s="6">
        <f t="shared" si="323"/>
        <v>14007.787011770686</v>
      </c>
      <c r="BE396" s="6">
        <f t="shared" si="324"/>
        <v>0</v>
      </c>
      <c r="BF396" s="6">
        <f t="shared" si="331"/>
        <v>0</v>
      </c>
      <c r="BG396" s="6"/>
      <c r="BH396" s="6"/>
      <c r="BI396" s="51">
        <f t="shared" si="325"/>
        <v>0.9512137254796682</v>
      </c>
      <c r="BT396" s="18"/>
    </row>
    <row r="397" spans="1:72">
      <c r="A397">
        <f t="shared" si="278"/>
        <v>374</v>
      </c>
      <c r="B397" s="30">
        <f t="shared" si="279"/>
        <v>44143</v>
      </c>
      <c r="C397" s="14">
        <f t="shared" si="280"/>
        <v>8</v>
      </c>
      <c r="D397" s="14">
        <f t="shared" si="281"/>
        <v>3</v>
      </c>
      <c r="E397" s="14">
        <f t="shared" si="282"/>
        <v>3</v>
      </c>
      <c r="F397" s="53">
        <f t="shared" si="283"/>
        <v>44143</v>
      </c>
      <c r="G397" s="66">
        <f t="shared" si="284"/>
        <v>1.38</v>
      </c>
      <c r="H397" s="66">
        <f t="shared" si="277"/>
        <v>0.1</v>
      </c>
      <c r="I397" s="172">
        <f t="shared" si="285"/>
        <v>6.6E-3</v>
      </c>
      <c r="J397" s="14">
        <f t="shared" si="286"/>
        <v>6</v>
      </c>
      <c r="K397" s="18">
        <f t="shared" si="287"/>
        <v>0.16638304677557905</v>
      </c>
      <c r="L397" s="18">
        <f t="shared" si="288"/>
        <v>6.6666666666666671E-3</v>
      </c>
      <c r="M397" s="6">
        <f t="shared" si="289"/>
        <v>3479.8482364901761</v>
      </c>
      <c r="N397" s="6">
        <f t="shared" si="326"/>
        <v>22.966998360835163</v>
      </c>
      <c r="O397" s="6">
        <f t="shared" si="290"/>
        <v>6354048.5637499299</v>
      </c>
      <c r="P397" s="6">
        <f>IF($B397&lt;$D$12,0,IF('Plot Data'!X347&gt;0,'Plot Data'!X347,MAX(0,MIN($D$15,$O397))))</f>
        <v>0</v>
      </c>
      <c r="Q397" s="97">
        <f t="shared" si="291"/>
        <v>0</v>
      </c>
      <c r="R397" s="97">
        <f t="shared" si="292"/>
        <v>0</v>
      </c>
      <c r="S397" s="6">
        <f t="shared" si="293"/>
        <v>3479.8482364901761</v>
      </c>
      <c r="T397" s="6"/>
      <c r="U397" s="6"/>
      <c r="V397" s="6">
        <f t="shared" si="294"/>
        <v>0</v>
      </c>
      <c r="W397" s="149">
        <f t="shared" si="327"/>
        <v>1</v>
      </c>
      <c r="X397" s="97">
        <f t="shared" si="295"/>
        <v>0</v>
      </c>
      <c r="Y397" s="6">
        <f t="shared" si="296"/>
        <v>532.84292072383005</v>
      </c>
      <c r="Z397" s="6">
        <f t="shared" si="297"/>
        <v>2580.0738012236229</v>
      </c>
      <c r="AA397" s="6">
        <f t="shared" si="298"/>
        <v>2024.8030987505542</v>
      </c>
      <c r="AB397" s="6">
        <f t="shared" si="299"/>
        <v>110.77221333156962</v>
      </c>
      <c r="AC397" s="6">
        <f t="shared" si="300"/>
        <v>48.808101920150598</v>
      </c>
      <c r="AD397" s="6">
        <f t="array" ref="AD397">SUM(($A397-A367:A397=J367:J397)*(N367:N397))</f>
        <v>18.277415199708987</v>
      </c>
      <c r="AE397" s="6">
        <f t="shared" si="301"/>
        <v>7497234.2104988303</v>
      </c>
      <c r="AF397" s="6">
        <f t="shared" si="328"/>
        <v>7128009.6216539256</v>
      </c>
      <c r="AG397" s="6">
        <f t="shared" si="329"/>
        <v>0</v>
      </c>
      <c r="AH397" s="6">
        <f t="shared" si="302"/>
        <v>0</v>
      </c>
      <c r="AI397" s="6">
        <f t="shared" si="303"/>
        <v>0</v>
      </c>
      <c r="AJ397" s="6">
        <f t="shared" si="304"/>
        <v>9823.1465378277571</v>
      </c>
      <c r="AK397" s="6">
        <f t="shared" si="305"/>
        <v>11861.784300648525</v>
      </c>
      <c r="AL397" s="6">
        <f t="shared" si="306"/>
        <v>1071.4223049437605</v>
      </c>
      <c r="AM397" s="6">
        <f t="shared" si="307"/>
        <v>22756.353143420045</v>
      </c>
      <c r="AN397" s="6">
        <f t="shared" si="308"/>
        <v>346468.23570148519</v>
      </c>
      <c r="AO397" s="6">
        <f t="shared" si="309"/>
        <v>2765.7895011696719</v>
      </c>
      <c r="AP397" s="6">
        <f t="shared" si="310"/>
        <v>16.33952167320188</v>
      </c>
      <c r="AQ397" s="14">
        <f t="shared" si="311"/>
        <v>9</v>
      </c>
      <c r="AR397" s="146">
        <f t="shared" si="312"/>
        <v>0</v>
      </c>
      <c r="AS397" s="146">
        <f t="shared" si="313"/>
        <v>0.75</v>
      </c>
      <c r="AT397" s="146">
        <f t="shared" si="314"/>
        <v>1</v>
      </c>
      <c r="AU397" s="77">
        <f t="shared" si="315"/>
        <v>0</v>
      </c>
      <c r="AV397" s="77">
        <f t="shared" si="316"/>
        <v>1703.6597925681135</v>
      </c>
      <c r="AW397" s="77">
        <f t="shared" si="317"/>
        <v>89.666304872005952</v>
      </c>
      <c r="AX397" s="77">
        <f t="shared" si="318"/>
        <v>26.642146036191505</v>
      </c>
      <c r="AY397" s="6">
        <f t="shared" si="330"/>
        <v>1819.9682434763108</v>
      </c>
      <c r="AZ397" s="6">
        <f t="shared" si="319"/>
        <v>130384.38388335827</v>
      </c>
      <c r="BA397" s="6">
        <f t="shared" si="320"/>
        <v>1628.7751742347464</v>
      </c>
      <c r="BB397" s="6">
        <f t="shared" si="321"/>
        <v>371990.37834607478</v>
      </c>
      <c r="BC397" s="6">
        <f t="shared" si="322"/>
        <v>74398.075669214959</v>
      </c>
      <c r="BD397" s="6">
        <f t="shared" si="323"/>
        <v>14118.559225102255</v>
      </c>
      <c r="BE397" s="6">
        <f t="shared" si="324"/>
        <v>0</v>
      </c>
      <c r="BF397" s="6">
        <f t="shared" si="331"/>
        <v>0</v>
      </c>
      <c r="BG397" s="6"/>
      <c r="BH397" s="6"/>
      <c r="BI397" s="51">
        <f t="shared" si="325"/>
        <v>0.95075189350122513</v>
      </c>
      <c r="BT397" s="18"/>
    </row>
    <row r="398" spans="1:72">
      <c r="A398">
        <f t="shared" si="278"/>
        <v>375</v>
      </c>
      <c r="B398" s="30">
        <f t="shared" si="279"/>
        <v>44144</v>
      </c>
      <c r="C398" s="14">
        <f t="shared" si="280"/>
        <v>8</v>
      </c>
      <c r="D398" s="14">
        <f t="shared" si="281"/>
        <v>3</v>
      </c>
      <c r="E398" s="14">
        <f t="shared" si="282"/>
        <v>3</v>
      </c>
      <c r="F398" s="53">
        <f t="shared" si="283"/>
        <v>44144</v>
      </c>
      <c r="G398" s="66">
        <f t="shared" si="284"/>
        <v>1.38</v>
      </c>
      <c r="H398" s="66">
        <f t="shared" si="277"/>
        <v>0.1</v>
      </c>
      <c r="I398" s="172">
        <f t="shared" si="285"/>
        <v>6.6E-3</v>
      </c>
      <c r="J398" s="14">
        <f t="shared" si="286"/>
        <v>6</v>
      </c>
      <c r="K398" s="18">
        <f t="shared" si="287"/>
        <v>0.16633867102140398</v>
      </c>
      <c r="L398" s="18">
        <f t="shared" si="288"/>
        <v>6.6666666666666671E-3</v>
      </c>
      <c r="M398" s="6">
        <f t="shared" si="289"/>
        <v>3614.1853922294968</v>
      </c>
      <c r="N398" s="6">
        <f t="shared" si="326"/>
        <v>23.853623588714679</v>
      </c>
      <c r="O398" s="6">
        <f t="shared" si="290"/>
        <v>6353306.1787520982</v>
      </c>
      <c r="P398" s="6">
        <f>IF($B398&lt;$D$12,0,IF('Plot Data'!X348&gt;0,'Plot Data'!X348,MAX(0,MIN($D$15,$O398))))</f>
        <v>0</v>
      </c>
      <c r="Q398" s="97">
        <f t="shared" si="291"/>
        <v>0</v>
      </c>
      <c r="R398" s="97">
        <f t="shared" si="292"/>
        <v>0</v>
      </c>
      <c r="S398" s="6">
        <f t="shared" si="293"/>
        <v>3614.1853922294963</v>
      </c>
      <c r="T398" s="6"/>
      <c r="U398" s="6"/>
      <c r="V398" s="6">
        <f t="shared" si="294"/>
        <v>0</v>
      </c>
      <c r="W398" s="149">
        <f t="shared" si="327"/>
        <v>1</v>
      </c>
      <c r="X398" s="97">
        <f t="shared" si="295"/>
        <v>0</v>
      </c>
      <c r="Y398" s="6">
        <f t="shared" si="296"/>
        <v>553.86106665784814</v>
      </c>
      <c r="Z398" s="6">
        <f t="shared" si="297"/>
        <v>2680.1273382740619</v>
      </c>
      <c r="AA398" s="6">
        <f t="shared" si="298"/>
        <v>2104.6720532998229</v>
      </c>
      <c r="AB398" s="6">
        <f t="shared" si="299"/>
        <v>115.11053460066525</v>
      </c>
      <c r="AC398" s="6">
        <f t="shared" si="300"/>
        <v>49.746198932286696</v>
      </c>
      <c r="AD398" s="6">
        <f t="array" ref="AD398">SUM(($A398-A368:A398=J368:J398)*(N368:N398))</f>
        <v>18.993238209109766</v>
      </c>
      <c r="AE398" s="6">
        <f t="shared" si="301"/>
        <v>7497215.2172606215</v>
      </c>
      <c r="AF398" s="6">
        <f t="shared" si="328"/>
        <v>7124395.4362616958</v>
      </c>
      <c r="AG398" s="6">
        <f t="shared" si="329"/>
        <v>0</v>
      </c>
      <c r="AH398" s="6">
        <f t="shared" si="302"/>
        <v>0</v>
      </c>
      <c r="AI398" s="6">
        <f t="shared" si="303"/>
        <v>0</v>
      </c>
      <c r="AJ398" s="6">
        <f t="shared" si="304"/>
        <v>10203.343525125343</v>
      </c>
      <c r="AK398" s="6">
        <f t="shared" si="305"/>
        <v>12322.129051022099</v>
      </c>
      <c r="AL398" s="6">
        <f t="shared" si="306"/>
        <v>1117.7934024030294</v>
      </c>
      <c r="AM398" s="6">
        <f t="shared" si="307"/>
        <v>23643.265978550469</v>
      </c>
      <c r="AN398" s="6">
        <f t="shared" si="308"/>
        <v>349176.5150203752</v>
      </c>
      <c r="AO398" s="6">
        <f t="shared" si="309"/>
        <v>2784.7827393787816</v>
      </c>
      <c r="AP398" s="6">
        <f t="shared" si="310"/>
        <v>16.974047787923219</v>
      </c>
      <c r="AQ398" s="14">
        <f t="shared" si="311"/>
        <v>9</v>
      </c>
      <c r="AR398" s="146">
        <f t="shared" si="312"/>
        <v>0</v>
      </c>
      <c r="AS398" s="146">
        <f t="shared" si="313"/>
        <v>0.75</v>
      </c>
      <c r="AT398" s="146">
        <f t="shared" si="314"/>
        <v>1</v>
      </c>
      <c r="AU398" s="77">
        <f t="shared" si="315"/>
        <v>0</v>
      </c>
      <c r="AV398" s="77">
        <f t="shared" si="316"/>
        <v>1769.6549822365123</v>
      </c>
      <c r="AW398" s="77">
        <f t="shared" si="317"/>
        <v>93.139735907184843</v>
      </c>
      <c r="AX398" s="77">
        <f t="shared" si="318"/>
        <v>27.693053332892404</v>
      </c>
      <c r="AY398" s="6">
        <f t="shared" si="330"/>
        <v>1890.4877714765894</v>
      </c>
      <c r="AZ398" s="6">
        <f t="shared" si="319"/>
        <v>132274.87165483486</v>
      </c>
      <c r="BA398" s="6">
        <f t="shared" si="320"/>
        <v>1691.4508304848484</v>
      </c>
      <c r="BB398" s="6">
        <f t="shared" si="321"/>
        <v>375604.56373830425</v>
      </c>
      <c r="BC398" s="6">
        <f t="shared" si="322"/>
        <v>75120.912747660856</v>
      </c>
      <c r="BD398" s="6">
        <f t="shared" si="323"/>
        <v>14233.669759702922</v>
      </c>
      <c r="BE398" s="6">
        <f t="shared" si="324"/>
        <v>0</v>
      </c>
      <c r="BF398" s="6">
        <f t="shared" si="331"/>
        <v>0</v>
      </c>
      <c r="BG398" s="6"/>
      <c r="BH398" s="6"/>
      <c r="BI398" s="51">
        <f t="shared" si="325"/>
        <v>0.95027223172937691</v>
      </c>
      <c r="BT398" s="18"/>
    </row>
    <row r="399" spans="1:72">
      <c r="A399">
        <f t="shared" si="278"/>
        <v>376</v>
      </c>
      <c r="B399" s="30">
        <f t="shared" si="279"/>
        <v>44145</v>
      </c>
      <c r="C399" s="14">
        <f t="shared" si="280"/>
        <v>8</v>
      </c>
      <c r="D399" s="14">
        <f t="shared" si="281"/>
        <v>3</v>
      </c>
      <c r="E399" s="14">
        <f t="shared" si="282"/>
        <v>3</v>
      </c>
      <c r="F399" s="53">
        <f t="shared" si="283"/>
        <v>44145</v>
      </c>
      <c r="G399" s="66">
        <f t="shared" si="284"/>
        <v>1.38</v>
      </c>
      <c r="H399" s="66">
        <f t="shared" si="277"/>
        <v>0.1</v>
      </c>
      <c r="I399" s="172">
        <f t="shared" si="285"/>
        <v>6.6E-3</v>
      </c>
      <c r="J399" s="14">
        <f t="shared" si="286"/>
        <v>6</v>
      </c>
      <c r="K399" s="18">
        <f t="shared" si="287"/>
        <v>0.16629256840113529</v>
      </c>
      <c r="L399" s="18">
        <f t="shared" si="288"/>
        <v>6.6666666666666671E-3</v>
      </c>
      <c r="M399" s="6">
        <f t="shared" si="289"/>
        <v>3753.2706451529157</v>
      </c>
      <c r="N399" s="6">
        <f t="shared" si="326"/>
        <v>24.771586258009243</v>
      </c>
      <c r="O399" s="6">
        <f t="shared" si="290"/>
        <v>6352536.1585897598</v>
      </c>
      <c r="P399" s="6">
        <f>IF($B399&lt;$D$12,0,IF('Plot Data'!X349&gt;0,'Plot Data'!X349,MAX(0,MIN($D$15,$O399))))</f>
        <v>0</v>
      </c>
      <c r="Q399" s="97">
        <f t="shared" si="291"/>
        <v>0</v>
      </c>
      <c r="R399" s="97">
        <f t="shared" si="292"/>
        <v>0</v>
      </c>
      <c r="S399" s="6">
        <f t="shared" si="293"/>
        <v>3753.2706451529157</v>
      </c>
      <c r="T399" s="6"/>
      <c r="U399" s="6"/>
      <c r="V399" s="6">
        <f t="shared" si="294"/>
        <v>0</v>
      </c>
      <c r="W399" s="149">
        <f t="shared" si="327"/>
        <v>1</v>
      </c>
      <c r="X399" s="97">
        <f t="shared" si="295"/>
        <v>0</v>
      </c>
      <c r="Y399" s="6">
        <f t="shared" si="296"/>
        <v>575.55267300332628</v>
      </c>
      <c r="Z399" s="6">
        <f t="shared" si="297"/>
        <v>2783.8785891921411</v>
      </c>
      <c r="AA399" s="6">
        <f t="shared" si="298"/>
        <v>2187.1001574126399</v>
      </c>
      <c r="AB399" s="6">
        <f t="shared" si="299"/>
        <v>119.55507316267462</v>
      </c>
      <c r="AC399" s="6">
        <f t="shared" si="300"/>
        <v>56.993807285539987</v>
      </c>
      <c r="AD399" s="6">
        <f t="array" ref="AD399">SUM(($A399-A369:A399=J369:J399)*(N369:N399))</f>
        <v>19.726587071841312</v>
      </c>
      <c r="AE399" s="6">
        <f t="shared" si="301"/>
        <v>7497195.4906735495</v>
      </c>
      <c r="AF399" s="6">
        <f t="shared" si="328"/>
        <v>7120642.165616543</v>
      </c>
      <c r="AG399" s="6">
        <f t="shared" si="329"/>
        <v>0</v>
      </c>
      <c r="AH399" s="6">
        <f t="shared" si="302"/>
        <v>0</v>
      </c>
      <c r="AI399" s="6">
        <f t="shared" si="303"/>
        <v>0</v>
      </c>
      <c r="AJ399" s="6">
        <f t="shared" si="304"/>
        <v>10597.18290808279</v>
      </c>
      <c r="AK399" s="6">
        <f t="shared" si="305"/>
        <v>12799.352409638925</v>
      </c>
      <c r="AL399" s="6">
        <f t="shared" si="306"/>
        <v>1160.6280812083228</v>
      </c>
      <c r="AM399" s="6">
        <f t="shared" si="307"/>
        <v>24557.163398930039</v>
      </c>
      <c r="AN399" s="6">
        <f t="shared" si="308"/>
        <v>351996.16165807674</v>
      </c>
      <c r="AO399" s="6">
        <f t="shared" si="309"/>
        <v>2804.5093264506227</v>
      </c>
      <c r="AP399" s="6">
        <f t="shared" si="310"/>
        <v>17.635532476898202</v>
      </c>
      <c r="AQ399" s="14">
        <f t="shared" si="311"/>
        <v>9</v>
      </c>
      <c r="AR399" s="146">
        <f t="shared" si="312"/>
        <v>0</v>
      </c>
      <c r="AS399" s="146">
        <f t="shared" si="313"/>
        <v>0.75</v>
      </c>
      <c r="AT399" s="146">
        <f t="shared" si="314"/>
        <v>1</v>
      </c>
      <c r="AU399" s="77">
        <f t="shared" si="315"/>
        <v>0</v>
      </c>
      <c r="AV399" s="77">
        <f t="shared" si="316"/>
        <v>1838.3025833718314</v>
      </c>
      <c r="AW399" s="77">
        <f t="shared" si="317"/>
        <v>96.752767545885845</v>
      </c>
      <c r="AX399" s="77">
        <f t="shared" si="318"/>
        <v>28.777633650166308</v>
      </c>
      <c r="AY399" s="6">
        <f t="shared" si="330"/>
        <v>1963.8329845678836</v>
      </c>
      <c r="AZ399" s="6">
        <f t="shared" si="319"/>
        <v>134238.70463940274</v>
      </c>
      <c r="BA399" s="6">
        <f t="shared" si="320"/>
        <v>1756.5515779703896</v>
      </c>
      <c r="BB399" s="6">
        <f t="shared" si="321"/>
        <v>379357.83438345714</v>
      </c>
      <c r="BC399" s="6">
        <f t="shared" si="322"/>
        <v>75871.566876691446</v>
      </c>
      <c r="BD399" s="6">
        <f t="shared" si="323"/>
        <v>14353.224832865597</v>
      </c>
      <c r="BE399" s="6">
        <f t="shared" si="324"/>
        <v>0</v>
      </c>
      <c r="BF399" s="6">
        <f t="shared" si="331"/>
        <v>0</v>
      </c>
      <c r="BG399" s="6"/>
      <c r="BH399" s="6"/>
      <c r="BI399" s="51">
        <f t="shared" si="325"/>
        <v>0.949774108795024</v>
      </c>
      <c r="BT399" s="18"/>
    </row>
    <row r="400" spans="1:72">
      <c r="A400">
        <f t="shared" si="278"/>
        <v>377</v>
      </c>
      <c r="B400" s="30">
        <f t="shared" si="279"/>
        <v>44146</v>
      </c>
      <c r="C400" s="14">
        <f t="shared" si="280"/>
        <v>8</v>
      </c>
      <c r="D400" s="14">
        <f t="shared" si="281"/>
        <v>3</v>
      </c>
      <c r="E400" s="14">
        <f t="shared" si="282"/>
        <v>3</v>
      </c>
      <c r="F400" s="53">
        <f t="shared" si="283"/>
        <v>44146</v>
      </c>
      <c r="G400" s="66">
        <f t="shared" si="284"/>
        <v>1.38</v>
      </c>
      <c r="H400" s="66">
        <f t="shared" si="277"/>
        <v>0.1</v>
      </c>
      <c r="I400" s="172">
        <f t="shared" si="285"/>
        <v>6.6E-3</v>
      </c>
      <c r="J400" s="14">
        <f t="shared" si="286"/>
        <v>6</v>
      </c>
      <c r="K400" s="18">
        <f t="shared" si="287"/>
        <v>0.1662446766391355</v>
      </c>
      <c r="L400" s="18">
        <f t="shared" si="288"/>
        <v>6.6666666666666671E-3</v>
      </c>
      <c r="M400" s="6">
        <f t="shared" si="289"/>
        <v>3897.2869689121485</v>
      </c>
      <c r="N400" s="6">
        <f t="shared" si="326"/>
        <v>25.722093994820181</v>
      </c>
      <c r="O400" s="6">
        <f t="shared" si="290"/>
        <v>6351742.5781834265</v>
      </c>
      <c r="P400" s="6">
        <f>IF($B400&lt;$D$12,0,IF('Plot Data'!X350&gt;0,'Plot Data'!X350,MAX(0,MIN($D$15,$O400))))</f>
        <v>0</v>
      </c>
      <c r="Q400" s="97">
        <f t="shared" si="291"/>
        <v>0</v>
      </c>
      <c r="R400" s="97">
        <f t="shared" si="292"/>
        <v>0</v>
      </c>
      <c r="S400" s="6">
        <f t="shared" si="293"/>
        <v>3897.2869689121485</v>
      </c>
      <c r="T400" s="6"/>
      <c r="U400" s="6"/>
      <c r="V400" s="6">
        <f t="shared" si="294"/>
        <v>0</v>
      </c>
      <c r="W400" s="149">
        <f t="shared" si="327"/>
        <v>1</v>
      </c>
      <c r="X400" s="97">
        <f t="shared" si="295"/>
        <v>0</v>
      </c>
      <c r="Y400" s="6">
        <f t="shared" si="296"/>
        <v>597.77536581337313</v>
      </c>
      <c r="Z400" s="6">
        <f t="shared" si="297"/>
        <v>2891.3483137835974</v>
      </c>
      <c r="AA400" s="6">
        <f t="shared" si="298"/>
        <v>2271.5463900908176</v>
      </c>
      <c r="AB400" s="6">
        <f t="shared" si="299"/>
        <v>124.18631454291314</v>
      </c>
      <c r="AC400" s="6">
        <f t="shared" si="300"/>
        <v>58.792936963787518</v>
      </c>
      <c r="AD400" s="6">
        <f t="array" ref="AD400">SUM(($A400-A370:A400=J370:J400)*(N370:N400))</f>
        <v>20.490741899580666</v>
      </c>
      <c r="AE400" s="6">
        <f t="shared" si="301"/>
        <v>7497174.9999316502</v>
      </c>
      <c r="AF400" s="6">
        <f t="shared" si="328"/>
        <v>7116744.878647631</v>
      </c>
      <c r="AG400" s="6">
        <f t="shared" si="329"/>
        <v>0</v>
      </c>
      <c r="AH400" s="6">
        <f t="shared" si="302"/>
        <v>0</v>
      </c>
      <c r="AI400" s="6">
        <f t="shared" si="303"/>
        <v>0</v>
      </c>
      <c r="AJ400" s="6">
        <f t="shared" si="304"/>
        <v>11005.346197397968</v>
      </c>
      <c r="AK400" s="6">
        <f t="shared" si="305"/>
        <v>13294.968018788792</v>
      </c>
      <c r="AL400" s="6">
        <f t="shared" si="306"/>
        <v>1205.5307168878678</v>
      </c>
      <c r="AM400" s="6">
        <f t="shared" si="307"/>
        <v>25505.844933074626</v>
      </c>
      <c r="AN400" s="6">
        <f t="shared" si="308"/>
        <v>354924.27635094471</v>
      </c>
      <c r="AO400" s="6">
        <f t="shared" si="309"/>
        <v>2825.0000683502035</v>
      </c>
      <c r="AP400" s="6">
        <f t="shared" si="310"/>
        <v>18.323932737175905</v>
      </c>
      <c r="AQ400" s="14">
        <f t="shared" si="311"/>
        <v>9</v>
      </c>
      <c r="AR400" s="146">
        <f t="shared" si="312"/>
        <v>0</v>
      </c>
      <c r="AS400" s="146">
        <f t="shared" si="313"/>
        <v>0.75</v>
      </c>
      <c r="AT400" s="146">
        <f t="shared" si="314"/>
        <v>1</v>
      </c>
      <c r="AU400" s="77">
        <f t="shared" si="315"/>
        <v>0</v>
      </c>
      <c r="AV400" s="77">
        <f t="shared" si="316"/>
        <v>1909.5907285202693</v>
      </c>
      <c r="AW400" s="77">
        <f t="shared" si="317"/>
        <v>100.50477518527732</v>
      </c>
      <c r="AX400" s="77">
        <f t="shared" si="318"/>
        <v>29.888768290668665</v>
      </c>
      <c r="AY400" s="6">
        <f t="shared" si="330"/>
        <v>2039.9842719962153</v>
      </c>
      <c r="AZ400" s="6">
        <f t="shared" si="319"/>
        <v>136278.68891139896</v>
      </c>
      <c r="BA400" s="6">
        <f t="shared" si="320"/>
        <v>1825.0121682331749</v>
      </c>
      <c r="BB400" s="6">
        <f t="shared" si="321"/>
        <v>383255.12135236931</v>
      </c>
      <c r="BC400" s="6">
        <f t="shared" si="322"/>
        <v>76651.024270473878</v>
      </c>
      <c r="BD400" s="6">
        <f t="shared" si="323"/>
        <v>14477.411147408509</v>
      </c>
      <c r="BE400" s="6">
        <f t="shared" si="324"/>
        <v>0</v>
      </c>
      <c r="BF400" s="6">
        <f t="shared" si="331"/>
        <v>0</v>
      </c>
      <c r="BG400" s="6"/>
      <c r="BH400" s="6"/>
      <c r="BI400" s="51">
        <f t="shared" si="325"/>
        <v>0.94925687058292119</v>
      </c>
      <c r="BT400" s="18"/>
    </row>
    <row r="401" spans="1:72">
      <c r="A401">
        <f t="shared" si="278"/>
        <v>378</v>
      </c>
      <c r="B401" s="30">
        <f t="shared" si="279"/>
        <v>44147</v>
      </c>
      <c r="C401" s="14">
        <f t="shared" si="280"/>
        <v>8</v>
      </c>
      <c r="D401" s="14">
        <f t="shared" si="281"/>
        <v>3</v>
      </c>
      <c r="E401" s="14">
        <f t="shared" si="282"/>
        <v>3</v>
      </c>
      <c r="F401" s="53">
        <f t="shared" si="283"/>
        <v>44147</v>
      </c>
      <c r="G401" s="66">
        <f t="shared" si="284"/>
        <v>1.38</v>
      </c>
      <c r="H401" s="66">
        <f t="shared" si="277"/>
        <v>0.1</v>
      </c>
      <c r="I401" s="172">
        <f t="shared" si="285"/>
        <v>6.6E-3</v>
      </c>
      <c r="J401" s="14">
        <f t="shared" si="286"/>
        <v>6</v>
      </c>
      <c r="K401" s="18">
        <f t="shared" si="287"/>
        <v>0.16619493113262432</v>
      </c>
      <c r="L401" s="18">
        <f t="shared" si="288"/>
        <v>6.6666666666666671E-3</v>
      </c>
      <c r="M401" s="6">
        <f t="shared" si="289"/>
        <v>4046.625919106209</v>
      </c>
      <c r="N401" s="6">
        <f t="shared" si="326"/>
        <v>26.70773106610098</v>
      </c>
      <c r="O401" s="6">
        <f t="shared" si="290"/>
        <v>6350918.7817487884</v>
      </c>
      <c r="P401" s="6">
        <f>IF($B401&lt;$D$12,0,IF('Plot Data'!X351&gt;0,'Plot Data'!X351,MAX(0,MIN($D$15,$O401))))</f>
        <v>0</v>
      </c>
      <c r="Q401" s="97">
        <f t="shared" si="291"/>
        <v>0</v>
      </c>
      <c r="R401" s="97">
        <f t="shared" si="292"/>
        <v>0</v>
      </c>
      <c r="S401" s="6">
        <f t="shared" si="293"/>
        <v>4046.625919106209</v>
      </c>
      <c r="T401" s="6"/>
      <c r="U401" s="6"/>
      <c r="V401" s="6">
        <f t="shared" si="294"/>
        <v>0</v>
      </c>
      <c r="W401" s="149">
        <f t="shared" si="327"/>
        <v>1</v>
      </c>
      <c r="X401" s="97">
        <f t="shared" si="295"/>
        <v>0</v>
      </c>
      <c r="Y401" s="6">
        <f t="shared" si="296"/>
        <v>620.93157271456573</v>
      </c>
      <c r="Z401" s="6">
        <f t="shared" si="297"/>
        <v>3002.6165161223325</v>
      </c>
      <c r="AA401" s="6">
        <f t="shared" si="298"/>
        <v>2359.5399763153496</v>
      </c>
      <c r="AB401" s="6">
        <f t="shared" si="299"/>
        <v>129.00369006118115</v>
      </c>
      <c r="AC401" s="6">
        <f t="shared" si="300"/>
        <v>60.74235694143352</v>
      </c>
      <c r="AD401" s="6">
        <f t="array" ref="AD401">SUM(($A401-A371:A401=J371:J401)*(N371:N401))</f>
        <v>21.285608860094886</v>
      </c>
      <c r="AE401" s="6">
        <f t="shared" si="301"/>
        <v>7497153.7143227905</v>
      </c>
      <c r="AF401" s="6">
        <f t="shared" si="328"/>
        <v>7112698.2527285246</v>
      </c>
      <c r="AG401" s="6">
        <f t="shared" si="329"/>
        <v>0</v>
      </c>
      <c r="AH401" s="6">
        <f t="shared" si="302"/>
        <v>0</v>
      </c>
      <c r="AI401" s="6">
        <f t="shared" si="303"/>
        <v>0</v>
      </c>
      <c r="AJ401" s="6">
        <f t="shared" si="304"/>
        <v>11428.424027667279</v>
      </c>
      <c r="AK401" s="6">
        <f t="shared" si="305"/>
        <v>13809.040868534594</v>
      </c>
      <c r="AL401" s="6">
        <f t="shared" si="306"/>
        <v>1252.5064411475203</v>
      </c>
      <c r="AM401" s="6">
        <f t="shared" si="307"/>
        <v>26489.971337349394</v>
      </c>
      <c r="AN401" s="6">
        <f t="shared" si="308"/>
        <v>357965.49025691609</v>
      </c>
      <c r="AO401" s="6">
        <f t="shared" si="309"/>
        <v>2846.2856772102982</v>
      </c>
      <c r="AP401" s="6">
        <f t="shared" si="310"/>
        <v>19.039166561208862</v>
      </c>
      <c r="AQ401" s="14">
        <f t="shared" si="311"/>
        <v>9</v>
      </c>
      <c r="AR401" s="146">
        <f t="shared" si="312"/>
        <v>0</v>
      </c>
      <c r="AS401" s="146">
        <f t="shared" si="313"/>
        <v>0.75</v>
      </c>
      <c r="AT401" s="146">
        <f t="shared" si="314"/>
        <v>1</v>
      </c>
      <c r="AU401" s="77">
        <f t="shared" si="315"/>
        <v>0</v>
      </c>
      <c r="AV401" s="77">
        <f t="shared" si="316"/>
        <v>1983.5134947994006</v>
      </c>
      <c r="AW401" s="77">
        <f t="shared" si="317"/>
        <v>104.39544709470528</v>
      </c>
      <c r="AX401" s="77">
        <f t="shared" si="318"/>
        <v>31.046578635728295</v>
      </c>
      <c r="AY401" s="6">
        <f t="shared" si="330"/>
        <v>2118.9555205298338</v>
      </c>
      <c r="AZ401" s="6">
        <f t="shared" si="319"/>
        <v>138397.64443192878</v>
      </c>
      <c r="BA401" s="6">
        <f t="shared" si="320"/>
        <v>1895.966653176652</v>
      </c>
      <c r="BB401" s="6">
        <f t="shared" si="321"/>
        <v>387301.7472714755</v>
      </c>
      <c r="BC401" s="6">
        <f t="shared" si="322"/>
        <v>77460.349454295123</v>
      </c>
      <c r="BD401" s="6">
        <f t="shared" si="323"/>
        <v>14606.414837469691</v>
      </c>
      <c r="BE401" s="6">
        <f t="shared" si="324"/>
        <v>0</v>
      </c>
      <c r="BF401" s="6">
        <f t="shared" si="331"/>
        <v>0</v>
      </c>
      <c r="BG401" s="6"/>
      <c r="BH401" s="6"/>
      <c r="BI401" s="51">
        <f t="shared" si="325"/>
        <v>0.94871981071165845</v>
      </c>
      <c r="BT401" s="18"/>
    </row>
    <row r="402" spans="1:72">
      <c r="A402">
        <f t="shared" si="278"/>
        <v>379</v>
      </c>
      <c r="B402" s="30">
        <f t="shared" si="279"/>
        <v>44148</v>
      </c>
      <c r="C402" s="14">
        <f t="shared" si="280"/>
        <v>8</v>
      </c>
      <c r="D402" s="14">
        <f t="shared" si="281"/>
        <v>3</v>
      </c>
      <c r="E402" s="14">
        <f t="shared" si="282"/>
        <v>3</v>
      </c>
      <c r="F402" s="53">
        <f t="shared" si="283"/>
        <v>44148</v>
      </c>
      <c r="G402" s="66">
        <f t="shared" si="284"/>
        <v>1.38</v>
      </c>
      <c r="H402" s="66">
        <f t="shared" si="277"/>
        <v>0.1</v>
      </c>
      <c r="I402" s="172">
        <f t="shared" si="285"/>
        <v>6.6E-3</v>
      </c>
      <c r="J402" s="14">
        <f t="shared" si="286"/>
        <v>6</v>
      </c>
      <c r="K402" s="18">
        <f t="shared" si="287"/>
        <v>0.16614326209988423</v>
      </c>
      <c r="L402" s="18">
        <f t="shared" si="288"/>
        <v>6.6666666666666671E-3</v>
      </c>
      <c r="M402" s="6">
        <f t="shared" si="289"/>
        <v>4201.384787927278</v>
      </c>
      <c r="N402" s="6">
        <f t="shared" si="326"/>
        <v>27.729139600320035</v>
      </c>
      <c r="O402" s="6">
        <f t="shared" si="290"/>
        <v>6350064.1815376254</v>
      </c>
      <c r="P402" s="6">
        <f>IF($B402&lt;$D$12,0,IF('Plot Data'!X352&gt;0,'Plot Data'!X352,MAX(0,MIN($D$15,$O402))))</f>
        <v>0</v>
      </c>
      <c r="Q402" s="97">
        <f t="shared" si="291"/>
        <v>0</v>
      </c>
      <c r="R402" s="97">
        <f t="shared" si="292"/>
        <v>0</v>
      </c>
      <c r="S402" s="6">
        <f t="shared" si="293"/>
        <v>4201.384787927278</v>
      </c>
      <c r="T402" s="6"/>
      <c r="U402" s="6"/>
      <c r="V402" s="6">
        <f t="shared" si="294"/>
        <v>0</v>
      </c>
      <c r="W402" s="149">
        <f t="shared" si="327"/>
        <v>1</v>
      </c>
      <c r="X402" s="97">
        <f t="shared" si="295"/>
        <v>0</v>
      </c>
      <c r="Y402" s="6">
        <f t="shared" si="296"/>
        <v>645.01845030590573</v>
      </c>
      <c r="Z402" s="6">
        <f t="shared" si="297"/>
        <v>3117.8295751297192</v>
      </c>
      <c r="AA402" s="6">
        <f t="shared" si="298"/>
        <v>2451.0701111624417</v>
      </c>
      <c r="AB402" s="6">
        <f t="shared" si="299"/>
        <v>134.00636691370309</v>
      </c>
      <c r="AC402" s="6">
        <f t="shared" si="300"/>
        <v>62.864384104282173</v>
      </c>
      <c r="AD402" s="6">
        <f t="array" ref="AD402">SUM(($A402-A372:A402=J372:J402)*(N372:N402))</f>
        <v>22.11105054076101</v>
      </c>
      <c r="AE402" s="6">
        <f t="shared" si="301"/>
        <v>7497131.6032722499</v>
      </c>
      <c r="AF402" s="6">
        <f t="shared" si="328"/>
        <v>7108496.8679405972</v>
      </c>
      <c r="AG402" s="6">
        <f t="shared" si="329"/>
        <v>0</v>
      </c>
      <c r="AH402" s="6">
        <f t="shared" si="302"/>
        <v>0</v>
      </c>
      <c r="AI402" s="6">
        <f t="shared" si="303"/>
        <v>0</v>
      </c>
      <c r="AJ402" s="6">
        <f t="shared" si="304"/>
        <v>11866.960790158932</v>
      </c>
      <c r="AK402" s="6">
        <f t="shared" si="305"/>
        <v>14341.793965588169</v>
      </c>
      <c r="AL402" s="6">
        <f t="shared" si="306"/>
        <v>1301.5373734161801</v>
      </c>
      <c r="AM402" s="6">
        <f t="shared" si="307"/>
        <v>27510.292129163281</v>
      </c>
      <c r="AN402" s="6">
        <f t="shared" si="308"/>
        <v>361124.44320248871</v>
      </c>
      <c r="AO402" s="6">
        <f t="shared" si="309"/>
        <v>2868.3967277510592</v>
      </c>
      <c r="AP402" s="6">
        <f t="shared" si="310"/>
        <v>19.781208309283233</v>
      </c>
      <c r="AQ402" s="14">
        <f t="shared" si="311"/>
        <v>9</v>
      </c>
      <c r="AR402" s="146">
        <f t="shared" si="312"/>
        <v>0</v>
      </c>
      <c r="AS402" s="146">
        <f t="shared" si="313"/>
        <v>0.75</v>
      </c>
      <c r="AT402" s="146">
        <f t="shared" si="314"/>
        <v>1</v>
      </c>
      <c r="AU402" s="77">
        <f t="shared" si="315"/>
        <v>0</v>
      </c>
      <c r="AV402" s="77">
        <f t="shared" si="316"/>
        <v>2060.0856735708135</v>
      </c>
      <c r="AW402" s="77">
        <f t="shared" si="317"/>
        <v>108.4255617668849</v>
      </c>
      <c r="AX402" s="77">
        <f t="shared" si="318"/>
        <v>32.250922515295301</v>
      </c>
      <c r="AY402" s="6">
        <f t="shared" si="330"/>
        <v>2200.7621578529938</v>
      </c>
      <c r="AZ402" s="6">
        <f t="shared" si="319"/>
        <v>140598.40658978178</v>
      </c>
      <c r="BA402" s="6">
        <f t="shared" si="320"/>
        <v>1969.468631555131</v>
      </c>
      <c r="BB402" s="6">
        <f t="shared" si="321"/>
        <v>391503.13205940276</v>
      </c>
      <c r="BC402" s="6">
        <f t="shared" si="322"/>
        <v>78300.626411880585</v>
      </c>
      <c r="BD402" s="6">
        <f t="shared" si="323"/>
        <v>14740.421204383394</v>
      </c>
      <c r="BE402" s="6">
        <f t="shared" si="324"/>
        <v>0</v>
      </c>
      <c r="BF402" s="6">
        <f t="shared" si="331"/>
        <v>0</v>
      </c>
      <c r="BG402" s="6"/>
      <c r="BH402" s="6"/>
      <c r="BI402" s="51">
        <f t="shared" si="325"/>
        <v>0.94816220977606602</v>
      </c>
      <c r="BT402" s="18"/>
    </row>
    <row r="403" spans="1:72">
      <c r="A403">
        <f t="shared" si="278"/>
        <v>380</v>
      </c>
      <c r="B403" s="30">
        <f t="shared" si="279"/>
        <v>44149</v>
      </c>
      <c r="C403" s="14">
        <f t="shared" si="280"/>
        <v>8</v>
      </c>
      <c r="D403" s="14">
        <f t="shared" si="281"/>
        <v>3</v>
      </c>
      <c r="E403" s="14">
        <f t="shared" si="282"/>
        <v>3</v>
      </c>
      <c r="F403" s="53">
        <f t="shared" si="283"/>
        <v>44149</v>
      </c>
      <c r="G403" s="66">
        <f t="shared" si="284"/>
        <v>1.38</v>
      </c>
      <c r="H403" s="66">
        <f t="shared" si="277"/>
        <v>0.1</v>
      </c>
      <c r="I403" s="172">
        <f t="shared" si="285"/>
        <v>6.6E-3</v>
      </c>
      <c r="J403" s="14">
        <f t="shared" si="286"/>
        <v>6</v>
      </c>
      <c r="K403" s="18">
        <f t="shared" si="287"/>
        <v>0.16608959834063264</v>
      </c>
      <c r="L403" s="18">
        <f t="shared" si="288"/>
        <v>6.6666666666666671E-3</v>
      </c>
      <c r="M403" s="6">
        <f t="shared" si="289"/>
        <v>4361.6784662129558</v>
      </c>
      <c r="N403" s="6">
        <f t="shared" si="326"/>
        <v>28.787077877005508</v>
      </c>
      <c r="O403" s="6">
        <f t="shared" si="290"/>
        <v>6349178.1144716227</v>
      </c>
      <c r="P403" s="6">
        <f>IF($B403&lt;$D$12,0,IF('Plot Data'!X353&gt;0,'Plot Data'!X353,MAX(0,MIN($D$15,$O403))))</f>
        <v>0</v>
      </c>
      <c r="Q403" s="97">
        <f t="shared" si="291"/>
        <v>0</v>
      </c>
      <c r="R403" s="97">
        <f t="shared" si="292"/>
        <v>0</v>
      </c>
      <c r="S403" s="6">
        <f t="shared" si="293"/>
        <v>4361.6784662129558</v>
      </c>
      <c r="T403" s="6"/>
      <c r="U403" s="6"/>
      <c r="V403" s="6">
        <f t="shared" si="294"/>
        <v>0</v>
      </c>
      <c r="W403" s="149">
        <f t="shared" si="327"/>
        <v>1</v>
      </c>
      <c r="X403" s="97">
        <f t="shared" si="295"/>
        <v>0</v>
      </c>
      <c r="Y403" s="6">
        <f t="shared" si="296"/>
        <v>670.03183456851548</v>
      </c>
      <c r="Z403" s="6">
        <f t="shared" si="297"/>
        <v>3237.3007352849672</v>
      </c>
      <c r="AA403" s="6">
        <f t="shared" si="298"/>
        <v>2546.1209713603589</v>
      </c>
      <c r="AB403" s="6">
        <f t="shared" si="299"/>
        <v>139.19392945960703</v>
      </c>
      <c r="AC403" s="6">
        <f t="shared" si="300"/>
        <v>65.1850015028634</v>
      </c>
      <c r="AD403" s="6">
        <f t="array" ref="AD403">SUM(($A403-A373:A403=J373:J403)*(N373:N403))</f>
        <v>22.966998360835163</v>
      </c>
      <c r="AE403" s="6">
        <f t="shared" si="301"/>
        <v>7497108.6362738889</v>
      </c>
      <c r="AF403" s="6">
        <f t="shared" si="328"/>
        <v>7104135.1894743843</v>
      </c>
      <c r="AG403" s="6">
        <f t="shared" si="329"/>
        <v>0</v>
      </c>
      <c r="AH403" s="6">
        <f t="shared" si="302"/>
        <v>0</v>
      </c>
      <c r="AI403" s="6">
        <f t="shared" si="303"/>
        <v>0</v>
      </c>
      <c r="AJ403" s="6">
        <f t="shared" si="304"/>
        <v>12321.306686518405</v>
      </c>
      <c r="AK403" s="6">
        <f t="shared" si="305"/>
        <v>14893.779800053171</v>
      </c>
      <c r="AL403" s="6">
        <f t="shared" si="306"/>
        <v>1352.5793030120888</v>
      </c>
      <c r="AM403" s="6">
        <f t="shared" si="307"/>
        <v>28567.665789583665</v>
      </c>
      <c r="AN403" s="6">
        <f t="shared" si="308"/>
        <v>364405.78100992047</v>
      </c>
      <c r="AO403" s="6">
        <f t="shared" si="309"/>
        <v>2891.3637261118943</v>
      </c>
      <c r="AP403" s="6">
        <f t="shared" si="310"/>
        <v>20.550234305990216</v>
      </c>
      <c r="AQ403" s="14">
        <f t="shared" si="311"/>
        <v>9</v>
      </c>
      <c r="AR403" s="146">
        <f t="shared" si="312"/>
        <v>0</v>
      </c>
      <c r="AS403" s="146">
        <f t="shared" si="313"/>
        <v>0.75</v>
      </c>
      <c r="AT403" s="146">
        <f t="shared" si="314"/>
        <v>1</v>
      </c>
      <c r="AU403" s="77">
        <f t="shared" si="315"/>
        <v>0</v>
      </c>
      <c r="AV403" s="77">
        <f t="shared" si="316"/>
        <v>2139.3642677371622</v>
      </c>
      <c r="AW403" s="77">
        <f t="shared" si="317"/>
        <v>112.59811935458747</v>
      </c>
      <c r="AX403" s="77">
        <f t="shared" si="318"/>
        <v>33.501591728425765</v>
      </c>
      <c r="AY403" s="6">
        <f t="shared" si="330"/>
        <v>2285.4639788201757</v>
      </c>
      <c r="AZ403" s="6">
        <f t="shared" si="319"/>
        <v>142883.87056860197</v>
      </c>
      <c r="BA403" s="6">
        <f t="shared" si="320"/>
        <v>2045.6364183885723</v>
      </c>
      <c r="BB403" s="6">
        <f t="shared" si="321"/>
        <v>395864.8105256157</v>
      </c>
      <c r="BC403" s="6">
        <f t="shared" si="322"/>
        <v>79172.962105123181</v>
      </c>
      <c r="BD403" s="6">
        <f t="shared" si="323"/>
        <v>14879.615133843001</v>
      </c>
      <c r="BE403" s="6">
        <f t="shared" si="324"/>
        <v>0</v>
      </c>
      <c r="BF403" s="6">
        <f t="shared" si="331"/>
        <v>0</v>
      </c>
      <c r="BG403" s="6"/>
      <c r="BH403" s="6"/>
      <c r="BI403" s="51">
        <f t="shared" si="325"/>
        <v>0.94758333300678765</v>
      </c>
      <c r="BT403" s="18"/>
    </row>
    <row r="404" spans="1:72">
      <c r="A404">
        <f t="shared" si="278"/>
        <v>381</v>
      </c>
      <c r="B404" s="30">
        <f t="shared" si="279"/>
        <v>44150</v>
      </c>
      <c r="C404" s="14">
        <f t="shared" si="280"/>
        <v>8</v>
      </c>
      <c r="D404" s="14">
        <f t="shared" si="281"/>
        <v>3</v>
      </c>
      <c r="E404" s="14">
        <f t="shared" si="282"/>
        <v>3</v>
      </c>
      <c r="F404" s="53">
        <f t="shared" si="283"/>
        <v>44150</v>
      </c>
      <c r="G404" s="66">
        <f t="shared" si="284"/>
        <v>1.38</v>
      </c>
      <c r="H404" s="66">
        <f t="shared" si="277"/>
        <v>0.1</v>
      </c>
      <c r="I404" s="172">
        <f t="shared" si="285"/>
        <v>6.6E-3</v>
      </c>
      <c r="J404" s="14">
        <f t="shared" si="286"/>
        <v>6</v>
      </c>
      <c r="K404" s="18">
        <f t="shared" si="287"/>
        <v>0.1660338669992239</v>
      </c>
      <c r="L404" s="18">
        <f t="shared" si="288"/>
        <v>6.6666666666666671E-3</v>
      </c>
      <c r="M404" s="6">
        <f t="shared" si="289"/>
        <v>4527.6432454372143</v>
      </c>
      <c r="N404" s="6">
        <f t="shared" si="326"/>
        <v>29.882445419885613</v>
      </c>
      <c r="O404" s="6">
        <f t="shared" si="290"/>
        <v>6348259.8249116596</v>
      </c>
      <c r="P404" s="6">
        <f>IF($B404&lt;$D$12,0,IF('Plot Data'!X354&gt;0,'Plot Data'!X354,MAX(0,MIN($D$15,$O404))))</f>
        <v>0</v>
      </c>
      <c r="Q404" s="97">
        <f t="shared" si="291"/>
        <v>0</v>
      </c>
      <c r="R404" s="97">
        <f t="shared" si="292"/>
        <v>0</v>
      </c>
      <c r="S404" s="6">
        <f t="shared" si="293"/>
        <v>4527.6432454372143</v>
      </c>
      <c r="T404" s="6"/>
      <c r="U404" s="6"/>
      <c r="V404" s="6">
        <f t="shared" si="294"/>
        <v>0</v>
      </c>
      <c r="W404" s="149">
        <f t="shared" si="327"/>
        <v>1</v>
      </c>
      <c r="X404" s="97">
        <f t="shared" si="295"/>
        <v>0</v>
      </c>
      <c r="Y404" s="6">
        <f t="shared" si="296"/>
        <v>695.96964729803528</v>
      </c>
      <c r="Z404" s="6">
        <f t="shared" si="297"/>
        <v>3361.1078303418226</v>
      </c>
      <c r="AA404" s="6">
        <f t="shared" si="298"/>
        <v>2644.6846597325339</v>
      </c>
      <c r="AB404" s="6">
        <f t="shared" si="299"/>
        <v>144.56741568917988</v>
      </c>
      <c r="AC404" s="6">
        <f t="shared" si="300"/>
        <v>67.734460097347053</v>
      </c>
      <c r="AD404" s="6">
        <f t="array" ref="AD404">SUM(($A404-A374:A404=J374:J404)*(N374:N404))</f>
        <v>23.853623588714679</v>
      </c>
      <c r="AE404" s="6">
        <f t="shared" si="301"/>
        <v>7497084.7826503003</v>
      </c>
      <c r="AF404" s="6">
        <f t="shared" si="328"/>
        <v>7099607.5462289471</v>
      </c>
      <c r="AG404" s="6">
        <f t="shared" si="329"/>
        <v>0</v>
      </c>
      <c r="AH404" s="6">
        <f t="shared" si="302"/>
        <v>0</v>
      </c>
      <c r="AI404" s="6">
        <f t="shared" si="303"/>
        <v>0</v>
      </c>
      <c r="AJ404" s="6">
        <f t="shared" si="304"/>
        <v>12791.872454315762</v>
      </c>
      <c r="AK404" s="6">
        <f t="shared" si="305"/>
        <v>15465.63555497328</v>
      </c>
      <c r="AL404" s="6">
        <f t="shared" si="306"/>
        <v>1405.5586350152068</v>
      </c>
      <c r="AM404" s="6">
        <f t="shared" si="307"/>
        <v>29663.06664430425</v>
      </c>
      <c r="AN404" s="6">
        <f t="shared" si="308"/>
        <v>367814.16977704834</v>
      </c>
      <c r="AO404" s="6">
        <f t="shared" si="309"/>
        <v>2915.2173497006088</v>
      </c>
      <c r="AP404" s="6">
        <f t="shared" si="310"/>
        <v>21.346835504419555</v>
      </c>
      <c r="AQ404" s="14">
        <f t="shared" si="311"/>
        <v>9</v>
      </c>
      <c r="AR404" s="146">
        <f t="shared" si="312"/>
        <v>0</v>
      </c>
      <c r="AS404" s="146">
        <f t="shared" si="313"/>
        <v>0.75</v>
      </c>
      <c r="AT404" s="146">
        <f t="shared" si="314"/>
        <v>1</v>
      </c>
      <c r="AU404" s="77">
        <f t="shared" si="315"/>
        <v>0</v>
      </c>
      <c r="AV404" s="77">
        <f t="shared" si="316"/>
        <v>2221.4535722799251</v>
      </c>
      <c r="AW404" s="77">
        <f t="shared" si="317"/>
        <v>116.91860906736446</v>
      </c>
      <c r="AX404" s="77">
        <f t="shared" si="318"/>
        <v>34.798482364901759</v>
      </c>
      <c r="AY404" s="6">
        <f t="shared" si="330"/>
        <v>2373.1706637121911</v>
      </c>
      <c r="AZ404" s="6">
        <f t="shared" si="319"/>
        <v>145257.04123231416</v>
      </c>
      <c r="BA404" s="6">
        <f t="shared" si="320"/>
        <v>2124.6653355651279</v>
      </c>
      <c r="BB404" s="6">
        <f t="shared" si="321"/>
        <v>400392.45377105294</v>
      </c>
      <c r="BC404" s="6">
        <f t="shared" si="322"/>
        <v>80078.490754210623</v>
      </c>
      <c r="BD404" s="6">
        <f t="shared" si="323"/>
        <v>15024.182549532181</v>
      </c>
      <c r="BE404" s="6">
        <f t="shared" si="324"/>
        <v>0</v>
      </c>
      <c r="BF404" s="6">
        <f t="shared" si="331"/>
        <v>0</v>
      </c>
      <c r="BG404" s="6"/>
      <c r="BH404" s="6"/>
      <c r="BI404" s="51">
        <f t="shared" si="325"/>
        <v>0.94698242744417238</v>
      </c>
      <c r="BT404" s="18"/>
    </row>
    <row r="405" spans="1:72">
      <c r="A405">
        <f t="shared" si="278"/>
        <v>382</v>
      </c>
      <c r="B405" s="30">
        <f t="shared" si="279"/>
        <v>44151</v>
      </c>
      <c r="C405" s="14">
        <f t="shared" si="280"/>
        <v>8</v>
      </c>
      <c r="D405" s="14">
        <f t="shared" si="281"/>
        <v>3</v>
      </c>
      <c r="E405" s="14">
        <f t="shared" si="282"/>
        <v>3</v>
      </c>
      <c r="F405" s="53">
        <f t="shared" si="283"/>
        <v>44151</v>
      </c>
      <c r="G405" s="66">
        <f t="shared" si="284"/>
        <v>1.38</v>
      </c>
      <c r="H405" s="66">
        <f t="shared" si="277"/>
        <v>0.1</v>
      </c>
      <c r="I405" s="172">
        <f t="shared" si="285"/>
        <v>6.6E-3</v>
      </c>
      <c r="J405" s="14">
        <f t="shared" si="286"/>
        <v>6</v>
      </c>
      <c r="K405" s="18">
        <f t="shared" si="287"/>
        <v>0.16597599327992243</v>
      </c>
      <c r="L405" s="18">
        <f t="shared" si="288"/>
        <v>6.6666666666666671E-3</v>
      </c>
      <c r="M405" s="6">
        <f t="shared" si="289"/>
        <v>4699.4383503572135</v>
      </c>
      <c r="N405" s="6">
        <f t="shared" si="326"/>
        <v>31.016293112357609</v>
      </c>
      <c r="O405" s="6">
        <f t="shared" si="290"/>
        <v>6347308.4586050967</v>
      </c>
      <c r="P405" s="6">
        <f>IF($B405&lt;$D$12,0,IF('Plot Data'!X355&gt;0,'Plot Data'!X355,MAX(0,MIN($D$15,$O405))))</f>
        <v>0</v>
      </c>
      <c r="Q405" s="97">
        <f t="shared" si="291"/>
        <v>0</v>
      </c>
      <c r="R405" s="97">
        <f t="shared" si="292"/>
        <v>0</v>
      </c>
      <c r="S405" s="6">
        <f t="shared" si="293"/>
        <v>4699.4383503572135</v>
      </c>
      <c r="T405" s="6"/>
      <c r="U405" s="6"/>
      <c r="V405" s="6">
        <f t="shared" si="294"/>
        <v>0</v>
      </c>
      <c r="W405" s="149">
        <f t="shared" si="327"/>
        <v>1</v>
      </c>
      <c r="X405" s="97">
        <f t="shared" si="295"/>
        <v>0</v>
      </c>
      <c r="Y405" s="6">
        <f t="shared" si="296"/>
        <v>722.83707844589935</v>
      </c>
      <c r="Z405" s="6">
        <f t="shared" si="297"/>
        <v>3489.3427729703649</v>
      </c>
      <c r="AA405" s="6">
        <f t="shared" si="298"/>
        <v>2746.7808980944174</v>
      </c>
      <c r="AB405" s="6">
        <f t="shared" si="299"/>
        <v>150.13082580611663</v>
      </c>
      <c r="AC405" s="6">
        <f t="shared" si="300"/>
        <v>70.547982268551962</v>
      </c>
      <c r="AD405" s="6">
        <f t="array" ref="AD405">SUM(($A405-A375:A405=J375:J405)*(N375:N405))</f>
        <v>24.771586258009243</v>
      </c>
      <c r="AE405" s="6">
        <f t="shared" si="301"/>
        <v>7497060.0110640423</v>
      </c>
      <c r="AF405" s="6">
        <f t="shared" si="328"/>
        <v>7094908.10787859</v>
      </c>
      <c r="AG405" s="6">
        <f t="shared" si="329"/>
        <v>0</v>
      </c>
      <c r="AH405" s="6">
        <f t="shared" si="302"/>
        <v>0</v>
      </c>
      <c r="AI405" s="6">
        <f t="shared" si="303"/>
        <v>0</v>
      </c>
      <c r="AJ405" s="6">
        <f t="shared" si="304"/>
        <v>13279.13095325671</v>
      </c>
      <c r="AK405" s="6">
        <f t="shared" si="305"/>
        <v>16058.06660404311</v>
      </c>
      <c r="AL405" s="6">
        <f t="shared" si="306"/>
        <v>1460.3698922947624</v>
      </c>
      <c r="AM405" s="6">
        <f t="shared" si="307"/>
        <v>30797.567449594582</v>
      </c>
      <c r="AN405" s="6">
        <f t="shared" si="308"/>
        <v>371354.3357358572</v>
      </c>
      <c r="AO405" s="6">
        <f t="shared" si="309"/>
        <v>2939.9889359586182</v>
      </c>
      <c r="AP405" s="6">
        <f t="shared" si="310"/>
        <v>22.172313797119518</v>
      </c>
      <c r="AQ405" s="14">
        <f t="shared" si="311"/>
        <v>9</v>
      </c>
      <c r="AR405" s="146">
        <f t="shared" si="312"/>
        <v>0</v>
      </c>
      <c r="AS405" s="146">
        <f t="shared" si="313"/>
        <v>0.75</v>
      </c>
      <c r="AT405" s="146">
        <f t="shared" si="314"/>
        <v>1</v>
      </c>
      <c r="AU405" s="77">
        <f t="shared" si="315"/>
        <v>0</v>
      </c>
      <c r="AV405" s="77">
        <f t="shared" si="316"/>
        <v>2306.5767738905392</v>
      </c>
      <c r="AW405" s="77">
        <f t="shared" si="317"/>
        <v>121.39877757318627</v>
      </c>
      <c r="AX405" s="77">
        <f t="shared" si="318"/>
        <v>36.141853922294985</v>
      </c>
      <c r="AY405" s="6">
        <f t="shared" si="330"/>
        <v>2464.1174053860204</v>
      </c>
      <c r="AZ405" s="6">
        <f t="shared" si="319"/>
        <v>147721.15863770019</v>
      </c>
      <c r="BA405" s="6">
        <f t="shared" si="320"/>
        <v>2206.6124261236191</v>
      </c>
      <c r="BB405" s="6">
        <f t="shared" si="321"/>
        <v>405091.89212141017</v>
      </c>
      <c r="BC405" s="6">
        <f t="shared" si="322"/>
        <v>81018.378424282069</v>
      </c>
      <c r="BD405" s="6">
        <f t="shared" si="323"/>
        <v>15174.313375338297</v>
      </c>
      <c r="BE405" s="6">
        <f t="shared" si="324"/>
        <v>0</v>
      </c>
      <c r="BF405" s="6">
        <f t="shared" si="331"/>
        <v>0</v>
      </c>
      <c r="BG405" s="6"/>
      <c r="BH405" s="6"/>
      <c r="BI405" s="51">
        <f t="shared" si="325"/>
        <v>0.94635871893889567</v>
      </c>
      <c r="BT405" s="18"/>
    </row>
    <row r="406" spans="1:72">
      <c r="A406">
        <f t="shared" si="278"/>
        <v>383</v>
      </c>
      <c r="B406" s="30">
        <f t="shared" si="279"/>
        <v>44152</v>
      </c>
      <c r="C406" s="14">
        <f t="shared" si="280"/>
        <v>8</v>
      </c>
      <c r="D406" s="14">
        <f t="shared" si="281"/>
        <v>3</v>
      </c>
      <c r="E406" s="14">
        <f t="shared" si="282"/>
        <v>3</v>
      </c>
      <c r="F406" s="53">
        <f t="shared" si="283"/>
        <v>44152</v>
      </c>
      <c r="G406" s="66">
        <f t="shared" si="284"/>
        <v>1.38</v>
      </c>
      <c r="H406" s="66">
        <f t="shared" si="277"/>
        <v>0.1</v>
      </c>
      <c r="I406" s="172">
        <f t="shared" si="285"/>
        <v>6.6E-3</v>
      </c>
      <c r="J406" s="14">
        <f t="shared" si="286"/>
        <v>6</v>
      </c>
      <c r="K406" s="18">
        <f t="shared" si="287"/>
        <v>0.16591590014412513</v>
      </c>
      <c r="L406" s="18">
        <f t="shared" si="288"/>
        <v>6.6666666666666671E-3</v>
      </c>
      <c r="M406" s="6">
        <f t="shared" si="289"/>
        <v>4877.2433397073937</v>
      </c>
      <c r="N406" s="6">
        <f t="shared" si="326"/>
        <v>32.189806042068795</v>
      </c>
      <c r="O406" s="6">
        <f t="shared" si="290"/>
        <v>6346323.0770722805</v>
      </c>
      <c r="P406" s="6">
        <f>IF($B406&lt;$D$12,0,IF('Plot Data'!X356&gt;0,'Plot Data'!X356,MAX(0,MIN($D$15,$O406))))</f>
        <v>0</v>
      </c>
      <c r="Q406" s="97">
        <f t="shared" si="291"/>
        <v>0</v>
      </c>
      <c r="R406" s="97">
        <f t="shared" si="292"/>
        <v>0</v>
      </c>
      <c r="S406" s="6">
        <f t="shared" si="293"/>
        <v>4877.2433397073937</v>
      </c>
      <c r="T406" s="6"/>
      <c r="U406" s="6"/>
      <c r="V406" s="6">
        <f t="shared" si="294"/>
        <v>0</v>
      </c>
      <c r="W406" s="149">
        <f t="shared" si="327"/>
        <v>1</v>
      </c>
      <c r="X406" s="97">
        <f t="shared" si="295"/>
        <v>0</v>
      </c>
      <c r="Y406" s="6">
        <f t="shared" si="296"/>
        <v>750.65412903058314</v>
      </c>
      <c r="Z406" s="6">
        <f t="shared" si="297"/>
        <v>3622.1145963497715</v>
      </c>
      <c r="AA406" s="6">
        <f t="shared" si="298"/>
        <v>2852.4856903162158</v>
      </c>
      <c r="AB406" s="6">
        <f t="shared" si="299"/>
        <v>155.89147875648595</v>
      </c>
      <c r="AC406" s="6">
        <f t="shared" si="300"/>
        <v>73.639689479154512</v>
      </c>
      <c r="AD406" s="6">
        <f t="array" ref="AD406">SUM(($A406-A376:A406=J376:J406)*(N376:N406))</f>
        <v>25.722093994820181</v>
      </c>
      <c r="AE406" s="6">
        <f t="shared" si="301"/>
        <v>7497034.2889700476</v>
      </c>
      <c r="AF406" s="6">
        <f t="shared" si="328"/>
        <v>7090030.8645388829</v>
      </c>
      <c r="AG406" s="6">
        <f t="shared" si="329"/>
        <v>0</v>
      </c>
      <c r="AH406" s="6">
        <f t="shared" si="302"/>
        <v>0</v>
      </c>
      <c r="AI406" s="6">
        <f t="shared" si="303"/>
        <v>0</v>
      </c>
      <c r="AJ406" s="6">
        <f t="shared" si="304"/>
        <v>13783.605567583751</v>
      </c>
      <c r="AK406" s="6">
        <f t="shared" si="305"/>
        <v>16671.804031320182</v>
      </c>
      <c r="AL406" s="6">
        <f t="shared" si="306"/>
        <v>1516.8995875772737</v>
      </c>
      <c r="AM406" s="6">
        <f t="shared" si="307"/>
        <v>31972.309186481209</v>
      </c>
      <c r="AN406" s="6">
        <f t="shared" si="308"/>
        <v>375031.11524468317</v>
      </c>
      <c r="AO406" s="6">
        <f t="shared" si="309"/>
        <v>2965.7110299534384</v>
      </c>
      <c r="AP406" s="6">
        <f t="shared" si="310"/>
        <v>23.028814786116527</v>
      </c>
      <c r="AQ406" s="14">
        <f t="shared" si="311"/>
        <v>9</v>
      </c>
      <c r="AR406" s="146">
        <f t="shared" si="312"/>
        <v>0</v>
      </c>
      <c r="AS406" s="146">
        <f t="shared" si="313"/>
        <v>0.75</v>
      </c>
      <c r="AT406" s="146">
        <f t="shared" si="314"/>
        <v>1</v>
      </c>
      <c r="AU406" s="77">
        <f t="shared" si="315"/>
        <v>0</v>
      </c>
      <c r="AV406" s="77">
        <f t="shared" si="316"/>
        <v>2394.7893291185487</v>
      </c>
      <c r="AW406" s="77">
        <f t="shared" si="317"/>
        <v>126.04154363781834</v>
      </c>
      <c r="AX406" s="77">
        <f t="shared" si="318"/>
        <v>37.532706451529165</v>
      </c>
      <c r="AY406" s="6">
        <f t="shared" si="330"/>
        <v>2558.3635792078962</v>
      </c>
      <c r="AZ406" s="6">
        <f t="shared" si="319"/>
        <v>150279.52221690808</v>
      </c>
      <c r="BA406" s="6">
        <f t="shared" si="320"/>
        <v>2291.5453682150483</v>
      </c>
      <c r="BB406" s="6">
        <f t="shared" si="321"/>
        <v>409969.13546111755</v>
      </c>
      <c r="BC406" s="6">
        <f t="shared" si="322"/>
        <v>81993.827092223553</v>
      </c>
      <c r="BD406" s="6">
        <f t="shared" si="323"/>
        <v>15330.204854094784</v>
      </c>
      <c r="BE406" s="6">
        <f t="shared" si="324"/>
        <v>0</v>
      </c>
      <c r="BF406" s="6">
        <f t="shared" si="331"/>
        <v>0</v>
      </c>
      <c r="BG406" s="6"/>
      <c r="BH406" s="6"/>
      <c r="BI406" s="51">
        <f t="shared" si="325"/>
        <v>0.94571140950629429</v>
      </c>
      <c r="BT406" s="18"/>
    </row>
    <row r="407" spans="1:72">
      <c r="A407">
        <f t="shared" si="278"/>
        <v>384</v>
      </c>
      <c r="B407" s="30">
        <f t="shared" si="279"/>
        <v>44153</v>
      </c>
      <c r="C407" s="14">
        <f t="shared" si="280"/>
        <v>8</v>
      </c>
      <c r="D407" s="14">
        <f t="shared" si="281"/>
        <v>3</v>
      </c>
      <c r="E407" s="14">
        <f t="shared" si="282"/>
        <v>3</v>
      </c>
      <c r="F407" s="53">
        <f t="shared" si="283"/>
        <v>44153</v>
      </c>
      <c r="G407" s="66">
        <f t="shared" si="284"/>
        <v>1.38</v>
      </c>
      <c r="H407" s="66">
        <f t="shared" si="277"/>
        <v>0.1</v>
      </c>
      <c r="I407" s="172">
        <f t="shared" si="285"/>
        <v>6.6E-3</v>
      </c>
      <c r="J407" s="14">
        <f t="shared" si="286"/>
        <v>6</v>
      </c>
      <c r="K407" s="18">
        <f t="shared" si="287"/>
        <v>0.16585350804018809</v>
      </c>
      <c r="L407" s="18">
        <f t="shared" si="288"/>
        <v>6.6666666666666671E-3</v>
      </c>
      <c r="M407" s="6">
        <f t="shared" si="289"/>
        <v>5061.2491846962166</v>
      </c>
      <c r="N407" s="6">
        <f t="shared" si="326"/>
        <v>33.40424461899503</v>
      </c>
      <c r="O407" s="6">
        <f t="shared" si="290"/>
        <v>6345302.6828160314</v>
      </c>
      <c r="P407" s="6">
        <f>IF($B407&lt;$D$12,0,IF('Plot Data'!X357&gt;0,'Plot Data'!X357,MAX(0,MIN($D$15,$O407))))</f>
        <v>0</v>
      </c>
      <c r="Q407" s="97">
        <f t="shared" si="291"/>
        <v>0</v>
      </c>
      <c r="R407" s="97">
        <f t="shared" si="292"/>
        <v>0</v>
      </c>
      <c r="S407" s="6">
        <f t="shared" si="293"/>
        <v>5061.2491846962166</v>
      </c>
      <c r="T407" s="6"/>
      <c r="U407" s="6"/>
      <c r="V407" s="6">
        <f t="shared" si="294"/>
        <v>0</v>
      </c>
      <c r="W407" s="149">
        <f t="shared" si="327"/>
        <v>1</v>
      </c>
      <c r="X407" s="97">
        <f t="shared" si="295"/>
        <v>0</v>
      </c>
      <c r="Y407" s="6">
        <f t="shared" si="296"/>
        <v>779.45739378242979</v>
      </c>
      <c r="Z407" s="6">
        <f t="shared" si="297"/>
        <v>3759.5506802857708</v>
      </c>
      <c r="AA407" s="6">
        <f t="shared" si="298"/>
        <v>2961.9380963732328</v>
      </c>
      <c r="AB407" s="6">
        <f t="shared" si="299"/>
        <v>161.86503676424837</v>
      </c>
      <c r="AC407" s="6">
        <f t="shared" si="300"/>
        <v>76.395892108657875</v>
      </c>
      <c r="AD407" s="6">
        <f t="array" ref="AD407">SUM(($A407-A377:A407=J377:J407)*(N377:N407))</f>
        <v>26.70773106610098</v>
      </c>
      <c r="AE407" s="6">
        <f t="shared" si="301"/>
        <v>7497007.5812389813</v>
      </c>
      <c r="AF407" s="6">
        <f t="shared" si="328"/>
        <v>7084969.6153541869</v>
      </c>
      <c r="AG407" s="6">
        <f t="shared" si="329"/>
        <v>0</v>
      </c>
      <c r="AH407" s="6">
        <f t="shared" si="302"/>
        <v>0</v>
      </c>
      <c r="AI407" s="6">
        <f t="shared" si="303"/>
        <v>0</v>
      </c>
      <c r="AJ407" s="6">
        <f t="shared" si="304"/>
        <v>14305.846678211767</v>
      </c>
      <c r="AK407" s="6">
        <f t="shared" si="305"/>
        <v>17307.551578468472</v>
      </c>
      <c r="AL407" s="6">
        <f t="shared" si="306"/>
        <v>1575.6610011667633</v>
      </c>
      <c r="AM407" s="6">
        <f t="shared" si="307"/>
        <v>33189.059257847002</v>
      </c>
      <c r="AN407" s="6">
        <f t="shared" si="308"/>
        <v>378848.90662694752</v>
      </c>
      <c r="AO407" s="6">
        <f t="shared" si="309"/>
        <v>2992.4187610195395</v>
      </c>
      <c r="AP407" s="6">
        <f t="shared" si="310"/>
        <v>23.91695609561943</v>
      </c>
      <c r="AQ407" s="14">
        <f t="shared" si="311"/>
        <v>9</v>
      </c>
      <c r="AR407" s="146">
        <f t="shared" si="312"/>
        <v>0</v>
      </c>
      <c r="AS407" s="146">
        <f t="shared" si="313"/>
        <v>0.75</v>
      </c>
      <c r="AT407" s="146">
        <f t="shared" si="314"/>
        <v>1</v>
      </c>
      <c r="AU407" s="77">
        <f t="shared" si="315"/>
        <v>0</v>
      </c>
      <c r="AV407" s="77">
        <f t="shared" si="316"/>
        <v>2486.1567257413849</v>
      </c>
      <c r="AW407" s="77">
        <f t="shared" si="317"/>
        <v>130.85035398638865</v>
      </c>
      <c r="AX407" s="77">
        <f t="shared" si="318"/>
        <v>38.972869689121495</v>
      </c>
      <c r="AY407" s="6">
        <f t="shared" si="330"/>
        <v>2655.9799494168951</v>
      </c>
      <c r="AZ407" s="6">
        <f t="shared" si="319"/>
        <v>152935.50216632496</v>
      </c>
      <c r="BA407" s="6">
        <f t="shared" si="320"/>
        <v>2379.5447507037147</v>
      </c>
      <c r="BB407" s="6">
        <f t="shared" si="321"/>
        <v>415030.38464581379</v>
      </c>
      <c r="BC407" s="6">
        <f t="shared" si="322"/>
        <v>83006.076929162795</v>
      </c>
      <c r="BD407" s="6">
        <f t="shared" si="323"/>
        <v>15492.069890859031</v>
      </c>
      <c r="BE407" s="6">
        <f t="shared" si="324"/>
        <v>0</v>
      </c>
      <c r="BF407" s="6">
        <f t="shared" si="331"/>
        <v>0</v>
      </c>
      <c r="BG407" s="6"/>
      <c r="BH407" s="6"/>
      <c r="BI407" s="51">
        <f t="shared" si="325"/>
        <v>0.94503967597473071</v>
      </c>
      <c r="BT407" s="18"/>
    </row>
    <row r="408" spans="1:72">
      <c r="A408">
        <f t="shared" si="278"/>
        <v>385</v>
      </c>
      <c r="B408" s="30">
        <f t="shared" si="279"/>
        <v>44154</v>
      </c>
      <c r="C408" s="14">
        <f t="shared" si="280"/>
        <v>8</v>
      </c>
      <c r="D408" s="14">
        <f t="shared" si="281"/>
        <v>3</v>
      </c>
      <c r="E408" s="14">
        <f t="shared" si="282"/>
        <v>3</v>
      </c>
      <c r="F408" s="53">
        <f t="shared" si="283"/>
        <v>44154</v>
      </c>
      <c r="G408" s="66">
        <f t="shared" si="284"/>
        <v>1.38</v>
      </c>
      <c r="H408" s="66">
        <f t="shared" ref="H408:H471" si="332">$N$19</f>
        <v>0.1</v>
      </c>
      <c r="I408" s="172">
        <f t="shared" si="285"/>
        <v>6.6E-3</v>
      </c>
      <c r="J408" s="14">
        <f t="shared" si="286"/>
        <v>6</v>
      </c>
      <c r="K408" s="18">
        <f t="shared" si="287"/>
        <v>0.16578873475648362</v>
      </c>
      <c r="L408" s="18">
        <f t="shared" si="288"/>
        <v>6.6666666666666671E-3</v>
      </c>
      <c r="M408" s="6">
        <f t="shared" si="289"/>
        <v>5251.6497050022863</v>
      </c>
      <c r="N408" s="6">
        <f t="shared" si="326"/>
        <v>34.660888053015093</v>
      </c>
      <c r="O408" s="6">
        <f t="shared" si="290"/>
        <v>6344245.743683964</v>
      </c>
      <c r="P408" s="6">
        <f>IF($B408&lt;$D$12,0,IF('Plot Data'!X358&gt;0,'Plot Data'!X358,MAX(0,MIN($D$15,$O408))))</f>
        <v>0</v>
      </c>
      <c r="Q408" s="97">
        <f t="shared" si="291"/>
        <v>0</v>
      </c>
      <c r="R408" s="97">
        <f t="shared" si="292"/>
        <v>0</v>
      </c>
      <c r="S408" s="6">
        <f t="shared" si="293"/>
        <v>5251.6497050022863</v>
      </c>
      <c r="T408" s="6"/>
      <c r="U408" s="6"/>
      <c r="V408" s="6">
        <f t="shared" si="294"/>
        <v>0</v>
      </c>
      <c r="W408" s="149">
        <f t="shared" si="327"/>
        <v>1</v>
      </c>
      <c r="X408" s="97">
        <f t="shared" si="295"/>
        <v>0</v>
      </c>
      <c r="Y408" s="6">
        <f t="shared" si="296"/>
        <v>809.32518382124181</v>
      </c>
      <c r="Z408" s="6">
        <f t="shared" si="297"/>
        <v>3901.7946717659152</v>
      </c>
      <c r="AA408" s="6">
        <f t="shared" si="298"/>
        <v>3075.4356985207187</v>
      </c>
      <c r="AB408" s="6">
        <f t="shared" si="299"/>
        <v>168.05539151709112</v>
      </c>
      <c r="AC408" s="6">
        <f t="shared" si="300"/>
        <v>79.309514938344662</v>
      </c>
      <c r="AD408" s="6">
        <f t="array" ref="AD408">SUM(($A408-A378:A408=J378:J408)*(N378:N408))</f>
        <v>27.729139600320035</v>
      </c>
      <c r="AE408" s="6">
        <f t="shared" si="301"/>
        <v>7496979.8520993814</v>
      </c>
      <c r="AF408" s="6">
        <f t="shared" si="328"/>
        <v>7079717.9656491848</v>
      </c>
      <c r="AG408" s="6">
        <f t="shared" si="329"/>
        <v>0</v>
      </c>
      <c r="AH408" s="6">
        <f t="shared" si="302"/>
        <v>0</v>
      </c>
      <c r="AI408" s="6">
        <f t="shared" si="303"/>
        <v>0</v>
      </c>
      <c r="AJ408" s="6">
        <f t="shared" si="304"/>
        <v>14846.376527626897</v>
      </c>
      <c r="AK408" s="6">
        <f t="shared" si="305"/>
        <v>17965.855160196577</v>
      </c>
      <c r="AL408" s="6">
        <f t="shared" si="306"/>
        <v>1636.6777381451898</v>
      </c>
      <c r="AM408" s="6">
        <f t="shared" si="307"/>
        <v>34448.909425968661</v>
      </c>
      <c r="AN408" s="6">
        <f t="shared" si="308"/>
        <v>382812.97702422785</v>
      </c>
      <c r="AO408" s="6">
        <f t="shared" si="309"/>
        <v>3020.1479006198597</v>
      </c>
      <c r="AP408" s="6">
        <f t="shared" si="310"/>
        <v>24.837460487080211</v>
      </c>
      <c r="AQ408" s="14">
        <f t="shared" si="311"/>
        <v>9</v>
      </c>
      <c r="AR408" s="146">
        <f t="shared" si="312"/>
        <v>0</v>
      </c>
      <c r="AS408" s="146">
        <f t="shared" si="313"/>
        <v>0.75</v>
      </c>
      <c r="AT408" s="146">
        <f t="shared" si="314"/>
        <v>1</v>
      </c>
      <c r="AU408" s="77">
        <f t="shared" si="315"/>
        <v>0</v>
      </c>
      <c r="AV408" s="77">
        <f t="shared" si="316"/>
        <v>2580.7566498992123</v>
      </c>
      <c r="AW408" s="77">
        <f t="shared" si="317"/>
        <v>135.82929736311644</v>
      </c>
      <c r="AX408" s="77">
        <f t="shared" si="318"/>
        <v>40.466259191062107</v>
      </c>
      <c r="AY408" s="6">
        <f t="shared" si="330"/>
        <v>2757.0522064533907</v>
      </c>
      <c r="AZ408" s="6">
        <f t="shared" si="319"/>
        <v>155692.55437277837</v>
      </c>
      <c r="BA408" s="6">
        <f t="shared" si="320"/>
        <v>2470.7014201213688</v>
      </c>
      <c r="BB408" s="6">
        <f t="shared" si="321"/>
        <v>420282.03435081604</v>
      </c>
      <c r="BC408" s="6">
        <f t="shared" si="322"/>
        <v>84056.40687016325</v>
      </c>
      <c r="BD408" s="6">
        <f t="shared" si="323"/>
        <v>15660.125282376122</v>
      </c>
      <c r="BE408" s="6">
        <f t="shared" si="324"/>
        <v>0</v>
      </c>
      <c r="BF408" s="6">
        <f t="shared" si="331"/>
        <v>0</v>
      </c>
      <c r="BG408" s="6"/>
      <c r="BH408" s="6"/>
      <c r="BI408" s="51">
        <f t="shared" si="325"/>
        <v>0.94434266935726785</v>
      </c>
      <c r="BT408" s="18"/>
    </row>
    <row r="409" spans="1:72">
      <c r="A409">
        <f t="shared" si="278"/>
        <v>386</v>
      </c>
      <c r="B409" s="30">
        <f t="shared" si="279"/>
        <v>44155</v>
      </c>
      <c r="C409" s="14">
        <f t="shared" si="280"/>
        <v>8</v>
      </c>
      <c r="D409" s="14">
        <f t="shared" si="281"/>
        <v>3</v>
      </c>
      <c r="E409" s="14">
        <f t="shared" si="282"/>
        <v>3</v>
      </c>
      <c r="F409" s="53">
        <f t="shared" si="283"/>
        <v>44155</v>
      </c>
      <c r="G409" s="66">
        <f t="shared" si="284"/>
        <v>1.38</v>
      </c>
      <c r="H409" s="66">
        <f t="shared" si="332"/>
        <v>0.1</v>
      </c>
      <c r="I409" s="172">
        <f t="shared" si="285"/>
        <v>6.6E-3</v>
      </c>
      <c r="J409" s="14">
        <f t="shared" si="286"/>
        <v>6</v>
      </c>
      <c r="K409" s="18">
        <f t="shared" si="287"/>
        <v>0.16572149534290012</v>
      </c>
      <c r="L409" s="18">
        <f t="shared" si="288"/>
        <v>6.6666666666666671E-3</v>
      </c>
      <c r="M409" s="6">
        <f t="shared" si="289"/>
        <v>5448.6032857647642</v>
      </c>
      <c r="N409" s="6">
        <f t="shared" si="326"/>
        <v>35.960781686047447</v>
      </c>
      <c r="O409" s="6">
        <f t="shared" si="290"/>
        <v>6343151.3012724007</v>
      </c>
      <c r="P409" s="6">
        <f>IF($B409&lt;$D$12,0,IF('Plot Data'!X359&gt;0,'Plot Data'!X359,MAX(0,MIN($D$15,$O409))))</f>
        <v>0</v>
      </c>
      <c r="Q409" s="97">
        <f t="shared" si="291"/>
        <v>0</v>
      </c>
      <c r="R409" s="97">
        <f t="shared" si="292"/>
        <v>0</v>
      </c>
      <c r="S409" s="6">
        <f t="shared" si="293"/>
        <v>5448.6032857647642</v>
      </c>
      <c r="T409" s="6"/>
      <c r="U409" s="6"/>
      <c r="V409" s="6">
        <f t="shared" si="294"/>
        <v>0</v>
      </c>
      <c r="W409" s="149">
        <f t="shared" si="327"/>
        <v>1</v>
      </c>
      <c r="X409" s="97">
        <f t="shared" si="295"/>
        <v>0</v>
      </c>
      <c r="Y409" s="6">
        <f t="shared" si="296"/>
        <v>840.27695758545565</v>
      </c>
      <c r="Z409" s="6">
        <f t="shared" si="297"/>
        <v>4048.9993477569733</v>
      </c>
      <c r="AA409" s="6">
        <f t="shared" si="298"/>
        <v>3193.0524388247313</v>
      </c>
      <c r="AB409" s="6">
        <f t="shared" si="299"/>
        <v>174.46713864851824</v>
      </c>
      <c r="AC409" s="6">
        <f t="shared" si="300"/>
        <v>82.381464828524628</v>
      </c>
      <c r="AD409" s="6">
        <f t="array" ref="AD409">SUM(($A409-A379:A409=J379:J409)*(N379:N409))</f>
        <v>28.787077877005508</v>
      </c>
      <c r="AE409" s="6">
        <f t="shared" si="301"/>
        <v>7496951.0650215046</v>
      </c>
      <c r="AF409" s="6">
        <f t="shared" si="328"/>
        <v>7074269.3623634204</v>
      </c>
      <c r="AG409" s="6">
        <f t="shared" si="329"/>
        <v>0</v>
      </c>
      <c r="AH409" s="6">
        <f t="shared" si="302"/>
        <v>0</v>
      </c>
      <c r="AI409" s="6">
        <f t="shared" si="303"/>
        <v>0</v>
      </c>
      <c r="AJ409" s="6">
        <f t="shared" si="304"/>
        <v>15405.703508049233</v>
      </c>
      <c r="AK409" s="6">
        <f t="shared" si="305"/>
        <v>18647.334930480301</v>
      </c>
      <c r="AL409" s="6">
        <f t="shared" si="306"/>
        <v>1699.976334088178</v>
      </c>
      <c r="AM409" s="6">
        <f t="shared" si="307"/>
        <v>35753.014772617709</v>
      </c>
      <c r="AN409" s="6">
        <f t="shared" si="308"/>
        <v>386928.68788546656</v>
      </c>
      <c r="AO409" s="6">
        <f t="shared" si="309"/>
        <v>3048.9349784968654</v>
      </c>
      <c r="AP409" s="6">
        <f t="shared" si="310"/>
        <v>25.791178677972312</v>
      </c>
      <c r="AQ409" s="14">
        <f t="shared" si="311"/>
        <v>10</v>
      </c>
      <c r="AR409" s="146">
        <f t="shared" si="312"/>
        <v>0</v>
      </c>
      <c r="AS409" s="146">
        <f t="shared" si="313"/>
        <v>0.6</v>
      </c>
      <c r="AT409" s="146">
        <f t="shared" si="314"/>
        <v>1</v>
      </c>
      <c r="AU409" s="77">
        <f t="shared" si="315"/>
        <v>0</v>
      </c>
      <c r="AV409" s="77">
        <f t="shared" si="316"/>
        <v>2142.9438877628891</v>
      </c>
      <c r="AW409" s="77">
        <f t="shared" si="317"/>
        <v>112.78652040857312</v>
      </c>
      <c r="AX409" s="77">
        <f t="shared" si="318"/>
        <v>42.013847879272788</v>
      </c>
      <c r="AY409" s="6">
        <f t="shared" si="330"/>
        <v>2297.7442560507352</v>
      </c>
      <c r="AZ409" s="6">
        <f t="shared" si="319"/>
        <v>157990.2986288291</v>
      </c>
      <c r="BA409" s="6">
        <f t="shared" si="320"/>
        <v>2484.5560055781889</v>
      </c>
      <c r="BB409" s="6">
        <f t="shared" si="321"/>
        <v>425730.6376365808</v>
      </c>
      <c r="BC409" s="6">
        <f t="shared" si="322"/>
        <v>85146.127527316203</v>
      </c>
      <c r="BD409" s="6">
        <f t="shared" si="323"/>
        <v>15834.592421024641</v>
      </c>
      <c r="BE409" s="6">
        <f t="shared" si="324"/>
        <v>0</v>
      </c>
      <c r="BF409" s="6">
        <f t="shared" si="331"/>
        <v>0</v>
      </c>
      <c r="BG409" s="6"/>
      <c r="BH409" s="6"/>
      <c r="BI409" s="51">
        <f t="shared" si="325"/>
        <v>0.9436195195897451</v>
      </c>
      <c r="BT409" s="18"/>
    </row>
    <row r="410" spans="1:72">
      <c r="A410">
        <f t="shared" ref="A410:A473" si="333">A409+1</f>
        <v>387</v>
      </c>
      <c r="B410" s="30">
        <f t="shared" ref="B410:B473" si="334">B409+1</f>
        <v>44156</v>
      </c>
      <c r="C410" s="14">
        <f t="shared" si="280"/>
        <v>8</v>
      </c>
      <c r="D410" s="14">
        <f t="shared" si="281"/>
        <v>3</v>
      </c>
      <c r="E410" s="14">
        <f t="shared" si="282"/>
        <v>3</v>
      </c>
      <c r="F410" s="53">
        <f t="shared" si="283"/>
        <v>44156</v>
      </c>
      <c r="G410" s="66">
        <f t="shared" si="284"/>
        <v>1.38</v>
      </c>
      <c r="H410" s="66">
        <f t="shared" si="332"/>
        <v>0.1</v>
      </c>
      <c r="I410" s="172">
        <f t="shared" si="285"/>
        <v>6.6E-3</v>
      </c>
      <c r="J410" s="14">
        <f t="shared" si="286"/>
        <v>6</v>
      </c>
      <c r="K410" s="18">
        <f t="shared" si="287"/>
        <v>0.16565170254911316</v>
      </c>
      <c r="L410" s="18">
        <f t="shared" si="288"/>
        <v>6.6666666666666671E-3</v>
      </c>
      <c r="M410" s="6">
        <f t="shared" si="289"/>
        <v>5652.2769698733982</v>
      </c>
      <c r="N410" s="6">
        <f t="shared" si="326"/>
        <v>37.30502800116443</v>
      </c>
      <c r="O410" s="6">
        <f t="shared" si="290"/>
        <v>6342018.3427115539</v>
      </c>
      <c r="P410" s="6">
        <f>IF($B410&lt;$D$12,0,IF('Plot Data'!X360&gt;0,'Plot Data'!X360,MAX(0,MIN($D$15,$O410))))</f>
        <v>0</v>
      </c>
      <c r="Q410" s="97">
        <f t="shared" si="291"/>
        <v>0</v>
      </c>
      <c r="R410" s="97">
        <f t="shared" si="292"/>
        <v>0</v>
      </c>
      <c r="S410" s="6">
        <f t="shared" si="293"/>
        <v>5652.2769698733982</v>
      </c>
      <c r="T410" s="6"/>
      <c r="U410" s="6"/>
      <c r="V410" s="6">
        <f t="shared" si="294"/>
        <v>0</v>
      </c>
      <c r="W410" s="149">
        <f t="shared" si="327"/>
        <v>1</v>
      </c>
      <c r="X410" s="97">
        <f t="shared" si="295"/>
        <v>0</v>
      </c>
      <c r="Y410" s="6">
        <f t="shared" si="296"/>
        <v>872.33569324259122</v>
      </c>
      <c r="Z410" s="6">
        <f t="shared" si="297"/>
        <v>4201.3197640018288</v>
      </c>
      <c r="AA410" s="6">
        <f t="shared" si="298"/>
        <v>3314.8756343218465</v>
      </c>
      <c r="AB410" s="6">
        <f t="shared" si="299"/>
        <v>181.10572981748857</v>
      </c>
      <c r="AC410" s="6">
        <f t="shared" si="300"/>
        <v>85.609049600246408</v>
      </c>
      <c r="AD410" s="6">
        <f t="array" ref="AD410">SUM(($A410-A380:A410=J380:J410)*(N380:N410))</f>
        <v>29.882445419885613</v>
      </c>
      <c r="AE410" s="6">
        <f t="shared" si="301"/>
        <v>7496921.1825760845</v>
      </c>
      <c r="AF410" s="6">
        <f t="shared" si="328"/>
        <v>7068617.0853935471</v>
      </c>
      <c r="AG410" s="6">
        <f t="shared" si="329"/>
        <v>0</v>
      </c>
      <c r="AH410" s="6">
        <f t="shared" si="302"/>
        <v>0</v>
      </c>
      <c r="AI410" s="6">
        <f t="shared" si="303"/>
        <v>0</v>
      </c>
      <c r="AJ410" s="6">
        <f t="shared" si="304"/>
        <v>15984.325020678212</v>
      </c>
      <c r="AK410" s="6">
        <f t="shared" si="305"/>
        <v>19352.673330342797</v>
      </c>
      <c r="AL410" s="6">
        <f t="shared" si="306"/>
        <v>1765.5905688855344</v>
      </c>
      <c r="AM410" s="6">
        <f t="shared" si="307"/>
        <v>37102.588919906542</v>
      </c>
      <c r="AN410" s="6">
        <f t="shared" si="308"/>
        <v>391201.50826263125</v>
      </c>
      <c r="AO410" s="6">
        <f t="shared" si="309"/>
        <v>3078.8174239167511</v>
      </c>
      <c r="AP410" s="6">
        <f t="shared" si="310"/>
        <v>26.779099686408113</v>
      </c>
      <c r="AQ410" s="14">
        <f t="shared" si="311"/>
        <v>10</v>
      </c>
      <c r="AR410" s="146">
        <f t="shared" si="312"/>
        <v>0</v>
      </c>
      <c r="AS410" s="146">
        <f t="shared" si="313"/>
        <v>0.6</v>
      </c>
      <c r="AT410" s="146">
        <f t="shared" si="314"/>
        <v>1</v>
      </c>
      <c r="AU410" s="77">
        <f t="shared" si="315"/>
        <v>0</v>
      </c>
      <c r="AV410" s="77">
        <f t="shared" si="316"/>
        <v>2224.0229629065711</v>
      </c>
      <c r="AW410" s="77">
        <f t="shared" si="317"/>
        <v>117.05384015297746</v>
      </c>
      <c r="AX410" s="77">
        <f t="shared" si="318"/>
        <v>43.616784662129589</v>
      </c>
      <c r="AY410" s="6">
        <f t="shared" si="330"/>
        <v>2384.6935877216783</v>
      </c>
      <c r="AZ410" s="6">
        <f t="shared" si="319"/>
        <v>160374.99221655077</v>
      </c>
      <c r="BA410" s="6">
        <f t="shared" si="320"/>
        <v>2498.7316639926867</v>
      </c>
      <c r="BB410" s="6">
        <f t="shared" si="321"/>
        <v>431382.9146064542</v>
      </c>
      <c r="BC410" s="6">
        <f t="shared" si="322"/>
        <v>86276.582921290887</v>
      </c>
      <c r="BD410" s="6">
        <f t="shared" si="323"/>
        <v>16015.69815084213</v>
      </c>
      <c r="BE410" s="6">
        <f t="shared" si="324"/>
        <v>0</v>
      </c>
      <c r="BF410" s="6">
        <f t="shared" si="331"/>
        <v>0</v>
      </c>
      <c r="BG410" s="6"/>
      <c r="BH410" s="6"/>
      <c r="BI410" s="51">
        <f t="shared" si="325"/>
        <v>0.94286933439049925</v>
      </c>
      <c r="BT410" s="18"/>
    </row>
    <row r="411" spans="1:72">
      <c r="A411">
        <f t="shared" si="333"/>
        <v>388</v>
      </c>
      <c r="B411" s="30">
        <f t="shared" si="334"/>
        <v>44157</v>
      </c>
      <c r="C411" s="14">
        <f t="shared" si="280"/>
        <v>8</v>
      </c>
      <c r="D411" s="14">
        <f t="shared" si="281"/>
        <v>3</v>
      </c>
      <c r="E411" s="14">
        <f t="shared" si="282"/>
        <v>3</v>
      </c>
      <c r="F411" s="53">
        <f t="shared" si="283"/>
        <v>44157</v>
      </c>
      <c r="G411" s="66">
        <f t="shared" si="284"/>
        <v>1.38</v>
      </c>
      <c r="H411" s="66">
        <f t="shared" si="332"/>
        <v>0.1</v>
      </c>
      <c r="I411" s="172">
        <f t="shared" si="285"/>
        <v>6.6E-3</v>
      </c>
      <c r="J411" s="14">
        <f t="shared" si="286"/>
        <v>6</v>
      </c>
      <c r="K411" s="18">
        <f t="shared" si="287"/>
        <v>0.16557926669524675</v>
      </c>
      <c r="L411" s="18">
        <f t="shared" si="288"/>
        <v>6.6666666666666671E-3</v>
      </c>
      <c r="M411" s="6">
        <f t="shared" si="289"/>
        <v>5862.844877965772</v>
      </c>
      <c r="N411" s="6">
        <f t="shared" si="326"/>
        <v>38.694776194574096</v>
      </c>
      <c r="O411" s="6">
        <f t="shared" si="290"/>
        <v>6340845.8046077508</v>
      </c>
      <c r="P411" s="6">
        <f>IF($B411&lt;$D$12,0,IF('Plot Data'!X361&gt;0,'Plot Data'!X361,MAX(0,MIN($D$15,$O411))))</f>
        <v>0</v>
      </c>
      <c r="Q411" s="97">
        <f t="shared" si="291"/>
        <v>0</v>
      </c>
      <c r="R411" s="97">
        <f t="shared" si="292"/>
        <v>0</v>
      </c>
      <c r="S411" s="6">
        <f t="shared" si="293"/>
        <v>5862.844877965772</v>
      </c>
      <c r="T411" s="6"/>
      <c r="U411" s="6"/>
      <c r="V411" s="6">
        <f t="shared" si="294"/>
        <v>0</v>
      </c>
      <c r="W411" s="149">
        <f t="shared" si="327"/>
        <v>1</v>
      </c>
      <c r="X411" s="97">
        <f t="shared" si="295"/>
        <v>0</v>
      </c>
      <c r="Y411" s="6">
        <f t="shared" si="296"/>
        <v>905.52864908744289</v>
      </c>
      <c r="Z411" s="6">
        <f t="shared" si="297"/>
        <v>4358.8826286118119</v>
      </c>
      <c r="AA411" s="6">
        <f t="shared" si="298"/>
        <v>3441.0088665322828</v>
      </c>
      <c r="AB411" s="6">
        <f t="shared" si="299"/>
        <v>187.97753401428855</v>
      </c>
      <c r="AC411" s="6">
        <f t="shared" si="300"/>
        <v>88.98476776087962</v>
      </c>
      <c r="AD411" s="6">
        <f t="array" ref="AD411">SUM(($A411-A381:A411=J381:J411)*(N381:N411))</f>
        <v>31.016293112357609</v>
      </c>
      <c r="AE411" s="6">
        <f t="shared" si="301"/>
        <v>7496890.1662829723</v>
      </c>
      <c r="AF411" s="6">
        <f t="shared" si="328"/>
        <v>7062754.2405155813</v>
      </c>
      <c r="AG411" s="6">
        <f t="shared" si="329"/>
        <v>0</v>
      </c>
      <c r="AH411" s="6">
        <f t="shared" si="302"/>
        <v>0</v>
      </c>
      <c r="AI411" s="6">
        <f t="shared" si="303"/>
        <v>0</v>
      </c>
      <c r="AJ411" s="6">
        <f t="shared" si="304"/>
        <v>16582.758620944729</v>
      </c>
      <c r="AK411" s="6">
        <f t="shared" si="305"/>
        <v>20082.569558408039</v>
      </c>
      <c r="AL411" s="6">
        <f t="shared" si="306"/>
        <v>1833.5670420265858</v>
      </c>
      <c r="AM411" s="6">
        <f t="shared" si="307"/>
        <v>38498.89522137936</v>
      </c>
      <c r="AN411" s="6">
        <f t="shared" si="308"/>
        <v>395637.03054601193</v>
      </c>
      <c r="AO411" s="6">
        <f t="shared" si="309"/>
        <v>3109.8337170291088</v>
      </c>
      <c r="AP411" s="6">
        <f t="shared" si="310"/>
        <v>27.802338189785718</v>
      </c>
      <c r="AQ411" s="14">
        <f t="shared" si="311"/>
        <v>10</v>
      </c>
      <c r="AR411" s="146">
        <f t="shared" si="312"/>
        <v>0</v>
      </c>
      <c r="AS411" s="146">
        <f t="shared" si="313"/>
        <v>0.6</v>
      </c>
      <c r="AT411" s="146">
        <f t="shared" si="314"/>
        <v>1</v>
      </c>
      <c r="AU411" s="77">
        <f t="shared" si="315"/>
        <v>0</v>
      </c>
      <c r="AV411" s="77">
        <f t="shared" si="316"/>
        <v>2307.9296282214746</v>
      </c>
      <c r="AW411" s="77">
        <f t="shared" si="317"/>
        <v>121.46998043270921</v>
      </c>
      <c r="AX411" s="77">
        <f t="shared" si="318"/>
        <v>45.276432454372127</v>
      </c>
      <c r="AY411" s="6">
        <f t="shared" si="330"/>
        <v>2474.6760411085561</v>
      </c>
      <c r="AZ411" s="6">
        <f t="shared" si="319"/>
        <v>162849.66825765933</v>
      </c>
      <c r="BA411" s="6">
        <f t="shared" si="320"/>
        <v>2513.2324321921665</v>
      </c>
      <c r="BB411" s="6">
        <f t="shared" si="321"/>
        <v>437245.75948441995</v>
      </c>
      <c r="BC411" s="6">
        <f t="shared" si="322"/>
        <v>87449.151896884039</v>
      </c>
      <c r="BD411" s="6">
        <f t="shared" si="323"/>
        <v>16203.675684856418</v>
      </c>
      <c r="BE411" s="6">
        <f t="shared" si="324"/>
        <v>0</v>
      </c>
      <c r="BF411" s="6">
        <f t="shared" si="331"/>
        <v>0</v>
      </c>
      <c r="BG411" s="6"/>
      <c r="BH411" s="6"/>
      <c r="BI411" s="51">
        <f t="shared" si="325"/>
        <v>0.94209119833182253</v>
      </c>
      <c r="BT411" s="18"/>
    </row>
    <row r="412" spans="1:72">
      <c r="A412">
        <f t="shared" si="333"/>
        <v>389</v>
      </c>
      <c r="B412" s="30">
        <f t="shared" si="334"/>
        <v>44158</v>
      </c>
      <c r="C412" s="14">
        <f t="shared" si="280"/>
        <v>8</v>
      </c>
      <c r="D412" s="14">
        <f t="shared" si="281"/>
        <v>3</v>
      </c>
      <c r="E412" s="14">
        <f t="shared" si="282"/>
        <v>3</v>
      </c>
      <c r="F412" s="53">
        <f t="shared" si="283"/>
        <v>44158</v>
      </c>
      <c r="G412" s="66">
        <f t="shared" si="284"/>
        <v>1.38</v>
      </c>
      <c r="H412" s="66">
        <f t="shared" si="332"/>
        <v>0.1</v>
      </c>
      <c r="I412" s="172">
        <f t="shared" si="285"/>
        <v>6.6E-3</v>
      </c>
      <c r="J412" s="14">
        <f t="shared" si="286"/>
        <v>6</v>
      </c>
      <c r="K412" s="18">
        <f t="shared" si="287"/>
        <v>0.16550409556155313</v>
      </c>
      <c r="L412" s="18">
        <f t="shared" si="288"/>
        <v>6.6666666666666671E-3</v>
      </c>
      <c r="M412" s="6">
        <f t="shared" si="289"/>
        <v>6080.4857590714855</v>
      </c>
      <c r="N412" s="6">
        <f t="shared" si="326"/>
        <v>40.131206009871804</v>
      </c>
      <c r="O412" s="6">
        <f t="shared" si="290"/>
        <v>6339632.5804023538</v>
      </c>
      <c r="P412" s="6">
        <f>IF($B412&lt;$D$12,0,IF('Plot Data'!X362&gt;0,'Plot Data'!X362,MAX(0,MIN($D$15,$O412))))</f>
        <v>0</v>
      </c>
      <c r="Q412" s="97">
        <f t="shared" si="291"/>
        <v>0</v>
      </c>
      <c r="R412" s="97">
        <f t="shared" si="292"/>
        <v>0</v>
      </c>
      <c r="S412" s="6">
        <f t="shared" si="293"/>
        <v>6080.4857590714864</v>
      </c>
      <c r="T412" s="6"/>
      <c r="U412" s="6"/>
      <c r="V412" s="6">
        <f t="shared" si="294"/>
        <v>0</v>
      </c>
      <c r="W412" s="149">
        <f t="shared" si="327"/>
        <v>1</v>
      </c>
      <c r="X412" s="97">
        <f t="shared" si="295"/>
        <v>0</v>
      </c>
      <c r="Y412" s="6">
        <f t="shared" si="296"/>
        <v>939.8876700714427</v>
      </c>
      <c r="Z412" s="6">
        <f t="shared" si="297"/>
        <v>4521.8215758987189</v>
      </c>
      <c r="AA412" s="6">
        <f t="shared" si="298"/>
        <v>3571.5731462714821</v>
      </c>
      <c r="AB412" s="6">
        <f t="shared" si="299"/>
        <v>195.08973358829576</v>
      </c>
      <c r="AC412" s="6">
        <f t="shared" si="300"/>
        <v>92.494798131860634</v>
      </c>
      <c r="AD412" s="6">
        <f t="array" ref="AD412">SUM(($A412-A382:A412=J382:J412)*(N382:N412))</f>
        <v>32.189806042068795</v>
      </c>
      <c r="AE412" s="6">
        <f t="shared" si="301"/>
        <v>7496857.9764769301</v>
      </c>
      <c r="AF412" s="6">
        <f t="shared" si="328"/>
        <v>7056673.7547565103</v>
      </c>
      <c r="AG412" s="6">
        <f t="shared" si="329"/>
        <v>0</v>
      </c>
      <c r="AH412" s="6">
        <f t="shared" si="302"/>
        <v>0</v>
      </c>
      <c r="AI412" s="6">
        <f t="shared" si="303"/>
        <v>0</v>
      </c>
      <c r="AJ412" s="6">
        <f t="shared" si="304"/>
        <v>17201.535134046051</v>
      </c>
      <c r="AK412" s="6">
        <f t="shared" si="305"/>
        <v>20837.728254446982</v>
      </c>
      <c r="AL412" s="6">
        <f t="shared" si="306"/>
        <v>1903.9721714409523</v>
      </c>
      <c r="AM412" s="6">
        <f t="shared" si="307"/>
        <v>39943.235559933986</v>
      </c>
      <c r="AN412" s="6">
        <f t="shared" si="308"/>
        <v>400240.9861604867</v>
      </c>
      <c r="AO412" s="6">
        <f t="shared" si="309"/>
        <v>3142.0235230711778</v>
      </c>
      <c r="AP412" s="6">
        <f t="shared" si="310"/>
        <v>28.862083873222804</v>
      </c>
      <c r="AQ412" s="14">
        <f t="shared" si="311"/>
        <v>10</v>
      </c>
      <c r="AR412" s="146">
        <f t="shared" si="312"/>
        <v>0</v>
      </c>
      <c r="AS412" s="146">
        <f t="shared" si="313"/>
        <v>0.6</v>
      </c>
      <c r="AT412" s="146">
        <f t="shared" si="314"/>
        <v>1</v>
      </c>
      <c r="AU412" s="77">
        <f t="shared" si="315"/>
        <v>0</v>
      </c>
      <c r="AV412" s="77">
        <f t="shared" si="316"/>
        <v>2394.7522654810423</v>
      </c>
      <c r="AW412" s="77">
        <f t="shared" si="317"/>
        <v>126.03959292005487</v>
      </c>
      <c r="AX412" s="77">
        <f t="shared" si="318"/>
        <v>75.191013605715426</v>
      </c>
      <c r="AY412" s="6">
        <f t="shared" si="330"/>
        <v>2595.9828720068126</v>
      </c>
      <c r="AZ412" s="6">
        <f t="shared" si="319"/>
        <v>165445.65112966613</v>
      </c>
      <c r="BA412" s="6">
        <f t="shared" si="320"/>
        <v>2532.0703559951339</v>
      </c>
      <c r="BB412" s="6">
        <f t="shared" si="321"/>
        <v>443326.24524349143</v>
      </c>
      <c r="BC412" s="6">
        <f t="shared" si="322"/>
        <v>88665.24904869833</v>
      </c>
      <c r="BD412" s="6">
        <f t="shared" si="323"/>
        <v>16398.765418444713</v>
      </c>
      <c r="BE412" s="6">
        <f t="shared" si="324"/>
        <v>0</v>
      </c>
      <c r="BF412" s="6">
        <f t="shared" si="331"/>
        <v>0</v>
      </c>
      <c r="BG412" s="6"/>
      <c r="BH412" s="6"/>
      <c r="BI412" s="51">
        <f t="shared" si="325"/>
        <v>0.94128417223567573</v>
      </c>
      <c r="BT412" s="18"/>
    </row>
    <row r="413" spans="1:72">
      <c r="A413">
        <f t="shared" si="333"/>
        <v>390</v>
      </c>
      <c r="B413" s="30">
        <f t="shared" si="334"/>
        <v>44159</v>
      </c>
      <c r="C413" s="14">
        <f t="shared" si="280"/>
        <v>8</v>
      </c>
      <c r="D413" s="14">
        <f t="shared" si="281"/>
        <v>3</v>
      </c>
      <c r="E413" s="14">
        <f t="shared" si="282"/>
        <v>3</v>
      </c>
      <c r="F413" s="53">
        <f t="shared" si="283"/>
        <v>44159</v>
      </c>
      <c r="G413" s="66">
        <f t="shared" si="284"/>
        <v>1.38</v>
      </c>
      <c r="H413" s="66">
        <f t="shared" si="332"/>
        <v>0.1</v>
      </c>
      <c r="I413" s="172">
        <f t="shared" si="285"/>
        <v>6.6E-3</v>
      </c>
      <c r="J413" s="14">
        <f t="shared" si="286"/>
        <v>6</v>
      </c>
      <c r="K413" s="18">
        <f t="shared" si="287"/>
        <v>0.16542609430797134</v>
      </c>
      <c r="L413" s="18">
        <f t="shared" si="288"/>
        <v>6.6666666666666671E-3</v>
      </c>
      <c r="M413" s="6">
        <f t="shared" si="289"/>
        <v>6305.3799205202167</v>
      </c>
      <c r="N413" s="6">
        <f t="shared" si="326"/>
        <v>41.615507475433432</v>
      </c>
      <c r="O413" s="6">
        <f t="shared" si="290"/>
        <v>6338377.5297794463</v>
      </c>
      <c r="P413" s="6">
        <f>IF($B413&lt;$D$12,0,IF('Plot Data'!X363&gt;0,'Plot Data'!X363,MAX(0,MIN($D$15,$O413))))</f>
        <v>0</v>
      </c>
      <c r="Q413" s="97">
        <f t="shared" si="291"/>
        <v>0</v>
      </c>
      <c r="R413" s="97">
        <f t="shared" si="292"/>
        <v>0</v>
      </c>
      <c r="S413" s="6">
        <f t="shared" si="293"/>
        <v>6305.3799205202167</v>
      </c>
      <c r="T413" s="6"/>
      <c r="U413" s="6"/>
      <c r="V413" s="6">
        <f t="shared" si="294"/>
        <v>0</v>
      </c>
      <c r="W413" s="149">
        <f t="shared" si="327"/>
        <v>1</v>
      </c>
      <c r="X413" s="97">
        <f t="shared" si="295"/>
        <v>0</v>
      </c>
      <c r="Y413" s="6">
        <f t="shared" si="296"/>
        <v>975.44866794147879</v>
      </c>
      <c r="Z413" s="6">
        <f t="shared" si="297"/>
        <v>4690.2759023726176</v>
      </c>
      <c r="AA413" s="6">
        <f t="shared" si="298"/>
        <v>3706.7049381776192</v>
      </c>
      <c r="AB413" s="6">
        <f t="shared" si="299"/>
        <v>202.44996738784866</v>
      </c>
      <c r="AC413" s="6">
        <f t="shared" si="300"/>
        <v>96.117296391555485</v>
      </c>
      <c r="AD413" s="6">
        <f t="array" ref="AD413">SUM(($A413-A383:A413=J383:J413)*(N383:N413))</f>
        <v>33.40424461899503</v>
      </c>
      <c r="AE413" s="6">
        <f t="shared" si="301"/>
        <v>7496824.5722323107</v>
      </c>
      <c r="AF413" s="6">
        <f t="shared" si="328"/>
        <v>7050368.3748359904</v>
      </c>
      <c r="AG413" s="6">
        <f t="shared" si="329"/>
        <v>0</v>
      </c>
      <c r="AH413" s="6">
        <f t="shared" si="302"/>
        <v>0</v>
      </c>
      <c r="AI413" s="6">
        <f t="shared" si="303"/>
        <v>0</v>
      </c>
      <c r="AJ413" s="6">
        <f t="shared" si="304"/>
        <v>17841.190484252169</v>
      </c>
      <c r="AK413" s="6">
        <f t="shared" si="305"/>
        <v>21618.849251254131</v>
      </c>
      <c r="AL413" s="6">
        <f t="shared" si="306"/>
        <v>1976.9005978182504</v>
      </c>
      <c r="AM413" s="6">
        <f t="shared" si="307"/>
        <v>41436.940333324557</v>
      </c>
      <c r="AN413" s="6">
        <f t="shared" si="308"/>
        <v>405019.25706299738</v>
      </c>
      <c r="AO413" s="6">
        <f t="shared" si="309"/>
        <v>3175.4277676901729</v>
      </c>
      <c r="AP413" s="6">
        <f t="shared" si="310"/>
        <v>29.959533962390651</v>
      </c>
      <c r="AQ413" s="14">
        <f t="shared" si="311"/>
        <v>10</v>
      </c>
      <c r="AR413" s="146">
        <f t="shared" si="312"/>
        <v>0</v>
      </c>
      <c r="AS413" s="146">
        <f t="shared" si="313"/>
        <v>0.6</v>
      </c>
      <c r="AT413" s="146">
        <f t="shared" si="314"/>
        <v>1</v>
      </c>
      <c r="AU413" s="77">
        <f t="shared" si="315"/>
        <v>0</v>
      </c>
      <c r="AV413" s="77">
        <f t="shared" si="316"/>
        <v>2484.5630983087322</v>
      </c>
      <c r="AW413" s="77">
        <f t="shared" si="317"/>
        <v>130.76647885835433</v>
      </c>
      <c r="AX413" s="77">
        <f t="shared" si="318"/>
        <v>78.0358934353183</v>
      </c>
      <c r="AY413" s="6">
        <f t="shared" si="330"/>
        <v>2693.3654706024049</v>
      </c>
      <c r="AZ413" s="6">
        <f t="shared" si="319"/>
        <v>168139.01660026854</v>
      </c>
      <c r="BA413" s="6">
        <f t="shared" si="320"/>
        <v>2551.3563404800661</v>
      </c>
      <c r="BB413" s="6">
        <f t="shared" si="321"/>
        <v>449631.62516401167</v>
      </c>
      <c r="BC413" s="6">
        <f t="shared" si="322"/>
        <v>89926.325032802371</v>
      </c>
      <c r="BD413" s="6">
        <f t="shared" si="323"/>
        <v>16601.215385832562</v>
      </c>
      <c r="BE413" s="6">
        <f t="shared" si="324"/>
        <v>0</v>
      </c>
      <c r="BF413" s="6">
        <f t="shared" si="331"/>
        <v>0</v>
      </c>
      <c r="BG413" s="6"/>
      <c r="BH413" s="6"/>
      <c r="BI413" s="51">
        <f t="shared" si="325"/>
        <v>0.94044729297121854</v>
      </c>
      <c r="BT413" s="18"/>
    </row>
    <row r="414" spans="1:72">
      <c r="A414">
        <f t="shared" si="333"/>
        <v>391</v>
      </c>
      <c r="B414" s="30">
        <f t="shared" si="334"/>
        <v>44160</v>
      </c>
      <c r="C414" s="14">
        <f t="shared" si="280"/>
        <v>9</v>
      </c>
      <c r="D414" s="14">
        <f t="shared" si="281"/>
        <v>3</v>
      </c>
      <c r="E414" s="14">
        <f t="shared" si="282"/>
        <v>3</v>
      </c>
      <c r="F414" s="53">
        <f t="shared" si="283"/>
        <v>44160</v>
      </c>
      <c r="G414" s="66">
        <f t="shared" si="284"/>
        <v>1.01</v>
      </c>
      <c r="H414" s="66">
        <f t="shared" si="332"/>
        <v>0.1</v>
      </c>
      <c r="I414" s="172">
        <f t="shared" si="285"/>
        <v>6.6E-3</v>
      </c>
      <c r="J414" s="14">
        <f t="shared" si="286"/>
        <v>6</v>
      </c>
      <c r="K414" s="18">
        <f t="shared" si="287"/>
        <v>0.13870334805574566</v>
      </c>
      <c r="L414" s="18">
        <f t="shared" si="288"/>
        <v>6.6666666666666671E-3</v>
      </c>
      <c r="M414" s="6">
        <f t="shared" si="289"/>
        <v>5486.4189630462733</v>
      </c>
      <c r="N414" s="6">
        <f t="shared" si="326"/>
        <v>36.210365156105404</v>
      </c>
      <c r="O414" s="6">
        <f t="shared" si="290"/>
        <v>6337079.487114138</v>
      </c>
      <c r="P414" s="6">
        <f>IF($B414&lt;$D$12,0,IF('Plot Data'!X364&gt;0,'Plot Data'!X364,MAX(0,MIN($D$15,$O414))))</f>
        <v>0</v>
      </c>
      <c r="Q414" s="97">
        <f t="shared" si="291"/>
        <v>0</v>
      </c>
      <c r="R414" s="97">
        <f t="shared" si="292"/>
        <v>0</v>
      </c>
      <c r="S414" s="6">
        <f t="shared" si="293"/>
        <v>5486.4189630462733</v>
      </c>
      <c r="T414" s="6"/>
      <c r="U414" s="6"/>
      <c r="V414" s="6">
        <f t="shared" si="294"/>
        <v>0</v>
      </c>
      <c r="W414" s="149">
        <f t="shared" si="327"/>
        <v>1</v>
      </c>
      <c r="X414" s="97">
        <f t="shared" si="295"/>
        <v>0</v>
      </c>
      <c r="Y414" s="6">
        <f t="shared" si="296"/>
        <v>1012.2498369392433</v>
      </c>
      <c r="Z414" s="6">
        <f t="shared" si="297"/>
        <v>4864.3886072571886</v>
      </c>
      <c r="AA414" s="6">
        <f t="shared" si="298"/>
        <v>3846.5493803691247</v>
      </c>
      <c r="AB414" s="6">
        <f t="shared" si="299"/>
        <v>210.06598820009145</v>
      </c>
      <c r="AC414" s="6">
        <f t="shared" si="300"/>
        <v>99.828486090833309</v>
      </c>
      <c r="AD414" s="6">
        <f t="array" ref="AD414">SUM(($A414-A384:A414=J384:J414)*(N384:N414))</f>
        <v>34.660888053015093</v>
      </c>
      <c r="AE414" s="6">
        <f t="shared" si="301"/>
        <v>7496789.9113442572</v>
      </c>
      <c r="AF414" s="6">
        <f t="shared" si="328"/>
        <v>7044881.9558729446</v>
      </c>
      <c r="AG414" s="6">
        <f t="shared" si="329"/>
        <v>0</v>
      </c>
      <c r="AH414" s="6">
        <f t="shared" si="302"/>
        <v>0</v>
      </c>
      <c r="AI414" s="6">
        <f t="shared" si="303"/>
        <v>0</v>
      </c>
      <c r="AJ414" s="6">
        <f t="shared" si="304"/>
        <v>17450.971003102008</v>
      </c>
      <c r="AK414" s="6">
        <f t="shared" si="305"/>
        <v>22426.622489942103</v>
      </c>
      <c r="AL414" s="6">
        <f t="shared" si="306"/>
        <v>2052.4772118744932</v>
      </c>
      <c r="AM414" s="6">
        <f t="shared" si="307"/>
        <v>41930.070704918609</v>
      </c>
      <c r="AN414" s="6">
        <f t="shared" si="308"/>
        <v>409977.8847663966</v>
      </c>
      <c r="AO414" s="6">
        <f t="shared" si="309"/>
        <v>3210.0886557431882</v>
      </c>
      <c r="AP414" s="6">
        <f t="shared" si="310"/>
        <v>31.095699246235522</v>
      </c>
      <c r="AQ414" s="14">
        <f t="shared" si="311"/>
        <v>10</v>
      </c>
      <c r="AR414" s="146">
        <f t="shared" si="312"/>
        <v>0</v>
      </c>
      <c r="AS414" s="146">
        <f t="shared" si="313"/>
        <v>0.6</v>
      </c>
      <c r="AT414" s="146">
        <f t="shared" si="314"/>
        <v>1</v>
      </c>
      <c r="AU414" s="77">
        <f t="shared" si="315"/>
        <v>0</v>
      </c>
      <c r="AV414" s="77">
        <f t="shared" si="316"/>
        <v>2577.4382982622692</v>
      </c>
      <c r="AW414" s="77">
        <f t="shared" si="317"/>
        <v>135.65464727696155</v>
      </c>
      <c r="AX414" s="77">
        <f t="shared" si="318"/>
        <v>80.979986955139452</v>
      </c>
      <c r="AY414" s="6">
        <f t="shared" si="330"/>
        <v>2794.07293249437</v>
      </c>
      <c r="AZ414" s="6">
        <f t="shared" si="319"/>
        <v>170933.08953276291</v>
      </c>
      <c r="BA414" s="6">
        <f t="shared" si="320"/>
        <v>2571.0839094911353</v>
      </c>
      <c r="BB414" s="6">
        <f t="shared" si="321"/>
        <v>455118.04412705795</v>
      </c>
      <c r="BC414" s="6">
        <f t="shared" si="322"/>
        <v>91023.608825411633</v>
      </c>
      <c r="BD414" s="6">
        <f t="shared" si="323"/>
        <v>16811.281374032653</v>
      </c>
      <c r="BE414" s="6">
        <f t="shared" si="324"/>
        <v>0</v>
      </c>
      <c r="BF414" s="6">
        <f t="shared" si="331"/>
        <v>0</v>
      </c>
      <c r="BG414" s="6"/>
      <c r="BH414" s="6"/>
      <c r="BI414" s="51">
        <f t="shared" si="325"/>
        <v>0.9397198053012692</v>
      </c>
      <c r="BT414" s="18"/>
    </row>
    <row r="415" spans="1:72">
      <c r="A415">
        <f t="shared" si="333"/>
        <v>392</v>
      </c>
      <c r="B415" s="30">
        <f t="shared" si="334"/>
        <v>44161</v>
      </c>
      <c r="C415" s="14">
        <f t="shared" si="280"/>
        <v>9</v>
      </c>
      <c r="D415" s="14">
        <f t="shared" si="281"/>
        <v>2</v>
      </c>
      <c r="E415" s="14">
        <f t="shared" si="282"/>
        <v>2</v>
      </c>
      <c r="F415" s="53">
        <f t="shared" si="283"/>
        <v>44161</v>
      </c>
      <c r="G415" s="66">
        <f t="shared" si="284"/>
        <v>1.01</v>
      </c>
      <c r="H415" s="66">
        <f t="shared" si="332"/>
        <v>0.1</v>
      </c>
      <c r="I415" s="172">
        <f t="shared" si="285"/>
        <v>6.6E-3</v>
      </c>
      <c r="J415" s="14">
        <f t="shared" si="286"/>
        <v>6</v>
      </c>
      <c r="K415" s="18">
        <f t="shared" si="287"/>
        <v>0.13864157267863758</v>
      </c>
      <c r="L415" s="18">
        <f t="shared" si="288"/>
        <v>6.6666666666666671E-3</v>
      </c>
      <c r="M415" s="6">
        <f t="shared" si="289"/>
        <v>5542.3754579275364</v>
      </c>
      <c r="N415" s="6">
        <f t="shared" si="326"/>
        <v>36.579678022321737</v>
      </c>
      <c r="O415" s="6">
        <f t="shared" si="290"/>
        <v>6336630.864543438</v>
      </c>
      <c r="P415" s="6">
        <f>IF($B415&lt;$D$12,0,IF('Plot Data'!X365&gt;0,'Plot Data'!X365,MAX(0,MIN($D$15,$O415))))</f>
        <v>0</v>
      </c>
      <c r="Q415" s="97">
        <f t="shared" si="291"/>
        <v>0</v>
      </c>
      <c r="R415" s="97">
        <f t="shared" si="292"/>
        <v>0</v>
      </c>
      <c r="S415" s="6">
        <f t="shared" si="293"/>
        <v>5542.3754579275374</v>
      </c>
      <c r="T415" s="6"/>
      <c r="U415" s="6"/>
      <c r="V415" s="6">
        <f t="shared" si="294"/>
        <v>0</v>
      </c>
      <c r="W415" s="149">
        <f t="shared" si="327"/>
        <v>1</v>
      </c>
      <c r="X415" s="97">
        <f t="shared" si="295"/>
        <v>0</v>
      </c>
      <c r="Y415" s="6">
        <f t="shared" si="296"/>
        <v>1050.3299410004572</v>
      </c>
      <c r="Z415" s="6">
        <f t="shared" si="297"/>
        <v>5044.3039364161741</v>
      </c>
      <c r="AA415" s="6">
        <f t="shared" si="298"/>
        <v>3991.2537758017374</v>
      </c>
      <c r="AB415" s="6">
        <f t="shared" si="299"/>
        <v>217.94413143059057</v>
      </c>
      <c r="AC415" s="6">
        <f t="shared" si="300"/>
        <v>103.69557264333247</v>
      </c>
      <c r="AD415" s="6">
        <f t="array" ref="AD415">SUM(($A415-A385:A415=J385:J415)*(N385:N415))</f>
        <v>35.960781686047447</v>
      </c>
      <c r="AE415" s="6">
        <f t="shared" si="301"/>
        <v>7496753.9505625712</v>
      </c>
      <c r="AF415" s="6">
        <f t="shared" si="328"/>
        <v>7039339.580415017</v>
      </c>
      <c r="AG415" s="6">
        <f t="shared" si="329"/>
        <v>0</v>
      </c>
      <c r="AH415" s="6">
        <f t="shared" si="302"/>
        <v>0</v>
      </c>
      <c r="AI415" s="6">
        <f t="shared" si="303"/>
        <v>0</v>
      </c>
      <c r="AJ415" s="6">
        <f t="shared" si="304"/>
        <v>16898.712583612913</v>
      </c>
      <c r="AK415" s="6">
        <f t="shared" si="305"/>
        <v>23261.728519125947</v>
      </c>
      <c r="AL415" s="6">
        <f t="shared" si="306"/>
        <v>2130.7649889757035</v>
      </c>
      <c r="AM415" s="6">
        <f t="shared" si="307"/>
        <v>42291.206091714557</v>
      </c>
      <c r="AN415" s="6">
        <f t="shared" si="308"/>
        <v>415123.16405584209</v>
      </c>
      <c r="AO415" s="6">
        <f t="shared" si="309"/>
        <v>3246.0494374292357</v>
      </c>
      <c r="AP415" s="6">
        <f t="shared" si="310"/>
        <v>32.271648115625148</v>
      </c>
      <c r="AQ415" s="14">
        <f t="shared" si="311"/>
        <v>10</v>
      </c>
      <c r="AR415" s="146">
        <f t="shared" si="312"/>
        <v>0</v>
      </c>
      <c r="AS415" s="146">
        <f t="shared" si="313"/>
        <v>0.6</v>
      </c>
      <c r="AT415" s="146">
        <f t="shared" si="314"/>
        <v>1</v>
      </c>
      <c r="AU415" s="77">
        <f t="shared" si="315"/>
        <v>0</v>
      </c>
      <c r="AV415" s="77">
        <f t="shared" si="316"/>
        <v>2673.4572643523916</v>
      </c>
      <c r="AW415" s="77">
        <f t="shared" si="317"/>
        <v>140.70827707117854</v>
      </c>
      <c r="AX415" s="77">
        <f t="shared" si="318"/>
        <v>84.026395280036581</v>
      </c>
      <c r="AY415" s="6">
        <f t="shared" si="330"/>
        <v>2898.1919367036066</v>
      </c>
      <c r="AZ415" s="6">
        <f t="shared" si="319"/>
        <v>173831.28146946651</v>
      </c>
      <c r="BA415" s="6">
        <f t="shared" si="320"/>
        <v>2591.2467280983069</v>
      </c>
      <c r="BB415" s="6">
        <f t="shared" si="321"/>
        <v>460660.41958498547</v>
      </c>
      <c r="BC415" s="6">
        <f t="shared" si="322"/>
        <v>92132.083916997144</v>
      </c>
      <c r="BD415" s="6">
        <f t="shared" si="323"/>
        <v>17029.225505463244</v>
      </c>
      <c r="BE415" s="6">
        <f t="shared" si="324"/>
        <v>0</v>
      </c>
      <c r="BF415" s="6">
        <f t="shared" si="331"/>
        <v>0</v>
      </c>
      <c r="BG415" s="6"/>
      <c r="BH415" s="6"/>
      <c r="BI415" s="51">
        <f t="shared" si="325"/>
        <v>0.93898500962363463</v>
      </c>
      <c r="BT415" s="18"/>
    </row>
    <row r="416" spans="1:72">
      <c r="A416">
        <f t="shared" si="333"/>
        <v>393</v>
      </c>
      <c r="B416" s="30">
        <f t="shared" si="334"/>
        <v>44162</v>
      </c>
      <c r="C416" s="14">
        <f t="shared" si="280"/>
        <v>9</v>
      </c>
      <c r="D416" s="14">
        <f t="shared" si="281"/>
        <v>2</v>
      </c>
      <c r="E416" s="14">
        <f t="shared" si="282"/>
        <v>2</v>
      </c>
      <c r="F416" s="53">
        <f t="shared" si="283"/>
        <v>44162</v>
      </c>
      <c r="G416" s="66">
        <f t="shared" si="284"/>
        <v>1.01</v>
      </c>
      <c r="H416" s="66">
        <f t="shared" si="332"/>
        <v>0.1</v>
      </c>
      <c r="I416" s="172">
        <f t="shared" si="285"/>
        <v>6.6E-3</v>
      </c>
      <c r="J416" s="14">
        <f t="shared" si="286"/>
        <v>6</v>
      </c>
      <c r="K416" s="18">
        <f t="shared" si="287"/>
        <v>0.13857914924658676</v>
      </c>
      <c r="L416" s="18">
        <f t="shared" si="288"/>
        <v>6.6666666666666671E-3</v>
      </c>
      <c r="M416" s="6">
        <f t="shared" si="289"/>
        <v>5579.60486131171</v>
      </c>
      <c r="N416" s="6">
        <f t="shared" si="326"/>
        <v>36.825392084657288</v>
      </c>
      <c r="O416" s="6">
        <f t="shared" si="290"/>
        <v>6336293.3328002281</v>
      </c>
      <c r="P416" s="6">
        <f>IF($B416&lt;$D$12,0,IF('Plot Data'!X366&gt;0,'Plot Data'!X366,MAX(0,MIN($D$15,$O416))))</f>
        <v>0</v>
      </c>
      <c r="Q416" s="97">
        <f t="shared" si="291"/>
        <v>0</v>
      </c>
      <c r="R416" s="97">
        <f t="shared" si="292"/>
        <v>0</v>
      </c>
      <c r="S416" s="6">
        <f t="shared" si="293"/>
        <v>5579.60486131171</v>
      </c>
      <c r="T416" s="6"/>
      <c r="U416" s="6"/>
      <c r="V416" s="6">
        <f t="shared" si="294"/>
        <v>0</v>
      </c>
      <c r="W416" s="149">
        <f t="shared" si="327"/>
        <v>1</v>
      </c>
      <c r="X416" s="97">
        <f t="shared" si="295"/>
        <v>0</v>
      </c>
      <c r="Y416" s="6">
        <f t="shared" si="296"/>
        <v>1089.720657152953</v>
      </c>
      <c r="Z416" s="6">
        <f t="shared" si="297"/>
        <v>4389.135170437019</v>
      </c>
      <c r="AA416" s="6">
        <f t="shared" si="298"/>
        <v>4140.9384971812206</v>
      </c>
      <c r="AB416" s="6">
        <f t="shared" si="299"/>
        <v>226.09107879493592</v>
      </c>
      <c r="AC416" s="6">
        <f t="shared" si="300"/>
        <v>107.71808120108625</v>
      </c>
      <c r="AD416" s="6">
        <f t="array" ref="AD416">SUM(($A416-A386:A416=J386:J416)*(N386:N416))</f>
        <v>37.30502800116443</v>
      </c>
      <c r="AE416" s="6">
        <f t="shared" si="301"/>
        <v>7496716.6455345703</v>
      </c>
      <c r="AF416" s="6">
        <f t="shared" si="328"/>
        <v>7033759.9755537054</v>
      </c>
      <c r="AG416" s="6">
        <f t="shared" si="329"/>
        <v>0</v>
      </c>
      <c r="AH416" s="6">
        <f t="shared" si="302"/>
        <v>0</v>
      </c>
      <c r="AI416" s="6">
        <f t="shared" si="303"/>
        <v>0</v>
      </c>
      <c r="AJ416" s="6">
        <f t="shared" si="304"/>
        <v>16999.461617334651</v>
      </c>
      <c r="AK416" s="6">
        <f t="shared" si="305"/>
        <v>23283.83411358681</v>
      </c>
      <c r="AL416" s="6">
        <f t="shared" si="306"/>
        <v>2211.8329585683891</v>
      </c>
      <c r="AM416" s="6">
        <f t="shared" si="307"/>
        <v>42495.128689489851</v>
      </c>
      <c r="AN416" s="6">
        <f t="shared" si="308"/>
        <v>420461.54129137733</v>
      </c>
      <c r="AO416" s="6">
        <f t="shared" si="309"/>
        <v>3283.3544654304001</v>
      </c>
      <c r="AP416" s="6">
        <f t="shared" si="310"/>
        <v>33.4884981333621</v>
      </c>
      <c r="AQ416" s="14">
        <f t="shared" si="311"/>
        <v>10</v>
      </c>
      <c r="AR416" s="146">
        <f t="shared" si="312"/>
        <v>0</v>
      </c>
      <c r="AS416" s="146">
        <f t="shared" si="313"/>
        <v>0.6</v>
      </c>
      <c r="AT416" s="146">
        <f t="shared" si="314"/>
        <v>1</v>
      </c>
      <c r="AU416" s="77">
        <f t="shared" si="315"/>
        <v>0</v>
      </c>
      <c r="AV416" s="77">
        <f t="shared" si="316"/>
        <v>2772.7015061365973</v>
      </c>
      <c r="AW416" s="77">
        <f t="shared" si="317"/>
        <v>145.93165821771566</v>
      </c>
      <c r="AX416" s="77">
        <f t="shared" si="318"/>
        <v>87.177652572236241</v>
      </c>
      <c r="AY416" s="6">
        <f t="shared" si="330"/>
        <v>3005.8108169265493</v>
      </c>
      <c r="AZ416" s="6">
        <f t="shared" si="319"/>
        <v>176837.09228639308</v>
      </c>
      <c r="BA416" s="6">
        <f t="shared" si="320"/>
        <v>2692.3990939377109</v>
      </c>
      <c r="BB416" s="6">
        <f t="shared" si="321"/>
        <v>466240.0244462972</v>
      </c>
      <c r="BC416" s="6">
        <f t="shared" si="322"/>
        <v>93248.004889259493</v>
      </c>
      <c r="BD416" s="6">
        <f t="shared" si="323"/>
        <v>17255.31658425818</v>
      </c>
      <c r="BE416" s="6">
        <f t="shared" si="324"/>
        <v>0</v>
      </c>
      <c r="BF416" s="6">
        <f t="shared" si="331"/>
        <v>0</v>
      </c>
      <c r="BG416" s="6"/>
      <c r="BH416" s="6"/>
      <c r="BI416" s="51">
        <f t="shared" si="325"/>
        <v>0.93824540904095322</v>
      </c>
      <c r="BT416" s="18"/>
    </row>
    <row r="417" spans="1:72">
      <c r="A417">
        <f t="shared" si="333"/>
        <v>394</v>
      </c>
      <c r="B417" s="30">
        <f t="shared" si="334"/>
        <v>44163</v>
      </c>
      <c r="C417" s="14">
        <f t="shared" si="280"/>
        <v>9</v>
      </c>
      <c r="D417" s="14">
        <f t="shared" si="281"/>
        <v>2</v>
      </c>
      <c r="E417" s="14">
        <f t="shared" si="282"/>
        <v>2</v>
      </c>
      <c r="F417" s="53">
        <f t="shared" si="283"/>
        <v>44163</v>
      </c>
      <c r="G417" s="66">
        <f t="shared" si="284"/>
        <v>1.01</v>
      </c>
      <c r="H417" s="66">
        <f t="shared" si="332"/>
        <v>0.1</v>
      </c>
      <c r="I417" s="172">
        <f t="shared" si="285"/>
        <v>6.6E-3</v>
      </c>
      <c r="J417" s="14">
        <f t="shared" si="286"/>
        <v>6</v>
      </c>
      <c r="K417" s="18">
        <f t="shared" si="287"/>
        <v>0.13851628969429375</v>
      </c>
      <c r="L417" s="18">
        <f t="shared" si="288"/>
        <v>6.6666666666666671E-3</v>
      </c>
      <c r="M417" s="6">
        <f t="shared" si="289"/>
        <v>5594.6382143623459</v>
      </c>
      <c r="N417" s="6">
        <f t="shared" si="326"/>
        <v>36.92461221479148</v>
      </c>
      <c r="O417" s="6">
        <f t="shared" si="290"/>
        <v>6336088.2893183175</v>
      </c>
      <c r="P417" s="6">
        <f>IF($B417&lt;$D$12,0,IF('Plot Data'!X367&gt;0,'Plot Data'!X367,MAX(0,MIN($D$15,$O417))))</f>
        <v>0</v>
      </c>
      <c r="Q417" s="97">
        <f t="shared" si="291"/>
        <v>0</v>
      </c>
      <c r="R417" s="97">
        <f t="shared" si="292"/>
        <v>0</v>
      </c>
      <c r="S417" s="6">
        <f t="shared" si="293"/>
        <v>5594.638214362345</v>
      </c>
      <c r="T417" s="6"/>
      <c r="U417" s="6"/>
      <c r="V417" s="6">
        <f t="shared" si="294"/>
        <v>0</v>
      </c>
      <c r="W417" s="149">
        <f t="shared" si="327"/>
        <v>1</v>
      </c>
      <c r="X417" s="97">
        <f t="shared" si="295"/>
        <v>0</v>
      </c>
      <c r="Y417" s="6">
        <f t="shared" si="296"/>
        <v>1130.4553939746797</v>
      </c>
      <c r="Z417" s="6">
        <f t="shared" si="297"/>
        <v>4433.900366342029</v>
      </c>
      <c r="AA417" s="6">
        <f t="shared" si="298"/>
        <v>4295.7304971037829</v>
      </c>
      <c r="AB417" s="6">
        <f t="shared" si="299"/>
        <v>234.5137951186309</v>
      </c>
      <c r="AC417" s="6">
        <f t="shared" si="300"/>
        <v>111.89531637294208</v>
      </c>
      <c r="AD417" s="6">
        <f t="array" ref="AD417">SUM(($A417-A387:A417=J387:J417)*(N387:N417))</f>
        <v>38.694776194574096</v>
      </c>
      <c r="AE417" s="6">
        <f t="shared" si="301"/>
        <v>7496677.9507583762</v>
      </c>
      <c r="AF417" s="6">
        <f t="shared" si="328"/>
        <v>7028165.3373393426</v>
      </c>
      <c r="AG417" s="6">
        <f t="shared" si="329"/>
        <v>0</v>
      </c>
      <c r="AH417" s="6">
        <f t="shared" si="302"/>
        <v>0</v>
      </c>
      <c r="AI417" s="6">
        <f t="shared" si="303"/>
        <v>0</v>
      </c>
      <c r="AJ417" s="6">
        <f t="shared" si="304"/>
        <v>17029.744071380286</v>
      </c>
      <c r="AK417" s="6">
        <f t="shared" si="305"/>
        <v>23187.490187706426</v>
      </c>
      <c r="AL417" s="6">
        <f t="shared" si="306"/>
        <v>2295.7566611195039</v>
      </c>
      <c r="AM417" s="6">
        <f t="shared" si="307"/>
        <v>42512.990920206219</v>
      </c>
      <c r="AN417" s="6">
        <f t="shared" si="308"/>
        <v>425999.62249882868</v>
      </c>
      <c r="AO417" s="6">
        <f t="shared" si="309"/>
        <v>3322.049241624974</v>
      </c>
      <c r="AP417" s="6">
        <f t="shared" si="310"/>
        <v>34.747402529746132</v>
      </c>
      <c r="AQ417" s="14">
        <f t="shared" si="311"/>
        <v>10</v>
      </c>
      <c r="AR417" s="146">
        <f t="shared" si="312"/>
        <v>0</v>
      </c>
      <c r="AS417" s="146">
        <f t="shared" si="313"/>
        <v>0.6</v>
      </c>
      <c r="AT417" s="146">
        <f t="shared" si="314"/>
        <v>1</v>
      </c>
      <c r="AU417" s="77">
        <f t="shared" si="315"/>
        <v>0</v>
      </c>
      <c r="AV417" s="77">
        <f t="shared" si="316"/>
        <v>2875.2532437572186</v>
      </c>
      <c r="AW417" s="77">
        <f t="shared" si="317"/>
        <v>151.3291180924852</v>
      </c>
      <c r="AX417" s="77">
        <f t="shared" si="318"/>
        <v>90.43643151797437</v>
      </c>
      <c r="AY417" s="6">
        <f t="shared" si="330"/>
        <v>3117.018793367678</v>
      </c>
      <c r="AZ417" s="6">
        <f t="shared" si="319"/>
        <v>179954.11107976074</v>
      </c>
      <c r="BA417" s="6">
        <f t="shared" si="320"/>
        <v>2797.0169804585666</v>
      </c>
      <c r="BB417" s="6">
        <f t="shared" si="321"/>
        <v>471834.66266065952</v>
      </c>
      <c r="BC417" s="6">
        <f t="shared" si="322"/>
        <v>94366.932532131963</v>
      </c>
      <c r="BD417" s="6">
        <f t="shared" si="323"/>
        <v>17489.83037937681</v>
      </c>
      <c r="BE417" s="6">
        <f t="shared" si="324"/>
        <v>0</v>
      </c>
      <c r="BF417" s="6">
        <f t="shared" si="331"/>
        <v>0</v>
      </c>
      <c r="BG417" s="6"/>
      <c r="BH417" s="6"/>
      <c r="BI417" s="51">
        <f t="shared" si="325"/>
        <v>0.93750396955872461</v>
      </c>
      <c r="BT417" s="18"/>
    </row>
    <row r="418" spans="1:72">
      <c r="A418">
        <f t="shared" si="333"/>
        <v>395</v>
      </c>
      <c r="B418" s="30">
        <f t="shared" si="334"/>
        <v>44164</v>
      </c>
      <c r="C418" s="14">
        <f t="shared" si="280"/>
        <v>9</v>
      </c>
      <c r="D418" s="14">
        <f t="shared" si="281"/>
        <v>2</v>
      </c>
      <c r="E418" s="14">
        <f t="shared" si="282"/>
        <v>2</v>
      </c>
      <c r="F418" s="53">
        <f t="shared" si="283"/>
        <v>44164</v>
      </c>
      <c r="G418" s="66">
        <f t="shared" si="284"/>
        <v>1.01</v>
      </c>
      <c r="H418" s="66">
        <f t="shared" si="332"/>
        <v>0.1</v>
      </c>
      <c r="I418" s="172">
        <f t="shared" si="285"/>
        <v>6.6E-3</v>
      </c>
      <c r="J418" s="14">
        <f t="shared" si="286"/>
        <v>6</v>
      </c>
      <c r="K418" s="18">
        <f t="shared" si="287"/>
        <v>0.13845324569847736</v>
      </c>
      <c r="L418" s="18">
        <f t="shared" si="288"/>
        <v>6.6666666666666671E-3</v>
      </c>
      <c r="M418" s="6">
        <f t="shared" si="289"/>
        <v>5583.5116605940175</v>
      </c>
      <c r="N418" s="6">
        <f t="shared" si="326"/>
        <v>36.851176959920515</v>
      </c>
      <c r="O418" s="6">
        <f t="shared" si="290"/>
        <v>6336040.2158624437</v>
      </c>
      <c r="P418" s="6">
        <f>IF($B418&lt;$D$12,0,IF('Plot Data'!X368&gt;0,'Plot Data'!X368,MAX(0,MIN($D$15,$O418))))</f>
        <v>0</v>
      </c>
      <c r="Q418" s="97">
        <f t="shared" si="291"/>
        <v>0</v>
      </c>
      <c r="R418" s="97">
        <f t="shared" si="292"/>
        <v>0</v>
      </c>
      <c r="S418" s="6">
        <f t="shared" si="293"/>
        <v>5583.5116605940175</v>
      </c>
      <c r="T418" s="6"/>
      <c r="U418" s="6"/>
      <c r="V418" s="6">
        <f t="shared" si="294"/>
        <v>0</v>
      </c>
      <c r="W418" s="149">
        <f t="shared" si="327"/>
        <v>1</v>
      </c>
      <c r="X418" s="97">
        <f t="shared" si="295"/>
        <v>0</v>
      </c>
      <c r="Y418" s="6">
        <f t="shared" si="296"/>
        <v>1172.5689755931544</v>
      </c>
      <c r="Z418" s="6">
        <f t="shared" si="297"/>
        <v>4463.6838890493682</v>
      </c>
      <c r="AA418" s="6">
        <f t="shared" si="298"/>
        <v>4455.7621072539869</v>
      </c>
      <c r="AB418" s="6">
        <f t="shared" si="299"/>
        <v>243.21943036285941</v>
      </c>
      <c r="AC418" s="6">
        <f t="shared" si="300"/>
        <v>116.22693109877187</v>
      </c>
      <c r="AD418" s="6">
        <f t="array" ref="AD418">SUM(($A418-A388:A418=J388:J418)*(N388:N418))</f>
        <v>40.131206009871804</v>
      </c>
      <c r="AE418" s="6">
        <f t="shared" si="301"/>
        <v>7496637.8195523666</v>
      </c>
      <c r="AF418" s="6">
        <f t="shared" si="328"/>
        <v>7022581.825678749</v>
      </c>
      <c r="AG418" s="6">
        <f t="shared" si="329"/>
        <v>0</v>
      </c>
      <c r="AH418" s="6">
        <f t="shared" si="302"/>
        <v>0</v>
      </c>
      <c r="AI418" s="6">
        <f t="shared" si="303"/>
        <v>0</v>
      </c>
      <c r="AJ418" s="6">
        <f t="shared" si="304"/>
        <v>16977.002867331779</v>
      </c>
      <c r="AK418" s="6">
        <f t="shared" si="305"/>
        <v>22952.192539138945</v>
      </c>
      <c r="AL418" s="6">
        <f t="shared" si="306"/>
        <v>2382.6179543737198</v>
      </c>
      <c r="AM418" s="6">
        <f t="shared" si="307"/>
        <v>42311.813360844448</v>
      </c>
      <c r="AN418" s="6">
        <f t="shared" si="308"/>
        <v>431744.18051277462</v>
      </c>
      <c r="AO418" s="6">
        <f t="shared" si="309"/>
        <v>3362.1804476348457</v>
      </c>
      <c r="AP418" s="6">
        <f t="shared" si="310"/>
        <v>36.049532943676695</v>
      </c>
      <c r="AQ418" s="14">
        <f t="shared" si="311"/>
        <v>10</v>
      </c>
      <c r="AR418" s="146">
        <f t="shared" si="312"/>
        <v>0</v>
      </c>
      <c r="AS418" s="146">
        <f t="shared" si="313"/>
        <v>0.6</v>
      </c>
      <c r="AT418" s="146">
        <f t="shared" si="314"/>
        <v>1</v>
      </c>
      <c r="AU418" s="77">
        <f t="shared" si="315"/>
        <v>0</v>
      </c>
      <c r="AV418" s="77">
        <f t="shared" si="316"/>
        <v>2501.8070471491005</v>
      </c>
      <c r="AW418" s="77">
        <f t="shared" si="317"/>
        <v>131.67405511311057</v>
      </c>
      <c r="AX418" s="77">
        <f t="shared" si="318"/>
        <v>93.805518047452352</v>
      </c>
      <c r="AY418" s="6">
        <f t="shared" si="330"/>
        <v>2727.2866203096637</v>
      </c>
      <c r="AZ418" s="6">
        <f t="shared" si="319"/>
        <v>182681.3977000704</v>
      </c>
      <c r="BA418" s="6">
        <f t="shared" si="320"/>
        <v>2833.1042060587247</v>
      </c>
      <c r="BB418" s="6">
        <f t="shared" si="321"/>
        <v>477418.17432125355</v>
      </c>
      <c r="BC418" s="6">
        <f t="shared" si="322"/>
        <v>95483.634864250766</v>
      </c>
      <c r="BD418" s="6">
        <f t="shared" si="323"/>
        <v>17733.04980973967</v>
      </c>
      <c r="BE418" s="6">
        <f t="shared" si="324"/>
        <v>0</v>
      </c>
      <c r="BF418" s="6">
        <f t="shared" si="331"/>
        <v>0</v>
      </c>
      <c r="BG418" s="6"/>
      <c r="BH418" s="6"/>
      <c r="BI418" s="51">
        <f t="shared" si="325"/>
        <v>0.93676418612124923</v>
      </c>
      <c r="BT418" s="18"/>
    </row>
    <row r="419" spans="1:72">
      <c r="A419">
        <f t="shared" si="333"/>
        <v>396</v>
      </c>
      <c r="B419" s="30">
        <f t="shared" si="334"/>
        <v>44165</v>
      </c>
      <c r="C419" s="14">
        <f t="shared" si="280"/>
        <v>9</v>
      </c>
      <c r="D419" s="14">
        <f t="shared" si="281"/>
        <v>2</v>
      </c>
      <c r="E419" s="14">
        <f t="shared" si="282"/>
        <v>2</v>
      </c>
      <c r="F419" s="53">
        <f t="shared" si="283"/>
        <v>44165</v>
      </c>
      <c r="G419" s="66">
        <f t="shared" si="284"/>
        <v>1.01</v>
      </c>
      <c r="H419" s="66">
        <f t="shared" si="332"/>
        <v>0.1</v>
      </c>
      <c r="I419" s="172">
        <f t="shared" si="285"/>
        <v>6.6E-3</v>
      </c>
      <c r="J419" s="14">
        <f t="shared" si="286"/>
        <v>6</v>
      </c>
      <c r="K419" s="18">
        <f t="shared" si="287"/>
        <v>0.13839031439027683</v>
      </c>
      <c r="L419" s="18">
        <f t="shared" si="288"/>
        <v>6.6666666666666671E-3</v>
      </c>
      <c r="M419" s="6">
        <f t="shared" si="289"/>
        <v>5541.6980253481051</v>
      </c>
      <c r="N419" s="6">
        <f t="shared" si="326"/>
        <v>36.575206967297497</v>
      </c>
      <c r="O419" s="6">
        <f t="shared" si="290"/>
        <v>6336177.1052627936</v>
      </c>
      <c r="P419" s="6">
        <f>IF($B419&lt;$D$12,0,IF('Plot Data'!X369&gt;0,'Plot Data'!X369,MAX(0,MIN($D$15,$O419))))</f>
        <v>0</v>
      </c>
      <c r="Q419" s="97">
        <f t="shared" si="291"/>
        <v>0</v>
      </c>
      <c r="R419" s="97">
        <f t="shared" si="292"/>
        <v>0</v>
      </c>
      <c r="S419" s="6">
        <f t="shared" si="293"/>
        <v>5541.6980253481051</v>
      </c>
      <c r="T419" s="6"/>
      <c r="U419" s="6"/>
      <c r="V419" s="6">
        <f t="shared" si="294"/>
        <v>0</v>
      </c>
      <c r="W419" s="149">
        <f t="shared" si="327"/>
        <v>1</v>
      </c>
      <c r="X419" s="97">
        <f t="shared" si="295"/>
        <v>0</v>
      </c>
      <c r="Y419" s="6">
        <f t="shared" si="296"/>
        <v>1216.0971518142971</v>
      </c>
      <c r="Z419" s="6">
        <f t="shared" si="297"/>
        <v>4475.7105714898771</v>
      </c>
      <c r="AA419" s="6">
        <f t="shared" si="298"/>
        <v>4621.1691768943292</v>
      </c>
      <c r="AB419" s="6">
        <f t="shared" si="299"/>
        <v>252.21519682080867</v>
      </c>
      <c r="AC419" s="6">
        <f t="shared" si="300"/>
        <v>120.71379210046518</v>
      </c>
      <c r="AD419" s="6">
        <f t="array" ref="AD419">SUM(($A419-A389:A419=J389:J419)*(N389:N419))</f>
        <v>41.615507475433432</v>
      </c>
      <c r="AE419" s="6">
        <f t="shared" si="301"/>
        <v>7496596.2040448915</v>
      </c>
      <c r="AF419" s="6">
        <f t="shared" si="328"/>
        <v>7017040.1276534013</v>
      </c>
      <c r="AG419" s="6">
        <f t="shared" si="329"/>
        <v>0</v>
      </c>
      <c r="AH419" s="6">
        <f t="shared" si="302"/>
        <v>0</v>
      </c>
      <c r="AI419" s="6">
        <f t="shared" si="303"/>
        <v>0</v>
      </c>
      <c r="AJ419" s="6">
        <f t="shared" si="304"/>
        <v>16826.893169375711</v>
      </c>
      <c r="AK419" s="6">
        <f t="shared" si="305"/>
        <v>22554.518736913684</v>
      </c>
      <c r="AL419" s="6">
        <f t="shared" si="306"/>
        <v>2472.5038516186301</v>
      </c>
      <c r="AM419" s="6">
        <f t="shared" si="307"/>
        <v>41853.915757908027</v>
      </c>
      <c r="AN419" s="6">
        <f t="shared" si="308"/>
        <v>437702.16063358379</v>
      </c>
      <c r="AO419" s="6">
        <f t="shared" si="309"/>
        <v>3403.795955110279</v>
      </c>
      <c r="AP419" s="6">
        <f t="shared" si="310"/>
        <v>37.396061719871604</v>
      </c>
      <c r="AQ419" s="14">
        <f t="shared" si="311"/>
        <v>10</v>
      </c>
      <c r="AR419" s="146">
        <f t="shared" si="312"/>
        <v>0</v>
      </c>
      <c r="AS419" s="146">
        <f t="shared" si="313"/>
        <v>0.6</v>
      </c>
      <c r="AT419" s="146">
        <f t="shared" si="314"/>
        <v>1</v>
      </c>
      <c r="AU419" s="77">
        <f t="shared" si="315"/>
        <v>0</v>
      </c>
      <c r="AV419" s="77">
        <f t="shared" si="316"/>
        <v>2527.3232088149566</v>
      </c>
      <c r="AW419" s="77">
        <f t="shared" si="317"/>
        <v>133.01701099026087</v>
      </c>
      <c r="AX419" s="77">
        <f t="shared" si="318"/>
        <v>97.287772145143748</v>
      </c>
      <c r="AY419" s="6">
        <f t="shared" si="330"/>
        <v>2757.6279919503613</v>
      </c>
      <c r="AZ419" s="6">
        <f t="shared" si="319"/>
        <v>185439.02569202078</v>
      </c>
      <c r="BA419" s="6">
        <f t="shared" si="320"/>
        <v>2856.1963660506631</v>
      </c>
      <c r="BB419" s="6">
        <f t="shared" si="321"/>
        <v>482959.87234660168</v>
      </c>
      <c r="BC419" s="6">
        <f t="shared" si="322"/>
        <v>96591.974469320383</v>
      </c>
      <c r="BD419" s="6">
        <f t="shared" si="323"/>
        <v>17985.265006560479</v>
      </c>
      <c r="BE419" s="6">
        <f t="shared" si="324"/>
        <v>0</v>
      </c>
      <c r="BF419" s="6">
        <f t="shared" si="331"/>
        <v>0</v>
      </c>
      <c r="BG419" s="6"/>
      <c r="BH419" s="6"/>
      <c r="BI419" s="51">
        <f t="shared" si="325"/>
        <v>0.93603015777577303</v>
      </c>
      <c r="BT419" s="18"/>
    </row>
    <row r="420" spans="1:72">
      <c r="A420">
        <f t="shared" si="333"/>
        <v>397</v>
      </c>
      <c r="B420" s="30">
        <f t="shared" si="334"/>
        <v>44166</v>
      </c>
      <c r="C420" s="14">
        <f t="shared" si="280"/>
        <v>9</v>
      </c>
      <c r="D420" s="14">
        <f t="shared" si="281"/>
        <v>2</v>
      </c>
      <c r="E420" s="14">
        <f t="shared" si="282"/>
        <v>2</v>
      </c>
      <c r="F420" s="53">
        <f t="shared" si="283"/>
        <v>44166</v>
      </c>
      <c r="G420" s="66">
        <f t="shared" si="284"/>
        <v>1.01</v>
      </c>
      <c r="H420" s="66">
        <f t="shared" si="332"/>
        <v>0.1</v>
      </c>
      <c r="I420" s="172">
        <f t="shared" si="285"/>
        <v>6.6E-3</v>
      </c>
      <c r="J420" s="14">
        <f t="shared" si="286"/>
        <v>6</v>
      </c>
      <c r="K420" s="18">
        <f t="shared" si="287"/>
        <v>0.13832784485524208</v>
      </c>
      <c r="L420" s="18">
        <f t="shared" si="288"/>
        <v>6.6666666666666671E-3</v>
      </c>
      <c r="M420" s="6">
        <f t="shared" si="289"/>
        <v>5464.0291953643737</v>
      </c>
      <c r="N420" s="6">
        <f t="shared" si="326"/>
        <v>36.062592689404866</v>
      </c>
      <c r="O420" s="6">
        <f t="shared" si="290"/>
        <v>6336530.9450439354</v>
      </c>
      <c r="P420" s="6">
        <f>IF($B420&lt;$D$12,0,IF('Plot Data'!X370&gt;0,'Plot Data'!X370,MAX(0,MIN($D$15,$O420))))</f>
        <v>0</v>
      </c>
      <c r="Q420" s="97">
        <f t="shared" si="291"/>
        <v>0</v>
      </c>
      <c r="R420" s="97">
        <f t="shared" si="292"/>
        <v>0</v>
      </c>
      <c r="S420" s="6">
        <f t="shared" si="293"/>
        <v>5464.0291953643737</v>
      </c>
      <c r="T420" s="6"/>
      <c r="U420" s="6"/>
      <c r="V420" s="6">
        <f t="shared" si="294"/>
        <v>0</v>
      </c>
      <c r="W420" s="149">
        <f t="shared" si="327"/>
        <v>1</v>
      </c>
      <c r="X420" s="97">
        <f t="shared" si="295"/>
        <v>0</v>
      </c>
      <c r="Y420" s="6">
        <f t="shared" si="296"/>
        <v>1261.0759841040435</v>
      </c>
      <c r="Z420" s="6">
        <f t="shared" si="297"/>
        <v>4466.809328475214</v>
      </c>
      <c r="AA420" s="6">
        <f t="shared" si="298"/>
        <v>4792.088739595365</v>
      </c>
      <c r="AB420" s="6">
        <f t="shared" si="299"/>
        <v>219.45675852185093</v>
      </c>
      <c r="AC420" s="6">
        <f t="shared" si="300"/>
        <v>125.35923954810738</v>
      </c>
      <c r="AD420" s="6">
        <f t="array" ref="AD420">SUM(($A420-A390:A420=J390:J420)*(N390:N420))</f>
        <v>36.210365156105404</v>
      </c>
      <c r="AE420" s="6">
        <f t="shared" si="301"/>
        <v>7496559.9936797358</v>
      </c>
      <c r="AF420" s="6">
        <f t="shared" si="328"/>
        <v>7011576.0984580368</v>
      </c>
      <c r="AG420" s="6">
        <f t="shared" si="329"/>
        <v>0</v>
      </c>
      <c r="AH420" s="6">
        <f t="shared" si="302"/>
        <v>0</v>
      </c>
      <c r="AI420" s="6">
        <f t="shared" si="303"/>
        <v>0</v>
      </c>
      <c r="AJ420" s="6">
        <f t="shared" si="304"/>
        <v>16563.037052160827</v>
      </c>
      <c r="AK420" s="6">
        <f t="shared" si="305"/>
        <v>22009.782567271683</v>
      </c>
      <c r="AL420" s="6">
        <f t="shared" si="306"/>
        <v>2530.3910054362682</v>
      </c>
      <c r="AM420" s="6">
        <f t="shared" si="307"/>
        <v>41103.210624868785</v>
      </c>
      <c r="AN420" s="6">
        <f t="shared" si="308"/>
        <v>443880.68459683133</v>
      </c>
      <c r="AO420" s="6">
        <f t="shared" si="309"/>
        <v>3440.0063202663846</v>
      </c>
      <c r="AP420" s="6">
        <f t="shared" si="310"/>
        <v>37.796936082315952</v>
      </c>
      <c r="AQ420" s="14">
        <f t="shared" si="311"/>
        <v>10</v>
      </c>
      <c r="AR420" s="146">
        <f t="shared" si="312"/>
        <v>0</v>
      </c>
      <c r="AS420" s="146">
        <f t="shared" si="313"/>
        <v>0.6</v>
      </c>
      <c r="AT420" s="146">
        <f t="shared" si="314"/>
        <v>1</v>
      </c>
      <c r="AU420" s="77">
        <f t="shared" si="315"/>
        <v>0</v>
      </c>
      <c r="AV420" s="77">
        <f t="shared" si="316"/>
        <v>2544.2998167581395</v>
      </c>
      <c r="AW420" s="77">
        <f t="shared" si="317"/>
        <v>133.91051667148105</v>
      </c>
      <c r="AX420" s="77">
        <f t="shared" si="318"/>
        <v>100.88607872832347</v>
      </c>
      <c r="AY420" s="6">
        <f t="shared" si="330"/>
        <v>2779.0964121579441</v>
      </c>
      <c r="AZ420" s="6">
        <f t="shared" si="319"/>
        <v>188218.12210417871</v>
      </c>
      <c r="BA420" s="6">
        <f t="shared" si="320"/>
        <v>2868.4436434157374</v>
      </c>
      <c r="BB420" s="6">
        <f t="shared" si="321"/>
        <v>488423.90154196607</v>
      </c>
      <c r="BC420" s="6">
        <f t="shared" si="322"/>
        <v>97684.780308393252</v>
      </c>
      <c r="BD420" s="6">
        <f t="shared" si="323"/>
        <v>18204.72176508233</v>
      </c>
      <c r="BE420" s="6">
        <f t="shared" si="324"/>
        <v>0</v>
      </c>
      <c r="BF420" s="6">
        <f t="shared" si="331"/>
        <v>0</v>
      </c>
      <c r="BG420" s="6"/>
      <c r="BH420" s="6"/>
      <c r="BI420" s="51">
        <f t="shared" si="325"/>
        <v>0.93530580751296821</v>
      </c>
      <c r="BT420" s="18"/>
    </row>
    <row r="421" spans="1:72">
      <c r="A421">
        <f t="shared" si="333"/>
        <v>398</v>
      </c>
      <c r="B421" s="30">
        <f t="shared" si="334"/>
        <v>44167</v>
      </c>
      <c r="C421" s="14">
        <f t="shared" si="280"/>
        <v>9</v>
      </c>
      <c r="D421" s="14">
        <f t="shared" si="281"/>
        <v>2</v>
      </c>
      <c r="E421" s="14">
        <f t="shared" si="282"/>
        <v>2</v>
      </c>
      <c r="F421" s="53">
        <f t="shared" si="283"/>
        <v>44167</v>
      </c>
      <c r="G421" s="66">
        <f t="shared" si="284"/>
        <v>1.01</v>
      </c>
      <c r="H421" s="66">
        <f t="shared" si="332"/>
        <v>0.1</v>
      </c>
      <c r="I421" s="172">
        <f t="shared" si="285"/>
        <v>6.6E-3</v>
      </c>
      <c r="J421" s="14">
        <f t="shared" si="286"/>
        <v>6</v>
      </c>
      <c r="K421" s="18">
        <f t="shared" si="287"/>
        <v>0.13826617180201628</v>
      </c>
      <c r="L421" s="18">
        <f t="shared" si="288"/>
        <v>6.6666666666666671E-3</v>
      </c>
      <c r="M421" s="6">
        <f t="shared" si="289"/>
        <v>5350.1853777582155</v>
      </c>
      <c r="N421" s="6">
        <f t="shared" si="326"/>
        <v>35.311223493204224</v>
      </c>
      <c r="O421" s="6">
        <f t="shared" si="290"/>
        <v>6337138.2655966366</v>
      </c>
      <c r="P421" s="6">
        <f>IF($B421&lt;$D$12,0,IF('Plot Data'!X371&gt;0,'Plot Data'!X371,MAX(0,MIN($D$15,$O421))))</f>
        <v>0</v>
      </c>
      <c r="Q421" s="97">
        <f t="shared" si="291"/>
        <v>0</v>
      </c>
      <c r="R421" s="97">
        <f t="shared" si="292"/>
        <v>0</v>
      </c>
      <c r="S421" s="6">
        <f t="shared" si="293"/>
        <v>5350.1853777582155</v>
      </c>
      <c r="T421" s="6"/>
      <c r="U421" s="6"/>
      <c r="V421" s="6">
        <f t="shared" si="294"/>
        <v>0</v>
      </c>
      <c r="W421" s="149">
        <f t="shared" si="327"/>
        <v>1</v>
      </c>
      <c r="X421" s="97">
        <f t="shared" si="295"/>
        <v>0</v>
      </c>
      <c r="Y421" s="6">
        <f t="shared" si="296"/>
        <v>1097.2837926092548</v>
      </c>
      <c r="Z421" s="6">
        <f t="shared" si="297"/>
        <v>4433.3584202784841</v>
      </c>
      <c r="AA421" s="6">
        <f t="shared" si="298"/>
        <v>4169.678411915168</v>
      </c>
      <c r="AB421" s="6">
        <f t="shared" si="299"/>
        <v>221.69501831710147</v>
      </c>
      <c r="AC421" s="6">
        <f t="shared" si="300"/>
        <v>130.16938476166575</v>
      </c>
      <c r="AD421" s="6">
        <f t="array" ref="AD421">SUM(($A421-A391:A421=J391:J421)*(N391:N421))</f>
        <v>36.579678022321737</v>
      </c>
      <c r="AE421" s="6">
        <f t="shared" si="301"/>
        <v>7496523.4140017135</v>
      </c>
      <c r="AF421" s="6">
        <f t="shared" si="328"/>
        <v>7006225.9130802788</v>
      </c>
      <c r="AG421" s="6">
        <f t="shared" si="329"/>
        <v>0</v>
      </c>
      <c r="AH421" s="6">
        <f t="shared" si="302"/>
        <v>0</v>
      </c>
      <c r="AI421" s="6">
        <f t="shared" si="303"/>
        <v>0</v>
      </c>
      <c r="AJ421" s="6">
        <f t="shared" si="304"/>
        <v>16382.580217031304</v>
      </c>
      <c r="AK421" s="6">
        <f t="shared" si="305"/>
        <v>22051.767557317897</v>
      </c>
      <c r="AL421" s="6">
        <f t="shared" si="306"/>
        <v>2585.3369609693823</v>
      </c>
      <c r="AM421" s="6">
        <f t="shared" si="307"/>
        <v>41019.68473531858</v>
      </c>
      <c r="AN421" s="6">
        <f t="shared" si="308"/>
        <v>449277.81618611736</v>
      </c>
      <c r="AO421" s="6">
        <f t="shared" si="309"/>
        <v>3476.5859982887064</v>
      </c>
      <c r="AP421" s="6">
        <f t="shared" si="310"/>
        <v>38.071048935074032</v>
      </c>
      <c r="AQ421" s="14">
        <f t="shared" si="311"/>
        <v>10</v>
      </c>
      <c r="AR421" s="146">
        <f t="shared" si="312"/>
        <v>0</v>
      </c>
      <c r="AS421" s="146">
        <f t="shared" si="313"/>
        <v>0.6</v>
      </c>
      <c r="AT421" s="146">
        <f t="shared" si="314"/>
        <v>1</v>
      </c>
      <c r="AU421" s="77">
        <f t="shared" si="315"/>
        <v>0</v>
      </c>
      <c r="AV421" s="77">
        <f t="shared" si="316"/>
        <v>2551.1550257492295</v>
      </c>
      <c r="AW421" s="77">
        <f t="shared" si="317"/>
        <v>134.2713171446963</v>
      </c>
      <c r="AX421" s="77">
        <f t="shared" si="318"/>
        <v>87.78270340874036</v>
      </c>
      <c r="AY421" s="6">
        <f t="shared" si="330"/>
        <v>2773.2090463026661</v>
      </c>
      <c r="AZ421" s="6">
        <f t="shared" si="319"/>
        <v>190991.33115048136</v>
      </c>
      <c r="BA421" s="6">
        <f t="shared" si="320"/>
        <v>2865.4630882454926</v>
      </c>
      <c r="BB421" s="6">
        <f t="shared" si="321"/>
        <v>493774.0869197243</v>
      </c>
      <c r="BC421" s="6">
        <f t="shared" si="322"/>
        <v>98754.817383944901</v>
      </c>
      <c r="BD421" s="6">
        <f t="shared" si="323"/>
        <v>18426.416783399432</v>
      </c>
      <c r="BE421" s="6">
        <f t="shared" si="324"/>
        <v>0</v>
      </c>
      <c r="BF421" s="6">
        <f t="shared" si="331"/>
        <v>0</v>
      </c>
      <c r="BG421" s="6"/>
      <c r="BH421" s="6"/>
      <c r="BI421" s="51">
        <f t="shared" si="325"/>
        <v>0.93459668250943151</v>
      </c>
      <c r="BT421" s="18"/>
    </row>
    <row r="422" spans="1:72">
      <c r="A422">
        <f t="shared" si="333"/>
        <v>399</v>
      </c>
      <c r="B422" s="30">
        <f t="shared" si="334"/>
        <v>44168</v>
      </c>
      <c r="C422" s="14">
        <f t="shared" si="280"/>
        <v>9</v>
      </c>
      <c r="D422" s="14">
        <f t="shared" si="281"/>
        <v>2</v>
      </c>
      <c r="E422" s="14">
        <f t="shared" si="282"/>
        <v>2</v>
      </c>
      <c r="F422" s="53">
        <f t="shared" si="283"/>
        <v>44168</v>
      </c>
      <c r="G422" s="66">
        <f t="shared" si="284"/>
        <v>1.01</v>
      </c>
      <c r="H422" s="66">
        <f t="shared" si="332"/>
        <v>0.1</v>
      </c>
      <c r="I422" s="172">
        <f t="shared" si="285"/>
        <v>6.6E-3</v>
      </c>
      <c r="J422" s="14">
        <f t="shared" si="286"/>
        <v>6</v>
      </c>
      <c r="K422" s="18">
        <f t="shared" si="287"/>
        <v>0.13820576889200895</v>
      </c>
      <c r="L422" s="18">
        <f t="shared" si="288"/>
        <v>6.6666666666666671E-3</v>
      </c>
      <c r="M422" s="6">
        <f t="shared" si="289"/>
        <v>5329.0841657565998</v>
      </c>
      <c r="N422" s="6">
        <f t="shared" si="326"/>
        <v>35.171955493993558</v>
      </c>
      <c r="O422" s="6">
        <f t="shared" si="290"/>
        <v>6337178.1698764358</v>
      </c>
      <c r="P422" s="6">
        <f>IF($B422&lt;$D$12,0,IF('Plot Data'!X372&gt;0,'Plot Data'!X372,MAX(0,MIN($D$15,$O422))))</f>
        <v>0</v>
      </c>
      <c r="Q422" s="97">
        <f t="shared" si="291"/>
        <v>0</v>
      </c>
      <c r="R422" s="97">
        <f t="shared" si="292"/>
        <v>0</v>
      </c>
      <c r="S422" s="6">
        <f t="shared" si="293"/>
        <v>5329.0841657565998</v>
      </c>
      <c r="T422" s="6"/>
      <c r="U422" s="6"/>
      <c r="V422" s="6">
        <f t="shared" si="294"/>
        <v>0</v>
      </c>
      <c r="W422" s="149">
        <f t="shared" si="327"/>
        <v>1</v>
      </c>
      <c r="X422" s="97">
        <f t="shared" si="295"/>
        <v>0</v>
      </c>
      <c r="Y422" s="6">
        <f t="shared" si="296"/>
        <v>1108.4750915855072</v>
      </c>
      <c r="Z422" s="6">
        <f t="shared" si="297"/>
        <v>4371.2233562914989</v>
      </c>
      <c r="AA422" s="6">
        <f t="shared" si="298"/>
        <v>4212.2053480249278</v>
      </c>
      <c r="AB422" s="6">
        <f t="shared" si="299"/>
        <v>223.1841944524684</v>
      </c>
      <c r="AC422" s="6">
        <f t="shared" si="300"/>
        <v>135.15730569814738</v>
      </c>
      <c r="AD422" s="6">
        <f t="array" ref="AD422">SUM(($A422-A392:A422=J392:J422)*(N392:N422))</f>
        <v>36.825392084657288</v>
      </c>
      <c r="AE422" s="6">
        <f t="shared" si="301"/>
        <v>7496486.5886096293</v>
      </c>
      <c r="AF422" s="6">
        <f t="shared" si="328"/>
        <v>7000896.8289145222</v>
      </c>
      <c r="AG422" s="6">
        <f t="shared" si="329"/>
        <v>0</v>
      </c>
      <c r="AH422" s="6">
        <f t="shared" si="302"/>
        <v>0</v>
      </c>
      <c r="AI422" s="6">
        <f t="shared" si="303"/>
        <v>0</v>
      </c>
      <c r="AJ422" s="6">
        <f t="shared" si="304"/>
        <v>16231.965934910895</v>
      </c>
      <c r="AK422" s="6">
        <f t="shared" si="305"/>
        <v>21987.601371132001</v>
      </c>
      <c r="AL422" s="6">
        <f t="shared" si="306"/>
        <v>2636.5384576390461</v>
      </c>
      <c r="AM422" s="6">
        <f t="shared" si="307"/>
        <v>40856.105763681946</v>
      </c>
      <c r="AN422" s="6">
        <f t="shared" si="308"/>
        <v>454733.65393142588</v>
      </c>
      <c r="AO422" s="6">
        <f t="shared" si="309"/>
        <v>3513.4113903733637</v>
      </c>
      <c r="AP422" s="6">
        <f t="shared" si="310"/>
        <v>38.194564706304</v>
      </c>
      <c r="AQ422" s="14">
        <f t="shared" si="311"/>
        <v>10</v>
      </c>
      <c r="AR422" s="146">
        <f t="shared" si="312"/>
        <v>0</v>
      </c>
      <c r="AS422" s="146">
        <f t="shared" si="313"/>
        <v>0.6</v>
      </c>
      <c r="AT422" s="146">
        <f t="shared" si="314"/>
        <v>1</v>
      </c>
      <c r="AU422" s="77">
        <f t="shared" si="315"/>
        <v>0</v>
      </c>
      <c r="AV422" s="77">
        <f t="shared" si="316"/>
        <v>2546.0813172308717</v>
      </c>
      <c r="AW422" s="77">
        <f t="shared" si="317"/>
        <v>134.00427985425642</v>
      </c>
      <c r="AX422" s="77">
        <f t="shared" si="318"/>
        <v>88.6780073268406</v>
      </c>
      <c r="AY422" s="6">
        <f t="shared" si="330"/>
        <v>2768.7636044119686</v>
      </c>
      <c r="AZ422" s="6">
        <f t="shared" si="319"/>
        <v>193760.09475489333</v>
      </c>
      <c r="BA422" s="6">
        <f t="shared" si="320"/>
        <v>2846.9733264895453</v>
      </c>
      <c r="BB422" s="6">
        <f t="shared" si="321"/>
        <v>499103.17108548089</v>
      </c>
      <c r="BC422" s="6">
        <f t="shared" si="322"/>
        <v>99820.634217096216</v>
      </c>
      <c r="BD422" s="6">
        <f t="shared" si="323"/>
        <v>18649.6009778519</v>
      </c>
      <c r="BE422" s="6">
        <f t="shared" si="324"/>
        <v>0</v>
      </c>
      <c r="BF422" s="6">
        <f t="shared" si="331"/>
        <v>0</v>
      </c>
      <c r="BG422" s="6"/>
      <c r="BH422" s="6"/>
      <c r="BI422" s="51">
        <f t="shared" si="325"/>
        <v>0.93389039600922918</v>
      </c>
      <c r="BT422" s="18"/>
    </row>
    <row r="423" spans="1:72">
      <c r="A423">
        <f t="shared" si="333"/>
        <v>400</v>
      </c>
      <c r="B423" s="30">
        <f t="shared" si="334"/>
        <v>44169</v>
      </c>
      <c r="C423" s="14">
        <f t="shared" si="280"/>
        <v>9</v>
      </c>
      <c r="D423" s="14">
        <f t="shared" si="281"/>
        <v>2</v>
      </c>
      <c r="E423" s="14">
        <f t="shared" si="282"/>
        <v>2</v>
      </c>
      <c r="F423" s="53">
        <f t="shared" si="283"/>
        <v>44169</v>
      </c>
      <c r="G423" s="66">
        <f t="shared" si="284"/>
        <v>1.01</v>
      </c>
      <c r="H423" s="66">
        <f t="shared" si="332"/>
        <v>0.1</v>
      </c>
      <c r="I423" s="172">
        <f t="shared" si="285"/>
        <v>6.6E-3</v>
      </c>
      <c r="J423" s="14">
        <f t="shared" si="286"/>
        <v>6</v>
      </c>
      <c r="K423" s="18">
        <f t="shared" si="287"/>
        <v>0.13814558199567323</v>
      </c>
      <c r="L423" s="18">
        <f t="shared" si="288"/>
        <v>6.6666666666666671E-3</v>
      </c>
      <c r="M423" s="6">
        <f t="shared" si="289"/>
        <v>5297.4412921670273</v>
      </c>
      <c r="N423" s="6">
        <f t="shared" si="326"/>
        <v>34.963112528302382</v>
      </c>
      <c r="O423" s="6">
        <f t="shared" si="290"/>
        <v>6337285.9104190553</v>
      </c>
      <c r="P423" s="6">
        <f>IF($B423&lt;$D$12,0,IF('Plot Data'!X373&gt;0,'Plot Data'!X373,MAX(0,MIN($D$15,$O423))))</f>
        <v>0</v>
      </c>
      <c r="Q423" s="97">
        <f t="shared" si="291"/>
        <v>0</v>
      </c>
      <c r="R423" s="97">
        <f t="shared" si="292"/>
        <v>0</v>
      </c>
      <c r="S423" s="6">
        <f t="shared" si="293"/>
        <v>5297.4412921670273</v>
      </c>
      <c r="T423" s="6"/>
      <c r="U423" s="6"/>
      <c r="V423" s="6">
        <f t="shared" si="294"/>
        <v>0</v>
      </c>
      <c r="W423" s="149">
        <f t="shared" si="327"/>
        <v>1</v>
      </c>
      <c r="X423" s="97">
        <f t="shared" si="295"/>
        <v>0</v>
      </c>
      <c r="Y423" s="6">
        <f t="shared" si="296"/>
        <v>1115.920972262342</v>
      </c>
      <c r="Z423" s="6">
        <f t="shared" si="297"/>
        <v>4280.1483022065722</v>
      </c>
      <c r="AA423" s="6">
        <f t="shared" si="298"/>
        <v>4240.4996945968996</v>
      </c>
      <c r="AB423" s="6">
        <f t="shared" si="299"/>
        <v>223.78552857449384</v>
      </c>
      <c r="AC423" s="6">
        <f t="shared" si="300"/>
        <v>140.32625191677107</v>
      </c>
      <c r="AD423" s="6">
        <f t="array" ref="AD423">SUM(($A423-A393:A423=J393:J423)*(N393:N423))</f>
        <v>36.92461221479148</v>
      </c>
      <c r="AE423" s="6">
        <f t="shared" si="301"/>
        <v>7496449.6639974145</v>
      </c>
      <c r="AF423" s="6">
        <f t="shared" si="328"/>
        <v>6995599.3876223555</v>
      </c>
      <c r="AG423" s="6">
        <f t="shared" si="329"/>
        <v>0</v>
      </c>
      <c r="AH423" s="6">
        <f t="shared" si="302"/>
        <v>0</v>
      </c>
      <c r="AI423" s="6">
        <f t="shared" si="303"/>
        <v>0</v>
      </c>
      <c r="AJ423" s="6">
        <f t="shared" si="304"/>
        <v>16133.337952609007</v>
      </c>
      <c r="AK423" s="6">
        <f t="shared" si="305"/>
        <v>21803.464450167179</v>
      </c>
      <c r="AL423" s="6">
        <f t="shared" si="306"/>
        <v>2683.0731220819775</v>
      </c>
      <c r="AM423" s="6">
        <f t="shared" si="307"/>
        <v>40619.875524858166</v>
      </c>
      <c r="AN423" s="6">
        <f t="shared" si="308"/>
        <v>460230.4008502019</v>
      </c>
      <c r="AO423" s="6">
        <f t="shared" si="309"/>
        <v>3550.3360025881552</v>
      </c>
      <c r="AP423" s="6">
        <f t="shared" si="310"/>
        <v>38.140219593965021</v>
      </c>
      <c r="AQ423" s="14">
        <f t="shared" si="311"/>
        <v>10</v>
      </c>
      <c r="AR423" s="146">
        <f t="shared" si="312"/>
        <v>0</v>
      </c>
      <c r="AS423" s="146">
        <f t="shared" si="313"/>
        <v>0.6</v>
      </c>
      <c r="AT423" s="146">
        <f t="shared" si="314"/>
        <v>1</v>
      </c>
      <c r="AU423" s="77">
        <f t="shared" si="315"/>
        <v>0</v>
      </c>
      <c r="AV423" s="77">
        <f t="shared" si="316"/>
        <v>2527.0142995587357</v>
      </c>
      <c r="AW423" s="77">
        <f t="shared" si="317"/>
        <v>133.00075260835453</v>
      </c>
      <c r="AX423" s="77">
        <f t="shared" si="318"/>
        <v>89.273677780987356</v>
      </c>
      <c r="AY423" s="6">
        <f t="shared" si="330"/>
        <v>2749.2887299480776</v>
      </c>
      <c r="AZ423" s="6">
        <f t="shared" si="319"/>
        <v>196509.38348484141</v>
      </c>
      <c r="BA423" s="6">
        <f t="shared" si="320"/>
        <v>2810.3273140640481</v>
      </c>
      <c r="BB423" s="6">
        <f t="shared" si="321"/>
        <v>504400.61237764789</v>
      </c>
      <c r="BC423" s="6">
        <f t="shared" si="322"/>
        <v>100880.12247552963</v>
      </c>
      <c r="BD423" s="6">
        <f t="shared" si="323"/>
        <v>18873.386506426395</v>
      </c>
      <c r="BE423" s="6">
        <f t="shared" si="324"/>
        <v>0</v>
      </c>
      <c r="BF423" s="6">
        <f t="shared" si="331"/>
        <v>0</v>
      </c>
      <c r="BG423" s="6"/>
      <c r="BH423" s="6"/>
      <c r="BI423" s="51">
        <f t="shared" si="325"/>
        <v>0.93318833596916528</v>
      </c>
      <c r="BT423" s="18"/>
    </row>
    <row r="424" spans="1:72">
      <c r="A424">
        <f t="shared" si="333"/>
        <v>401</v>
      </c>
      <c r="B424" s="30">
        <f t="shared" si="334"/>
        <v>44170</v>
      </c>
      <c r="C424" s="14">
        <f t="shared" si="280"/>
        <v>9</v>
      </c>
      <c r="D424" s="14">
        <f t="shared" si="281"/>
        <v>2</v>
      </c>
      <c r="E424" s="14">
        <f t="shared" si="282"/>
        <v>2</v>
      </c>
      <c r="F424" s="53">
        <f t="shared" si="283"/>
        <v>44170</v>
      </c>
      <c r="G424" s="66">
        <f t="shared" si="284"/>
        <v>1.01</v>
      </c>
      <c r="H424" s="66">
        <f t="shared" si="332"/>
        <v>0.1</v>
      </c>
      <c r="I424" s="172">
        <f t="shared" si="285"/>
        <v>6.6E-3</v>
      </c>
      <c r="J424" s="14">
        <f t="shared" si="286"/>
        <v>6</v>
      </c>
      <c r="K424" s="18">
        <f t="shared" si="287"/>
        <v>0.1380857297480593</v>
      </c>
      <c r="L424" s="18">
        <f t="shared" si="288"/>
        <v>6.6666666666666671E-3</v>
      </c>
      <c r="M424" s="6">
        <f t="shared" si="289"/>
        <v>5256.4181982424925</v>
      </c>
      <c r="N424" s="6">
        <f t="shared" si="326"/>
        <v>34.69236010840045</v>
      </c>
      <c r="O424" s="6">
        <f t="shared" si="290"/>
        <v>6337455.3202016726</v>
      </c>
      <c r="P424" s="6">
        <f>IF($B424&lt;$D$12,0,IF('Plot Data'!X374&gt;0,'Plot Data'!X374,MAX(0,MIN($D$15,$O424))))</f>
        <v>0</v>
      </c>
      <c r="Q424" s="97">
        <f t="shared" si="291"/>
        <v>0</v>
      </c>
      <c r="R424" s="97">
        <f t="shared" si="292"/>
        <v>0</v>
      </c>
      <c r="S424" s="6">
        <f t="shared" si="293"/>
        <v>5256.4181982424925</v>
      </c>
      <c r="T424" s="6"/>
      <c r="U424" s="6"/>
      <c r="V424" s="6">
        <f t="shared" si="294"/>
        <v>0</v>
      </c>
      <c r="W424" s="149">
        <f t="shared" si="327"/>
        <v>1</v>
      </c>
      <c r="X424" s="97">
        <f t="shared" si="295"/>
        <v>0</v>
      </c>
      <c r="Y424" s="6">
        <f t="shared" si="296"/>
        <v>1118.9276428724693</v>
      </c>
      <c r="Z424" s="6">
        <f t="shared" si="297"/>
        <v>4263.26733260528</v>
      </c>
      <c r="AA424" s="6">
        <f t="shared" si="298"/>
        <v>4251.9250429153826</v>
      </c>
      <c r="AB424" s="6">
        <f t="shared" si="299"/>
        <v>223.34046642376072</v>
      </c>
      <c r="AC424" s="6">
        <f t="shared" si="300"/>
        <v>145.68006077151273</v>
      </c>
      <c r="AD424" s="6">
        <f t="array" ref="AD424">SUM(($A424-A394:A424=J394:J424)*(N394:N424))</f>
        <v>36.851176959920515</v>
      </c>
      <c r="AE424" s="6">
        <f t="shared" si="301"/>
        <v>7496412.8128204551</v>
      </c>
      <c r="AF424" s="6">
        <f t="shared" si="328"/>
        <v>6990342.9694241127</v>
      </c>
      <c r="AG424" s="6">
        <f t="shared" si="329"/>
        <v>0</v>
      </c>
      <c r="AH424" s="6">
        <f t="shared" si="302"/>
        <v>0</v>
      </c>
      <c r="AI424" s="6">
        <f t="shared" si="303"/>
        <v>0</v>
      </c>
      <c r="AJ424" s="6">
        <f t="shared" si="304"/>
        <v>16007.56117537375</v>
      </c>
      <c r="AK424" s="6">
        <f t="shared" si="305"/>
        <v>21591.466273433314</v>
      </c>
      <c r="AL424" s="6">
        <f t="shared" si="306"/>
        <v>2723.882350774305</v>
      </c>
      <c r="AM424" s="6">
        <f t="shared" si="307"/>
        <v>40322.909799581372</v>
      </c>
      <c r="AN424" s="6">
        <f t="shared" si="308"/>
        <v>465746.93359676126</v>
      </c>
      <c r="AO424" s="6">
        <f t="shared" si="309"/>
        <v>3587.1871795480756</v>
      </c>
      <c r="AP424" s="6">
        <f t="shared" si="310"/>
        <v>37.8768482747288</v>
      </c>
      <c r="AQ424" s="14">
        <f t="shared" si="311"/>
        <v>10</v>
      </c>
      <c r="AR424" s="146">
        <f t="shared" si="312"/>
        <v>0</v>
      </c>
      <c r="AS424" s="146">
        <f t="shared" si="313"/>
        <v>0.6</v>
      </c>
      <c r="AT424" s="146">
        <f t="shared" si="314"/>
        <v>1</v>
      </c>
      <c r="AU424" s="77">
        <f t="shared" si="315"/>
        <v>0</v>
      </c>
      <c r="AV424" s="77">
        <f t="shared" si="316"/>
        <v>2491.5973130861544</v>
      </c>
      <c r="AW424" s="77">
        <f t="shared" si="317"/>
        <v>131.13670068874498</v>
      </c>
      <c r="AX424" s="77">
        <f t="shared" si="318"/>
        <v>89.514211429797541</v>
      </c>
      <c r="AY424" s="6">
        <f t="shared" si="330"/>
        <v>2712.2482252046966</v>
      </c>
      <c r="AZ424" s="6">
        <f t="shared" si="319"/>
        <v>199221.63171004612</v>
      </c>
      <c r="BA424" s="6">
        <f t="shared" si="320"/>
        <v>2752.5029471836251</v>
      </c>
      <c r="BB424" s="6">
        <f t="shared" si="321"/>
        <v>509657.03057589039</v>
      </c>
      <c r="BC424" s="6">
        <f t="shared" si="322"/>
        <v>101931.40611517812</v>
      </c>
      <c r="BD424" s="6">
        <f t="shared" si="323"/>
        <v>19096.726972850156</v>
      </c>
      <c r="BE424" s="6">
        <f t="shared" si="324"/>
        <v>0</v>
      </c>
      <c r="BF424" s="6">
        <f t="shared" si="331"/>
        <v>0</v>
      </c>
      <c r="BG424" s="6"/>
      <c r="BH424" s="6"/>
      <c r="BI424" s="51">
        <f t="shared" si="325"/>
        <v>0.93249173224147208</v>
      </c>
      <c r="BT424" s="18"/>
    </row>
    <row r="425" spans="1:72">
      <c r="A425">
        <f t="shared" si="333"/>
        <v>402</v>
      </c>
      <c r="B425" s="30">
        <f t="shared" si="334"/>
        <v>44171</v>
      </c>
      <c r="C425" s="14">
        <f t="shared" si="280"/>
        <v>9</v>
      </c>
      <c r="D425" s="14">
        <f t="shared" si="281"/>
        <v>2</v>
      </c>
      <c r="E425" s="14">
        <f t="shared" si="282"/>
        <v>2</v>
      </c>
      <c r="F425" s="53">
        <f t="shared" si="283"/>
        <v>44171</v>
      </c>
      <c r="G425" s="66">
        <f t="shared" si="284"/>
        <v>1.01</v>
      </c>
      <c r="H425" s="66">
        <f t="shared" si="332"/>
        <v>0.1</v>
      </c>
      <c r="I425" s="172">
        <f t="shared" si="285"/>
        <v>6.6E-3</v>
      </c>
      <c r="J425" s="14">
        <f t="shared" si="286"/>
        <v>6</v>
      </c>
      <c r="K425" s="18">
        <f t="shared" si="287"/>
        <v>0.13802631749667904</v>
      </c>
      <c r="L425" s="18">
        <f t="shared" si="288"/>
        <v>6.6666666666666671E-3</v>
      </c>
      <c r="M425" s="6">
        <f t="shared" si="289"/>
        <v>5207.814515887223</v>
      </c>
      <c r="N425" s="6">
        <f t="shared" si="326"/>
        <v>34.371575804855674</v>
      </c>
      <c r="O425" s="6">
        <f t="shared" si="290"/>
        <v>6337676.4175677421</v>
      </c>
      <c r="P425" s="6">
        <f>IF($B425&lt;$D$12,0,IF('Plot Data'!X375&gt;0,'Plot Data'!X375,MAX(0,MIN($D$15,$O425))))</f>
        <v>0</v>
      </c>
      <c r="Q425" s="97">
        <f t="shared" si="291"/>
        <v>0</v>
      </c>
      <c r="R425" s="97">
        <f t="shared" si="292"/>
        <v>0</v>
      </c>
      <c r="S425" s="6">
        <f t="shared" si="293"/>
        <v>5207.814515887223</v>
      </c>
      <c r="T425" s="6"/>
      <c r="U425" s="6"/>
      <c r="V425" s="6">
        <f t="shared" si="294"/>
        <v>0</v>
      </c>
      <c r="W425" s="149">
        <f t="shared" si="327"/>
        <v>1</v>
      </c>
      <c r="X425" s="97">
        <f t="shared" si="295"/>
        <v>0</v>
      </c>
      <c r="Y425" s="6">
        <f t="shared" si="296"/>
        <v>1116.7023321188035</v>
      </c>
      <c r="Z425" s="6">
        <f t="shared" si="297"/>
        <v>4237.9530337336219</v>
      </c>
      <c r="AA425" s="6">
        <f t="shared" si="298"/>
        <v>4243.4688620514535</v>
      </c>
      <c r="AB425" s="6">
        <f t="shared" si="299"/>
        <v>221.6679210139242</v>
      </c>
      <c r="AC425" s="6">
        <f t="shared" si="300"/>
        <v>151.22328439760295</v>
      </c>
      <c r="AD425" s="6">
        <f t="array" ref="AD425">SUM(($A425-A395:A425=J395:J425)*(N395:N425))</f>
        <v>36.575206967297497</v>
      </c>
      <c r="AE425" s="6">
        <f t="shared" si="301"/>
        <v>7496376.237613488</v>
      </c>
      <c r="AF425" s="6">
        <f t="shared" si="328"/>
        <v>6985135.1549082259</v>
      </c>
      <c r="AG425" s="6">
        <f t="shared" si="329"/>
        <v>0</v>
      </c>
      <c r="AH425" s="6">
        <f t="shared" si="302"/>
        <v>0</v>
      </c>
      <c r="AI425" s="6">
        <f t="shared" si="303"/>
        <v>0</v>
      </c>
      <c r="AJ425" s="6">
        <f t="shared" si="304"/>
        <v>15860.720325408551</v>
      </c>
      <c r="AK425" s="6">
        <f t="shared" si="305"/>
        <v>21364.28252410156</v>
      </c>
      <c r="AL425" s="6">
        <f t="shared" si="306"/>
        <v>2757.7517804233285</v>
      </c>
      <c r="AM425" s="6">
        <f t="shared" si="307"/>
        <v>39982.754629933443</v>
      </c>
      <c r="AN425" s="6">
        <f t="shared" si="308"/>
        <v>471258.32807532913</v>
      </c>
      <c r="AO425" s="6">
        <f t="shared" si="309"/>
        <v>3623.7623865153732</v>
      </c>
      <c r="AP425" s="6">
        <f t="shared" si="310"/>
        <v>37.36884841150394</v>
      </c>
      <c r="AQ425" s="14">
        <f t="shared" si="311"/>
        <v>10</v>
      </c>
      <c r="AR425" s="146">
        <f t="shared" si="312"/>
        <v>0</v>
      </c>
      <c r="AS425" s="146">
        <f t="shared" si="313"/>
        <v>0.6</v>
      </c>
      <c r="AT425" s="146">
        <f t="shared" si="314"/>
        <v>1</v>
      </c>
      <c r="AU425" s="77">
        <f t="shared" si="315"/>
        <v>0</v>
      </c>
      <c r="AV425" s="77">
        <f t="shared" si="316"/>
        <v>2439.684532257746</v>
      </c>
      <c r="AW425" s="77">
        <f t="shared" si="317"/>
        <v>128.40444906619717</v>
      </c>
      <c r="AX425" s="77">
        <f t="shared" si="318"/>
        <v>89.336186569504292</v>
      </c>
      <c r="AY425" s="6">
        <f t="shared" si="330"/>
        <v>2657.4251678934475</v>
      </c>
      <c r="AZ425" s="6">
        <f t="shared" si="319"/>
        <v>201879.05687793955</v>
      </c>
      <c r="BA425" s="6">
        <f t="shared" si="320"/>
        <v>2742.5227396955929</v>
      </c>
      <c r="BB425" s="6">
        <f t="shared" si="321"/>
        <v>514864.84509177762</v>
      </c>
      <c r="BC425" s="6">
        <f t="shared" si="322"/>
        <v>102972.96901835556</v>
      </c>
      <c r="BD425" s="6">
        <f t="shared" si="323"/>
        <v>19318.394893864079</v>
      </c>
      <c r="BE425" s="6">
        <f t="shared" si="324"/>
        <v>0</v>
      </c>
      <c r="BF425" s="6">
        <f t="shared" si="331"/>
        <v>0</v>
      </c>
      <c r="BG425" s="6"/>
      <c r="BH425" s="6"/>
      <c r="BI425" s="51">
        <f t="shared" si="325"/>
        <v>0.93180157098571426</v>
      </c>
      <c r="BT425" s="18"/>
    </row>
    <row r="426" spans="1:72">
      <c r="A426">
        <f t="shared" si="333"/>
        <v>403</v>
      </c>
      <c r="B426" s="30">
        <f t="shared" si="334"/>
        <v>44172</v>
      </c>
      <c r="C426" s="14">
        <f t="shared" si="280"/>
        <v>9</v>
      </c>
      <c r="D426" s="14">
        <f t="shared" si="281"/>
        <v>2</v>
      </c>
      <c r="E426" s="14">
        <f t="shared" si="282"/>
        <v>2</v>
      </c>
      <c r="F426" s="53">
        <f t="shared" si="283"/>
        <v>44172</v>
      </c>
      <c r="G426" s="66">
        <f t="shared" si="284"/>
        <v>1.01</v>
      </c>
      <c r="H426" s="66">
        <f t="shared" si="332"/>
        <v>0.1</v>
      </c>
      <c r="I426" s="172">
        <f t="shared" si="285"/>
        <v>6.6E-3</v>
      </c>
      <c r="J426" s="14">
        <f t="shared" si="286"/>
        <v>6</v>
      </c>
      <c r="K426" s="18">
        <f t="shared" si="287"/>
        <v>0.13796742996600678</v>
      </c>
      <c r="L426" s="18">
        <f t="shared" si="288"/>
        <v>6.6666666666666671E-3</v>
      </c>
      <c r="M426" s="6">
        <f t="shared" si="289"/>
        <v>5154.2229854936786</v>
      </c>
      <c r="N426" s="6">
        <f t="shared" si="326"/>
        <v>34.017871704258276</v>
      </c>
      <c r="O426" s="6">
        <f t="shared" si="290"/>
        <v>6337934.4605360217</v>
      </c>
      <c r="P426" s="6">
        <f>IF($B426&lt;$D$12,0,IF('Plot Data'!X376&gt;0,'Plot Data'!X376,MAX(0,MIN($D$15,$O426))))</f>
        <v>0</v>
      </c>
      <c r="Q426" s="97">
        <f t="shared" si="291"/>
        <v>0</v>
      </c>
      <c r="R426" s="97">
        <f t="shared" si="292"/>
        <v>0</v>
      </c>
      <c r="S426" s="6">
        <f t="shared" si="293"/>
        <v>5154.2229854936786</v>
      </c>
      <c r="T426" s="6"/>
      <c r="U426" s="6"/>
      <c r="V426" s="6">
        <f t="shared" si="294"/>
        <v>0</v>
      </c>
      <c r="W426" s="149">
        <f t="shared" si="327"/>
        <v>1</v>
      </c>
      <c r="X426" s="97">
        <f t="shared" si="295"/>
        <v>0</v>
      </c>
      <c r="Y426" s="6">
        <f t="shared" si="296"/>
        <v>1108.339605069621</v>
      </c>
      <c r="Z426" s="6">
        <f t="shared" si="297"/>
        <v>4205.1345585939944</v>
      </c>
      <c r="AA426" s="6">
        <f t="shared" si="298"/>
        <v>4211.6904992645595</v>
      </c>
      <c r="AB426" s="6">
        <f t="shared" si="299"/>
        <v>218.56116781457496</v>
      </c>
      <c r="AC426" s="6">
        <f t="shared" si="300"/>
        <v>156.96124090193092</v>
      </c>
      <c r="AD426" s="6">
        <f t="array" ref="AD426">SUM(($A426-A396:A426=J396:J426)*(N396:N426))</f>
        <v>36.062592689404866</v>
      </c>
      <c r="AE426" s="6">
        <f t="shared" si="301"/>
        <v>7496340.175020799</v>
      </c>
      <c r="AF426" s="6">
        <f t="shared" si="328"/>
        <v>6979980.9319227319</v>
      </c>
      <c r="AG426" s="6">
        <f t="shared" si="329"/>
        <v>0</v>
      </c>
      <c r="AH426" s="6">
        <f t="shared" si="302"/>
        <v>0</v>
      </c>
      <c r="AI426" s="6">
        <f t="shared" si="303"/>
        <v>0</v>
      </c>
      <c r="AJ426" s="6">
        <f t="shared" si="304"/>
        <v>15701.469147238615</v>
      </c>
      <c r="AK426" s="6">
        <f t="shared" si="305"/>
        <v>21139.165415616415</v>
      </c>
      <c r="AL426" s="6">
        <f t="shared" si="306"/>
        <v>2783.2891146465677</v>
      </c>
      <c r="AM426" s="6">
        <f t="shared" si="307"/>
        <v>39623.923677501603</v>
      </c>
      <c r="AN426" s="6">
        <f t="shared" si="308"/>
        <v>476735.31942056521</v>
      </c>
      <c r="AO426" s="6">
        <f t="shared" si="309"/>
        <v>3659.8249792047782</v>
      </c>
      <c r="AP426" s="6">
        <f t="shared" si="310"/>
        <v>36.57557487064274</v>
      </c>
      <c r="AQ426" s="14">
        <f t="shared" si="311"/>
        <v>10</v>
      </c>
      <c r="AR426" s="146">
        <f t="shared" si="312"/>
        <v>0</v>
      </c>
      <c r="AS426" s="146">
        <f t="shared" si="313"/>
        <v>0.6</v>
      </c>
      <c r="AT426" s="146">
        <f t="shared" si="314"/>
        <v>1</v>
      </c>
      <c r="AU426" s="77">
        <f t="shared" si="315"/>
        <v>0</v>
      </c>
      <c r="AV426" s="77">
        <f t="shared" si="316"/>
        <v>2430.0623795850092</v>
      </c>
      <c r="AW426" s="77">
        <f t="shared" si="317"/>
        <v>127.8980199781584</v>
      </c>
      <c r="AX426" s="77">
        <f t="shared" si="318"/>
        <v>88.667168405569669</v>
      </c>
      <c r="AY426" s="6">
        <f t="shared" si="330"/>
        <v>2646.6275679687374</v>
      </c>
      <c r="AZ426" s="6">
        <f t="shared" si="319"/>
        <v>204525.68444590829</v>
      </c>
      <c r="BA426" s="6">
        <f t="shared" si="320"/>
        <v>2726.6655362696451</v>
      </c>
      <c r="BB426" s="6">
        <f t="shared" si="321"/>
        <v>520019.06807727128</v>
      </c>
      <c r="BC426" s="6">
        <f t="shared" si="322"/>
        <v>104003.8136154543</v>
      </c>
      <c r="BD426" s="6">
        <f t="shared" si="323"/>
        <v>19536.956061678655</v>
      </c>
      <c r="BE426" s="6">
        <f t="shared" si="324"/>
        <v>0</v>
      </c>
      <c r="BF426" s="6">
        <f t="shared" si="331"/>
        <v>0</v>
      </c>
      <c r="BG426" s="6"/>
      <c r="BH426" s="6"/>
      <c r="BI426" s="51">
        <f t="shared" si="325"/>
        <v>0.93111848834999877</v>
      </c>
      <c r="BT426" s="18"/>
    </row>
    <row r="427" spans="1:72">
      <c r="A427">
        <f t="shared" si="333"/>
        <v>404</v>
      </c>
      <c r="B427" s="30">
        <f t="shared" si="334"/>
        <v>44173</v>
      </c>
      <c r="C427" s="14">
        <f t="shared" si="280"/>
        <v>9</v>
      </c>
      <c r="D427" s="14">
        <f t="shared" si="281"/>
        <v>2</v>
      </c>
      <c r="E427" s="14">
        <f t="shared" si="282"/>
        <v>2</v>
      </c>
      <c r="F427" s="53">
        <f t="shared" si="283"/>
        <v>44173</v>
      </c>
      <c r="G427" s="66">
        <f t="shared" si="284"/>
        <v>1.01</v>
      </c>
      <c r="H427" s="66">
        <f t="shared" si="332"/>
        <v>0.1</v>
      </c>
      <c r="I427" s="172">
        <f t="shared" si="285"/>
        <v>6.6E-3</v>
      </c>
      <c r="J427" s="14">
        <f t="shared" si="286"/>
        <v>6</v>
      </c>
      <c r="K427" s="18">
        <f t="shared" si="287"/>
        <v>0.13790912213373679</v>
      </c>
      <c r="L427" s="18">
        <f t="shared" si="288"/>
        <v>6.6666666666666671E-3</v>
      </c>
      <c r="M427" s="6">
        <f t="shared" si="289"/>
        <v>5099.2148321774503</v>
      </c>
      <c r="N427" s="6">
        <f t="shared" si="326"/>
        <v>33.65481789237117</v>
      </c>
      <c r="O427" s="6">
        <f t="shared" si="290"/>
        <v>6338208.8136418033</v>
      </c>
      <c r="P427" s="6">
        <f>IF($B427&lt;$D$12,0,IF('Plot Data'!X377&gt;0,'Plot Data'!X377,MAX(0,MIN($D$15,$O427))))</f>
        <v>0</v>
      </c>
      <c r="Q427" s="97">
        <f t="shared" si="291"/>
        <v>0</v>
      </c>
      <c r="R427" s="97">
        <f t="shared" si="292"/>
        <v>0</v>
      </c>
      <c r="S427" s="6">
        <f t="shared" si="293"/>
        <v>5099.2148321774503</v>
      </c>
      <c r="T427" s="6"/>
      <c r="U427" s="6"/>
      <c r="V427" s="6">
        <f t="shared" si="294"/>
        <v>0</v>
      </c>
      <c r="W427" s="149">
        <f t="shared" si="327"/>
        <v>1</v>
      </c>
      <c r="X427" s="97">
        <f t="shared" si="295"/>
        <v>0</v>
      </c>
      <c r="Y427" s="6">
        <f t="shared" si="296"/>
        <v>1092.8058390728747</v>
      </c>
      <c r="Z427" s="6">
        <f t="shared" si="297"/>
        <v>4166.2516127097788</v>
      </c>
      <c r="AA427" s="6">
        <f t="shared" si="298"/>
        <v>4152.6621884769238</v>
      </c>
      <c r="AB427" s="6">
        <f t="shared" si="299"/>
        <v>214.00741511032862</v>
      </c>
      <c r="AC427" s="6">
        <f t="shared" si="300"/>
        <v>162.89992754622693</v>
      </c>
      <c r="AD427" s="6">
        <f t="array" ref="AD427">SUM(($A427-A397:A427=J397:J427)*(N397:N427))</f>
        <v>35.311223493204224</v>
      </c>
      <c r="AE427" s="6">
        <f t="shared" si="301"/>
        <v>7496304.8637973061</v>
      </c>
      <c r="AF427" s="6">
        <f t="shared" si="328"/>
        <v>6974881.7170905545</v>
      </c>
      <c r="AG427" s="6">
        <f t="shared" si="329"/>
        <v>0</v>
      </c>
      <c r="AH427" s="6">
        <f t="shared" si="302"/>
        <v>0</v>
      </c>
      <c r="AI427" s="6">
        <f t="shared" si="303"/>
        <v>0</v>
      </c>
      <c r="AJ427" s="6">
        <f t="shared" si="304"/>
        <v>15541.626527633411</v>
      </c>
      <c r="AK427" s="6">
        <f t="shared" si="305"/>
        <v>20938.74742473894</v>
      </c>
      <c r="AL427" s="6">
        <f t="shared" si="306"/>
        <v>2799.0853787174651</v>
      </c>
      <c r="AM427" s="6">
        <f t="shared" si="307"/>
        <v>39279.459331089813</v>
      </c>
      <c r="AN427" s="6">
        <f t="shared" si="308"/>
        <v>482143.68737566122</v>
      </c>
      <c r="AO427" s="6">
        <f t="shared" si="309"/>
        <v>3695.1362026979823</v>
      </c>
      <c r="AP427" s="6">
        <f t="shared" si="310"/>
        <v>36.447126061656817</v>
      </c>
      <c r="AQ427" s="14">
        <f t="shared" si="311"/>
        <v>10</v>
      </c>
      <c r="AR427" s="146">
        <f t="shared" si="312"/>
        <v>0</v>
      </c>
      <c r="AS427" s="146">
        <f t="shared" si="313"/>
        <v>0.6</v>
      </c>
      <c r="AT427" s="146">
        <f t="shared" si="314"/>
        <v>1</v>
      </c>
      <c r="AU427" s="77">
        <f t="shared" si="315"/>
        <v>0</v>
      </c>
      <c r="AV427" s="77">
        <f t="shared" si="316"/>
        <v>2415.6332292281641</v>
      </c>
      <c r="AW427" s="77">
        <f t="shared" si="317"/>
        <v>127.13859101200866</v>
      </c>
      <c r="AX427" s="77">
        <f t="shared" si="318"/>
        <v>87.424467125829977</v>
      </c>
      <c r="AY427" s="6">
        <f t="shared" si="330"/>
        <v>2630.1962873660027</v>
      </c>
      <c r="AZ427" s="6">
        <f t="shared" si="319"/>
        <v>207155.8807332743</v>
      </c>
      <c r="BA427" s="6">
        <f t="shared" si="320"/>
        <v>2705.3940898707992</v>
      </c>
      <c r="BB427" s="6">
        <f t="shared" si="321"/>
        <v>525118.28290944872</v>
      </c>
      <c r="BC427" s="6">
        <f t="shared" si="322"/>
        <v>105023.65658188979</v>
      </c>
      <c r="BD427" s="6">
        <f t="shared" si="323"/>
        <v>19750.963476788984</v>
      </c>
      <c r="BE427" s="6">
        <f t="shared" si="324"/>
        <v>0</v>
      </c>
      <c r="BF427" s="6">
        <f t="shared" si="331"/>
        <v>0</v>
      </c>
      <c r="BG427" s="6"/>
      <c r="BH427" s="6"/>
      <c r="BI427" s="51">
        <f t="shared" si="325"/>
        <v>0.93044264391848375</v>
      </c>
      <c r="BT427" s="18"/>
    </row>
    <row r="428" spans="1:72">
      <c r="A428">
        <f t="shared" si="333"/>
        <v>405</v>
      </c>
      <c r="B428" s="30">
        <f t="shared" si="334"/>
        <v>44174</v>
      </c>
      <c r="C428" s="14">
        <f t="shared" si="280"/>
        <v>9</v>
      </c>
      <c r="D428" s="14">
        <f t="shared" si="281"/>
        <v>2</v>
      </c>
      <c r="E428" s="14">
        <f t="shared" si="282"/>
        <v>2</v>
      </c>
      <c r="F428" s="53">
        <f t="shared" si="283"/>
        <v>44174</v>
      </c>
      <c r="G428" s="66">
        <f t="shared" si="284"/>
        <v>1.01</v>
      </c>
      <c r="H428" s="66">
        <f t="shared" si="332"/>
        <v>0.1</v>
      </c>
      <c r="I428" s="172">
        <f t="shared" si="285"/>
        <v>6.6E-3</v>
      </c>
      <c r="J428" s="14">
        <f t="shared" si="286"/>
        <v>6</v>
      </c>
      <c r="K428" s="18">
        <f t="shared" si="287"/>
        <v>0.13785140835715143</v>
      </c>
      <c r="L428" s="18">
        <f t="shared" si="288"/>
        <v>6.6666666666666671E-3</v>
      </c>
      <c r="M428" s="6">
        <f t="shared" si="289"/>
        <v>5047.5314959215211</v>
      </c>
      <c r="N428" s="6">
        <f t="shared" si="326"/>
        <v>33.313707873082038</v>
      </c>
      <c r="O428" s="6">
        <f t="shared" si="290"/>
        <v>6338471.5937962839</v>
      </c>
      <c r="P428" s="6">
        <f>IF($B428&lt;$D$12,0,IF('Plot Data'!X378&gt;0,'Plot Data'!X378,MAX(0,MIN($D$15,$O428))))</f>
        <v>0</v>
      </c>
      <c r="Q428" s="97">
        <f t="shared" si="291"/>
        <v>0</v>
      </c>
      <c r="R428" s="97">
        <f t="shared" si="292"/>
        <v>0</v>
      </c>
      <c r="S428" s="6">
        <f t="shared" si="293"/>
        <v>5047.5314959215202</v>
      </c>
      <c r="T428" s="6"/>
      <c r="U428" s="6"/>
      <c r="V428" s="6">
        <f t="shared" si="294"/>
        <v>0</v>
      </c>
      <c r="W428" s="149">
        <f t="shared" si="327"/>
        <v>1</v>
      </c>
      <c r="X428" s="97">
        <f t="shared" si="295"/>
        <v>0</v>
      </c>
      <c r="Y428" s="6">
        <f t="shared" si="296"/>
        <v>1070.0370755516431</v>
      </c>
      <c r="Z428" s="6">
        <f t="shared" si="297"/>
        <v>4123.3783883949427</v>
      </c>
      <c r="AA428" s="6">
        <f t="shared" si="298"/>
        <v>4066.1408870962437</v>
      </c>
      <c r="AB428" s="6">
        <f t="shared" si="299"/>
        <v>213.16336663026399</v>
      </c>
      <c r="AC428" s="6">
        <f t="shared" si="300"/>
        <v>169.04572276885364</v>
      </c>
      <c r="AD428" s="6">
        <f t="array" ref="AD428">SUM(($A428-A398:A428=J398:J428)*(N398:N428))</f>
        <v>35.171955493993558</v>
      </c>
      <c r="AE428" s="6">
        <f t="shared" si="301"/>
        <v>7496269.6918418119</v>
      </c>
      <c r="AF428" s="6">
        <f t="shared" si="328"/>
        <v>6969834.1855946332</v>
      </c>
      <c r="AG428" s="6">
        <f t="shared" si="329"/>
        <v>0</v>
      </c>
      <c r="AH428" s="6">
        <f t="shared" si="302"/>
        <v>0</v>
      </c>
      <c r="AI428" s="6">
        <f t="shared" si="303"/>
        <v>0</v>
      </c>
      <c r="AJ428" s="6">
        <f t="shared" si="304"/>
        <v>15395.742559608343</v>
      </c>
      <c r="AK428" s="6">
        <f t="shared" si="305"/>
        <v>20782.821559407377</v>
      </c>
      <c r="AL428" s="6">
        <f t="shared" si="306"/>
        <v>2808.0310670848821</v>
      </c>
      <c r="AM428" s="6">
        <f t="shared" si="307"/>
        <v>38986.595186100603</v>
      </c>
      <c r="AN428" s="6">
        <f t="shared" si="308"/>
        <v>487448.91106107796</v>
      </c>
      <c r="AO428" s="6">
        <f t="shared" si="309"/>
        <v>3730.308158191976</v>
      </c>
      <c r="AP428" s="6">
        <f t="shared" si="310"/>
        <v>36.246022843324226</v>
      </c>
      <c r="AQ428" s="14">
        <f t="shared" si="311"/>
        <v>10</v>
      </c>
      <c r="AR428" s="146">
        <f t="shared" si="312"/>
        <v>0</v>
      </c>
      <c r="AS428" s="146">
        <f t="shared" si="313"/>
        <v>0.6</v>
      </c>
      <c r="AT428" s="146">
        <f t="shared" si="314"/>
        <v>1</v>
      </c>
      <c r="AU428" s="77">
        <f t="shared" si="315"/>
        <v>0</v>
      </c>
      <c r="AV428" s="77">
        <f t="shared" si="316"/>
        <v>2396.9266983985763</v>
      </c>
      <c r="AW428" s="77">
        <f t="shared" si="317"/>
        <v>126.15403675781982</v>
      </c>
      <c r="AX428" s="77">
        <f t="shared" si="318"/>
        <v>85.602966044131449</v>
      </c>
      <c r="AY428" s="6">
        <f t="shared" si="330"/>
        <v>2608.6837012005276</v>
      </c>
      <c r="AZ428" s="6">
        <f t="shared" si="319"/>
        <v>209764.56443447483</v>
      </c>
      <c r="BA428" s="6">
        <f t="shared" si="320"/>
        <v>2681.8904691419239</v>
      </c>
      <c r="BB428" s="6">
        <f t="shared" si="321"/>
        <v>530165.81440537027</v>
      </c>
      <c r="BC428" s="6">
        <f t="shared" si="322"/>
        <v>106033.16288107409</v>
      </c>
      <c r="BD428" s="6">
        <f t="shared" si="323"/>
        <v>19964.126843419246</v>
      </c>
      <c r="BE428" s="6">
        <f t="shared" si="324"/>
        <v>0</v>
      </c>
      <c r="BF428" s="6">
        <f t="shared" si="331"/>
        <v>0</v>
      </c>
      <c r="BG428" s="6"/>
      <c r="BH428" s="6"/>
      <c r="BI428" s="51">
        <f t="shared" si="325"/>
        <v>0.9297736703870062</v>
      </c>
      <c r="BT428" s="18"/>
    </row>
    <row r="429" spans="1:72">
      <c r="A429">
        <f t="shared" si="333"/>
        <v>406</v>
      </c>
      <c r="B429" s="30">
        <f t="shared" si="334"/>
        <v>44175</v>
      </c>
      <c r="C429" s="14">
        <f t="shared" si="280"/>
        <v>9</v>
      </c>
      <c r="D429" s="14">
        <f t="shared" si="281"/>
        <v>2</v>
      </c>
      <c r="E429" s="14">
        <f t="shared" si="282"/>
        <v>2</v>
      </c>
      <c r="F429" s="53">
        <f t="shared" si="283"/>
        <v>44175</v>
      </c>
      <c r="G429" s="66">
        <f t="shared" si="284"/>
        <v>1.01</v>
      </c>
      <c r="H429" s="66">
        <f t="shared" si="332"/>
        <v>0.1</v>
      </c>
      <c r="I429" s="172">
        <f t="shared" si="285"/>
        <v>6.6E-3</v>
      </c>
      <c r="J429" s="14">
        <f t="shared" si="286"/>
        <v>6</v>
      </c>
      <c r="K429" s="18">
        <f t="shared" si="287"/>
        <v>0.13779425798819145</v>
      </c>
      <c r="L429" s="18">
        <f t="shared" si="288"/>
        <v>6.6666666666666671E-3</v>
      </c>
      <c r="M429" s="6">
        <f t="shared" si="289"/>
        <v>5003.9186049718774</v>
      </c>
      <c r="N429" s="6">
        <f t="shared" si="326"/>
        <v>33.025862792814394</v>
      </c>
      <c r="O429" s="6">
        <f t="shared" si="290"/>
        <v>6338690.6321573546</v>
      </c>
      <c r="P429" s="6">
        <f>IF($B429&lt;$D$12,0,IF('Plot Data'!X379&gt;0,'Plot Data'!X379,MAX(0,MIN($D$15,$O429))))</f>
        <v>0</v>
      </c>
      <c r="Q429" s="97">
        <f t="shared" si="291"/>
        <v>0</v>
      </c>
      <c r="R429" s="97">
        <f t="shared" si="292"/>
        <v>0</v>
      </c>
      <c r="S429" s="6">
        <f t="shared" si="293"/>
        <v>5003.9186049718774</v>
      </c>
      <c r="T429" s="6"/>
      <c r="U429" s="6"/>
      <c r="V429" s="6">
        <f t="shared" si="294"/>
        <v>0</v>
      </c>
      <c r="W429" s="149">
        <f t="shared" si="327"/>
        <v>1</v>
      </c>
      <c r="X429" s="97">
        <f t="shared" si="295"/>
        <v>0</v>
      </c>
      <c r="Y429" s="6">
        <f t="shared" si="296"/>
        <v>1065.81683315132</v>
      </c>
      <c r="Z429" s="6">
        <f t="shared" si="297"/>
        <v>4079.3718657419604</v>
      </c>
      <c r="AA429" s="6">
        <f t="shared" si="298"/>
        <v>4050.1039659750159</v>
      </c>
      <c r="AB429" s="6">
        <f t="shared" si="299"/>
        <v>211.89765168668109</v>
      </c>
      <c r="AC429" s="6">
        <f t="shared" si="300"/>
        <v>175.40510014707635</v>
      </c>
      <c r="AD429" s="6">
        <f t="array" ref="AD429">SUM(($A429-A399:A429=J399:J429)*(N399:N429))</f>
        <v>34.963112528302382</v>
      </c>
      <c r="AE429" s="6">
        <f t="shared" si="301"/>
        <v>7496234.7287292834</v>
      </c>
      <c r="AF429" s="6">
        <f t="shared" si="328"/>
        <v>6964830.2669896614</v>
      </c>
      <c r="AG429" s="6">
        <f t="shared" si="329"/>
        <v>0</v>
      </c>
      <c r="AH429" s="6">
        <f t="shared" si="302"/>
        <v>0</v>
      </c>
      <c r="AI429" s="6">
        <f t="shared" si="303"/>
        <v>0</v>
      </c>
      <c r="AJ429" s="6">
        <f t="shared" si="304"/>
        <v>15254.472465686938</v>
      </c>
      <c r="AK429" s="6">
        <f t="shared" si="305"/>
        <v>20600.191807487638</v>
      </c>
      <c r="AL429" s="6">
        <f t="shared" si="306"/>
        <v>2809.5605060961848</v>
      </c>
      <c r="AM429" s="6">
        <f t="shared" si="307"/>
        <v>38664.224779270757</v>
      </c>
      <c r="AN429" s="6">
        <f t="shared" si="308"/>
        <v>492740.23696035135</v>
      </c>
      <c r="AO429" s="6">
        <f t="shared" si="309"/>
        <v>3765.2712707202782</v>
      </c>
      <c r="AP429" s="6">
        <f t="shared" si="310"/>
        <v>35.979982906702062</v>
      </c>
      <c r="AQ429" s="14">
        <f t="shared" si="311"/>
        <v>10</v>
      </c>
      <c r="AR429" s="146">
        <f t="shared" si="312"/>
        <v>0</v>
      </c>
      <c r="AS429" s="146">
        <f t="shared" si="313"/>
        <v>0.6</v>
      </c>
      <c r="AT429" s="146">
        <f t="shared" si="314"/>
        <v>1</v>
      </c>
      <c r="AU429" s="77">
        <f t="shared" si="315"/>
        <v>0</v>
      </c>
      <c r="AV429" s="77">
        <f t="shared" si="316"/>
        <v>2374.7634192445735</v>
      </c>
      <c r="AW429" s="77">
        <f t="shared" si="317"/>
        <v>124.98754838129335</v>
      </c>
      <c r="AX429" s="77">
        <f t="shared" si="318"/>
        <v>85.265346652105592</v>
      </c>
      <c r="AY429" s="6">
        <f t="shared" si="330"/>
        <v>2585.0163142779725</v>
      </c>
      <c r="AZ429" s="6">
        <f t="shared" si="319"/>
        <v>212349.58074875281</v>
      </c>
      <c r="BA429" s="6">
        <f t="shared" si="320"/>
        <v>2655.6408562656393</v>
      </c>
      <c r="BB429" s="6">
        <f t="shared" si="321"/>
        <v>535169.73301034211</v>
      </c>
      <c r="BC429" s="6">
        <f t="shared" si="322"/>
        <v>107033.94660206846</v>
      </c>
      <c r="BD429" s="6">
        <f t="shared" si="323"/>
        <v>20176.024495105929</v>
      </c>
      <c r="BE429" s="6">
        <f t="shared" si="324"/>
        <v>0</v>
      </c>
      <c r="BF429" s="6">
        <f t="shared" si="331"/>
        <v>0</v>
      </c>
      <c r="BG429" s="6"/>
      <c r="BH429" s="6"/>
      <c r="BI429" s="51">
        <f t="shared" si="325"/>
        <v>0.92911048266631557</v>
      </c>
      <c r="BT429" s="18"/>
    </row>
    <row r="430" spans="1:72">
      <c r="A430">
        <f t="shared" si="333"/>
        <v>407</v>
      </c>
      <c r="B430" s="30">
        <f t="shared" si="334"/>
        <v>44176</v>
      </c>
      <c r="C430" s="14">
        <f t="shared" si="280"/>
        <v>9</v>
      </c>
      <c r="D430" s="14">
        <f t="shared" si="281"/>
        <v>2</v>
      </c>
      <c r="E430" s="14">
        <f t="shared" si="282"/>
        <v>2</v>
      </c>
      <c r="F430" s="53">
        <f t="shared" si="283"/>
        <v>44176</v>
      </c>
      <c r="G430" s="66">
        <f t="shared" si="284"/>
        <v>1.01</v>
      </c>
      <c r="H430" s="66">
        <f t="shared" si="332"/>
        <v>0.1</v>
      </c>
      <c r="I430" s="172">
        <f t="shared" si="285"/>
        <v>6.6E-3</v>
      </c>
      <c r="J430" s="14">
        <f t="shared" si="286"/>
        <v>6</v>
      </c>
      <c r="K430" s="18">
        <f t="shared" si="287"/>
        <v>0.13773757896407615</v>
      </c>
      <c r="L430" s="18">
        <f t="shared" si="288"/>
        <v>6.6666666666666671E-3</v>
      </c>
      <c r="M430" s="6">
        <f t="shared" si="289"/>
        <v>4957.2650549307973</v>
      </c>
      <c r="N430" s="6">
        <f t="shared" si="326"/>
        <v>32.717949362543266</v>
      </c>
      <c r="O430" s="6">
        <f t="shared" si="290"/>
        <v>6338934.9283575108</v>
      </c>
      <c r="P430" s="6">
        <f>IF($B430&lt;$D$12,0,IF('Plot Data'!X380&gt;0,'Plot Data'!X380,MAX(0,MIN($D$15,$O430))))</f>
        <v>0</v>
      </c>
      <c r="Q430" s="97">
        <f t="shared" si="291"/>
        <v>0</v>
      </c>
      <c r="R430" s="97">
        <f t="shared" si="292"/>
        <v>0</v>
      </c>
      <c r="S430" s="6">
        <f t="shared" si="293"/>
        <v>4957.2650549307973</v>
      </c>
      <c r="T430" s="6"/>
      <c r="U430" s="6"/>
      <c r="V430" s="6">
        <f t="shared" si="294"/>
        <v>0</v>
      </c>
      <c r="W430" s="149">
        <f t="shared" si="327"/>
        <v>1</v>
      </c>
      <c r="X430" s="97">
        <f t="shared" si="295"/>
        <v>0</v>
      </c>
      <c r="Y430" s="6">
        <f t="shared" si="296"/>
        <v>1059.4882584334055</v>
      </c>
      <c r="Z430" s="6">
        <f t="shared" si="297"/>
        <v>4038.0251967372169</v>
      </c>
      <c r="AA430" s="6">
        <f t="shared" si="298"/>
        <v>4026.0553820469408</v>
      </c>
      <c r="AB430" s="6">
        <f t="shared" si="299"/>
        <v>210.25672792969971</v>
      </c>
      <c r="AC430" s="6">
        <f t="shared" si="300"/>
        <v>181.98334974454312</v>
      </c>
      <c r="AD430" s="6">
        <f t="array" ref="AD430">SUM(($A430-A400:A430=J400:J430)*(N400:N430))</f>
        <v>34.69236010840045</v>
      </c>
      <c r="AE430" s="6">
        <f t="shared" si="301"/>
        <v>7496200.0363691747</v>
      </c>
      <c r="AF430" s="6">
        <f t="shared" si="328"/>
        <v>6959873.0019347304</v>
      </c>
      <c r="AG430" s="6">
        <f t="shared" si="329"/>
        <v>0</v>
      </c>
      <c r="AH430" s="6">
        <f t="shared" si="302"/>
        <v>0</v>
      </c>
      <c r="AI430" s="6">
        <f t="shared" si="303"/>
        <v>0</v>
      </c>
      <c r="AJ430" s="6">
        <f t="shared" si="304"/>
        <v>15114.224065447113</v>
      </c>
      <c r="AK430" s="6">
        <f t="shared" si="305"/>
        <v>20401.904894248215</v>
      </c>
      <c r="AL430" s="6">
        <f t="shared" si="306"/>
        <v>2803.141524172941</v>
      </c>
      <c r="AM430" s="6">
        <f t="shared" si="307"/>
        <v>38319.270483868269</v>
      </c>
      <c r="AN430" s="6">
        <f t="shared" si="308"/>
        <v>498007.76395057625</v>
      </c>
      <c r="AO430" s="6">
        <f t="shared" si="309"/>
        <v>3799.9636308286786</v>
      </c>
      <c r="AP430" s="6">
        <f t="shared" si="310"/>
        <v>35.661089748646191</v>
      </c>
      <c r="AQ430" s="14">
        <f t="shared" si="311"/>
        <v>10</v>
      </c>
      <c r="AR430" s="146">
        <f t="shared" si="312"/>
        <v>0</v>
      </c>
      <c r="AS430" s="146">
        <f t="shared" si="313"/>
        <v>0.6</v>
      </c>
      <c r="AT430" s="146">
        <f t="shared" si="314"/>
        <v>1</v>
      </c>
      <c r="AU430" s="77">
        <f t="shared" si="315"/>
        <v>0</v>
      </c>
      <c r="AV430" s="77">
        <f t="shared" si="316"/>
        <v>2350.3256813851172</v>
      </c>
      <c r="AW430" s="77">
        <f t="shared" si="317"/>
        <v>123.70135165184828</v>
      </c>
      <c r="AX430" s="77">
        <f t="shared" si="318"/>
        <v>84.759060674672426</v>
      </c>
      <c r="AY430" s="6">
        <f t="shared" si="330"/>
        <v>2558.7860937116379</v>
      </c>
      <c r="AZ430" s="6">
        <f t="shared" si="319"/>
        <v>214908.36684246446</v>
      </c>
      <c r="BA430" s="6">
        <f t="shared" si="320"/>
        <v>2628.4261939461494</v>
      </c>
      <c r="BB430" s="6">
        <f t="shared" si="321"/>
        <v>540126.99806527293</v>
      </c>
      <c r="BC430" s="6">
        <f t="shared" si="322"/>
        <v>108025.39961305463</v>
      </c>
      <c r="BD430" s="6">
        <f t="shared" si="323"/>
        <v>20386.281223035628</v>
      </c>
      <c r="BE430" s="6">
        <f t="shared" si="324"/>
        <v>0</v>
      </c>
      <c r="BF430" s="6">
        <f t="shared" si="331"/>
        <v>0</v>
      </c>
      <c r="BG430" s="6"/>
      <c r="BH430" s="6"/>
      <c r="BI430" s="51">
        <f t="shared" si="325"/>
        <v>0.92845347885163731</v>
      </c>
      <c r="BT430" s="18"/>
    </row>
    <row r="431" spans="1:72">
      <c r="A431">
        <f t="shared" si="333"/>
        <v>408</v>
      </c>
      <c r="B431" s="30">
        <f t="shared" si="334"/>
        <v>44177</v>
      </c>
      <c r="C431" s="14">
        <f t="shared" si="280"/>
        <v>9</v>
      </c>
      <c r="D431" s="14">
        <f t="shared" si="281"/>
        <v>2</v>
      </c>
      <c r="E431" s="14">
        <f t="shared" si="282"/>
        <v>2</v>
      </c>
      <c r="F431" s="53">
        <f t="shared" si="283"/>
        <v>44177</v>
      </c>
      <c r="G431" s="66">
        <f t="shared" si="284"/>
        <v>1.01</v>
      </c>
      <c r="H431" s="66">
        <f t="shared" si="332"/>
        <v>0.1</v>
      </c>
      <c r="I431" s="172">
        <f t="shared" si="285"/>
        <v>6.6E-3</v>
      </c>
      <c r="J431" s="14">
        <f t="shared" si="286"/>
        <v>6</v>
      </c>
      <c r="K431" s="18">
        <f t="shared" si="287"/>
        <v>0.13768140590374037</v>
      </c>
      <c r="L431" s="18">
        <f t="shared" si="288"/>
        <v>6.6666666666666671E-3</v>
      </c>
      <c r="M431" s="6">
        <f t="shared" si="289"/>
        <v>4908.5981775905539</v>
      </c>
      <c r="N431" s="6">
        <f t="shared" si="326"/>
        <v>32.396747972097657</v>
      </c>
      <c r="O431" s="6">
        <f t="shared" si="290"/>
        <v>6339198.6510025105</v>
      </c>
      <c r="P431" s="6">
        <f>IF($B431&lt;$D$12,0,IF('Plot Data'!X381&gt;0,'Plot Data'!X381,MAX(0,MIN($D$15,$O431))))</f>
        <v>0</v>
      </c>
      <c r="Q431" s="97">
        <f t="shared" si="291"/>
        <v>0</v>
      </c>
      <c r="R431" s="97">
        <f t="shared" si="292"/>
        <v>0</v>
      </c>
      <c r="S431" s="6">
        <f t="shared" si="293"/>
        <v>4908.5981775905539</v>
      </c>
      <c r="T431" s="6"/>
      <c r="U431" s="6"/>
      <c r="V431" s="6">
        <f t="shared" si="294"/>
        <v>0</v>
      </c>
      <c r="W431" s="149">
        <f t="shared" si="327"/>
        <v>1</v>
      </c>
      <c r="X431" s="97">
        <f t="shared" si="295"/>
        <v>0</v>
      </c>
      <c r="Y431" s="6">
        <f t="shared" si="296"/>
        <v>1051.2836396484986</v>
      </c>
      <c r="Z431" s="6">
        <f t="shared" si="297"/>
        <v>4003.1348839775019</v>
      </c>
      <c r="AA431" s="6">
        <f t="shared" si="298"/>
        <v>3994.8778306642944</v>
      </c>
      <c r="AB431" s="6">
        <f t="shared" si="299"/>
        <v>208.31258063548893</v>
      </c>
      <c r="AC431" s="6">
        <f t="shared" si="300"/>
        <v>188.78605079377149</v>
      </c>
      <c r="AD431" s="6">
        <f t="array" ref="AD431">SUM(($A431-A401:A431=J401:J431)*(N401:N431))</f>
        <v>34.371575804855674</v>
      </c>
      <c r="AE431" s="6">
        <f t="shared" si="301"/>
        <v>7496165.6647933703</v>
      </c>
      <c r="AF431" s="6">
        <f t="shared" si="328"/>
        <v>6954964.40375714</v>
      </c>
      <c r="AG431" s="6">
        <f t="shared" si="329"/>
        <v>0</v>
      </c>
      <c r="AH431" s="6">
        <f t="shared" si="302"/>
        <v>0</v>
      </c>
      <c r="AI431" s="6">
        <f t="shared" si="303"/>
        <v>0</v>
      </c>
      <c r="AJ431" s="6">
        <f t="shared" si="304"/>
        <v>14968.403719411666</v>
      </c>
      <c r="AK431" s="6">
        <f t="shared" si="305"/>
        <v>20201.849366925933</v>
      </c>
      <c r="AL431" s="6">
        <f t="shared" si="306"/>
        <v>2788.2964782098024</v>
      </c>
      <c r="AM431" s="6">
        <f t="shared" si="307"/>
        <v>37958.5495645474</v>
      </c>
      <c r="AN431" s="6">
        <f t="shared" si="308"/>
        <v>503242.71147168282</v>
      </c>
      <c r="AO431" s="6">
        <f t="shared" si="309"/>
        <v>3834.3352066335342</v>
      </c>
      <c r="AP431" s="6">
        <f t="shared" si="310"/>
        <v>35.306861012208365</v>
      </c>
      <c r="AQ431" s="14">
        <f t="shared" si="311"/>
        <v>10</v>
      </c>
      <c r="AR431" s="146">
        <f t="shared" si="312"/>
        <v>0</v>
      </c>
      <c r="AS431" s="146">
        <f t="shared" si="313"/>
        <v>0.6</v>
      </c>
      <c r="AT431" s="146">
        <f t="shared" si="314"/>
        <v>1</v>
      </c>
      <c r="AU431" s="77">
        <f t="shared" si="315"/>
        <v>0</v>
      </c>
      <c r="AV431" s="77">
        <f t="shared" si="316"/>
        <v>2325.2419634729172</v>
      </c>
      <c r="AW431" s="77">
        <f t="shared" si="317"/>
        <v>122.38115597225881</v>
      </c>
      <c r="AX431" s="77">
        <f t="shared" si="318"/>
        <v>84.102691171879883</v>
      </c>
      <c r="AY431" s="6">
        <f t="shared" si="330"/>
        <v>2531.7258106170561</v>
      </c>
      <c r="AZ431" s="6">
        <f t="shared" si="319"/>
        <v>217440.09265308152</v>
      </c>
      <c r="BA431" s="6">
        <f t="shared" si="320"/>
        <v>2602.6372775764862</v>
      </c>
      <c r="BB431" s="6">
        <f t="shared" si="321"/>
        <v>545035.59624286345</v>
      </c>
      <c r="BC431" s="6">
        <f t="shared" si="322"/>
        <v>109007.11924857274</v>
      </c>
      <c r="BD431" s="6">
        <f t="shared" si="323"/>
        <v>20594.593803671116</v>
      </c>
      <c r="BE431" s="6">
        <f t="shared" si="324"/>
        <v>0</v>
      </c>
      <c r="BF431" s="6">
        <f t="shared" si="331"/>
        <v>0</v>
      </c>
      <c r="BG431" s="6"/>
      <c r="BH431" s="6"/>
      <c r="BI431" s="51">
        <f t="shared" si="325"/>
        <v>0.92780292148850896</v>
      </c>
      <c r="BT431" s="18"/>
    </row>
    <row r="432" spans="1:72">
      <c r="A432">
        <f t="shared" si="333"/>
        <v>409</v>
      </c>
      <c r="B432" s="30">
        <f t="shared" si="334"/>
        <v>44178</v>
      </c>
      <c r="C432" s="14">
        <f t="shared" si="280"/>
        <v>9</v>
      </c>
      <c r="D432" s="14">
        <f t="shared" si="281"/>
        <v>2</v>
      </c>
      <c r="E432" s="14">
        <f t="shared" si="282"/>
        <v>2</v>
      </c>
      <c r="F432" s="53">
        <f t="shared" si="283"/>
        <v>44178</v>
      </c>
      <c r="G432" s="66">
        <f t="shared" si="284"/>
        <v>1.01</v>
      </c>
      <c r="H432" s="66">
        <f t="shared" si="332"/>
        <v>0.1</v>
      </c>
      <c r="I432" s="172">
        <f t="shared" si="285"/>
        <v>6.6E-3</v>
      </c>
      <c r="J432" s="14">
        <f t="shared" si="286"/>
        <v>6</v>
      </c>
      <c r="K432" s="18">
        <f t="shared" si="287"/>
        <v>0.13762576187973954</v>
      </c>
      <c r="L432" s="18">
        <f t="shared" si="288"/>
        <v>6.6666666666666671E-3</v>
      </c>
      <c r="M432" s="6">
        <f t="shared" si="289"/>
        <v>4858.9215196985388</v>
      </c>
      <c r="N432" s="6">
        <f t="shared" si="326"/>
        <v>32.068882030010357</v>
      </c>
      <c r="O432" s="6">
        <f t="shared" si="290"/>
        <v>6339476.0479444992</v>
      </c>
      <c r="P432" s="6">
        <f>IF($B432&lt;$D$12,0,IF('Plot Data'!X382&gt;0,'Plot Data'!X382,MAX(0,MIN($D$15,$O432))))</f>
        <v>0</v>
      </c>
      <c r="Q432" s="97">
        <f t="shared" si="291"/>
        <v>0</v>
      </c>
      <c r="R432" s="97">
        <f t="shared" si="292"/>
        <v>0</v>
      </c>
      <c r="S432" s="6">
        <f t="shared" si="293"/>
        <v>4858.9215196985388</v>
      </c>
      <c r="T432" s="6"/>
      <c r="U432" s="6"/>
      <c r="V432" s="6">
        <f t="shared" si="294"/>
        <v>0</v>
      </c>
      <c r="W432" s="149">
        <f t="shared" si="327"/>
        <v>1</v>
      </c>
      <c r="X432" s="97">
        <f t="shared" si="295"/>
        <v>0</v>
      </c>
      <c r="Y432" s="6">
        <f t="shared" si="296"/>
        <v>1041.5629031774447</v>
      </c>
      <c r="Z432" s="6">
        <f t="shared" si="297"/>
        <v>3965.8120439446379</v>
      </c>
      <c r="AA432" s="6">
        <f t="shared" si="298"/>
        <v>3957.9390320742896</v>
      </c>
      <c r="AB432" s="6">
        <f t="shared" si="299"/>
        <v>206.16891941974714</v>
      </c>
      <c r="AC432" s="6">
        <f t="shared" si="300"/>
        <v>195.81901892405679</v>
      </c>
      <c r="AD432" s="6">
        <f t="array" ref="AD432">SUM(($A432-A402:A432=J402:J432)*(N402:N432))</f>
        <v>34.017871704258276</v>
      </c>
      <c r="AE432" s="6">
        <f t="shared" si="301"/>
        <v>7496131.6469216663</v>
      </c>
      <c r="AF432" s="6">
        <f t="shared" si="328"/>
        <v>6950105.4822374415</v>
      </c>
      <c r="AG432" s="6">
        <f t="shared" si="329"/>
        <v>0</v>
      </c>
      <c r="AH432" s="6">
        <f t="shared" si="302"/>
        <v>0</v>
      </c>
      <c r="AI432" s="6">
        <f t="shared" si="303"/>
        <v>0</v>
      </c>
      <c r="AJ432" s="6">
        <f t="shared" si="304"/>
        <v>14819.950291988125</v>
      </c>
      <c r="AK432" s="6">
        <f t="shared" si="305"/>
        <v>20003.553459376537</v>
      </c>
      <c r="AL432" s="6">
        <f t="shared" si="306"/>
        <v>2764.6285070012345</v>
      </c>
      <c r="AM432" s="6">
        <f t="shared" si="307"/>
        <v>37588.132258365891</v>
      </c>
      <c r="AN432" s="6">
        <f t="shared" si="308"/>
        <v>508438.03242585866</v>
      </c>
      <c r="AO432" s="6">
        <f t="shared" si="309"/>
        <v>3868.3530783377923</v>
      </c>
      <c r="AP432" s="6">
        <f t="shared" si="310"/>
        <v>34.941527403202727</v>
      </c>
      <c r="AQ432" s="14">
        <f t="shared" si="311"/>
        <v>10</v>
      </c>
      <c r="AR432" s="146">
        <f t="shared" si="312"/>
        <v>0</v>
      </c>
      <c r="AS432" s="146">
        <f t="shared" si="313"/>
        <v>0.6</v>
      </c>
      <c r="AT432" s="146">
        <f t="shared" si="314"/>
        <v>1</v>
      </c>
      <c r="AU432" s="77">
        <f t="shared" si="315"/>
        <v>0</v>
      </c>
      <c r="AV432" s="77">
        <f t="shared" si="316"/>
        <v>2301.6743621402134</v>
      </c>
      <c r="AW432" s="77">
        <f t="shared" si="317"/>
        <v>121.14075590211651</v>
      </c>
      <c r="AX432" s="77">
        <f t="shared" si="318"/>
        <v>83.325032254195577</v>
      </c>
      <c r="AY432" s="6">
        <f t="shared" si="330"/>
        <v>2506.1401502965255</v>
      </c>
      <c r="AZ432" s="6">
        <f t="shared" si="319"/>
        <v>219946.23280337805</v>
      </c>
      <c r="BA432" s="6">
        <f t="shared" si="320"/>
        <v>2581.0251322054996</v>
      </c>
      <c r="BB432" s="6">
        <f t="shared" si="321"/>
        <v>549894.51776256203</v>
      </c>
      <c r="BC432" s="6">
        <f t="shared" si="322"/>
        <v>109978.90355251245</v>
      </c>
      <c r="BD432" s="6">
        <f t="shared" si="323"/>
        <v>20800.762723090862</v>
      </c>
      <c r="BE432" s="6">
        <f t="shared" si="324"/>
        <v>0</v>
      </c>
      <c r="BF432" s="6">
        <f t="shared" si="331"/>
        <v>0</v>
      </c>
      <c r="BG432" s="6"/>
      <c r="BH432" s="6"/>
      <c r="BI432" s="51">
        <f t="shared" si="325"/>
        <v>0.92715894138432664</v>
      </c>
      <c r="BT432" s="18"/>
    </row>
    <row r="433" spans="1:72">
      <c r="A433">
        <f t="shared" si="333"/>
        <v>410</v>
      </c>
      <c r="B433" s="30">
        <f t="shared" si="334"/>
        <v>44179</v>
      </c>
      <c r="C433" s="14">
        <f t="shared" si="280"/>
        <v>9</v>
      </c>
      <c r="D433" s="14">
        <f t="shared" si="281"/>
        <v>2</v>
      </c>
      <c r="E433" s="14">
        <f t="shared" si="282"/>
        <v>2</v>
      </c>
      <c r="F433" s="53">
        <f t="shared" si="283"/>
        <v>44179</v>
      </c>
      <c r="G433" s="66">
        <f t="shared" si="284"/>
        <v>1.01</v>
      </c>
      <c r="H433" s="66">
        <f t="shared" si="332"/>
        <v>0.1</v>
      </c>
      <c r="I433" s="172">
        <f t="shared" si="285"/>
        <v>6.6E-3</v>
      </c>
      <c r="J433" s="14">
        <f t="shared" si="286"/>
        <v>6</v>
      </c>
      <c r="K433" s="18">
        <f t="shared" si="287"/>
        <v>0.13757065872052729</v>
      </c>
      <c r="L433" s="18">
        <f t="shared" si="288"/>
        <v>6.6666666666666671E-3</v>
      </c>
      <c r="M433" s="6">
        <f t="shared" si="289"/>
        <v>4809.1232067453311</v>
      </c>
      <c r="N433" s="6">
        <f t="shared" si="326"/>
        <v>31.740213164519187</v>
      </c>
      <c r="O433" s="6">
        <f t="shared" si="290"/>
        <v>6339761.9874638049</v>
      </c>
      <c r="P433" s="6">
        <f>IF($B433&lt;$D$12,0,IF('Plot Data'!X383&gt;0,'Plot Data'!X383,MAX(0,MIN($D$15,$O433))))</f>
        <v>0</v>
      </c>
      <c r="Q433" s="97">
        <f t="shared" si="291"/>
        <v>0</v>
      </c>
      <c r="R433" s="97">
        <f t="shared" si="292"/>
        <v>0</v>
      </c>
      <c r="S433" s="6">
        <f t="shared" si="293"/>
        <v>4809.1232067453311</v>
      </c>
      <c r="T433" s="6"/>
      <c r="U433" s="6"/>
      <c r="V433" s="6">
        <f t="shared" si="294"/>
        <v>0</v>
      </c>
      <c r="W433" s="149">
        <f t="shared" si="327"/>
        <v>1</v>
      </c>
      <c r="X433" s="97">
        <f t="shared" si="295"/>
        <v>0</v>
      </c>
      <c r="Y433" s="6">
        <f t="shared" si="296"/>
        <v>1030.8445970987357</v>
      </c>
      <c r="Z433" s="6">
        <f t="shared" si="297"/>
        <v>3926.8785420724435</v>
      </c>
      <c r="AA433" s="6">
        <f t="shared" si="298"/>
        <v>3917.2094689751957</v>
      </c>
      <c r="AB433" s="6">
        <f t="shared" si="299"/>
        <v>203.968593287098</v>
      </c>
      <c r="AC433" s="6">
        <f t="shared" si="300"/>
        <v>203.08822435298762</v>
      </c>
      <c r="AD433" s="6">
        <f t="array" ref="AD433">SUM(($A433-A403:A433=J403:J433)*(N403:N433))</f>
        <v>33.65481789237117</v>
      </c>
      <c r="AE433" s="6">
        <f t="shared" si="301"/>
        <v>7496097.9921037741</v>
      </c>
      <c r="AF433" s="6">
        <f t="shared" si="328"/>
        <v>6945296.3590306966</v>
      </c>
      <c r="AG433" s="6">
        <f t="shared" si="329"/>
        <v>0</v>
      </c>
      <c r="AH433" s="6">
        <f t="shared" si="302"/>
        <v>0</v>
      </c>
      <c r="AI433" s="6">
        <f t="shared" si="303"/>
        <v>0</v>
      </c>
      <c r="AJ433" s="6">
        <f t="shared" si="304"/>
        <v>14671.350359562279</v>
      </c>
      <c r="AK433" s="6">
        <f t="shared" si="305"/>
        <v>19809.253939186681</v>
      </c>
      <c r="AL433" s="6">
        <f t="shared" si="306"/>
        <v>2731.8540580429735</v>
      </c>
      <c r="AM433" s="6">
        <f t="shared" si="307"/>
        <v>37212.45835679194</v>
      </c>
      <c r="AN433" s="6">
        <f t="shared" si="308"/>
        <v>513589.17471628555</v>
      </c>
      <c r="AO433" s="6">
        <f t="shared" si="309"/>
        <v>3902.0078962301636</v>
      </c>
      <c r="AP433" s="6">
        <f t="shared" si="310"/>
        <v>34.597559575055065</v>
      </c>
      <c r="AQ433" s="14">
        <f t="shared" si="311"/>
        <v>10</v>
      </c>
      <c r="AR433" s="146">
        <f t="shared" si="312"/>
        <v>0</v>
      </c>
      <c r="AS433" s="146">
        <f t="shared" si="313"/>
        <v>0.6</v>
      </c>
      <c r="AT433" s="146">
        <f t="shared" si="314"/>
        <v>1</v>
      </c>
      <c r="AU433" s="77">
        <f t="shared" si="315"/>
        <v>0</v>
      </c>
      <c r="AV433" s="77">
        <f t="shared" si="316"/>
        <v>2281.7868838671757</v>
      </c>
      <c r="AW433" s="77">
        <f t="shared" si="317"/>
        <v>120.09404651932506</v>
      </c>
      <c r="AX433" s="77">
        <f t="shared" si="318"/>
        <v>82.467567767898856</v>
      </c>
      <c r="AY433" s="6">
        <f t="shared" si="330"/>
        <v>2484.3484981543997</v>
      </c>
      <c r="AZ433" s="6">
        <f t="shared" si="319"/>
        <v>222430.58130153245</v>
      </c>
      <c r="BA433" s="6">
        <f t="shared" si="320"/>
        <v>2557.8424079463084</v>
      </c>
      <c r="BB433" s="6">
        <f t="shared" si="321"/>
        <v>554703.64096930739</v>
      </c>
      <c r="BC433" s="6">
        <f t="shared" si="322"/>
        <v>110940.72819386152</v>
      </c>
      <c r="BD433" s="6">
        <f t="shared" si="323"/>
        <v>21004.731316377962</v>
      </c>
      <c r="BE433" s="6">
        <f t="shared" si="324"/>
        <v>0</v>
      </c>
      <c r="BF433" s="6">
        <f t="shared" si="331"/>
        <v>0</v>
      </c>
      <c r="BG433" s="6"/>
      <c r="BH433" s="6"/>
      <c r="BI433" s="51">
        <f t="shared" si="325"/>
        <v>0.92652155379328283</v>
      </c>
      <c r="BT433" s="18"/>
    </row>
    <row r="434" spans="1:72">
      <c r="A434">
        <f t="shared" si="333"/>
        <v>411</v>
      </c>
      <c r="B434" s="30">
        <f t="shared" si="334"/>
        <v>44180</v>
      </c>
      <c r="C434" s="14">
        <f t="shared" si="280"/>
        <v>9</v>
      </c>
      <c r="D434" s="14">
        <f t="shared" si="281"/>
        <v>2</v>
      </c>
      <c r="E434" s="14">
        <f t="shared" si="282"/>
        <v>2</v>
      </c>
      <c r="F434" s="53">
        <f t="shared" si="283"/>
        <v>44180</v>
      </c>
      <c r="G434" s="66">
        <f t="shared" si="284"/>
        <v>1.01</v>
      </c>
      <c r="H434" s="66">
        <f t="shared" si="332"/>
        <v>0.1</v>
      </c>
      <c r="I434" s="172">
        <f t="shared" si="285"/>
        <v>6.6E-3</v>
      </c>
      <c r="J434" s="14">
        <f t="shared" si="286"/>
        <v>6</v>
      </c>
      <c r="K434" s="18">
        <f t="shared" si="287"/>
        <v>0.13751609837340673</v>
      </c>
      <c r="L434" s="18">
        <f t="shared" si="288"/>
        <v>6.6666666666666671E-3</v>
      </c>
      <c r="M434" s="6">
        <f t="shared" si="289"/>
        <v>4759.850533108226</v>
      </c>
      <c r="N434" s="6">
        <f t="shared" si="326"/>
        <v>31.415013518514293</v>
      </c>
      <c r="O434" s="6">
        <f t="shared" si="290"/>
        <v>6340052.7036849344</v>
      </c>
      <c r="P434" s="6">
        <f>IF($B434&lt;$D$12,0,IF('Plot Data'!X384&gt;0,'Plot Data'!X384,MAX(0,MIN($D$15,$O434))))</f>
        <v>10</v>
      </c>
      <c r="Q434" s="97">
        <f t="shared" si="291"/>
        <v>9.3114397956737616</v>
      </c>
      <c r="R434" s="97">
        <f t="shared" si="292"/>
        <v>0.68856020432623966</v>
      </c>
      <c r="S434" s="6">
        <f t="shared" si="293"/>
        <v>4759.850533108226</v>
      </c>
      <c r="T434" s="6"/>
      <c r="U434" s="6"/>
      <c r="V434" s="6">
        <f t="shared" si="294"/>
        <v>0</v>
      </c>
      <c r="W434" s="149">
        <f t="shared" si="327"/>
        <v>1</v>
      </c>
      <c r="X434" s="97">
        <f t="shared" si="295"/>
        <v>0</v>
      </c>
      <c r="Y434" s="6">
        <f t="shared" si="296"/>
        <v>1019.8429664354901</v>
      </c>
      <c r="Z434" s="6">
        <f t="shared" si="297"/>
        <v>3887.1372157588312</v>
      </c>
      <c r="AA434" s="6">
        <f t="shared" si="298"/>
        <v>3875.4032724548624</v>
      </c>
      <c r="AB434" s="6">
        <f t="shared" si="299"/>
        <v>201.90125983686085</v>
      </c>
      <c r="AC434" s="6">
        <f t="shared" si="300"/>
        <v>210.59968934537523</v>
      </c>
      <c r="AD434" s="6">
        <f t="array" ref="AD434">SUM(($A434-A404:A434=J404:J434)*(N404:N434))</f>
        <v>33.313707873082038</v>
      </c>
      <c r="AE434" s="6">
        <f t="shared" si="301"/>
        <v>7496064.6783959009</v>
      </c>
      <c r="AF434" s="6">
        <f t="shared" si="328"/>
        <v>6940527.1970577929</v>
      </c>
      <c r="AG434" s="6">
        <f t="shared" si="329"/>
        <v>9.3114397956737616</v>
      </c>
      <c r="AH434" s="6">
        <f t="shared" si="302"/>
        <v>0</v>
      </c>
      <c r="AI434" s="6">
        <f t="shared" si="303"/>
        <v>0.68856020432623966</v>
      </c>
      <c r="AJ434" s="6">
        <f t="shared" si="304"/>
        <v>14524.220710476186</v>
      </c>
      <c r="AK434" s="6">
        <f t="shared" si="305"/>
        <v>19619.086622653787</v>
      </c>
      <c r="AL434" s="6">
        <f t="shared" si="306"/>
        <v>2689.8419206613771</v>
      </c>
      <c r="AM434" s="6">
        <f t="shared" si="307"/>
        <v>36833.149253791351</v>
      </c>
      <c r="AN434" s="6">
        <f t="shared" si="308"/>
        <v>518694.33208431693</v>
      </c>
      <c r="AO434" s="6">
        <f t="shared" si="309"/>
        <v>3935.3216041032456</v>
      </c>
      <c r="AP434" s="6">
        <f t="shared" si="310"/>
        <v>34.312200200751896</v>
      </c>
      <c r="AQ434" s="14">
        <f t="shared" si="311"/>
        <v>10</v>
      </c>
      <c r="AR434" s="146">
        <f t="shared" si="312"/>
        <v>0</v>
      </c>
      <c r="AS434" s="146">
        <f t="shared" si="313"/>
        <v>0.6</v>
      </c>
      <c r="AT434" s="146">
        <f t="shared" si="314"/>
        <v>1</v>
      </c>
      <c r="AU434" s="77">
        <f t="shared" si="315"/>
        <v>0</v>
      </c>
      <c r="AV434" s="77">
        <f t="shared" si="316"/>
        <v>2260.5128650484435</v>
      </c>
      <c r="AW434" s="77">
        <f t="shared" si="317"/>
        <v>118.97436131833913</v>
      </c>
      <c r="AX434" s="77">
        <f t="shared" si="318"/>
        <v>81.587437314839192</v>
      </c>
      <c r="AY434" s="6">
        <f t="shared" si="330"/>
        <v>2461.0746636816216</v>
      </c>
      <c r="AZ434" s="6">
        <f t="shared" si="319"/>
        <v>224891.65596521407</v>
      </c>
      <c r="BA434" s="6">
        <f t="shared" si="320"/>
        <v>2533.6821759913955</v>
      </c>
      <c r="BB434" s="6">
        <f t="shared" si="321"/>
        <v>559463.49150241562</v>
      </c>
      <c r="BC434" s="6">
        <f t="shared" si="322"/>
        <v>111892.69830048317</v>
      </c>
      <c r="BD434" s="6">
        <f t="shared" si="323"/>
        <v>21206.632576214823</v>
      </c>
      <c r="BE434" s="6">
        <f t="shared" si="324"/>
        <v>10</v>
      </c>
      <c r="BF434" s="6">
        <f t="shared" si="331"/>
        <v>0</v>
      </c>
      <c r="BG434" s="6"/>
      <c r="BH434" s="6"/>
      <c r="BI434" s="51">
        <f t="shared" si="325"/>
        <v>0.92589069148517655</v>
      </c>
      <c r="BT434" s="18"/>
    </row>
    <row r="435" spans="1:72">
      <c r="A435">
        <f t="shared" si="333"/>
        <v>412</v>
      </c>
      <c r="B435" s="30">
        <f t="shared" si="334"/>
        <v>44181</v>
      </c>
      <c r="C435" s="14">
        <f t="shared" si="280"/>
        <v>9</v>
      </c>
      <c r="D435" s="14">
        <f t="shared" si="281"/>
        <v>2</v>
      </c>
      <c r="E435" s="14">
        <f t="shared" si="282"/>
        <v>2</v>
      </c>
      <c r="F435" s="53">
        <f t="shared" si="283"/>
        <v>44181</v>
      </c>
      <c r="G435" s="66">
        <f t="shared" si="284"/>
        <v>1.01</v>
      </c>
      <c r="H435" s="66">
        <f t="shared" si="332"/>
        <v>0.1</v>
      </c>
      <c r="I435" s="172">
        <f t="shared" si="285"/>
        <v>6.6E-3</v>
      </c>
      <c r="J435" s="14">
        <f t="shared" si="286"/>
        <v>6</v>
      </c>
      <c r="K435" s="18">
        <f t="shared" si="287"/>
        <v>0.13746207571740968</v>
      </c>
      <c r="L435" s="18">
        <f t="shared" si="288"/>
        <v>6.6666666666666671E-3</v>
      </c>
      <c r="M435" s="6">
        <f t="shared" si="289"/>
        <v>4711.342177340578</v>
      </c>
      <c r="N435" s="6">
        <f t="shared" si="326"/>
        <v>31.094858370447813</v>
      </c>
      <c r="O435" s="6">
        <f t="shared" si="290"/>
        <v>6340336.7997707929</v>
      </c>
      <c r="P435" s="6">
        <f>IF($B435&lt;$D$12,0,IF('Plot Data'!X385&gt;0,'Plot Data'!X385,MAX(0,MIN($D$15,$O435))))</f>
        <v>787.5</v>
      </c>
      <c r="Q435" s="97">
        <f t="shared" si="291"/>
        <v>732.73935441244657</v>
      </c>
      <c r="R435" s="97">
        <f t="shared" si="292"/>
        <v>54.760645587553448</v>
      </c>
      <c r="S435" s="6">
        <f t="shared" si="293"/>
        <v>4711.3358565930412</v>
      </c>
      <c r="T435" s="6"/>
      <c r="U435" s="6"/>
      <c r="V435" s="6">
        <f t="shared" si="294"/>
        <v>6.3207475369395751E-3</v>
      </c>
      <c r="W435" s="149">
        <f t="shared" si="327"/>
        <v>0.99932118472807219</v>
      </c>
      <c r="X435" s="97">
        <f t="shared" si="295"/>
        <v>0</v>
      </c>
      <c r="Y435" s="6">
        <f t="shared" si="296"/>
        <v>1009.5062991843042</v>
      </c>
      <c r="Z435" s="6">
        <f t="shared" si="297"/>
        <v>3847.2985653962651</v>
      </c>
      <c r="AA435" s="6">
        <f t="shared" si="298"/>
        <v>3836.1239369003561</v>
      </c>
      <c r="AB435" s="6">
        <f t="shared" si="299"/>
        <v>200.15674419887509</v>
      </c>
      <c r="AC435" s="6">
        <f t="shared" si="300"/>
        <v>183.24639336574552</v>
      </c>
      <c r="AD435" s="6">
        <f t="array" ref="AD435">SUM(($A435-A405:A435=J405:J435)*(N405:N435))</f>
        <v>33.025862792814394</v>
      </c>
      <c r="AE435" s="6">
        <f t="shared" si="301"/>
        <v>7496031.6525331084</v>
      </c>
      <c r="AF435" s="6">
        <f t="shared" si="328"/>
        <v>6935083.1218467876</v>
      </c>
      <c r="AG435" s="6">
        <f t="shared" si="329"/>
        <v>742.04447346058339</v>
      </c>
      <c r="AH435" s="6">
        <f t="shared" si="302"/>
        <v>0</v>
      </c>
      <c r="AI435" s="6">
        <f t="shared" si="303"/>
        <v>55.449205791879685</v>
      </c>
      <c r="AJ435" s="6">
        <f t="shared" si="304"/>
        <v>14378.758023236194</v>
      </c>
      <c r="AK435" s="6">
        <f t="shared" si="305"/>
        <v>19430.104506950822</v>
      </c>
      <c r="AL435" s="6">
        <f t="shared" si="306"/>
        <v>2673.7264087016924</v>
      </c>
      <c r="AM435" s="6">
        <f t="shared" si="307"/>
        <v>36482.588938888715</v>
      </c>
      <c r="AN435" s="6">
        <f t="shared" si="308"/>
        <v>523668.44806817971</v>
      </c>
      <c r="AO435" s="6">
        <f t="shared" si="309"/>
        <v>3968.3474668960598</v>
      </c>
      <c r="AP435" s="6">
        <f t="shared" si="310"/>
        <v>34.005615529154838</v>
      </c>
      <c r="AQ435" s="14">
        <f t="shared" si="311"/>
        <v>10</v>
      </c>
      <c r="AR435" s="146">
        <f t="shared" si="312"/>
        <v>0</v>
      </c>
      <c r="AS435" s="146">
        <f t="shared" si="313"/>
        <v>0.6</v>
      </c>
      <c r="AT435" s="146">
        <f t="shared" si="314"/>
        <v>1</v>
      </c>
      <c r="AU435" s="77">
        <f t="shared" si="315"/>
        <v>0</v>
      </c>
      <c r="AV435" s="77">
        <f t="shared" si="316"/>
        <v>2238.3207689812925</v>
      </c>
      <c r="AW435" s="77">
        <f t="shared" si="317"/>
        <v>117.8063562621733</v>
      </c>
      <c r="AX435" s="77">
        <f t="shared" si="318"/>
        <v>80.760503934744335</v>
      </c>
      <c r="AY435" s="6">
        <f t="shared" si="330"/>
        <v>2436.8876291782103</v>
      </c>
      <c r="AZ435" s="6">
        <f t="shared" si="319"/>
        <v>227328.54359439228</v>
      </c>
      <c r="BA435" s="6">
        <f t="shared" si="320"/>
        <v>2509.1398799882072</v>
      </c>
      <c r="BB435" s="6">
        <f t="shared" si="321"/>
        <v>564174.83367975615</v>
      </c>
      <c r="BC435" s="6">
        <f t="shared" si="322"/>
        <v>112834.96673595128</v>
      </c>
      <c r="BD435" s="6">
        <f t="shared" si="323"/>
        <v>21406.789320413696</v>
      </c>
      <c r="BE435" s="6">
        <f t="shared" si="324"/>
        <v>797.5</v>
      </c>
      <c r="BF435" s="6">
        <f t="shared" si="331"/>
        <v>0</v>
      </c>
      <c r="BG435" s="6"/>
      <c r="BH435" s="6"/>
      <c r="BI435" s="51">
        <f t="shared" si="325"/>
        <v>0.92526625924484307</v>
      </c>
      <c r="BT435" s="18"/>
    </row>
    <row r="436" spans="1:72">
      <c r="A436">
        <f t="shared" si="333"/>
        <v>413</v>
      </c>
      <c r="B436" s="30">
        <f t="shared" si="334"/>
        <v>44182</v>
      </c>
      <c r="C436" s="14">
        <f t="shared" si="280"/>
        <v>9</v>
      </c>
      <c r="D436" s="14">
        <f t="shared" si="281"/>
        <v>2</v>
      </c>
      <c r="E436" s="14">
        <f t="shared" si="282"/>
        <v>2</v>
      </c>
      <c r="F436" s="53">
        <f t="shared" si="283"/>
        <v>44182</v>
      </c>
      <c r="G436" s="66">
        <f t="shared" si="284"/>
        <v>1.01</v>
      </c>
      <c r="H436" s="66">
        <f t="shared" si="332"/>
        <v>0.1</v>
      </c>
      <c r="I436" s="172">
        <f t="shared" si="285"/>
        <v>6.6E-3</v>
      </c>
      <c r="J436" s="14">
        <f t="shared" si="286"/>
        <v>6</v>
      </c>
      <c r="K436" s="18">
        <f t="shared" si="287"/>
        <v>0.13740858321938837</v>
      </c>
      <c r="L436" s="18">
        <f t="shared" si="288"/>
        <v>6.6666666666666671E-3</v>
      </c>
      <c r="M436" s="6">
        <f t="shared" si="289"/>
        <v>4663.452743256742</v>
      </c>
      <c r="N436" s="6">
        <f t="shared" si="326"/>
        <v>30.778788105494495</v>
      </c>
      <c r="O436" s="6">
        <f t="shared" si="290"/>
        <v>6339819.2040550858</v>
      </c>
      <c r="P436" s="6">
        <f>IF($B436&lt;$D$12,0,IF('Plot Data'!X386&gt;0,'Plot Data'!X386,MAX(0,MIN($D$15,$O436))))</f>
        <v>1407.5</v>
      </c>
      <c r="Q436" s="97">
        <f t="shared" si="291"/>
        <v>1308.6814063322709</v>
      </c>
      <c r="R436" s="97">
        <f t="shared" si="292"/>
        <v>98.81859366772899</v>
      </c>
      <c r="S436" s="6">
        <f t="shared" si="293"/>
        <v>4662.953813532823</v>
      </c>
      <c r="T436" s="6"/>
      <c r="U436" s="6"/>
      <c r="V436" s="6">
        <f t="shared" si="294"/>
        <v>0.49892972391837259</v>
      </c>
      <c r="W436" s="149">
        <f t="shared" si="327"/>
        <v>0.99864926941755594</v>
      </c>
      <c r="X436" s="97">
        <f t="shared" si="295"/>
        <v>0</v>
      </c>
      <c r="Y436" s="6">
        <f t="shared" si="296"/>
        <v>1000.7837209943755</v>
      </c>
      <c r="Z436" s="6">
        <f t="shared" si="297"/>
        <v>3807.8804264865812</v>
      </c>
      <c r="AA436" s="6">
        <f t="shared" si="298"/>
        <v>3802.9781397786269</v>
      </c>
      <c r="AB436" s="6">
        <f t="shared" si="299"/>
        <v>198.29060219723189</v>
      </c>
      <c r="AC436" s="6">
        <f t="shared" si="300"/>
        <v>185.11534029477971</v>
      </c>
      <c r="AD436" s="6">
        <f t="array" ref="AD436">SUM(($A436-A406:A436=J406:J436)*(N406:N436))</f>
        <v>32.717949362543266</v>
      </c>
      <c r="AE436" s="6">
        <f t="shared" si="301"/>
        <v>7495998.9345837459</v>
      </c>
      <c r="AF436" s="6">
        <f t="shared" si="328"/>
        <v>6929111.4866269231</v>
      </c>
      <c r="AG436" s="6">
        <f t="shared" si="329"/>
        <v>2050.2269500689358</v>
      </c>
      <c r="AH436" s="6">
        <f t="shared" si="302"/>
        <v>0</v>
      </c>
      <c r="AI436" s="6">
        <f t="shared" si="303"/>
        <v>154.26779945960868</v>
      </c>
      <c r="AJ436" s="6">
        <f t="shared" si="304"/>
        <v>14233.546619011979</v>
      </c>
      <c r="AK436" s="6">
        <f t="shared" si="305"/>
        <v>19236.716191461543</v>
      </c>
      <c r="AL436" s="6">
        <f t="shared" si="306"/>
        <v>2654.1837212416012</v>
      </c>
      <c r="AM436" s="6">
        <f t="shared" si="307"/>
        <v>36124.446531715119</v>
      </c>
      <c r="AN436" s="6">
        <f t="shared" si="308"/>
        <v>528558.50667557982</v>
      </c>
      <c r="AO436" s="6">
        <f t="shared" si="309"/>
        <v>4001.0654162586029</v>
      </c>
      <c r="AP436" s="6">
        <f t="shared" si="310"/>
        <v>33.684877934046391</v>
      </c>
      <c r="AQ436" s="14">
        <f t="shared" si="311"/>
        <v>10</v>
      </c>
      <c r="AR436" s="146">
        <f t="shared" si="312"/>
        <v>0</v>
      </c>
      <c r="AS436" s="146">
        <f t="shared" si="313"/>
        <v>0.6</v>
      </c>
      <c r="AT436" s="146">
        <f t="shared" si="314"/>
        <v>1</v>
      </c>
      <c r="AU436" s="77">
        <f t="shared" si="315"/>
        <v>0</v>
      </c>
      <c r="AV436" s="77">
        <f t="shared" si="316"/>
        <v>2215.6682129825335</v>
      </c>
      <c r="AW436" s="77">
        <f t="shared" si="317"/>
        <v>116.61411647276493</v>
      </c>
      <c r="AX436" s="77">
        <f t="shared" si="318"/>
        <v>80.062697679550027</v>
      </c>
      <c r="AY436" s="6">
        <f t="shared" si="330"/>
        <v>2412.3450271348488</v>
      </c>
      <c r="AZ436" s="6">
        <f t="shared" si="319"/>
        <v>229740.88862152712</v>
      </c>
      <c r="BA436" s="6">
        <f t="shared" si="320"/>
        <v>2484.4725532534731</v>
      </c>
      <c r="BB436" s="6">
        <f t="shared" si="321"/>
        <v>568838.28642301285</v>
      </c>
      <c r="BC436" s="6">
        <f t="shared" si="322"/>
        <v>113767.65728460262</v>
      </c>
      <c r="BD436" s="6">
        <f t="shared" si="323"/>
        <v>21605.079922610927</v>
      </c>
      <c r="BE436" s="6">
        <f t="shared" si="324"/>
        <v>2205</v>
      </c>
      <c r="BF436" s="6">
        <f t="shared" si="331"/>
        <v>0</v>
      </c>
      <c r="BG436" s="6"/>
      <c r="BH436" s="6"/>
      <c r="BI436" s="51">
        <f t="shared" si="325"/>
        <v>0.92464817218679085</v>
      </c>
      <c r="BT436" s="18"/>
    </row>
    <row r="437" spans="1:72">
      <c r="A437">
        <f t="shared" si="333"/>
        <v>414</v>
      </c>
      <c r="B437" s="30">
        <f t="shared" si="334"/>
        <v>44183</v>
      </c>
      <c r="C437" s="14">
        <f t="shared" si="280"/>
        <v>9</v>
      </c>
      <c r="D437" s="14">
        <f t="shared" si="281"/>
        <v>2</v>
      </c>
      <c r="E437" s="14">
        <f t="shared" si="282"/>
        <v>2</v>
      </c>
      <c r="F437" s="53">
        <f t="shared" si="283"/>
        <v>44183</v>
      </c>
      <c r="G437" s="66">
        <f t="shared" si="284"/>
        <v>1.01</v>
      </c>
      <c r="H437" s="66">
        <f t="shared" si="332"/>
        <v>0.1</v>
      </c>
      <c r="I437" s="172">
        <f t="shared" si="285"/>
        <v>6.6E-3</v>
      </c>
      <c r="J437" s="14">
        <f t="shared" si="286"/>
        <v>6</v>
      </c>
      <c r="K437" s="18">
        <f t="shared" si="287"/>
        <v>0.13735561421379278</v>
      </c>
      <c r="L437" s="18">
        <f t="shared" si="288"/>
        <v>6.6666666666666671E-3</v>
      </c>
      <c r="M437" s="6">
        <f t="shared" si="289"/>
        <v>4615.0230643712666</v>
      </c>
      <c r="N437" s="6">
        <f t="shared" si="326"/>
        <v>30.45915222485036</v>
      </c>
      <c r="O437" s="6">
        <f t="shared" si="290"/>
        <v>6338688.3148442265</v>
      </c>
      <c r="P437" s="6">
        <f>IF($B437&lt;$D$12,0,IF('Plot Data'!X387&gt;0,'Plot Data'!X387,MAX(0,MIN($D$15,$O437))))</f>
        <v>4031</v>
      </c>
      <c r="Q437" s="97">
        <f t="shared" si="291"/>
        <v>3745.3049582077642</v>
      </c>
      <c r="R437" s="97">
        <f t="shared" si="292"/>
        <v>285.69504179223588</v>
      </c>
      <c r="S437" s="6">
        <f t="shared" si="293"/>
        <v>4613.6579476631641</v>
      </c>
      <c r="T437" s="6"/>
      <c r="U437" s="6"/>
      <c r="V437" s="6">
        <f t="shared" si="294"/>
        <v>1.365116708102412</v>
      </c>
      <c r="W437" s="149">
        <f t="shared" si="327"/>
        <v>0.99798433190750602</v>
      </c>
      <c r="X437" s="97">
        <f t="shared" si="295"/>
        <v>0</v>
      </c>
      <c r="Y437" s="6">
        <f t="shared" si="296"/>
        <v>991.45301098615948</v>
      </c>
      <c r="Z437" s="6">
        <f t="shared" si="297"/>
        <v>3769.0737418724625</v>
      </c>
      <c r="AA437" s="6">
        <f t="shared" si="298"/>
        <v>3767.5214417474058</v>
      </c>
      <c r="AB437" s="6">
        <f t="shared" si="299"/>
        <v>196.34392710362215</v>
      </c>
      <c r="AC437" s="6">
        <f t="shared" si="300"/>
        <v>186.35880236781111</v>
      </c>
      <c r="AD437" s="6">
        <f t="array" ref="AD437">SUM(($A437-A407:A437=J407:J437)*(N407:N437))</f>
        <v>32.396747972097657</v>
      </c>
      <c r="AE437" s="6">
        <f t="shared" si="301"/>
        <v>7495966.537835774</v>
      </c>
      <c r="AF437" s="6">
        <f t="shared" si="328"/>
        <v>6920752.5237210523</v>
      </c>
      <c r="AG437" s="6">
        <f t="shared" si="329"/>
        <v>5794.1667915685975</v>
      </c>
      <c r="AH437" s="6">
        <f t="shared" si="302"/>
        <v>0</v>
      </c>
      <c r="AI437" s="6">
        <f t="shared" si="303"/>
        <v>439.96284125184457</v>
      </c>
      <c r="AJ437" s="6">
        <f t="shared" si="304"/>
        <v>14088.042930524623</v>
      </c>
      <c r="AK437" s="6">
        <f t="shared" si="305"/>
        <v>19041.924564482979</v>
      </c>
      <c r="AL437" s="6">
        <f t="shared" si="306"/>
        <v>2631.7720980053145</v>
      </c>
      <c r="AM437" s="6">
        <f t="shared" si="307"/>
        <v>35761.739593012913</v>
      </c>
      <c r="AN437" s="6">
        <f t="shared" si="308"/>
        <v>533218.14488888904</v>
      </c>
      <c r="AO437" s="6">
        <f t="shared" si="309"/>
        <v>4033.4621642307006</v>
      </c>
      <c r="AP437" s="6">
        <f t="shared" si="310"/>
        <v>33.356933343146011</v>
      </c>
      <c r="AQ437" s="14">
        <f t="shared" si="311"/>
        <v>10</v>
      </c>
      <c r="AR437" s="146">
        <f t="shared" si="312"/>
        <v>0</v>
      </c>
      <c r="AS437" s="146">
        <f t="shared" si="313"/>
        <v>0.6</v>
      </c>
      <c r="AT437" s="146">
        <f t="shared" si="314"/>
        <v>1</v>
      </c>
      <c r="AU437" s="77">
        <f t="shared" si="315"/>
        <v>0</v>
      </c>
      <c r="AV437" s="77">
        <f t="shared" si="316"/>
        <v>2192.9601822758709</v>
      </c>
      <c r="AW437" s="77">
        <f t="shared" si="317"/>
        <v>115.41895696188794</v>
      </c>
      <c r="AX437" s="77">
        <f t="shared" si="318"/>
        <v>79.316240878892756</v>
      </c>
      <c r="AY437" s="6">
        <f t="shared" si="330"/>
        <v>2387.6953801166514</v>
      </c>
      <c r="AZ437" s="6">
        <f t="shared" si="319"/>
        <v>232128.58400164376</v>
      </c>
      <c r="BA437" s="6">
        <f t="shared" si="320"/>
        <v>2460.0310227399</v>
      </c>
      <c r="BB437" s="6">
        <f t="shared" si="321"/>
        <v>573453.30948738416</v>
      </c>
      <c r="BC437" s="6">
        <f t="shared" si="322"/>
        <v>114690.66189747688</v>
      </c>
      <c r="BD437" s="6">
        <f t="shared" si="323"/>
        <v>21801.423849714549</v>
      </c>
      <c r="BE437" s="6">
        <f t="shared" si="324"/>
        <v>6236</v>
      </c>
      <c r="BF437" s="6">
        <f t="shared" si="331"/>
        <v>0</v>
      </c>
      <c r="BG437" s="6"/>
      <c r="BH437" s="6"/>
      <c r="BI437" s="51">
        <f t="shared" si="325"/>
        <v>0.92403650090365064</v>
      </c>
      <c r="BT437" s="18"/>
    </row>
    <row r="438" spans="1:72">
      <c r="A438">
        <f t="shared" si="333"/>
        <v>415</v>
      </c>
      <c r="B438" s="30">
        <f t="shared" si="334"/>
        <v>44184</v>
      </c>
      <c r="C438" s="14">
        <f t="shared" ref="C438:C501" si="335">IF($B438&lt;$K$4,1,IF($B438&lt;$K$5,2,IF($B438&lt;$K$6,3,IF($B438&lt;$K$7,4,IF($B438&lt;$K$8,5,IF($B438&lt;$K$9,6,IF($B438&lt;$K$10,7,IF($B438&lt;$K$11,8,IF($B438&lt;$K$12,9,IF($B438&lt;$K$13,10,IF($B438&lt;$K$14,11,IF($B438&lt;$K$15,12,IF($B438&lt;$K$16,13,IF($B438&lt;$K$17,14,IF($B438&lt;$K$18,15,16)))))))))))))))</f>
        <v>9</v>
      </c>
      <c r="D438" s="14">
        <f t="shared" ref="D438:D501" si="336">IF($B438&lt;$S$2,IF(G437&lt;$V$3,1,IF(G437&lt;$V$4,2,IF(G437&lt;$V$5,3,4))),IF($E437=1,IF($BA437&lt;$Z$2,2,1),IF($E437=2,IF($BA437&lt;$Z$2,3,IF($BA437&gt;$Z$3,1,2)),IF($E437=3,IF($BA437&lt;$Z$2,4,IF($BA437&gt;$Z$3,2,3)),IF($E437=4,IF($BA437&gt;$Z$3,3,4),5)))))</f>
        <v>2</v>
      </c>
      <c r="E438" s="14">
        <f t="shared" ref="E438:E501" si="337">IF($B438&lt;$S$2,$D438,IF($B438-$F437&gt;INDEX($Y$11:$AB$14,$E437,$D438),$D438,$E437))</f>
        <v>2</v>
      </c>
      <c r="F438" s="53">
        <f t="shared" ref="F438:F501" si="338">IF($B438&lt;$S$2,$B438,IF($E438=$E437,$F437,$B438))</f>
        <v>44184</v>
      </c>
      <c r="G438" s="66">
        <f t="shared" ref="G438:G501" si="339">IF($B438&lt;$S$2,INDEX($N$3:$N$18,$C438,$N$2),INDEX($V$3:$V$6,$E438,$V$2))</f>
        <v>1.01</v>
      </c>
      <c r="H438" s="66">
        <f t="shared" si="332"/>
        <v>0.1</v>
      </c>
      <c r="I438" s="172">
        <f t="shared" ref="I438:I501" si="340">IF($B438&lt;$R$10,$S$9,IF($B438&lt;$R$11,$S$10,IF($B438&lt;$R$12,$S$11,IF($B438&lt;$R$13,$S$12,IF($B438&lt;$R$14,$S$13,IF($B438&lt;$R$15,$S$14,IF($B438&lt;$R$16,$S$15,IF($B438&lt;$R$17,$S$16,IF($B438&lt;$R$18,$S$17,$S$18)))))))))</f>
        <v>6.6E-3</v>
      </c>
      <c r="J438" s="14">
        <f t="shared" ref="J438:J501" si="341">IF($B438&lt;$R$10,$T$9,IF($B438&lt;$R$11,$T$10,IF($B438&lt;$R$12,$T$11,IF($B438&lt;$R$13,$T$12,IF($B438&lt;$R$14,$T$13,IF($B438&lt;$R$15,$T$14,IF($B438&lt;$R$16,$T$15,IF($B438&lt;$R$17,$T$16,IF($B438&lt;$R$18,$T$17,$T$18)))))))))</f>
        <v>6</v>
      </c>
      <c r="K438" s="18">
        <f t="shared" ref="K438:K501" si="342">IF(ABS(1-$BI437*$G438)&lt;$G$19,1/$G$6,(($BI437*$G438)^(1/$G$6)-1)/(1-1/($BI437*$G438)))</f>
        <v>0.13730317535054665</v>
      </c>
      <c r="L438" s="18">
        <f t="shared" ref="L438:L501" si="343">IF($G$8-$E$8&gt;1,H438/($G$8-$E$8),H438)</f>
        <v>6.6666666666666671E-3</v>
      </c>
      <c r="M438" s="6">
        <f t="shared" ref="M438:M501" si="344">IF($B438=$K$4,$O$4,$K438*($AJ437+$AK437)+$L438*$AL437)</f>
        <v>4566.3948836449745</v>
      </c>
      <c r="N438" s="6">
        <f t="shared" si="326"/>
        <v>30.138206232056831</v>
      </c>
      <c r="O438" s="6">
        <f t="shared" ref="O438:O501" si="345">MAX(0,$G$14*(AE437-AM437)-BE437)</f>
        <v>6334938.0785063468</v>
      </c>
      <c r="P438" s="6">
        <f>IF($B438&lt;$D$12,0,IF('Plot Data'!X388&gt;0,'Plot Data'!X388,MAX(0,MIN($D$15,$O438))))</f>
        <v>2926</v>
      </c>
      <c r="Q438" s="97">
        <f t="shared" ref="Q438:Q501" si="346">$P438*$AF437/($AF437+$AN437)</f>
        <v>2716.6892364743039</v>
      </c>
      <c r="R438" s="97">
        <f t="shared" ref="R438:R501" si="347">$P438*$AN437/($AF437+$AN437)</f>
        <v>209.31076352569596</v>
      </c>
      <c r="S438" s="6">
        <f t="shared" ref="S438:S501" si="348">$M438*AF437/($AF437+$AG437)</f>
        <v>4562.5750214864984</v>
      </c>
      <c r="T438" s="6"/>
      <c r="U438" s="6"/>
      <c r="V438" s="6">
        <f t="shared" ref="V438:V501" si="349">$M438*AG437/($AF437+$AG437)</f>
        <v>3.8198621584757295</v>
      </c>
      <c r="W438" s="149">
        <f t="shared" si="327"/>
        <v>0.99732640079828205</v>
      </c>
      <c r="X438" s="97">
        <f t="shared" ref="X438:X501" si="350">$G$13*($W438/INDEX($W$24:$W$896,$A438-$G$12,$W$23))*INDEX($Q$24:$Q$896,$A438-$G$12,$Q$23)</f>
        <v>0</v>
      </c>
      <c r="Y438" s="6">
        <f t="shared" ref="Y438:Y501" si="351">$D$6*INDEX($M$24:$M$896,$A438-$G$6,$M$23)</f>
        <v>981.71963551811086</v>
      </c>
      <c r="Z438" s="6">
        <f t="shared" ref="Z438:Z501" si="352">($D$7+$D$8)*INDEX($M$24:$M$896,$A438-$E$7,$M$23)</f>
        <v>3730.7621946053937</v>
      </c>
      <c r="AA438" s="6">
        <f t="shared" ref="AA438:AA501" si="353">$D$7*INDEX($M$24:$M$896,$A438-$G$7,$M$23)</f>
        <v>3730.5346149688212</v>
      </c>
      <c r="AB438" s="6">
        <f t="shared" ref="AB438:AB501" si="354">$D$8*INDEX($M$24:$M$896,$A438-$E$8,$M$23)</f>
        <v>194.35686078794154</v>
      </c>
      <c r="AC438" s="6">
        <f t="shared" ref="AC438:AC501" si="355">($D$8-INDEX($I$24:$I$896,$A438-$G$8,1))*INDEX($M$24:$M$896,$A438-$G$8,1)</f>
        <v>186.86091635970234</v>
      </c>
      <c r="AD438" s="6">
        <f t="array" ref="AD438">SUM(($A438-A408:A438=J408:J438)*(N408:N438))</f>
        <v>32.068882030010357</v>
      </c>
      <c r="AE438" s="6">
        <f t="shared" ref="AE438:AE501" si="356">AE437-AD438</f>
        <v>7495934.4689537436</v>
      </c>
      <c r="AF438" s="6">
        <f t="shared" si="328"/>
        <v>6913473.2594630914</v>
      </c>
      <c r="AG438" s="6">
        <f t="shared" si="329"/>
        <v>8507.0361658844249</v>
      </c>
      <c r="AH438" s="6">
        <f t="shared" ref="AH438:AH501" si="357">AH437+X438</f>
        <v>0</v>
      </c>
      <c r="AI438" s="6">
        <f t="shared" ref="AI438:AI501" si="358">AI437+R438</f>
        <v>649.27360477754053</v>
      </c>
      <c r="AJ438" s="6">
        <f t="shared" ref="AJ438:AJ501" si="359">AJ437+S438+V438-Z438-Y438</f>
        <v>13941.955984046092</v>
      </c>
      <c r="AK438" s="6">
        <f t="shared" ref="AK438:AK501" si="360">AK437+Z438-AB438-AA438</f>
        <v>18847.795283331609</v>
      </c>
      <c r="AL438" s="6">
        <f t="shared" ref="AL438:AL501" si="361">AL437+AB438-AD438-AC438</f>
        <v>2607.1991604035434</v>
      </c>
      <c r="AM438" s="6">
        <f t="shared" ref="AM438:AM501" si="362">AJ438+AK438+AL438</f>
        <v>35396.950427781245</v>
      </c>
      <c r="AN438" s="6">
        <f t="shared" ref="AN438:AN501" si="363">AN437+Y438+AA438+AC438-R438</f>
        <v>537907.94929221005</v>
      </c>
      <c r="AO438" s="6">
        <f t="shared" ref="AO438:AO501" si="364">AO437+AD438</f>
        <v>4065.5310462607108</v>
      </c>
      <c r="AP438" s="6">
        <f t="shared" ref="AP438:AP501" si="365">(INDEX($AO$24:$AO$896,$A438)-INDEX($AO$24:$AO$896,$A438-$G$16))/$G$16</f>
        <v>33.027977089596661</v>
      </c>
      <c r="AQ438" s="14">
        <f t="shared" ref="AQ438:AQ501" si="366">IF($B438&lt;$AD$4,1,IF($B438&lt;$AD$5,2,IF($B438&lt;$AD$6,3,IF($B438&lt;$AD$7,4,IF($B438&lt;$AD$8,5,IF($B438&lt;$AD$9,6,IF($B438&lt;$AD$10,7,IF($B438&lt;$AD$11,8,IF($B438&lt;$AD$12,9,IF($B438&lt;$AD$13,10,IF($B438&lt;$AH$2,10,IF($B438&lt;$AD$14,11,IF($B438&lt;$AD$15,12,IF($B438&lt;$AD$16,13,IF($B438&lt;$AD$17,14,IF($B438&lt;$AD$18,15,16))))))))))))))))</f>
        <v>10</v>
      </c>
      <c r="AR438" s="146">
        <f t="shared" ref="AR438:AR501" si="367">INDEX($AE$3:$AF$18,$AQ438,$AF$2)</f>
        <v>0</v>
      </c>
      <c r="AS438" s="146">
        <f t="shared" ref="AS438:AS501" si="368">INDEX($AE$3:$AF$18,$AQ438,$AE$2)</f>
        <v>0.6</v>
      </c>
      <c r="AT438" s="146">
        <f t="shared" ref="AT438:AT501" si="369">IF($B438&lt;$AH$3,0,$AI$3)</f>
        <v>1</v>
      </c>
      <c r="AU438" s="77">
        <f t="shared" ref="AU438:AU501" si="370">AR438*$D$6*INDEX($M$24:$M$896,$A438-$F$6,$M$23)</f>
        <v>0</v>
      </c>
      <c r="AV438" s="77">
        <f t="shared" ref="AV438:AV501" si="371">AS438*$D$7*INDEX($M$24:$M$896,$A438-$F$7,$M$23)</f>
        <v>2170.4918430973507</v>
      </c>
      <c r="AW438" s="77">
        <f t="shared" ref="AW438:AW501" si="372">AS438*$D$8*INDEX($M$24:$M$896,$A438-$F$7,$M$23)</f>
        <v>114.23641279459743</v>
      </c>
      <c r="AX438" s="77">
        <f t="shared" ref="AX438:AX501" si="373">AT438*($D$8*INDEX($M$24:$M$896,$A438-$F$8,$M$23)-INDEX($AW$24:$AW$896,$A438-($F$8-$F$7),1))</f>
        <v>78.537570841448854</v>
      </c>
      <c r="AY438" s="6">
        <f t="shared" si="330"/>
        <v>2363.2658267333973</v>
      </c>
      <c r="AZ438" s="6">
        <f t="shared" ref="AZ438:AZ501" si="374">AZ437+AY438</f>
        <v>234491.84982837716</v>
      </c>
      <c r="BA438" s="6">
        <f t="shared" ref="BA438:BA501" si="375">(INDEX($AZ$24:$AZ$896,$A438)-INDEX($AZ$24:$AZ$896,$A438-$G$16))/$G$16</f>
        <v>2435.9653107565205</v>
      </c>
      <c r="BB438" s="6">
        <f t="shared" ref="BB438:BB501" si="376">BB437+M438</f>
        <v>578019.70437102916</v>
      </c>
      <c r="BC438" s="6">
        <f t="shared" ref="BC438:BC501" si="377">BC437+$D$6*(S438+V438)</f>
        <v>115603.94087420587</v>
      </c>
      <c r="BD438" s="6">
        <f t="shared" ref="BD438:BD501" si="378">BD437+AB438</f>
        <v>21995.780710502491</v>
      </c>
      <c r="BE438" s="6">
        <f t="shared" ref="BE438:BE501" si="379">BE437+P438</f>
        <v>9162</v>
      </c>
      <c r="BF438" s="6">
        <f t="shared" si="331"/>
        <v>0</v>
      </c>
      <c r="BG438" s="6"/>
      <c r="BH438" s="6"/>
      <c r="BI438" s="51">
        <f t="shared" ref="BI438:BI501" si="380">IF(AE438&gt;1,(AF438+AG438)/AE438,1)</f>
        <v>0.92343127121749269</v>
      </c>
      <c r="BT438" s="18"/>
    </row>
    <row r="439" spans="1:72">
      <c r="A439">
        <f t="shared" si="333"/>
        <v>416</v>
      </c>
      <c r="B439" s="30">
        <f t="shared" si="334"/>
        <v>44185</v>
      </c>
      <c r="C439" s="14">
        <f t="shared" si="335"/>
        <v>9</v>
      </c>
      <c r="D439" s="14">
        <f t="shared" si="336"/>
        <v>2</v>
      </c>
      <c r="E439" s="14">
        <f t="shared" si="337"/>
        <v>2</v>
      </c>
      <c r="F439" s="53">
        <f t="shared" si="338"/>
        <v>44185</v>
      </c>
      <c r="G439" s="66">
        <f t="shared" si="339"/>
        <v>1.01</v>
      </c>
      <c r="H439" s="66">
        <f t="shared" si="332"/>
        <v>0.1</v>
      </c>
      <c r="I439" s="172">
        <f t="shared" si="340"/>
        <v>6.6E-3</v>
      </c>
      <c r="J439" s="14">
        <f t="shared" si="341"/>
        <v>6</v>
      </c>
      <c r="K439" s="18">
        <f t="shared" si="342"/>
        <v>0.13725126944297819</v>
      </c>
      <c r="L439" s="18">
        <f t="shared" si="343"/>
        <v>6.6666666666666671E-3</v>
      </c>
      <c r="M439" s="6">
        <f t="shared" si="344"/>
        <v>4517.8163139031158</v>
      </c>
      <c r="N439" s="6">
        <f t="shared" ref="N439:N502" si="381">I439*M439</f>
        <v>29.817587671760563</v>
      </c>
      <c r="O439" s="6">
        <f t="shared" si="345"/>
        <v>6332294.8907470684</v>
      </c>
      <c r="P439" s="6">
        <f>IF($B439&lt;$D$12,0,IF('Plot Data'!X389&gt;0,'Plot Data'!X389,MAX(0,MIN($D$15,$O439))))</f>
        <v>2013</v>
      </c>
      <c r="Q439" s="97">
        <f t="shared" si="346"/>
        <v>1867.6834913434668</v>
      </c>
      <c r="R439" s="97">
        <f t="shared" si="347"/>
        <v>145.31650865653324</v>
      </c>
      <c r="S439" s="6">
        <f t="shared" si="348"/>
        <v>4512.263968312438</v>
      </c>
      <c r="T439" s="6"/>
      <c r="U439" s="6"/>
      <c r="V439" s="6">
        <f t="shared" si="349"/>
        <v>5.5523455906781329</v>
      </c>
      <c r="W439" s="149">
        <f t="shared" ref="W439:W502" si="382">W438*IF(AG438&gt;1,1-V439/AG438,1)</f>
        <v>0.99667546894187997</v>
      </c>
      <c r="X439" s="97">
        <f t="shared" si="350"/>
        <v>0</v>
      </c>
      <c r="Y439" s="6">
        <f t="shared" si="351"/>
        <v>971.7843039397078</v>
      </c>
      <c r="Z439" s="6">
        <f t="shared" si="352"/>
        <v>3692.0184514970133</v>
      </c>
      <c r="AA439" s="6">
        <f t="shared" si="353"/>
        <v>3692.7803549708897</v>
      </c>
      <c r="AB439" s="6">
        <f t="shared" si="354"/>
        <v>192.36492826981325</v>
      </c>
      <c r="AC439" s="6">
        <f t="shared" si="355"/>
        <v>186.48928946384018</v>
      </c>
      <c r="AD439" s="6">
        <f t="array" ref="AD439">SUM(($A439-A409:A439=J409:J439)*(N409:N439))</f>
        <v>31.740213164519187</v>
      </c>
      <c r="AE439" s="6">
        <f t="shared" si="356"/>
        <v>7495902.7287405794</v>
      </c>
      <c r="AF439" s="6">
        <f t="shared" ref="AF439:AF502" si="383">AF438-S439-Q439</f>
        <v>6907093.3120034356</v>
      </c>
      <c r="AG439" s="6">
        <f t="shared" ref="AG439:AG502" si="384">AG438+Q439-V439-X439</f>
        <v>10369.167311637213</v>
      </c>
      <c r="AH439" s="6">
        <f t="shared" si="357"/>
        <v>0</v>
      </c>
      <c r="AI439" s="6">
        <f t="shared" si="358"/>
        <v>794.59011343407383</v>
      </c>
      <c r="AJ439" s="6">
        <f t="shared" si="359"/>
        <v>13795.969542512485</v>
      </c>
      <c r="AK439" s="6">
        <f t="shared" si="360"/>
        <v>18654.668451587917</v>
      </c>
      <c r="AL439" s="6">
        <f t="shared" si="361"/>
        <v>2581.3345860449976</v>
      </c>
      <c r="AM439" s="6">
        <f t="shared" si="362"/>
        <v>35031.972580145397</v>
      </c>
      <c r="AN439" s="6">
        <f t="shared" si="363"/>
        <v>542613.68673192791</v>
      </c>
      <c r="AO439" s="6">
        <f t="shared" si="364"/>
        <v>4097.2712594252298</v>
      </c>
      <c r="AP439" s="6">
        <f t="shared" si="365"/>
        <v>32.702597298205355</v>
      </c>
      <c r="AQ439" s="14">
        <f t="shared" si="366"/>
        <v>10</v>
      </c>
      <c r="AR439" s="146">
        <f t="shared" si="367"/>
        <v>0</v>
      </c>
      <c r="AS439" s="146">
        <f t="shared" si="368"/>
        <v>0.6</v>
      </c>
      <c r="AT439" s="146">
        <f t="shared" si="369"/>
        <v>1</v>
      </c>
      <c r="AU439" s="77">
        <f t="shared" si="370"/>
        <v>0</v>
      </c>
      <c r="AV439" s="77">
        <f t="shared" si="371"/>
        <v>2148.3720328673035</v>
      </c>
      <c r="AW439" s="77">
        <f t="shared" si="372"/>
        <v>113.07221225617387</v>
      </c>
      <c r="AX439" s="77">
        <f t="shared" si="373"/>
        <v>77.742744315176608</v>
      </c>
      <c r="AY439" s="6">
        <f t="shared" ref="AY439:AY502" si="385">SUM(AU439:AX439)</f>
        <v>2339.1869894386537</v>
      </c>
      <c r="AZ439" s="6">
        <f t="shared" si="374"/>
        <v>236831.03681781582</v>
      </c>
      <c r="BA439" s="6">
        <f t="shared" si="375"/>
        <v>2412.1148592053964</v>
      </c>
      <c r="BB439" s="6">
        <f t="shared" si="376"/>
        <v>582537.52068493224</v>
      </c>
      <c r="BC439" s="6">
        <f t="shared" si="377"/>
        <v>116507.50413698649</v>
      </c>
      <c r="BD439" s="6">
        <f t="shared" si="378"/>
        <v>22188.145638772305</v>
      </c>
      <c r="BE439" s="6">
        <f t="shared" si="379"/>
        <v>11175</v>
      </c>
      <c r="BF439" s="6">
        <f t="shared" ref="BF439:BF502" si="386">BF438+X439</f>
        <v>0</v>
      </c>
      <c r="BG439" s="6"/>
      <c r="BH439" s="6"/>
      <c r="BI439" s="51">
        <f t="shared" si="380"/>
        <v>0.92283247657314615</v>
      </c>
      <c r="BT439" s="18"/>
    </row>
    <row r="440" spans="1:72">
      <c r="A440">
        <f t="shared" si="333"/>
        <v>417</v>
      </c>
      <c r="B440" s="30">
        <f t="shared" si="334"/>
        <v>44186</v>
      </c>
      <c r="C440" s="14">
        <f t="shared" si="335"/>
        <v>9</v>
      </c>
      <c r="D440" s="14">
        <f t="shared" si="336"/>
        <v>2</v>
      </c>
      <c r="E440" s="14">
        <f t="shared" si="337"/>
        <v>2</v>
      </c>
      <c r="F440" s="53">
        <f t="shared" si="338"/>
        <v>44186</v>
      </c>
      <c r="G440" s="66">
        <f t="shared" si="339"/>
        <v>1.01</v>
      </c>
      <c r="H440" s="66">
        <f t="shared" si="332"/>
        <v>0.1</v>
      </c>
      <c r="I440" s="172">
        <f t="shared" si="340"/>
        <v>6.6E-3</v>
      </c>
      <c r="J440" s="14">
        <f t="shared" si="341"/>
        <v>6</v>
      </c>
      <c r="K440" s="18">
        <f t="shared" si="342"/>
        <v>0.13719989652400028</v>
      </c>
      <c r="L440" s="18">
        <f t="shared" si="343"/>
        <v>6.6666666666666671E-3</v>
      </c>
      <c r="M440" s="6">
        <f t="shared" si="344"/>
        <v>4469.4330721686665</v>
      </c>
      <c r="N440" s="6">
        <f t="shared" si="381"/>
        <v>29.498258276313198</v>
      </c>
      <c r="O440" s="6">
        <f t="shared" si="345"/>
        <v>6330565.1427363688</v>
      </c>
      <c r="P440" s="6">
        <f>IF($B440&lt;$D$12,0,IF('Plot Data'!X390&gt;0,'Plot Data'!X390,MAX(0,MIN($D$15,$O440))))</f>
        <v>3559.5</v>
      </c>
      <c r="Q440" s="97">
        <f t="shared" si="346"/>
        <v>3300.2369956630278</v>
      </c>
      <c r="R440" s="97">
        <f t="shared" si="347"/>
        <v>259.26300433697202</v>
      </c>
      <c r="S440" s="6">
        <f t="shared" si="348"/>
        <v>4462.7334623837105</v>
      </c>
      <c r="T440" s="6"/>
      <c r="U440" s="6"/>
      <c r="V440" s="6">
        <f t="shared" si="349"/>
        <v>6.6996097849554745</v>
      </c>
      <c r="W440" s="149">
        <f t="shared" si="382"/>
        <v>0.99603150819522923</v>
      </c>
      <c r="X440" s="97">
        <f t="shared" si="350"/>
        <v>0</v>
      </c>
      <c r="Y440" s="6">
        <f t="shared" si="351"/>
        <v>961.82464134906627</v>
      </c>
      <c r="Z440" s="6">
        <f t="shared" si="352"/>
        <v>3653.1159069159798</v>
      </c>
      <c r="AA440" s="6">
        <f t="shared" si="353"/>
        <v>3654.9336371264517</v>
      </c>
      <c r="AB440" s="6">
        <f t="shared" si="354"/>
        <v>190.39402132432903</v>
      </c>
      <c r="AC440" s="6">
        <f t="shared" si="355"/>
        <v>185.0927140466267</v>
      </c>
      <c r="AD440" s="6">
        <f t="array" ref="AD440">SUM(($A440-A410:A440=J410:J440)*(N410:N440))</f>
        <v>31.415013518514293</v>
      </c>
      <c r="AE440" s="6">
        <f t="shared" si="356"/>
        <v>7495871.3137270613</v>
      </c>
      <c r="AF440" s="6">
        <f t="shared" si="383"/>
        <v>6899330.341545389</v>
      </c>
      <c r="AG440" s="6">
        <f t="shared" si="384"/>
        <v>13662.704697515286</v>
      </c>
      <c r="AH440" s="6">
        <f t="shared" si="357"/>
        <v>0</v>
      </c>
      <c r="AI440" s="6">
        <f t="shared" si="358"/>
        <v>1053.8531177710458</v>
      </c>
      <c r="AJ440" s="6">
        <f t="shared" si="359"/>
        <v>13650.462066416105</v>
      </c>
      <c r="AK440" s="6">
        <f t="shared" si="360"/>
        <v>18462.456700053117</v>
      </c>
      <c r="AL440" s="6">
        <f t="shared" si="361"/>
        <v>2555.2208798041861</v>
      </c>
      <c r="AM440" s="6">
        <f t="shared" si="362"/>
        <v>34668.139646273405</v>
      </c>
      <c r="AN440" s="6">
        <f t="shared" si="363"/>
        <v>547156.27472011303</v>
      </c>
      <c r="AO440" s="6">
        <f t="shared" si="364"/>
        <v>4128.6862729437444</v>
      </c>
      <c r="AP440" s="6">
        <f t="shared" si="365"/>
        <v>32.382625244797246</v>
      </c>
      <c r="AQ440" s="14">
        <f t="shared" si="366"/>
        <v>10</v>
      </c>
      <c r="AR440" s="146">
        <f t="shared" si="367"/>
        <v>0</v>
      </c>
      <c r="AS440" s="146">
        <f t="shared" si="368"/>
        <v>0.6</v>
      </c>
      <c r="AT440" s="146">
        <f t="shared" si="369"/>
        <v>1</v>
      </c>
      <c r="AU440" s="77">
        <f t="shared" si="370"/>
        <v>0</v>
      </c>
      <c r="AV440" s="77">
        <f t="shared" si="371"/>
        <v>2126.534450925074</v>
      </c>
      <c r="AW440" s="77">
        <f t="shared" si="372"/>
        <v>111.92286583816181</v>
      </c>
      <c r="AX440" s="77">
        <f t="shared" si="373"/>
        <v>76.945971307925305</v>
      </c>
      <c r="AY440" s="6">
        <f t="shared" si="385"/>
        <v>2315.4032880711611</v>
      </c>
      <c r="AZ440" s="6">
        <f t="shared" si="374"/>
        <v>239146.44010588698</v>
      </c>
      <c r="BA440" s="6">
        <f t="shared" si="375"/>
        <v>2387.9798291935044</v>
      </c>
      <c r="BB440" s="6">
        <f t="shared" si="376"/>
        <v>587006.95375710086</v>
      </c>
      <c r="BC440" s="6">
        <f t="shared" si="377"/>
        <v>117401.39075142023</v>
      </c>
      <c r="BD440" s="6">
        <f t="shared" si="378"/>
        <v>22378.539660096634</v>
      </c>
      <c r="BE440" s="6">
        <f t="shared" si="379"/>
        <v>14734.5</v>
      </c>
      <c r="BF440" s="6">
        <f t="shared" si="386"/>
        <v>0</v>
      </c>
      <c r="BG440" s="6"/>
      <c r="BH440" s="6"/>
      <c r="BI440" s="51">
        <f t="shared" si="380"/>
        <v>0.92224009149987107</v>
      </c>
      <c r="BT440" s="18"/>
    </row>
    <row r="441" spans="1:72">
      <c r="A441">
        <f t="shared" si="333"/>
        <v>418</v>
      </c>
      <c r="B441" s="30">
        <f t="shared" si="334"/>
        <v>44187</v>
      </c>
      <c r="C441" s="14">
        <f t="shared" si="335"/>
        <v>9</v>
      </c>
      <c r="D441" s="14">
        <f t="shared" si="336"/>
        <v>2</v>
      </c>
      <c r="E441" s="14">
        <f t="shared" si="337"/>
        <v>2</v>
      </c>
      <c r="F441" s="53">
        <f t="shared" si="338"/>
        <v>44187</v>
      </c>
      <c r="G441" s="66">
        <f t="shared" si="339"/>
        <v>1.01</v>
      </c>
      <c r="H441" s="66">
        <f t="shared" si="332"/>
        <v>0.1</v>
      </c>
      <c r="I441" s="172">
        <f t="shared" si="340"/>
        <v>6.6E-3</v>
      </c>
      <c r="J441" s="14">
        <f t="shared" si="341"/>
        <v>6</v>
      </c>
      <c r="K441" s="18">
        <f t="shared" si="342"/>
        <v>0.13714905499653363</v>
      </c>
      <c r="L441" s="18">
        <f t="shared" si="343"/>
        <v>6.6666666666666671E-3</v>
      </c>
      <c r="M441" s="6">
        <f t="shared" si="344"/>
        <v>4421.2912678670646</v>
      </c>
      <c r="N441" s="6">
        <f t="shared" si="381"/>
        <v>29.180522367922627</v>
      </c>
      <c r="O441" s="6">
        <f t="shared" si="345"/>
        <v>6327288.1979686702</v>
      </c>
      <c r="P441" s="6">
        <f>IF($B441&lt;$D$12,0,IF('Plot Data'!X391&gt;0,'Plot Data'!X391,MAX(0,MIN($D$15,$O441))))</f>
        <v>3358.5</v>
      </c>
      <c r="Q441" s="97">
        <f t="shared" si="346"/>
        <v>3111.7226346001157</v>
      </c>
      <c r="R441" s="97">
        <f t="shared" si="347"/>
        <v>246.77736539988427</v>
      </c>
      <c r="S441" s="6">
        <f t="shared" si="348"/>
        <v>4412.5531139921095</v>
      </c>
      <c r="T441" s="6"/>
      <c r="U441" s="6"/>
      <c r="V441" s="6">
        <f t="shared" si="349"/>
        <v>8.7381538749559056</v>
      </c>
      <c r="W441" s="149">
        <f t="shared" si="382"/>
        <v>0.99539448377176376</v>
      </c>
      <c r="X441" s="97">
        <f t="shared" si="350"/>
        <v>0</v>
      </c>
      <c r="Y441" s="6">
        <f t="shared" si="351"/>
        <v>951.9701066216453</v>
      </c>
      <c r="Z441" s="6">
        <f t="shared" si="352"/>
        <v>3614.2530511224927</v>
      </c>
      <c r="AA441" s="6">
        <f t="shared" si="353"/>
        <v>3617.4864051622517</v>
      </c>
      <c r="AB441" s="6">
        <f t="shared" si="354"/>
        <v>188.45368709362313</v>
      </c>
      <c r="AC441" s="6">
        <f t="shared" si="355"/>
        <v>182.49857512517008</v>
      </c>
      <c r="AD441" s="6">
        <f t="array" ref="AD441">SUM(($A441-A411:A441=J411:J441)*(N411:N441))</f>
        <v>31.094858370447813</v>
      </c>
      <c r="AE441" s="6">
        <f t="shared" si="356"/>
        <v>7495840.2188686905</v>
      </c>
      <c r="AF441" s="6">
        <f t="shared" si="383"/>
        <v>6891806.0657967962</v>
      </c>
      <c r="AG441" s="6">
        <f t="shared" si="384"/>
        <v>16765.689178240449</v>
      </c>
      <c r="AH441" s="6">
        <f t="shared" si="357"/>
        <v>0</v>
      </c>
      <c r="AI441" s="6">
        <f t="shared" si="358"/>
        <v>1300.6304831709301</v>
      </c>
      <c r="AJ441" s="6">
        <f t="shared" si="359"/>
        <v>13505.530176539029</v>
      </c>
      <c r="AK441" s="6">
        <f t="shared" si="360"/>
        <v>18270.769658919737</v>
      </c>
      <c r="AL441" s="6">
        <f t="shared" si="361"/>
        <v>2530.081133402191</v>
      </c>
      <c r="AM441" s="6">
        <f t="shared" si="362"/>
        <v>34306.380968860954</v>
      </c>
      <c r="AN441" s="6">
        <f t="shared" si="363"/>
        <v>551661.45244162215</v>
      </c>
      <c r="AO441" s="6">
        <f t="shared" si="364"/>
        <v>4159.781131314192</v>
      </c>
      <c r="AP441" s="6">
        <f t="shared" si="365"/>
        <v>32.06564674442091</v>
      </c>
      <c r="AQ441" s="14">
        <f t="shared" si="366"/>
        <v>10</v>
      </c>
      <c r="AR441" s="146">
        <f t="shared" si="367"/>
        <v>0</v>
      </c>
      <c r="AS441" s="146">
        <f t="shared" si="368"/>
        <v>0.6</v>
      </c>
      <c r="AT441" s="146">
        <f t="shared" si="369"/>
        <v>1</v>
      </c>
      <c r="AU441" s="77">
        <f t="shared" si="370"/>
        <v>0</v>
      </c>
      <c r="AV441" s="77">
        <f t="shared" si="371"/>
        <v>2104.4505173532975</v>
      </c>
      <c r="AW441" s="77">
        <f t="shared" si="372"/>
        <v>110.76055354491041</v>
      </c>
      <c r="AX441" s="77">
        <f t="shared" si="373"/>
        <v>76.157608529731604</v>
      </c>
      <c r="AY441" s="6">
        <f t="shared" si="385"/>
        <v>2291.3686794279397</v>
      </c>
      <c r="AZ441" s="6">
        <f t="shared" si="374"/>
        <v>241437.80878531493</v>
      </c>
      <c r="BA441" s="6">
        <f t="shared" si="375"/>
        <v>2363.7361171572661</v>
      </c>
      <c r="BB441" s="6">
        <f t="shared" si="376"/>
        <v>591428.24502496794</v>
      </c>
      <c r="BC441" s="6">
        <f t="shared" si="377"/>
        <v>118285.64900499364</v>
      </c>
      <c r="BD441" s="6">
        <f t="shared" si="378"/>
        <v>22566.993347190259</v>
      </c>
      <c r="BE441" s="6">
        <f t="shared" si="379"/>
        <v>18093</v>
      </c>
      <c r="BF441" s="6">
        <f t="shared" si="386"/>
        <v>0</v>
      </c>
      <c r="BG441" s="6"/>
      <c r="BH441" s="6"/>
      <c r="BI441" s="51">
        <f t="shared" si="380"/>
        <v>0.92165408456608122</v>
      </c>
      <c r="BT441" s="18"/>
    </row>
    <row r="442" spans="1:72">
      <c r="A442">
        <f t="shared" si="333"/>
        <v>419</v>
      </c>
      <c r="B442" s="30">
        <f t="shared" si="334"/>
        <v>44188</v>
      </c>
      <c r="C442" s="14">
        <f t="shared" si="335"/>
        <v>9</v>
      </c>
      <c r="D442" s="14">
        <f t="shared" si="336"/>
        <v>2</v>
      </c>
      <c r="E442" s="14">
        <f t="shared" si="337"/>
        <v>2</v>
      </c>
      <c r="F442" s="53">
        <f t="shared" si="338"/>
        <v>44188</v>
      </c>
      <c r="G442" s="66">
        <f t="shared" si="339"/>
        <v>1.01</v>
      </c>
      <c r="H442" s="66">
        <f t="shared" si="332"/>
        <v>0.1</v>
      </c>
      <c r="I442" s="172">
        <f t="shared" si="340"/>
        <v>6.6E-3</v>
      </c>
      <c r="J442" s="14">
        <f t="shared" si="341"/>
        <v>6</v>
      </c>
      <c r="K442" s="18">
        <f t="shared" si="342"/>
        <v>0.13709874274303271</v>
      </c>
      <c r="L442" s="18">
        <f t="shared" si="343"/>
        <v>6.6666666666666671E-3</v>
      </c>
      <c r="M442" s="6">
        <f t="shared" si="344"/>
        <v>4373.3579640230482</v>
      </c>
      <c r="N442" s="6">
        <f t="shared" si="381"/>
        <v>28.864162562552117</v>
      </c>
      <c r="O442" s="6">
        <f t="shared" si="345"/>
        <v>6324210.7622148544</v>
      </c>
      <c r="P442" s="6">
        <f>IF($B442&lt;$D$12,0,IF('Plot Data'!X392&gt;0,'Plot Data'!X392,MAX(0,MIN($D$15,$O442))))</f>
        <v>3973.5</v>
      </c>
      <c r="Q442" s="97">
        <f t="shared" si="346"/>
        <v>3679.0099957236657</v>
      </c>
      <c r="R442" s="97">
        <f t="shared" si="347"/>
        <v>294.4900042763341</v>
      </c>
      <c r="S442" s="6">
        <f t="shared" si="348"/>
        <v>4362.7447196520689</v>
      </c>
      <c r="T442" s="6"/>
      <c r="U442" s="6"/>
      <c r="V442" s="6">
        <f t="shared" si="349"/>
        <v>10.61324437097894</v>
      </c>
      <c r="W442" s="149">
        <f t="shared" si="382"/>
        <v>0.99476436563051218</v>
      </c>
      <c r="X442" s="97">
        <f t="shared" si="350"/>
        <v>0</v>
      </c>
      <c r="Y442" s="6">
        <f t="shared" si="351"/>
        <v>942.26843546811563</v>
      </c>
      <c r="Z442" s="6">
        <f t="shared" si="352"/>
        <v>3575.5464577349335</v>
      </c>
      <c r="AA442" s="6">
        <f t="shared" si="353"/>
        <v>3580.6200547788394</v>
      </c>
      <c r="AB442" s="6">
        <f t="shared" si="354"/>
        <v>186.5381097302697</v>
      </c>
      <c r="AC442" s="6">
        <f t="shared" si="355"/>
        <v>178.69619161712438</v>
      </c>
      <c r="AD442" s="6">
        <f t="array" ref="AD442">SUM(($A442-A412:A442=J412:J442)*(N412:N442))</f>
        <v>30.778788105494495</v>
      </c>
      <c r="AE442" s="6">
        <f t="shared" si="356"/>
        <v>7495809.440080585</v>
      </c>
      <c r="AF442" s="6">
        <f t="shared" si="383"/>
        <v>6883764.3110814197</v>
      </c>
      <c r="AG442" s="6">
        <f t="shared" si="384"/>
        <v>20434.085929593137</v>
      </c>
      <c r="AH442" s="6">
        <f t="shared" si="357"/>
        <v>0</v>
      </c>
      <c r="AI442" s="6">
        <f t="shared" si="358"/>
        <v>1595.1204874472642</v>
      </c>
      <c r="AJ442" s="6">
        <f t="shared" si="359"/>
        <v>13361.073247359029</v>
      </c>
      <c r="AK442" s="6">
        <f t="shared" si="360"/>
        <v>18079.157952145561</v>
      </c>
      <c r="AL442" s="6">
        <f t="shared" si="361"/>
        <v>2507.1442634098416</v>
      </c>
      <c r="AM442" s="6">
        <f t="shared" si="362"/>
        <v>33947.375462914431</v>
      </c>
      <c r="AN442" s="6">
        <f t="shared" si="363"/>
        <v>556068.54711920989</v>
      </c>
      <c r="AO442" s="6">
        <f t="shared" si="364"/>
        <v>4190.5599194196866</v>
      </c>
      <c r="AP442" s="6">
        <f t="shared" si="365"/>
        <v>31.744636074803825</v>
      </c>
      <c r="AQ442" s="14">
        <f t="shared" si="366"/>
        <v>10</v>
      </c>
      <c r="AR442" s="146">
        <f t="shared" si="367"/>
        <v>0</v>
      </c>
      <c r="AS442" s="146">
        <f t="shared" si="368"/>
        <v>0.6</v>
      </c>
      <c r="AT442" s="146">
        <f t="shared" si="369"/>
        <v>1</v>
      </c>
      <c r="AU442" s="77">
        <f t="shared" si="370"/>
        <v>0</v>
      </c>
      <c r="AV442" s="77">
        <f t="shared" si="371"/>
        <v>2082.2760669421082</v>
      </c>
      <c r="AW442" s="77">
        <f t="shared" si="372"/>
        <v>109.5934772074794</v>
      </c>
      <c r="AX442" s="77">
        <f t="shared" si="373"/>
        <v>75.381474837449261</v>
      </c>
      <c r="AY442" s="6">
        <f t="shared" si="385"/>
        <v>2267.2510189870368</v>
      </c>
      <c r="AZ442" s="6">
        <f t="shared" si="374"/>
        <v>243705.05980430197</v>
      </c>
      <c r="BA442" s="6">
        <f t="shared" si="375"/>
        <v>2339.5023157013848</v>
      </c>
      <c r="BB442" s="6">
        <f t="shared" si="376"/>
        <v>595801.60298899096</v>
      </c>
      <c r="BC442" s="6">
        <f t="shared" si="377"/>
        <v>119160.32059779824</v>
      </c>
      <c r="BD442" s="6">
        <f t="shared" si="378"/>
        <v>22753.531456920529</v>
      </c>
      <c r="BE442" s="6">
        <f t="shared" si="379"/>
        <v>22066.5</v>
      </c>
      <c r="BF442" s="6">
        <f t="shared" si="386"/>
        <v>0</v>
      </c>
      <c r="BG442" s="6"/>
      <c r="BH442" s="6"/>
      <c r="BI442" s="51">
        <f t="shared" si="380"/>
        <v>0.9210744286125806</v>
      </c>
      <c r="BT442" s="18"/>
    </row>
    <row r="443" spans="1:72">
      <c r="A443">
        <f t="shared" si="333"/>
        <v>420</v>
      </c>
      <c r="B443" s="30">
        <f t="shared" si="334"/>
        <v>44189</v>
      </c>
      <c r="C443" s="14">
        <f t="shared" si="335"/>
        <v>9</v>
      </c>
      <c r="D443" s="14">
        <f t="shared" si="336"/>
        <v>2</v>
      </c>
      <c r="E443" s="14">
        <f t="shared" si="337"/>
        <v>2</v>
      </c>
      <c r="F443" s="53">
        <f t="shared" si="338"/>
        <v>44189</v>
      </c>
      <c r="G443" s="66">
        <f t="shared" si="339"/>
        <v>1.01</v>
      </c>
      <c r="H443" s="66">
        <f t="shared" si="332"/>
        <v>0.1</v>
      </c>
      <c r="I443" s="172">
        <f t="shared" si="340"/>
        <v>6.6E-3</v>
      </c>
      <c r="J443" s="14">
        <f t="shared" si="341"/>
        <v>6</v>
      </c>
      <c r="K443" s="18">
        <f t="shared" si="342"/>
        <v>0.13704895800367953</v>
      </c>
      <c r="L443" s="18">
        <f t="shared" si="343"/>
        <v>6.6666666666666671E-3</v>
      </c>
      <c r="M443" s="6">
        <f t="shared" si="344"/>
        <v>4325.5652203762775</v>
      </c>
      <c r="N443" s="6">
        <f t="shared" si="381"/>
        <v>28.548730454483429</v>
      </c>
      <c r="O443" s="6">
        <f t="shared" si="345"/>
        <v>6320516.2549250191</v>
      </c>
      <c r="P443" s="6">
        <f>IF($B443&lt;$D$12,0,IF('Plot Data'!X393&gt;0,'Plot Data'!X393,MAX(0,MIN($D$15,$O443))))</f>
        <v>2782</v>
      </c>
      <c r="Q443" s="97">
        <f t="shared" si="346"/>
        <v>2574.0675467352112</v>
      </c>
      <c r="R443" s="97">
        <f t="shared" si="347"/>
        <v>207.93245326478873</v>
      </c>
      <c r="S443" s="6">
        <f t="shared" si="348"/>
        <v>4312.7630141932259</v>
      </c>
      <c r="T443" s="6"/>
      <c r="U443" s="6"/>
      <c r="V443" s="6">
        <f t="shared" si="349"/>
        <v>12.802206183051453</v>
      </c>
      <c r="W443" s="149">
        <f t="shared" si="382"/>
        <v>0.99414113351940947</v>
      </c>
      <c r="X443" s="97">
        <f t="shared" si="350"/>
        <v>0</v>
      </c>
      <c r="Y443" s="6">
        <f t="shared" si="351"/>
        <v>932.69054865134842</v>
      </c>
      <c r="Z443" s="6">
        <f t="shared" si="352"/>
        <v>3537.0330142936518</v>
      </c>
      <c r="AA443" s="6">
        <f t="shared" si="353"/>
        <v>3544.2240848751239</v>
      </c>
      <c r="AB443" s="6">
        <f t="shared" si="354"/>
        <v>184.60092257485067</v>
      </c>
      <c r="AC443" s="6">
        <f t="shared" si="355"/>
        <v>177.99141113627041</v>
      </c>
      <c r="AD443" s="6">
        <f t="array" ref="AD443">SUM(($A443-A413:A443=J413:J443)*(N413:N443))</f>
        <v>30.45915222485036</v>
      </c>
      <c r="AE443" s="6">
        <f t="shared" si="356"/>
        <v>7495778.9809283605</v>
      </c>
      <c r="AF443" s="6">
        <f t="shared" si="383"/>
        <v>6876877.4805204906</v>
      </c>
      <c r="AG443" s="6">
        <f t="shared" si="384"/>
        <v>22995.351270145296</v>
      </c>
      <c r="AH443" s="6">
        <f t="shared" si="357"/>
        <v>0</v>
      </c>
      <c r="AI443" s="6">
        <f t="shared" si="358"/>
        <v>1803.052940712053</v>
      </c>
      <c r="AJ443" s="6">
        <f t="shared" si="359"/>
        <v>13216.91490479031</v>
      </c>
      <c r="AK443" s="6">
        <f t="shared" si="360"/>
        <v>17887.365958989238</v>
      </c>
      <c r="AL443" s="6">
        <f t="shared" si="361"/>
        <v>2483.2946226235717</v>
      </c>
      <c r="AM443" s="6">
        <f t="shared" si="362"/>
        <v>33587.575486403119</v>
      </c>
      <c r="AN443" s="6">
        <f t="shared" si="363"/>
        <v>560515.52071060776</v>
      </c>
      <c r="AO443" s="6">
        <f t="shared" si="364"/>
        <v>4221.0190716445368</v>
      </c>
      <c r="AP443" s="6">
        <f t="shared" si="365"/>
        <v>31.421950769419123</v>
      </c>
      <c r="AQ443" s="14">
        <f t="shared" si="366"/>
        <v>10</v>
      </c>
      <c r="AR443" s="146">
        <f t="shared" si="367"/>
        <v>0</v>
      </c>
      <c r="AS443" s="146">
        <f t="shared" si="368"/>
        <v>0.6</v>
      </c>
      <c r="AT443" s="146">
        <f t="shared" si="369"/>
        <v>1</v>
      </c>
      <c r="AU443" s="77">
        <f t="shared" si="370"/>
        <v>0</v>
      </c>
      <c r="AV443" s="77">
        <f t="shared" si="371"/>
        <v>2060.1242391398205</v>
      </c>
      <c r="AW443" s="77">
        <f t="shared" si="372"/>
        <v>108.42759153367479</v>
      </c>
      <c r="AX443" s="77">
        <f t="shared" si="373"/>
        <v>74.615243892107884</v>
      </c>
      <c r="AY443" s="6">
        <f t="shared" si="385"/>
        <v>2243.1670745656033</v>
      </c>
      <c r="AZ443" s="6">
        <f t="shared" si="374"/>
        <v>245948.22687886757</v>
      </c>
      <c r="BA443" s="6">
        <f t="shared" si="375"/>
        <v>2315.3340367629216</v>
      </c>
      <c r="BB443" s="6">
        <f t="shared" si="376"/>
        <v>600127.1682093672</v>
      </c>
      <c r="BC443" s="6">
        <f t="shared" si="377"/>
        <v>120025.4336418735</v>
      </c>
      <c r="BD443" s="6">
        <f t="shared" si="378"/>
        <v>22938.132379495379</v>
      </c>
      <c r="BE443" s="6">
        <f t="shared" si="379"/>
        <v>24848.5</v>
      </c>
      <c r="BF443" s="6">
        <f t="shared" si="386"/>
        <v>0</v>
      </c>
      <c r="BG443" s="6"/>
      <c r="BH443" s="6"/>
      <c r="BI443" s="51">
        <f t="shared" si="380"/>
        <v>0.92050110460114976</v>
      </c>
      <c r="BT443" s="18"/>
    </row>
    <row r="444" spans="1:72">
      <c r="A444">
        <f t="shared" si="333"/>
        <v>421</v>
      </c>
      <c r="B444" s="30">
        <f t="shared" si="334"/>
        <v>44190</v>
      </c>
      <c r="C444" s="14">
        <f t="shared" si="335"/>
        <v>9</v>
      </c>
      <c r="D444" s="14">
        <f t="shared" si="336"/>
        <v>2</v>
      </c>
      <c r="E444" s="14">
        <f t="shared" si="337"/>
        <v>2</v>
      </c>
      <c r="F444" s="53">
        <f t="shared" si="338"/>
        <v>44190</v>
      </c>
      <c r="G444" s="66">
        <f t="shared" si="339"/>
        <v>1.01</v>
      </c>
      <c r="H444" s="66">
        <f t="shared" si="332"/>
        <v>0.1</v>
      </c>
      <c r="I444" s="172">
        <f t="shared" si="340"/>
        <v>6.6E-3</v>
      </c>
      <c r="J444" s="14">
        <f t="shared" si="341"/>
        <v>6</v>
      </c>
      <c r="K444" s="18">
        <f t="shared" si="342"/>
        <v>0.13699969970782302</v>
      </c>
      <c r="L444" s="18">
        <f t="shared" si="343"/>
        <v>6.6666666666666671E-3</v>
      </c>
      <c r="M444" s="6">
        <f t="shared" si="344"/>
        <v>4277.8324354497418</v>
      </c>
      <c r="N444" s="6">
        <f t="shared" si="381"/>
        <v>28.233694073968294</v>
      </c>
      <c r="O444" s="6">
        <f t="shared" si="345"/>
        <v>6318014.1946256636</v>
      </c>
      <c r="P444" s="6">
        <f>IF($B444&lt;$D$12,0,IF('Plot Data'!X394&gt;0,'Plot Data'!X394,MAX(0,MIN($D$15,$O444))))</f>
        <v>142.5</v>
      </c>
      <c r="Q444" s="97">
        <f t="shared" si="346"/>
        <v>131.76055652995069</v>
      </c>
      <c r="R444" s="97">
        <f t="shared" si="347"/>
        <v>10.73944347004929</v>
      </c>
      <c r="S444" s="6">
        <f t="shared" si="348"/>
        <v>4263.5756133421291</v>
      </c>
      <c r="T444" s="6"/>
      <c r="U444" s="6"/>
      <c r="V444" s="6">
        <f t="shared" si="349"/>
        <v>14.256822107612553</v>
      </c>
      <c r="W444" s="149">
        <f t="shared" si="382"/>
        <v>0.99352477879953838</v>
      </c>
      <c r="X444" s="97">
        <f t="shared" si="350"/>
        <v>0</v>
      </c>
      <c r="Y444" s="6">
        <f t="shared" si="351"/>
        <v>923.00461287425333</v>
      </c>
      <c r="Z444" s="6">
        <f t="shared" si="352"/>
        <v>3498.6863712184386</v>
      </c>
      <c r="AA444" s="6">
        <f t="shared" si="353"/>
        <v>3507.4175289221625</v>
      </c>
      <c r="AB444" s="6">
        <f t="shared" si="354"/>
        <v>182.65579534579899</v>
      </c>
      <c r="AC444" s="6">
        <f t="shared" si="355"/>
        <v>176.9345391583787</v>
      </c>
      <c r="AD444" s="6">
        <f t="array" ref="AD444">SUM(($A444-A414:A444=J414:J444)*(N414:N444))</f>
        <v>30.138206232056831</v>
      </c>
      <c r="AE444" s="6">
        <f t="shared" si="356"/>
        <v>7495748.8427221281</v>
      </c>
      <c r="AF444" s="6">
        <f t="shared" si="383"/>
        <v>6872482.1443506181</v>
      </c>
      <c r="AG444" s="6">
        <f t="shared" si="384"/>
        <v>23112.855004567635</v>
      </c>
      <c r="AH444" s="6">
        <f t="shared" si="357"/>
        <v>0</v>
      </c>
      <c r="AI444" s="6">
        <f t="shared" si="358"/>
        <v>1813.7923841821023</v>
      </c>
      <c r="AJ444" s="6">
        <f t="shared" si="359"/>
        <v>13073.056356147357</v>
      </c>
      <c r="AK444" s="6">
        <f t="shared" si="360"/>
        <v>17695.979005939713</v>
      </c>
      <c r="AL444" s="6">
        <f t="shared" si="361"/>
        <v>2458.8776725789353</v>
      </c>
      <c r="AM444" s="6">
        <f t="shared" si="362"/>
        <v>33227.913034666002</v>
      </c>
      <c r="AN444" s="6">
        <f t="shared" si="363"/>
        <v>565112.13794809254</v>
      </c>
      <c r="AO444" s="6">
        <f t="shared" si="364"/>
        <v>4251.157277876594</v>
      </c>
      <c r="AP444" s="6">
        <f t="shared" si="365"/>
        <v>31.099301949413334</v>
      </c>
      <c r="AQ444" s="14">
        <f t="shared" si="366"/>
        <v>10</v>
      </c>
      <c r="AR444" s="146">
        <f t="shared" si="367"/>
        <v>0</v>
      </c>
      <c r="AS444" s="146">
        <f t="shared" si="368"/>
        <v>0.6</v>
      </c>
      <c r="AT444" s="146">
        <f t="shared" si="369"/>
        <v>1</v>
      </c>
      <c r="AU444" s="77">
        <f t="shared" si="370"/>
        <v>0</v>
      </c>
      <c r="AV444" s="77">
        <f t="shared" si="371"/>
        <v>2038.0614809089118</v>
      </c>
      <c r="AW444" s="77">
        <f t="shared" si="372"/>
        <v>107.266393732048</v>
      </c>
      <c r="AX444" s="77">
        <f t="shared" si="373"/>
        <v>73.840369029940263</v>
      </c>
      <c r="AY444" s="6">
        <f t="shared" si="385"/>
        <v>2219.1682436708998</v>
      </c>
      <c r="AZ444" s="6">
        <f t="shared" si="374"/>
        <v>248167.39512253847</v>
      </c>
      <c r="BA444" s="6">
        <f t="shared" si="375"/>
        <v>2291.2587315563869</v>
      </c>
      <c r="BB444" s="6">
        <f t="shared" si="376"/>
        <v>604405.0006448169</v>
      </c>
      <c r="BC444" s="6">
        <f t="shared" si="377"/>
        <v>120881.00012896345</v>
      </c>
      <c r="BD444" s="6">
        <f t="shared" si="378"/>
        <v>23120.788174841178</v>
      </c>
      <c r="BE444" s="6">
        <f t="shared" si="379"/>
        <v>24991</v>
      </c>
      <c r="BF444" s="6">
        <f t="shared" si="386"/>
        <v>0</v>
      </c>
      <c r="BG444" s="6"/>
      <c r="BH444" s="6"/>
      <c r="BI444" s="51">
        <f t="shared" si="380"/>
        <v>0.91993410452250524</v>
      </c>
      <c r="BT444" s="18"/>
    </row>
    <row r="445" spans="1:72">
      <c r="A445">
        <f t="shared" si="333"/>
        <v>422</v>
      </c>
      <c r="B445" s="30">
        <f t="shared" si="334"/>
        <v>44191</v>
      </c>
      <c r="C445" s="14">
        <f t="shared" si="335"/>
        <v>9</v>
      </c>
      <c r="D445" s="14">
        <f t="shared" si="336"/>
        <v>2</v>
      </c>
      <c r="E445" s="14">
        <f t="shared" si="337"/>
        <v>2</v>
      </c>
      <c r="F445" s="53">
        <f t="shared" si="338"/>
        <v>44191</v>
      </c>
      <c r="G445" s="66">
        <f t="shared" si="339"/>
        <v>1.01</v>
      </c>
      <c r="H445" s="66">
        <f t="shared" si="332"/>
        <v>0.1</v>
      </c>
      <c r="I445" s="172">
        <f t="shared" si="340"/>
        <v>6.6E-3</v>
      </c>
      <c r="J445" s="14">
        <f t="shared" si="341"/>
        <v>6</v>
      </c>
      <c r="K445" s="18">
        <f t="shared" si="342"/>
        <v>0.13695096772521684</v>
      </c>
      <c r="L445" s="18">
        <f t="shared" si="343"/>
        <v>6.6666666666666671E-3</v>
      </c>
      <c r="M445" s="6">
        <f t="shared" si="344"/>
        <v>4230.2416866264348</v>
      </c>
      <c r="N445" s="6">
        <f t="shared" si="381"/>
        <v>27.919595131734468</v>
      </c>
      <c r="O445" s="6">
        <f t="shared" si="345"/>
        <v>6318151.7902343422</v>
      </c>
      <c r="P445" s="6">
        <f>IF($B445&lt;$D$12,0,IF('Plot Data'!X395&gt;0,'Plot Data'!X395,MAX(0,MIN($D$15,$O445))))</f>
        <v>3269</v>
      </c>
      <c r="Q445" s="97">
        <f t="shared" si="346"/>
        <v>3020.6197430466241</v>
      </c>
      <c r="R445" s="97">
        <f t="shared" si="347"/>
        <v>248.38025695337612</v>
      </c>
      <c r="S445" s="6">
        <f t="shared" si="348"/>
        <v>4216.062640039966</v>
      </c>
      <c r="T445" s="6"/>
      <c r="U445" s="6"/>
      <c r="V445" s="6">
        <f t="shared" si="349"/>
        <v>14.179046586468212</v>
      </c>
      <c r="W445" s="149">
        <f t="shared" si="382"/>
        <v>0.99291528100618376</v>
      </c>
      <c r="X445" s="97">
        <f t="shared" si="350"/>
        <v>0</v>
      </c>
      <c r="Y445" s="6">
        <f t="shared" si="351"/>
        <v>913.27897672899496</v>
      </c>
      <c r="Z445" s="6">
        <f t="shared" si="352"/>
        <v>3460.4521763010221</v>
      </c>
      <c r="AA445" s="6">
        <f t="shared" si="353"/>
        <v>3470.4601115701807</v>
      </c>
      <c r="AB445" s="6">
        <f t="shared" si="354"/>
        <v>180.71265255612462</v>
      </c>
      <c r="AC445" s="6">
        <f t="shared" si="355"/>
        <v>175.56436782129924</v>
      </c>
      <c r="AD445" s="6">
        <f t="array" ref="AD445">SUM(($A445-A415:A445=J415:J445)*(N415:N445))</f>
        <v>29.817587671760563</v>
      </c>
      <c r="AE445" s="6">
        <f t="shared" si="356"/>
        <v>7495719.0251344563</v>
      </c>
      <c r="AF445" s="6">
        <f t="shared" si="383"/>
        <v>6865245.4619675316</v>
      </c>
      <c r="AG445" s="6">
        <f t="shared" si="384"/>
        <v>26119.29570102779</v>
      </c>
      <c r="AH445" s="6">
        <f t="shared" si="357"/>
        <v>0</v>
      </c>
      <c r="AI445" s="6">
        <f t="shared" si="358"/>
        <v>2062.1726411354784</v>
      </c>
      <c r="AJ445" s="6">
        <f t="shared" si="359"/>
        <v>12929.566889743777</v>
      </c>
      <c r="AK445" s="6">
        <f t="shared" si="360"/>
        <v>17505.25841811443</v>
      </c>
      <c r="AL445" s="6">
        <f t="shared" si="361"/>
        <v>2434.2083696420004</v>
      </c>
      <c r="AM445" s="6">
        <f t="shared" si="362"/>
        <v>32869.033677500207</v>
      </c>
      <c r="AN445" s="6">
        <f t="shared" si="363"/>
        <v>569423.06114725966</v>
      </c>
      <c r="AO445" s="6">
        <f t="shared" si="364"/>
        <v>4280.9748655483545</v>
      </c>
      <c r="AP445" s="6">
        <f t="shared" si="365"/>
        <v>30.777688469663385</v>
      </c>
      <c r="AQ445" s="14">
        <f t="shared" si="366"/>
        <v>10</v>
      </c>
      <c r="AR445" s="146">
        <f t="shared" si="367"/>
        <v>0</v>
      </c>
      <c r="AS445" s="146">
        <f t="shared" si="368"/>
        <v>0.6</v>
      </c>
      <c r="AT445" s="146">
        <f t="shared" si="369"/>
        <v>1</v>
      </c>
      <c r="AU445" s="77">
        <f t="shared" si="370"/>
        <v>0</v>
      </c>
      <c r="AV445" s="77">
        <f t="shared" si="371"/>
        <v>2016.1088181473813</v>
      </c>
      <c r="AW445" s="77">
        <f t="shared" si="372"/>
        <v>106.11099042880956</v>
      </c>
      <c r="AX445" s="77">
        <f t="shared" si="373"/>
        <v>73.062318138319597</v>
      </c>
      <c r="AY445" s="6">
        <f t="shared" si="385"/>
        <v>2195.28212671451</v>
      </c>
      <c r="AZ445" s="6">
        <f t="shared" si="374"/>
        <v>250362.67724925297</v>
      </c>
      <c r="BA445" s="6">
        <f t="shared" si="375"/>
        <v>2267.2610601251154</v>
      </c>
      <c r="BB445" s="6">
        <f t="shared" si="376"/>
        <v>608635.24233144335</v>
      </c>
      <c r="BC445" s="6">
        <f t="shared" si="377"/>
        <v>121727.04846628875</v>
      </c>
      <c r="BD445" s="6">
        <f t="shared" si="378"/>
        <v>23301.500827397304</v>
      </c>
      <c r="BE445" s="6">
        <f t="shared" si="379"/>
        <v>28260</v>
      </c>
      <c r="BF445" s="6">
        <f t="shared" si="386"/>
        <v>0</v>
      </c>
      <c r="BG445" s="6"/>
      <c r="BH445" s="6"/>
      <c r="BI445" s="51">
        <f t="shared" si="380"/>
        <v>0.91937340961695713</v>
      </c>
      <c r="BT445" s="18"/>
    </row>
    <row r="446" spans="1:72">
      <c r="A446">
        <f t="shared" si="333"/>
        <v>423</v>
      </c>
      <c r="B446" s="30">
        <f t="shared" si="334"/>
        <v>44192</v>
      </c>
      <c r="C446" s="14">
        <f t="shared" si="335"/>
        <v>9</v>
      </c>
      <c r="D446" s="14">
        <f t="shared" si="336"/>
        <v>2</v>
      </c>
      <c r="E446" s="14">
        <f t="shared" si="337"/>
        <v>2</v>
      </c>
      <c r="F446" s="53">
        <f t="shared" si="338"/>
        <v>44192</v>
      </c>
      <c r="G446" s="66">
        <f t="shared" si="339"/>
        <v>1.01</v>
      </c>
      <c r="H446" s="66">
        <f t="shared" si="332"/>
        <v>0.1</v>
      </c>
      <c r="I446" s="172">
        <f t="shared" si="340"/>
        <v>6.6E-3</v>
      </c>
      <c r="J446" s="14">
        <f t="shared" si="341"/>
        <v>6</v>
      </c>
      <c r="K446" s="18">
        <f t="shared" si="342"/>
        <v>0.13690276099484691</v>
      </c>
      <c r="L446" s="18">
        <f t="shared" si="343"/>
        <v>6.6666666666666671E-3</v>
      </c>
      <c r="M446" s="6">
        <f t="shared" si="344"/>
        <v>4182.8396708392438</v>
      </c>
      <c r="N446" s="6">
        <f t="shared" si="381"/>
        <v>27.606741827539008</v>
      </c>
      <c r="O446" s="6">
        <f t="shared" si="345"/>
        <v>6315162.4927384118</v>
      </c>
      <c r="P446" s="6">
        <f>IF($B446&lt;$D$12,0,IF('Plot Data'!X396&gt;0,'Plot Data'!X396,MAX(0,MIN($D$15,$O446))))</f>
        <v>2369.5</v>
      </c>
      <c r="Q446" s="97">
        <f t="shared" si="346"/>
        <v>2188.0194216536293</v>
      </c>
      <c r="R446" s="97">
        <f t="shared" si="347"/>
        <v>181.48057834637095</v>
      </c>
      <c r="S446" s="6">
        <f t="shared" si="348"/>
        <v>4166.9860873946782</v>
      </c>
      <c r="T446" s="6"/>
      <c r="U446" s="6"/>
      <c r="V446" s="6">
        <f t="shared" si="349"/>
        <v>15.853583444566015</v>
      </c>
      <c r="W446" s="149">
        <f t="shared" si="382"/>
        <v>0.99231261294648576</v>
      </c>
      <c r="X446" s="97">
        <f t="shared" si="350"/>
        <v>0</v>
      </c>
      <c r="Y446" s="6">
        <f t="shared" si="351"/>
        <v>903.56326278062318</v>
      </c>
      <c r="Z446" s="6">
        <f t="shared" si="352"/>
        <v>3422.2659483597936</v>
      </c>
      <c r="AA446" s="6">
        <f t="shared" si="353"/>
        <v>3433.5403985663679</v>
      </c>
      <c r="AB446" s="6">
        <f t="shared" si="354"/>
        <v>178.77732288674667</v>
      </c>
      <c r="AC446" s="6">
        <f t="shared" si="355"/>
        <v>173.94100483063323</v>
      </c>
      <c r="AD446" s="6">
        <f t="array" ref="AD446">SUM(($A446-A416:A446=J416:J446)*(N416:N446))</f>
        <v>29.498258276313198</v>
      </c>
      <c r="AE446" s="6">
        <f t="shared" si="356"/>
        <v>7495689.5268761804</v>
      </c>
      <c r="AF446" s="6">
        <f t="shared" si="383"/>
        <v>6858890.4564584829</v>
      </c>
      <c r="AG446" s="6">
        <f t="shared" si="384"/>
        <v>28291.461539236854</v>
      </c>
      <c r="AH446" s="6">
        <f t="shared" si="357"/>
        <v>0</v>
      </c>
      <c r="AI446" s="6">
        <f t="shared" si="358"/>
        <v>2243.6532194818492</v>
      </c>
      <c r="AJ446" s="6">
        <f t="shared" si="359"/>
        <v>12786.577349442603</v>
      </c>
      <c r="AK446" s="6">
        <f t="shared" si="360"/>
        <v>17315.206645021106</v>
      </c>
      <c r="AL446" s="6">
        <f t="shared" si="361"/>
        <v>2409.5464294218009</v>
      </c>
      <c r="AM446" s="6">
        <f t="shared" si="362"/>
        <v>32511.330423885509</v>
      </c>
      <c r="AN446" s="6">
        <f t="shared" si="363"/>
        <v>573752.62523509096</v>
      </c>
      <c r="AO446" s="6">
        <f t="shared" si="364"/>
        <v>4310.4731238246677</v>
      </c>
      <c r="AP446" s="6">
        <f t="shared" si="365"/>
        <v>30.457409199919702</v>
      </c>
      <c r="AQ446" s="14">
        <f t="shared" si="366"/>
        <v>10</v>
      </c>
      <c r="AR446" s="146">
        <f t="shared" si="367"/>
        <v>0</v>
      </c>
      <c r="AS446" s="146">
        <f t="shared" si="368"/>
        <v>0.6</v>
      </c>
      <c r="AT446" s="146">
        <f t="shared" si="369"/>
        <v>1</v>
      </c>
      <c r="AU446" s="77">
        <f t="shared" si="370"/>
        <v>0</v>
      </c>
      <c r="AV446" s="77">
        <f t="shared" si="371"/>
        <v>1994.2512315945098</v>
      </c>
      <c r="AW446" s="77">
        <f t="shared" si="372"/>
        <v>104.96059113655316</v>
      </c>
      <c r="AX446" s="77">
        <f t="shared" si="373"/>
        <v>72.285061022449838</v>
      </c>
      <c r="AY446" s="6">
        <f t="shared" si="385"/>
        <v>2171.496883753513</v>
      </c>
      <c r="AZ446" s="6">
        <f t="shared" si="374"/>
        <v>252534.17413300648</v>
      </c>
      <c r="BA446" s="6">
        <f t="shared" si="375"/>
        <v>2243.3053307415225</v>
      </c>
      <c r="BB446" s="6">
        <f t="shared" si="376"/>
        <v>612818.08200228261</v>
      </c>
      <c r="BC446" s="6">
        <f t="shared" si="377"/>
        <v>122563.61640045659</v>
      </c>
      <c r="BD446" s="6">
        <f t="shared" si="378"/>
        <v>23480.278150284052</v>
      </c>
      <c r="BE446" s="6">
        <f t="shared" si="379"/>
        <v>30629.5</v>
      </c>
      <c r="BF446" s="6">
        <f t="shared" si="386"/>
        <v>0</v>
      </c>
      <c r="BG446" s="6"/>
      <c r="BH446" s="6"/>
      <c r="BI446" s="51">
        <f t="shared" si="380"/>
        <v>0.91881899501084918</v>
      </c>
      <c r="BT446" s="18"/>
    </row>
    <row r="447" spans="1:72">
      <c r="A447">
        <f t="shared" si="333"/>
        <v>424</v>
      </c>
      <c r="B447" s="30">
        <f t="shared" si="334"/>
        <v>44193</v>
      </c>
      <c r="C447" s="14">
        <f t="shared" si="335"/>
        <v>9</v>
      </c>
      <c r="D447" s="14">
        <f t="shared" si="336"/>
        <v>2</v>
      </c>
      <c r="E447" s="14">
        <f t="shared" si="337"/>
        <v>2</v>
      </c>
      <c r="F447" s="53">
        <f t="shared" si="338"/>
        <v>44193</v>
      </c>
      <c r="G447" s="66">
        <f t="shared" si="339"/>
        <v>1.01</v>
      </c>
      <c r="H447" s="66">
        <f t="shared" si="332"/>
        <v>0.1</v>
      </c>
      <c r="I447" s="172">
        <f t="shared" si="340"/>
        <v>6.6E-3</v>
      </c>
      <c r="J447" s="14">
        <f t="shared" si="341"/>
        <v>6</v>
      </c>
      <c r="K447" s="18">
        <f t="shared" si="342"/>
        <v>0.13685507792219109</v>
      </c>
      <c r="L447" s="18">
        <f t="shared" si="343"/>
        <v>6.6666666666666671E-3</v>
      </c>
      <c r="M447" s="6">
        <f t="shared" si="344"/>
        <v>4135.6456370221076</v>
      </c>
      <c r="N447" s="6">
        <f t="shared" si="381"/>
        <v>27.295261204345909</v>
      </c>
      <c r="O447" s="6">
        <f t="shared" si="345"/>
        <v>6313071.9669844499</v>
      </c>
      <c r="P447" s="6">
        <f>IF($B447&lt;$D$12,0,IF('Plot Data'!X397&gt;0,'Plot Data'!X397,MAX(0,MIN($D$15,$O447))))</f>
        <v>4825</v>
      </c>
      <c r="Q447" s="97">
        <f t="shared" si="346"/>
        <v>4452.5407837653729</v>
      </c>
      <c r="R447" s="97">
        <f t="shared" si="347"/>
        <v>372.45921623462738</v>
      </c>
      <c r="S447" s="6">
        <f t="shared" si="348"/>
        <v>4118.6570543372263</v>
      </c>
      <c r="T447" s="6"/>
      <c r="U447" s="6"/>
      <c r="V447" s="6">
        <f t="shared" si="349"/>
        <v>16.988582684881301</v>
      </c>
      <c r="W447" s="149">
        <f t="shared" si="382"/>
        <v>0.99171674465417747</v>
      </c>
      <c r="X447" s="97">
        <f t="shared" si="350"/>
        <v>0</v>
      </c>
      <c r="Y447" s="6">
        <f t="shared" si="351"/>
        <v>893.88661443373337</v>
      </c>
      <c r="Z447" s="6">
        <f t="shared" si="352"/>
        <v>3384.1933493011479</v>
      </c>
      <c r="AA447" s="6">
        <f t="shared" si="353"/>
        <v>3396.7691348481867</v>
      </c>
      <c r="AB447" s="6">
        <f t="shared" si="354"/>
        <v>176.85165071468259</v>
      </c>
      <c r="AC447" s="6">
        <f t="shared" si="355"/>
        <v>172.15104771548886</v>
      </c>
      <c r="AD447" s="6">
        <f t="array" ref="AD447">SUM(($A447-A417:A447=J417:J447)*(N417:N447))</f>
        <v>29.180522367922627</v>
      </c>
      <c r="AE447" s="6">
        <f t="shared" si="356"/>
        <v>7495660.3463538121</v>
      </c>
      <c r="AF447" s="6">
        <f t="shared" si="383"/>
        <v>6850319.2586203795</v>
      </c>
      <c r="AG447" s="6">
        <f t="shared" si="384"/>
        <v>32727.013740317347</v>
      </c>
      <c r="AH447" s="6">
        <f t="shared" si="357"/>
        <v>0</v>
      </c>
      <c r="AI447" s="6">
        <f t="shared" si="358"/>
        <v>2616.1124357164767</v>
      </c>
      <c r="AJ447" s="6">
        <f t="shared" si="359"/>
        <v>12644.143022729828</v>
      </c>
      <c r="AK447" s="6">
        <f t="shared" si="360"/>
        <v>17125.779208759388</v>
      </c>
      <c r="AL447" s="6">
        <f t="shared" si="361"/>
        <v>2385.0665100530719</v>
      </c>
      <c r="AM447" s="6">
        <f t="shared" si="362"/>
        <v>32154.988741542289</v>
      </c>
      <c r="AN447" s="6">
        <f t="shared" si="363"/>
        <v>577842.97281585366</v>
      </c>
      <c r="AO447" s="6">
        <f t="shared" si="364"/>
        <v>4339.6536461925907</v>
      </c>
      <c r="AP447" s="6">
        <f t="shared" si="365"/>
        <v>30.13819617840662</v>
      </c>
      <c r="AQ447" s="14">
        <f t="shared" si="366"/>
        <v>11</v>
      </c>
      <c r="AR447" s="146">
        <f t="shared" si="367"/>
        <v>0</v>
      </c>
      <c r="AS447" s="146">
        <f t="shared" si="368"/>
        <v>0.75</v>
      </c>
      <c r="AT447" s="146">
        <f t="shared" si="369"/>
        <v>1</v>
      </c>
      <c r="AU447" s="77">
        <f t="shared" si="370"/>
        <v>0</v>
      </c>
      <c r="AV447" s="77">
        <f t="shared" si="371"/>
        <v>2465.5721756144785</v>
      </c>
      <c r="AW447" s="77">
        <f t="shared" si="372"/>
        <v>129.76695661128832</v>
      </c>
      <c r="AX447" s="77">
        <f t="shared" si="373"/>
        <v>71.510929154698673</v>
      </c>
      <c r="AY447" s="6">
        <f t="shared" si="385"/>
        <v>2666.8500613804654</v>
      </c>
      <c r="AZ447" s="6">
        <f t="shared" si="374"/>
        <v>255201.02419438696</v>
      </c>
      <c r="BA447" s="6">
        <f t="shared" si="375"/>
        <v>2293.5120126428542</v>
      </c>
      <c r="BB447" s="6">
        <f t="shared" si="376"/>
        <v>616953.72763930471</v>
      </c>
      <c r="BC447" s="6">
        <f t="shared" si="377"/>
        <v>123390.74552786101</v>
      </c>
      <c r="BD447" s="6">
        <f t="shared" si="378"/>
        <v>23657.129800998733</v>
      </c>
      <c r="BE447" s="6">
        <f t="shared" si="379"/>
        <v>35454.5</v>
      </c>
      <c r="BF447" s="6">
        <f t="shared" si="386"/>
        <v>0</v>
      </c>
      <c r="BG447" s="6"/>
      <c r="BH447" s="6"/>
      <c r="BI447" s="51">
        <f t="shared" si="380"/>
        <v>0.91827083329741377</v>
      </c>
      <c r="BT447" s="18"/>
    </row>
    <row r="448" spans="1:72">
      <c r="A448">
        <f t="shared" si="333"/>
        <v>425</v>
      </c>
      <c r="B448" s="30">
        <f t="shared" si="334"/>
        <v>44194</v>
      </c>
      <c r="C448" s="14">
        <f t="shared" si="335"/>
        <v>9</v>
      </c>
      <c r="D448" s="14">
        <f t="shared" si="336"/>
        <v>2</v>
      </c>
      <c r="E448" s="14">
        <f t="shared" si="337"/>
        <v>2</v>
      </c>
      <c r="F448" s="53">
        <f t="shared" si="338"/>
        <v>44194</v>
      </c>
      <c r="G448" s="66">
        <f t="shared" si="339"/>
        <v>1.01</v>
      </c>
      <c r="H448" s="66">
        <f t="shared" si="332"/>
        <v>0.1</v>
      </c>
      <c r="I448" s="172">
        <f t="shared" si="340"/>
        <v>6.6E-3</v>
      </c>
      <c r="J448" s="14">
        <f t="shared" si="341"/>
        <v>6</v>
      </c>
      <c r="K448" s="18">
        <f t="shared" si="342"/>
        <v>0.13680791668649581</v>
      </c>
      <c r="L448" s="18">
        <f t="shared" si="343"/>
        <v>6.6666666666666671E-3</v>
      </c>
      <c r="M448" s="6">
        <f t="shared" si="344"/>
        <v>4088.6614838093897</v>
      </c>
      <c r="N448" s="6">
        <f t="shared" si="381"/>
        <v>26.98516579314197</v>
      </c>
      <c r="O448" s="6">
        <f t="shared" si="345"/>
        <v>6308525.0539704291</v>
      </c>
      <c r="P448" s="6">
        <f>IF($B448&lt;$D$12,0,IF('Plot Data'!X398&gt;0,'Plot Data'!X398,MAX(0,MIN($D$15,$O448))))</f>
        <v>6874.5</v>
      </c>
      <c r="Q448" s="97">
        <f t="shared" si="346"/>
        <v>6339.7268767352261</v>
      </c>
      <c r="R448" s="97">
        <f t="shared" si="347"/>
        <v>534.77312326477374</v>
      </c>
      <c r="S448" s="6">
        <f t="shared" si="348"/>
        <v>4069.2210100329089</v>
      </c>
      <c r="T448" s="6"/>
      <c r="U448" s="6"/>
      <c r="V448" s="6">
        <f t="shared" si="349"/>
        <v>19.440473776481404</v>
      </c>
      <c r="W448" s="149">
        <f t="shared" si="382"/>
        <v>0.99112764588943447</v>
      </c>
      <c r="X448" s="97">
        <f t="shared" si="350"/>
        <v>0</v>
      </c>
      <c r="Y448" s="6">
        <f t="shared" si="351"/>
        <v>884.25825357341296</v>
      </c>
      <c r="Z448" s="6">
        <f t="shared" si="352"/>
        <v>3346.271736671395</v>
      </c>
      <c r="AA448" s="6">
        <f t="shared" si="353"/>
        <v>3360.181363578969</v>
      </c>
      <c r="AB448" s="6">
        <f t="shared" si="354"/>
        <v>174.93431856092192</v>
      </c>
      <c r="AC448" s="6">
        <f t="shared" si="355"/>
        <v>170.31377539472683</v>
      </c>
      <c r="AD448" s="6">
        <f t="array" ref="AD448">SUM(($A448-A418:A448=J418:J448)*(N418:N448))</f>
        <v>28.864162562552117</v>
      </c>
      <c r="AE448" s="6">
        <f t="shared" si="356"/>
        <v>7495631.4821912497</v>
      </c>
      <c r="AF448" s="6">
        <f t="shared" si="383"/>
        <v>6839910.3107336108</v>
      </c>
      <c r="AG448" s="6">
        <f t="shared" si="384"/>
        <v>39047.300143276094</v>
      </c>
      <c r="AH448" s="6">
        <f t="shared" si="357"/>
        <v>0</v>
      </c>
      <c r="AI448" s="6">
        <f t="shared" si="358"/>
        <v>3150.8855589812506</v>
      </c>
      <c r="AJ448" s="6">
        <f t="shared" si="359"/>
        <v>12502.27451629441</v>
      </c>
      <c r="AK448" s="6">
        <f t="shared" si="360"/>
        <v>16936.935263290892</v>
      </c>
      <c r="AL448" s="6">
        <f t="shared" si="361"/>
        <v>2360.8228906567147</v>
      </c>
      <c r="AM448" s="6">
        <f t="shared" si="362"/>
        <v>31800.032670242021</v>
      </c>
      <c r="AN448" s="6">
        <f t="shared" si="363"/>
        <v>581722.95308513602</v>
      </c>
      <c r="AO448" s="6">
        <f t="shared" si="364"/>
        <v>4368.5178087551431</v>
      </c>
      <c r="AP448" s="6">
        <f t="shared" si="365"/>
        <v>29.819525348707298</v>
      </c>
      <c r="AQ448" s="14">
        <f t="shared" si="366"/>
        <v>11</v>
      </c>
      <c r="AR448" s="146">
        <f t="shared" si="367"/>
        <v>0</v>
      </c>
      <c r="AS448" s="146">
        <f t="shared" si="368"/>
        <v>0.75</v>
      </c>
      <c r="AT448" s="146">
        <f t="shared" si="369"/>
        <v>1</v>
      </c>
      <c r="AU448" s="77">
        <f t="shared" si="370"/>
        <v>0</v>
      </c>
      <c r="AV448" s="77">
        <f t="shared" si="371"/>
        <v>2438.3644882063531</v>
      </c>
      <c r="AW448" s="77">
        <f t="shared" si="372"/>
        <v>128.33497306349224</v>
      </c>
      <c r="AX448" s="77">
        <f t="shared" si="373"/>
        <v>70.740660285873034</v>
      </c>
      <c r="AY448" s="6">
        <f t="shared" si="385"/>
        <v>2637.4401215557186</v>
      </c>
      <c r="AZ448" s="6">
        <f t="shared" si="374"/>
        <v>257838.46431594269</v>
      </c>
      <c r="BA448" s="6">
        <f t="shared" si="375"/>
        <v>2342.9507900896797</v>
      </c>
      <c r="BB448" s="6">
        <f t="shared" si="376"/>
        <v>621042.38912311406</v>
      </c>
      <c r="BC448" s="6">
        <f t="shared" si="377"/>
        <v>124208.4778246229</v>
      </c>
      <c r="BD448" s="6">
        <f t="shared" si="378"/>
        <v>23832.064119559655</v>
      </c>
      <c r="BE448" s="6">
        <f t="shared" si="379"/>
        <v>42329</v>
      </c>
      <c r="BF448" s="6">
        <f t="shared" si="386"/>
        <v>0</v>
      </c>
      <c r="BG448" s="6"/>
      <c r="BH448" s="6"/>
      <c r="BI448" s="51">
        <f t="shared" si="380"/>
        <v>0.91772889678748104</v>
      </c>
      <c r="BT448" s="18"/>
    </row>
    <row r="449" spans="1:72">
      <c r="A449">
        <f t="shared" si="333"/>
        <v>426</v>
      </c>
      <c r="B449" s="30">
        <f t="shared" si="334"/>
        <v>44195</v>
      </c>
      <c r="C449" s="14">
        <f t="shared" si="335"/>
        <v>9</v>
      </c>
      <c r="D449" s="14">
        <f t="shared" si="336"/>
        <v>2</v>
      </c>
      <c r="E449" s="14">
        <f t="shared" si="337"/>
        <v>2</v>
      </c>
      <c r="F449" s="53">
        <f t="shared" si="338"/>
        <v>44195</v>
      </c>
      <c r="G449" s="66">
        <f t="shared" si="339"/>
        <v>1.01</v>
      </c>
      <c r="H449" s="66">
        <f t="shared" si="332"/>
        <v>0.1</v>
      </c>
      <c r="I449" s="172">
        <f t="shared" si="340"/>
        <v>6.6E-3</v>
      </c>
      <c r="J449" s="14">
        <f t="shared" si="341"/>
        <v>6</v>
      </c>
      <c r="K449" s="18">
        <f t="shared" si="342"/>
        <v>0.13676127543420469</v>
      </c>
      <c r="L449" s="18">
        <f t="shared" si="343"/>
        <v>6.6666666666666671E-3</v>
      </c>
      <c r="M449" s="6">
        <f t="shared" si="344"/>
        <v>4041.8826965022427</v>
      </c>
      <c r="N449" s="6">
        <f t="shared" si="381"/>
        <v>26.676425796914803</v>
      </c>
      <c r="O449" s="6">
        <f t="shared" si="345"/>
        <v>6301927.7320928564</v>
      </c>
      <c r="P449" s="6">
        <f>IF($B449&lt;$D$12,0,IF('Plot Data'!X399&gt;0,'Plot Data'!X399,MAX(0,MIN($D$15,$O449))))</f>
        <v>7066</v>
      </c>
      <c r="Q449" s="97">
        <f t="shared" si="346"/>
        <v>6512.1523171000008</v>
      </c>
      <c r="R449" s="97">
        <f t="shared" si="347"/>
        <v>553.8476828999992</v>
      </c>
      <c r="S449" s="6">
        <f t="shared" si="348"/>
        <v>4018.9395973116489</v>
      </c>
      <c r="T449" s="6"/>
      <c r="U449" s="6"/>
      <c r="V449" s="6">
        <f t="shared" si="349"/>
        <v>22.9430991905936</v>
      </c>
      <c r="W449" s="149">
        <f t="shared" si="382"/>
        <v>0.99054528706291534</v>
      </c>
      <c r="X449" s="97">
        <f t="shared" si="350"/>
        <v>0</v>
      </c>
      <c r="Y449" s="6">
        <f t="shared" si="351"/>
        <v>874.67159280460965</v>
      </c>
      <c r="Z449" s="6">
        <f t="shared" si="352"/>
        <v>3308.5165096176861</v>
      </c>
      <c r="AA449" s="6">
        <f t="shared" si="353"/>
        <v>3323.7520526575167</v>
      </c>
      <c r="AB449" s="6">
        <f t="shared" si="354"/>
        <v>173.02260881505111</v>
      </c>
      <c r="AC449" s="6">
        <f t="shared" si="355"/>
        <v>168.58755196377879</v>
      </c>
      <c r="AD449" s="6">
        <f t="array" ref="AD449">SUM(($A449-A419:A449=J419:J449)*(N419:N449))</f>
        <v>28.548730454483429</v>
      </c>
      <c r="AE449" s="6">
        <f t="shared" si="356"/>
        <v>7495602.9334607953</v>
      </c>
      <c r="AF449" s="6">
        <f t="shared" si="383"/>
        <v>6829379.2188191991</v>
      </c>
      <c r="AG449" s="6">
        <f t="shared" si="384"/>
        <v>45536.509361185505</v>
      </c>
      <c r="AH449" s="6">
        <f t="shared" si="357"/>
        <v>0</v>
      </c>
      <c r="AI449" s="6">
        <f t="shared" si="358"/>
        <v>3704.7332418812498</v>
      </c>
      <c r="AJ449" s="6">
        <f t="shared" si="359"/>
        <v>12360.969110374357</v>
      </c>
      <c r="AK449" s="6">
        <f t="shared" si="360"/>
        <v>16748.677111436009</v>
      </c>
      <c r="AL449" s="6">
        <f t="shared" si="361"/>
        <v>2336.7092170535034</v>
      </c>
      <c r="AM449" s="6">
        <f t="shared" si="362"/>
        <v>31446.355438863869</v>
      </c>
      <c r="AN449" s="6">
        <f t="shared" si="363"/>
        <v>585536.11659966188</v>
      </c>
      <c r="AO449" s="6">
        <f t="shared" si="364"/>
        <v>4397.0665392096262</v>
      </c>
      <c r="AP449" s="6">
        <f t="shared" si="365"/>
        <v>29.500945684277081</v>
      </c>
      <c r="AQ449" s="14">
        <f t="shared" si="366"/>
        <v>11</v>
      </c>
      <c r="AR449" s="146">
        <f t="shared" si="367"/>
        <v>0</v>
      </c>
      <c r="AS449" s="146">
        <f t="shared" si="368"/>
        <v>0.75</v>
      </c>
      <c r="AT449" s="146">
        <f t="shared" si="369"/>
        <v>1</v>
      </c>
      <c r="AU449" s="77">
        <f t="shared" si="370"/>
        <v>0</v>
      </c>
      <c r="AV449" s="77">
        <f t="shared" si="371"/>
        <v>2411.2377613770682</v>
      </c>
      <c r="AW449" s="77">
        <f t="shared" si="372"/>
        <v>126.90725059879304</v>
      </c>
      <c r="AX449" s="77">
        <f t="shared" si="373"/>
        <v>69.973727424368761</v>
      </c>
      <c r="AY449" s="6">
        <f t="shared" si="385"/>
        <v>2608.11873940023</v>
      </c>
      <c r="AZ449" s="6">
        <f t="shared" si="374"/>
        <v>260446.58305534293</v>
      </c>
      <c r="BA449" s="6">
        <f t="shared" si="375"/>
        <v>2391.6461787201365</v>
      </c>
      <c r="BB449" s="6">
        <f t="shared" si="376"/>
        <v>625084.27181961632</v>
      </c>
      <c r="BC449" s="6">
        <f t="shared" si="377"/>
        <v>125016.85436392334</v>
      </c>
      <c r="BD449" s="6">
        <f t="shared" si="378"/>
        <v>24005.086728374707</v>
      </c>
      <c r="BE449" s="6">
        <f t="shared" si="379"/>
        <v>49395</v>
      </c>
      <c r="BF449" s="6">
        <f t="shared" si="386"/>
        <v>0</v>
      </c>
      <c r="BG449" s="6"/>
      <c r="BH449" s="6"/>
      <c r="BI449" s="51">
        <f t="shared" si="380"/>
        <v>0.91719315833691928</v>
      </c>
      <c r="BT449" s="18"/>
    </row>
    <row r="450" spans="1:72">
      <c r="A450">
        <f t="shared" si="333"/>
        <v>427</v>
      </c>
      <c r="B450" s="30">
        <f t="shared" si="334"/>
        <v>44196</v>
      </c>
      <c r="C450" s="14">
        <f t="shared" si="335"/>
        <v>9</v>
      </c>
      <c r="D450" s="14">
        <f t="shared" si="336"/>
        <v>2</v>
      </c>
      <c r="E450" s="14">
        <f t="shared" si="337"/>
        <v>2</v>
      </c>
      <c r="F450" s="53">
        <f t="shared" si="338"/>
        <v>44196</v>
      </c>
      <c r="G450" s="66">
        <f t="shared" si="339"/>
        <v>1.01</v>
      </c>
      <c r="H450" s="66">
        <f t="shared" si="332"/>
        <v>0.1</v>
      </c>
      <c r="I450" s="172">
        <f t="shared" si="340"/>
        <v>6.6E-3</v>
      </c>
      <c r="J450" s="14">
        <f t="shared" si="341"/>
        <v>6</v>
      </c>
      <c r="K450" s="18">
        <f t="shared" si="342"/>
        <v>0.13671515235022871</v>
      </c>
      <c r="L450" s="18">
        <f t="shared" si="343"/>
        <v>6.6666666666666671E-3</v>
      </c>
      <c r="M450" s="6">
        <f t="shared" si="344"/>
        <v>3995.307779523087</v>
      </c>
      <c r="N450" s="6">
        <f t="shared" si="381"/>
        <v>26.369031344852374</v>
      </c>
      <c r="O450" s="6">
        <f t="shared" si="345"/>
        <v>6295138.0913186418</v>
      </c>
      <c r="P450" s="6">
        <f>IF($B450&lt;$D$12,0,IF('Plot Data'!X400&gt;0,'Plot Data'!X400,MAX(0,MIN($D$15,$O450))))</f>
        <v>4898</v>
      </c>
      <c r="Q450" s="97">
        <f t="shared" si="346"/>
        <v>4511.2179843772765</v>
      </c>
      <c r="R450" s="97">
        <f t="shared" si="347"/>
        <v>386.78201562272267</v>
      </c>
      <c r="S450" s="6">
        <f t="shared" si="348"/>
        <v>3968.8445649476234</v>
      </c>
      <c r="T450" s="6"/>
      <c r="U450" s="6"/>
      <c r="V450" s="6">
        <f t="shared" si="349"/>
        <v>26.463214575464068</v>
      </c>
      <c r="W450" s="149">
        <f t="shared" si="382"/>
        <v>0.98996963880076283</v>
      </c>
      <c r="X450" s="97">
        <f t="shared" si="350"/>
        <v>0</v>
      </c>
      <c r="Y450" s="6">
        <f t="shared" si="351"/>
        <v>865.11304407525552</v>
      </c>
      <c r="Z450" s="6">
        <f t="shared" si="352"/>
        <v>3270.9291870475117</v>
      </c>
      <c r="AA450" s="6">
        <f t="shared" si="353"/>
        <v>3287.4295674859709</v>
      </c>
      <c r="AB450" s="6">
        <f t="shared" si="354"/>
        <v>171.11329741798968</v>
      </c>
      <c r="AC450" s="6">
        <f t="shared" si="355"/>
        <v>167.13088140606069</v>
      </c>
      <c r="AD450" s="6">
        <f t="array" ref="AD450">SUM(($A450-A420:A450=J420:J450)*(N420:N450))</f>
        <v>28.233694073968294</v>
      </c>
      <c r="AE450" s="6">
        <f t="shared" si="356"/>
        <v>7495574.6997667216</v>
      </c>
      <c r="AF450" s="6">
        <f t="shared" si="383"/>
        <v>6820899.1562698744</v>
      </c>
      <c r="AG450" s="6">
        <f t="shared" si="384"/>
        <v>50021.264130987314</v>
      </c>
      <c r="AH450" s="6">
        <f t="shared" si="357"/>
        <v>0</v>
      </c>
      <c r="AI450" s="6">
        <f t="shared" si="358"/>
        <v>4091.5152575039724</v>
      </c>
      <c r="AJ450" s="6">
        <f t="shared" si="359"/>
        <v>12220.234658774678</v>
      </c>
      <c r="AK450" s="6">
        <f t="shared" si="360"/>
        <v>16561.063433579562</v>
      </c>
      <c r="AL450" s="6">
        <f t="shared" si="361"/>
        <v>2312.4579389914638</v>
      </c>
      <c r="AM450" s="6">
        <f t="shared" si="362"/>
        <v>31093.756031345707</v>
      </c>
      <c r="AN450" s="6">
        <f t="shared" si="363"/>
        <v>589469.00807700632</v>
      </c>
      <c r="AO450" s="6">
        <f t="shared" si="364"/>
        <v>4425.300233283594</v>
      </c>
      <c r="AP450" s="6">
        <f t="shared" si="365"/>
        <v>29.183023091293894</v>
      </c>
      <c r="AQ450" s="14">
        <f t="shared" si="366"/>
        <v>11</v>
      </c>
      <c r="AR450" s="146">
        <f t="shared" si="367"/>
        <v>0</v>
      </c>
      <c r="AS450" s="146">
        <f t="shared" si="368"/>
        <v>0.75</v>
      </c>
      <c r="AT450" s="146">
        <f t="shared" si="369"/>
        <v>1</v>
      </c>
      <c r="AU450" s="77">
        <f t="shared" si="370"/>
        <v>0</v>
      </c>
      <c r="AV450" s="77">
        <f t="shared" si="371"/>
        <v>2384.218612378369</v>
      </c>
      <c r="AW450" s="77">
        <f t="shared" si="372"/>
        <v>125.48519012517731</v>
      </c>
      <c r="AX450" s="77">
        <f t="shared" si="373"/>
        <v>43.255652203762793</v>
      </c>
      <c r="AY450" s="6">
        <f t="shared" si="385"/>
        <v>2552.9594547073093</v>
      </c>
      <c r="AZ450" s="6">
        <f t="shared" si="374"/>
        <v>262999.54251005023</v>
      </c>
      <c r="BA450" s="6">
        <f t="shared" si="375"/>
        <v>2435.9022330260946</v>
      </c>
      <c r="BB450" s="6">
        <f t="shared" si="376"/>
        <v>629079.5795991394</v>
      </c>
      <c r="BC450" s="6">
        <f t="shared" si="377"/>
        <v>125815.91591982795</v>
      </c>
      <c r="BD450" s="6">
        <f t="shared" si="378"/>
        <v>24176.200025792696</v>
      </c>
      <c r="BE450" s="6">
        <f t="shared" si="379"/>
        <v>54293</v>
      </c>
      <c r="BF450" s="6">
        <f t="shared" si="386"/>
        <v>0</v>
      </c>
      <c r="BG450" s="6"/>
      <c r="BH450" s="6"/>
      <c r="BI450" s="51">
        <f t="shared" si="380"/>
        <v>0.91666359093382122</v>
      </c>
      <c r="BT450" s="18"/>
    </row>
    <row r="451" spans="1:72">
      <c r="A451">
        <f t="shared" si="333"/>
        <v>428</v>
      </c>
      <c r="B451" s="30">
        <f t="shared" si="334"/>
        <v>44197</v>
      </c>
      <c r="C451" s="14">
        <f t="shared" si="335"/>
        <v>9</v>
      </c>
      <c r="D451" s="14">
        <f t="shared" si="336"/>
        <v>2</v>
      </c>
      <c r="E451" s="14">
        <f t="shared" si="337"/>
        <v>2</v>
      </c>
      <c r="F451" s="53">
        <f t="shared" si="338"/>
        <v>44197</v>
      </c>
      <c r="G451" s="66">
        <f t="shared" si="339"/>
        <v>1.01</v>
      </c>
      <c r="H451" s="66">
        <f t="shared" si="332"/>
        <v>0.1</v>
      </c>
      <c r="I451" s="172">
        <f t="shared" si="340"/>
        <v>6.6E-3</v>
      </c>
      <c r="J451" s="14">
        <f t="shared" si="341"/>
        <v>6</v>
      </c>
      <c r="K451" s="18">
        <f t="shared" si="342"/>
        <v>0.13666954562252182</v>
      </c>
      <c r="L451" s="18">
        <f t="shared" si="343"/>
        <v>6.6666666666666671E-3</v>
      </c>
      <c r="M451" s="6">
        <f t="shared" si="344"/>
        <v>3948.9433189683514</v>
      </c>
      <c r="N451" s="6">
        <f t="shared" si="381"/>
        <v>26.063025905191118</v>
      </c>
      <c r="O451" s="6">
        <f t="shared" si="345"/>
        <v>6290515.8021750692</v>
      </c>
      <c r="P451" s="6">
        <f>IF($B451&lt;$D$12,0,IF('Plot Data'!X401&gt;0,'Plot Data'!X401,MAX(0,MIN($D$15,$O451))))</f>
        <v>827.5</v>
      </c>
      <c r="Q451" s="97">
        <f t="shared" si="346"/>
        <v>761.67525373022886</v>
      </c>
      <c r="R451" s="97">
        <f t="shared" si="347"/>
        <v>65.824746269771083</v>
      </c>
      <c r="S451" s="6">
        <f t="shared" si="348"/>
        <v>3920.1944578681832</v>
      </c>
      <c r="T451" s="6"/>
      <c r="U451" s="6"/>
      <c r="V451" s="6">
        <f t="shared" si="349"/>
        <v>28.748861100168192</v>
      </c>
      <c r="W451" s="149">
        <f t="shared" si="382"/>
        <v>0.98940067078018779</v>
      </c>
      <c r="X451" s="97">
        <f t="shared" si="350"/>
        <v>0</v>
      </c>
      <c r="Y451" s="6">
        <f t="shared" si="351"/>
        <v>855.5664870899484</v>
      </c>
      <c r="Z451" s="6">
        <f t="shared" si="352"/>
        <v>3233.5061572017944</v>
      </c>
      <c r="AA451" s="6">
        <f t="shared" si="353"/>
        <v>3251.1526509418036</v>
      </c>
      <c r="AB451" s="6">
        <f t="shared" si="354"/>
        <v>169.20966746505741</v>
      </c>
      <c r="AC451" s="6">
        <f t="shared" si="355"/>
        <v>165.57265283468863</v>
      </c>
      <c r="AD451" s="6">
        <f t="array" ref="AD451">SUM(($A451-A421:A451=J421:J451)*(N421:N451))</f>
        <v>27.919595131734468</v>
      </c>
      <c r="AE451" s="6">
        <f t="shared" si="356"/>
        <v>7495546.7801715899</v>
      </c>
      <c r="AF451" s="6">
        <f t="shared" si="383"/>
        <v>6816217.286558276</v>
      </c>
      <c r="AG451" s="6">
        <f t="shared" si="384"/>
        <v>50754.190523617377</v>
      </c>
      <c r="AH451" s="6">
        <f t="shared" si="357"/>
        <v>0</v>
      </c>
      <c r="AI451" s="6">
        <f t="shared" si="358"/>
        <v>4157.3400037737438</v>
      </c>
      <c r="AJ451" s="6">
        <f t="shared" si="359"/>
        <v>12080.105333451285</v>
      </c>
      <c r="AK451" s="6">
        <f t="shared" si="360"/>
        <v>16374.207272374497</v>
      </c>
      <c r="AL451" s="6">
        <f t="shared" si="361"/>
        <v>2288.175358490098</v>
      </c>
      <c r="AM451" s="6">
        <f t="shared" si="362"/>
        <v>30742.487964315882</v>
      </c>
      <c r="AN451" s="6">
        <f t="shared" si="363"/>
        <v>593675.47512160311</v>
      </c>
      <c r="AO451" s="6">
        <f t="shared" si="364"/>
        <v>4453.2198284153283</v>
      </c>
      <c r="AP451" s="6">
        <f t="shared" si="365"/>
        <v>28.866078648390612</v>
      </c>
      <c r="AQ451" s="14">
        <f t="shared" si="366"/>
        <v>11</v>
      </c>
      <c r="AR451" s="146">
        <f t="shared" si="367"/>
        <v>0</v>
      </c>
      <c r="AS451" s="146">
        <f t="shared" si="368"/>
        <v>0.75</v>
      </c>
      <c r="AT451" s="146">
        <f t="shared" si="369"/>
        <v>1</v>
      </c>
      <c r="AU451" s="77">
        <f t="shared" si="370"/>
        <v>0</v>
      </c>
      <c r="AV451" s="77">
        <f t="shared" si="371"/>
        <v>2357.3180131026015</v>
      </c>
      <c r="AW451" s="77">
        <f t="shared" si="372"/>
        <v>124.06936911066322</v>
      </c>
      <c r="AX451" s="77">
        <f t="shared" si="373"/>
        <v>42.778324354497443</v>
      </c>
      <c r="AY451" s="6">
        <f t="shared" si="385"/>
        <v>2524.1657065677618</v>
      </c>
      <c r="AZ451" s="6">
        <f t="shared" si="374"/>
        <v>265523.70821661799</v>
      </c>
      <c r="BA451" s="6">
        <f t="shared" si="375"/>
        <v>2479.4732991542178</v>
      </c>
      <c r="BB451" s="6">
        <f t="shared" si="376"/>
        <v>633028.5229181078</v>
      </c>
      <c r="BC451" s="6">
        <f t="shared" si="377"/>
        <v>126605.70458362163</v>
      </c>
      <c r="BD451" s="6">
        <f t="shared" si="378"/>
        <v>24345.409693257752</v>
      </c>
      <c r="BE451" s="6">
        <f t="shared" si="379"/>
        <v>55120.5</v>
      </c>
      <c r="BF451" s="6">
        <f t="shared" si="386"/>
        <v>0</v>
      </c>
      <c r="BG451" s="6"/>
      <c r="BH451" s="6"/>
      <c r="BI451" s="51">
        <f t="shared" si="380"/>
        <v>0.91614016675174326</v>
      </c>
      <c r="BT451" s="18"/>
    </row>
    <row r="452" spans="1:72">
      <c r="A452">
        <f t="shared" si="333"/>
        <v>429</v>
      </c>
      <c r="B452" s="30">
        <f t="shared" si="334"/>
        <v>44198</v>
      </c>
      <c r="C452" s="14">
        <f t="shared" si="335"/>
        <v>9</v>
      </c>
      <c r="D452" s="14">
        <f t="shared" si="336"/>
        <v>2</v>
      </c>
      <c r="E452" s="14">
        <f t="shared" si="337"/>
        <v>2</v>
      </c>
      <c r="F452" s="53">
        <f t="shared" si="338"/>
        <v>44198</v>
      </c>
      <c r="G452" s="66">
        <f t="shared" si="339"/>
        <v>1.01</v>
      </c>
      <c r="H452" s="66">
        <f t="shared" si="332"/>
        <v>0.1</v>
      </c>
      <c r="I452" s="172">
        <f t="shared" si="340"/>
        <v>6.6E-3</v>
      </c>
      <c r="J452" s="14">
        <f t="shared" si="341"/>
        <v>6</v>
      </c>
      <c r="K452" s="18">
        <f t="shared" si="342"/>
        <v>0.13662445336059009</v>
      </c>
      <c r="L452" s="18">
        <f t="shared" si="343"/>
        <v>6.6666666666666671E-3</v>
      </c>
      <c r="M452" s="6">
        <f t="shared" si="344"/>
        <v>3902.8094079122293</v>
      </c>
      <c r="N452" s="6">
        <f t="shared" si="381"/>
        <v>25.758542092220715</v>
      </c>
      <c r="O452" s="6">
        <f t="shared" si="345"/>
        <v>6289963.1483761827</v>
      </c>
      <c r="P452" s="6">
        <f>IF($B452&lt;$D$12,0,IF('Plot Data'!X402&gt;0,'Plot Data'!X402,MAX(0,MIN($D$15,$O452))))</f>
        <v>4948.5</v>
      </c>
      <c r="Q452" s="97">
        <f t="shared" si="346"/>
        <v>4552.0296079003938</v>
      </c>
      <c r="R452" s="97">
        <f t="shared" si="347"/>
        <v>396.47039209960587</v>
      </c>
      <c r="S452" s="6">
        <f t="shared" si="348"/>
        <v>3873.9635137756895</v>
      </c>
      <c r="T452" s="6"/>
      <c r="U452" s="6"/>
      <c r="V452" s="6">
        <f t="shared" si="349"/>
        <v>28.845894136539947</v>
      </c>
      <c r="W452" s="149">
        <f t="shared" si="382"/>
        <v>0.98883834978336949</v>
      </c>
      <c r="X452" s="97">
        <f t="shared" si="350"/>
        <v>0</v>
      </c>
      <c r="Y452" s="6">
        <f t="shared" si="351"/>
        <v>846.04833732528698</v>
      </c>
      <c r="Z452" s="6">
        <f t="shared" si="352"/>
        <v>3196.2462236184697</v>
      </c>
      <c r="AA452" s="6">
        <f t="shared" si="353"/>
        <v>3214.9836818360905</v>
      </c>
      <c r="AB452" s="6">
        <f t="shared" si="354"/>
        <v>167.31358683356976</v>
      </c>
      <c r="AC452" s="6">
        <f t="shared" si="355"/>
        <v>163.94717913152451</v>
      </c>
      <c r="AD452" s="6">
        <f t="array" ref="AD452">SUM(($A452-A422:A452=J422:J452)*(N422:N452))</f>
        <v>27.606741827539008</v>
      </c>
      <c r="AE452" s="6">
        <f t="shared" si="356"/>
        <v>7495519.173429762</v>
      </c>
      <c r="AF452" s="6">
        <f t="shared" si="383"/>
        <v>6807791.2934365999</v>
      </c>
      <c r="AG452" s="6">
        <f t="shared" si="384"/>
        <v>55277.374237381235</v>
      </c>
      <c r="AH452" s="6">
        <f t="shared" si="357"/>
        <v>0</v>
      </c>
      <c r="AI452" s="6">
        <f t="shared" si="358"/>
        <v>4553.81039587335</v>
      </c>
      <c r="AJ452" s="6">
        <f t="shared" si="359"/>
        <v>11940.620180419761</v>
      </c>
      <c r="AK452" s="6">
        <f t="shared" si="360"/>
        <v>16188.156227323305</v>
      </c>
      <c r="AL452" s="6">
        <f t="shared" si="361"/>
        <v>2263.9350243646045</v>
      </c>
      <c r="AM452" s="6">
        <f t="shared" si="362"/>
        <v>30392.71143210767</v>
      </c>
      <c r="AN452" s="6">
        <f t="shared" si="363"/>
        <v>597503.98392779648</v>
      </c>
      <c r="AO452" s="6">
        <f t="shared" si="364"/>
        <v>4480.8265702428671</v>
      </c>
      <c r="AP452" s="6">
        <f t="shared" si="365"/>
        <v>28.550243527787512</v>
      </c>
      <c r="AQ452" s="14">
        <f t="shared" si="366"/>
        <v>11</v>
      </c>
      <c r="AR452" s="146">
        <f t="shared" si="367"/>
        <v>0</v>
      </c>
      <c r="AS452" s="146">
        <f t="shared" si="368"/>
        <v>0.75</v>
      </c>
      <c r="AT452" s="146">
        <f t="shared" si="369"/>
        <v>1</v>
      </c>
      <c r="AU452" s="77">
        <f t="shared" si="370"/>
        <v>0</v>
      </c>
      <c r="AV452" s="77">
        <f t="shared" si="371"/>
        <v>2330.5370457713525</v>
      </c>
      <c r="AW452" s="77">
        <f t="shared" si="372"/>
        <v>122.65984451428169</v>
      </c>
      <c r="AX452" s="77">
        <f t="shared" si="373"/>
        <v>42.302416866264366</v>
      </c>
      <c r="AY452" s="6">
        <f t="shared" si="385"/>
        <v>2495.4993071518984</v>
      </c>
      <c r="AZ452" s="6">
        <f t="shared" si="374"/>
        <v>268019.20752376987</v>
      </c>
      <c r="BA452" s="6">
        <f t="shared" si="375"/>
        <v>2522.3614677881292</v>
      </c>
      <c r="BB452" s="6">
        <f t="shared" si="376"/>
        <v>636931.33232602</v>
      </c>
      <c r="BC452" s="6">
        <f t="shared" si="377"/>
        <v>127386.26646520407</v>
      </c>
      <c r="BD452" s="6">
        <f t="shared" si="378"/>
        <v>24512.723280091323</v>
      </c>
      <c r="BE452" s="6">
        <f t="shared" si="379"/>
        <v>60069</v>
      </c>
      <c r="BF452" s="6">
        <f t="shared" si="386"/>
        <v>0</v>
      </c>
      <c r="BG452" s="6"/>
      <c r="BH452" s="6"/>
      <c r="BI452" s="51">
        <f t="shared" si="380"/>
        <v>0.91562285531898813</v>
      </c>
      <c r="BT452" s="18"/>
    </row>
    <row r="453" spans="1:72">
      <c r="A453">
        <f t="shared" si="333"/>
        <v>430</v>
      </c>
      <c r="B453" s="30">
        <f t="shared" si="334"/>
        <v>44199</v>
      </c>
      <c r="C453" s="14">
        <f t="shared" si="335"/>
        <v>9</v>
      </c>
      <c r="D453" s="14">
        <f t="shared" si="336"/>
        <v>2</v>
      </c>
      <c r="E453" s="14">
        <f t="shared" si="337"/>
        <v>2</v>
      </c>
      <c r="F453" s="53">
        <f t="shared" si="338"/>
        <v>44199</v>
      </c>
      <c r="G453" s="66">
        <f t="shared" si="339"/>
        <v>1.01</v>
      </c>
      <c r="H453" s="66">
        <f t="shared" si="332"/>
        <v>0.1</v>
      </c>
      <c r="I453" s="172">
        <f t="shared" si="340"/>
        <v>6.6E-3</v>
      </c>
      <c r="J453" s="14">
        <f t="shared" si="341"/>
        <v>6</v>
      </c>
      <c r="K453" s="18">
        <f t="shared" si="342"/>
        <v>0.1365798734376458</v>
      </c>
      <c r="L453" s="18">
        <f t="shared" si="343"/>
        <v>6.6666666666666671E-3</v>
      </c>
      <c r="M453" s="6">
        <f t="shared" si="344"/>
        <v>3856.9176218878156</v>
      </c>
      <c r="N453" s="6">
        <f t="shared" si="381"/>
        <v>25.455656304459584</v>
      </c>
      <c r="O453" s="6">
        <f t="shared" si="345"/>
        <v>6285288.4926980063</v>
      </c>
      <c r="P453" s="6">
        <f>IF($B453&lt;$D$12,0,IF('Plot Data'!X403&gt;0,'Plot Data'!X403,MAX(0,MIN($D$15,$O453))))</f>
        <v>2668</v>
      </c>
      <c r="Q453" s="97">
        <f t="shared" si="346"/>
        <v>2452.7296334027169</v>
      </c>
      <c r="R453" s="97">
        <f t="shared" si="347"/>
        <v>215.27036659728284</v>
      </c>
      <c r="S453" s="6">
        <f t="shared" si="348"/>
        <v>3825.8527602185673</v>
      </c>
      <c r="T453" s="6"/>
      <c r="U453" s="6"/>
      <c r="V453" s="6">
        <f t="shared" si="349"/>
        <v>31.064861669248124</v>
      </c>
      <c r="W453" s="149">
        <f t="shared" si="382"/>
        <v>0.98828264092467166</v>
      </c>
      <c r="X453" s="97">
        <f t="shared" si="350"/>
        <v>0</v>
      </c>
      <c r="Y453" s="6">
        <f t="shared" si="351"/>
        <v>836.56793416784876</v>
      </c>
      <c r="Z453" s="6">
        <f t="shared" si="352"/>
        <v>3159.1546551746815</v>
      </c>
      <c r="AA453" s="6">
        <f t="shared" si="353"/>
        <v>3178.9581498378252</v>
      </c>
      <c r="AB453" s="6">
        <f t="shared" si="354"/>
        <v>165.4258254808843</v>
      </c>
      <c r="AC453" s="6">
        <f t="shared" si="355"/>
        <v>162.2879787579312</v>
      </c>
      <c r="AD453" s="6">
        <f t="array" ref="AD453">SUM(($A453-A423:A453=J423:J453)*(N423:N453))</f>
        <v>27.295261204345909</v>
      </c>
      <c r="AE453" s="6">
        <f t="shared" si="356"/>
        <v>7495491.8781685578</v>
      </c>
      <c r="AF453" s="6">
        <f t="shared" si="383"/>
        <v>6801512.7110429779</v>
      </c>
      <c r="AG453" s="6">
        <f t="shared" si="384"/>
        <v>57699.039009114706</v>
      </c>
      <c r="AH453" s="6">
        <f t="shared" si="357"/>
        <v>0</v>
      </c>
      <c r="AI453" s="6">
        <f t="shared" si="358"/>
        <v>4769.0807624706331</v>
      </c>
      <c r="AJ453" s="6">
        <f t="shared" si="359"/>
        <v>11801.815212965048</v>
      </c>
      <c r="AK453" s="6">
        <f t="shared" si="360"/>
        <v>16002.926907179277</v>
      </c>
      <c r="AL453" s="6">
        <f t="shared" si="361"/>
        <v>2239.7776098832114</v>
      </c>
      <c r="AM453" s="6">
        <f t="shared" si="362"/>
        <v>30044.519730027536</v>
      </c>
      <c r="AN453" s="6">
        <f t="shared" si="363"/>
        <v>601466.52762396273</v>
      </c>
      <c r="AO453" s="6">
        <f t="shared" si="364"/>
        <v>4508.1218314472126</v>
      </c>
      <c r="AP453" s="6">
        <f t="shared" si="365"/>
        <v>28.23552966036355</v>
      </c>
      <c r="AQ453" s="14">
        <f t="shared" si="366"/>
        <v>11</v>
      </c>
      <c r="AR453" s="146">
        <f t="shared" si="367"/>
        <v>0</v>
      </c>
      <c r="AS453" s="146">
        <f t="shared" si="368"/>
        <v>0.75</v>
      </c>
      <c r="AT453" s="146">
        <f t="shared" si="369"/>
        <v>1</v>
      </c>
      <c r="AU453" s="77">
        <f t="shared" si="370"/>
        <v>0</v>
      </c>
      <c r="AV453" s="77">
        <f t="shared" si="371"/>
        <v>2303.8731370062787</v>
      </c>
      <c r="AW453" s="77">
        <f t="shared" si="372"/>
        <v>121.25648089506727</v>
      </c>
      <c r="AX453" s="77">
        <f t="shared" si="373"/>
        <v>41.828396708392447</v>
      </c>
      <c r="AY453" s="6">
        <f t="shared" si="385"/>
        <v>2466.9580146097387</v>
      </c>
      <c r="AZ453" s="6">
        <f t="shared" si="374"/>
        <v>270486.16553837963</v>
      </c>
      <c r="BA453" s="6">
        <f t="shared" si="375"/>
        <v>2564.5702007675927</v>
      </c>
      <c r="BB453" s="6">
        <f t="shared" si="376"/>
        <v>640788.24994790787</v>
      </c>
      <c r="BC453" s="6">
        <f t="shared" si="377"/>
        <v>128157.64998958164</v>
      </c>
      <c r="BD453" s="6">
        <f t="shared" si="378"/>
        <v>24678.149105572207</v>
      </c>
      <c r="BE453" s="6">
        <f t="shared" si="379"/>
        <v>62737</v>
      </c>
      <c r="BF453" s="6">
        <f t="shared" si="386"/>
        <v>0</v>
      </c>
      <c r="BG453" s="6"/>
      <c r="BH453" s="6"/>
      <c r="BI453" s="51">
        <f t="shared" si="380"/>
        <v>0.91511162463270745</v>
      </c>
      <c r="BT453" s="18"/>
    </row>
    <row r="454" spans="1:72">
      <c r="A454">
        <f t="shared" si="333"/>
        <v>431</v>
      </c>
      <c r="B454" s="30">
        <f t="shared" si="334"/>
        <v>44200</v>
      </c>
      <c r="C454" s="14">
        <f t="shared" si="335"/>
        <v>9</v>
      </c>
      <c r="D454" s="14">
        <f t="shared" si="336"/>
        <v>2</v>
      </c>
      <c r="E454" s="14">
        <f t="shared" si="337"/>
        <v>2</v>
      </c>
      <c r="F454" s="53">
        <f t="shared" si="338"/>
        <v>44200</v>
      </c>
      <c r="G454" s="66">
        <f t="shared" si="339"/>
        <v>1.01</v>
      </c>
      <c r="H454" s="66">
        <f t="shared" si="332"/>
        <v>0.1</v>
      </c>
      <c r="I454" s="172">
        <f t="shared" si="340"/>
        <v>6.6E-3</v>
      </c>
      <c r="J454" s="14">
        <f t="shared" si="341"/>
        <v>6</v>
      </c>
      <c r="K454" s="18">
        <f t="shared" si="342"/>
        <v>0.1365358035863645</v>
      </c>
      <c r="L454" s="18">
        <f t="shared" si="343"/>
        <v>6.6666666666666671E-3</v>
      </c>
      <c r="M454" s="6">
        <f t="shared" si="344"/>
        <v>3811.2746596180964</v>
      </c>
      <c r="N454" s="6">
        <f t="shared" si="381"/>
        <v>25.154412753479438</v>
      </c>
      <c r="O454" s="6">
        <f t="shared" si="345"/>
        <v>6282893.2546727499</v>
      </c>
      <c r="P454" s="6">
        <f>IF($B454&lt;$D$12,0,IF('Plot Data'!X404&gt;0,'Plot Data'!X404,MAX(0,MIN($D$15,$O454))))</f>
        <v>5346.5</v>
      </c>
      <c r="Q454" s="97">
        <f t="shared" si="346"/>
        <v>4912.1153169868167</v>
      </c>
      <c r="R454" s="97">
        <f t="shared" si="347"/>
        <v>434.38468301318341</v>
      </c>
      <c r="S454" s="6">
        <f t="shared" si="348"/>
        <v>3779.2145784785853</v>
      </c>
      <c r="T454" s="6"/>
      <c r="U454" s="6"/>
      <c r="V454" s="6">
        <f t="shared" si="349"/>
        <v>32.06008113951065</v>
      </c>
      <c r="W454" s="149">
        <f t="shared" si="382"/>
        <v>0.98773350835329887</v>
      </c>
      <c r="X454" s="97">
        <f t="shared" si="350"/>
        <v>0</v>
      </c>
      <c r="Y454" s="6">
        <f t="shared" si="351"/>
        <v>827.12912740442152</v>
      </c>
      <c r="Z454" s="6">
        <f t="shared" si="352"/>
        <v>3122.2475263297838</v>
      </c>
      <c r="AA454" s="6">
        <f t="shared" si="353"/>
        <v>3143.0906841368019</v>
      </c>
      <c r="AB454" s="6">
        <f t="shared" si="354"/>
        <v>163.54645935237559</v>
      </c>
      <c r="AC454" s="6">
        <f t="shared" si="355"/>
        <v>160.62471510529406</v>
      </c>
      <c r="AD454" s="6">
        <f t="array" ref="AD454">SUM(($A454-A424:A454=J424:J454)*(N424:N454))</f>
        <v>26.98516579314197</v>
      </c>
      <c r="AE454" s="6">
        <f t="shared" si="356"/>
        <v>7495464.8930027643</v>
      </c>
      <c r="AF454" s="6">
        <f t="shared" si="383"/>
        <v>6792821.3811475122</v>
      </c>
      <c r="AG454" s="6">
        <f t="shared" si="384"/>
        <v>62579.094244962012</v>
      </c>
      <c r="AH454" s="6">
        <f t="shared" si="357"/>
        <v>0</v>
      </c>
      <c r="AI454" s="6">
        <f t="shared" si="358"/>
        <v>5203.4654454838164</v>
      </c>
      <c r="AJ454" s="6">
        <f t="shared" si="359"/>
        <v>11663.71321884894</v>
      </c>
      <c r="AK454" s="6">
        <f t="shared" si="360"/>
        <v>15818.537290019885</v>
      </c>
      <c r="AL454" s="6">
        <f t="shared" si="361"/>
        <v>2215.714188337151</v>
      </c>
      <c r="AM454" s="6">
        <f t="shared" si="362"/>
        <v>29697.964697205978</v>
      </c>
      <c r="AN454" s="6">
        <f t="shared" si="363"/>
        <v>605162.98746759607</v>
      </c>
      <c r="AO454" s="6">
        <f t="shared" si="364"/>
        <v>4535.1069972403548</v>
      </c>
      <c r="AP454" s="6">
        <f t="shared" si="365"/>
        <v>27.921907292537721</v>
      </c>
      <c r="AQ454" s="14">
        <f t="shared" si="366"/>
        <v>11</v>
      </c>
      <c r="AR454" s="146">
        <f t="shared" si="367"/>
        <v>0</v>
      </c>
      <c r="AS454" s="146">
        <f t="shared" si="368"/>
        <v>0.75</v>
      </c>
      <c r="AT454" s="146">
        <f t="shared" si="369"/>
        <v>1</v>
      </c>
      <c r="AU454" s="77">
        <f t="shared" si="370"/>
        <v>0</v>
      </c>
      <c r="AV454" s="77">
        <f t="shared" si="371"/>
        <v>2277.3254343281596</v>
      </c>
      <c r="AW454" s="77">
        <f t="shared" si="372"/>
        <v>119.8592333856926</v>
      </c>
      <c r="AX454" s="77">
        <f t="shared" si="373"/>
        <v>41.356456370221082</v>
      </c>
      <c r="AY454" s="6">
        <f t="shared" si="385"/>
        <v>2438.5411240840735</v>
      </c>
      <c r="AZ454" s="6">
        <f t="shared" si="374"/>
        <v>272924.70666246372</v>
      </c>
      <c r="BA454" s="6">
        <f t="shared" si="375"/>
        <v>2531.9546382966801</v>
      </c>
      <c r="BB454" s="6">
        <f t="shared" si="376"/>
        <v>644599.52460752602</v>
      </c>
      <c r="BC454" s="6">
        <f t="shared" si="377"/>
        <v>128919.90492150525</v>
      </c>
      <c r="BD454" s="6">
        <f t="shared" si="378"/>
        <v>24841.695564924583</v>
      </c>
      <c r="BE454" s="6">
        <f t="shared" si="379"/>
        <v>68083.5</v>
      </c>
      <c r="BF454" s="6">
        <f t="shared" si="386"/>
        <v>0</v>
      </c>
      <c r="BG454" s="6"/>
      <c r="BH454" s="6"/>
      <c r="BI454" s="51">
        <f t="shared" si="380"/>
        <v>0.91460644179551698</v>
      </c>
      <c r="BT454" s="18"/>
    </row>
    <row r="455" spans="1:72">
      <c r="A455">
        <f t="shared" si="333"/>
        <v>432</v>
      </c>
      <c r="B455" s="30">
        <f t="shared" si="334"/>
        <v>44201</v>
      </c>
      <c r="C455" s="14">
        <f t="shared" si="335"/>
        <v>9</v>
      </c>
      <c r="D455" s="14">
        <f t="shared" si="336"/>
        <v>2</v>
      </c>
      <c r="E455" s="14">
        <f t="shared" si="337"/>
        <v>2</v>
      </c>
      <c r="F455" s="53">
        <f t="shared" si="338"/>
        <v>44201</v>
      </c>
      <c r="G455" s="66">
        <f t="shared" si="339"/>
        <v>1.01</v>
      </c>
      <c r="H455" s="66">
        <f t="shared" si="332"/>
        <v>0.1</v>
      </c>
      <c r="I455" s="172">
        <f t="shared" si="340"/>
        <v>6.6E-3</v>
      </c>
      <c r="J455" s="14">
        <f t="shared" si="341"/>
        <v>6</v>
      </c>
      <c r="K455" s="18">
        <f t="shared" si="342"/>
        <v>0.13649224145366232</v>
      </c>
      <c r="L455" s="18">
        <f t="shared" si="343"/>
        <v>6.6666666666666671E-3</v>
      </c>
      <c r="M455" s="6">
        <f t="shared" si="344"/>
        <v>3765.8854000688057</v>
      </c>
      <c r="N455" s="6">
        <f t="shared" si="381"/>
        <v>24.854843640454117</v>
      </c>
      <c r="O455" s="6">
        <f t="shared" si="345"/>
        <v>6277818.3890597243</v>
      </c>
      <c r="P455" s="6">
        <f>IF($B455&lt;$D$12,0,IF('Plot Data'!X405&gt;0,'Plot Data'!X405,MAX(0,MIN($D$15,$O455))))</f>
        <v>6274</v>
      </c>
      <c r="Q455" s="97">
        <f t="shared" si="346"/>
        <v>5760.7801289931012</v>
      </c>
      <c r="R455" s="97">
        <f t="shared" si="347"/>
        <v>513.21987100689853</v>
      </c>
      <c r="S455" s="6">
        <f t="shared" si="348"/>
        <v>3731.5087508544298</v>
      </c>
      <c r="T455" s="6"/>
      <c r="U455" s="6"/>
      <c r="V455" s="6">
        <f t="shared" si="349"/>
        <v>34.37664921437581</v>
      </c>
      <c r="W455" s="149">
        <f t="shared" si="382"/>
        <v>0.98719091551548899</v>
      </c>
      <c r="X455" s="97">
        <f t="shared" si="350"/>
        <v>0</v>
      </c>
      <c r="Y455" s="6">
        <f t="shared" si="351"/>
        <v>817.73229676187793</v>
      </c>
      <c r="Z455" s="6">
        <f t="shared" si="352"/>
        <v>3085.5340975102526</v>
      </c>
      <c r="AA455" s="6">
        <f t="shared" si="353"/>
        <v>3107.3827276951361</v>
      </c>
      <c r="AB455" s="6">
        <f t="shared" si="354"/>
        <v>161.6753078600897</v>
      </c>
      <c r="AC455" s="6">
        <f t="shared" si="355"/>
        <v>158.97900780581475</v>
      </c>
      <c r="AD455" s="6">
        <f t="array" ref="AD455">SUM(($A455-A425:A455=J425:J455)*(N425:N455))</f>
        <v>26.676425796914803</v>
      </c>
      <c r="AE455" s="6">
        <f t="shared" si="356"/>
        <v>7495438.2165769674</v>
      </c>
      <c r="AF455" s="6">
        <f t="shared" si="383"/>
        <v>6783329.0922676651</v>
      </c>
      <c r="AG455" s="6">
        <f t="shared" si="384"/>
        <v>68305.497724740737</v>
      </c>
      <c r="AH455" s="6">
        <f t="shared" si="357"/>
        <v>0</v>
      </c>
      <c r="AI455" s="6">
        <f t="shared" si="358"/>
        <v>5716.6853164907152</v>
      </c>
      <c r="AJ455" s="6">
        <f t="shared" si="359"/>
        <v>11526.332224645612</v>
      </c>
      <c r="AK455" s="6">
        <f t="shared" si="360"/>
        <v>15635.013351974912</v>
      </c>
      <c r="AL455" s="6">
        <f t="shared" si="361"/>
        <v>2191.7340625945108</v>
      </c>
      <c r="AM455" s="6">
        <f t="shared" si="362"/>
        <v>29353.079639215033</v>
      </c>
      <c r="AN455" s="6">
        <f t="shared" si="363"/>
        <v>608733.86162885197</v>
      </c>
      <c r="AO455" s="6">
        <f t="shared" si="364"/>
        <v>4561.7834230372691</v>
      </c>
      <c r="AP455" s="6">
        <f t="shared" si="365"/>
        <v>27.609373468875155</v>
      </c>
      <c r="AQ455" s="14">
        <f t="shared" si="366"/>
        <v>11</v>
      </c>
      <c r="AR455" s="146">
        <f t="shared" si="367"/>
        <v>0</v>
      </c>
      <c r="AS455" s="146">
        <f t="shared" si="368"/>
        <v>0.75</v>
      </c>
      <c r="AT455" s="146">
        <f t="shared" si="369"/>
        <v>1</v>
      </c>
      <c r="AU455" s="77">
        <f t="shared" si="370"/>
        <v>0</v>
      </c>
      <c r="AV455" s="77">
        <f t="shared" si="371"/>
        <v>2250.8976918119606</v>
      </c>
      <c r="AW455" s="77">
        <f t="shared" si="372"/>
        <v>118.46829956905054</v>
      </c>
      <c r="AX455" s="77">
        <f t="shared" si="373"/>
        <v>40.886614838093905</v>
      </c>
      <c r="AY455" s="6">
        <f t="shared" si="385"/>
        <v>2410.252606219105</v>
      </c>
      <c r="AZ455" s="6">
        <f t="shared" si="374"/>
        <v>275334.95926868281</v>
      </c>
      <c r="BA455" s="6">
        <f t="shared" si="375"/>
        <v>2499.4992789628741</v>
      </c>
      <c r="BB455" s="6">
        <f t="shared" si="376"/>
        <v>648365.41000759485</v>
      </c>
      <c r="BC455" s="6">
        <f t="shared" si="377"/>
        <v>129673.08200151901</v>
      </c>
      <c r="BD455" s="6">
        <f t="shared" si="378"/>
        <v>25003.370872784672</v>
      </c>
      <c r="BE455" s="6">
        <f t="shared" si="379"/>
        <v>74357.5</v>
      </c>
      <c r="BF455" s="6">
        <f t="shared" si="386"/>
        <v>0</v>
      </c>
      <c r="BG455" s="6"/>
      <c r="BH455" s="6"/>
      <c r="BI455" s="51">
        <f t="shared" si="380"/>
        <v>0.91410727325312069</v>
      </c>
      <c r="BT455" s="18"/>
    </row>
    <row r="456" spans="1:72">
      <c r="A456">
        <f t="shared" si="333"/>
        <v>433</v>
      </c>
      <c r="B456" s="30">
        <f t="shared" si="334"/>
        <v>44202</v>
      </c>
      <c r="C456" s="14">
        <f t="shared" si="335"/>
        <v>9</v>
      </c>
      <c r="D456" s="14">
        <f t="shared" si="336"/>
        <v>2</v>
      </c>
      <c r="E456" s="14">
        <f t="shared" si="337"/>
        <v>2</v>
      </c>
      <c r="F456" s="53">
        <f t="shared" si="338"/>
        <v>44202</v>
      </c>
      <c r="G456" s="66">
        <f t="shared" si="339"/>
        <v>1.01</v>
      </c>
      <c r="H456" s="66">
        <f t="shared" si="332"/>
        <v>0.1</v>
      </c>
      <c r="I456" s="172">
        <f t="shared" si="340"/>
        <v>6.6E-3</v>
      </c>
      <c r="J456" s="14">
        <f t="shared" si="341"/>
        <v>6</v>
      </c>
      <c r="K456" s="18">
        <f t="shared" si="342"/>
        <v>0.1364491846211435</v>
      </c>
      <c r="L456" s="18">
        <f t="shared" si="343"/>
        <v>6.6666666666666671E-3</v>
      </c>
      <c r="M456" s="6">
        <f t="shared" si="344"/>
        <v>3720.7550175602701</v>
      </c>
      <c r="N456" s="6">
        <f t="shared" si="381"/>
        <v>24.556983115897783</v>
      </c>
      <c r="O456" s="6">
        <f t="shared" si="345"/>
        <v>6271814.8663970893</v>
      </c>
      <c r="P456" s="6">
        <f>IF($B456&lt;$D$12,0,IF('Plot Data'!X406&gt;0,'Plot Data'!X406,MAX(0,MIN($D$15,$O456))))</f>
        <v>8535.5</v>
      </c>
      <c r="Q456" s="97">
        <f t="shared" si="346"/>
        <v>7832.6044878352632</v>
      </c>
      <c r="R456" s="97">
        <f t="shared" si="347"/>
        <v>702.89551216473637</v>
      </c>
      <c r="S456" s="6">
        <f t="shared" si="348"/>
        <v>3683.6619677123558</v>
      </c>
      <c r="T456" s="6"/>
      <c r="U456" s="6"/>
      <c r="V456" s="6">
        <f t="shared" si="349"/>
        <v>37.093049847914088</v>
      </c>
      <c r="W456" s="149">
        <f t="shared" si="382"/>
        <v>0.98665482511195823</v>
      </c>
      <c r="X456" s="97">
        <f t="shared" si="350"/>
        <v>0</v>
      </c>
      <c r="Y456" s="6">
        <f t="shared" si="351"/>
        <v>808.3765393004486</v>
      </c>
      <c r="Z456" s="6">
        <f t="shared" si="352"/>
        <v>3049.0197276944773</v>
      </c>
      <c r="AA456" s="6">
        <f t="shared" si="353"/>
        <v>3071.8308493417044</v>
      </c>
      <c r="AB456" s="6">
        <f t="shared" si="354"/>
        <v>159.81231118092347</v>
      </c>
      <c r="AC456" s="6">
        <f t="shared" si="355"/>
        <v>157.35882872317529</v>
      </c>
      <c r="AD456" s="6">
        <f t="array" ref="AD456">SUM(($A456-A426:A456=J426:J456)*(N426:N456))</f>
        <v>26.369031344852374</v>
      </c>
      <c r="AE456" s="6">
        <f t="shared" si="356"/>
        <v>7495411.8475456228</v>
      </c>
      <c r="AF456" s="6">
        <f t="shared" si="383"/>
        <v>6771812.8258121172</v>
      </c>
      <c r="AG456" s="6">
        <f t="shared" si="384"/>
        <v>76101.009162728093</v>
      </c>
      <c r="AH456" s="6">
        <f t="shared" si="357"/>
        <v>0</v>
      </c>
      <c r="AI456" s="6">
        <f t="shared" si="358"/>
        <v>6419.5808286554511</v>
      </c>
      <c r="AJ456" s="6">
        <f t="shared" si="359"/>
        <v>11389.690975210955</v>
      </c>
      <c r="AK456" s="6">
        <f t="shared" si="360"/>
        <v>15452.389919146763</v>
      </c>
      <c r="AL456" s="6">
        <f t="shared" si="361"/>
        <v>2167.818513707407</v>
      </c>
      <c r="AM456" s="6">
        <f t="shared" si="362"/>
        <v>29009.899408065125</v>
      </c>
      <c r="AN456" s="6">
        <f t="shared" si="363"/>
        <v>612068.53233405261</v>
      </c>
      <c r="AO456" s="6">
        <f t="shared" si="364"/>
        <v>4588.1524543821215</v>
      </c>
      <c r="AP456" s="6">
        <f t="shared" si="365"/>
        <v>27.297987881785048</v>
      </c>
      <c r="AQ456" s="14">
        <f t="shared" si="366"/>
        <v>11</v>
      </c>
      <c r="AR456" s="146">
        <f t="shared" si="367"/>
        <v>0</v>
      </c>
      <c r="AS456" s="146">
        <f t="shared" si="368"/>
        <v>0.75</v>
      </c>
      <c r="AT456" s="146">
        <f t="shared" si="369"/>
        <v>1</v>
      </c>
      <c r="AU456" s="77">
        <f t="shared" si="370"/>
        <v>0</v>
      </c>
      <c r="AV456" s="77">
        <f t="shared" si="371"/>
        <v>2224.6013625099708</v>
      </c>
      <c r="AW456" s="77">
        <f t="shared" si="372"/>
        <v>117.08428223736688</v>
      </c>
      <c r="AX456" s="77">
        <f t="shared" si="373"/>
        <v>40.418826965022433</v>
      </c>
      <c r="AY456" s="6">
        <f t="shared" si="385"/>
        <v>2382.1044717123605</v>
      </c>
      <c r="AZ456" s="6">
        <f t="shared" si="374"/>
        <v>277717.06374039518</v>
      </c>
      <c r="BA456" s="6">
        <f t="shared" si="375"/>
        <v>2467.2115264360368</v>
      </c>
      <c r="BB456" s="6">
        <f t="shared" si="376"/>
        <v>652086.16502515518</v>
      </c>
      <c r="BC456" s="6">
        <f t="shared" si="377"/>
        <v>130417.23300503107</v>
      </c>
      <c r="BD456" s="6">
        <f t="shared" si="378"/>
        <v>25163.183183965593</v>
      </c>
      <c r="BE456" s="6">
        <f t="shared" si="379"/>
        <v>82893</v>
      </c>
      <c r="BF456" s="6">
        <f t="shared" si="386"/>
        <v>0</v>
      </c>
      <c r="BG456" s="6"/>
      <c r="BH456" s="6"/>
      <c r="BI456" s="51">
        <f t="shared" si="380"/>
        <v>0.91361408475735706</v>
      </c>
      <c r="BT456" s="18"/>
    </row>
    <row r="457" spans="1:72">
      <c r="A457">
        <f t="shared" si="333"/>
        <v>434</v>
      </c>
      <c r="B457" s="30">
        <f t="shared" si="334"/>
        <v>44203</v>
      </c>
      <c r="C457" s="14">
        <f t="shared" si="335"/>
        <v>9</v>
      </c>
      <c r="D457" s="14">
        <f t="shared" si="336"/>
        <v>2</v>
      </c>
      <c r="E457" s="14">
        <f t="shared" si="337"/>
        <v>2</v>
      </c>
      <c r="F457" s="53">
        <f t="shared" si="338"/>
        <v>44203</v>
      </c>
      <c r="G457" s="66">
        <f t="shared" si="339"/>
        <v>1.01</v>
      </c>
      <c r="H457" s="66">
        <f t="shared" si="332"/>
        <v>0.1</v>
      </c>
      <c r="I457" s="172">
        <f t="shared" si="340"/>
        <v>6.6E-3</v>
      </c>
      <c r="J457" s="14">
        <f t="shared" si="341"/>
        <v>6</v>
      </c>
      <c r="K457" s="18">
        <f t="shared" si="342"/>
        <v>0.13640663060190605</v>
      </c>
      <c r="L457" s="18">
        <f t="shared" si="343"/>
        <v>6.6666666666666671E-3</v>
      </c>
      <c r="M457" s="6">
        <f t="shared" si="344"/>
        <v>3675.889936567849</v>
      </c>
      <c r="N457" s="6">
        <f t="shared" si="381"/>
        <v>24.260873581347802</v>
      </c>
      <c r="O457" s="6">
        <f t="shared" si="345"/>
        <v>6263548.6559169246</v>
      </c>
      <c r="P457" s="6">
        <f>IF($B457&lt;$D$12,0,IF('Plot Data'!X407&gt;0,'Plot Data'!X407,MAX(0,MIN($D$15,$O457))))</f>
        <v>9160.5</v>
      </c>
      <c r="Q457" s="97">
        <f t="shared" si="346"/>
        <v>8401.1630715618958</v>
      </c>
      <c r="R457" s="97">
        <f t="shared" si="347"/>
        <v>759.336928438104</v>
      </c>
      <c r="S457" s="6">
        <f t="shared" si="348"/>
        <v>3635.0396950950085</v>
      </c>
      <c r="T457" s="6"/>
      <c r="U457" s="6"/>
      <c r="V457" s="6">
        <f t="shared" si="349"/>
        <v>40.850241472840821</v>
      </c>
      <c r="W457" s="149">
        <f t="shared" si="382"/>
        <v>0.9861251989177775</v>
      </c>
      <c r="X457" s="97">
        <f t="shared" si="350"/>
        <v>0</v>
      </c>
      <c r="Y457" s="6">
        <f t="shared" si="351"/>
        <v>799.06155590461742</v>
      </c>
      <c r="Z457" s="6">
        <f t="shared" si="352"/>
        <v>3012.7083200550446</v>
      </c>
      <c r="AA457" s="6">
        <f t="shared" si="353"/>
        <v>3036.433912437546</v>
      </c>
      <c r="AB457" s="6">
        <f t="shared" si="354"/>
        <v>157.95773275873407</v>
      </c>
      <c r="AC457" s="6">
        <f t="shared" si="355"/>
        <v>155.75932162477517</v>
      </c>
      <c r="AD457" s="6">
        <f t="array" ref="AD457">SUM(($A457-A427:A457=J427:J457)*(N427:N457))</f>
        <v>26.063025905191118</v>
      </c>
      <c r="AE457" s="6">
        <f t="shared" si="356"/>
        <v>7495385.784519718</v>
      </c>
      <c r="AF457" s="6">
        <f t="shared" si="383"/>
        <v>6759776.6230454603</v>
      </c>
      <c r="AG457" s="6">
        <f t="shared" si="384"/>
        <v>84461.321992817146</v>
      </c>
      <c r="AH457" s="6">
        <f t="shared" si="357"/>
        <v>0</v>
      </c>
      <c r="AI457" s="6">
        <f t="shared" si="358"/>
        <v>7178.9177570935553</v>
      </c>
      <c r="AJ457" s="6">
        <f t="shared" si="359"/>
        <v>11253.811035819142</v>
      </c>
      <c r="AK457" s="6">
        <f t="shared" si="360"/>
        <v>15270.706594005527</v>
      </c>
      <c r="AL457" s="6">
        <f t="shared" si="361"/>
        <v>2143.9538989361749</v>
      </c>
      <c r="AM457" s="6">
        <f t="shared" si="362"/>
        <v>28668.471528760845</v>
      </c>
      <c r="AN457" s="6">
        <f t="shared" si="363"/>
        <v>615300.45019558142</v>
      </c>
      <c r="AO457" s="6">
        <f t="shared" si="364"/>
        <v>4614.2154802873129</v>
      </c>
      <c r="AP457" s="6">
        <f t="shared" si="365"/>
        <v>26.98789242910269</v>
      </c>
      <c r="AQ457" s="14">
        <f t="shared" si="366"/>
        <v>11</v>
      </c>
      <c r="AR457" s="146">
        <f t="shared" si="367"/>
        <v>0</v>
      </c>
      <c r="AS457" s="146">
        <f t="shared" si="368"/>
        <v>0.75</v>
      </c>
      <c r="AT457" s="146">
        <f t="shared" si="369"/>
        <v>1</v>
      </c>
      <c r="AU457" s="77">
        <f t="shared" si="370"/>
        <v>0</v>
      </c>
      <c r="AV457" s="77">
        <f t="shared" si="371"/>
        <v>2198.4430444760551</v>
      </c>
      <c r="AW457" s="77">
        <f t="shared" si="372"/>
        <v>115.70752865663447</v>
      </c>
      <c r="AX457" s="77">
        <f t="shared" si="373"/>
        <v>39.953077795230868</v>
      </c>
      <c r="AY457" s="6">
        <f t="shared" si="385"/>
        <v>2354.1036509279206</v>
      </c>
      <c r="AZ457" s="6">
        <f t="shared" si="374"/>
        <v>280071.16739132308</v>
      </c>
      <c r="BA457" s="6">
        <f t="shared" si="375"/>
        <v>2438.803554467549</v>
      </c>
      <c r="BB457" s="6">
        <f t="shared" si="376"/>
        <v>655762.05496172304</v>
      </c>
      <c r="BC457" s="6">
        <f t="shared" si="377"/>
        <v>131152.41099234464</v>
      </c>
      <c r="BD457" s="6">
        <f t="shared" si="378"/>
        <v>25321.140916724329</v>
      </c>
      <c r="BE457" s="6">
        <f t="shared" si="379"/>
        <v>92053.5</v>
      </c>
      <c r="BF457" s="6">
        <f t="shared" si="386"/>
        <v>0</v>
      </c>
      <c r="BG457" s="6"/>
      <c r="BH457" s="6"/>
      <c r="BI457" s="51">
        <f t="shared" si="380"/>
        <v>0.91312684120592413</v>
      </c>
      <c r="BT457" s="18"/>
    </row>
    <row r="458" spans="1:72">
      <c r="A458">
        <f t="shared" si="333"/>
        <v>435</v>
      </c>
      <c r="B458" s="30">
        <f t="shared" si="334"/>
        <v>44204</v>
      </c>
      <c r="C458" s="14">
        <f t="shared" si="335"/>
        <v>9</v>
      </c>
      <c r="D458" s="14">
        <f t="shared" si="336"/>
        <v>2</v>
      </c>
      <c r="E458" s="14">
        <f t="shared" si="337"/>
        <v>2</v>
      </c>
      <c r="F458" s="53">
        <f t="shared" si="338"/>
        <v>44204</v>
      </c>
      <c r="G458" s="66">
        <f t="shared" si="339"/>
        <v>1.01</v>
      </c>
      <c r="H458" s="66">
        <f t="shared" si="332"/>
        <v>0.1</v>
      </c>
      <c r="I458" s="172">
        <f t="shared" si="340"/>
        <v>6.6E-3</v>
      </c>
      <c r="J458" s="14">
        <f t="shared" si="341"/>
        <v>6</v>
      </c>
      <c r="K458" s="18">
        <f t="shared" si="342"/>
        <v>0.13636457682670239</v>
      </c>
      <c r="L458" s="18">
        <f t="shared" si="343"/>
        <v>6.6666666666666671E-3</v>
      </c>
      <c r="M458" s="6">
        <f t="shared" si="344"/>
        <v>3631.297648116356</v>
      </c>
      <c r="N458" s="6">
        <f t="shared" si="381"/>
        <v>23.96656447756795</v>
      </c>
      <c r="O458" s="6">
        <f t="shared" si="345"/>
        <v>6254656.2160423128</v>
      </c>
      <c r="P458" s="6">
        <f>IF($B458&lt;$D$12,0,IF('Plot Data'!X408&gt;0,'Plot Data'!X408,MAX(0,MIN($D$15,$O458))))</f>
        <v>10612</v>
      </c>
      <c r="Q458" s="97">
        <f t="shared" si="346"/>
        <v>9726.6440487833388</v>
      </c>
      <c r="R458" s="97">
        <f t="shared" si="347"/>
        <v>885.35595121666086</v>
      </c>
      <c r="S458" s="6">
        <f t="shared" si="348"/>
        <v>3586.4856175627338</v>
      </c>
      <c r="T458" s="6"/>
      <c r="U458" s="6"/>
      <c r="V458" s="6">
        <f t="shared" si="349"/>
        <v>44.812030553622122</v>
      </c>
      <c r="W458" s="149">
        <f t="shared" si="382"/>
        <v>0.98560199762870271</v>
      </c>
      <c r="X458" s="97">
        <f t="shared" si="350"/>
        <v>0</v>
      </c>
      <c r="Y458" s="6">
        <f t="shared" si="351"/>
        <v>789.78866379367037</v>
      </c>
      <c r="Z458" s="6">
        <f t="shared" si="352"/>
        <v>2976.6040140482164</v>
      </c>
      <c r="AA458" s="6">
        <f t="shared" si="353"/>
        <v>3001.196922415947</v>
      </c>
      <c r="AB458" s="6">
        <f t="shared" si="354"/>
        <v>156.11237631648916</v>
      </c>
      <c r="AC458" s="6">
        <f t="shared" si="355"/>
        <v>154.14177035000031</v>
      </c>
      <c r="AD458" s="6">
        <f t="array" ref="AD458">SUM(($A458-A428:A458=J428:J458)*(N428:N458))</f>
        <v>25.758542092220715</v>
      </c>
      <c r="AE458" s="6">
        <f t="shared" si="356"/>
        <v>7495360.0259776255</v>
      </c>
      <c r="AF458" s="6">
        <f t="shared" si="383"/>
        <v>6746463.4933791142</v>
      </c>
      <c r="AG458" s="6">
        <f t="shared" si="384"/>
        <v>94143.154011046849</v>
      </c>
      <c r="AH458" s="6">
        <f t="shared" si="357"/>
        <v>0</v>
      </c>
      <c r="AI458" s="6">
        <f t="shared" si="358"/>
        <v>8064.2737083102165</v>
      </c>
      <c r="AJ458" s="6">
        <f t="shared" si="359"/>
        <v>11118.716006093611</v>
      </c>
      <c r="AK458" s="6">
        <f t="shared" si="360"/>
        <v>15090.001309321306</v>
      </c>
      <c r="AL458" s="6">
        <f t="shared" si="361"/>
        <v>2120.1659628104435</v>
      </c>
      <c r="AM458" s="6">
        <f t="shared" si="362"/>
        <v>28328.883278225359</v>
      </c>
      <c r="AN458" s="6">
        <f t="shared" si="363"/>
        <v>618360.2216009245</v>
      </c>
      <c r="AO458" s="6">
        <f t="shared" si="364"/>
        <v>4639.9740223795334</v>
      </c>
      <c r="AP458" s="6">
        <f t="shared" si="365"/>
        <v>26.679170566315015</v>
      </c>
      <c r="AQ458" s="14">
        <f t="shared" si="366"/>
        <v>11</v>
      </c>
      <c r="AR458" s="146">
        <f t="shared" si="367"/>
        <v>0</v>
      </c>
      <c r="AS458" s="146">
        <f t="shared" si="368"/>
        <v>0.75</v>
      </c>
      <c r="AT458" s="146">
        <f t="shared" si="369"/>
        <v>1</v>
      </c>
      <c r="AU458" s="77">
        <f t="shared" si="370"/>
        <v>0</v>
      </c>
      <c r="AV458" s="77">
        <f t="shared" si="371"/>
        <v>2172.4265559823152</v>
      </c>
      <c r="AW458" s="77">
        <f t="shared" si="372"/>
        <v>114.33823978854289</v>
      </c>
      <c r="AX458" s="77">
        <f t="shared" si="373"/>
        <v>39.489433189683524</v>
      </c>
      <c r="AY458" s="6">
        <f t="shared" si="385"/>
        <v>2326.2542289605417</v>
      </c>
      <c r="AZ458" s="6">
        <f t="shared" si="374"/>
        <v>282397.42162028363</v>
      </c>
      <c r="BA458" s="6">
        <f t="shared" si="375"/>
        <v>2410.530486237948</v>
      </c>
      <c r="BB458" s="6">
        <f t="shared" si="376"/>
        <v>659393.35260983941</v>
      </c>
      <c r="BC458" s="6">
        <f t="shared" si="377"/>
        <v>131878.6705219679</v>
      </c>
      <c r="BD458" s="6">
        <f t="shared" si="378"/>
        <v>25477.25329304082</v>
      </c>
      <c r="BE458" s="6">
        <f t="shared" si="379"/>
        <v>102665.5</v>
      </c>
      <c r="BF458" s="6">
        <f t="shared" si="386"/>
        <v>0</v>
      </c>
      <c r="BG458" s="6"/>
      <c r="BH458" s="6"/>
      <c r="BI458" s="51">
        <f t="shared" si="380"/>
        <v>0.91264550651093446</v>
      </c>
      <c r="BT458" s="18"/>
    </row>
    <row r="459" spans="1:72">
      <c r="A459">
        <f t="shared" si="333"/>
        <v>436</v>
      </c>
      <c r="B459" s="30">
        <f t="shared" si="334"/>
        <v>44205</v>
      </c>
      <c r="C459" s="14">
        <f t="shared" si="335"/>
        <v>9</v>
      </c>
      <c r="D459" s="14">
        <f t="shared" si="336"/>
        <v>2</v>
      </c>
      <c r="E459" s="14">
        <f t="shared" si="337"/>
        <v>2</v>
      </c>
      <c r="F459" s="53">
        <f t="shared" si="338"/>
        <v>44205</v>
      </c>
      <c r="G459" s="66">
        <f t="shared" si="339"/>
        <v>1.01</v>
      </c>
      <c r="H459" s="66">
        <f t="shared" si="332"/>
        <v>0.1</v>
      </c>
      <c r="I459" s="172">
        <f t="shared" si="340"/>
        <v>6.6E-3</v>
      </c>
      <c r="J459" s="14">
        <f t="shared" si="341"/>
        <v>6</v>
      </c>
      <c r="K459" s="18">
        <f t="shared" si="342"/>
        <v>0.13632302063255133</v>
      </c>
      <c r="L459" s="18">
        <f t="shared" si="343"/>
        <v>6.6666666666666671E-3</v>
      </c>
      <c r="M459" s="6">
        <f t="shared" si="344"/>
        <v>3586.9859510940828</v>
      </c>
      <c r="N459" s="6">
        <f t="shared" si="381"/>
        <v>23.674107277220948</v>
      </c>
      <c r="O459" s="6">
        <f t="shared" si="345"/>
        <v>6244310.9712944897</v>
      </c>
      <c r="P459" s="6">
        <f>IF($B459&lt;$D$12,0,IF('Plot Data'!X409&gt;0,'Plot Data'!X409,MAX(0,MIN($D$15,$O459))))</f>
        <v>7098</v>
      </c>
      <c r="Q459" s="97">
        <f t="shared" si="346"/>
        <v>6502.0426461266279</v>
      </c>
      <c r="R459" s="97">
        <f t="shared" si="347"/>
        <v>595.95735387337209</v>
      </c>
      <c r="S459" s="6">
        <f t="shared" si="348"/>
        <v>3537.6204213631568</v>
      </c>
      <c r="T459" s="6"/>
      <c r="U459" s="6"/>
      <c r="V459" s="6">
        <f t="shared" si="349"/>
        <v>49.365529730926383</v>
      </c>
      <c r="W459" s="149">
        <f t="shared" si="382"/>
        <v>0.98508518081681762</v>
      </c>
      <c r="X459" s="97">
        <f t="shared" si="350"/>
        <v>0</v>
      </c>
      <c r="Y459" s="6">
        <f t="shared" si="351"/>
        <v>780.56188158244595</v>
      </c>
      <c r="Z459" s="6">
        <f t="shared" si="352"/>
        <v>2940.7119492542793</v>
      </c>
      <c r="AA459" s="6">
        <f t="shared" si="353"/>
        <v>2966.1351500132942</v>
      </c>
      <c r="AB459" s="6">
        <f t="shared" si="354"/>
        <v>154.27670487551262</v>
      </c>
      <c r="AC459" s="6">
        <f t="shared" si="355"/>
        <v>152.51758911374213</v>
      </c>
      <c r="AD459" s="6">
        <f t="array" ref="AD459">SUM(($A459-A429:A459=J429:J459)*(N429:N459))</f>
        <v>25.455656304459584</v>
      </c>
      <c r="AE459" s="6">
        <f t="shared" si="356"/>
        <v>7495334.5703213215</v>
      </c>
      <c r="AF459" s="6">
        <f t="shared" si="383"/>
        <v>6736423.8303116243</v>
      </c>
      <c r="AG459" s="6">
        <f t="shared" si="384"/>
        <v>100595.83112744255</v>
      </c>
      <c r="AH459" s="6">
        <f t="shared" si="357"/>
        <v>0</v>
      </c>
      <c r="AI459" s="6">
        <f t="shared" si="358"/>
        <v>8660.2310621835895</v>
      </c>
      <c r="AJ459" s="6">
        <f t="shared" si="359"/>
        <v>10984.428126350971</v>
      </c>
      <c r="AK459" s="6">
        <f t="shared" si="360"/>
        <v>14910.301403686779</v>
      </c>
      <c r="AL459" s="6">
        <f t="shared" si="361"/>
        <v>2096.4694222677545</v>
      </c>
      <c r="AM459" s="6">
        <f t="shared" si="362"/>
        <v>27991.198952305505</v>
      </c>
      <c r="AN459" s="6">
        <f t="shared" si="363"/>
        <v>621663.47886776063</v>
      </c>
      <c r="AO459" s="6">
        <f t="shared" si="364"/>
        <v>4665.4296786839932</v>
      </c>
      <c r="AP459" s="6">
        <f t="shared" si="365"/>
        <v>26.371872634446586</v>
      </c>
      <c r="AQ459" s="14">
        <f t="shared" si="366"/>
        <v>11</v>
      </c>
      <c r="AR459" s="146">
        <f t="shared" si="367"/>
        <v>0</v>
      </c>
      <c r="AS459" s="146">
        <f t="shared" si="368"/>
        <v>0.75</v>
      </c>
      <c r="AT459" s="146">
        <f t="shared" si="369"/>
        <v>1</v>
      </c>
      <c r="AU459" s="77">
        <f t="shared" si="370"/>
        <v>0</v>
      </c>
      <c r="AV459" s="77">
        <f t="shared" si="371"/>
        <v>2146.5546780392197</v>
      </c>
      <c r="AW459" s="77">
        <f t="shared" si="372"/>
        <v>112.97656200206417</v>
      </c>
      <c r="AX459" s="77">
        <f t="shared" si="373"/>
        <v>39.028094079122283</v>
      </c>
      <c r="AY459" s="6">
        <f t="shared" si="385"/>
        <v>2298.5593341204062</v>
      </c>
      <c r="AZ459" s="6">
        <f t="shared" si="374"/>
        <v>284695.98095440405</v>
      </c>
      <c r="BA459" s="6">
        <f t="shared" si="375"/>
        <v>2382.3962043763104</v>
      </c>
      <c r="BB459" s="6">
        <f t="shared" si="376"/>
        <v>662980.33856093348</v>
      </c>
      <c r="BC459" s="6">
        <f t="shared" si="377"/>
        <v>132596.06771218672</v>
      </c>
      <c r="BD459" s="6">
        <f t="shared" si="378"/>
        <v>25631.529997916332</v>
      </c>
      <c r="BE459" s="6">
        <f t="shared" si="379"/>
        <v>109763.5</v>
      </c>
      <c r="BF459" s="6">
        <f t="shared" si="386"/>
        <v>0</v>
      </c>
      <c r="BG459" s="6"/>
      <c r="BH459" s="6"/>
      <c r="BI459" s="51">
        <f t="shared" si="380"/>
        <v>0.91217004355096676</v>
      </c>
      <c r="BT459" s="18"/>
    </row>
    <row r="460" spans="1:72">
      <c r="A460">
        <f t="shared" si="333"/>
        <v>437</v>
      </c>
      <c r="B460" s="30">
        <f t="shared" si="334"/>
        <v>44206</v>
      </c>
      <c r="C460" s="14">
        <f t="shared" si="335"/>
        <v>9</v>
      </c>
      <c r="D460" s="14">
        <f t="shared" si="336"/>
        <v>2</v>
      </c>
      <c r="E460" s="14">
        <f t="shared" si="337"/>
        <v>2</v>
      </c>
      <c r="F460" s="53">
        <f t="shared" si="338"/>
        <v>44206</v>
      </c>
      <c r="G460" s="66">
        <f t="shared" si="339"/>
        <v>1.01</v>
      </c>
      <c r="H460" s="66">
        <f t="shared" si="332"/>
        <v>0.1</v>
      </c>
      <c r="I460" s="172">
        <f t="shared" si="340"/>
        <v>6.6E-3</v>
      </c>
      <c r="J460" s="14">
        <f t="shared" si="341"/>
        <v>6</v>
      </c>
      <c r="K460" s="18">
        <f t="shared" si="342"/>
        <v>0.13628195925856526</v>
      </c>
      <c r="L460" s="18">
        <f t="shared" si="343"/>
        <v>6.6666666666666671E-3</v>
      </c>
      <c r="M460" s="6">
        <f t="shared" si="344"/>
        <v>3542.96093763929</v>
      </c>
      <c r="N460" s="6">
        <f t="shared" si="381"/>
        <v>23.383542188419312</v>
      </c>
      <c r="O460" s="6">
        <f t="shared" si="345"/>
        <v>6237478.3656636635</v>
      </c>
      <c r="P460" s="6">
        <f>IF($B460&lt;$D$12,0,IF('Plot Data'!X410&gt;0,'Plot Data'!X410,MAX(0,MIN($D$15,$O460))))</f>
        <v>4451.5</v>
      </c>
      <c r="Q460" s="97">
        <f t="shared" si="346"/>
        <v>4075.4056619065223</v>
      </c>
      <c r="R460" s="97">
        <f t="shared" si="347"/>
        <v>376.09433809347729</v>
      </c>
      <c r="S460" s="6">
        <f t="shared" si="348"/>
        <v>3490.8319226850062</v>
      </c>
      <c r="T460" s="6"/>
      <c r="U460" s="6"/>
      <c r="V460" s="6">
        <f t="shared" si="349"/>
        <v>52.12901495428352</v>
      </c>
      <c r="W460" s="149">
        <f t="shared" si="382"/>
        <v>0.98457470717644391</v>
      </c>
      <c r="X460" s="97">
        <f t="shared" si="350"/>
        <v>0</v>
      </c>
      <c r="Y460" s="6">
        <f t="shared" si="351"/>
        <v>771.38352437756316</v>
      </c>
      <c r="Z460" s="6">
        <f t="shared" si="352"/>
        <v>2905.0381184930848</v>
      </c>
      <c r="AA460" s="6">
        <f t="shared" si="353"/>
        <v>2931.25739263474</v>
      </c>
      <c r="AB460" s="6">
        <f t="shared" si="354"/>
        <v>152.45098638472385</v>
      </c>
      <c r="AC460" s="6">
        <f t="shared" si="355"/>
        <v>150.89506488436407</v>
      </c>
      <c r="AD460" s="6">
        <f t="array" ref="AD460">SUM(($A460-A430:A460=J430:J460)*(N430:N460))</f>
        <v>25.154412753479438</v>
      </c>
      <c r="AE460" s="6">
        <f t="shared" si="356"/>
        <v>7495309.4159085676</v>
      </c>
      <c r="AF460" s="6">
        <f t="shared" si="383"/>
        <v>6728857.5927270334</v>
      </c>
      <c r="AG460" s="6">
        <f t="shared" si="384"/>
        <v>104619.1077743948</v>
      </c>
      <c r="AH460" s="6">
        <f t="shared" si="357"/>
        <v>0</v>
      </c>
      <c r="AI460" s="6">
        <f t="shared" si="358"/>
        <v>9036.3254002770664</v>
      </c>
      <c r="AJ460" s="6">
        <f t="shared" si="359"/>
        <v>10850.967421119612</v>
      </c>
      <c r="AK460" s="6">
        <f t="shared" si="360"/>
        <v>14731.631143160401</v>
      </c>
      <c r="AL460" s="6">
        <f t="shared" si="361"/>
        <v>2072.8709310146346</v>
      </c>
      <c r="AM460" s="6">
        <f t="shared" si="362"/>
        <v>27655.469495294648</v>
      </c>
      <c r="AN460" s="6">
        <f t="shared" si="363"/>
        <v>625140.92051156377</v>
      </c>
      <c r="AO460" s="6">
        <f t="shared" si="364"/>
        <v>4690.584091437473</v>
      </c>
      <c r="AP460" s="6">
        <f t="shared" si="365"/>
        <v>26.066037141465781</v>
      </c>
      <c r="AQ460" s="14">
        <f t="shared" si="366"/>
        <v>11</v>
      </c>
      <c r="AR460" s="146">
        <f t="shared" si="367"/>
        <v>0</v>
      </c>
      <c r="AS460" s="146">
        <f t="shared" si="368"/>
        <v>0.75</v>
      </c>
      <c r="AT460" s="146">
        <f t="shared" si="369"/>
        <v>1</v>
      </c>
      <c r="AU460" s="77">
        <f t="shared" si="370"/>
        <v>0</v>
      </c>
      <c r="AV460" s="77">
        <f t="shared" si="371"/>
        <v>2120.8303600093541</v>
      </c>
      <c r="AW460" s="77">
        <f t="shared" si="372"/>
        <v>111.6226505268081</v>
      </c>
      <c r="AX460" s="77">
        <f t="shared" si="373"/>
        <v>38.569176218878155</v>
      </c>
      <c r="AY460" s="6">
        <f t="shared" si="385"/>
        <v>2271.0221867550404</v>
      </c>
      <c r="AZ460" s="6">
        <f t="shared" si="374"/>
        <v>286967.00314115908</v>
      </c>
      <c r="BA460" s="6">
        <f t="shared" si="375"/>
        <v>2354.405371825635</v>
      </c>
      <c r="BB460" s="6">
        <f t="shared" si="376"/>
        <v>666523.29949857271</v>
      </c>
      <c r="BC460" s="6">
        <f t="shared" si="377"/>
        <v>133304.65989971458</v>
      </c>
      <c r="BD460" s="6">
        <f t="shared" si="378"/>
        <v>25783.980984301055</v>
      </c>
      <c r="BE460" s="6">
        <f t="shared" si="379"/>
        <v>114215</v>
      </c>
      <c r="BF460" s="6">
        <f t="shared" si="386"/>
        <v>0</v>
      </c>
      <c r="BG460" s="6"/>
      <c r="BH460" s="6"/>
      <c r="BI460" s="51">
        <f t="shared" si="380"/>
        <v>0.91170041439484539</v>
      </c>
      <c r="BT460" s="18"/>
    </row>
    <row r="461" spans="1:72">
      <c r="A461">
        <f t="shared" si="333"/>
        <v>438</v>
      </c>
      <c r="B461" s="30">
        <f t="shared" si="334"/>
        <v>44207</v>
      </c>
      <c r="C461" s="14">
        <f t="shared" si="335"/>
        <v>9</v>
      </c>
      <c r="D461" s="14">
        <f t="shared" si="336"/>
        <v>2</v>
      </c>
      <c r="E461" s="14">
        <f t="shared" si="337"/>
        <v>2</v>
      </c>
      <c r="F461" s="53">
        <f t="shared" si="338"/>
        <v>44207</v>
      </c>
      <c r="G461" s="66">
        <f t="shared" si="339"/>
        <v>1.01</v>
      </c>
      <c r="H461" s="66">
        <f t="shared" si="332"/>
        <v>0.1</v>
      </c>
      <c r="I461" s="172">
        <f t="shared" si="340"/>
        <v>6.6E-3</v>
      </c>
      <c r="J461" s="14">
        <f t="shared" si="341"/>
        <v>6</v>
      </c>
      <c r="K461" s="18">
        <f t="shared" si="342"/>
        <v>0.13624138986524092</v>
      </c>
      <c r="L461" s="18">
        <f t="shared" si="343"/>
        <v>6.6666666666666671E-3</v>
      </c>
      <c r="M461" s="6">
        <f t="shared" si="344"/>
        <v>3499.2279243021239</v>
      </c>
      <c r="N461" s="6">
        <f t="shared" si="381"/>
        <v>23.094904300394017</v>
      </c>
      <c r="O461" s="6">
        <f t="shared" si="345"/>
        <v>6233290.8544512819</v>
      </c>
      <c r="P461" s="6">
        <f>IF($B461&lt;$D$12,0,IF('Plot Data'!X411&gt;0,'Plot Data'!X411,MAX(0,MIN($D$15,$O461))))</f>
        <v>8707</v>
      </c>
      <c r="Q461" s="97">
        <f t="shared" si="346"/>
        <v>7966.8445614184493</v>
      </c>
      <c r="R461" s="97">
        <f t="shared" si="347"/>
        <v>740.1554385815507</v>
      </c>
      <c r="S461" s="6">
        <f t="shared" si="348"/>
        <v>3445.6554721837356</v>
      </c>
      <c r="T461" s="6"/>
      <c r="U461" s="6"/>
      <c r="V461" s="6">
        <f t="shared" si="349"/>
        <v>53.572452118388426</v>
      </c>
      <c r="W461" s="149">
        <f t="shared" si="382"/>
        <v>0.98407053463588912</v>
      </c>
      <c r="X461" s="97">
        <f t="shared" si="350"/>
        <v>0</v>
      </c>
      <c r="Y461" s="6">
        <f t="shared" si="351"/>
        <v>762.25493192361932</v>
      </c>
      <c r="Z461" s="6">
        <f t="shared" si="352"/>
        <v>2869.5887608752664</v>
      </c>
      <c r="AA461" s="6">
        <f t="shared" si="353"/>
        <v>2896.5687413097535</v>
      </c>
      <c r="AB461" s="6">
        <f t="shared" si="354"/>
        <v>150.63541600275224</v>
      </c>
      <c r="AC461" s="6">
        <f t="shared" si="355"/>
        <v>149.27906461043347</v>
      </c>
      <c r="AD461" s="6">
        <f t="array" ref="AD461">SUM(($A461-A431:A461=J431:J461)*(N431:N461))</f>
        <v>24.854843640454117</v>
      </c>
      <c r="AE461" s="6">
        <f t="shared" si="356"/>
        <v>7495284.5610649269</v>
      </c>
      <c r="AF461" s="6">
        <f t="shared" si="383"/>
        <v>6717445.0926934313</v>
      </c>
      <c r="AG461" s="6">
        <f t="shared" si="384"/>
        <v>112532.37988369486</v>
      </c>
      <c r="AH461" s="6">
        <f t="shared" si="357"/>
        <v>0</v>
      </c>
      <c r="AI461" s="6">
        <f t="shared" si="358"/>
        <v>9776.4808388586171</v>
      </c>
      <c r="AJ461" s="6">
        <f t="shared" si="359"/>
        <v>10718.351652622854</v>
      </c>
      <c r="AK461" s="6">
        <f t="shared" si="360"/>
        <v>14554.015746723164</v>
      </c>
      <c r="AL461" s="6">
        <f t="shared" si="361"/>
        <v>2049.3724387664993</v>
      </c>
      <c r="AM461" s="6">
        <f t="shared" si="362"/>
        <v>27321.739838112517</v>
      </c>
      <c r="AN461" s="6">
        <f t="shared" si="363"/>
        <v>628208.86781082605</v>
      </c>
      <c r="AO461" s="6">
        <f t="shared" si="364"/>
        <v>4715.4389350779275</v>
      </c>
      <c r="AP461" s="6">
        <f t="shared" si="365"/>
        <v>25.761705405367529</v>
      </c>
      <c r="AQ461" s="14">
        <f t="shared" si="366"/>
        <v>11</v>
      </c>
      <c r="AR461" s="146">
        <f t="shared" si="367"/>
        <v>0</v>
      </c>
      <c r="AS461" s="146">
        <f t="shared" si="368"/>
        <v>0.75</v>
      </c>
      <c r="AT461" s="146">
        <f t="shared" si="369"/>
        <v>1</v>
      </c>
      <c r="AU461" s="77">
        <f t="shared" si="370"/>
        <v>0</v>
      </c>
      <c r="AV461" s="77">
        <f t="shared" si="371"/>
        <v>2095.2572638436741</v>
      </c>
      <c r="AW461" s="77">
        <f t="shared" si="372"/>
        <v>110.27669809703546</v>
      </c>
      <c r="AX461" s="77">
        <f t="shared" si="373"/>
        <v>38.112746596180955</v>
      </c>
      <c r="AY461" s="6">
        <f t="shared" si="385"/>
        <v>2243.6467085368904</v>
      </c>
      <c r="AZ461" s="6">
        <f t="shared" si="374"/>
        <v>289210.64984969597</v>
      </c>
      <c r="BA461" s="6">
        <f t="shared" si="375"/>
        <v>2326.5633124617493</v>
      </c>
      <c r="BB461" s="6">
        <f t="shared" si="376"/>
        <v>670022.52742287482</v>
      </c>
      <c r="BC461" s="6">
        <f t="shared" si="377"/>
        <v>134004.505484575</v>
      </c>
      <c r="BD461" s="6">
        <f t="shared" si="378"/>
        <v>25934.616400303807</v>
      </c>
      <c r="BE461" s="6">
        <f t="shared" si="379"/>
        <v>122922</v>
      </c>
      <c r="BF461" s="6">
        <f t="shared" si="386"/>
        <v>0</v>
      </c>
      <c r="BG461" s="6"/>
      <c r="BH461" s="6"/>
      <c r="BI461" s="51">
        <f t="shared" si="380"/>
        <v>0.91123658040365652</v>
      </c>
      <c r="BT461" s="18"/>
    </row>
    <row r="462" spans="1:72">
      <c r="A462">
        <f t="shared" si="333"/>
        <v>439</v>
      </c>
      <c r="B462" s="30">
        <f t="shared" si="334"/>
        <v>44208</v>
      </c>
      <c r="C462" s="14">
        <f t="shared" si="335"/>
        <v>9</v>
      </c>
      <c r="D462" s="14">
        <f t="shared" si="336"/>
        <v>2</v>
      </c>
      <c r="E462" s="14">
        <f t="shared" si="337"/>
        <v>2</v>
      </c>
      <c r="F462" s="53">
        <f t="shared" si="338"/>
        <v>44208</v>
      </c>
      <c r="G462" s="66">
        <f t="shared" si="339"/>
        <v>1.01</v>
      </c>
      <c r="H462" s="66">
        <f t="shared" si="332"/>
        <v>0.1</v>
      </c>
      <c r="I462" s="172">
        <f t="shared" si="340"/>
        <v>6.6E-3</v>
      </c>
      <c r="J462" s="14">
        <f t="shared" si="341"/>
        <v>6</v>
      </c>
      <c r="K462" s="18">
        <f t="shared" si="342"/>
        <v>0.13620130954326096</v>
      </c>
      <c r="L462" s="18">
        <f t="shared" si="343"/>
        <v>6.6666666666666671E-3</v>
      </c>
      <c r="M462" s="6">
        <f t="shared" si="344"/>
        <v>3455.7920179744538</v>
      </c>
      <c r="N462" s="6">
        <f t="shared" si="381"/>
        <v>22.808227318631396</v>
      </c>
      <c r="O462" s="6">
        <f t="shared" si="345"/>
        <v>6224846.3980427925</v>
      </c>
      <c r="P462" s="6">
        <f>IF($B462&lt;$D$12,0,IF('Plot Data'!X412&gt;0,'Plot Data'!X412,MAX(0,MIN($D$15,$O462))))</f>
        <v>9859.5</v>
      </c>
      <c r="Q462" s="97">
        <f t="shared" si="346"/>
        <v>9016.3040959343471</v>
      </c>
      <c r="R462" s="97">
        <f t="shared" si="347"/>
        <v>843.19590406565408</v>
      </c>
      <c r="S462" s="6">
        <f t="shared" si="348"/>
        <v>3398.8535431804798</v>
      </c>
      <c r="T462" s="6"/>
      <c r="U462" s="6"/>
      <c r="V462" s="6">
        <f t="shared" si="349"/>
        <v>56.938474793973818</v>
      </c>
      <c r="W462" s="149">
        <f t="shared" si="382"/>
        <v>0.98357262038765436</v>
      </c>
      <c r="X462" s="97">
        <f t="shared" si="350"/>
        <v>8.7005533774420893</v>
      </c>
      <c r="Y462" s="6">
        <f t="shared" si="351"/>
        <v>753.17708001376116</v>
      </c>
      <c r="Z462" s="6">
        <f t="shared" si="352"/>
        <v>2834.3687501114323</v>
      </c>
      <c r="AA462" s="6">
        <f t="shared" si="353"/>
        <v>2862.0729040522924</v>
      </c>
      <c r="AB462" s="6">
        <f t="shared" si="354"/>
        <v>148.83020070241079</v>
      </c>
      <c r="AC462" s="6">
        <f t="shared" si="355"/>
        <v>147.67112834675996</v>
      </c>
      <c r="AD462" s="6">
        <f t="array" ref="AD462">SUM(($A462-A432:A462=J432:J462)*(N432:N462))</f>
        <v>24.556983115897783</v>
      </c>
      <c r="AE462" s="6">
        <f t="shared" si="356"/>
        <v>7495260.0040818108</v>
      </c>
      <c r="AF462" s="6">
        <f t="shared" si="383"/>
        <v>6705029.9350543171</v>
      </c>
      <c r="AG462" s="6">
        <f t="shared" si="384"/>
        <v>121483.04495145779</v>
      </c>
      <c r="AH462" s="6">
        <f t="shared" si="357"/>
        <v>8.7005533774420893</v>
      </c>
      <c r="AI462" s="6">
        <f t="shared" si="358"/>
        <v>10619.676742924272</v>
      </c>
      <c r="AJ462" s="6">
        <f t="shared" si="359"/>
        <v>10586.597840472112</v>
      </c>
      <c r="AK462" s="6">
        <f t="shared" si="360"/>
        <v>14377.481392079892</v>
      </c>
      <c r="AL462" s="6">
        <f t="shared" si="361"/>
        <v>2025.9745280062523</v>
      </c>
      <c r="AM462" s="6">
        <f t="shared" si="362"/>
        <v>26990.053760558254</v>
      </c>
      <c r="AN462" s="6">
        <f t="shared" si="363"/>
        <v>631128.59301917336</v>
      </c>
      <c r="AO462" s="6">
        <f t="shared" si="364"/>
        <v>4739.9959181938257</v>
      </c>
      <c r="AP462" s="6">
        <f t="shared" si="365"/>
        <v>25.458927879508078</v>
      </c>
      <c r="AQ462" s="14">
        <f t="shared" si="366"/>
        <v>11</v>
      </c>
      <c r="AR462" s="146">
        <f t="shared" si="367"/>
        <v>0</v>
      </c>
      <c r="AS462" s="146">
        <f t="shared" si="368"/>
        <v>0.75</v>
      </c>
      <c r="AT462" s="146">
        <f t="shared" si="369"/>
        <v>1</v>
      </c>
      <c r="AU462" s="77">
        <f t="shared" si="370"/>
        <v>0</v>
      </c>
      <c r="AV462" s="77">
        <f t="shared" si="371"/>
        <v>2069.8396594263231</v>
      </c>
      <c r="AW462" s="77">
        <f t="shared" si="372"/>
        <v>108.93892944349068</v>
      </c>
      <c r="AX462" s="77">
        <f t="shared" si="373"/>
        <v>37.658854000688066</v>
      </c>
      <c r="AY462" s="6">
        <f t="shared" si="385"/>
        <v>2216.4374428705019</v>
      </c>
      <c r="AZ462" s="6">
        <f t="shared" si="374"/>
        <v>291427.08729256649</v>
      </c>
      <c r="BA462" s="6">
        <f t="shared" si="375"/>
        <v>2298.8754319833824</v>
      </c>
      <c r="BB462" s="6">
        <f t="shared" si="376"/>
        <v>673478.31944084924</v>
      </c>
      <c r="BC462" s="6">
        <f t="shared" si="377"/>
        <v>134695.66388816989</v>
      </c>
      <c r="BD462" s="6">
        <f t="shared" si="378"/>
        <v>26083.446601006217</v>
      </c>
      <c r="BE462" s="6">
        <f t="shared" si="379"/>
        <v>132781.5</v>
      </c>
      <c r="BF462" s="6">
        <f t="shared" si="386"/>
        <v>8.7005533774420893</v>
      </c>
      <c r="BG462" s="6"/>
      <c r="BH462" s="6"/>
      <c r="BI462" s="51">
        <f t="shared" si="380"/>
        <v>0.9107773414515512</v>
      </c>
      <c r="BT462" s="18"/>
    </row>
    <row r="463" spans="1:72">
      <c r="A463">
        <f t="shared" si="333"/>
        <v>440</v>
      </c>
      <c r="B463" s="30">
        <f t="shared" si="334"/>
        <v>44209</v>
      </c>
      <c r="C463" s="14">
        <f t="shared" si="335"/>
        <v>9</v>
      </c>
      <c r="D463" s="14">
        <f t="shared" si="336"/>
        <v>2</v>
      </c>
      <c r="E463" s="14">
        <f t="shared" si="337"/>
        <v>2</v>
      </c>
      <c r="F463" s="53">
        <f t="shared" si="338"/>
        <v>44209</v>
      </c>
      <c r="G463" s="66">
        <f t="shared" si="339"/>
        <v>1.01</v>
      </c>
      <c r="H463" s="66">
        <f t="shared" si="332"/>
        <v>0.1</v>
      </c>
      <c r="I463" s="172">
        <f t="shared" si="340"/>
        <v>6.6E-3</v>
      </c>
      <c r="J463" s="14">
        <f t="shared" si="341"/>
        <v>6</v>
      </c>
      <c r="K463" s="18">
        <f t="shared" si="342"/>
        <v>0.13616161496670554</v>
      </c>
      <c r="L463" s="18">
        <f t="shared" si="343"/>
        <v>6.6666666666666671E-3</v>
      </c>
      <c r="M463" s="6">
        <f t="shared" si="344"/>
        <v>3412.6558413144508</v>
      </c>
      <c r="N463" s="6">
        <f t="shared" si="381"/>
        <v>22.523528552675376</v>
      </c>
      <c r="O463" s="6">
        <f t="shared" si="345"/>
        <v>6215247.9577730643</v>
      </c>
      <c r="P463" s="6">
        <f>IF($B463&lt;$D$12,0,IF('Plot Data'!X413&gt;0,'Plot Data'!X413,MAX(0,MIN($D$15,$O463))))</f>
        <v>10745</v>
      </c>
      <c r="Q463" s="97">
        <f t="shared" si="346"/>
        <v>9820.6092979670284</v>
      </c>
      <c r="R463" s="97">
        <f t="shared" si="347"/>
        <v>924.39070203297047</v>
      </c>
      <c r="S463" s="6">
        <f t="shared" si="348"/>
        <v>3351.9250078437576</v>
      </c>
      <c r="T463" s="6"/>
      <c r="U463" s="6"/>
      <c r="V463" s="6">
        <f t="shared" si="349"/>
        <v>60.730833470693511</v>
      </c>
      <c r="W463" s="149">
        <f t="shared" si="382"/>
        <v>0.98308092061968289</v>
      </c>
      <c r="X463" s="97">
        <f t="shared" si="350"/>
        <v>684.78982094307389</v>
      </c>
      <c r="Y463" s="6">
        <f t="shared" si="351"/>
        <v>744.1510035120541</v>
      </c>
      <c r="Z463" s="6">
        <f t="shared" si="352"/>
        <v>2799.3823394416995</v>
      </c>
      <c r="AA463" s="6">
        <f t="shared" si="353"/>
        <v>2827.7738133458051</v>
      </c>
      <c r="AB463" s="6">
        <f t="shared" si="354"/>
        <v>147.03559746271395</v>
      </c>
      <c r="AC463" s="6">
        <f t="shared" si="355"/>
        <v>146.07015599836981</v>
      </c>
      <c r="AD463" s="6">
        <f t="array" ref="AD463">SUM(($A463-A433:A463=J433:J463)*(N433:N463))</f>
        <v>24.260873581347802</v>
      </c>
      <c r="AE463" s="6">
        <f t="shared" si="356"/>
        <v>7495235.7432082295</v>
      </c>
      <c r="AF463" s="6">
        <f t="shared" si="383"/>
        <v>6691857.4007485071</v>
      </c>
      <c r="AG463" s="6">
        <f t="shared" si="384"/>
        <v>130558.13359501104</v>
      </c>
      <c r="AH463" s="6">
        <f t="shared" si="357"/>
        <v>693.49037432051603</v>
      </c>
      <c r="AI463" s="6">
        <f t="shared" si="358"/>
        <v>11544.067444957242</v>
      </c>
      <c r="AJ463" s="6">
        <f t="shared" si="359"/>
        <v>10455.720338832811</v>
      </c>
      <c r="AK463" s="6">
        <f t="shared" si="360"/>
        <v>14202.054320713072</v>
      </c>
      <c r="AL463" s="6">
        <f t="shared" si="361"/>
        <v>2002.6790958892486</v>
      </c>
      <c r="AM463" s="6">
        <f t="shared" si="362"/>
        <v>26660.45375543513</v>
      </c>
      <c r="AN463" s="6">
        <f t="shared" si="363"/>
        <v>633922.19728999666</v>
      </c>
      <c r="AO463" s="6">
        <f t="shared" si="364"/>
        <v>4764.256791775173</v>
      </c>
      <c r="AP463" s="6">
        <f t="shared" si="365"/>
        <v>25.157762484721648</v>
      </c>
      <c r="AQ463" s="14">
        <f t="shared" si="366"/>
        <v>11</v>
      </c>
      <c r="AR463" s="146">
        <f t="shared" si="367"/>
        <v>0</v>
      </c>
      <c r="AS463" s="146">
        <f t="shared" si="368"/>
        <v>0.75</v>
      </c>
      <c r="AT463" s="146">
        <f t="shared" si="369"/>
        <v>1</v>
      </c>
      <c r="AU463" s="77">
        <f t="shared" si="370"/>
        <v>0</v>
      </c>
      <c r="AV463" s="77">
        <f t="shared" si="371"/>
        <v>2044.5819921236275</v>
      </c>
      <c r="AW463" s="77">
        <f t="shared" si="372"/>
        <v>107.60957853282248</v>
      </c>
      <c r="AX463" s="77">
        <f t="shared" si="373"/>
        <v>37.207550175602691</v>
      </c>
      <c r="AY463" s="6">
        <f t="shared" si="385"/>
        <v>2189.3991208320526</v>
      </c>
      <c r="AZ463" s="6">
        <f t="shared" si="374"/>
        <v>293616.48641339852</v>
      </c>
      <c r="BA463" s="6">
        <f t="shared" si="375"/>
        <v>2271.3460961433343</v>
      </c>
      <c r="BB463" s="6">
        <f t="shared" si="376"/>
        <v>676890.97528216371</v>
      </c>
      <c r="BC463" s="6">
        <f t="shared" si="377"/>
        <v>135378.19505643277</v>
      </c>
      <c r="BD463" s="6">
        <f t="shared" si="378"/>
        <v>26230.48219846893</v>
      </c>
      <c r="BE463" s="6">
        <f t="shared" si="379"/>
        <v>143526.5</v>
      </c>
      <c r="BF463" s="6">
        <f t="shared" si="386"/>
        <v>693.49037432051603</v>
      </c>
      <c r="BG463" s="6"/>
      <c r="BH463" s="6"/>
      <c r="BI463" s="51">
        <f t="shared" si="380"/>
        <v>0.91023361613750653</v>
      </c>
      <c r="BT463" s="18"/>
    </row>
    <row r="464" spans="1:72">
      <c r="A464">
        <f t="shared" si="333"/>
        <v>441</v>
      </c>
      <c r="B464" s="30">
        <f t="shared" si="334"/>
        <v>44210</v>
      </c>
      <c r="C464" s="14">
        <f t="shared" si="335"/>
        <v>9</v>
      </c>
      <c r="D464" s="14">
        <f t="shared" si="336"/>
        <v>2</v>
      </c>
      <c r="E464" s="14">
        <f t="shared" si="337"/>
        <v>2</v>
      </c>
      <c r="F464" s="53">
        <f t="shared" si="338"/>
        <v>44210</v>
      </c>
      <c r="G464" s="66">
        <f t="shared" si="339"/>
        <v>1.01</v>
      </c>
      <c r="H464" s="66">
        <f t="shared" si="332"/>
        <v>0.1</v>
      </c>
      <c r="I464" s="172">
        <f t="shared" si="340"/>
        <v>6.6E-3</v>
      </c>
      <c r="J464" s="14">
        <f t="shared" si="341"/>
        <v>6</v>
      </c>
      <c r="K464" s="18">
        <f t="shared" si="342"/>
        <v>0.13611460319570182</v>
      </c>
      <c r="L464" s="18">
        <f t="shared" si="343"/>
        <v>6.6666666666666671E-3</v>
      </c>
      <c r="M464" s="6">
        <f t="shared" si="344"/>
        <v>3369.6344074457138</v>
      </c>
      <c r="N464" s="6">
        <f t="shared" si="381"/>
        <v>22.239587089141711</v>
      </c>
      <c r="O464" s="6">
        <f t="shared" si="345"/>
        <v>6204762.4960348746</v>
      </c>
      <c r="P464" s="6">
        <f>IF($B464&lt;$D$12,0,IF('Plot Data'!X414&gt;0,'Plot Data'!X414,MAX(0,MIN($D$15,$O464))))</f>
        <v>11876</v>
      </c>
      <c r="Q464" s="97">
        <f t="shared" si="346"/>
        <v>10848.333263065713</v>
      </c>
      <c r="R464" s="97">
        <f t="shared" si="347"/>
        <v>1027.6667369342867</v>
      </c>
      <c r="S464" s="6">
        <f t="shared" si="348"/>
        <v>3305.1509152105878</v>
      </c>
      <c r="T464" s="6"/>
      <c r="U464" s="6"/>
      <c r="V464" s="6">
        <f t="shared" si="349"/>
        <v>64.483492235126008</v>
      </c>
      <c r="W464" s="149">
        <f t="shared" si="382"/>
        <v>0.98259537070283198</v>
      </c>
      <c r="X464" s="97">
        <f t="shared" si="350"/>
        <v>1223.2613735551965</v>
      </c>
      <c r="Y464" s="6">
        <f t="shared" si="351"/>
        <v>735.17798731356982</v>
      </c>
      <c r="Z464" s="6">
        <f t="shared" si="352"/>
        <v>2764.6336143795634</v>
      </c>
      <c r="AA464" s="6">
        <f t="shared" si="353"/>
        <v>2793.6763517915651</v>
      </c>
      <c r="AB464" s="6">
        <f t="shared" si="354"/>
        <v>145.25190592465424</v>
      </c>
      <c r="AC464" s="6">
        <f t="shared" si="355"/>
        <v>144.47387836056765</v>
      </c>
      <c r="AD464" s="6">
        <f t="array" ref="AD464">SUM(($A464-A434:A464=J434:J464)*(N434:N464))</f>
        <v>23.96656447756795</v>
      </c>
      <c r="AE464" s="6">
        <f t="shared" si="356"/>
        <v>7495211.7766437521</v>
      </c>
      <c r="AF464" s="6">
        <f t="shared" si="383"/>
        <v>6677703.9165702313</v>
      </c>
      <c r="AG464" s="6">
        <f t="shared" si="384"/>
        <v>140118.72199228642</v>
      </c>
      <c r="AH464" s="6">
        <f t="shared" si="357"/>
        <v>1916.7517478757127</v>
      </c>
      <c r="AI464" s="6">
        <f t="shared" si="358"/>
        <v>12571.734181891528</v>
      </c>
      <c r="AJ464" s="6">
        <f t="shared" si="359"/>
        <v>10325.543144585392</v>
      </c>
      <c r="AK464" s="6">
        <f t="shared" si="360"/>
        <v>14027.759677376416</v>
      </c>
      <c r="AL464" s="6">
        <f t="shared" si="361"/>
        <v>1979.4905589757677</v>
      </c>
      <c r="AM464" s="6">
        <f t="shared" si="362"/>
        <v>26332.793380937575</v>
      </c>
      <c r="AN464" s="6">
        <f t="shared" si="363"/>
        <v>636567.85877052811</v>
      </c>
      <c r="AO464" s="6">
        <f t="shared" si="364"/>
        <v>4788.2233562527408</v>
      </c>
      <c r="AP464" s="6">
        <f t="shared" si="365"/>
        <v>24.858267995061137</v>
      </c>
      <c r="AQ464" s="14">
        <f t="shared" si="366"/>
        <v>11</v>
      </c>
      <c r="AR464" s="146">
        <f t="shared" si="367"/>
        <v>0</v>
      </c>
      <c r="AS464" s="146">
        <f t="shared" si="368"/>
        <v>0.75</v>
      </c>
      <c r="AT464" s="146">
        <f t="shared" si="369"/>
        <v>1</v>
      </c>
      <c r="AU464" s="77">
        <f t="shared" si="370"/>
        <v>0</v>
      </c>
      <c r="AV464" s="77">
        <f t="shared" si="371"/>
        <v>2019.4877344543954</v>
      </c>
      <c r="AW464" s="77">
        <f t="shared" si="372"/>
        <v>106.2888281291787</v>
      </c>
      <c r="AX464" s="77">
        <f t="shared" si="373"/>
        <v>36.758899365678488</v>
      </c>
      <c r="AY464" s="6">
        <f t="shared" si="385"/>
        <v>2162.5354619492527</v>
      </c>
      <c r="AZ464" s="6">
        <f t="shared" si="374"/>
        <v>295779.02187534777</v>
      </c>
      <c r="BA464" s="6">
        <f t="shared" si="375"/>
        <v>2243.9792120035272</v>
      </c>
      <c r="BB464" s="6">
        <f t="shared" si="376"/>
        <v>680260.60968960938</v>
      </c>
      <c r="BC464" s="6">
        <f t="shared" si="377"/>
        <v>136052.12193792191</v>
      </c>
      <c r="BD464" s="6">
        <f t="shared" si="378"/>
        <v>26375.734104393585</v>
      </c>
      <c r="BE464" s="6">
        <f t="shared" si="379"/>
        <v>155402.5</v>
      </c>
      <c r="BF464" s="6">
        <f t="shared" si="386"/>
        <v>1916.7517478757127</v>
      </c>
      <c r="BG464" s="6"/>
      <c r="BH464" s="6"/>
      <c r="BI464" s="51">
        <f t="shared" si="380"/>
        <v>0.9096237493659507</v>
      </c>
      <c r="BT464" s="18"/>
    </row>
    <row r="465" spans="1:72">
      <c r="A465">
        <f t="shared" si="333"/>
        <v>442</v>
      </c>
      <c r="B465" s="30">
        <f t="shared" si="334"/>
        <v>44211</v>
      </c>
      <c r="C465" s="14">
        <f t="shared" si="335"/>
        <v>9</v>
      </c>
      <c r="D465" s="14">
        <f t="shared" si="336"/>
        <v>2</v>
      </c>
      <c r="E465" s="14">
        <f t="shared" si="337"/>
        <v>2</v>
      </c>
      <c r="F465" s="53">
        <f t="shared" si="338"/>
        <v>44211</v>
      </c>
      <c r="G465" s="66">
        <f t="shared" si="339"/>
        <v>1.01</v>
      </c>
      <c r="H465" s="66">
        <f t="shared" si="332"/>
        <v>0.1</v>
      </c>
      <c r="I465" s="172">
        <f t="shared" si="340"/>
        <v>6.6E-3</v>
      </c>
      <c r="J465" s="14">
        <f t="shared" si="341"/>
        <v>6</v>
      </c>
      <c r="K465" s="18">
        <f t="shared" si="342"/>
        <v>0.13606185386864489</v>
      </c>
      <c r="L465" s="18">
        <f t="shared" si="343"/>
        <v>6.6666666666666671E-3</v>
      </c>
      <c r="M465" s="6">
        <f t="shared" si="344"/>
        <v>3326.7521335071297</v>
      </c>
      <c r="N465" s="6">
        <f t="shared" si="381"/>
        <v>21.956564081147057</v>
      </c>
      <c r="O465" s="6">
        <f t="shared" si="345"/>
        <v>6193144.6357733924</v>
      </c>
      <c r="P465" s="6">
        <f>IF($B465&lt;$D$12,0,IF('Plot Data'!X415&gt;0,'Plot Data'!X415,MAX(0,MIN($D$15,$O465))))</f>
        <v>11915</v>
      </c>
      <c r="Q465" s="97">
        <f t="shared" si="346"/>
        <v>10878.026495293514</v>
      </c>
      <c r="R465" s="97">
        <f t="shared" si="347"/>
        <v>1036.9735047064864</v>
      </c>
      <c r="S465" s="6">
        <f t="shared" si="348"/>
        <v>3258.3812940113089</v>
      </c>
      <c r="T465" s="6"/>
      <c r="U465" s="6"/>
      <c r="V465" s="6">
        <f t="shared" si="349"/>
        <v>68.370839495820775</v>
      </c>
      <c r="W465" s="149">
        <f t="shared" si="382"/>
        <v>0.98211591392914432</v>
      </c>
      <c r="X465" s="97">
        <f t="shared" si="350"/>
        <v>3501.4652135828915</v>
      </c>
      <c r="Y465" s="6">
        <f t="shared" si="351"/>
        <v>726.25952962327119</v>
      </c>
      <c r="Z465" s="6">
        <f t="shared" si="352"/>
        <v>2730.1246730515609</v>
      </c>
      <c r="AA465" s="6">
        <f t="shared" si="353"/>
        <v>2759.7862125684305</v>
      </c>
      <c r="AB465" s="6">
        <f t="shared" si="354"/>
        <v>143.47943804376331</v>
      </c>
      <c r="AC465" s="6">
        <f t="shared" si="355"/>
        <v>142.87960334402138</v>
      </c>
      <c r="AD465" s="6">
        <f t="array" ref="AD465">SUM(($A465-A435:A465=J435:J465)*(N435:N465))</f>
        <v>23.674107277220948</v>
      </c>
      <c r="AE465" s="6">
        <f t="shared" si="356"/>
        <v>7495188.1025364753</v>
      </c>
      <c r="AF465" s="6">
        <f t="shared" si="383"/>
        <v>6663567.5087809265</v>
      </c>
      <c r="AG465" s="6">
        <f t="shared" si="384"/>
        <v>147426.91243450122</v>
      </c>
      <c r="AH465" s="6">
        <f t="shared" si="357"/>
        <v>5418.2169614586037</v>
      </c>
      <c r="AI465" s="6">
        <f t="shared" si="358"/>
        <v>13608.707686598014</v>
      </c>
      <c r="AJ465" s="6">
        <f t="shared" si="359"/>
        <v>10195.911075417691</v>
      </c>
      <c r="AK465" s="6">
        <f t="shared" si="360"/>
        <v>13854.618699815783</v>
      </c>
      <c r="AL465" s="6">
        <f t="shared" si="361"/>
        <v>1956.4162863982885</v>
      </c>
      <c r="AM465" s="6">
        <f t="shared" si="362"/>
        <v>26006.946061631763</v>
      </c>
      <c r="AN465" s="6">
        <f t="shared" si="363"/>
        <v>639159.81061135733</v>
      </c>
      <c r="AO465" s="6">
        <f t="shared" si="364"/>
        <v>4811.8974635299619</v>
      </c>
      <c r="AP465" s="6">
        <f t="shared" si="365"/>
        <v>24.56049159291836</v>
      </c>
      <c r="AQ465" s="14">
        <f t="shared" si="366"/>
        <v>12</v>
      </c>
      <c r="AR465" s="146">
        <f t="shared" si="367"/>
        <v>0</v>
      </c>
      <c r="AS465" s="146">
        <f t="shared" si="368"/>
        <v>0.6</v>
      </c>
      <c r="AT465" s="146">
        <f t="shared" si="369"/>
        <v>1</v>
      </c>
      <c r="AU465" s="77">
        <f t="shared" si="370"/>
        <v>0</v>
      </c>
      <c r="AV465" s="77">
        <f t="shared" si="371"/>
        <v>1595.6479334817684</v>
      </c>
      <c r="AW465" s="77">
        <f t="shared" si="372"/>
        <v>83.981470183250977</v>
      </c>
      <c r="AX465" s="77">
        <f t="shared" si="373"/>
        <v>36.31297648116356</v>
      </c>
      <c r="AY465" s="6">
        <f t="shared" si="385"/>
        <v>1715.942380146183</v>
      </c>
      <c r="AZ465" s="6">
        <f t="shared" si="374"/>
        <v>297494.96425549395</v>
      </c>
      <c r="BA465" s="6">
        <f t="shared" si="375"/>
        <v>2156.7918050300464</v>
      </c>
      <c r="BB465" s="6">
        <f t="shared" si="376"/>
        <v>683587.36182311655</v>
      </c>
      <c r="BC465" s="6">
        <f t="shared" si="377"/>
        <v>136717.47236462333</v>
      </c>
      <c r="BD465" s="6">
        <f t="shared" si="378"/>
        <v>26519.213542437348</v>
      </c>
      <c r="BE465" s="6">
        <f t="shared" si="379"/>
        <v>167317.5</v>
      </c>
      <c r="BF465" s="6">
        <f t="shared" si="386"/>
        <v>5418.2169614586037</v>
      </c>
      <c r="BG465" s="6"/>
      <c r="BH465" s="6"/>
      <c r="BI465" s="51">
        <f t="shared" si="380"/>
        <v>0.90871560900659631</v>
      </c>
      <c r="BT465" s="18"/>
    </row>
    <row r="466" spans="1:72">
      <c r="A466">
        <f t="shared" si="333"/>
        <v>443</v>
      </c>
      <c r="B466" s="30">
        <f t="shared" si="334"/>
        <v>44212</v>
      </c>
      <c r="C466" s="14">
        <f t="shared" si="335"/>
        <v>9</v>
      </c>
      <c r="D466" s="14">
        <f t="shared" si="336"/>
        <v>2</v>
      </c>
      <c r="E466" s="14">
        <f t="shared" si="337"/>
        <v>2</v>
      </c>
      <c r="F466" s="53">
        <f t="shared" si="338"/>
        <v>44212</v>
      </c>
      <c r="G466" s="66">
        <f t="shared" si="339"/>
        <v>1.01</v>
      </c>
      <c r="H466" s="66">
        <f t="shared" si="332"/>
        <v>0.1</v>
      </c>
      <c r="I466" s="172">
        <f t="shared" si="340"/>
        <v>6.6E-3</v>
      </c>
      <c r="J466" s="14">
        <f t="shared" si="341"/>
        <v>6</v>
      </c>
      <c r="K466" s="18">
        <f t="shared" si="342"/>
        <v>0.13598326900934174</v>
      </c>
      <c r="L466" s="18">
        <f t="shared" si="343"/>
        <v>6.6666666666666671E-3</v>
      </c>
      <c r="M466" s="6">
        <f t="shared" si="344"/>
        <v>3283.512435485412</v>
      </c>
      <c r="N466" s="6">
        <f t="shared" si="381"/>
        <v>21.67118207420372</v>
      </c>
      <c r="O466" s="6">
        <f t="shared" si="345"/>
        <v>6181486.4830036173</v>
      </c>
      <c r="P466" s="6">
        <f>IF($B466&lt;$D$12,0,IF('Plot Data'!X416&gt;0,'Plot Data'!X416,MAX(0,MIN($D$15,$O466))))</f>
        <v>10977.5</v>
      </c>
      <c r="Q466" s="97">
        <f t="shared" si="346"/>
        <v>10016.711446064228</v>
      </c>
      <c r="R466" s="97">
        <f t="shared" si="347"/>
        <v>960.78855393577294</v>
      </c>
      <c r="S466" s="6">
        <f t="shared" si="348"/>
        <v>3212.43939234856</v>
      </c>
      <c r="T466" s="6"/>
      <c r="U466" s="6"/>
      <c r="V466" s="6">
        <f t="shared" si="349"/>
        <v>71.073043136852192</v>
      </c>
      <c r="W466" s="149">
        <f t="shared" si="382"/>
        <v>0.98164244564873737</v>
      </c>
      <c r="X466" s="97">
        <f t="shared" si="350"/>
        <v>2540.2682520229828</v>
      </c>
      <c r="Y466" s="6">
        <f t="shared" si="351"/>
        <v>717.3971902188166</v>
      </c>
      <c r="Z466" s="6">
        <f t="shared" si="352"/>
        <v>2695.7075259565713</v>
      </c>
      <c r="AA466" s="6">
        <f t="shared" si="353"/>
        <v>2726.1093228315031</v>
      </c>
      <c r="AB466" s="6">
        <f t="shared" si="354"/>
        <v>141.71843750557161</v>
      </c>
      <c r="AC466" s="6">
        <f t="shared" si="355"/>
        <v>141.29007233332291</v>
      </c>
      <c r="AD466" s="6">
        <f t="array" ref="AD466">SUM(($A466-A436:A466=J436:J466)*(N436:N466))</f>
        <v>23.383542188419312</v>
      </c>
      <c r="AE466" s="6">
        <f t="shared" si="356"/>
        <v>7495164.7189942868</v>
      </c>
      <c r="AF466" s="6">
        <f t="shared" si="383"/>
        <v>6650338.3579425132</v>
      </c>
      <c r="AG466" s="6">
        <f t="shared" si="384"/>
        <v>154832.28258540563</v>
      </c>
      <c r="AH466" s="6">
        <f t="shared" si="357"/>
        <v>7958.4852134815865</v>
      </c>
      <c r="AI466" s="6">
        <f t="shared" si="358"/>
        <v>14569.496240533786</v>
      </c>
      <c r="AJ466" s="6">
        <f t="shared" si="359"/>
        <v>10066.318794727715</v>
      </c>
      <c r="AK466" s="6">
        <f t="shared" si="360"/>
        <v>13682.498465435277</v>
      </c>
      <c r="AL466" s="6">
        <f t="shared" si="361"/>
        <v>1933.4611093821179</v>
      </c>
      <c r="AM466" s="6">
        <f t="shared" si="362"/>
        <v>25682.278369545111</v>
      </c>
      <c r="AN466" s="6">
        <f t="shared" si="363"/>
        <v>641783.8186428051</v>
      </c>
      <c r="AO466" s="6">
        <f t="shared" si="364"/>
        <v>4835.2810057183815</v>
      </c>
      <c r="AP466" s="6">
        <f t="shared" si="365"/>
        <v>24.264475290626901</v>
      </c>
      <c r="AQ466" s="14">
        <f t="shared" si="366"/>
        <v>12</v>
      </c>
      <c r="AR466" s="146">
        <f t="shared" si="367"/>
        <v>0</v>
      </c>
      <c r="AS466" s="146">
        <f t="shared" si="368"/>
        <v>0.6</v>
      </c>
      <c r="AT466" s="146">
        <f t="shared" si="369"/>
        <v>1</v>
      </c>
      <c r="AU466" s="77">
        <f t="shared" si="370"/>
        <v>0</v>
      </c>
      <c r="AV466" s="77">
        <f t="shared" si="371"/>
        <v>1575.8411601963508</v>
      </c>
      <c r="AW466" s="77">
        <f t="shared" si="372"/>
        <v>82.939008431386895</v>
      </c>
      <c r="AX466" s="77">
        <f t="shared" si="373"/>
        <v>35.869859510940827</v>
      </c>
      <c r="AY466" s="6">
        <f t="shared" si="385"/>
        <v>1694.6500281386784</v>
      </c>
      <c r="AZ466" s="6">
        <f t="shared" si="374"/>
        <v>299189.6142836326</v>
      </c>
      <c r="BA466" s="6">
        <f t="shared" si="375"/>
        <v>2070.5190470326511</v>
      </c>
      <c r="BB466" s="6">
        <f t="shared" si="376"/>
        <v>686870.87425860192</v>
      </c>
      <c r="BC466" s="6">
        <f t="shared" si="377"/>
        <v>137374.17485172043</v>
      </c>
      <c r="BD466" s="6">
        <f t="shared" si="378"/>
        <v>26660.931979942921</v>
      </c>
      <c r="BE466" s="6">
        <f t="shared" si="379"/>
        <v>178295</v>
      </c>
      <c r="BF466" s="6">
        <f t="shared" si="386"/>
        <v>7958.4852134815865</v>
      </c>
      <c r="BG466" s="6"/>
      <c r="BH466" s="6"/>
      <c r="BI466" s="51">
        <f t="shared" si="380"/>
        <v>0.90794143900296398</v>
      </c>
      <c r="BT466" s="18"/>
    </row>
    <row r="467" spans="1:72">
      <c r="A467">
        <f t="shared" si="333"/>
        <v>444</v>
      </c>
      <c r="B467" s="30">
        <f t="shared" si="334"/>
        <v>44213</v>
      </c>
      <c r="C467" s="14">
        <f t="shared" si="335"/>
        <v>9</v>
      </c>
      <c r="D467" s="14">
        <f t="shared" si="336"/>
        <v>2</v>
      </c>
      <c r="E467" s="14">
        <f t="shared" si="337"/>
        <v>2</v>
      </c>
      <c r="F467" s="53">
        <f t="shared" si="338"/>
        <v>44213</v>
      </c>
      <c r="G467" s="66">
        <f t="shared" si="339"/>
        <v>1.01</v>
      </c>
      <c r="H467" s="66">
        <f t="shared" si="332"/>
        <v>0.1</v>
      </c>
      <c r="I467" s="172">
        <f t="shared" si="340"/>
        <v>6.6E-3</v>
      </c>
      <c r="J467" s="14">
        <f t="shared" si="341"/>
        <v>6</v>
      </c>
      <c r="K467" s="18">
        <f t="shared" si="342"/>
        <v>0.1359162422196164</v>
      </c>
      <c r="L467" s="18">
        <f t="shared" si="343"/>
        <v>6.6666666666666671E-3</v>
      </c>
      <c r="M467" s="6">
        <f t="shared" si="344"/>
        <v>3240.7397398909343</v>
      </c>
      <c r="N467" s="6">
        <f t="shared" si="381"/>
        <v>21.388882283280168</v>
      </c>
      <c r="O467" s="6">
        <f t="shared" si="345"/>
        <v>6170765.0745310308</v>
      </c>
      <c r="P467" s="6">
        <f>IF($B467&lt;$D$12,0,IF('Plot Data'!X417&gt;0,'Plot Data'!X417,MAX(0,MIN($D$15,$O467))))</f>
        <v>5025.5</v>
      </c>
      <c r="Q467" s="97">
        <f t="shared" si="346"/>
        <v>4583.2028877895564</v>
      </c>
      <c r="R467" s="97">
        <f t="shared" si="347"/>
        <v>442.29711221044306</v>
      </c>
      <c r="S467" s="6">
        <f t="shared" si="348"/>
        <v>3167.0059339810182</v>
      </c>
      <c r="T467" s="6"/>
      <c r="U467" s="6"/>
      <c r="V467" s="6">
        <f t="shared" si="349"/>
        <v>73.733805909916413</v>
      </c>
      <c r="W467" s="149">
        <f t="shared" si="382"/>
        <v>0.98117497056956271</v>
      </c>
      <c r="X467" s="97">
        <f t="shared" si="350"/>
        <v>1746.7050551247123</v>
      </c>
      <c r="Y467" s="6">
        <f t="shared" si="351"/>
        <v>708.59218752785807</v>
      </c>
      <c r="Z467" s="6">
        <f t="shared" si="352"/>
        <v>2661.4017068057037</v>
      </c>
      <c r="AA467" s="6">
        <f t="shared" si="353"/>
        <v>2692.6503126058606</v>
      </c>
      <c r="AB467" s="6">
        <f t="shared" si="354"/>
        <v>139.96911697208495</v>
      </c>
      <c r="AC467" s="6">
        <f t="shared" si="355"/>
        <v>139.70684500603073</v>
      </c>
      <c r="AD467" s="6">
        <f t="array" ref="AD467">SUM(($A467-A437:A467=J437:J467)*(N437:N467))</f>
        <v>23.094904300394017</v>
      </c>
      <c r="AE467" s="6">
        <f t="shared" si="356"/>
        <v>7495141.6240899861</v>
      </c>
      <c r="AF467" s="6">
        <f t="shared" si="383"/>
        <v>6642588.1491207425</v>
      </c>
      <c r="AG467" s="6">
        <f t="shared" si="384"/>
        <v>157595.04661216054</v>
      </c>
      <c r="AH467" s="6">
        <f t="shared" si="357"/>
        <v>9705.1902686062986</v>
      </c>
      <c r="AI467" s="6">
        <f t="shared" si="358"/>
        <v>15011.793352744229</v>
      </c>
      <c r="AJ467" s="6">
        <f t="shared" si="359"/>
        <v>9937.0646402850871</v>
      </c>
      <c r="AK467" s="6">
        <f t="shared" si="360"/>
        <v>13511.280742663035</v>
      </c>
      <c r="AL467" s="6">
        <f t="shared" si="361"/>
        <v>1910.628477047778</v>
      </c>
      <c r="AM467" s="6">
        <f t="shared" si="362"/>
        <v>25358.973859995902</v>
      </c>
      <c r="AN467" s="6">
        <f t="shared" si="363"/>
        <v>644882.47087573435</v>
      </c>
      <c r="AO467" s="6">
        <f t="shared" si="364"/>
        <v>4858.3759100187754</v>
      </c>
      <c r="AP467" s="6">
        <f t="shared" si="365"/>
        <v>23.970259797328904</v>
      </c>
      <c r="AQ467" s="14">
        <f t="shared" si="366"/>
        <v>12</v>
      </c>
      <c r="AR467" s="146">
        <f t="shared" si="367"/>
        <v>0</v>
      </c>
      <c r="AS467" s="146">
        <f t="shared" si="368"/>
        <v>0.6</v>
      </c>
      <c r="AT467" s="146">
        <f t="shared" si="369"/>
        <v>1</v>
      </c>
      <c r="AU467" s="77">
        <f t="shared" si="370"/>
        <v>0</v>
      </c>
      <c r="AV467" s="77">
        <f t="shared" si="371"/>
        <v>1556.1710636393893</v>
      </c>
      <c r="AW467" s="77">
        <f t="shared" si="372"/>
        <v>81.903740191546817</v>
      </c>
      <c r="AX467" s="77">
        <f t="shared" si="373"/>
        <v>35.429609376392918</v>
      </c>
      <c r="AY467" s="6">
        <f t="shared" si="385"/>
        <v>1673.504413207329</v>
      </c>
      <c r="AZ467" s="6">
        <f t="shared" si="374"/>
        <v>300863.11869683996</v>
      </c>
      <c r="BA467" s="6">
        <f t="shared" si="375"/>
        <v>1985.1593650972686</v>
      </c>
      <c r="BB467" s="6">
        <f t="shared" si="376"/>
        <v>690111.61399849283</v>
      </c>
      <c r="BC467" s="6">
        <f t="shared" si="377"/>
        <v>138022.32279969862</v>
      </c>
      <c r="BD467" s="6">
        <f t="shared" si="378"/>
        <v>26800.901096915008</v>
      </c>
      <c r="BE467" s="6">
        <f t="shared" si="379"/>
        <v>183320.5</v>
      </c>
      <c r="BF467" s="6">
        <f t="shared" si="386"/>
        <v>9705.1902686062986</v>
      </c>
      <c r="BG467" s="6"/>
      <c r="BH467" s="6"/>
      <c r="BI467" s="51">
        <f t="shared" si="380"/>
        <v>0.90727881296819912</v>
      </c>
      <c r="BT467" s="18"/>
    </row>
    <row r="468" spans="1:72">
      <c r="A468">
        <f t="shared" si="333"/>
        <v>445</v>
      </c>
      <c r="B468" s="30">
        <f t="shared" si="334"/>
        <v>44214</v>
      </c>
      <c r="C468" s="14">
        <f t="shared" si="335"/>
        <v>9</v>
      </c>
      <c r="D468" s="14">
        <f t="shared" si="336"/>
        <v>2</v>
      </c>
      <c r="E468" s="14">
        <f t="shared" si="337"/>
        <v>2</v>
      </c>
      <c r="F468" s="53">
        <f t="shared" si="338"/>
        <v>44214</v>
      </c>
      <c r="G468" s="66">
        <f t="shared" si="339"/>
        <v>1.01</v>
      </c>
      <c r="H468" s="66">
        <f t="shared" si="332"/>
        <v>0.1</v>
      </c>
      <c r="I468" s="172">
        <f t="shared" si="340"/>
        <v>6.6E-3</v>
      </c>
      <c r="J468" s="14">
        <f t="shared" si="341"/>
        <v>6</v>
      </c>
      <c r="K468" s="18">
        <f t="shared" si="342"/>
        <v>0.13585884724354183</v>
      </c>
      <c r="L468" s="18">
        <f t="shared" si="343"/>
        <v>6.6666666666666671E-3</v>
      </c>
      <c r="M468" s="6">
        <f t="shared" si="344"/>
        <v>3198.4026966760766</v>
      </c>
      <c r="N468" s="6">
        <f t="shared" si="381"/>
        <v>21.109457798062106</v>
      </c>
      <c r="O468" s="6">
        <f t="shared" si="345"/>
        <v>6165994.7526954915</v>
      </c>
      <c r="P468" s="6">
        <f>IF($B468&lt;$D$12,0,IF('Plot Data'!X418&gt;0,'Plot Data'!X418,MAX(0,MIN($D$15,$O468))))</f>
        <v>9901.5</v>
      </c>
      <c r="Q468" s="97">
        <f t="shared" si="346"/>
        <v>9025.2969772591441</v>
      </c>
      <c r="R468" s="97">
        <f t="shared" si="347"/>
        <v>876.20302274085464</v>
      </c>
      <c r="S468" s="6">
        <f t="shared" si="348"/>
        <v>3124.2793374137236</v>
      </c>
      <c r="T468" s="6"/>
      <c r="U468" s="6"/>
      <c r="V468" s="6">
        <f t="shared" si="349"/>
        <v>74.123359262353091</v>
      </c>
      <c r="W468" s="149">
        <f t="shared" si="382"/>
        <v>0.98071348407994141</v>
      </c>
      <c r="X468" s="97">
        <f t="shared" si="350"/>
        <v>3087.008343503348</v>
      </c>
      <c r="Y468" s="6">
        <f t="shared" si="351"/>
        <v>699.84558486042488</v>
      </c>
      <c r="Z468" s="6">
        <f t="shared" si="352"/>
        <v>2626.8099483883298</v>
      </c>
      <c r="AA468" s="6">
        <f t="shared" si="353"/>
        <v>2659.4132224696141</v>
      </c>
      <c r="AB468" s="6">
        <f t="shared" si="354"/>
        <v>138.23168071897814</v>
      </c>
      <c r="AC468" s="6">
        <f t="shared" si="355"/>
        <v>138.13056427653839</v>
      </c>
      <c r="AD468" s="6">
        <f t="array" ref="AD468">SUM(($A468-A438:A468=J438:J468)*(N438:N468))</f>
        <v>22.808227318631396</v>
      </c>
      <c r="AE468" s="6">
        <f t="shared" si="356"/>
        <v>7495118.8158626677</v>
      </c>
      <c r="AF468" s="6">
        <f t="shared" si="383"/>
        <v>6630438.5728060696</v>
      </c>
      <c r="AG468" s="6">
        <f t="shared" si="384"/>
        <v>163459.21188665397</v>
      </c>
      <c r="AH468" s="6">
        <f t="shared" si="357"/>
        <v>12792.198612109647</v>
      </c>
      <c r="AI468" s="6">
        <f t="shared" si="358"/>
        <v>15887.996375485083</v>
      </c>
      <c r="AJ468" s="6">
        <f t="shared" si="359"/>
        <v>9808.8118037124113</v>
      </c>
      <c r="AK468" s="6">
        <f t="shared" si="360"/>
        <v>13340.445787862773</v>
      </c>
      <c r="AL468" s="6">
        <f t="shared" si="361"/>
        <v>1887.9213661715862</v>
      </c>
      <c r="AM468" s="6">
        <f t="shared" si="362"/>
        <v>25037.178957746772</v>
      </c>
      <c r="AN468" s="6">
        <f t="shared" si="363"/>
        <v>647503.65722460009</v>
      </c>
      <c r="AO468" s="6">
        <f t="shared" si="364"/>
        <v>4881.1841373374064</v>
      </c>
      <c r="AP468" s="6">
        <f t="shared" si="365"/>
        <v>23.677886037068415</v>
      </c>
      <c r="AQ468" s="14">
        <f t="shared" si="366"/>
        <v>12</v>
      </c>
      <c r="AR468" s="146">
        <f t="shared" si="367"/>
        <v>0</v>
      </c>
      <c r="AS468" s="146">
        <f t="shared" si="368"/>
        <v>0.6</v>
      </c>
      <c r="AT468" s="146">
        <f t="shared" si="369"/>
        <v>1</v>
      </c>
      <c r="AU468" s="77">
        <f t="shared" si="370"/>
        <v>0</v>
      </c>
      <c r="AV468" s="77">
        <f t="shared" si="371"/>
        <v>1536.5532897952453</v>
      </c>
      <c r="AW468" s="77">
        <f t="shared" si="372"/>
        <v>80.871225778697138</v>
      </c>
      <c r="AX468" s="77">
        <f t="shared" si="373"/>
        <v>55.98764678883397</v>
      </c>
      <c r="AY468" s="6">
        <f t="shared" si="385"/>
        <v>1673.4121623627764</v>
      </c>
      <c r="AZ468" s="6">
        <f t="shared" si="374"/>
        <v>302536.53085920273</v>
      </c>
      <c r="BA468" s="6">
        <f t="shared" si="375"/>
        <v>1903.6972870723944</v>
      </c>
      <c r="BB468" s="6">
        <f t="shared" si="376"/>
        <v>693310.01669516892</v>
      </c>
      <c r="BC468" s="6">
        <f t="shared" si="377"/>
        <v>138662.00333903384</v>
      </c>
      <c r="BD468" s="6">
        <f t="shared" si="378"/>
        <v>26939.132777633986</v>
      </c>
      <c r="BE468" s="6">
        <f t="shared" si="379"/>
        <v>193222</v>
      </c>
      <c r="BF468" s="6">
        <f t="shared" si="386"/>
        <v>12792.198612109647</v>
      </c>
      <c r="BG468" s="6"/>
      <c r="BH468" s="6"/>
      <c r="BI468" s="51">
        <f t="shared" si="380"/>
        <v>0.90644297330071932</v>
      </c>
      <c r="BT468" s="18"/>
    </row>
    <row r="469" spans="1:72">
      <c r="A469">
        <f t="shared" si="333"/>
        <v>446</v>
      </c>
      <c r="B469" s="30">
        <f t="shared" si="334"/>
        <v>44215</v>
      </c>
      <c r="C469" s="14">
        <f t="shared" si="335"/>
        <v>9</v>
      </c>
      <c r="D469" s="14">
        <f t="shared" si="336"/>
        <v>2</v>
      </c>
      <c r="E469" s="14">
        <f t="shared" si="337"/>
        <v>2</v>
      </c>
      <c r="F469" s="53">
        <f t="shared" si="338"/>
        <v>44215</v>
      </c>
      <c r="G469" s="66">
        <f t="shared" si="339"/>
        <v>1.01</v>
      </c>
      <c r="H469" s="66">
        <f t="shared" si="332"/>
        <v>0.1</v>
      </c>
      <c r="I469" s="172">
        <f t="shared" si="340"/>
        <v>6.6E-3</v>
      </c>
      <c r="J469" s="14">
        <f t="shared" si="341"/>
        <v>6</v>
      </c>
      <c r="K469" s="18">
        <f t="shared" si="342"/>
        <v>0.1357864153057991</v>
      </c>
      <c r="L469" s="18">
        <f t="shared" si="343"/>
        <v>6.6666666666666671E-3</v>
      </c>
      <c r="M469" s="6">
        <f t="shared" si="344"/>
        <v>3155.9408477916945</v>
      </c>
      <c r="N469" s="6">
        <f t="shared" si="381"/>
        <v>20.829209595425183</v>
      </c>
      <c r="O469" s="6">
        <f t="shared" si="345"/>
        <v>6156347.3913691826</v>
      </c>
      <c r="P469" s="6">
        <f>IF($B469&lt;$D$12,0,IF('Plot Data'!X419&gt;0,'Plot Data'!X419,MAX(0,MIN($D$15,$O469))))</f>
        <v>13573</v>
      </c>
      <c r="Q469" s="97">
        <f t="shared" si="346"/>
        <v>12365.437908720187</v>
      </c>
      <c r="R469" s="97">
        <f t="shared" si="347"/>
        <v>1207.5620912798124</v>
      </c>
      <c r="S469" s="6">
        <f t="shared" si="348"/>
        <v>3080.009825558298</v>
      </c>
      <c r="T469" s="6"/>
      <c r="U469" s="6"/>
      <c r="V469" s="6">
        <f t="shared" si="349"/>
        <v>75.931022233396874</v>
      </c>
      <c r="W469" s="149">
        <f t="shared" si="382"/>
        <v>0.98025791735779244</v>
      </c>
      <c r="X469" s="97">
        <f t="shared" si="350"/>
        <v>2911.183715574256</v>
      </c>
      <c r="Y469" s="6">
        <f t="shared" si="351"/>
        <v>691.15840359489084</v>
      </c>
      <c r="Z469" s="6">
        <f t="shared" si="352"/>
        <v>2592.5917919127478</v>
      </c>
      <c r="AA469" s="6">
        <f t="shared" si="353"/>
        <v>2626.4019336605847</v>
      </c>
      <c r="AB469" s="6">
        <f t="shared" si="354"/>
        <v>136.50623365257803</v>
      </c>
      <c r="AC469" s="6">
        <f t="shared" si="355"/>
        <v>136.5612935592336</v>
      </c>
      <c r="AD469" s="6">
        <f t="array" ref="AD469">SUM(($A469-A439:A469=J439:J469)*(N439:N469))</f>
        <v>22.523528552675376</v>
      </c>
      <c r="AE469" s="6">
        <f t="shared" si="356"/>
        <v>7495096.2923341151</v>
      </c>
      <c r="AF469" s="6">
        <f t="shared" si="383"/>
        <v>6614993.125071791</v>
      </c>
      <c r="AG469" s="6">
        <f t="shared" si="384"/>
        <v>172837.53505756651</v>
      </c>
      <c r="AH469" s="6">
        <f t="shared" si="357"/>
        <v>15703.382327683903</v>
      </c>
      <c r="AI469" s="6">
        <f t="shared" si="358"/>
        <v>17095.558466764895</v>
      </c>
      <c r="AJ469" s="6">
        <f t="shared" si="359"/>
        <v>9681.0024559964677</v>
      </c>
      <c r="AK469" s="6">
        <f t="shared" si="360"/>
        <v>13170.129412462356</v>
      </c>
      <c r="AL469" s="6">
        <f t="shared" si="361"/>
        <v>1865.3427777122552</v>
      </c>
      <c r="AM469" s="6">
        <f t="shared" si="362"/>
        <v>24716.474646171082</v>
      </c>
      <c r="AN469" s="6">
        <f t="shared" si="363"/>
        <v>649750.21676413505</v>
      </c>
      <c r="AO469" s="6">
        <f t="shared" si="364"/>
        <v>4903.7076658900814</v>
      </c>
      <c r="AP469" s="6">
        <f t="shared" si="365"/>
        <v>23.387392528036539</v>
      </c>
      <c r="AQ469" s="14">
        <f t="shared" si="366"/>
        <v>12</v>
      </c>
      <c r="AR469" s="146">
        <f t="shared" si="367"/>
        <v>0</v>
      </c>
      <c r="AS469" s="146">
        <f t="shared" si="368"/>
        <v>0.6</v>
      </c>
      <c r="AT469" s="146">
        <f t="shared" si="369"/>
        <v>1</v>
      </c>
      <c r="AU469" s="77">
        <f t="shared" si="370"/>
        <v>0</v>
      </c>
      <c r="AV469" s="77">
        <f t="shared" si="371"/>
        <v>1516.9989728792509</v>
      </c>
      <c r="AW469" s="77">
        <f t="shared" si="372"/>
        <v>79.842051204171113</v>
      </c>
      <c r="AX469" s="77">
        <f t="shared" si="373"/>
        <v>55.292672287591245</v>
      </c>
      <c r="AY469" s="6">
        <f t="shared" si="385"/>
        <v>1652.1336963710132</v>
      </c>
      <c r="AZ469" s="6">
        <f t="shared" si="374"/>
        <v>304188.66455557372</v>
      </c>
      <c r="BA469" s="6">
        <f t="shared" si="375"/>
        <v>1823.0824661438903</v>
      </c>
      <c r="BB469" s="6">
        <f t="shared" si="376"/>
        <v>696465.95754296065</v>
      </c>
      <c r="BC469" s="6">
        <f t="shared" si="377"/>
        <v>139293.19150859216</v>
      </c>
      <c r="BD469" s="6">
        <f t="shared" si="378"/>
        <v>27075.639011286563</v>
      </c>
      <c r="BE469" s="6">
        <f t="shared" si="379"/>
        <v>206795</v>
      </c>
      <c r="BF469" s="6">
        <f t="shared" si="386"/>
        <v>15703.382327683903</v>
      </c>
      <c r="BG469" s="6"/>
      <c r="BH469" s="6"/>
      <c r="BI469" s="51">
        <f t="shared" si="380"/>
        <v>0.90563621805257666</v>
      </c>
      <c r="BT469" s="18"/>
    </row>
    <row r="470" spans="1:72">
      <c r="A470">
        <f t="shared" si="333"/>
        <v>447</v>
      </c>
      <c r="B470" s="30">
        <f t="shared" si="334"/>
        <v>44216</v>
      </c>
      <c r="C470" s="14">
        <f t="shared" si="335"/>
        <v>9</v>
      </c>
      <c r="D470" s="14">
        <f t="shared" si="336"/>
        <v>2</v>
      </c>
      <c r="E470" s="14">
        <f t="shared" si="337"/>
        <v>2</v>
      </c>
      <c r="F470" s="53">
        <f t="shared" si="338"/>
        <v>44216</v>
      </c>
      <c r="G470" s="66">
        <f t="shared" si="339"/>
        <v>1.01</v>
      </c>
      <c r="H470" s="66">
        <f t="shared" si="332"/>
        <v>0.1</v>
      </c>
      <c r="I470" s="172">
        <f t="shared" si="340"/>
        <v>5.0000000000000001E-3</v>
      </c>
      <c r="J470" s="14">
        <f t="shared" si="341"/>
        <v>6</v>
      </c>
      <c r="K470" s="18">
        <f t="shared" si="342"/>
        <v>0.13571646812383045</v>
      </c>
      <c r="L470" s="18">
        <f t="shared" si="343"/>
        <v>6.6666666666666671E-3</v>
      </c>
      <c r="M470" s="6">
        <f t="shared" si="344"/>
        <v>3113.7105283372202</v>
      </c>
      <c r="N470" s="6">
        <f t="shared" si="381"/>
        <v>15.568552641686102</v>
      </c>
      <c r="O470" s="6">
        <f t="shared" si="345"/>
        <v>6143027.845034753</v>
      </c>
      <c r="P470" s="6">
        <f>IF($B470&lt;$D$12,0,IF('Plot Data'!X420&gt;0,'Plot Data'!X420,MAX(0,MIN($D$15,$O470))))</f>
        <v>16792</v>
      </c>
      <c r="Q470" s="97">
        <f t="shared" si="346"/>
        <v>15290.143000170181</v>
      </c>
      <c r="R470" s="97">
        <f t="shared" si="347"/>
        <v>1501.856999829819</v>
      </c>
      <c r="S470" s="6">
        <f t="shared" si="348"/>
        <v>3034.4265745164953</v>
      </c>
      <c r="T470" s="6"/>
      <c r="U470" s="6"/>
      <c r="V470" s="6">
        <f t="shared" si="349"/>
        <v>79.283953820725145</v>
      </c>
      <c r="W470" s="149">
        <f t="shared" si="382"/>
        <v>0.97980825390114623</v>
      </c>
      <c r="X470" s="97">
        <f t="shared" si="350"/>
        <v>3442.5118754877985</v>
      </c>
      <c r="Y470" s="6">
        <f t="shared" si="351"/>
        <v>682.53116826289022</v>
      </c>
      <c r="Z470" s="6">
        <f t="shared" si="352"/>
        <v>2558.7221573408615</v>
      </c>
      <c r="AA470" s="6">
        <f t="shared" si="353"/>
        <v>2593.6184393989824</v>
      </c>
      <c r="AB470" s="6">
        <f t="shared" si="354"/>
        <v>134.78537629782855</v>
      </c>
      <c r="AC470" s="6">
        <f t="shared" si="355"/>
        <v>134.9988820631749</v>
      </c>
      <c r="AD470" s="6">
        <f t="array" ref="AD470">SUM(($A470-A440:A470=J440:J470)*(N440:N470))</f>
        <v>22.239587089141711</v>
      </c>
      <c r="AE470" s="6">
        <f t="shared" si="356"/>
        <v>7495074.0527470261</v>
      </c>
      <c r="AF470" s="6">
        <f t="shared" si="383"/>
        <v>6596668.5554971043</v>
      </c>
      <c r="AG470" s="6">
        <f t="shared" si="384"/>
        <v>184605.88222842815</v>
      </c>
      <c r="AH470" s="6">
        <f t="shared" si="357"/>
        <v>19145.894203171702</v>
      </c>
      <c r="AI470" s="6">
        <f t="shared" si="358"/>
        <v>18597.415466594714</v>
      </c>
      <c r="AJ470" s="6">
        <f t="shared" si="359"/>
        <v>9553.4596587299366</v>
      </c>
      <c r="AK470" s="6">
        <f t="shared" si="360"/>
        <v>13000.447754106406</v>
      </c>
      <c r="AL470" s="6">
        <f t="shared" si="361"/>
        <v>1842.8896848577672</v>
      </c>
      <c r="AM470" s="6">
        <f t="shared" si="362"/>
        <v>24396.797097694111</v>
      </c>
      <c r="AN470" s="6">
        <f t="shared" si="363"/>
        <v>651659.50825403025</v>
      </c>
      <c r="AO470" s="6">
        <f t="shared" si="364"/>
        <v>4925.9472529792229</v>
      </c>
      <c r="AP470" s="6">
        <f t="shared" si="365"/>
        <v>23.098637314864259</v>
      </c>
      <c r="AQ470" s="14">
        <f t="shared" si="366"/>
        <v>12</v>
      </c>
      <c r="AR470" s="146">
        <f t="shared" si="367"/>
        <v>0</v>
      </c>
      <c r="AS470" s="146">
        <f t="shared" si="368"/>
        <v>0.6</v>
      </c>
      <c r="AT470" s="146">
        <f t="shared" si="369"/>
        <v>1</v>
      </c>
      <c r="AU470" s="77">
        <f t="shared" si="370"/>
        <v>0</v>
      </c>
      <c r="AV470" s="77">
        <f t="shared" si="371"/>
        <v>1497.2816705813477</v>
      </c>
      <c r="AW470" s="77">
        <f t="shared" si="372"/>
        <v>78.804298451649885</v>
      </c>
      <c r="AX470" s="77">
        <f t="shared" si="373"/>
        <v>54.602493461031216</v>
      </c>
      <c r="AY470" s="6">
        <f t="shared" si="385"/>
        <v>1630.6884624940287</v>
      </c>
      <c r="AZ470" s="6">
        <f t="shared" si="374"/>
        <v>305819.35301806778</v>
      </c>
      <c r="BA470" s="6">
        <f t="shared" si="375"/>
        <v>1743.2666578098931</v>
      </c>
      <c r="BB470" s="6">
        <f t="shared" si="376"/>
        <v>699579.66807129781</v>
      </c>
      <c r="BC470" s="6">
        <f t="shared" si="377"/>
        <v>139915.93361425961</v>
      </c>
      <c r="BD470" s="6">
        <f t="shared" si="378"/>
        <v>27210.424387584393</v>
      </c>
      <c r="BE470" s="6">
        <f t="shared" si="379"/>
        <v>223587</v>
      </c>
      <c r="BF470" s="6">
        <f t="shared" si="386"/>
        <v>19145.894203171702</v>
      </c>
      <c r="BG470" s="6"/>
      <c r="BH470" s="6"/>
      <c r="BI470" s="51">
        <f t="shared" si="380"/>
        <v>0.90476416777231472</v>
      </c>
      <c r="BT470" s="18"/>
    </row>
    <row r="471" spans="1:72">
      <c r="A471">
        <f t="shared" si="333"/>
        <v>448</v>
      </c>
      <c r="B471" s="30">
        <f t="shared" si="334"/>
        <v>44217</v>
      </c>
      <c r="C471" s="14">
        <f t="shared" si="335"/>
        <v>9</v>
      </c>
      <c r="D471" s="14">
        <f t="shared" si="336"/>
        <v>2</v>
      </c>
      <c r="E471" s="14">
        <f t="shared" si="337"/>
        <v>2</v>
      </c>
      <c r="F471" s="53">
        <f t="shared" si="338"/>
        <v>44217</v>
      </c>
      <c r="G471" s="66">
        <f t="shared" si="339"/>
        <v>1.01</v>
      </c>
      <c r="H471" s="66">
        <f t="shared" si="332"/>
        <v>0.1</v>
      </c>
      <c r="I471" s="172">
        <f t="shared" si="340"/>
        <v>5.0000000000000001E-3</v>
      </c>
      <c r="J471" s="14">
        <f t="shared" si="341"/>
        <v>6</v>
      </c>
      <c r="K471" s="18">
        <f t="shared" si="342"/>
        <v>0.1356408203247581</v>
      </c>
      <c r="L471" s="18">
        <f t="shared" si="343"/>
        <v>6.6666666666666671E-3</v>
      </c>
      <c r="M471" s="6">
        <f t="shared" si="344"/>
        <v>3071.5164342381495</v>
      </c>
      <c r="N471" s="6">
        <f t="shared" si="381"/>
        <v>15.357582171190748</v>
      </c>
      <c r="O471" s="6">
        <f t="shared" si="345"/>
        <v>6126488.6673019323</v>
      </c>
      <c r="P471" s="6">
        <f>IF($B471&lt;$D$12,0,IF('Plot Data'!X421&gt;0,'Plot Data'!X421,MAX(0,MIN($D$15,$O471))))</f>
        <v>19434.5</v>
      </c>
      <c r="Q471" s="97">
        <f t="shared" si="346"/>
        <v>17687.245101798169</v>
      </c>
      <c r="R471" s="97">
        <f t="shared" si="347"/>
        <v>1747.2548982018291</v>
      </c>
      <c r="S471" s="6">
        <f t="shared" si="348"/>
        <v>2987.9008828652081</v>
      </c>
      <c r="T471" s="6"/>
      <c r="U471" s="6"/>
      <c r="V471" s="6">
        <f t="shared" si="349"/>
        <v>83.615551372940786</v>
      </c>
      <c r="W471" s="149">
        <f t="shared" si="382"/>
        <v>0.97936445868508515</v>
      </c>
      <c r="X471" s="97">
        <f t="shared" si="350"/>
        <v>2409.0168642077006</v>
      </c>
      <c r="Y471" s="6">
        <f t="shared" si="351"/>
        <v>673.92688148914283</v>
      </c>
      <c r="Z471" s="6">
        <f t="shared" si="352"/>
        <v>2524.7526782333557</v>
      </c>
      <c r="AA471" s="6">
        <f t="shared" si="353"/>
        <v>2560.9221496587425</v>
      </c>
      <c r="AB471" s="6">
        <f t="shared" si="354"/>
        <v>133.07008534028517</v>
      </c>
      <c r="AC471" s="6">
        <f t="shared" si="355"/>
        <v>133.4432798360711</v>
      </c>
      <c r="AD471" s="6">
        <f t="array" ref="AD471">SUM(($A471-A441:A471=J441:J471)*(N441:N471))</f>
        <v>21.956564081147057</v>
      </c>
      <c r="AE471" s="6">
        <f t="shared" si="356"/>
        <v>7495052.0961829452</v>
      </c>
      <c r="AF471" s="6">
        <f t="shared" si="383"/>
        <v>6575993.4095124407</v>
      </c>
      <c r="AG471" s="6">
        <f t="shared" si="384"/>
        <v>199800.49491464571</v>
      </c>
      <c r="AH471" s="6">
        <f t="shared" si="357"/>
        <v>21554.911067379402</v>
      </c>
      <c r="AI471" s="6">
        <f t="shared" si="358"/>
        <v>20344.670364796544</v>
      </c>
      <c r="AJ471" s="6">
        <f t="shared" si="359"/>
        <v>9426.2965332455879</v>
      </c>
      <c r="AK471" s="6">
        <f t="shared" si="360"/>
        <v>12831.208197340733</v>
      </c>
      <c r="AL471" s="6">
        <f t="shared" si="361"/>
        <v>1820.5599262808344</v>
      </c>
      <c r="AM471" s="6">
        <f t="shared" si="362"/>
        <v>24078.064656867155</v>
      </c>
      <c r="AN471" s="6">
        <f t="shared" si="363"/>
        <v>653280.54566681245</v>
      </c>
      <c r="AO471" s="6">
        <f t="shared" si="364"/>
        <v>4947.9038170603699</v>
      </c>
      <c r="AP471" s="6">
        <f t="shared" si="365"/>
        <v>22.811494401089867</v>
      </c>
      <c r="AQ471" s="14">
        <f t="shared" si="366"/>
        <v>12</v>
      </c>
      <c r="AR471" s="146">
        <f t="shared" si="367"/>
        <v>0</v>
      </c>
      <c r="AS471" s="146">
        <f t="shared" si="368"/>
        <v>0.6</v>
      </c>
      <c r="AT471" s="146">
        <f t="shared" si="369"/>
        <v>1</v>
      </c>
      <c r="AU471" s="77">
        <f t="shared" si="370"/>
        <v>0</v>
      </c>
      <c r="AV471" s="77">
        <f t="shared" si="371"/>
        <v>1477.7773213902658</v>
      </c>
      <c r="AW471" s="77">
        <f t="shared" si="372"/>
        <v>77.777753757382428</v>
      </c>
      <c r="AX471" s="77">
        <f t="shared" si="373"/>
        <v>53.914150519131411</v>
      </c>
      <c r="AY471" s="6">
        <f t="shared" si="385"/>
        <v>1609.4692256667797</v>
      </c>
      <c r="AZ471" s="6">
        <f t="shared" si="374"/>
        <v>307428.82224373455</v>
      </c>
      <c r="BA471" s="6">
        <f t="shared" si="375"/>
        <v>1664.2571954838265</v>
      </c>
      <c r="BB471" s="6">
        <f t="shared" si="376"/>
        <v>702651.18450553599</v>
      </c>
      <c r="BC471" s="6">
        <f t="shared" si="377"/>
        <v>140530.23690110724</v>
      </c>
      <c r="BD471" s="6">
        <f t="shared" si="378"/>
        <v>27343.494472924678</v>
      </c>
      <c r="BE471" s="6">
        <f t="shared" si="379"/>
        <v>243021.5</v>
      </c>
      <c r="BF471" s="6">
        <f t="shared" si="386"/>
        <v>21554.911067379402</v>
      </c>
      <c r="BG471" s="6"/>
      <c r="BH471" s="6"/>
      <c r="BI471" s="51">
        <f t="shared" si="380"/>
        <v>0.90403559808181178</v>
      </c>
      <c r="BT471" s="18"/>
    </row>
    <row r="472" spans="1:72">
      <c r="A472">
        <f t="shared" si="333"/>
        <v>449</v>
      </c>
      <c r="B472" s="30">
        <f t="shared" si="334"/>
        <v>44218</v>
      </c>
      <c r="C472" s="14">
        <f t="shared" si="335"/>
        <v>9</v>
      </c>
      <c r="D472" s="14">
        <f t="shared" si="336"/>
        <v>2</v>
      </c>
      <c r="E472" s="14">
        <f t="shared" si="337"/>
        <v>2</v>
      </c>
      <c r="F472" s="53">
        <f t="shared" si="338"/>
        <v>44218</v>
      </c>
      <c r="G472" s="66">
        <f t="shared" si="339"/>
        <v>1.01</v>
      </c>
      <c r="H472" s="66">
        <f t="shared" ref="H472:H535" si="387">$N$19</f>
        <v>0.1</v>
      </c>
      <c r="I472" s="172">
        <f t="shared" si="340"/>
        <v>5.0000000000000001E-3</v>
      </c>
      <c r="J472" s="14">
        <f t="shared" si="341"/>
        <v>6</v>
      </c>
      <c r="K472" s="18">
        <f t="shared" si="342"/>
        <v>0.13557758760943828</v>
      </c>
      <c r="L472" s="18">
        <f t="shared" si="343"/>
        <v>6.6666666666666671E-3</v>
      </c>
      <c r="M472" s="6">
        <f t="shared" si="344"/>
        <v>3029.7558637537595</v>
      </c>
      <c r="N472" s="6">
        <f t="shared" si="381"/>
        <v>15.148779318768797</v>
      </c>
      <c r="O472" s="6">
        <f t="shared" si="345"/>
        <v>6107306.4267971665</v>
      </c>
      <c r="P472" s="6">
        <f>IF($B472&lt;$D$12,0,IF('Plot Data'!X422&gt;0,'Plot Data'!X422,MAX(0,MIN($D$15,$O472))))</f>
        <v>20129.5</v>
      </c>
      <c r="Q472" s="97">
        <f t="shared" si="346"/>
        <v>18310.47767140517</v>
      </c>
      <c r="R472" s="97">
        <f t="shared" si="347"/>
        <v>1819.0223285948271</v>
      </c>
      <c r="S472" s="6">
        <f t="shared" si="348"/>
        <v>2940.4162631715994</v>
      </c>
      <c r="T472" s="6"/>
      <c r="U472" s="6"/>
      <c r="V472" s="6">
        <f t="shared" si="349"/>
        <v>89.339600582160116</v>
      </c>
      <c r="W472" s="149">
        <f t="shared" si="382"/>
        <v>0.97892654170394522</v>
      </c>
      <c r="X472" s="97">
        <f t="shared" si="350"/>
        <v>123.33332117601147</v>
      </c>
      <c r="Y472" s="6">
        <f t="shared" si="351"/>
        <v>665.35042670142593</v>
      </c>
      <c r="Z472" s="6">
        <f t="shared" si="352"/>
        <v>2490.9684226697764</v>
      </c>
      <c r="AA472" s="6">
        <f t="shared" si="353"/>
        <v>2528.3316214654187</v>
      </c>
      <c r="AB472" s="6">
        <f t="shared" si="354"/>
        <v>131.34049741941649</v>
      </c>
      <c r="AC472" s="6">
        <f t="shared" si="355"/>
        <v>131.89470685354294</v>
      </c>
      <c r="AD472" s="6">
        <f t="array" ref="AD472">SUM(($A472-A442:A472=J442:J472)*(N442:N472))</f>
        <v>21.67118207420372</v>
      </c>
      <c r="AE472" s="6">
        <f t="shared" si="356"/>
        <v>7495030.4250008706</v>
      </c>
      <c r="AF472" s="6">
        <f t="shared" si="383"/>
        <v>6554742.5155778639</v>
      </c>
      <c r="AG472" s="6">
        <f t="shared" si="384"/>
        <v>217898.29966429269</v>
      </c>
      <c r="AH472" s="6">
        <f t="shared" si="357"/>
        <v>21678.244388555413</v>
      </c>
      <c r="AI472" s="6">
        <f t="shared" si="358"/>
        <v>22163.692693391371</v>
      </c>
      <c r="AJ472" s="6">
        <f t="shared" si="359"/>
        <v>9299.7335476281442</v>
      </c>
      <c r="AK472" s="6">
        <f t="shared" si="360"/>
        <v>12662.504501125673</v>
      </c>
      <c r="AL472" s="6">
        <f t="shared" si="361"/>
        <v>1798.3345347725044</v>
      </c>
      <c r="AM472" s="6">
        <f t="shared" si="362"/>
        <v>23760.572583526322</v>
      </c>
      <c r="AN472" s="6">
        <f t="shared" si="363"/>
        <v>654787.10009323806</v>
      </c>
      <c r="AO472" s="6">
        <f t="shared" si="364"/>
        <v>4969.5749991345738</v>
      </c>
      <c r="AP472" s="6">
        <f t="shared" si="365"/>
        <v>22.525362229230268</v>
      </c>
      <c r="AQ472" s="14">
        <f t="shared" si="366"/>
        <v>12</v>
      </c>
      <c r="AR472" s="146">
        <f t="shared" si="367"/>
        <v>0</v>
      </c>
      <c r="AS472" s="146">
        <f t="shared" si="368"/>
        <v>0.6</v>
      </c>
      <c r="AT472" s="146">
        <f t="shared" si="369"/>
        <v>1</v>
      </c>
      <c r="AU472" s="77">
        <f t="shared" si="370"/>
        <v>0</v>
      </c>
      <c r="AV472" s="77">
        <f t="shared" si="371"/>
        <v>1458.4716296842907</v>
      </c>
      <c r="AW472" s="77">
        <f t="shared" si="372"/>
        <v>76.761664720225838</v>
      </c>
      <c r="AX472" s="77">
        <f t="shared" si="373"/>
        <v>53.228034136114061</v>
      </c>
      <c r="AY472" s="6">
        <f t="shared" si="385"/>
        <v>1588.4613285406306</v>
      </c>
      <c r="AZ472" s="6">
        <f t="shared" si="374"/>
        <v>309017.28357227519</v>
      </c>
      <c r="BA472" s="6">
        <f t="shared" si="375"/>
        <v>1646.0456166830347</v>
      </c>
      <c r="BB472" s="6">
        <f t="shared" si="376"/>
        <v>705680.94036928972</v>
      </c>
      <c r="BC472" s="6">
        <f t="shared" si="377"/>
        <v>141136.18807385801</v>
      </c>
      <c r="BD472" s="6">
        <f t="shared" si="378"/>
        <v>27474.834970344094</v>
      </c>
      <c r="BE472" s="6">
        <f t="shared" si="379"/>
        <v>263151</v>
      </c>
      <c r="BF472" s="6">
        <f t="shared" si="386"/>
        <v>21678.244388555413</v>
      </c>
      <c r="BG472" s="6"/>
      <c r="BH472" s="6"/>
      <c r="BI472" s="51">
        <f t="shared" si="380"/>
        <v>0.90361752137135187</v>
      </c>
      <c r="BT472" s="18"/>
    </row>
    <row r="473" spans="1:72">
      <c r="A473">
        <f t="shared" si="333"/>
        <v>450</v>
      </c>
      <c r="B473" s="30">
        <f t="shared" si="334"/>
        <v>44219</v>
      </c>
      <c r="C473" s="14">
        <f t="shared" si="335"/>
        <v>9</v>
      </c>
      <c r="D473" s="14">
        <f t="shared" si="336"/>
        <v>2</v>
      </c>
      <c r="E473" s="14">
        <f t="shared" si="337"/>
        <v>2</v>
      </c>
      <c r="F473" s="53">
        <f t="shared" si="338"/>
        <v>44219</v>
      </c>
      <c r="G473" s="66">
        <f t="shared" si="339"/>
        <v>1.01</v>
      </c>
      <c r="H473" s="66">
        <f t="shared" si="387"/>
        <v>0.1</v>
      </c>
      <c r="I473" s="172">
        <f t="shared" si="340"/>
        <v>5.0000000000000001E-3</v>
      </c>
      <c r="J473" s="14">
        <f t="shared" si="341"/>
        <v>6</v>
      </c>
      <c r="K473" s="18">
        <f t="shared" si="342"/>
        <v>0.1355412897087121</v>
      </c>
      <c r="L473" s="18">
        <f t="shared" si="343"/>
        <v>6.6666666666666671E-3</v>
      </c>
      <c r="M473" s="6">
        <f t="shared" si="344"/>
        <v>2988.7789669163244</v>
      </c>
      <c r="N473" s="6">
        <f t="shared" si="381"/>
        <v>14.943894834581622</v>
      </c>
      <c r="O473" s="6">
        <f t="shared" si="345"/>
        <v>6087428.3745547421</v>
      </c>
      <c r="P473" s="6">
        <f>IF($B473&lt;$D$12,0,IF('Plot Data'!X423&gt;0,'Plot Data'!X423,MAX(0,MIN($D$15,$O473))))</f>
        <v>17999.5</v>
      </c>
      <c r="Q473" s="97">
        <f t="shared" si="346"/>
        <v>16364.741418454019</v>
      </c>
      <c r="R473" s="97">
        <f t="shared" si="347"/>
        <v>1634.758581545982</v>
      </c>
      <c r="S473" s="6">
        <f t="shared" si="348"/>
        <v>2892.6200426902237</v>
      </c>
      <c r="T473" s="6"/>
      <c r="U473" s="6"/>
      <c r="V473" s="6">
        <f t="shared" si="349"/>
        <v>96.158924226100851</v>
      </c>
      <c r="W473" s="149">
        <f t="shared" si="382"/>
        <v>0.97849453960346233</v>
      </c>
      <c r="X473" s="97">
        <f t="shared" si="350"/>
        <v>2827.9118896273399</v>
      </c>
      <c r="Y473" s="6">
        <f t="shared" si="351"/>
        <v>656.70248709708244</v>
      </c>
      <c r="Z473" s="6">
        <f t="shared" si="352"/>
        <v>2457.2131473905197</v>
      </c>
      <c r="AA473" s="6">
        <f t="shared" si="353"/>
        <v>2495.469450968913</v>
      </c>
      <c r="AB473" s="6">
        <f t="shared" si="354"/>
        <v>129.62958959563738</v>
      </c>
      <c r="AC473" s="6">
        <f t="shared" si="355"/>
        <v>130.35383422426847</v>
      </c>
      <c r="AD473" s="6">
        <f t="array" ref="AD473">SUM(($A473-A443:A473=J443:J473)*(N443:N473))</f>
        <v>21.388882283280168</v>
      </c>
      <c r="AE473" s="6">
        <f t="shared" si="356"/>
        <v>7495009.0361185875</v>
      </c>
      <c r="AF473" s="6">
        <f t="shared" si="383"/>
        <v>6535485.15411672</v>
      </c>
      <c r="AG473" s="6">
        <f t="shared" si="384"/>
        <v>231338.97026889326</v>
      </c>
      <c r="AH473" s="6">
        <f t="shared" si="357"/>
        <v>24506.156278182752</v>
      </c>
      <c r="AI473" s="6">
        <f t="shared" si="358"/>
        <v>23798.451274937353</v>
      </c>
      <c r="AJ473" s="6">
        <f t="shared" si="359"/>
        <v>9174.596880056868</v>
      </c>
      <c r="AK473" s="6">
        <f t="shared" si="360"/>
        <v>12494.618607951643</v>
      </c>
      <c r="AL473" s="6">
        <f t="shared" si="361"/>
        <v>1776.2214078605932</v>
      </c>
      <c r="AM473" s="6">
        <f t="shared" si="362"/>
        <v>23445.436895869105</v>
      </c>
      <c r="AN473" s="6">
        <f t="shared" si="363"/>
        <v>656434.86728398234</v>
      </c>
      <c r="AO473" s="6">
        <f t="shared" si="364"/>
        <v>4990.9638814178543</v>
      </c>
      <c r="AP473" s="6">
        <f t="shared" si="365"/>
        <v>22.240410814210399</v>
      </c>
      <c r="AQ473" s="14">
        <f t="shared" si="366"/>
        <v>12</v>
      </c>
      <c r="AR473" s="146">
        <f t="shared" si="367"/>
        <v>0</v>
      </c>
      <c r="AS473" s="146">
        <f t="shared" si="368"/>
        <v>0.6</v>
      </c>
      <c r="AT473" s="146">
        <f t="shared" si="369"/>
        <v>1</v>
      </c>
      <c r="AU473" s="77">
        <f t="shared" si="370"/>
        <v>0</v>
      </c>
      <c r="AV473" s="77">
        <f t="shared" si="371"/>
        <v>1439.1090265930127</v>
      </c>
      <c r="AW473" s="77">
        <f t="shared" si="372"/>
        <v>75.742580347000668</v>
      </c>
      <c r="AX473" s="77">
        <f t="shared" si="373"/>
        <v>52.536198967766609</v>
      </c>
      <c r="AY473" s="6">
        <f t="shared" si="385"/>
        <v>1567.3878059077801</v>
      </c>
      <c r="AZ473" s="6">
        <f t="shared" si="374"/>
        <v>310584.67137818295</v>
      </c>
      <c r="BA473" s="6">
        <f t="shared" si="375"/>
        <v>1627.8652992214775</v>
      </c>
      <c r="BB473" s="6">
        <f t="shared" si="376"/>
        <v>708669.71933620609</v>
      </c>
      <c r="BC473" s="6">
        <f t="shared" si="377"/>
        <v>141733.94386724127</v>
      </c>
      <c r="BD473" s="6">
        <f t="shared" si="378"/>
        <v>27604.464559939734</v>
      </c>
      <c r="BE473" s="6">
        <f t="shared" si="379"/>
        <v>281150.5</v>
      </c>
      <c r="BF473" s="6">
        <f t="shared" si="386"/>
        <v>24506.156278182752</v>
      </c>
      <c r="BG473" s="6"/>
      <c r="BH473" s="6"/>
      <c r="BI473" s="51">
        <f t="shared" si="380"/>
        <v>0.90284402484055215</v>
      </c>
      <c r="BT473" s="18"/>
    </row>
    <row r="474" spans="1:72">
      <c r="A474">
        <f t="shared" ref="A474:A537" si="388">A473+1</f>
        <v>451</v>
      </c>
      <c r="B474" s="30">
        <f t="shared" ref="B474:B537" si="389">B473+1</f>
        <v>44220</v>
      </c>
      <c r="C474" s="14">
        <f t="shared" si="335"/>
        <v>9</v>
      </c>
      <c r="D474" s="14">
        <f t="shared" si="336"/>
        <v>2</v>
      </c>
      <c r="E474" s="14">
        <f t="shared" si="337"/>
        <v>2</v>
      </c>
      <c r="F474" s="53">
        <f t="shared" si="338"/>
        <v>44220</v>
      </c>
      <c r="G474" s="66">
        <f t="shared" si="339"/>
        <v>1.01</v>
      </c>
      <c r="H474" s="66">
        <f t="shared" si="387"/>
        <v>0.1</v>
      </c>
      <c r="I474" s="172">
        <f t="shared" si="340"/>
        <v>5.0000000000000001E-3</v>
      </c>
      <c r="J474" s="14">
        <f t="shared" si="341"/>
        <v>6</v>
      </c>
      <c r="K474" s="18">
        <f t="shared" si="342"/>
        <v>0.13547410895542916</v>
      </c>
      <c r="L474" s="18">
        <f t="shared" si="343"/>
        <v>6.6666666666666671E-3</v>
      </c>
      <c r="M474" s="6">
        <f t="shared" si="344"/>
        <v>2947.4591360535419</v>
      </c>
      <c r="N474" s="6">
        <f t="shared" si="381"/>
        <v>14.73729568026771</v>
      </c>
      <c r="O474" s="6">
        <f t="shared" si="345"/>
        <v>6069678.559339311</v>
      </c>
      <c r="P474" s="6">
        <f>IF($B474&lt;$D$12,0,IF('Plot Data'!X424&gt;0,'Plot Data'!X424,MAX(0,MIN($D$15,$O474))))</f>
        <v>10219.5</v>
      </c>
      <c r="Q474" s="97">
        <f t="shared" si="346"/>
        <v>9286.7259832914388</v>
      </c>
      <c r="R474" s="97">
        <f t="shared" si="347"/>
        <v>932.77401670856159</v>
      </c>
      <c r="S474" s="6">
        <f t="shared" si="348"/>
        <v>2846.6936737169285</v>
      </c>
      <c r="T474" s="6"/>
      <c r="U474" s="6"/>
      <c r="V474" s="6">
        <f t="shared" si="349"/>
        <v>100.76546233661379</v>
      </c>
      <c r="W474" s="149">
        <f t="shared" si="382"/>
        <v>0.97806833188514153</v>
      </c>
      <c r="X474" s="97">
        <f t="shared" si="350"/>
        <v>2048.780650423158</v>
      </c>
      <c r="Y474" s="6">
        <f t="shared" si="351"/>
        <v>648.14794797818695</v>
      </c>
      <c r="Z474" s="6">
        <f t="shared" si="352"/>
        <v>2423.8046910030075</v>
      </c>
      <c r="AA474" s="6">
        <f t="shared" si="353"/>
        <v>2462.96220231711</v>
      </c>
      <c r="AB474" s="6">
        <f t="shared" si="354"/>
        <v>127.93610786704306</v>
      </c>
      <c r="AC474" s="6">
        <f t="shared" si="355"/>
        <v>128.82104857105304</v>
      </c>
      <c r="AD474" s="6">
        <f t="array" ref="AD474">SUM(($A474-A444:A474=J444:J474)*(N444:N474))</f>
        <v>21.109457798062106</v>
      </c>
      <c r="AE474" s="6">
        <f t="shared" si="356"/>
        <v>7494987.9266607892</v>
      </c>
      <c r="AF474" s="6">
        <f t="shared" si="383"/>
        <v>6523351.7344597112</v>
      </c>
      <c r="AG474" s="6">
        <f t="shared" si="384"/>
        <v>238476.15013942489</v>
      </c>
      <c r="AH474" s="6">
        <f t="shared" si="357"/>
        <v>26554.936928605912</v>
      </c>
      <c r="AI474" s="6">
        <f t="shared" si="358"/>
        <v>24731.225291645915</v>
      </c>
      <c r="AJ474" s="6">
        <f t="shared" si="359"/>
        <v>9050.1033771292168</v>
      </c>
      <c r="AK474" s="6">
        <f t="shared" si="360"/>
        <v>12327.524988770498</v>
      </c>
      <c r="AL474" s="6">
        <f t="shared" si="361"/>
        <v>1754.2270093585212</v>
      </c>
      <c r="AM474" s="6">
        <f t="shared" si="362"/>
        <v>23131.855375258234</v>
      </c>
      <c r="AN474" s="6">
        <f t="shared" si="363"/>
        <v>658742.02446614008</v>
      </c>
      <c r="AO474" s="6">
        <f t="shared" si="364"/>
        <v>5012.0733392159163</v>
      </c>
      <c r="AP474" s="6">
        <f t="shared" si="365"/>
        <v>21.95677559959157</v>
      </c>
      <c r="AQ474" s="14">
        <f t="shared" si="366"/>
        <v>12</v>
      </c>
      <c r="AR474" s="146">
        <f t="shared" si="367"/>
        <v>0</v>
      </c>
      <c r="AS474" s="146">
        <f t="shared" si="368"/>
        <v>0.6</v>
      </c>
      <c r="AT474" s="146">
        <f t="shared" si="369"/>
        <v>1</v>
      </c>
      <c r="AU474" s="77">
        <f t="shared" si="370"/>
        <v>0</v>
      </c>
      <c r="AV474" s="77">
        <f t="shared" si="371"/>
        <v>1419.8520009217723</v>
      </c>
      <c r="AW474" s="77">
        <f t="shared" si="372"/>
        <v>74.729052680093289</v>
      </c>
      <c r="AX474" s="77">
        <f t="shared" si="373"/>
        <v>51.851835838254956</v>
      </c>
      <c r="AY474" s="6">
        <f t="shared" si="385"/>
        <v>1546.4328894401206</v>
      </c>
      <c r="AZ474" s="6">
        <f t="shared" si="374"/>
        <v>312131.10426762304</v>
      </c>
      <c r="BA474" s="6">
        <f t="shared" si="375"/>
        <v>1609.7122243975839</v>
      </c>
      <c r="BB474" s="6">
        <f t="shared" si="376"/>
        <v>711617.17847225966</v>
      </c>
      <c r="BC474" s="6">
        <f t="shared" si="377"/>
        <v>142323.43569445197</v>
      </c>
      <c r="BD474" s="6">
        <f t="shared" si="378"/>
        <v>27732.400667806778</v>
      </c>
      <c r="BE474" s="6">
        <f t="shared" si="379"/>
        <v>291370</v>
      </c>
      <c r="BF474" s="6">
        <f t="shared" si="386"/>
        <v>26554.936928605912</v>
      </c>
      <c r="BG474" s="6"/>
      <c r="BH474" s="6"/>
      <c r="BI474" s="51">
        <f t="shared" si="380"/>
        <v>0.90217995689443431</v>
      </c>
      <c r="BT474" s="18"/>
    </row>
    <row r="475" spans="1:72">
      <c r="A475">
        <f t="shared" si="388"/>
        <v>452</v>
      </c>
      <c r="B475" s="30">
        <f t="shared" si="389"/>
        <v>44221</v>
      </c>
      <c r="C475" s="14">
        <f t="shared" si="335"/>
        <v>10</v>
      </c>
      <c r="D475" s="14">
        <f t="shared" si="336"/>
        <v>2</v>
      </c>
      <c r="E475" s="14">
        <f t="shared" si="337"/>
        <v>2</v>
      </c>
      <c r="F475" s="53">
        <f t="shared" si="338"/>
        <v>44221</v>
      </c>
      <c r="G475" s="66">
        <f t="shared" si="339"/>
        <v>0.85</v>
      </c>
      <c r="H475" s="66">
        <f t="shared" si="387"/>
        <v>0.1</v>
      </c>
      <c r="I475" s="172">
        <f t="shared" si="340"/>
        <v>5.0000000000000001E-3</v>
      </c>
      <c r="J475" s="14">
        <f t="shared" si="341"/>
        <v>6</v>
      </c>
      <c r="K475" s="18">
        <f t="shared" si="342"/>
        <v>0.12239812097287646</v>
      </c>
      <c r="L475" s="18">
        <f t="shared" si="343"/>
        <v>6.6666666666666671E-3</v>
      </c>
      <c r="M475" s="6">
        <f t="shared" si="344"/>
        <v>2628.2763895716453</v>
      </c>
      <c r="N475" s="6">
        <f t="shared" si="381"/>
        <v>13.141381947858227</v>
      </c>
      <c r="O475" s="6">
        <f t="shared" si="345"/>
        <v>6059707.6605927013</v>
      </c>
      <c r="P475" s="6">
        <f>IF($B475&lt;$D$12,0,IF('Plot Data'!X425&gt;0,'Plot Data'!X425,MAX(0,MIN($D$15,$O475))))</f>
        <v>14177</v>
      </c>
      <c r="Q475" s="97">
        <f t="shared" si="346"/>
        <v>12876.684800236693</v>
      </c>
      <c r="R475" s="97">
        <f t="shared" si="347"/>
        <v>1300.315199763307</v>
      </c>
      <c r="S475" s="6">
        <f t="shared" si="348"/>
        <v>2535.5823361907596</v>
      </c>
      <c r="T475" s="6"/>
      <c r="U475" s="6"/>
      <c r="V475" s="6">
        <f t="shared" si="349"/>
        <v>92.69405338088562</v>
      </c>
      <c r="W475" s="149">
        <f t="shared" si="382"/>
        <v>0.97768816339402442</v>
      </c>
      <c r="X475" s="97">
        <f t="shared" si="350"/>
        <v>4170.0784246542462</v>
      </c>
      <c r="Y475" s="6">
        <f t="shared" si="351"/>
        <v>639.68053933521537</v>
      </c>
      <c r="Z475" s="6">
        <f t="shared" si="352"/>
        <v>2391.0231735330594</v>
      </c>
      <c r="AA475" s="6">
        <f t="shared" si="353"/>
        <v>2430.7860494738184</v>
      </c>
      <c r="AB475" s="6">
        <f t="shared" si="354"/>
        <v>126.23763391166779</v>
      </c>
      <c r="AC475" s="6">
        <f t="shared" si="355"/>
        <v>127.29657363124441</v>
      </c>
      <c r="AD475" s="6">
        <f t="array" ref="AD475">SUM(($A475-A445:A475=J445:J475)*(N445:N475))</f>
        <v>20.829209595425183</v>
      </c>
      <c r="AE475" s="6">
        <f t="shared" si="356"/>
        <v>7494967.0974511942</v>
      </c>
      <c r="AF475" s="6">
        <f t="shared" si="383"/>
        <v>6507939.4673232837</v>
      </c>
      <c r="AG475" s="6">
        <f t="shared" si="384"/>
        <v>247090.06246162642</v>
      </c>
      <c r="AH475" s="6">
        <f t="shared" si="357"/>
        <v>30725.015353260158</v>
      </c>
      <c r="AI475" s="6">
        <f t="shared" si="358"/>
        <v>26031.540491409221</v>
      </c>
      <c r="AJ475" s="6">
        <f t="shared" si="359"/>
        <v>8647.6760538325871</v>
      </c>
      <c r="AK475" s="6">
        <f t="shared" si="360"/>
        <v>12161.524478918072</v>
      </c>
      <c r="AL475" s="6">
        <f t="shared" si="361"/>
        <v>1732.3388600435192</v>
      </c>
      <c r="AM475" s="6">
        <f t="shared" si="362"/>
        <v>22541.539392794177</v>
      </c>
      <c r="AN475" s="6">
        <f t="shared" si="363"/>
        <v>660639.47242881707</v>
      </c>
      <c r="AO475" s="6">
        <f t="shared" si="364"/>
        <v>5032.9025488113411</v>
      </c>
      <c r="AP475" s="6">
        <f t="shared" si="365"/>
        <v>21.674058781990684</v>
      </c>
      <c r="AQ475" s="14">
        <f t="shared" si="366"/>
        <v>12</v>
      </c>
      <c r="AR475" s="146">
        <f t="shared" si="367"/>
        <v>0</v>
      </c>
      <c r="AS475" s="146">
        <f t="shared" si="368"/>
        <v>0.6</v>
      </c>
      <c r="AT475" s="146">
        <f t="shared" si="369"/>
        <v>1</v>
      </c>
      <c r="AU475" s="77">
        <f t="shared" si="370"/>
        <v>0</v>
      </c>
      <c r="AV475" s="77">
        <f t="shared" si="371"/>
        <v>1400.611494012596</v>
      </c>
      <c r="AW475" s="77">
        <f t="shared" si="372"/>
        <v>73.716394421715592</v>
      </c>
      <c r="AX475" s="77">
        <f t="shared" si="373"/>
        <v>51.174443146817225</v>
      </c>
      <c r="AY475" s="6">
        <f t="shared" si="385"/>
        <v>1525.5023315811291</v>
      </c>
      <c r="AZ475" s="6">
        <f t="shared" si="374"/>
        <v>313656.60659920418</v>
      </c>
      <c r="BA475" s="6">
        <f t="shared" si="375"/>
        <v>1588.5822485716365</v>
      </c>
      <c r="BB475" s="6">
        <f t="shared" si="376"/>
        <v>714245.45486183127</v>
      </c>
      <c r="BC475" s="6">
        <f t="shared" si="377"/>
        <v>142849.09097236631</v>
      </c>
      <c r="BD475" s="6">
        <f t="shared" si="378"/>
        <v>27858.638301718445</v>
      </c>
      <c r="BE475" s="6">
        <f t="shared" si="379"/>
        <v>305547</v>
      </c>
      <c r="BF475" s="6">
        <f t="shared" si="386"/>
        <v>30725.015353260158</v>
      </c>
      <c r="BG475" s="6"/>
      <c r="BH475" s="6"/>
      <c r="BI475" s="51">
        <f t="shared" si="380"/>
        <v>0.90127540814449825</v>
      </c>
      <c r="BT475" s="18"/>
    </row>
    <row r="476" spans="1:72">
      <c r="A476">
        <f t="shared" si="388"/>
        <v>453</v>
      </c>
      <c r="B476" s="30">
        <f t="shared" si="389"/>
        <v>44222</v>
      </c>
      <c r="C476" s="14">
        <f t="shared" si="335"/>
        <v>10</v>
      </c>
      <c r="D476" s="14">
        <f t="shared" si="336"/>
        <v>1</v>
      </c>
      <c r="E476" s="14">
        <f t="shared" si="337"/>
        <v>1</v>
      </c>
      <c r="F476" s="53">
        <f t="shared" si="338"/>
        <v>44222</v>
      </c>
      <c r="G476" s="66">
        <f t="shared" si="339"/>
        <v>0.85</v>
      </c>
      <c r="H476" s="66">
        <f t="shared" si="387"/>
        <v>0.1</v>
      </c>
      <c r="I476" s="172">
        <f t="shared" si="340"/>
        <v>5.0000000000000001E-3</v>
      </c>
      <c r="J476" s="14">
        <f t="shared" si="341"/>
        <v>6</v>
      </c>
      <c r="K476" s="18">
        <f t="shared" si="342"/>
        <v>0.12232531951098106</v>
      </c>
      <c r="L476" s="18">
        <f t="shared" si="343"/>
        <v>6.6666666666666671E-3</v>
      </c>
      <c r="M476" s="6">
        <f t="shared" si="344"/>
        <v>2557.0410296704254</v>
      </c>
      <c r="N476" s="6">
        <f t="shared" si="381"/>
        <v>12.785205148352127</v>
      </c>
      <c r="O476" s="6">
        <f t="shared" si="345"/>
        <v>6046014.7243496394</v>
      </c>
      <c r="P476" s="6">
        <f>IF($B476&lt;$D$12,0,IF('Plot Data'!X426&gt;0,'Plot Data'!X426,MAX(0,MIN($D$15,$O476))))</f>
        <v>19746</v>
      </c>
      <c r="Q476" s="97">
        <f t="shared" si="346"/>
        <v>17926.25481309263</v>
      </c>
      <c r="R476" s="97">
        <f t="shared" si="347"/>
        <v>1819.7451869073698</v>
      </c>
      <c r="S476" s="6">
        <f t="shared" si="348"/>
        <v>2463.5078445152267</v>
      </c>
      <c r="T476" s="6"/>
      <c r="U476" s="6"/>
      <c r="V476" s="6">
        <f t="shared" si="349"/>
        <v>93.533185155198723</v>
      </c>
      <c r="W476" s="149">
        <f t="shared" si="382"/>
        <v>0.97731807045260966</v>
      </c>
      <c r="X476" s="97">
        <f t="shared" si="350"/>
        <v>5938.8245105067708</v>
      </c>
      <c r="Y476" s="6">
        <f t="shared" si="351"/>
        <v>631.18816955833893</v>
      </c>
      <c r="Z476" s="6">
        <f t="shared" si="352"/>
        <v>2357.9673088428335</v>
      </c>
      <c r="AA476" s="6">
        <f t="shared" si="353"/>
        <v>2398.515044321688</v>
      </c>
      <c r="AB476" s="6">
        <f t="shared" si="354"/>
        <v>124.54842113348882</v>
      </c>
      <c r="AC476" s="6">
        <f t="shared" si="355"/>
        <v>125.7805723622981</v>
      </c>
      <c r="AD476" s="6">
        <f t="array" ref="AD476">SUM(($A476-A446:A476=J446:J476)*(N446:N476))</f>
        <v>15.568552641686102</v>
      </c>
      <c r="AE476" s="6">
        <f t="shared" si="356"/>
        <v>7494951.5288985521</v>
      </c>
      <c r="AF476" s="6">
        <f t="shared" si="383"/>
        <v>6487549.7046656758</v>
      </c>
      <c r="AG476" s="6">
        <f t="shared" si="384"/>
        <v>258983.95957905712</v>
      </c>
      <c r="AH476" s="6">
        <f t="shared" si="357"/>
        <v>36663.839863766931</v>
      </c>
      <c r="AI476" s="6">
        <f t="shared" si="358"/>
        <v>27851.285678316592</v>
      </c>
      <c r="AJ476" s="6">
        <f t="shared" si="359"/>
        <v>8215.5616051018387</v>
      </c>
      <c r="AK476" s="6">
        <f t="shared" si="360"/>
        <v>11996.428322305728</v>
      </c>
      <c r="AL476" s="6">
        <f t="shared" si="361"/>
        <v>1715.5381561730237</v>
      </c>
      <c r="AM476" s="6">
        <f t="shared" si="362"/>
        <v>21927.52808358059</v>
      </c>
      <c r="AN476" s="6">
        <f t="shared" si="363"/>
        <v>661975.21102815191</v>
      </c>
      <c r="AO476" s="6">
        <f t="shared" si="364"/>
        <v>5048.4711014530276</v>
      </c>
      <c r="AP476" s="6">
        <f t="shared" si="365"/>
        <v>20.680490794706593</v>
      </c>
      <c r="AQ476" s="14">
        <f t="shared" si="366"/>
        <v>12</v>
      </c>
      <c r="AR476" s="146">
        <f t="shared" si="367"/>
        <v>0</v>
      </c>
      <c r="AS476" s="146">
        <f t="shared" si="368"/>
        <v>0.6</v>
      </c>
      <c r="AT476" s="146">
        <f t="shared" si="369"/>
        <v>1</v>
      </c>
      <c r="AU476" s="77">
        <f t="shared" si="370"/>
        <v>0</v>
      </c>
      <c r="AV476" s="77">
        <f t="shared" si="371"/>
        <v>1381.5686738717143</v>
      </c>
      <c r="AW476" s="77">
        <f t="shared" si="372"/>
        <v>72.714140730090236</v>
      </c>
      <c r="AX476" s="77">
        <f t="shared" si="373"/>
        <v>50.495053564667117</v>
      </c>
      <c r="AY476" s="6">
        <f t="shared" si="385"/>
        <v>1504.7778681664718</v>
      </c>
      <c r="AZ476" s="6">
        <f t="shared" si="374"/>
        <v>315161.38446737063</v>
      </c>
      <c r="BA476" s="6">
        <f t="shared" si="375"/>
        <v>1567.5314159709876</v>
      </c>
      <c r="BB476" s="6">
        <f t="shared" si="376"/>
        <v>716802.49589150166</v>
      </c>
      <c r="BC476" s="6">
        <f t="shared" si="377"/>
        <v>143360.49917830038</v>
      </c>
      <c r="BD476" s="6">
        <f t="shared" si="378"/>
        <v>27983.186722851933</v>
      </c>
      <c r="BE476" s="6">
        <f t="shared" si="379"/>
        <v>325293</v>
      </c>
      <c r="BF476" s="6">
        <f t="shared" si="386"/>
        <v>36663.839863766931</v>
      </c>
      <c r="BG476" s="6"/>
      <c r="BH476" s="6"/>
      <c r="BI476" s="51">
        <f t="shared" si="380"/>
        <v>0.90014373518386104</v>
      </c>
      <c r="BT476" s="18"/>
    </row>
    <row r="477" spans="1:72">
      <c r="A477">
        <f t="shared" si="388"/>
        <v>454</v>
      </c>
      <c r="B477" s="30">
        <f t="shared" si="389"/>
        <v>44223</v>
      </c>
      <c r="C477" s="14">
        <f t="shared" si="335"/>
        <v>10</v>
      </c>
      <c r="D477" s="14">
        <f t="shared" si="336"/>
        <v>1</v>
      </c>
      <c r="E477" s="14">
        <f t="shared" si="337"/>
        <v>1</v>
      </c>
      <c r="F477" s="53">
        <f t="shared" si="338"/>
        <v>44223</v>
      </c>
      <c r="G477" s="66">
        <f t="shared" si="339"/>
        <v>0.85</v>
      </c>
      <c r="H477" s="66">
        <f t="shared" si="387"/>
        <v>0.1</v>
      </c>
      <c r="I477" s="172">
        <f t="shared" si="340"/>
        <v>5.0000000000000001E-3</v>
      </c>
      <c r="J477" s="14">
        <f t="shared" si="341"/>
        <v>6</v>
      </c>
      <c r="K477" s="18">
        <f t="shared" si="342"/>
        <v>0.12223418225410274</v>
      </c>
      <c r="L477" s="18">
        <f t="shared" si="343"/>
        <v>6.6666666666666671E-3</v>
      </c>
      <c r="M477" s="6">
        <f t="shared" si="344"/>
        <v>2482.0329815459786</v>
      </c>
      <c r="N477" s="6">
        <f t="shared" si="381"/>
        <v>12.410164907729893</v>
      </c>
      <c r="O477" s="6">
        <f t="shared" si="345"/>
        <v>6026777.4006927256</v>
      </c>
      <c r="P477" s="6">
        <f>IF($B477&lt;$D$12,0,IF('Plot Data'!X427&gt;0,'Plot Data'!X427,MAX(0,MIN($D$15,$O477))))</f>
        <v>19112.5</v>
      </c>
      <c r="Q477" s="97">
        <f t="shared" si="346"/>
        <v>17342.871756170356</v>
      </c>
      <c r="R477" s="97">
        <f t="shared" si="347"/>
        <v>1769.6282438296441</v>
      </c>
      <c r="S477" s="6">
        <f t="shared" si="348"/>
        <v>2386.7534259464364</v>
      </c>
      <c r="T477" s="6"/>
      <c r="U477" s="6"/>
      <c r="V477" s="6">
        <f t="shared" si="349"/>
        <v>95.279555599542377</v>
      </c>
      <c r="W477" s="149">
        <f t="shared" si="382"/>
        <v>0.97695851756144414</v>
      </c>
      <c r="X477" s="97">
        <f t="shared" si="350"/>
        <v>6101.6872414557592</v>
      </c>
      <c r="Y477" s="6">
        <f t="shared" si="351"/>
        <v>622.74210566744409</v>
      </c>
      <c r="Z477" s="6">
        <f t="shared" si="352"/>
        <v>2102.6211116573163</v>
      </c>
      <c r="AA477" s="6">
        <f t="shared" si="353"/>
        <v>2366.4200015362876</v>
      </c>
      <c r="AB477" s="6">
        <f t="shared" si="354"/>
        <v>122.86065736952598</v>
      </c>
      <c r="AC477" s="6">
        <f t="shared" si="355"/>
        <v>124.27321758651301</v>
      </c>
      <c r="AD477" s="6">
        <f t="array" ref="AD477">SUM(($A477-A447:A477=J447:J477)*(N447:N477))</f>
        <v>15.357582171190748</v>
      </c>
      <c r="AE477" s="6">
        <f t="shared" si="356"/>
        <v>7494936.1713163806</v>
      </c>
      <c r="AF477" s="6">
        <f t="shared" si="383"/>
        <v>6467820.0794835594</v>
      </c>
      <c r="AG477" s="6">
        <f t="shared" si="384"/>
        <v>270129.86453817214</v>
      </c>
      <c r="AH477" s="6">
        <f t="shared" si="357"/>
        <v>42765.527105222689</v>
      </c>
      <c r="AI477" s="6">
        <f t="shared" si="358"/>
        <v>29620.913922146236</v>
      </c>
      <c r="AJ477" s="6">
        <f t="shared" si="359"/>
        <v>7972.2313693230562</v>
      </c>
      <c r="AK477" s="6">
        <f t="shared" si="360"/>
        <v>11609.768775057231</v>
      </c>
      <c r="AL477" s="6">
        <f t="shared" si="361"/>
        <v>1698.7680137848461</v>
      </c>
      <c r="AM477" s="6">
        <f t="shared" si="362"/>
        <v>21280.768158165134</v>
      </c>
      <c r="AN477" s="6">
        <f t="shared" si="363"/>
        <v>663319.01810911263</v>
      </c>
      <c r="AO477" s="6">
        <f t="shared" si="364"/>
        <v>5063.8286836242187</v>
      </c>
      <c r="AP477" s="6">
        <f t="shared" si="365"/>
        <v>19.697347234999402</v>
      </c>
      <c r="AQ477" s="14">
        <f t="shared" si="366"/>
        <v>12</v>
      </c>
      <c r="AR477" s="146">
        <f t="shared" si="367"/>
        <v>0</v>
      </c>
      <c r="AS477" s="146">
        <f t="shared" si="368"/>
        <v>0.6</v>
      </c>
      <c r="AT477" s="146">
        <f t="shared" si="369"/>
        <v>1</v>
      </c>
      <c r="AU477" s="77">
        <f t="shared" si="370"/>
        <v>0</v>
      </c>
      <c r="AV477" s="77">
        <f t="shared" si="371"/>
        <v>1362.8832089138439</v>
      </c>
      <c r="AW477" s="77">
        <f t="shared" si="372"/>
        <v>71.730695205991793</v>
      </c>
      <c r="AX477" s="77">
        <f t="shared" si="373"/>
        <v>49.819368453395526</v>
      </c>
      <c r="AY477" s="6">
        <f t="shared" si="385"/>
        <v>1484.4332725732313</v>
      </c>
      <c r="AZ477" s="6">
        <f t="shared" si="374"/>
        <v>316645.81773994386</v>
      </c>
      <c r="BA477" s="6">
        <f t="shared" si="375"/>
        <v>1546.6378174108686</v>
      </c>
      <c r="BB477" s="6">
        <f t="shared" si="376"/>
        <v>719284.52887304768</v>
      </c>
      <c r="BC477" s="6">
        <f t="shared" si="377"/>
        <v>143856.90577460956</v>
      </c>
      <c r="BD477" s="6">
        <f t="shared" si="378"/>
        <v>28106.047380221458</v>
      </c>
      <c r="BE477" s="6">
        <f t="shared" si="379"/>
        <v>344405.5</v>
      </c>
      <c r="BF477" s="6">
        <f t="shared" si="386"/>
        <v>42765.527105222689</v>
      </c>
      <c r="BG477" s="6"/>
      <c r="BH477" s="6"/>
      <c r="BI477" s="51">
        <f t="shared" si="380"/>
        <v>0.89900031034397787</v>
      </c>
      <c r="BT477" s="18"/>
    </row>
    <row r="478" spans="1:72">
      <c r="A478">
        <f t="shared" si="388"/>
        <v>455</v>
      </c>
      <c r="B478" s="30">
        <f t="shared" si="389"/>
        <v>44224</v>
      </c>
      <c r="C478" s="14">
        <f t="shared" si="335"/>
        <v>10</v>
      </c>
      <c r="D478" s="14">
        <f t="shared" si="336"/>
        <v>1</v>
      </c>
      <c r="E478" s="14">
        <f t="shared" si="337"/>
        <v>1</v>
      </c>
      <c r="F478" s="53">
        <f t="shared" si="338"/>
        <v>44224</v>
      </c>
      <c r="G478" s="66">
        <f t="shared" si="339"/>
        <v>0.85</v>
      </c>
      <c r="H478" s="66">
        <f t="shared" si="387"/>
        <v>0.1</v>
      </c>
      <c r="I478" s="172">
        <f t="shared" si="340"/>
        <v>5.0000000000000001E-3</v>
      </c>
      <c r="J478" s="14">
        <f t="shared" si="341"/>
        <v>6</v>
      </c>
      <c r="K478" s="18">
        <f t="shared" si="342"/>
        <v>0.12214203527170442</v>
      </c>
      <c r="L478" s="18">
        <f t="shared" si="343"/>
        <v>6.6666666666666671E-3</v>
      </c>
      <c r="M478" s="6">
        <f t="shared" si="344"/>
        <v>2403.1104724173169</v>
      </c>
      <c r="N478" s="6">
        <f t="shared" si="381"/>
        <v>12.015552362086584</v>
      </c>
      <c r="O478" s="6">
        <f t="shared" si="345"/>
        <v>6008201.5926844832</v>
      </c>
      <c r="P478" s="6">
        <f>IF($B478&lt;$D$12,0,IF('Plot Data'!X428&gt;0,'Plot Data'!X428,MAX(0,MIN($D$15,$O478))))</f>
        <v>19059.5</v>
      </c>
      <c r="Q478" s="97">
        <f t="shared" si="346"/>
        <v>17286.637536846181</v>
      </c>
      <c r="R478" s="97">
        <f t="shared" si="347"/>
        <v>1772.8624631538171</v>
      </c>
      <c r="S478" s="6">
        <f t="shared" si="348"/>
        <v>2306.7678293615736</v>
      </c>
      <c r="T478" s="6"/>
      <c r="U478" s="6"/>
      <c r="V478" s="6">
        <f t="shared" si="349"/>
        <v>96.342643055743508</v>
      </c>
      <c r="W478" s="149">
        <f t="shared" si="382"/>
        <v>0.97661008231568336</v>
      </c>
      <c r="X478" s="97">
        <f t="shared" si="350"/>
        <v>4227.8225055300791</v>
      </c>
      <c r="Y478" s="6">
        <f t="shared" si="351"/>
        <v>614.30328684762992</v>
      </c>
      <c r="Z478" s="6">
        <f t="shared" si="352"/>
        <v>2045.6328237363405</v>
      </c>
      <c r="AA478" s="6">
        <f t="shared" si="353"/>
        <v>2334.3524900209936</v>
      </c>
      <c r="AB478" s="6">
        <f t="shared" si="354"/>
        <v>121.19023455015038</v>
      </c>
      <c r="AC478" s="6">
        <f t="shared" si="355"/>
        <v>122.77472388136616</v>
      </c>
      <c r="AD478" s="6">
        <f t="array" ref="AD478">SUM(($A478-A448:A478=J448:J478)*(N448:N478))</f>
        <v>15.148779318768797</v>
      </c>
      <c r="AE478" s="6">
        <f t="shared" si="356"/>
        <v>7494921.0225370619</v>
      </c>
      <c r="AF478" s="6">
        <f t="shared" si="383"/>
        <v>6448226.6741173519</v>
      </c>
      <c r="AG478" s="6">
        <f t="shared" si="384"/>
        <v>283092.3369264325</v>
      </c>
      <c r="AH478" s="6">
        <f t="shared" si="357"/>
        <v>46993.349610752768</v>
      </c>
      <c r="AI478" s="6">
        <f t="shared" si="358"/>
        <v>31393.776385300054</v>
      </c>
      <c r="AJ478" s="6">
        <f t="shared" si="359"/>
        <v>7715.405731156402</v>
      </c>
      <c r="AK478" s="6">
        <f t="shared" si="360"/>
        <v>11199.858874222426</v>
      </c>
      <c r="AL478" s="6">
        <f t="shared" si="361"/>
        <v>1682.0347451348614</v>
      </c>
      <c r="AM478" s="6">
        <f t="shared" si="362"/>
        <v>20597.299350513687</v>
      </c>
      <c r="AN478" s="6">
        <f t="shared" si="363"/>
        <v>664617.58614670893</v>
      </c>
      <c r="AO478" s="6">
        <f t="shared" si="364"/>
        <v>5078.9774629429876</v>
      </c>
      <c r="AP478" s="6">
        <f t="shared" si="365"/>
        <v>18.724806554659672</v>
      </c>
      <c r="AQ478" s="14">
        <f t="shared" si="366"/>
        <v>12</v>
      </c>
      <c r="AR478" s="146">
        <f t="shared" si="367"/>
        <v>0</v>
      </c>
      <c r="AS478" s="146">
        <f t="shared" si="368"/>
        <v>0.6</v>
      </c>
      <c r="AT478" s="146">
        <f t="shared" si="369"/>
        <v>1</v>
      </c>
      <c r="AU478" s="77">
        <f t="shared" si="370"/>
        <v>0</v>
      </c>
      <c r="AV478" s="77">
        <f t="shared" si="371"/>
        <v>1344.0413660404149</v>
      </c>
      <c r="AW478" s="77">
        <f t="shared" si="372"/>
        <v>70.739019265285009</v>
      </c>
      <c r="AX478" s="77">
        <f t="shared" si="373"/>
        <v>49.14426294781039</v>
      </c>
      <c r="AY478" s="6">
        <f t="shared" si="385"/>
        <v>1463.9246482535102</v>
      </c>
      <c r="AZ478" s="6">
        <f t="shared" si="374"/>
        <v>318109.7423881974</v>
      </c>
      <c r="BA478" s="6">
        <f t="shared" si="375"/>
        <v>1525.8457349232631</v>
      </c>
      <c r="BB478" s="6">
        <f t="shared" si="376"/>
        <v>721687.639345465</v>
      </c>
      <c r="BC478" s="6">
        <f t="shared" si="377"/>
        <v>144337.52786909303</v>
      </c>
      <c r="BD478" s="6">
        <f t="shared" si="378"/>
        <v>28227.23761477161</v>
      </c>
      <c r="BE478" s="6">
        <f t="shared" si="379"/>
        <v>363465</v>
      </c>
      <c r="BF478" s="6">
        <f t="shared" si="386"/>
        <v>46993.349610752768</v>
      </c>
      <c r="BG478" s="6"/>
      <c r="BH478" s="6"/>
      <c r="BI478" s="51">
        <f t="shared" si="380"/>
        <v>0.89811740387962147</v>
      </c>
      <c r="BT478" s="18"/>
    </row>
    <row r="479" spans="1:72">
      <c r="A479">
        <f t="shared" si="388"/>
        <v>456</v>
      </c>
      <c r="B479" s="30">
        <f t="shared" si="389"/>
        <v>44225</v>
      </c>
      <c r="C479" s="14">
        <f t="shared" si="335"/>
        <v>10</v>
      </c>
      <c r="D479" s="14">
        <f t="shared" si="336"/>
        <v>1</v>
      </c>
      <c r="E479" s="14">
        <f t="shared" si="337"/>
        <v>1</v>
      </c>
      <c r="F479" s="53">
        <f t="shared" si="338"/>
        <v>44225</v>
      </c>
      <c r="G479" s="66">
        <f t="shared" si="339"/>
        <v>0.85</v>
      </c>
      <c r="H479" s="66">
        <f t="shared" si="387"/>
        <v>0.1</v>
      </c>
      <c r="I479" s="172">
        <f t="shared" si="340"/>
        <v>5.0000000000000001E-3</v>
      </c>
      <c r="J479" s="14">
        <f t="shared" si="341"/>
        <v>6</v>
      </c>
      <c r="K479" s="18">
        <f t="shared" si="342"/>
        <v>0.12207083948646158</v>
      </c>
      <c r="L479" s="18">
        <f t="shared" si="343"/>
        <v>6.6666666666666671E-3</v>
      </c>
      <c r="M479" s="6">
        <f t="shared" si="344"/>
        <v>2320.2157944547125</v>
      </c>
      <c r="N479" s="6">
        <f t="shared" si="381"/>
        <v>11.601078972273562</v>
      </c>
      <c r="O479" s="6">
        <f t="shared" si="345"/>
        <v>5989710.1647085659</v>
      </c>
      <c r="P479" s="6">
        <f>IF($B479&lt;$D$12,0,IF('Plot Data'!X429&gt;0,'Plot Data'!X429,MAX(0,MIN($D$15,$O479))))</f>
        <v>19536.5</v>
      </c>
      <c r="Q479" s="97">
        <f t="shared" si="346"/>
        <v>17711.027517171711</v>
      </c>
      <c r="R479" s="97">
        <f t="shared" si="347"/>
        <v>1825.472482828289</v>
      </c>
      <c r="S479" s="6">
        <f t="shared" si="348"/>
        <v>2222.6368043120433</v>
      </c>
      <c r="T479" s="6"/>
      <c r="U479" s="6"/>
      <c r="V479" s="6">
        <f t="shared" si="349"/>
        <v>97.578990142669284</v>
      </c>
      <c r="W479" s="149">
        <f t="shared" si="382"/>
        <v>0.97627345495716789</v>
      </c>
      <c r="X479" s="97">
        <f t="shared" si="350"/>
        <v>713.99099050722441</v>
      </c>
      <c r="Y479" s="6">
        <f t="shared" si="351"/>
        <v>605.95117275075188</v>
      </c>
      <c r="Z479" s="6">
        <f t="shared" si="352"/>
        <v>1985.6263852367829</v>
      </c>
      <c r="AA479" s="6">
        <f t="shared" si="353"/>
        <v>2302.6144564528572</v>
      </c>
      <c r="AB479" s="6">
        <f t="shared" si="354"/>
        <v>119.55115867665297</v>
      </c>
      <c r="AC479" s="6">
        <f t="shared" si="355"/>
        <v>121.28534144708628</v>
      </c>
      <c r="AD479" s="6">
        <f t="array" ref="AD479">SUM(($A479-A449:A479=J449:J479)*(N449:N479))</f>
        <v>14.943894834581622</v>
      </c>
      <c r="AE479" s="6">
        <f t="shared" si="356"/>
        <v>7494906.0786422277</v>
      </c>
      <c r="AF479" s="6">
        <f t="shared" si="383"/>
        <v>6428293.0097958678</v>
      </c>
      <c r="AG479" s="6">
        <f t="shared" si="384"/>
        <v>299991.79446295428</v>
      </c>
      <c r="AH479" s="6">
        <f t="shared" si="357"/>
        <v>47707.340601259995</v>
      </c>
      <c r="AI479" s="6">
        <f t="shared" si="358"/>
        <v>33219.248868128343</v>
      </c>
      <c r="AJ479" s="6">
        <f t="shared" si="359"/>
        <v>7444.0439676235792</v>
      </c>
      <c r="AK479" s="6">
        <f t="shared" si="360"/>
        <v>10763.319644329698</v>
      </c>
      <c r="AL479" s="6">
        <f t="shared" si="361"/>
        <v>1665.3566675298464</v>
      </c>
      <c r="AM479" s="6">
        <f t="shared" si="362"/>
        <v>19872.720279483125</v>
      </c>
      <c r="AN479" s="6">
        <f t="shared" si="363"/>
        <v>665821.96463453141</v>
      </c>
      <c r="AO479" s="6">
        <f t="shared" si="364"/>
        <v>5093.921357777569</v>
      </c>
      <c r="AP479" s="6">
        <f t="shared" si="365"/>
        <v>17.763765520427892</v>
      </c>
      <c r="AQ479" s="14">
        <f t="shared" si="366"/>
        <v>12</v>
      </c>
      <c r="AR479" s="146">
        <f t="shared" si="367"/>
        <v>0</v>
      </c>
      <c r="AS479" s="146">
        <f t="shared" si="368"/>
        <v>0.6</v>
      </c>
      <c r="AT479" s="146">
        <f t="shared" si="369"/>
        <v>1</v>
      </c>
      <c r="AU479" s="77">
        <f t="shared" si="370"/>
        <v>0</v>
      </c>
      <c r="AV479" s="77">
        <f t="shared" si="371"/>
        <v>1198.4940336446703</v>
      </c>
      <c r="AW479" s="77">
        <f t="shared" si="372"/>
        <v>63.078633349719489</v>
      </c>
      <c r="AX479" s="77">
        <f t="shared" si="373"/>
        <v>48.476093820060143</v>
      </c>
      <c r="AY479" s="6">
        <f t="shared" si="385"/>
        <v>1310.0487608144499</v>
      </c>
      <c r="AZ479" s="6">
        <f t="shared" si="374"/>
        <v>319419.79114901187</v>
      </c>
      <c r="BA479" s="6">
        <f t="shared" si="375"/>
        <v>1486.0725109623829</v>
      </c>
      <c r="BB479" s="6">
        <f t="shared" si="376"/>
        <v>724007.85513991967</v>
      </c>
      <c r="BC479" s="6">
        <f t="shared" si="377"/>
        <v>144801.57102798397</v>
      </c>
      <c r="BD479" s="6">
        <f t="shared" si="378"/>
        <v>28346.788773448261</v>
      </c>
      <c r="BE479" s="6">
        <f t="shared" si="379"/>
        <v>383001.5</v>
      </c>
      <c r="BF479" s="6">
        <f t="shared" si="386"/>
        <v>47707.340601259995</v>
      </c>
      <c r="BG479" s="6"/>
      <c r="BH479" s="6"/>
      <c r="BI479" s="51">
        <f t="shared" si="380"/>
        <v>0.89771435874720318</v>
      </c>
      <c r="BT479" s="18"/>
    </row>
    <row r="480" spans="1:72">
      <c r="A480">
        <f t="shared" si="388"/>
        <v>457</v>
      </c>
      <c r="B480" s="30">
        <f t="shared" si="389"/>
        <v>44226</v>
      </c>
      <c r="C480" s="14">
        <f t="shared" si="335"/>
        <v>10</v>
      </c>
      <c r="D480" s="14">
        <f t="shared" si="336"/>
        <v>1</v>
      </c>
      <c r="E480" s="14">
        <f t="shared" si="337"/>
        <v>1</v>
      </c>
      <c r="F480" s="53">
        <f t="shared" si="338"/>
        <v>44226</v>
      </c>
      <c r="G480" s="66">
        <f t="shared" si="339"/>
        <v>0.85</v>
      </c>
      <c r="H480" s="66">
        <f t="shared" si="387"/>
        <v>0.1</v>
      </c>
      <c r="I480" s="172">
        <f t="shared" si="340"/>
        <v>5.0000000000000001E-3</v>
      </c>
      <c r="J480" s="14">
        <f t="shared" si="341"/>
        <v>6</v>
      </c>
      <c r="K480" s="18">
        <f t="shared" si="342"/>
        <v>0.12203832609615807</v>
      </c>
      <c r="L480" s="18">
        <f t="shared" si="343"/>
        <v>6.6666666666666671E-3</v>
      </c>
      <c r="M480" s="6">
        <f t="shared" si="344"/>
        <v>2233.0985556104088</v>
      </c>
      <c r="N480" s="6">
        <f t="shared" si="381"/>
        <v>11.165492778052045</v>
      </c>
      <c r="O480" s="6">
        <f t="shared" si="345"/>
        <v>5970776.8546083327</v>
      </c>
      <c r="P480" s="6">
        <f>IF($B480&lt;$D$12,0,IF('Plot Data'!X430&gt;0,'Plot Data'!X430,MAX(0,MIN($D$15,$O480))))</f>
        <v>17395</v>
      </c>
      <c r="Q480" s="97">
        <f t="shared" si="346"/>
        <v>15762.38294818127</v>
      </c>
      <c r="R480" s="97">
        <f t="shared" si="347"/>
        <v>1632.6170518187316</v>
      </c>
      <c r="S480" s="6">
        <f t="shared" si="348"/>
        <v>2133.5321337957193</v>
      </c>
      <c r="T480" s="6"/>
      <c r="U480" s="6"/>
      <c r="V480" s="6">
        <f t="shared" si="349"/>
        <v>99.566421814689249</v>
      </c>
      <c r="W480" s="149">
        <f t="shared" si="382"/>
        <v>0.97594943257916666</v>
      </c>
      <c r="X480" s="97">
        <f t="shared" si="350"/>
        <v>4268.0617900720072</v>
      </c>
      <c r="Y480" s="6">
        <f t="shared" si="351"/>
        <v>597.75579338326486</v>
      </c>
      <c r="Z480" s="6">
        <f t="shared" si="352"/>
        <v>1922.4883779338536</v>
      </c>
      <c r="AA480" s="6">
        <f t="shared" si="353"/>
        <v>2271.4720148564065</v>
      </c>
      <c r="AB480" s="6">
        <f t="shared" si="354"/>
        <v>117.89836544214168</v>
      </c>
      <c r="AC480" s="6">
        <f t="shared" si="355"/>
        <v>119.80533076654237</v>
      </c>
      <c r="AD480" s="6">
        <f t="array" ref="AD480">SUM(($A480-A450:A480=J450:J480)*(N450:N480))</f>
        <v>14.73729568026771</v>
      </c>
      <c r="AE480" s="6">
        <f t="shared" si="356"/>
        <v>7494891.341346547</v>
      </c>
      <c r="AF480" s="6">
        <f t="shared" si="383"/>
        <v>6410397.0947138909</v>
      </c>
      <c r="AG480" s="6">
        <f t="shared" si="384"/>
        <v>311386.54919924884</v>
      </c>
      <c r="AH480" s="6">
        <f t="shared" si="357"/>
        <v>51975.402391332005</v>
      </c>
      <c r="AI480" s="6">
        <f t="shared" si="358"/>
        <v>34851.865919947071</v>
      </c>
      <c r="AJ480" s="6">
        <f t="shared" si="359"/>
        <v>7156.8983519168678</v>
      </c>
      <c r="AK480" s="6">
        <f t="shared" si="360"/>
        <v>10296.437641965005</v>
      </c>
      <c r="AL480" s="6">
        <f t="shared" si="361"/>
        <v>1648.7124065251783</v>
      </c>
      <c r="AM480" s="6">
        <f t="shared" si="362"/>
        <v>19102.048400407049</v>
      </c>
      <c r="AN480" s="6">
        <f t="shared" si="363"/>
        <v>667178.38072171889</v>
      </c>
      <c r="AO480" s="6">
        <f t="shared" si="364"/>
        <v>5108.6586534578364</v>
      </c>
      <c r="AP480" s="6">
        <f t="shared" si="365"/>
        <v>16.813538862854589</v>
      </c>
      <c r="AQ480" s="14">
        <f t="shared" si="366"/>
        <v>12</v>
      </c>
      <c r="AR480" s="146">
        <f t="shared" si="367"/>
        <v>0</v>
      </c>
      <c r="AS480" s="146">
        <f t="shared" si="368"/>
        <v>0.6</v>
      </c>
      <c r="AT480" s="146">
        <f t="shared" si="369"/>
        <v>1</v>
      </c>
      <c r="AU480" s="77">
        <f t="shared" si="370"/>
        <v>0</v>
      </c>
      <c r="AV480" s="77">
        <f t="shared" si="371"/>
        <v>1166.0107095297139</v>
      </c>
      <c r="AW480" s="77">
        <f t="shared" si="372"/>
        <v>61.36898471209021</v>
      </c>
      <c r="AX480" s="77">
        <f t="shared" si="373"/>
        <v>47.820463470661181</v>
      </c>
      <c r="AY480" s="6">
        <f t="shared" si="385"/>
        <v>1275.2001577124654</v>
      </c>
      <c r="AZ480" s="6">
        <f t="shared" si="374"/>
        <v>320694.99130672432</v>
      </c>
      <c r="BA480" s="6">
        <f t="shared" si="375"/>
        <v>1444.3314183630532</v>
      </c>
      <c r="BB480" s="6">
        <f t="shared" si="376"/>
        <v>726240.95369553007</v>
      </c>
      <c r="BC480" s="6">
        <f t="shared" si="377"/>
        <v>145248.19073910604</v>
      </c>
      <c r="BD480" s="6">
        <f t="shared" si="378"/>
        <v>28464.687138890404</v>
      </c>
      <c r="BE480" s="6">
        <f t="shared" si="379"/>
        <v>400396.5</v>
      </c>
      <c r="BF480" s="6">
        <f t="shared" si="386"/>
        <v>51975.402391332005</v>
      </c>
      <c r="BG480" s="6"/>
      <c r="BH480" s="6"/>
      <c r="BI480" s="51">
        <f t="shared" si="380"/>
        <v>0.89684871171267588</v>
      </c>
      <c r="BT480" s="18"/>
    </row>
    <row r="481" spans="1:72">
      <c r="A481">
        <f t="shared" si="388"/>
        <v>458</v>
      </c>
      <c r="B481" s="30">
        <f t="shared" si="389"/>
        <v>44227</v>
      </c>
      <c r="C481" s="14">
        <f t="shared" si="335"/>
        <v>10</v>
      </c>
      <c r="D481" s="14">
        <f t="shared" si="336"/>
        <v>1</v>
      </c>
      <c r="E481" s="14">
        <f t="shared" si="337"/>
        <v>1</v>
      </c>
      <c r="F481" s="53">
        <f t="shared" si="338"/>
        <v>44227</v>
      </c>
      <c r="G481" s="66">
        <f t="shared" si="339"/>
        <v>0.85</v>
      </c>
      <c r="H481" s="66">
        <f t="shared" si="387"/>
        <v>0.1</v>
      </c>
      <c r="I481" s="172">
        <f t="shared" si="340"/>
        <v>5.0000000000000001E-3</v>
      </c>
      <c r="J481" s="14">
        <f t="shared" si="341"/>
        <v>6</v>
      </c>
      <c r="K481" s="18">
        <f t="shared" si="342"/>
        <v>0.12196846807822069</v>
      </c>
      <c r="L481" s="18">
        <f t="shared" si="343"/>
        <v>6.6666666666666671E-3</v>
      </c>
      <c r="M481" s="6">
        <f t="shared" si="344"/>
        <v>2139.7480700717424</v>
      </c>
      <c r="N481" s="6">
        <f t="shared" si="381"/>
        <v>10.698740350358712</v>
      </c>
      <c r="O481" s="6">
        <f t="shared" si="345"/>
        <v>5954024.3990042191</v>
      </c>
      <c r="P481" s="6">
        <f>IF($B481&lt;$D$12,0,IF('Plot Data'!X431&gt;0,'Plot Data'!X431,MAX(0,MIN($D$15,$O481))))</f>
        <v>9898.5</v>
      </c>
      <c r="Q481" s="97">
        <f t="shared" si="346"/>
        <v>8965.4028928769621</v>
      </c>
      <c r="R481" s="97">
        <f t="shared" si="347"/>
        <v>933.09710712303888</v>
      </c>
      <c r="S481" s="6">
        <f t="shared" si="348"/>
        <v>2040.6242655888734</v>
      </c>
      <c r="T481" s="6"/>
      <c r="U481" s="6"/>
      <c r="V481" s="6">
        <f t="shared" si="349"/>
        <v>99.123804482868934</v>
      </c>
      <c r="W481" s="149">
        <f t="shared" si="382"/>
        <v>0.97563875820678636</v>
      </c>
      <c r="X481" s="97">
        <f t="shared" si="350"/>
        <v>2300.2824242015486</v>
      </c>
      <c r="Y481" s="6">
        <f t="shared" si="351"/>
        <v>589.49182721070838</v>
      </c>
      <c r="Z481" s="6">
        <f t="shared" si="352"/>
        <v>1856.1726355637702</v>
      </c>
      <c r="AA481" s="6">
        <f t="shared" si="353"/>
        <v>2240.0689434006918</v>
      </c>
      <c r="AB481" s="6">
        <f t="shared" si="354"/>
        <v>105.13105558286581</v>
      </c>
      <c r="AC481" s="6">
        <f t="shared" si="355"/>
        <v>118.33489531715229</v>
      </c>
      <c r="AD481" s="6">
        <f t="array" ref="AD481">SUM(($A481-A451:A481=J451:J481)*(N451:N481))</f>
        <v>13.141381947858227</v>
      </c>
      <c r="AE481" s="6">
        <f t="shared" si="356"/>
        <v>7494878.1999645988</v>
      </c>
      <c r="AF481" s="6">
        <f t="shared" si="383"/>
        <v>6399391.0675554248</v>
      </c>
      <c r="AG481" s="6">
        <f t="shared" si="384"/>
        <v>317952.54586344137</v>
      </c>
      <c r="AH481" s="6">
        <f t="shared" si="357"/>
        <v>54275.684815533554</v>
      </c>
      <c r="AI481" s="6">
        <f t="shared" si="358"/>
        <v>35784.963027070109</v>
      </c>
      <c r="AJ481" s="6">
        <f t="shared" si="359"/>
        <v>6850.9819592141321</v>
      </c>
      <c r="AK481" s="6">
        <f t="shared" si="360"/>
        <v>9807.4102785452196</v>
      </c>
      <c r="AL481" s="6">
        <f t="shared" si="361"/>
        <v>1622.3671848430336</v>
      </c>
      <c r="AM481" s="6">
        <f t="shared" si="362"/>
        <v>18280.759422602387</v>
      </c>
      <c r="AN481" s="6">
        <f t="shared" si="363"/>
        <v>669193.17928052449</v>
      </c>
      <c r="AO481" s="6">
        <f t="shared" si="364"/>
        <v>5121.8000354056949</v>
      </c>
      <c r="AP481" s="6">
        <f t="shared" si="365"/>
        <v>15.675242312825503</v>
      </c>
      <c r="AQ481" s="14">
        <f t="shared" si="366"/>
        <v>12</v>
      </c>
      <c r="AR481" s="146">
        <f t="shared" si="367"/>
        <v>0</v>
      </c>
      <c r="AS481" s="146">
        <f t="shared" si="368"/>
        <v>0.6</v>
      </c>
      <c r="AT481" s="146">
        <f t="shared" si="369"/>
        <v>1</v>
      </c>
      <c r="AU481" s="77">
        <f t="shared" si="370"/>
        <v>0</v>
      </c>
      <c r="AV481" s="77">
        <f t="shared" si="371"/>
        <v>1131.8070395849661</v>
      </c>
      <c r="AW481" s="77">
        <f t="shared" si="372"/>
        <v>59.568791557103488</v>
      </c>
      <c r="AX481" s="77">
        <f t="shared" si="373"/>
        <v>47.159346176856673</v>
      </c>
      <c r="AY481" s="6">
        <f t="shared" si="385"/>
        <v>1238.5351773189261</v>
      </c>
      <c r="AZ481" s="6">
        <f t="shared" si="374"/>
        <v>321933.52648404322</v>
      </c>
      <c r="BA481" s="6">
        <f t="shared" si="375"/>
        <v>1400.3460309171683</v>
      </c>
      <c r="BB481" s="6">
        <f t="shared" si="376"/>
        <v>728380.70176560176</v>
      </c>
      <c r="BC481" s="6">
        <f t="shared" si="377"/>
        <v>145676.1403531204</v>
      </c>
      <c r="BD481" s="6">
        <f t="shared" si="378"/>
        <v>28569.818194473268</v>
      </c>
      <c r="BE481" s="6">
        <f t="shared" si="379"/>
        <v>410295</v>
      </c>
      <c r="BF481" s="6">
        <f t="shared" si="386"/>
        <v>54275.684815533554</v>
      </c>
      <c r="BG481" s="6"/>
      <c r="BH481" s="6"/>
      <c r="BI481" s="51">
        <f t="shared" si="380"/>
        <v>0.8962578756050491</v>
      </c>
      <c r="BT481" s="18"/>
    </row>
    <row r="482" spans="1:72">
      <c r="A482">
        <f t="shared" si="388"/>
        <v>459</v>
      </c>
      <c r="B482" s="30">
        <f t="shared" si="389"/>
        <v>44228</v>
      </c>
      <c r="C482" s="14">
        <f t="shared" si="335"/>
        <v>10</v>
      </c>
      <c r="D482" s="14">
        <f t="shared" si="336"/>
        <v>1</v>
      </c>
      <c r="E482" s="14">
        <f t="shared" si="337"/>
        <v>1</v>
      </c>
      <c r="F482" s="53">
        <f t="shared" si="338"/>
        <v>44228</v>
      </c>
      <c r="G482" s="66">
        <f t="shared" si="339"/>
        <v>0.85</v>
      </c>
      <c r="H482" s="66">
        <f t="shared" si="387"/>
        <v>0.1</v>
      </c>
      <c r="I482" s="172">
        <f t="shared" si="340"/>
        <v>5.0000000000000001E-3</v>
      </c>
      <c r="J482" s="14">
        <f t="shared" si="341"/>
        <v>6</v>
      </c>
      <c r="K482" s="18">
        <f t="shared" si="342"/>
        <v>0.12192076635436687</v>
      </c>
      <c r="L482" s="18">
        <f t="shared" si="343"/>
        <v>6.6666666666666671E-3</v>
      </c>
      <c r="M482" s="6">
        <f t="shared" si="344"/>
        <v>2041.8197290915434</v>
      </c>
      <c r="N482" s="6">
        <f t="shared" si="381"/>
        <v>10.209098645457717</v>
      </c>
      <c r="O482" s="6">
        <f t="shared" si="345"/>
        <v>5944812.8244606974</v>
      </c>
      <c r="P482" s="6">
        <f>IF($B482&lt;$D$12,0,IF('Plot Data'!X432&gt;0,'Plot Data'!X432,MAX(0,MIN($D$15,$O482))))</f>
        <v>13864.5</v>
      </c>
      <c r="Q482" s="97">
        <f t="shared" si="346"/>
        <v>12551.927565387246</v>
      </c>
      <c r="R482" s="97">
        <f t="shared" si="347"/>
        <v>1312.5724346127556</v>
      </c>
      <c r="S482" s="6">
        <f t="shared" si="348"/>
        <v>1945.1741176087569</v>
      </c>
      <c r="T482" s="6"/>
      <c r="U482" s="6"/>
      <c r="V482" s="6">
        <f t="shared" si="349"/>
        <v>96.64561148278672</v>
      </c>
      <c r="W482" s="149">
        <f t="shared" si="382"/>
        <v>0.97534220073115063</v>
      </c>
      <c r="X482" s="97">
        <f t="shared" si="350"/>
        <v>4607.96728758074</v>
      </c>
      <c r="Y482" s="6">
        <f t="shared" si="351"/>
        <v>525.65527791432908</v>
      </c>
      <c r="Z482" s="6">
        <f t="shared" si="352"/>
        <v>1786.478844488327</v>
      </c>
      <c r="AA482" s="6">
        <f t="shared" si="353"/>
        <v>1997.4900560744504</v>
      </c>
      <c r="AB482" s="6">
        <f t="shared" si="354"/>
        <v>102.28164118681701</v>
      </c>
      <c r="AC482" s="6">
        <f t="shared" si="355"/>
        <v>116.87421267169094</v>
      </c>
      <c r="AD482" s="6">
        <f t="array" ref="AD482">SUM(($A482-A452:A482=J452:J482)*(N452:N482))</f>
        <v>12.785205148352127</v>
      </c>
      <c r="AE482" s="6">
        <f t="shared" si="356"/>
        <v>7494865.4147594506</v>
      </c>
      <c r="AF482" s="6">
        <f t="shared" si="383"/>
        <v>6384893.9658724284</v>
      </c>
      <c r="AG482" s="6">
        <f t="shared" si="384"/>
        <v>325799.86052976514</v>
      </c>
      <c r="AH482" s="6">
        <f t="shared" si="357"/>
        <v>58883.652103114291</v>
      </c>
      <c r="AI482" s="6">
        <f t="shared" si="358"/>
        <v>37097.535461682863</v>
      </c>
      <c r="AJ482" s="6">
        <f t="shared" si="359"/>
        <v>6580.6675659030188</v>
      </c>
      <c r="AK482" s="6">
        <f t="shared" si="360"/>
        <v>9494.1174257722796</v>
      </c>
      <c r="AL482" s="6">
        <f t="shared" si="361"/>
        <v>1594.9894082098076</v>
      </c>
      <c r="AM482" s="6">
        <f t="shared" si="362"/>
        <v>17669.774399885107</v>
      </c>
      <c r="AN482" s="6">
        <f t="shared" si="363"/>
        <v>670520.62639257219</v>
      </c>
      <c r="AO482" s="6">
        <f t="shared" si="364"/>
        <v>5134.5852405540472</v>
      </c>
      <c r="AP482" s="6">
        <f t="shared" si="365"/>
        <v>14.526098820386583</v>
      </c>
      <c r="AQ482" s="14">
        <f t="shared" si="366"/>
        <v>12</v>
      </c>
      <c r="AR482" s="146">
        <f t="shared" si="367"/>
        <v>0</v>
      </c>
      <c r="AS482" s="146">
        <f t="shared" si="368"/>
        <v>0.6</v>
      </c>
      <c r="AT482" s="146">
        <f t="shared" si="369"/>
        <v>1</v>
      </c>
      <c r="AU482" s="77">
        <f t="shared" si="370"/>
        <v>0</v>
      </c>
      <c r="AV482" s="77">
        <f t="shared" si="371"/>
        <v>1095.8183754222964</v>
      </c>
      <c r="AW482" s="77">
        <f t="shared" si="372"/>
        <v>57.674651338015607</v>
      </c>
      <c r="AX482" s="77">
        <f t="shared" si="373"/>
        <v>42.052422233146324</v>
      </c>
      <c r="AY482" s="6">
        <f t="shared" si="385"/>
        <v>1195.5454489934582</v>
      </c>
      <c r="AZ482" s="6">
        <f t="shared" si="374"/>
        <v>323129.07193303667</v>
      </c>
      <c r="BA482" s="6">
        <f t="shared" si="375"/>
        <v>1353.2093334046408</v>
      </c>
      <c r="BB482" s="6">
        <f t="shared" si="376"/>
        <v>730422.52149469336</v>
      </c>
      <c r="BC482" s="6">
        <f t="shared" si="377"/>
        <v>146084.5042989387</v>
      </c>
      <c r="BD482" s="6">
        <f t="shared" si="378"/>
        <v>28672.099835660083</v>
      </c>
      <c r="BE482" s="6">
        <f t="shared" si="379"/>
        <v>424159.5</v>
      </c>
      <c r="BF482" s="6">
        <f t="shared" si="386"/>
        <v>58883.652103114291</v>
      </c>
      <c r="BG482" s="6"/>
      <c r="BH482" s="6"/>
      <c r="BI482" s="51">
        <f t="shared" si="380"/>
        <v>0.89537215880981569</v>
      </c>
      <c r="BT482" s="18"/>
    </row>
    <row r="483" spans="1:72">
      <c r="A483">
        <f t="shared" si="388"/>
        <v>460</v>
      </c>
      <c r="B483" s="30">
        <f t="shared" si="389"/>
        <v>44229</v>
      </c>
      <c r="C483" s="14">
        <f t="shared" si="335"/>
        <v>10</v>
      </c>
      <c r="D483" s="14">
        <f t="shared" si="336"/>
        <v>1</v>
      </c>
      <c r="E483" s="14">
        <f t="shared" si="337"/>
        <v>1</v>
      </c>
      <c r="F483" s="53">
        <f t="shared" si="338"/>
        <v>44229</v>
      </c>
      <c r="G483" s="66">
        <f t="shared" si="339"/>
        <v>0.85</v>
      </c>
      <c r="H483" s="66">
        <f t="shared" si="387"/>
        <v>0.1</v>
      </c>
      <c r="I483" s="172">
        <f t="shared" si="340"/>
        <v>5.0000000000000001E-3</v>
      </c>
      <c r="J483" s="14">
        <f t="shared" si="341"/>
        <v>6</v>
      </c>
      <c r="K483" s="18">
        <f t="shared" si="342"/>
        <v>0.12184922513461938</v>
      </c>
      <c r="L483" s="18">
        <f t="shared" si="343"/>
        <v>6.6666666666666671E-3</v>
      </c>
      <c r="M483" s="6">
        <f t="shared" si="344"/>
        <v>1969.3333581626428</v>
      </c>
      <c r="N483" s="6">
        <f t="shared" si="381"/>
        <v>9.8466667908132148</v>
      </c>
      <c r="O483" s="6">
        <f t="shared" si="345"/>
        <v>5931456.794305631</v>
      </c>
      <c r="P483" s="6">
        <f>IF($B483&lt;$D$12,0,IF('Plot Data'!X433&gt;0,'Plot Data'!X433,MAX(0,MIN($D$15,$O483))))</f>
        <v>17398</v>
      </c>
      <c r="Q483" s="97">
        <f t="shared" si="346"/>
        <v>15744.558135539286</v>
      </c>
      <c r="R483" s="97">
        <f t="shared" si="347"/>
        <v>1653.441864460714</v>
      </c>
      <c r="S483" s="6">
        <f t="shared" si="348"/>
        <v>1873.7234927711249</v>
      </c>
      <c r="T483" s="6"/>
      <c r="U483" s="6"/>
      <c r="V483" s="6">
        <f t="shared" si="349"/>
        <v>95.609865391517758</v>
      </c>
      <c r="W483" s="149">
        <f t="shared" si="382"/>
        <v>0.97505597489799356</v>
      </c>
      <c r="X483" s="97">
        <f t="shared" si="350"/>
        <v>5405.468027245246</v>
      </c>
      <c r="Y483" s="6">
        <f t="shared" si="351"/>
        <v>511.40820593408512</v>
      </c>
      <c r="Z483" s="6">
        <f t="shared" si="352"/>
        <v>1711.7984560573941</v>
      </c>
      <c r="AA483" s="6">
        <f t="shared" si="353"/>
        <v>1943.3511825495234</v>
      </c>
      <c r="AB483" s="6">
        <f t="shared" si="354"/>
        <v>99.281319261839144</v>
      </c>
      <c r="AC483" s="6">
        <f t="shared" si="355"/>
        <v>115.42345340034676</v>
      </c>
      <c r="AD483" s="6">
        <f t="array" ref="AD483">SUM(($A483-A453:A483=J453:J483)*(N453:N483))</f>
        <v>12.410164907729893</v>
      </c>
      <c r="AE483" s="6">
        <f t="shared" si="356"/>
        <v>7494853.004594543</v>
      </c>
      <c r="AF483" s="6">
        <f t="shared" si="383"/>
        <v>6367275.6842441177</v>
      </c>
      <c r="AG483" s="6">
        <f t="shared" si="384"/>
        <v>336043.34077266767</v>
      </c>
      <c r="AH483" s="6">
        <f t="shared" si="357"/>
        <v>64289.120130359537</v>
      </c>
      <c r="AI483" s="6">
        <f t="shared" si="358"/>
        <v>38750.977326143577</v>
      </c>
      <c r="AJ483" s="6">
        <f t="shared" si="359"/>
        <v>6326.7942620741824</v>
      </c>
      <c r="AK483" s="6">
        <f t="shared" si="360"/>
        <v>9163.2833800183107</v>
      </c>
      <c r="AL483" s="6">
        <f t="shared" si="361"/>
        <v>1566.4371091635701</v>
      </c>
      <c r="AM483" s="6">
        <f t="shared" si="362"/>
        <v>17056.514751256062</v>
      </c>
      <c r="AN483" s="6">
        <f t="shared" si="363"/>
        <v>671437.36736999545</v>
      </c>
      <c r="AO483" s="6">
        <f t="shared" si="364"/>
        <v>5146.9954054617774</v>
      </c>
      <c r="AP483" s="6">
        <f t="shared" si="365"/>
        <v>14.074900572678546</v>
      </c>
      <c r="AQ483" s="14">
        <f t="shared" si="366"/>
        <v>12</v>
      </c>
      <c r="AR483" s="146">
        <f t="shared" si="367"/>
        <v>0</v>
      </c>
      <c r="AS483" s="146">
        <f t="shared" si="368"/>
        <v>0.6</v>
      </c>
      <c r="AT483" s="146">
        <f t="shared" si="369"/>
        <v>1</v>
      </c>
      <c r="AU483" s="77">
        <f t="shared" si="370"/>
        <v>0</v>
      </c>
      <c r="AV483" s="77">
        <f t="shared" si="371"/>
        <v>1058.0184022713488</v>
      </c>
      <c r="AW483" s="77">
        <f t="shared" si="372"/>
        <v>55.685179066913101</v>
      </c>
      <c r="AX483" s="77">
        <f t="shared" si="373"/>
        <v>40.912656474726802</v>
      </c>
      <c r="AY483" s="6">
        <f t="shared" si="385"/>
        <v>1154.6162378129889</v>
      </c>
      <c r="AZ483" s="6">
        <f t="shared" si="374"/>
        <v>324283.68817084964</v>
      </c>
      <c r="BA483" s="6">
        <f t="shared" si="375"/>
        <v>1303.1862433541432</v>
      </c>
      <c r="BB483" s="6">
        <f t="shared" si="376"/>
        <v>732391.85485285602</v>
      </c>
      <c r="BC483" s="6">
        <f t="shared" si="377"/>
        <v>146478.37097057124</v>
      </c>
      <c r="BD483" s="6">
        <f t="shared" si="378"/>
        <v>28771.381154921921</v>
      </c>
      <c r="BE483" s="6">
        <f t="shared" si="379"/>
        <v>441557.5</v>
      </c>
      <c r="BF483" s="6">
        <f t="shared" si="386"/>
        <v>64289.120130359537</v>
      </c>
      <c r="BG483" s="6"/>
      <c r="BH483" s="6"/>
      <c r="BI483" s="51">
        <f t="shared" si="380"/>
        <v>0.89438965926449443</v>
      </c>
      <c r="BT483" s="18"/>
    </row>
    <row r="484" spans="1:72">
      <c r="A484">
        <f t="shared" si="388"/>
        <v>461</v>
      </c>
      <c r="B484" s="30">
        <f t="shared" si="389"/>
        <v>44230</v>
      </c>
      <c r="C484" s="14">
        <f t="shared" si="335"/>
        <v>10</v>
      </c>
      <c r="D484" s="14">
        <f t="shared" si="336"/>
        <v>1</v>
      </c>
      <c r="E484" s="14">
        <f t="shared" si="337"/>
        <v>1</v>
      </c>
      <c r="F484" s="53">
        <f t="shared" si="338"/>
        <v>44230</v>
      </c>
      <c r="G484" s="66">
        <f t="shared" si="339"/>
        <v>0.85</v>
      </c>
      <c r="H484" s="66">
        <f t="shared" si="387"/>
        <v>0.1</v>
      </c>
      <c r="I484" s="172">
        <f t="shared" si="340"/>
        <v>5.0000000000000001E-3</v>
      </c>
      <c r="J484" s="14">
        <f t="shared" si="341"/>
        <v>6</v>
      </c>
      <c r="K484" s="18">
        <f t="shared" si="342"/>
        <v>0.121769821573068</v>
      </c>
      <c r="L484" s="18">
        <f t="shared" si="343"/>
        <v>6.6666666666666671E-3</v>
      </c>
      <c r="M484" s="6">
        <f t="shared" si="344"/>
        <v>1896.6669046916631</v>
      </c>
      <c r="N484" s="6">
        <f t="shared" si="381"/>
        <v>9.483334523458316</v>
      </c>
      <c r="O484" s="6">
        <f t="shared" si="345"/>
        <v>5914569.5163667938</v>
      </c>
      <c r="P484" s="6">
        <f>IF($B484&lt;$D$12,0,IF('Plot Data'!X434&gt;0,'Plot Data'!X434,MAX(0,MIN($D$15,$O484))))</f>
        <v>19559.5</v>
      </c>
      <c r="Q484" s="97">
        <f t="shared" si="346"/>
        <v>17693.678920099352</v>
      </c>
      <c r="R484" s="97">
        <f t="shared" si="347"/>
        <v>1865.8210799006474</v>
      </c>
      <c r="S484" s="6">
        <f t="shared" si="348"/>
        <v>1801.5853069627015</v>
      </c>
      <c r="T484" s="6"/>
      <c r="U484" s="6"/>
      <c r="V484" s="6">
        <f t="shared" si="349"/>
        <v>95.08159772896164</v>
      </c>
      <c r="W484" s="149">
        <f t="shared" si="382"/>
        <v>0.97478008822291384</v>
      </c>
      <c r="X484" s="97">
        <f t="shared" si="350"/>
        <v>7351.4195282639339</v>
      </c>
      <c r="Y484" s="6">
        <f t="shared" si="351"/>
        <v>496.40659630919572</v>
      </c>
      <c r="Z484" s="6">
        <f t="shared" si="352"/>
        <v>1633.4557832732348</v>
      </c>
      <c r="AA484" s="6">
        <f t="shared" si="353"/>
        <v>1886.3450659749437</v>
      </c>
      <c r="AB484" s="6">
        <f t="shared" si="354"/>
        <v>96.124418896692674</v>
      </c>
      <c r="AC484" s="6">
        <f t="shared" si="355"/>
        <v>113.98270509990265</v>
      </c>
      <c r="AD484" s="6">
        <f t="array" ref="AD484">SUM(($A484-A454:A484=J454:J484)*(N454:N484))</f>
        <v>12.015552362086584</v>
      </c>
      <c r="AE484" s="6">
        <f t="shared" si="356"/>
        <v>7494840.9890421806</v>
      </c>
      <c r="AF484" s="6">
        <f t="shared" si="383"/>
        <v>6347780.4200170552</v>
      </c>
      <c r="AG484" s="6">
        <f t="shared" si="384"/>
        <v>346290.51856677415</v>
      </c>
      <c r="AH484" s="6">
        <f t="shared" si="357"/>
        <v>71640.539658623471</v>
      </c>
      <c r="AI484" s="6">
        <f t="shared" si="358"/>
        <v>40616.798406044225</v>
      </c>
      <c r="AJ484" s="6">
        <f t="shared" si="359"/>
        <v>6093.598787183415</v>
      </c>
      <c r="AK484" s="6">
        <f t="shared" si="360"/>
        <v>8814.2696784199106</v>
      </c>
      <c r="AL484" s="6">
        <f t="shared" si="361"/>
        <v>1536.5632705982737</v>
      </c>
      <c r="AM484" s="6">
        <f t="shared" si="362"/>
        <v>16444.431736201601</v>
      </c>
      <c r="AN484" s="6">
        <f t="shared" si="363"/>
        <v>672068.28065747884</v>
      </c>
      <c r="AO484" s="6">
        <f t="shared" si="364"/>
        <v>5159.0109578238644</v>
      </c>
      <c r="AP484" s="6">
        <f t="shared" si="365"/>
        <v>13.597467742806527</v>
      </c>
      <c r="AQ484" s="14">
        <f t="shared" si="366"/>
        <v>12</v>
      </c>
      <c r="AR484" s="146">
        <f t="shared" si="367"/>
        <v>0</v>
      </c>
      <c r="AS484" s="146">
        <f t="shared" si="368"/>
        <v>0.6</v>
      </c>
      <c r="AT484" s="146">
        <f t="shared" si="369"/>
        <v>1</v>
      </c>
      <c r="AU484" s="77">
        <f t="shared" si="370"/>
        <v>0</v>
      </c>
      <c r="AV484" s="77">
        <f t="shared" si="371"/>
        <v>1018.2929413583463</v>
      </c>
      <c r="AW484" s="77">
        <f t="shared" si="372"/>
        <v>53.594365334649808</v>
      </c>
      <c r="AX484" s="77">
        <f t="shared" si="373"/>
        <v>39.712527704735656</v>
      </c>
      <c r="AY484" s="6">
        <f t="shared" si="385"/>
        <v>1111.5998343977319</v>
      </c>
      <c r="AZ484" s="6">
        <f t="shared" si="374"/>
        <v>325395.28800524736</v>
      </c>
      <c r="BA484" s="6">
        <f t="shared" si="375"/>
        <v>1249.9243236147865</v>
      </c>
      <c r="BB484" s="6">
        <f t="shared" si="376"/>
        <v>734288.52175754763</v>
      </c>
      <c r="BC484" s="6">
        <f t="shared" si="377"/>
        <v>146857.70435150957</v>
      </c>
      <c r="BD484" s="6">
        <f t="shared" si="378"/>
        <v>28867.505573818613</v>
      </c>
      <c r="BE484" s="6">
        <f t="shared" si="379"/>
        <v>461117</v>
      </c>
      <c r="BF484" s="6">
        <f t="shared" si="386"/>
        <v>71640.539658623471</v>
      </c>
      <c r="BG484" s="6"/>
      <c r="BH484" s="6"/>
      <c r="BI484" s="51">
        <f t="shared" si="380"/>
        <v>0.89315716615881302</v>
      </c>
      <c r="BT484" s="18"/>
    </row>
    <row r="485" spans="1:72">
      <c r="A485">
        <f t="shared" si="388"/>
        <v>462</v>
      </c>
      <c r="B485" s="30">
        <f t="shared" si="389"/>
        <v>44231</v>
      </c>
      <c r="C485" s="14">
        <f t="shared" si="335"/>
        <v>10</v>
      </c>
      <c r="D485" s="14">
        <f t="shared" si="336"/>
        <v>1</v>
      </c>
      <c r="E485" s="14">
        <f t="shared" si="337"/>
        <v>1</v>
      </c>
      <c r="F485" s="53">
        <f t="shared" si="338"/>
        <v>44231</v>
      </c>
      <c r="G485" s="66">
        <f t="shared" si="339"/>
        <v>0.85</v>
      </c>
      <c r="H485" s="66">
        <f t="shared" si="387"/>
        <v>0.1</v>
      </c>
      <c r="I485" s="172">
        <f t="shared" si="340"/>
        <v>5.0000000000000001E-3</v>
      </c>
      <c r="J485" s="14">
        <f t="shared" si="341"/>
        <v>6</v>
      </c>
      <c r="K485" s="18">
        <f t="shared" si="342"/>
        <v>0.12167014702962883</v>
      </c>
      <c r="L485" s="18">
        <f t="shared" si="343"/>
        <v>6.6666666666666671E-3</v>
      </c>
      <c r="M485" s="6">
        <f t="shared" si="344"/>
        <v>1824.0863032456457</v>
      </c>
      <c r="N485" s="6">
        <f t="shared" si="381"/>
        <v>9.1204315162282281</v>
      </c>
      <c r="O485" s="6">
        <f t="shared" si="345"/>
        <v>5895520.0737100821</v>
      </c>
      <c r="P485" s="6">
        <f>IF($B485&lt;$D$12,0,IF('Plot Data'!X435&gt;0,'Plot Data'!X435,MAX(0,MIN($D$15,$O485))))</f>
        <v>21183.5</v>
      </c>
      <c r="Q485" s="97">
        <f t="shared" si="346"/>
        <v>19155.428024326266</v>
      </c>
      <c r="R485" s="97">
        <f t="shared" si="347"/>
        <v>2028.0719756737349</v>
      </c>
      <c r="S485" s="6">
        <f t="shared" si="348"/>
        <v>1729.724621444419</v>
      </c>
      <c r="T485" s="6"/>
      <c r="U485" s="6"/>
      <c r="V485" s="6">
        <f t="shared" si="349"/>
        <v>94.361681801226453</v>
      </c>
      <c r="W485" s="149">
        <f t="shared" si="382"/>
        <v>0.97451446764256489</v>
      </c>
      <c r="X485" s="97">
        <f t="shared" si="350"/>
        <v>7887.1346345109878</v>
      </c>
      <c r="Y485" s="6">
        <f t="shared" si="351"/>
        <v>480.6220944834634</v>
      </c>
      <c r="Z485" s="6">
        <f t="shared" si="352"/>
        <v>1575.4666865301142</v>
      </c>
      <c r="AA485" s="6">
        <f t="shared" si="353"/>
        <v>1826.3639590371608</v>
      </c>
      <c r="AB485" s="6">
        <f t="shared" si="354"/>
        <v>92.808631778188499</v>
      </c>
      <c r="AC485" s="6">
        <f t="shared" si="355"/>
        <v>112.54578920868684</v>
      </c>
      <c r="AD485" s="6">
        <f t="array" ref="AD485">SUM(($A485-A455:A485=J455:J485)*(N455:N485))</f>
        <v>11.601078972273562</v>
      </c>
      <c r="AE485" s="6">
        <f t="shared" si="356"/>
        <v>7494829.3879632084</v>
      </c>
      <c r="AF485" s="6">
        <f t="shared" si="383"/>
        <v>6326895.2673712848</v>
      </c>
      <c r="AG485" s="6">
        <f t="shared" si="384"/>
        <v>357464.45027478825</v>
      </c>
      <c r="AH485" s="6">
        <f t="shared" si="357"/>
        <v>79527.674293134463</v>
      </c>
      <c r="AI485" s="6">
        <f t="shared" si="358"/>
        <v>42644.870381717963</v>
      </c>
      <c r="AJ485" s="6">
        <f t="shared" si="359"/>
        <v>5861.5963094154822</v>
      </c>
      <c r="AK485" s="6">
        <f t="shared" si="360"/>
        <v>8470.5637741346764</v>
      </c>
      <c r="AL485" s="6">
        <f t="shared" si="361"/>
        <v>1505.2250341955018</v>
      </c>
      <c r="AM485" s="6">
        <f t="shared" si="362"/>
        <v>15837.385117745662</v>
      </c>
      <c r="AN485" s="6">
        <f t="shared" si="363"/>
        <v>672459.74052453437</v>
      </c>
      <c r="AO485" s="6">
        <f t="shared" si="364"/>
        <v>5170.6120367961375</v>
      </c>
      <c r="AP485" s="6">
        <f t="shared" si="365"/>
        <v>13.090653407592852</v>
      </c>
      <c r="AQ485" s="14">
        <f t="shared" si="366"/>
        <v>12</v>
      </c>
      <c r="AR485" s="146">
        <f t="shared" si="367"/>
        <v>0</v>
      </c>
      <c r="AS485" s="146">
        <f t="shared" si="368"/>
        <v>0.6</v>
      </c>
      <c r="AT485" s="146">
        <f t="shared" si="369"/>
        <v>1</v>
      </c>
      <c r="AU485" s="77">
        <f t="shared" si="370"/>
        <v>0</v>
      </c>
      <c r="AV485" s="77">
        <f t="shared" si="371"/>
        <v>975.72511995271441</v>
      </c>
      <c r="AW485" s="77">
        <f t="shared" si="372"/>
        <v>51.353953681721819</v>
      </c>
      <c r="AX485" s="77">
        <f t="shared" si="373"/>
        <v>38.449767558677067</v>
      </c>
      <c r="AY485" s="6">
        <f t="shared" si="385"/>
        <v>1065.5288411931133</v>
      </c>
      <c r="AZ485" s="6">
        <f t="shared" si="374"/>
        <v>326460.81684644049</v>
      </c>
      <c r="BA485" s="6">
        <f t="shared" si="375"/>
        <v>1193.0106368918703</v>
      </c>
      <c r="BB485" s="6">
        <f t="shared" si="376"/>
        <v>736112.60806079325</v>
      </c>
      <c r="BC485" s="6">
        <f t="shared" si="377"/>
        <v>147222.52161215871</v>
      </c>
      <c r="BD485" s="6">
        <f t="shared" si="378"/>
        <v>28960.314205596802</v>
      </c>
      <c r="BE485" s="6">
        <f t="shared" si="379"/>
        <v>482300.5</v>
      </c>
      <c r="BF485" s="6">
        <f t="shared" si="386"/>
        <v>79527.674293134463</v>
      </c>
      <c r="BG485" s="6"/>
      <c r="BH485" s="6"/>
      <c r="BI485" s="51">
        <f t="shared" si="380"/>
        <v>0.89186282590785049</v>
      </c>
      <c r="BT485" s="18"/>
    </row>
    <row r="486" spans="1:72">
      <c r="A486">
        <f t="shared" si="388"/>
        <v>463</v>
      </c>
      <c r="B486" s="30">
        <f t="shared" si="389"/>
        <v>44232</v>
      </c>
      <c r="C486" s="14">
        <f t="shared" si="335"/>
        <v>10</v>
      </c>
      <c r="D486" s="14">
        <f t="shared" si="336"/>
        <v>1</v>
      </c>
      <c r="E486" s="14">
        <f t="shared" si="337"/>
        <v>1</v>
      </c>
      <c r="F486" s="53">
        <f t="shared" si="338"/>
        <v>44232</v>
      </c>
      <c r="G486" s="66">
        <f t="shared" si="339"/>
        <v>0.85</v>
      </c>
      <c r="H486" s="66">
        <f t="shared" si="387"/>
        <v>0.1</v>
      </c>
      <c r="I486" s="172">
        <f t="shared" si="340"/>
        <v>5.0000000000000001E-3</v>
      </c>
      <c r="J486" s="14">
        <f t="shared" si="341"/>
        <v>6</v>
      </c>
      <c r="K486" s="18">
        <f t="shared" si="342"/>
        <v>0.12156539032620024</v>
      </c>
      <c r="L486" s="18">
        <f t="shared" si="343"/>
        <v>6.6666666666666671E-3</v>
      </c>
      <c r="M486" s="6">
        <f t="shared" si="344"/>
        <v>1752.3294683356653</v>
      </c>
      <c r="N486" s="6">
        <f t="shared" si="381"/>
        <v>8.7616473416783265</v>
      </c>
      <c r="O486" s="6">
        <f t="shared" si="345"/>
        <v>5874842.702418643</v>
      </c>
      <c r="P486" s="6">
        <f>IF($B486&lt;$D$12,0,IF('Plot Data'!X436&gt;0,'Plot Data'!X436,MAX(0,MIN($D$15,$O486))))</f>
        <v>20324</v>
      </c>
      <c r="Q486" s="97">
        <f t="shared" si="346"/>
        <v>18371.38125855838</v>
      </c>
      <c r="R486" s="97">
        <f t="shared" si="347"/>
        <v>1952.6187414416204</v>
      </c>
      <c r="S486" s="6">
        <f t="shared" si="348"/>
        <v>1658.6188488360449</v>
      </c>
      <c r="T486" s="6"/>
      <c r="U486" s="6"/>
      <c r="V486" s="6">
        <f t="shared" si="349"/>
        <v>93.710619499620307</v>
      </c>
      <c r="W486" s="149">
        <f t="shared" si="382"/>
        <v>0.97425899509304581</v>
      </c>
      <c r="X486" s="97">
        <f t="shared" si="350"/>
        <v>9133.9678241572092</v>
      </c>
      <c r="Y486" s="6">
        <f t="shared" si="351"/>
        <v>464.04315889094255</v>
      </c>
      <c r="Z486" s="6">
        <f t="shared" si="352"/>
        <v>1517.3335237533306</v>
      </c>
      <c r="AA486" s="6">
        <f t="shared" si="353"/>
        <v>1763.3640037855816</v>
      </c>
      <c r="AB486" s="6">
        <f t="shared" si="354"/>
        <v>89.323942224416356</v>
      </c>
      <c r="AC486" s="6">
        <f t="shared" si="355"/>
        <v>111.11352125913812</v>
      </c>
      <c r="AD486" s="6">
        <f t="array" ref="AD486">SUM(($A486-A456:A486=J456:J486)*(N456:N486))</f>
        <v>11.165492778052045</v>
      </c>
      <c r="AE486" s="6">
        <f t="shared" si="356"/>
        <v>7494818.2224704307</v>
      </c>
      <c r="AF486" s="6">
        <f t="shared" si="383"/>
        <v>6306865.2672638902</v>
      </c>
      <c r="AG486" s="6">
        <f t="shared" si="384"/>
        <v>366608.15308968979</v>
      </c>
      <c r="AH486" s="6">
        <f t="shared" si="357"/>
        <v>88661.642117291674</v>
      </c>
      <c r="AI486" s="6">
        <f t="shared" si="358"/>
        <v>44597.489123159583</v>
      </c>
      <c r="AJ486" s="6">
        <f t="shared" si="359"/>
        <v>5632.5490951068741</v>
      </c>
      <c r="AK486" s="6">
        <f t="shared" si="360"/>
        <v>8135.2093518780075</v>
      </c>
      <c r="AL486" s="6">
        <f t="shared" si="361"/>
        <v>1472.269962382728</v>
      </c>
      <c r="AM486" s="6">
        <f t="shared" si="362"/>
        <v>15240.028409367609</v>
      </c>
      <c r="AN486" s="6">
        <f t="shared" si="363"/>
        <v>672845.64246702834</v>
      </c>
      <c r="AO486" s="6">
        <f t="shared" si="364"/>
        <v>5181.7775295741894</v>
      </c>
      <c r="AP486" s="6">
        <f t="shared" si="365"/>
        <v>12.550881685231486</v>
      </c>
      <c r="AQ486" s="14">
        <f t="shared" si="366"/>
        <v>12</v>
      </c>
      <c r="AR486" s="146">
        <f t="shared" si="367"/>
        <v>0</v>
      </c>
      <c r="AS486" s="146">
        <f t="shared" si="368"/>
        <v>0.6</v>
      </c>
      <c r="AT486" s="146">
        <f t="shared" si="369"/>
        <v>1</v>
      </c>
      <c r="AU486" s="77">
        <f t="shared" si="370"/>
        <v>0</v>
      </c>
      <c r="AV486" s="77">
        <f t="shared" si="371"/>
        <v>931.06979646574371</v>
      </c>
      <c r="AW486" s="77">
        <f t="shared" si="372"/>
        <v>49.003673498197045</v>
      </c>
      <c r="AX486" s="77">
        <f t="shared" si="373"/>
        <v>37.123452711275398</v>
      </c>
      <c r="AY486" s="6">
        <f t="shared" si="385"/>
        <v>1017.1969226752161</v>
      </c>
      <c r="AZ486" s="6">
        <f t="shared" si="374"/>
        <v>327478.01376911573</v>
      </c>
      <c r="BA486" s="6">
        <f t="shared" si="375"/>
        <v>1151.1746600148367</v>
      </c>
      <c r="BB486" s="6">
        <f t="shared" si="376"/>
        <v>737864.93752912898</v>
      </c>
      <c r="BC486" s="6">
        <f t="shared" si="377"/>
        <v>147572.98750582585</v>
      </c>
      <c r="BD486" s="6">
        <f t="shared" si="378"/>
        <v>29049.638147821217</v>
      </c>
      <c r="BE486" s="6">
        <f t="shared" si="379"/>
        <v>502624.5</v>
      </c>
      <c r="BF486" s="6">
        <f t="shared" si="386"/>
        <v>88661.642117291674</v>
      </c>
      <c r="BG486" s="6"/>
      <c r="BH486" s="6"/>
      <c r="BI486" s="51">
        <f t="shared" si="380"/>
        <v>0.89041164472083489</v>
      </c>
      <c r="BT486" s="18"/>
    </row>
    <row r="487" spans="1:72">
      <c r="A487">
        <f t="shared" si="388"/>
        <v>464</v>
      </c>
      <c r="B487" s="30">
        <f t="shared" si="389"/>
        <v>44233</v>
      </c>
      <c r="C487" s="14">
        <f t="shared" si="335"/>
        <v>10</v>
      </c>
      <c r="D487" s="14">
        <f t="shared" si="336"/>
        <v>1</v>
      </c>
      <c r="E487" s="14">
        <f t="shared" si="337"/>
        <v>1</v>
      </c>
      <c r="F487" s="53">
        <f t="shared" si="338"/>
        <v>44233</v>
      </c>
      <c r="G487" s="66">
        <f t="shared" si="339"/>
        <v>0.85</v>
      </c>
      <c r="H487" s="66">
        <f t="shared" si="387"/>
        <v>0.1</v>
      </c>
      <c r="I487" s="172">
        <f t="shared" si="340"/>
        <v>5.0000000000000001E-3</v>
      </c>
      <c r="J487" s="14">
        <f t="shared" si="341"/>
        <v>6</v>
      </c>
      <c r="K487" s="18">
        <f t="shared" si="342"/>
        <v>0.12144784160036351</v>
      </c>
      <c r="L487" s="18">
        <f t="shared" si="343"/>
        <v>6.6666666666666671E-3</v>
      </c>
      <c r="M487" s="6">
        <f t="shared" si="344"/>
        <v>1681.879680144038</v>
      </c>
      <c r="N487" s="6">
        <f t="shared" si="381"/>
        <v>8.4093984007201907</v>
      </c>
      <c r="O487" s="6">
        <f t="shared" si="345"/>
        <v>5855016.9649519036</v>
      </c>
      <c r="P487" s="6">
        <f>IF($B487&lt;$D$12,0,IF('Plot Data'!X437&gt;0,'Plot Data'!X437,MAX(0,MIN($D$15,$O487))))</f>
        <v>16534</v>
      </c>
      <c r="Q487" s="97">
        <f t="shared" si="346"/>
        <v>14940.118821190728</v>
      </c>
      <c r="R487" s="97">
        <f t="shared" si="347"/>
        <v>1593.8811788092712</v>
      </c>
      <c r="S487" s="6">
        <f t="shared" si="348"/>
        <v>1589.4853954262583</v>
      </c>
      <c r="T487" s="6"/>
      <c r="U487" s="6"/>
      <c r="V487" s="6">
        <f t="shared" si="349"/>
        <v>92.394284717779712</v>
      </c>
      <c r="W487" s="149">
        <f t="shared" si="382"/>
        <v>0.97401345782874105</v>
      </c>
      <c r="X487" s="97">
        <f t="shared" si="350"/>
        <v>6107.5156807047088</v>
      </c>
      <c r="Y487" s="6">
        <f t="shared" si="351"/>
        <v>446.61971112208175</v>
      </c>
      <c r="Z487" s="6">
        <f t="shared" si="352"/>
        <v>1459.2690425965166</v>
      </c>
      <c r="AA487" s="6">
        <f t="shared" si="353"/>
        <v>1697.1549022639106</v>
      </c>
      <c r="AB487" s="6">
        <f t="shared" si="354"/>
        <v>85.589922802869694</v>
      </c>
      <c r="AC487" s="6">
        <f t="shared" si="355"/>
        <v>109.66931534521275</v>
      </c>
      <c r="AD487" s="6">
        <f t="array" ref="AD487">SUM(($A487-A457:A487=J457:J487)*(N457:N487))</f>
        <v>10.698740350358712</v>
      </c>
      <c r="AE487" s="6">
        <f t="shared" si="356"/>
        <v>7494807.5237300806</v>
      </c>
      <c r="AF487" s="6">
        <f t="shared" si="383"/>
        <v>6290335.6630472736</v>
      </c>
      <c r="AG487" s="6">
        <f t="shared" si="384"/>
        <v>375348.36194545799</v>
      </c>
      <c r="AH487" s="6">
        <f t="shared" si="357"/>
        <v>94769.157797996377</v>
      </c>
      <c r="AI487" s="6">
        <f t="shared" si="358"/>
        <v>46191.370301968855</v>
      </c>
      <c r="AJ487" s="6">
        <f t="shared" si="359"/>
        <v>5408.5400215323134</v>
      </c>
      <c r="AK487" s="6">
        <f t="shared" si="360"/>
        <v>7811.7335694077447</v>
      </c>
      <c r="AL487" s="6">
        <f t="shared" si="361"/>
        <v>1437.4918294900262</v>
      </c>
      <c r="AM487" s="6">
        <f t="shared" si="362"/>
        <v>14657.765420430085</v>
      </c>
      <c r="AN487" s="6">
        <f t="shared" si="363"/>
        <v>673505.20521695039</v>
      </c>
      <c r="AO487" s="6">
        <f t="shared" si="364"/>
        <v>5192.4762699245484</v>
      </c>
      <c r="AP487" s="6">
        <f t="shared" si="365"/>
        <v>11.973945209530289</v>
      </c>
      <c r="AQ487" s="14">
        <f t="shared" si="366"/>
        <v>12</v>
      </c>
      <c r="AR487" s="146">
        <f t="shared" si="367"/>
        <v>0</v>
      </c>
      <c r="AS487" s="146">
        <f t="shared" si="368"/>
        <v>0.6</v>
      </c>
      <c r="AT487" s="146">
        <f t="shared" si="369"/>
        <v>1</v>
      </c>
      <c r="AU487" s="77">
        <f t="shared" si="370"/>
        <v>0</v>
      </c>
      <c r="AV487" s="77">
        <f t="shared" si="371"/>
        <v>898.01601132216501</v>
      </c>
      <c r="AW487" s="77">
        <f t="shared" si="372"/>
        <v>47.264000595903426</v>
      </c>
      <c r="AX487" s="77">
        <f t="shared" si="373"/>
        <v>35.729576889766548</v>
      </c>
      <c r="AY487" s="6">
        <f t="shared" si="385"/>
        <v>981.00958880783503</v>
      </c>
      <c r="AZ487" s="6">
        <f t="shared" si="374"/>
        <v>328459.02335792355</v>
      </c>
      <c r="BA487" s="6">
        <f t="shared" si="375"/>
        <v>1109.1474358856046</v>
      </c>
      <c r="BB487" s="6">
        <f t="shared" si="376"/>
        <v>739546.81720927299</v>
      </c>
      <c r="BC487" s="6">
        <f t="shared" si="377"/>
        <v>147909.36344185466</v>
      </c>
      <c r="BD487" s="6">
        <f t="shared" si="378"/>
        <v>29135.228070624085</v>
      </c>
      <c r="BE487" s="6">
        <f t="shared" si="379"/>
        <v>519158.5</v>
      </c>
      <c r="BF487" s="6">
        <f t="shared" si="386"/>
        <v>94769.157797996377</v>
      </c>
      <c r="BG487" s="6"/>
      <c r="BH487" s="6"/>
      <c r="BI487" s="51">
        <f t="shared" si="380"/>
        <v>0.88937361018115857</v>
      </c>
      <c r="BT487" s="18"/>
    </row>
    <row r="488" spans="1:72">
      <c r="A488">
        <f t="shared" si="388"/>
        <v>465</v>
      </c>
      <c r="B488" s="30">
        <f t="shared" si="389"/>
        <v>44234</v>
      </c>
      <c r="C488" s="14">
        <f t="shared" si="335"/>
        <v>10</v>
      </c>
      <c r="D488" s="14">
        <f t="shared" si="336"/>
        <v>1</v>
      </c>
      <c r="E488" s="14">
        <f t="shared" si="337"/>
        <v>1</v>
      </c>
      <c r="F488" s="53">
        <f t="shared" si="338"/>
        <v>44234</v>
      </c>
      <c r="G488" s="66">
        <f t="shared" si="339"/>
        <v>0.85</v>
      </c>
      <c r="H488" s="66">
        <f t="shared" si="387"/>
        <v>0.1</v>
      </c>
      <c r="I488" s="172">
        <f t="shared" si="340"/>
        <v>5.0000000000000001E-3</v>
      </c>
      <c r="J488" s="14">
        <f t="shared" si="341"/>
        <v>6</v>
      </c>
      <c r="K488" s="18">
        <f t="shared" si="342"/>
        <v>0.12136369482107215</v>
      </c>
      <c r="L488" s="18">
        <f t="shared" si="343"/>
        <v>6.6666666666666671E-3</v>
      </c>
      <c r="M488" s="6">
        <f t="shared" si="344"/>
        <v>1614.0445284051955</v>
      </c>
      <c r="N488" s="6">
        <f t="shared" si="381"/>
        <v>8.0702226420259784</v>
      </c>
      <c r="O488" s="6">
        <f t="shared" si="345"/>
        <v>5838968.7945632022</v>
      </c>
      <c r="P488" s="6">
        <f>IF($B488&lt;$D$12,0,IF('Plot Data'!X438&gt;0,'Plot Data'!X438,MAX(0,MIN($D$15,$O488))))</f>
        <v>5424</v>
      </c>
      <c r="Q488" s="97">
        <f t="shared" si="346"/>
        <v>4899.4199152159408</v>
      </c>
      <c r="R488" s="97">
        <f t="shared" si="347"/>
        <v>524.58008478405861</v>
      </c>
      <c r="S488" s="6">
        <f t="shared" si="348"/>
        <v>1523.1567864161684</v>
      </c>
      <c r="T488" s="6"/>
      <c r="U488" s="6"/>
      <c r="V488" s="6">
        <f t="shared" si="349"/>
        <v>90.887741989027148</v>
      </c>
      <c r="W488" s="149">
        <f t="shared" si="382"/>
        <v>0.97377760790151568</v>
      </c>
      <c r="X488" s="97">
        <f t="shared" si="350"/>
        <v>3829.178030235556</v>
      </c>
      <c r="Y488" s="6">
        <f t="shared" si="351"/>
        <v>427.94961401434853</v>
      </c>
      <c r="Z488" s="6">
        <f t="shared" si="352"/>
        <v>1401.8635746685322</v>
      </c>
      <c r="AA488" s="6">
        <f t="shared" si="353"/>
        <v>1626.2085332545244</v>
      </c>
      <c r="AB488" s="6">
        <f t="shared" si="354"/>
        <v>81.672789163661733</v>
      </c>
      <c r="AC488" s="6">
        <f t="shared" si="355"/>
        <v>108.2407073123572</v>
      </c>
      <c r="AD488" s="6">
        <f t="array" ref="AD488">SUM(($A488-A458:A488=J458:J488)*(N458:N488))</f>
        <v>10.209098645457717</v>
      </c>
      <c r="AE488" s="6">
        <f t="shared" si="356"/>
        <v>7494797.3146314351</v>
      </c>
      <c r="AF488" s="6">
        <f t="shared" si="383"/>
        <v>6283913.0863456419</v>
      </c>
      <c r="AG488" s="6">
        <f t="shared" si="384"/>
        <v>376327.71608844929</v>
      </c>
      <c r="AH488" s="6">
        <f t="shared" si="357"/>
        <v>98598.335828231939</v>
      </c>
      <c r="AI488" s="6">
        <f t="shared" si="358"/>
        <v>46715.950386752913</v>
      </c>
      <c r="AJ488" s="6">
        <f t="shared" si="359"/>
        <v>5192.7713612546277</v>
      </c>
      <c r="AK488" s="6">
        <f t="shared" si="360"/>
        <v>7505.7158216580901</v>
      </c>
      <c r="AL488" s="6">
        <f t="shared" si="361"/>
        <v>1400.714812695873</v>
      </c>
      <c r="AM488" s="6">
        <f t="shared" si="362"/>
        <v>14099.201995608591</v>
      </c>
      <c r="AN488" s="6">
        <f t="shared" si="363"/>
        <v>675143.0239867476</v>
      </c>
      <c r="AO488" s="6">
        <f t="shared" si="364"/>
        <v>5202.6853685700062</v>
      </c>
      <c r="AP488" s="6">
        <f t="shared" si="365"/>
        <v>11.555047594901614</v>
      </c>
      <c r="AQ488" s="14">
        <f t="shared" si="366"/>
        <v>12</v>
      </c>
      <c r="AR488" s="146">
        <f t="shared" si="367"/>
        <v>0</v>
      </c>
      <c r="AS488" s="146">
        <f t="shared" si="368"/>
        <v>0.6</v>
      </c>
      <c r="AT488" s="146">
        <f t="shared" si="369"/>
        <v>1</v>
      </c>
      <c r="AU488" s="77">
        <f t="shared" si="370"/>
        <v>0</v>
      </c>
      <c r="AV488" s="77">
        <f t="shared" si="371"/>
        <v>864.88010853939829</v>
      </c>
      <c r="AW488" s="77">
        <f t="shared" si="372"/>
        <v>45.520005712599918</v>
      </c>
      <c r="AX488" s="77">
        <f t="shared" si="373"/>
        <v>34.235969121147875</v>
      </c>
      <c r="AY488" s="6">
        <f t="shared" si="385"/>
        <v>944.63608337314599</v>
      </c>
      <c r="AZ488" s="6">
        <f t="shared" si="374"/>
        <v>329403.65944129671</v>
      </c>
      <c r="BA488" s="6">
        <f t="shared" si="375"/>
        <v>1067.1618510362127</v>
      </c>
      <c r="BB488" s="6">
        <f t="shared" si="376"/>
        <v>741160.86173767818</v>
      </c>
      <c r="BC488" s="6">
        <f t="shared" si="377"/>
        <v>148232.1723475357</v>
      </c>
      <c r="BD488" s="6">
        <f t="shared" si="378"/>
        <v>29216.900859787747</v>
      </c>
      <c r="BE488" s="6">
        <f t="shared" si="379"/>
        <v>524582.5</v>
      </c>
      <c r="BF488" s="6">
        <f t="shared" si="386"/>
        <v>98598.335828231939</v>
      </c>
      <c r="BG488" s="6"/>
      <c r="BH488" s="6"/>
      <c r="BI488" s="51">
        <f t="shared" si="380"/>
        <v>0.88864855483575089</v>
      </c>
      <c r="BT488" s="18"/>
    </row>
    <row r="489" spans="1:72">
      <c r="A489">
        <f t="shared" si="388"/>
        <v>466</v>
      </c>
      <c r="B489" s="30">
        <f t="shared" si="389"/>
        <v>44235</v>
      </c>
      <c r="C489" s="14">
        <f t="shared" si="335"/>
        <v>10</v>
      </c>
      <c r="D489" s="14">
        <f t="shared" si="336"/>
        <v>1</v>
      </c>
      <c r="E489" s="14">
        <f t="shared" si="337"/>
        <v>1</v>
      </c>
      <c r="F489" s="53">
        <f t="shared" si="338"/>
        <v>44235</v>
      </c>
      <c r="G489" s="66">
        <f t="shared" si="339"/>
        <v>0.85</v>
      </c>
      <c r="H489" s="66">
        <f t="shared" si="387"/>
        <v>0.1</v>
      </c>
      <c r="I489" s="172">
        <f t="shared" si="340"/>
        <v>5.0000000000000001E-3</v>
      </c>
      <c r="J489" s="14">
        <f t="shared" si="341"/>
        <v>6</v>
      </c>
      <c r="K489" s="18">
        <f t="shared" si="342"/>
        <v>0.12130488763527976</v>
      </c>
      <c r="L489" s="18">
        <f t="shared" si="343"/>
        <v>6.6666666666666671E-3</v>
      </c>
      <c r="M489" s="6">
        <f t="shared" si="344"/>
        <v>1549.7266596125733</v>
      </c>
      <c r="N489" s="6">
        <f t="shared" si="381"/>
        <v>7.7486332980628667</v>
      </c>
      <c r="O489" s="6">
        <f t="shared" si="345"/>
        <v>5834010.8957404522</v>
      </c>
      <c r="P489" s="6">
        <f>IF($B489&lt;$D$12,0,IF('Plot Data'!X439&gt;0,'Plot Data'!X439,MAX(0,MIN($D$15,$O489))))</f>
        <v>13400</v>
      </c>
      <c r="Q489" s="97">
        <f t="shared" si="346"/>
        <v>12099.979368180391</v>
      </c>
      <c r="R489" s="97">
        <f t="shared" si="347"/>
        <v>1300.0206318196083</v>
      </c>
      <c r="S489" s="6">
        <f t="shared" si="348"/>
        <v>1462.1614931759123</v>
      </c>
      <c r="T489" s="6"/>
      <c r="U489" s="6"/>
      <c r="V489" s="6">
        <f t="shared" si="349"/>
        <v>87.565166436660931</v>
      </c>
      <c r="W489" s="149">
        <f t="shared" si="382"/>
        <v>0.9735510261360415</v>
      </c>
      <c r="X489" s="97">
        <f t="shared" si="350"/>
        <v>7487.5966240263706</v>
      </c>
      <c r="Y489" s="6">
        <f t="shared" si="351"/>
        <v>408.36394581830871</v>
      </c>
      <c r="Z489" s="6">
        <f t="shared" si="352"/>
        <v>1345.5037441152306</v>
      </c>
      <c r="AA489" s="6">
        <f t="shared" si="353"/>
        <v>1551.7829941095731</v>
      </c>
      <c r="AB489" s="6">
        <f t="shared" si="354"/>
        <v>78.773334326505719</v>
      </c>
      <c r="AC489" s="6">
        <f t="shared" si="355"/>
        <v>106.82665006898095</v>
      </c>
      <c r="AD489" s="6">
        <f t="array" ref="AD489">SUM(($A489-A459:A489=J459:J489)*(N459:N489))</f>
        <v>9.8466667908132148</v>
      </c>
      <c r="AE489" s="6">
        <f t="shared" si="356"/>
        <v>7494787.4679646445</v>
      </c>
      <c r="AF489" s="6">
        <f t="shared" si="383"/>
        <v>6270350.9454842862</v>
      </c>
      <c r="AG489" s="6">
        <f t="shared" si="384"/>
        <v>380852.53366616665</v>
      </c>
      <c r="AH489" s="6">
        <f t="shared" si="357"/>
        <v>106085.9324522583</v>
      </c>
      <c r="AI489" s="6">
        <f t="shared" si="358"/>
        <v>48015.97101857252</v>
      </c>
      <c r="AJ489" s="6">
        <f t="shared" si="359"/>
        <v>4988.6303309336608</v>
      </c>
      <c r="AK489" s="6">
        <f t="shared" si="360"/>
        <v>7220.6632373372413</v>
      </c>
      <c r="AL489" s="6">
        <f t="shared" si="361"/>
        <v>1362.8148301625843</v>
      </c>
      <c r="AM489" s="6">
        <f t="shared" si="362"/>
        <v>13572.108398433487</v>
      </c>
      <c r="AN489" s="6">
        <f t="shared" si="363"/>
        <v>675909.9769449248</v>
      </c>
      <c r="AO489" s="6">
        <f t="shared" si="364"/>
        <v>5212.5320353608195</v>
      </c>
      <c r="AP489" s="6">
        <f t="shared" si="365"/>
        <v>11.135256400967462</v>
      </c>
      <c r="AQ489" s="14">
        <f t="shared" si="366"/>
        <v>12</v>
      </c>
      <c r="AR489" s="146">
        <f t="shared" si="367"/>
        <v>0</v>
      </c>
      <c r="AS489" s="146">
        <f t="shared" si="368"/>
        <v>0.6</v>
      </c>
      <c r="AT489" s="146">
        <f t="shared" si="369"/>
        <v>1</v>
      </c>
      <c r="AU489" s="77">
        <f t="shared" si="370"/>
        <v>0</v>
      </c>
      <c r="AV489" s="77">
        <f t="shared" si="371"/>
        <v>831.78335428001435</v>
      </c>
      <c r="AW489" s="77">
        <f t="shared" si="372"/>
        <v>43.778071277895499</v>
      </c>
      <c r="AX489" s="77">
        <f t="shared" si="373"/>
        <v>32.669115665464687</v>
      </c>
      <c r="AY489" s="6">
        <f t="shared" si="385"/>
        <v>908.23054122337453</v>
      </c>
      <c r="AZ489" s="6">
        <f t="shared" si="374"/>
        <v>330311.88998252008</v>
      </c>
      <c r="BA489" s="6">
        <f t="shared" si="375"/>
        <v>1026.1168642119155</v>
      </c>
      <c r="BB489" s="6">
        <f t="shared" si="376"/>
        <v>742710.58839729079</v>
      </c>
      <c r="BC489" s="6">
        <f t="shared" si="377"/>
        <v>148542.11767945823</v>
      </c>
      <c r="BD489" s="6">
        <f t="shared" si="378"/>
        <v>29295.674194114254</v>
      </c>
      <c r="BE489" s="6">
        <f t="shared" si="379"/>
        <v>537982.5</v>
      </c>
      <c r="BF489" s="6">
        <f t="shared" si="386"/>
        <v>106085.9324522583</v>
      </c>
      <c r="BG489" s="6"/>
      <c r="BH489" s="6"/>
      <c r="BI489" s="51">
        <f t="shared" si="380"/>
        <v>0.88744390785996718</v>
      </c>
      <c r="BT489" s="18"/>
    </row>
    <row r="490" spans="1:72">
      <c r="A490">
        <f t="shared" si="388"/>
        <v>467</v>
      </c>
      <c r="B490" s="30">
        <f t="shared" si="389"/>
        <v>44236</v>
      </c>
      <c r="C490" s="14">
        <f t="shared" si="335"/>
        <v>10</v>
      </c>
      <c r="D490" s="14">
        <f t="shared" si="336"/>
        <v>1</v>
      </c>
      <c r="E490" s="14">
        <f t="shared" si="337"/>
        <v>1</v>
      </c>
      <c r="F490" s="53">
        <f t="shared" si="338"/>
        <v>44236</v>
      </c>
      <c r="G490" s="66">
        <f t="shared" si="339"/>
        <v>0.85</v>
      </c>
      <c r="H490" s="66">
        <f t="shared" si="387"/>
        <v>0.1</v>
      </c>
      <c r="I490" s="172">
        <f t="shared" si="340"/>
        <v>5.0000000000000001E-3</v>
      </c>
      <c r="J490" s="14">
        <f t="shared" si="341"/>
        <v>6</v>
      </c>
      <c r="K490" s="18">
        <f t="shared" si="342"/>
        <v>0.1212071245525017</v>
      </c>
      <c r="L490" s="18">
        <f t="shared" si="343"/>
        <v>6.6666666666666671E-3</v>
      </c>
      <c r="M490" s="6">
        <f t="shared" si="344"/>
        <v>1488.9387984285531</v>
      </c>
      <c r="N490" s="6">
        <f t="shared" si="381"/>
        <v>7.4446939921427662</v>
      </c>
      <c r="O490" s="6">
        <f t="shared" si="345"/>
        <v>5821050.555631279</v>
      </c>
      <c r="P490" s="6">
        <f>IF($B490&lt;$D$12,0,IF('Plot Data'!X440&gt;0,'Plot Data'!X440,MAX(0,MIN($D$15,$O490))))</f>
        <v>18031.5</v>
      </c>
      <c r="Q490" s="97">
        <f t="shared" si="346"/>
        <v>16276.934358803181</v>
      </c>
      <c r="R490" s="97">
        <f t="shared" si="347"/>
        <v>1754.5656411968182</v>
      </c>
      <c r="S490" s="6">
        <f t="shared" si="348"/>
        <v>1403.6811280486052</v>
      </c>
      <c r="T490" s="6"/>
      <c r="U490" s="6"/>
      <c r="V490" s="6">
        <f t="shared" si="349"/>
        <v>85.257670379947953</v>
      </c>
      <c r="W490" s="149">
        <f t="shared" si="382"/>
        <v>0.97333308694659892</v>
      </c>
      <c r="X490" s="97">
        <f t="shared" si="350"/>
        <v>8476.3174277176495</v>
      </c>
      <c r="Y490" s="6">
        <f t="shared" si="351"/>
        <v>393.86667163252855</v>
      </c>
      <c r="Z490" s="6">
        <f t="shared" si="352"/>
        <v>1291.2356227241564</v>
      </c>
      <c r="AA490" s="6">
        <f t="shared" si="353"/>
        <v>1496.6933522036086</v>
      </c>
      <c r="AB490" s="6">
        <f t="shared" si="354"/>
        <v>75.866676187666528</v>
      </c>
      <c r="AC490" s="6">
        <f t="shared" si="355"/>
        <v>105.40842431624259</v>
      </c>
      <c r="AD490" s="6">
        <f t="array" ref="AD490">SUM(($A490-A460:A490=J460:J490)*(N460:N490))</f>
        <v>9.483334523458316</v>
      </c>
      <c r="AE490" s="6">
        <f t="shared" si="356"/>
        <v>7494777.9846301209</v>
      </c>
      <c r="AF490" s="6">
        <f t="shared" si="383"/>
        <v>6252670.3299974343</v>
      </c>
      <c r="AG490" s="6">
        <f t="shared" si="384"/>
        <v>388567.89292687224</v>
      </c>
      <c r="AH490" s="6">
        <f t="shared" si="357"/>
        <v>114562.24987997595</v>
      </c>
      <c r="AI490" s="6">
        <f t="shared" si="358"/>
        <v>49770.536659769336</v>
      </c>
      <c r="AJ490" s="6">
        <f t="shared" si="359"/>
        <v>4792.466835005529</v>
      </c>
      <c r="AK490" s="6">
        <f t="shared" si="360"/>
        <v>6939.3388316701221</v>
      </c>
      <c r="AL490" s="6">
        <f t="shared" si="361"/>
        <v>1323.7897475105499</v>
      </c>
      <c r="AM490" s="6">
        <f t="shared" si="362"/>
        <v>13055.5954141862</v>
      </c>
      <c r="AN490" s="6">
        <f t="shared" si="363"/>
        <v>676151.3797518803</v>
      </c>
      <c r="AO490" s="6">
        <f t="shared" si="364"/>
        <v>5222.0153698842778</v>
      </c>
      <c r="AP490" s="6">
        <f t="shared" si="365"/>
        <v>10.717137774642911</v>
      </c>
      <c r="AQ490" s="14">
        <f t="shared" si="366"/>
        <v>12</v>
      </c>
      <c r="AR490" s="146">
        <f t="shared" si="367"/>
        <v>0</v>
      </c>
      <c r="AS490" s="146">
        <f t="shared" si="368"/>
        <v>0.6</v>
      </c>
      <c r="AT490" s="146">
        <f t="shared" si="369"/>
        <v>1</v>
      </c>
      <c r="AU490" s="77">
        <f t="shared" si="370"/>
        <v>0</v>
      </c>
      <c r="AV490" s="77">
        <f t="shared" si="371"/>
        <v>799.06223756106328</v>
      </c>
      <c r="AW490" s="77">
        <f t="shared" si="372"/>
        <v>42.055907240055966</v>
      </c>
      <c r="AX490" s="77">
        <f t="shared" si="373"/>
        <v>31.509333730602293</v>
      </c>
      <c r="AY490" s="6">
        <f t="shared" si="385"/>
        <v>872.62747853172152</v>
      </c>
      <c r="AZ490" s="6">
        <f t="shared" si="374"/>
        <v>331184.51746105182</v>
      </c>
      <c r="BA490" s="6">
        <f t="shared" si="375"/>
        <v>985.83275574316838</v>
      </c>
      <c r="BB490" s="6">
        <f t="shared" si="376"/>
        <v>744199.5271957193</v>
      </c>
      <c r="BC490" s="6">
        <f t="shared" si="377"/>
        <v>148839.90543914394</v>
      </c>
      <c r="BD490" s="6">
        <f t="shared" si="378"/>
        <v>29371.54087030192</v>
      </c>
      <c r="BE490" s="6">
        <f t="shared" si="379"/>
        <v>556014</v>
      </c>
      <c r="BF490" s="6">
        <f t="shared" si="386"/>
        <v>114562.24987997595</v>
      </c>
      <c r="BG490" s="6"/>
      <c r="BH490" s="6"/>
      <c r="BI490" s="51">
        <f t="shared" si="380"/>
        <v>0.88611540415790746</v>
      </c>
      <c r="BT490" s="18"/>
    </row>
    <row r="491" spans="1:72">
      <c r="A491">
        <f t="shared" si="388"/>
        <v>468</v>
      </c>
      <c r="B491" s="30">
        <f t="shared" si="389"/>
        <v>44237</v>
      </c>
      <c r="C491" s="14">
        <f t="shared" si="335"/>
        <v>10</v>
      </c>
      <c r="D491" s="14">
        <f t="shared" si="336"/>
        <v>1</v>
      </c>
      <c r="E491" s="14">
        <f t="shared" si="337"/>
        <v>1</v>
      </c>
      <c r="F491" s="53">
        <f t="shared" si="338"/>
        <v>44237</v>
      </c>
      <c r="G491" s="66">
        <f t="shared" si="339"/>
        <v>0.85</v>
      </c>
      <c r="H491" s="66">
        <f t="shared" si="387"/>
        <v>0.1</v>
      </c>
      <c r="I491" s="172">
        <f t="shared" si="340"/>
        <v>5.0000000000000001E-3</v>
      </c>
      <c r="J491" s="14">
        <f t="shared" si="341"/>
        <v>6</v>
      </c>
      <c r="K491" s="18">
        <f t="shared" si="342"/>
        <v>0.12109922638890286</v>
      </c>
      <c r="L491" s="18">
        <f t="shared" si="343"/>
        <v>6.6666666666666671E-3</v>
      </c>
      <c r="M491" s="6">
        <f t="shared" si="344"/>
        <v>1429.5378553627718</v>
      </c>
      <c r="N491" s="6">
        <f t="shared" si="381"/>
        <v>7.1476892768138587</v>
      </c>
      <c r="O491" s="6">
        <f t="shared" si="345"/>
        <v>5803450.0308335442</v>
      </c>
      <c r="P491" s="6">
        <f>IF($B491&lt;$D$12,0,IF('Plot Data'!X441&gt;0,'Plot Data'!X441,MAX(0,MIN($D$15,$O491))))</f>
        <v>21334.5</v>
      </c>
      <c r="Q491" s="97">
        <f t="shared" si="346"/>
        <v>19252.565694919085</v>
      </c>
      <c r="R491" s="97">
        <f t="shared" si="347"/>
        <v>2081.9343050809139</v>
      </c>
      <c r="S491" s="6">
        <f t="shared" si="348"/>
        <v>1345.8979536347888</v>
      </c>
      <c r="T491" s="6"/>
      <c r="U491" s="6"/>
      <c r="V491" s="6">
        <f t="shared" si="349"/>
        <v>83.639901727982775</v>
      </c>
      <c r="W491" s="149">
        <f t="shared" si="382"/>
        <v>0.97312357533943139</v>
      </c>
      <c r="X491" s="97">
        <f t="shared" si="350"/>
        <v>9235.0821992599012</v>
      </c>
      <c r="Y491" s="6">
        <f t="shared" si="351"/>
        <v>379.33338093833265</v>
      </c>
      <c r="Z491" s="6">
        <f t="shared" si="352"/>
        <v>1239.7813276900588</v>
      </c>
      <c r="AA491" s="6">
        <f t="shared" si="353"/>
        <v>1441.466847565664</v>
      </c>
      <c r="AB491" s="6">
        <f t="shared" si="354"/>
        <v>72.963452129825825</v>
      </c>
      <c r="AC491" s="6">
        <f t="shared" si="355"/>
        <v>108.97986849180272</v>
      </c>
      <c r="AD491" s="6">
        <f t="array" ref="AD491">SUM(($A491-A461:A491=J461:J491)*(N461:N491))</f>
        <v>9.1204315162282281</v>
      </c>
      <c r="AE491" s="6">
        <f t="shared" si="356"/>
        <v>7494768.8641986046</v>
      </c>
      <c r="AF491" s="6">
        <f t="shared" si="383"/>
        <v>6232071.8663488803</v>
      </c>
      <c r="AG491" s="6">
        <f t="shared" si="384"/>
        <v>398501.73652080348</v>
      </c>
      <c r="AH491" s="6">
        <f t="shared" si="357"/>
        <v>123797.33207923584</v>
      </c>
      <c r="AI491" s="6">
        <f t="shared" si="358"/>
        <v>51852.470964850247</v>
      </c>
      <c r="AJ491" s="6">
        <f t="shared" si="359"/>
        <v>4602.8899817399088</v>
      </c>
      <c r="AK491" s="6">
        <f t="shared" si="360"/>
        <v>6664.6898596646915</v>
      </c>
      <c r="AL491" s="6">
        <f t="shared" si="361"/>
        <v>1278.6528996323445</v>
      </c>
      <c r="AM491" s="6">
        <f t="shared" si="362"/>
        <v>12546.232741036945</v>
      </c>
      <c r="AN491" s="6">
        <f t="shared" si="363"/>
        <v>675999.22554379504</v>
      </c>
      <c r="AO491" s="6">
        <f t="shared" si="364"/>
        <v>5231.1358014005064</v>
      </c>
      <c r="AP491" s="6">
        <f t="shared" si="365"/>
        <v>10.303549082377426</v>
      </c>
      <c r="AQ491" s="14">
        <f t="shared" si="366"/>
        <v>12</v>
      </c>
      <c r="AR491" s="146">
        <f t="shared" si="367"/>
        <v>0</v>
      </c>
      <c r="AS491" s="146">
        <f t="shared" si="368"/>
        <v>0.6</v>
      </c>
      <c r="AT491" s="146">
        <f t="shared" si="369"/>
        <v>1</v>
      </c>
      <c r="AU491" s="77">
        <f t="shared" si="370"/>
        <v>0</v>
      </c>
      <c r="AV491" s="77">
        <f t="shared" si="371"/>
        <v>766.93713414568128</v>
      </c>
      <c r="AW491" s="77">
        <f t="shared" si="372"/>
        <v>40.365112323456913</v>
      </c>
      <c r="AX491" s="77">
        <f t="shared" si="373"/>
        <v>30.34667047506661</v>
      </c>
      <c r="AY491" s="6">
        <f t="shared" si="385"/>
        <v>837.64891694420487</v>
      </c>
      <c r="AZ491" s="6">
        <f t="shared" si="374"/>
        <v>332022.16637799604</v>
      </c>
      <c r="BA491" s="6">
        <f t="shared" si="375"/>
        <v>946.69691039266763</v>
      </c>
      <c r="BB491" s="6">
        <f t="shared" si="376"/>
        <v>745629.06505108206</v>
      </c>
      <c r="BC491" s="6">
        <f t="shared" si="377"/>
        <v>149125.81301021649</v>
      </c>
      <c r="BD491" s="6">
        <f t="shared" si="378"/>
        <v>29444.504322431745</v>
      </c>
      <c r="BE491" s="6">
        <f t="shared" si="379"/>
        <v>577348.5</v>
      </c>
      <c r="BF491" s="6">
        <f t="shared" si="386"/>
        <v>123797.33207923584</v>
      </c>
      <c r="BG491" s="6"/>
      <c r="BH491" s="6"/>
      <c r="BI491" s="51">
        <f t="shared" si="380"/>
        <v>0.88469354065646333</v>
      </c>
      <c r="BT491" s="18"/>
    </row>
    <row r="492" spans="1:72">
      <c r="A492">
        <f t="shared" si="388"/>
        <v>469</v>
      </c>
      <c r="B492" s="30">
        <f t="shared" si="389"/>
        <v>44238</v>
      </c>
      <c r="C492" s="14">
        <f t="shared" si="335"/>
        <v>10</v>
      </c>
      <c r="D492" s="14">
        <f t="shared" si="336"/>
        <v>1</v>
      </c>
      <c r="E492" s="14">
        <f t="shared" si="337"/>
        <v>1</v>
      </c>
      <c r="F492" s="53">
        <f t="shared" si="338"/>
        <v>44238</v>
      </c>
      <c r="G492" s="66">
        <f t="shared" si="339"/>
        <v>0.85</v>
      </c>
      <c r="H492" s="66">
        <f t="shared" si="387"/>
        <v>0.1</v>
      </c>
      <c r="I492" s="172">
        <f t="shared" si="340"/>
        <v>5.0000000000000001E-3</v>
      </c>
      <c r="J492" s="14">
        <f t="shared" si="341"/>
        <v>6</v>
      </c>
      <c r="K492" s="18">
        <f t="shared" si="342"/>
        <v>0.12098364852912584</v>
      </c>
      <c r="L492" s="18">
        <f t="shared" si="343"/>
        <v>6.6666666666666671E-3</v>
      </c>
      <c r="M492" s="6">
        <f t="shared" si="344"/>
        <v>1371.7172719705734</v>
      </c>
      <c r="N492" s="6">
        <f t="shared" si="381"/>
        <v>6.8585863598528674</v>
      </c>
      <c r="O492" s="6">
        <f t="shared" si="345"/>
        <v>5782540.7367389323</v>
      </c>
      <c r="P492" s="6">
        <f>IF($B492&lt;$D$12,0,IF('Plot Data'!X442&gt;0,'Plot Data'!X442,MAX(0,MIN($D$15,$O492))))</f>
        <v>24978</v>
      </c>
      <c r="Q492" s="97">
        <f t="shared" si="346"/>
        <v>22533.741909568747</v>
      </c>
      <c r="R492" s="97">
        <f t="shared" si="347"/>
        <v>2444.2580904312499</v>
      </c>
      <c r="S492" s="6">
        <f t="shared" si="348"/>
        <v>1289.2761820082701</v>
      </c>
      <c r="T492" s="6"/>
      <c r="U492" s="6"/>
      <c r="V492" s="6">
        <f t="shared" si="349"/>
        <v>82.441089962303252</v>
      </c>
      <c r="W492" s="149">
        <f t="shared" si="382"/>
        <v>0.97292225785228703</v>
      </c>
      <c r="X492" s="97">
        <f t="shared" si="350"/>
        <v>10204.460499800791</v>
      </c>
      <c r="Y492" s="6">
        <f t="shared" si="351"/>
        <v>364.81726064912914</v>
      </c>
      <c r="Z492" s="6">
        <f t="shared" si="352"/>
        <v>1191.1510387428425</v>
      </c>
      <c r="AA492" s="6">
        <f t="shared" si="353"/>
        <v>1386.3055904666908</v>
      </c>
      <c r="AB492" s="6">
        <f t="shared" si="354"/>
        <v>70.093178733426612</v>
      </c>
      <c r="AC492" s="6">
        <f t="shared" si="355"/>
        <v>107.50307519833524</v>
      </c>
      <c r="AD492" s="6">
        <f t="array" ref="AD492">SUM(($A492-A462:A492=J462:J492)*(N462:N492))</f>
        <v>8.7616473416783265</v>
      </c>
      <c r="AE492" s="6">
        <f t="shared" si="356"/>
        <v>7494760.1025512628</v>
      </c>
      <c r="AF492" s="6">
        <f t="shared" si="383"/>
        <v>6208248.8482573032</v>
      </c>
      <c r="AG492" s="6">
        <f t="shared" si="384"/>
        <v>410748.57684060908</v>
      </c>
      <c r="AH492" s="6">
        <f t="shared" si="357"/>
        <v>134001.79257903664</v>
      </c>
      <c r="AI492" s="6">
        <f t="shared" si="358"/>
        <v>54296.729055281496</v>
      </c>
      <c r="AJ492" s="6">
        <f t="shared" si="359"/>
        <v>4418.6389543185114</v>
      </c>
      <c r="AK492" s="6">
        <f t="shared" si="360"/>
        <v>6399.4421292074167</v>
      </c>
      <c r="AL492" s="6">
        <f t="shared" si="361"/>
        <v>1232.4813558257576</v>
      </c>
      <c r="AM492" s="6">
        <f t="shared" si="362"/>
        <v>12050.562439351686</v>
      </c>
      <c r="AN492" s="6">
        <f t="shared" si="363"/>
        <v>675413.59337967809</v>
      </c>
      <c r="AO492" s="6">
        <f t="shared" si="364"/>
        <v>5239.8974487421847</v>
      </c>
      <c r="AP492" s="6">
        <f t="shared" si="365"/>
        <v>9.8979159922924485</v>
      </c>
      <c r="AQ492" s="14">
        <f t="shared" si="366"/>
        <v>12</v>
      </c>
      <c r="AR492" s="146">
        <f t="shared" si="367"/>
        <v>0</v>
      </c>
      <c r="AS492" s="146">
        <f t="shared" si="368"/>
        <v>0.6</v>
      </c>
      <c r="AT492" s="146">
        <f t="shared" si="369"/>
        <v>1</v>
      </c>
      <c r="AU492" s="77">
        <f t="shared" si="370"/>
        <v>0</v>
      </c>
      <c r="AV492" s="77">
        <f t="shared" si="371"/>
        <v>736.00430495276908</v>
      </c>
      <c r="AW492" s="77">
        <f t="shared" si="372"/>
        <v>38.737068681724693</v>
      </c>
      <c r="AX492" s="77">
        <f t="shared" si="373"/>
        <v>29.185380851930326</v>
      </c>
      <c r="AY492" s="6">
        <f t="shared" si="385"/>
        <v>803.9267544864241</v>
      </c>
      <c r="AZ492" s="6">
        <f t="shared" si="374"/>
        <v>332826.09313248243</v>
      </c>
      <c r="BA492" s="6">
        <f t="shared" si="375"/>
        <v>909.32518372027801</v>
      </c>
      <c r="BB492" s="6">
        <f t="shared" si="376"/>
        <v>747000.78232305264</v>
      </c>
      <c r="BC492" s="6">
        <f t="shared" si="377"/>
        <v>149400.1564646106</v>
      </c>
      <c r="BD492" s="6">
        <f t="shared" si="378"/>
        <v>29514.597501165172</v>
      </c>
      <c r="BE492" s="6">
        <f t="shared" si="379"/>
        <v>602326.5</v>
      </c>
      <c r="BF492" s="6">
        <f t="shared" si="386"/>
        <v>134001.79257903664</v>
      </c>
      <c r="BG492" s="6"/>
      <c r="BH492" s="6"/>
      <c r="BI492" s="51">
        <f t="shared" si="380"/>
        <v>0.8831500054077468</v>
      </c>
      <c r="BT492" s="18"/>
    </row>
    <row r="493" spans="1:72">
      <c r="A493">
        <f t="shared" si="388"/>
        <v>470</v>
      </c>
      <c r="B493" s="30">
        <f t="shared" si="389"/>
        <v>44239</v>
      </c>
      <c r="C493" s="14">
        <f t="shared" si="335"/>
        <v>10</v>
      </c>
      <c r="D493" s="14">
        <f t="shared" si="336"/>
        <v>1</v>
      </c>
      <c r="E493" s="14">
        <f t="shared" si="337"/>
        <v>1</v>
      </c>
      <c r="F493" s="53">
        <f t="shared" si="338"/>
        <v>44239</v>
      </c>
      <c r="G493" s="66">
        <f t="shared" si="339"/>
        <v>0.85</v>
      </c>
      <c r="H493" s="66">
        <f t="shared" si="387"/>
        <v>0.1</v>
      </c>
      <c r="I493" s="172">
        <f t="shared" si="340"/>
        <v>5.0000000000000001E-3</v>
      </c>
      <c r="J493" s="14">
        <f t="shared" si="341"/>
        <v>6</v>
      </c>
      <c r="K493" s="18">
        <f t="shared" si="342"/>
        <v>0.12085806640066363</v>
      </c>
      <c r="L493" s="18">
        <f t="shared" si="343"/>
        <v>6.6666666666666671E-3</v>
      </c>
      <c r="M493" s="6">
        <f t="shared" si="344"/>
        <v>1315.6689042927117</v>
      </c>
      <c r="N493" s="6">
        <f t="shared" si="381"/>
        <v>6.5783445214635581</v>
      </c>
      <c r="O493" s="6">
        <f t="shared" si="345"/>
        <v>5757976.6090951245</v>
      </c>
      <c r="P493" s="6">
        <f>IF($B493&lt;$D$12,0,IF('Plot Data'!X443&gt;0,'Plot Data'!X443,MAX(0,MIN($D$15,$O493))))</f>
        <v>23027.5</v>
      </c>
      <c r="Q493" s="97">
        <f t="shared" si="346"/>
        <v>20768.079719964899</v>
      </c>
      <c r="R493" s="97">
        <f t="shared" si="347"/>
        <v>2259.4202800351013</v>
      </c>
      <c r="S493" s="6">
        <f t="shared" si="348"/>
        <v>1234.0237403313915</v>
      </c>
      <c r="T493" s="6"/>
      <c r="U493" s="6"/>
      <c r="V493" s="6">
        <f t="shared" si="349"/>
        <v>81.645163961320137</v>
      </c>
      <c r="W493" s="149">
        <f t="shared" si="382"/>
        <v>0.97272886850965079</v>
      </c>
      <c r="X493" s="97">
        <f t="shared" si="350"/>
        <v>10235.35179666262</v>
      </c>
      <c r="Y493" s="6">
        <f t="shared" si="351"/>
        <v>350.46589366713306</v>
      </c>
      <c r="Z493" s="6">
        <f t="shared" si="352"/>
        <v>1143.6302842902176</v>
      </c>
      <c r="AA493" s="6">
        <f t="shared" si="353"/>
        <v>1331.7703959351056</v>
      </c>
      <c r="AB493" s="6">
        <f t="shared" si="354"/>
        <v>67.275187205761526</v>
      </c>
      <c r="AC493" s="6">
        <f t="shared" si="355"/>
        <v>106.04145523138159</v>
      </c>
      <c r="AD493" s="6">
        <f t="array" ref="AD493">SUM(($A493-A463:A493=J463:J493)*(N463:N493))</f>
        <v>8.4093984007201907</v>
      </c>
      <c r="AE493" s="6">
        <f t="shared" si="356"/>
        <v>7494751.6931528617</v>
      </c>
      <c r="AF493" s="6">
        <f t="shared" si="383"/>
        <v>6186246.7447970062</v>
      </c>
      <c r="AG493" s="6">
        <f t="shared" si="384"/>
        <v>421199.65959995001</v>
      </c>
      <c r="AH493" s="6">
        <f t="shared" si="357"/>
        <v>144237.14437569925</v>
      </c>
      <c r="AI493" s="6">
        <f t="shared" si="358"/>
        <v>56556.149335316601</v>
      </c>
      <c r="AJ493" s="6">
        <f t="shared" si="359"/>
        <v>4240.2116806538725</v>
      </c>
      <c r="AK493" s="6">
        <f t="shared" si="360"/>
        <v>6144.0268303567673</v>
      </c>
      <c r="AL493" s="6">
        <f t="shared" si="361"/>
        <v>1185.3056893994174</v>
      </c>
      <c r="AM493" s="6">
        <f t="shared" si="362"/>
        <v>11569.544200410059</v>
      </c>
      <c r="AN493" s="6">
        <f t="shared" si="363"/>
        <v>674942.45084447647</v>
      </c>
      <c r="AO493" s="6">
        <f t="shared" si="364"/>
        <v>5248.3068471429051</v>
      </c>
      <c r="AP493" s="6">
        <f t="shared" si="365"/>
        <v>9.5041882241022382</v>
      </c>
      <c r="AQ493" s="14">
        <f t="shared" si="366"/>
        <v>12</v>
      </c>
      <c r="AR493" s="146">
        <f t="shared" si="367"/>
        <v>0</v>
      </c>
      <c r="AS493" s="146">
        <f t="shared" si="368"/>
        <v>0.6</v>
      </c>
      <c r="AT493" s="146">
        <f t="shared" si="369"/>
        <v>1</v>
      </c>
      <c r="AU493" s="77">
        <f t="shared" si="370"/>
        <v>0</v>
      </c>
      <c r="AV493" s="77">
        <f t="shared" si="371"/>
        <v>706.67535678333331</v>
      </c>
      <c r="AW493" s="77">
        <f t="shared" si="372"/>
        <v>37.193439830701756</v>
      </c>
      <c r="AX493" s="77">
        <f t="shared" si="373"/>
        <v>28.037271493370646</v>
      </c>
      <c r="AY493" s="6">
        <f t="shared" si="385"/>
        <v>771.90606810740576</v>
      </c>
      <c r="AZ493" s="6">
        <f t="shared" si="374"/>
        <v>333597.99920058984</v>
      </c>
      <c r="BA493" s="6">
        <f t="shared" si="375"/>
        <v>874.28363306772997</v>
      </c>
      <c r="BB493" s="6">
        <f t="shared" si="376"/>
        <v>748316.45122734539</v>
      </c>
      <c r="BC493" s="6">
        <f t="shared" si="377"/>
        <v>149663.29024546914</v>
      </c>
      <c r="BD493" s="6">
        <f t="shared" si="378"/>
        <v>29581.872688370931</v>
      </c>
      <c r="BE493" s="6">
        <f t="shared" si="379"/>
        <v>625354</v>
      </c>
      <c r="BF493" s="6">
        <f t="shared" si="386"/>
        <v>144237.14437569925</v>
      </c>
      <c r="BG493" s="6"/>
      <c r="BH493" s="6"/>
      <c r="BI493" s="51">
        <f t="shared" si="380"/>
        <v>0.88160978174012894</v>
      </c>
      <c r="BT493" s="18"/>
    </row>
    <row r="494" spans="1:72">
      <c r="A494">
        <f t="shared" si="388"/>
        <v>471</v>
      </c>
      <c r="B494" s="30">
        <f t="shared" si="389"/>
        <v>44240</v>
      </c>
      <c r="C494" s="14">
        <f t="shared" si="335"/>
        <v>10</v>
      </c>
      <c r="D494" s="14">
        <f t="shared" si="336"/>
        <v>1</v>
      </c>
      <c r="E494" s="14">
        <f t="shared" si="337"/>
        <v>1</v>
      </c>
      <c r="F494" s="53">
        <f t="shared" si="338"/>
        <v>44240</v>
      </c>
      <c r="G494" s="66">
        <f t="shared" si="339"/>
        <v>0.85</v>
      </c>
      <c r="H494" s="66">
        <f t="shared" si="387"/>
        <v>0.1</v>
      </c>
      <c r="I494" s="172">
        <f t="shared" si="340"/>
        <v>5.0000000000000001E-3</v>
      </c>
      <c r="J494" s="14">
        <f t="shared" si="341"/>
        <v>6</v>
      </c>
      <c r="K494" s="18">
        <f t="shared" si="342"/>
        <v>0.12073263509715752</v>
      </c>
      <c r="L494" s="18">
        <f t="shared" si="343"/>
        <v>6.6666666666666671E-3</v>
      </c>
      <c r="M494" s="6">
        <f t="shared" si="344"/>
        <v>1261.6185168410275</v>
      </c>
      <c r="N494" s="6">
        <f t="shared" si="381"/>
        <v>6.3080925842051379</v>
      </c>
      <c r="O494" s="6">
        <f t="shared" si="345"/>
        <v>5735350.8266095836</v>
      </c>
      <c r="P494" s="6">
        <f>IF($B494&lt;$D$12,0,IF('Plot Data'!X444&gt;0,'Plot Data'!X444,MAX(0,MIN($D$15,$O494))))</f>
        <v>7575.5</v>
      </c>
      <c r="Q494" s="97">
        <f t="shared" si="346"/>
        <v>6830.2900384935701</v>
      </c>
      <c r="R494" s="97">
        <f t="shared" si="347"/>
        <v>745.20996150643134</v>
      </c>
      <c r="S494" s="6">
        <f t="shared" si="348"/>
        <v>1181.1951191597666</v>
      </c>
      <c r="T494" s="6"/>
      <c r="U494" s="6"/>
      <c r="V494" s="6">
        <f t="shared" si="349"/>
        <v>80.423397681261022</v>
      </c>
      <c r="W494" s="149">
        <f t="shared" si="382"/>
        <v>0.9725431367341254</v>
      </c>
      <c r="X494" s="97">
        <f t="shared" si="350"/>
        <v>9427.6687118231166</v>
      </c>
      <c r="Y494" s="6">
        <f t="shared" si="351"/>
        <v>336.37593602880764</v>
      </c>
      <c r="Z494" s="6">
        <f t="shared" si="352"/>
        <v>1097.3738175764588</v>
      </c>
      <c r="AA494" s="6">
        <f t="shared" si="353"/>
        <v>1278.228556909469</v>
      </c>
      <c r="AB494" s="6">
        <f t="shared" si="354"/>
        <v>64.561781136207827</v>
      </c>
      <c r="AC494" s="6">
        <f t="shared" si="355"/>
        <v>104.60726384207136</v>
      </c>
      <c r="AD494" s="6">
        <f t="array" ref="AD494">SUM(($A494-A464:A494=J464:J494)*(N464:N494))</f>
        <v>8.0702226420259784</v>
      </c>
      <c r="AE494" s="6">
        <f t="shared" si="356"/>
        <v>7494743.6229302194</v>
      </c>
      <c r="AF494" s="6">
        <f t="shared" si="383"/>
        <v>6178235.2596393526</v>
      </c>
      <c r="AG494" s="6">
        <f t="shared" si="384"/>
        <v>418521.8575289392</v>
      </c>
      <c r="AH494" s="6">
        <f t="shared" si="357"/>
        <v>153664.81308752237</v>
      </c>
      <c r="AI494" s="6">
        <f t="shared" si="358"/>
        <v>57301.35929682303</v>
      </c>
      <c r="AJ494" s="6">
        <f t="shared" si="359"/>
        <v>4068.0804438896339</v>
      </c>
      <c r="AK494" s="6">
        <f t="shared" si="360"/>
        <v>5898.6103098875483</v>
      </c>
      <c r="AL494" s="6">
        <f t="shared" si="361"/>
        <v>1137.1899840515277</v>
      </c>
      <c r="AM494" s="6">
        <f t="shared" si="362"/>
        <v>11103.880737828709</v>
      </c>
      <c r="AN494" s="6">
        <f t="shared" si="363"/>
        <v>675916.45263975032</v>
      </c>
      <c r="AO494" s="6">
        <f t="shared" si="364"/>
        <v>5256.3770697849313</v>
      </c>
      <c r="AP494" s="6">
        <f t="shared" si="365"/>
        <v>9.1286856943404153</v>
      </c>
      <c r="AQ494" s="14">
        <f t="shared" si="366"/>
        <v>12</v>
      </c>
      <c r="AR494" s="146">
        <f t="shared" si="367"/>
        <v>0</v>
      </c>
      <c r="AS494" s="146">
        <f t="shared" si="368"/>
        <v>0.6</v>
      </c>
      <c r="AT494" s="146">
        <f t="shared" si="369"/>
        <v>1</v>
      </c>
      <c r="AU494" s="77">
        <f t="shared" si="370"/>
        <v>0</v>
      </c>
      <c r="AV494" s="77">
        <f t="shared" si="371"/>
        <v>678.95609208342012</v>
      </c>
      <c r="AW494" s="77">
        <f t="shared" si="372"/>
        <v>35.734531162285279</v>
      </c>
      <c r="AX494" s="77">
        <f t="shared" si="373"/>
        <v>26.910074882304613</v>
      </c>
      <c r="AY494" s="6">
        <f t="shared" si="385"/>
        <v>741.60069812800998</v>
      </c>
      <c r="AZ494" s="6">
        <f t="shared" si="374"/>
        <v>334339.59989871783</v>
      </c>
      <c r="BA494" s="6">
        <f t="shared" si="375"/>
        <v>840.08236297061171</v>
      </c>
      <c r="BB494" s="6">
        <f t="shared" si="376"/>
        <v>749578.06974418636</v>
      </c>
      <c r="BC494" s="6">
        <f t="shared" si="377"/>
        <v>149915.61394883733</v>
      </c>
      <c r="BD494" s="6">
        <f t="shared" si="378"/>
        <v>29646.434469507138</v>
      </c>
      <c r="BE494" s="6">
        <f t="shared" si="379"/>
        <v>632929.5</v>
      </c>
      <c r="BF494" s="6">
        <f t="shared" si="386"/>
        <v>153664.81308752237</v>
      </c>
      <c r="BG494" s="6"/>
      <c r="BH494" s="6"/>
      <c r="BI494" s="51">
        <f t="shared" si="380"/>
        <v>0.88018449316738034</v>
      </c>
      <c r="BT494" s="18"/>
    </row>
    <row r="495" spans="1:72">
      <c r="A495">
        <f t="shared" si="388"/>
        <v>472</v>
      </c>
      <c r="B495" s="30">
        <f t="shared" si="389"/>
        <v>44241</v>
      </c>
      <c r="C495" s="14">
        <f t="shared" si="335"/>
        <v>10</v>
      </c>
      <c r="D495" s="14">
        <f t="shared" si="336"/>
        <v>1</v>
      </c>
      <c r="E495" s="14">
        <f t="shared" si="337"/>
        <v>1</v>
      </c>
      <c r="F495" s="53">
        <f t="shared" si="338"/>
        <v>44241</v>
      </c>
      <c r="G495" s="66">
        <f t="shared" si="339"/>
        <v>0.85</v>
      </c>
      <c r="H495" s="66">
        <f t="shared" si="387"/>
        <v>0.1</v>
      </c>
      <c r="I495" s="172">
        <f t="shared" si="340"/>
        <v>5.0000000000000001E-3</v>
      </c>
      <c r="J495" s="14">
        <f t="shared" si="341"/>
        <v>6</v>
      </c>
      <c r="K495" s="18">
        <f t="shared" si="342"/>
        <v>0.1206164579817989</v>
      </c>
      <c r="L495" s="18">
        <f t="shared" si="343"/>
        <v>6.6666666666666671E-3</v>
      </c>
      <c r="M495" s="6">
        <f t="shared" si="344"/>
        <v>1209.7282030808926</v>
      </c>
      <c r="N495" s="6">
        <f t="shared" si="381"/>
        <v>6.0486410154044634</v>
      </c>
      <c r="O495" s="6">
        <f t="shared" si="345"/>
        <v>5728164.2808635319</v>
      </c>
      <c r="P495" s="6">
        <f>IF($B495&lt;$D$12,0,IF('Plot Data'!X445&gt;0,'Plot Data'!X445,MAX(0,MIN($D$15,$O495))))</f>
        <v>3465.5</v>
      </c>
      <c r="Q495" s="97">
        <f t="shared" si="346"/>
        <v>3123.7526087908586</v>
      </c>
      <c r="R495" s="97">
        <f t="shared" si="347"/>
        <v>341.74739120914165</v>
      </c>
      <c r="S495" s="6">
        <f t="shared" si="348"/>
        <v>1132.9787206206543</v>
      </c>
      <c r="T495" s="6"/>
      <c r="U495" s="6"/>
      <c r="V495" s="6">
        <f t="shared" si="349"/>
        <v>76.749482460238454</v>
      </c>
      <c r="W495" s="149">
        <f t="shared" si="382"/>
        <v>0.97236478957955785</v>
      </c>
      <c r="X495" s="97">
        <f t="shared" si="350"/>
        <v>4314.9468575915525</v>
      </c>
      <c r="Y495" s="6">
        <f t="shared" si="351"/>
        <v>322.80890568103911</v>
      </c>
      <c r="Z495" s="6">
        <f t="shared" si="352"/>
        <v>1052.5351234341695</v>
      </c>
      <c r="AA495" s="6">
        <f t="shared" si="353"/>
        <v>1226.6738415879486</v>
      </c>
      <c r="AB495" s="6">
        <f t="shared" si="354"/>
        <v>61.989066384502934</v>
      </c>
      <c r="AC495" s="6">
        <f t="shared" si="355"/>
        <v>103.16106976187397</v>
      </c>
      <c r="AD495" s="6">
        <f t="array" ref="AD495">SUM(($A495-A465:A495=J465:J495)*(N465:N495))</f>
        <v>7.7486332980628667</v>
      </c>
      <c r="AE495" s="6">
        <f t="shared" si="356"/>
        <v>7494735.8742969213</v>
      </c>
      <c r="AF495" s="6">
        <f t="shared" si="383"/>
        <v>6173978.5283099413</v>
      </c>
      <c r="AG495" s="6">
        <f t="shared" si="384"/>
        <v>417253.91379767825</v>
      </c>
      <c r="AH495" s="6">
        <f t="shared" si="357"/>
        <v>157979.75994511391</v>
      </c>
      <c r="AI495" s="6">
        <f t="shared" si="358"/>
        <v>57643.106688032174</v>
      </c>
      <c r="AJ495" s="6">
        <f t="shared" si="359"/>
        <v>3902.464617855318</v>
      </c>
      <c r="AK495" s="6">
        <f t="shared" si="360"/>
        <v>5662.4825253492672</v>
      </c>
      <c r="AL495" s="6">
        <f t="shared" si="361"/>
        <v>1088.2693473760937</v>
      </c>
      <c r="AM495" s="6">
        <f t="shared" si="362"/>
        <v>10653.216490580679</v>
      </c>
      <c r="AN495" s="6">
        <f t="shared" si="363"/>
        <v>677227.34906557202</v>
      </c>
      <c r="AO495" s="6">
        <f t="shared" si="364"/>
        <v>5264.1257030829938</v>
      </c>
      <c r="AP495" s="6">
        <f t="shared" si="365"/>
        <v>8.7771906447125208</v>
      </c>
      <c r="AQ495" s="14">
        <f t="shared" si="366"/>
        <v>13</v>
      </c>
      <c r="AR495" s="146">
        <f t="shared" si="367"/>
        <v>0</v>
      </c>
      <c r="AS495" s="146">
        <f t="shared" si="368"/>
        <v>0.73</v>
      </c>
      <c r="AT495" s="146">
        <f t="shared" si="369"/>
        <v>1</v>
      </c>
      <c r="AU495" s="77">
        <f t="shared" si="370"/>
        <v>0</v>
      </c>
      <c r="AV495" s="77">
        <f t="shared" si="371"/>
        <v>793.10760215526568</v>
      </c>
      <c r="AW495" s="77">
        <f t="shared" si="372"/>
        <v>41.742505376592938</v>
      </c>
      <c r="AX495" s="77">
        <f t="shared" si="373"/>
        <v>25.824712454483134</v>
      </c>
      <c r="AY495" s="6">
        <f t="shared" si="385"/>
        <v>860.67481998634173</v>
      </c>
      <c r="AZ495" s="6">
        <f t="shared" si="374"/>
        <v>335200.27471870417</v>
      </c>
      <c r="BA495" s="6">
        <f t="shared" si="375"/>
        <v>828.08789677249399</v>
      </c>
      <c r="BB495" s="6">
        <f t="shared" si="376"/>
        <v>750787.7979472673</v>
      </c>
      <c r="BC495" s="6">
        <f t="shared" si="377"/>
        <v>150157.55958945351</v>
      </c>
      <c r="BD495" s="6">
        <f t="shared" si="378"/>
        <v>29708.423535891641</v>
      </c>
      <c r="BE495" s="6">
        <f t="shared" si="379"/>
        <v>636395</v>
      </c>
      <c r="BF495" s="6">
        <f t="shared" si="386"/>
        <v>157979.75994511391</v>
      </c>
      <c r="BG495" s="6"/>
      <c r="BH495" s="6"/>
      <c r="BI495" s="51">
        <f t="shared" si="380"/>
        <v>0.8794482624413954</v>
      </c>
      <c r="BT495" s="18"/>
    </row>
    <row r="496" spans="1:72">
      <c r="A496">
        <f t="shared" si="388"/>
        <v>473</v>
      </c>
      <c r="B496" s="30">
        <f t="shared" si="389"/>
        <v>44242</v>
      </c>
      <c r="C496" s="14">
        <f t="shared" si="335"/>
        <v>10</v>
      </c>
      <c r="D496" s="14">
        <f t="shared" si="336"/>
        <v>1</v>
      </c>
      <c r="E496" s="14">
        <f t="shared" si="337"/>
        <v>1</v>
      </c>
      <c r="F496" s="53">
        <f t="shared" si="338"/>
        <v>44242</v>
      </c>
      <c r="G496" s="66">
        <f t="shared" si="339"/>
        <v>0.85</v>
      </c>
      <c r="H496" s="66">
        <f t="shared" si="387"/>
        <v>0.1</v>
      </c>
      <c r="I496" s="172">
        <f t="shared" si="340"/>
        <v>5.0000000000000001E-3</v>
      </c>
      <c r="J496" s="14">
        <f t="shared" si="341"/>
        <v>6</v>
      </c>
      <c r="K496" s="18">
        <f t="shared" si="342"/>
        <v>0.12055640695739388</v>
      </c>
      <c r="L496" s="18">
        <f t="shared" si="343"/>
        <v>6.6666666666666671E-3</v>
      </c>
      <c r="M496" s="6">
        <f t="shared" si="344"/>
        <v>1160.3707893046412</v>
      </c>
      <c r="N496" s="6">
        <f t="shared" si="381"/>
        <v>5.801853946523206</v>
      </c>
      <c r="O496" s="6">
        <f t="shared" si="345"/>
        <v>5725075.2591353897</v>
      </c>
      <c r="P496" s="6">
        <f>IF($B496&lt;$D$12,0,IF('Plot Data'!X446&gt;0,'Plot Data'!X446,MAX(0,MIN($D$15,$O496))))</f>
        <v>15920.5</v>
      </c>
      <c r="Q496" s="97">
        <f t="shared" si="346"/>
        <v>14346.791925279493</v>
      </c>
      <c r="R496" s="97">
        <f t="shared" si="347"/>
        <v>1573.7080747205066</v>
      </c>
      <c r="S496" s="6">
        <f t="shared" si="348"/>
        <v>1086.9142305280486</v>
      </c>
      <c r="T496" s="6"/>
      <c r="U496" s="6"/>
      <c r="V496" s="6">
        <f t="shared" si="349"/>
        <v>73.456558776592644</v>
      </c>
      <c r="W496" s="149">
        <f t="shared" si="382"/>
        <v>0.97219360707184221</v>
      </c>
      <c r="X496" s="97">
        <f t="shared" si="350"/>
        <v>8499.5458483732727</v>
      </c>
      <c r="Y496" s="6">
        <f t="shared" si="351"/>
        <v>309.9453319225147</v>
      </c>
      <c r="Z496" s="6">
        <f t="shared" si="352"/>
        <v>1009.2948134728221</v>
      </c>
      <c r="AA496" s="6">
        <f t="shared" si="353"/>
        <v>1177.7922613055557</v>
      </c>
      <c r="AB496" s="6">
        <f t="shared" si="354"/>
        <v>59.557551937142129</v>
      </c>
      <c r="AC496" s="6">
        <f t="shared" si="355"/>
        <v>91.989673635007591</v>
      </c>
      <c r="AD496" s="6">
        <f t="array" ref="AD496">SUM(($A496-A466:A496=J466:J496)*(N466:N496))</f>
        <v>7.4446939921427662</v>
      </c>
      <c r="AE496" s="6">
        <f t="shared" si="356"/>
        <v>7494728.4296029294</v>
      </c>
      <c r="AF496" s="6">
        <f t="shared" si="383"/>
        <v>6158544.8221541336</v>
      </c>
      <c r="AG496" s="6">
        <f t="shared" si="384"/>
        <v>423027.70331580786</v>
      </c>
      <c r="AH496" s="6">
        <f t="shared" si="357"/>
        <v>166479.30579348718</v>
      </c>
      <c r="AI496" s="6">
        <f t="shared" si="358"/>
        <v>59216.814762752678</v>
      </c>
      <c r="AJ496" s="6">
        <f t="shared" si="359"/>
        <v>3743.5952617646226</v>
      </c>
      <c r="AK496" s="6">
        <f t="shared" si="360"/>
        <v>5434.4275255793909</v>
      </c>
      <c r="AL496" s="6">
        <f t="shared" si="361"/>
        <v>1048.3925316860855</v>
      </c>
      <c r="AM496" s="6">
        <f t="shared" si="362"/>
        <v>10226.415319030099</v>
      </c>
      <c r="AN496" s="6">
        <f t="shared" si="363"/>
        <v>677233.36825771455</v>
      </c>
      <c r="AO496" s="6">
        <f t="shared" si="364"/>
        <v>5271.5703970751365</v>
      </c>
      <c r="AP496" s="6">
        <f t="shared" si="365"/>
        <v>8.4340516734738618</v>
      </c>
      <c r="AQ496" s="14">
        <f t="shared" si="366"/>
        <v>13</v>
      </c>
      <c r="AR496" s="146">
        <f t="shared" si="367"/>
        <v>0</v>
      </c>
      <c r="AS496" s="146">
        <f t="shared" si="368"/>
        <v>0.73</v>
      </c>
      <c r="AT496" s="146">
        <f t="shared" si="369"/>
        <v>1</v>
      </c>
      <c r="AU496" s="77">
        <f t="shared" si="370"/>
        <v>0</v>
      </c>
      <c r="AV496" s="77">
        <f t="shared" si="371"/>
        <v>761.02874248927401</v>
      </c>
      <c r="AW496" s="77">
        <f t="shared" si="372"/>
        <v>40.054144341540741</v>
      </c>
      <c r="AX496" s="77">
        <f t="shared" si="373"/>
        <v>24.795626553801178</v>
      </c>
      <c r="AY496" s="6">
        <f t="shared" si="385"/>
        <v>825.87851338461599</v>
      </c>
      <c r="AZ496" s="6">
        <f t="shared" si="374"/>
        <v>336026.15323208878</v>
      </c>
      <c r="BA496" s="6">
        <f t="shared" si="375"/>
        <v>816.32332136695709</v>
      </c>
      <c r="BB496" s="6">
        <f t="shared" si="376"/>
        <v>751948.16873657191</v>
      </c>
      <c r="BC496" s="6">
        <f t="shared" si="377"/>
        <v>150389.63374731442</v>
      </c>
      <c r="BD496" s="6">
        <f t="shared" si="378"/>
        <v>29767.981087828783</v>
      </c>
      <c r="BE496" s="6">
        <f t="shared" si="379"/>
        <v>652315.5</v>
      </c>
      <c r="BF496" s="6">
        <f t="shared" si="386"/>
        <v>166479.30579348718</v>
      </c>
      <c r="BG496" s="6"/>
      <c r="BH496" s="6"/>
      <c r="BI496" s="51">
        <f t="shared" si="380"/>
        <v>0.87816024120017822</v>
      </c>
      <c r="BT496" s="18"/>
    </row>
    <row r="497" spans="1:72">
      <c r="A497">
        <f t="shared" si="388"/>
        <v>474</v>
      </c>
      <c r="B497" s="30">
        <f t="shared" si="389"/>
        <v>44243</v>
      </c>
      <c r="C497" s="14">
        <f t="shared" si="335"/>
        <v>11</v>
      </c>
      <c r="D497" s="14">
        <f t="shared" si="336"/>
        <v>1</v>
      </c>
      <c r="E497" s="14">
        <f t="shared" si="337"/>
        <v>1</v>
      </c>
      <c r="F497" s="53">
        <f t="shared" si="338"/>
        <v>44243</v>
      </c>
      <c r="G497" s="66">
        <f t="shared" si="339"/>
        <v>1.1499999999999999</v>
      </c>
      <c r="H497" s="66">
        <f t="shared" si="387"/>
        <v>0.1</v>
      </c>
      <c r="I497" s="172">
        <f t="shared" si="340"/>
        <v>5.0000000000000001E-3</v>
      </c>
      <c r="J497" s="14">
        <f t="shared" si="341"/>
        <v>6</v>
      </c>
      <c r="K497" s="18">
        <f t="shared" si="342"/>
        <v>0.14285714285714285</v>
      </c>
      <c r="L497" s="18">
        <f t="shared" si="343"/>
        <v>6.6666666666666671E-3</v>
      </c>
      <c r="M497" s="6">
        <f t="shared" si="344"/>
        <v>1318.13539602229</v>
      </c>
      <c r="N497" s="6">
        <f t="shared" si="381"/>
        <v>6.59067698011145</v>
      </c>
      <c r="O497" s="6">
        <f t="shared" si="345"/>
        <v>5709511.2121413145</v>
      </c>
      <c r="P497" s="6">
        <f>IF($B497&lt;$D$12,0,IF('Plot Data'!X447&gt;0,'Plot Data'!X447,MAX(0,MIN($D$15,$O497))))</f>
        <v>19859</v>
      </c>
      <c r="Q497" s="97">
        <f t="shared" si="346"/>
        <v>17891.531617381275</v>
      </c>
      <c r="R497" s="97">
        <f t="shared" si="347"/>
        <v>1967.4683826187249</v>
      </c>
      <c r="S497" s="6">
        <f t="shared" si="348"/>
        <v>1233.4128183889504</v>
      </c>
      <c r="T497" s="6"/>
      <c r="U497" s="6"/>
      <c r="V497" s="6">
        <f t="shared" si="349"/>
        <v>84.722577633339625</v>
      </c>
      <c r="W497" s="149">
        <f t="shared" si="382"/>
        <v>0.97199889937845907</v>
      </c>
      <c r="X497" s="97">
        <f t="shared" si="350"/>
        <v>11648.192004921726</v>
      </c>
      <c r="Y497" s="6">
        <f t="shared" si="351"/>
        <v>297.78775968571063</v>
      </c>
      <c r="Z497" s="6">
        <f t="shared" si="352"/>
        <v>967.78256246471415</v>
      </c>
      <c r="AA497" s="6">
        <f t="shared" si="353"/>
        <v>1131.5934868057004</v>
      </c>
      <c r="AB497" s="6">
        <f t="shared" si="354"/>
        <v>57.181514214510869</v>
      </c>
      <c r="AC497" s="6">
        <f t="shared" si="355"/>
        <v>89.496436038464893</v>
      </c>
      <c r="AD497" s="6">
        <f t="array" ref="AD497">SUM(($A497-A467:A497=J467:J497)*(N467:N497))</f>
        <v>7.1476892768138587</v>
      </c>
      <c r="AE497" s="6">
        <f t="shared" si="356"/>
        <v>7494721.281913653</v>
      </c>
      <c r="AF497" s="6">
        <f t="shared" si="383"/>
        <v>6139419.877718363</v>
      </c>
      <c r="AG497" s="6">
        <f t="shared" si="384"/>
        <v>429186.32035063405</v>
      </c>
      <c r="AH497" s="6">
        <f t="shared" si="357"/>
        <v>178127.49779840891</v>
      </c>
      <c r="AI497" s="6">
        <f t="shared" si="358"/>
        <v>61184.283145371402</v>
      </c>
      <c r="AJ497" s="6">
        <f t="shared" si="359"/>
        <v>3796.1603356364885</v>
      </c>
      <c r="AK497" s="6">
        <f t="shared" si="360"/>
        <v>5213.4350870238941</v>
      </c>
      <c r="AL497" s="6">
        <f t="shared" si="361"/>
        <v>1008.9299205853174</v>
      </c>
      <c r="AM497" s="6">
        <f t="shared" si="362"/>
        <v>10018.525343245699</v>
      </c>
      <c r="AN497" s="6">
        <f t="shared" si="363"/>
        <v>676784.77755762567</v>
      </c>
      <c r="AO497" s="6">
        <f t="shared" si="364"/>
        <v>5278.7180863519507</v>
      </c>
      <c r="AP497" s="6">
        <f t="shared" si="365"/>
        <v>8.1003880668104102</v>
      </c>
      <c r="AQ497" s="14">
        <f t="shared" si="366"/>
        <v>13</v>
      </c>
      <c r="AR497" s="146">
        <f t="shared" si="367"/>
        <v>0</v>
      </c>
      <c r="AS497" s="146">
        <f t="shared" si="368"/>
        <v>0.73</v>
      </c>
      <c r="AT497" s="146">
        <f t="shared" si="369"/>
        <v>1</v>
      </c>
      <c r="AU497" s="77">
        <f t="shared" si="370"/>
        <v>0</v>
      </c>
      <c r="AV497" s="77">
        <f t="shared" si="371"/>
        <v>729.93310810159642</v>
      </c>
      <c r="AW497" s="77">
        <f t="shared" si="372"/>
        <v>38.417532005347184</v>
      </c>
      <c r="AX497" s="77">
        <f t="shared" si="373"/>
        <v>23.82302077485685</v>
      </c>
      <c r="AY497" s="6">
        <f t="shared" si="385"/>
        <v>792.17366088180052</v>
      </c>
      <c r="AZ497" s="6">
        <f t="shared" si="374"/>
        <v>336818.3268929706</v>
      </c>
      <c r="BA497" s="6">
        <f t="shared" si="375"/>
        <v>804.82991884554008</v>
      </c>
      <c r="BB497" s="6">
        <f t="shared" si="376"/>
        <v>753266.30413259414</v>
      </c>
      <c r="BC497" s="6">
        <f t="shared" si="377"/>
        <v>150653.26082651888</v>
      </c>
      <c r="BD497" s="6">
        <f t="shared" si="378"/>
        <v>29825.162602043292</v>
      </c>
      <c r="BE497" s="6">
        <f t="shared" si="379"/>
        <v>672174.5</v>
      </c>
      <c r="BF497" s="6">
        <f t="shared" si="386"/>
        <v>178127.49779840891</v>
      </c>
      <c r="BG497" s="6"/>
      <c r="BH497" s="6"/>
      <c r="BI497" s="51">
        <f t="shared" si="380"/>
        <v>0.87643101737758178</v>
      </c>
      <c r="BT497" s="18"/>
    </row>
    <row r="498" spans="1:72">
      <c r="A498">
        <f t="shared" si="388"/>
        <v>475</v>
      </c>
      <c r="B498" s="30">
        <f t="shared" si="389"/>
        <v>44244</v>
      </c>
      <c r="C498" s="14">
        <f t="shared" si="335"/>
        <v>11</v>
      </c>
      <c r="D498" s="14">
        <f t="shared" si="336"/>
        <v>3</v>
      </c>
      <c r="E498" s="14">
        <f t="shared" si="337"/>
        <v>3</v>
      </c>
      <c r="F498" s="53">
        <f t="shared" si="338"/>
        <v>44244</v>
      </c>
      <c r="G498" s="66">
        <f t="shared" si="339"/>
        <v>1.1499999999999999</v>
      </c>
      <c r="H498" s="66">
        <f t="shared" si="387"/>
        <v>0.1</v>
      </c>
      <c r="I498" s="172">
        <f t="shared" si="340"/>
        <v>5.0000000000000001E-3</v>
      </c>
      <c r="J498" s="14">
        <f t="shared" si="341"/>
        <v>6</v>
      </c>
      <c r="K498" s="18">
        <f t="shared" si="342"/>
        <v>0.14285714285714285</v>
      </c>
      <c r="L498" s="18">
        <f t="shared" si="343"/>
        <v>6.6666666666666671E-3</v>
      </c>
      <c r="M498" s="6">
        <f t="shared" si="344"/>
        <v>1293.8112598506234</v>
      </c>
      <c r="N498" s="6">
        <f t="shared" si="381"/>
        <v>6.4690562992531175</v>
      </c>
      <c r="O498" s="6">
        <f t="shared" si="345"/>
        <v>5689822.8430848457</v>
      </c>
      <c r="P498" s="6">
        <f>IF($B498&lt;$D$12,0,IF('Plot Data'!X448&gt;0,'Plot Data'!X448,MAX(0,MIN($D$15,$O498))))</f>
        <v>19561.5</v>
      </c>
      <c r="Q498" s="97">
        <f t="shared" si="346"/>
        <v>17619.22770981193</v>
      </c>
      <c r="R498" s="97">
        <f t="shared" si="347"/>
        <v>1942.2722901880725</v>
      </c>
      <c r="S498" s="6">
        <f t="shared" si="348"/>
        <v>1209.2748944331402</v>
      </c>
      <c r="T498" s="6"/>
      <c r="U498" s="6"/>
      <c r="V498" s="6">
        <f t="shared" si="349"/>
        <v>84.536365417483395</v>
      </c>
      <c r="W498" s="149">
        <f t="shared" si="382"/>
        <v>0.97180744580632261</v>
      </c>
      <c r="X498" s="97">
        <f t="shared" si="350"/>
        <v>14407.024045831884</v>
      </c>
      <c r="Y498" s="6">
        <f t="shared" si="351"/>
        <v>285.90757107255439</v>
      </c>
      <c r="Z498" s="6">
        <f t="shared" si="352"/>
        <v>928.29663144371307</v>
      </c>
      <c r="AA498" s="6">
        <f t="shared" si="353"/>
        <v>1086.4487700757065</v>
      </c>
      <c r="AB498" s="6">
        <f t="shared" si="354"/>
        <v>54.868690878822939</v>
      </c>
      <c r="AC498" s="6">
        <f t="shared" si="355"/>
        <v>86.871154354109265</v>
      </c>
      <c r="AD498" s="6">
        <f t="array" ref="AD498">SUM(($A498-A468:A498=J468:J498)*(N468:N498))</f>
        <v>6.8585863598528674</v>
      </c>
      <c r="AE498" s="6">
        <f t="shared" si="356"/>
        <v>7494714.4233272932</v>
      </c>
      <c r="AF498" s="6">
        <f t="shared" si="383"/>
        <v>6120591.3751141177</v>
      </c>
      <c r="AG498" s="6">
        <f t="shared" si="384"/>
        <v>432313.98764919664</v>
      </c>
      <c r="AH498" s="6">
        <f t="shared" si="357"/>
        <v>192534.52184424078</v>
      </c>
      <c r="AI498" s="6">
        <f t="shared" si="358"/>
        <v>63126.555435559472</v>
      </c>
      <c r="AJ498" s="6">
        <f t="shared" si="359"/>
        <v>3875.7673929708449</v>
      </c>
      <c r="AK498" s="6">
        <f t="shared" si="360"/>
        <v>5000.4142575130772</v>
      </c>
      <c r="AL498" s="6">
        <f t="shared" si="361"/>
        <v>970.06887075017823</v>
      </c>
      <c r="AM498" s="6">
        <f t="shared" si="362"/>
        <v>9846.2505212341002</v>
      </c>
      <c r="AN498" s="6">
        <f t="shared" si="363"/>
        <v>676301.73276293988</v>
      </c>
      <c r="AO498" s="6">
        <f t="shared" si="364"/>
        <v>5285.5766727118034</v>
      </c>
      <c r="AP498" s="6">
        <f t="shared" si="365"/>
        <v>7.7772673301852979</v>
      </c>
      <c r="AQ498" s="14">
        <f t="shared" si="366"/>
        <v>13</v>
      </c>
      <c r="AR498" s="146">
        <f t="shared" si="367"/>
        <v>0</v>
      </c>
      <c r="AS498" s="146">
        <f t="shared" si="368"/>
        <v>0.73</v>
      </c>
      <c r="AT498" s="146">
        <f t="shared" si="369"/>
        <v>1</v>
      </c>
      <c r="AU498" s="77">
        <f t="shared" si="370"/>
        <v>0</v>
      </c>
      <c r="AV498" s="77">
        <f t="shared" si="371"/>
        <v>699.94595314340199</v>
      </c>
      <c r="AW498" s="77">
        <f t="shared" si="372"/>
        <v>36.839260691758</v>
      </c>
      <c r="AX498" s="77">
        <f t="shared" si="373"/>
        <v>15.439008837917932</v>
      </c>
      <c r="AY498" s="6">
        <f t="shared" si="385"/>
        <v>752.22422267307797</v>
      </c>
      <c r="AZ498" s="6">
        <f t="shared" si="374"/>
        <v>337570.5511156437</v>
      </c>
      <c r="BA498" s="6">
        <f t="shared" si="375"/>
        <v>792.62639109252325</v>
      </c>
      <c r="BB498" s="6">
        <f t="shared" si="376"/>
        <v>754560.11539244477</v>
      </c>
      <c r="BC498" s="6">
        <f t="shared" si="377"/>
        <v>150912.023078489</v>
      </c>
      <c r="BD498" s="6">
        <f t="shared" si="378"/>
        <v>29880.031292922115</v>
      </c>
      <c r="BE498" s="6">
        <f t="shared" si="379"/>
        <v>691736</v>
      </c>
      <c r="BF498" s="6">
        <f t="shared" si="386"/>
        <v>192534.52184424078</v>
      </c>
      <c r="BG498" s="6"/>
      <c r="BH498" s="6"/>
      <c r="BI498" s="51">
        <f t="shared" si="380"/>
        <v>0.87433689833029549</v>
      </c>
      <c r="BT498" s="18"/>
    </row>
    <row r="499" spans="1:72">
      <c r="A499">
        <f t="shared" si="388"/>
        <v>476</v>
      </c>
      <c r="B499" s="30">
        <f t="shared" si="389"/>
        <v>44245</v>
      </c>
      <c r="C499" s="14">
        <f t="shared" si="335"/>
        <v>11</v>
      </c>
      <c r="D499" s="14">
        <f t="shared" si="336"/>
        <v>3</v>
      </c>
      <c r="E499" s="14">
        <f t="shared" si="337"/>
        <v>3</v>
      </c>
      <c r="F499" s="53">
        <f t="shared" si="338"/>
        <v>44245</v>
      </c>
      <c r="G499" s="66">
        <f t="shared" si="339"/>
        <v>1.1499999999999999</v>
      </c>
      <c r="H499" s="66">
        <f t="shared" si="387"/>
        <v>0.1</v>
      </c>
      <c r="I499" s="172">
        <f t="shared" si="340"/>
        <v>5.0000000000000001E-3</v>
      </c>
      <c r="J499" s="14">
        <f t="shared" si="341"/>
        <v>6</v>
      </c>
      <c r="K499" s="18">
        <f t="shared" si="342"/>
        <v>0.14285714285714285</v>
      </c>
      <c r="L499" s="18">
        <f t="shared" si="343"/>
        <v>6.6666666666666671E-3</v>
      </c>
      <c r="M499" s="6">
        <f t="shared" si="344"/>
        <v>1274.493075874133</v>
      </c>
      <c r="N499" s="6">
        <f t="shared" si="381"/>
        <v>6.3724653793706647</v>
      </c>
      <c r="O499" s="6">
        <f t="shared" si="345"/>
        <v>5670401.9468851499</v>
      </c>
      <c r="P499" s="6">
        <f>IF($B499&lt;$D$12,0,IF('Plot Data'!X449&gt;0,'Plot Data'!X449,MAX(0,MIN($D$15,$O499))))</f>
        <v>20911.5</v>
      </c>
      <c r="Q499" s="97">
        <f t="shared" si="346"/>
        <v>18830.772311597455</v>
      </c>
      <c r="R499" s="97">
        <f t="shared" si="347"/>
        <v>2080.7276884025446</v>
      </c>
      <c r="S499" s="6">
        <f t="shared" si="348"/>
        <v>1190.4111071349885</v>
      </c>
      <c r="T499" s="6"/>
      <c r="U499" s="6"/>
      <c r="V499" s="6">
        <f t="shared" si="349"/>
        <v>84.081968739144372</v>
      </c>
      <c r="W499" s="149">
        <f t="shared" si="382"/>
        <v>0.97161843623084465</v>
      </c>
      <c r="X499" s="97">
        <f t="shared" si="350"/>
        <v>16669.98491818702</v>
      </c>
      <c r="Y499" s="6">
        <f t="shared" si="351"/>
        <v>274.3434543941147</v>
      </c>
      <c r="Z499" s="6">
        <f t="shared" si="352"/>
        <v>1054.5083168178321</v>
      </c>
      <c r="AA499" s="6">
        <f t="shared" si="353"/>
        <v>1042.5051266976359</v>
      </c>
      <c r="AB499" s="6">
        <f t="shared" si="354"/>
        <v>52.626756171708465</v>
      </c>
      <c r="AC499" s="6">
        <f t="shared" si="355"/>
        <v>84.108866534606108</v>
      </c>
      <c r="AD499" s="6">
        <f t="array" ref="AD499">SUM(($A499-A469:A499=J469:J499)*(N469:N499))</f>
        <v>6.5783445214635581</v>
      </c>
      <c r="AE499" s="6">
        <f t="shared" si="356"/>
        <v>7494707.8449827721</v>
      </c>
      <c r="AF499" s="6">
        <f t="shared" si="383"/>
        <v>6100570.1916953856</v>
      </c>
      <c r="AG499" s="6">
        <f t="shared" si="384"/>
        <v>434390.69307386794</v>
      </c>
      <c r="AH499" s="6">
        <f t="shared" si="357"/>
        <v>209204.5067624278</v>
      </c>
      <c r="AI499" s="6">
        <f t="shared" si="358"/>
        <v>65207.283123962014</v>
      </c>
      <c r="AJ499" s="6">
        <f t="shared" si="359"/>
        <v>3821.4086976330304</v>
      </c>
      <c r="AK499" s="6">
        <f t="shared" si="360"/>
        <v>4959.7906914615642</v>
      </c>
      <c r="AL499" s="6">
        <f t="shared" si="361"/>
        <v>932.00841586581703</v>
      </c>
      <c r="AM499" s="6">
        <f t="shared" si="362"/>
        <v>9713.2078049604115</v>
      </c>
      <c r="AN499" s="6">
        <f t="shared" si="363"/>
        <v>675621.96252216375</v>
      </c>
      <c r="AO499" s="6">
        <f t="shared" si="364"/>
        <v>5292.1550172332672</v>
      </c>
      <c r="AP499" s="6">
        <f t="shared" si="365"/>
        <v>7.4653669272975094</v>
      </c>
      <c r="AQ499" s="14">
        <f t="shared" si="366"/>
        <v>13</v>
      </c>
      <c r="AR499" s="146">
        <f t="shared" si="367"/>
        <v>0</v>
      </c>
      <c r="AS499" s="146">
        <f t="shared" si="368"/>
        <v>0.73</v>
      </c>
      <c r="AT499" s="146">
        <f t="shared" si="369"/>
        <v>1</v>
      </c>
      <c r="AU499" s="77">
        <f t="shared" si="370"/>
        <v>0</v>
      </c>
      <c r="AV499" s="77">
        <f t="shared" si="371"/>
        <v>671.15720706927914</v>
      </c>
      <c r="AW499" s="77">
        <f t="shared" si="372"/>
        <v>35.324063529962068</v>
      </c>
      <c r="AX499" s="77">
        <f t="shared" si="373"/>
        <v>14.814546537282197</v>
      </c>
      <c r="AY499" s="6">
        <f t="shared" si="385"/>
        <v>721.2958171365234</v>
      </c>
      <c r="AZ499" s="6">
        <f t="shared" si="374"/>
        <v>338291.84693278023</v>
      </c>
      <c r="BA499" s="6">
        <f t="shared" si="375"/>
        <v>780.82197147111378</v>
      </c>
      <c r="BB499" s="6">
        <f t="shared" si="376"/>
        <v>755834.60846831894</v>
      </c>
      <c r="BC499" s="6">
        <f t="shared" si="377"/>
        <v>151166.92169366384</v>
      </c>
      <c r="BD499" s="6">
        <f t="shared" si="378"/>
        <v>29932.658049093821</v>
      </c>
      <c r="BE499" s="6">
        <f t="shared" si="379"/>
        <v>712647.5</v>
      </c>
      <c r="BF499" s="6">
        <f t="shared" si="386"/>
        <v>209204.5067624278</v>
      </c>
      <c r="BG499" s="6"/>
      <c r="BH499" s="6"/>
      <c r="BI499" s="51">
        <f t="shared" si="380"/>
        <v>0.87194337923979148</v>
      </c>
      <c r="BT499" s="18"/>
    </row>
    <row r="500" spans="1:72">
      <c r="A500">
        <f t="shared" si="388"/>
        <v>477</v>
      </c>
      <c r="B500" s="30">
        <f t="shared" si="389"/>
        <v>44246</v>
      </c>
      <c r="C500" s="14">
        <f t="shared" si="335"/>
        <v>11</v>
      </c>
      <c r="D500" s="14">
        <f t="shared" si="336"/>
        <v>3</v>
      </c>
      <c r="E500" s="14">
        <f t="shared" si="337"/>
        <v>3</v>
      </c>
      <c r="F500" s="53">
        <f t="shared" si="338"/>
        <v>44246</v>
      </c>
      <c r="G500" s="66">
        <f t="shared" si="339"/>
        <v>1.1499999999999999</v>
      </c>
      <c r="H500" s="66">
        <f t="shared" si="387"/>
        <v>0.1</v>
      </c>
      <c r="I500" s="172">
        <f t="shared" si="340"/>
        <v>5.0000000000000001E-3</v>
      </c>
      <c r="J500" s="14">
        <f t="shared" si="341"/>
        <v>6</v>
      </c>
      <c r="K500" s="18">
        <f t="shared" si="342"/>
        <v>0.14285714285714285</v>
      </c>
      <c r="L500" s="18">
        <f t="shared" si="343"/>
        <v>6.6666666666666671E-3</v>
      </c>
      <c r="M500" s="6">
        <f t="shared" si="344"/>
        <v>1260.6704450240475</v>
      </c>
      <c r="N500" s="6">
        <f t="shared" si="381"/>
        <v>6.3033522251202374</v>
      </c>
      <c r="O500" s="6">
        <f t="shared" si="345"/>
        <v>5649597.9416011404</v>
      </c>
      <c r="P500" s="6">
        <f>IF($B500&lt;$D$12,0,IF('Plot Data'!X450&gt;0,'Plot Data'!X450,MAX(0,MIN($D$15,$O500))))</f>
        <v>16333</v>
      </c>
      <c r="Q500" s="97">
        <f t="shared" si="346"/>
        <v>14704.514080071316</v>
      </c>
      <c r="R500" s="97">
        <f t="shared" si="347"/>
        <v>1628.4859199286846</v>
      </c>
      <c r="S500" s="6">
        <f t="shared" si="348"/>
        <v>1176.8713958777764</v>
      </c>
      <c r="T500" s="6"/>
      <c r="U500" s="6"/>
      <c r="V500" s="6">
        <f t="shared" si="349"/>
        <v>83.799049146271031</v>
      </c>
      <c r="W500" s="149">
        <f t="shared" si="382"/>
        <v>0.97143099966190494</v>
      </c>
      <c r="X500" s="97">
        <f t="shared" si="350"/>
        <v>17261.762376751998</v>
      </c>
      <c r="Y500" s="6">
        <f t="shared" si="351"/>
        <v>263.13378085854237</v>
      </c>
      <c r="Z500" s="6">
        <f t="shared" si="352"/>
        <v>1035.0490078804987</v>
      </c>
      <c r="AA500" s="6">
        <f t="shared" si="353"/>
        <v>999.90836726246084</v>
      </c>
      <c r="AB500" s="6">
        <f t="shared" si="354"/>
        <v>50.464740673641103</v>
      </c>
      <c r="AC500" s="6">
        <f t="shared" si="355"/>
        <v>81.207552805914943</v>
      </c>
      <c r="AD500" s="6">
        <f t="array" ref="AD500">SUM(($A500-A470:A500=J470:J500)*(N470:N500))</f>
        <v>6.3080925842051379</v>
      </c>
      <c r="AE500" s="6">
        <f t="shared" si="356"/>
        <v>7494701.5368901882</v>
      </c>
      <c r="AF500" s="6">
        <f t="shared" si="383"/>
        <v>6084688.8062194372</v>
      </c>
      <c r="AG500" s="6">
        <f t="shared" si="384"/>
        <v>431749.64572804095</v>
      </c>
      <c r="AH500" s="6">
        <f t="shared" si="357"/>
        <v>226466.26913917979</v>
      </c>
      <c r="AI500" s="6">
        <f t="shared" si="358"/>
        <v>66835.769043890701</v>
      </c>
      <c r="AJ500" s="6">
        <f t="shared" si="359"/>
        <v>3783.8963539180368</v>
      </c>
      <c r="AK500" s="6">
        <f t="shared" si="360"/>
        <v>4944.4665914059606</v>
      </c>
      <c r="AL500" s="6">
        <f t="shared" si="361"/>
        <v>894.95751114933807</v>
      </c>
      <c r="AM500" s="6">
        <f t="shared" si="362"/>
        <v>9623.3204564733351</v>
      </c>
      <c r="AN500" s="6">
        <f t="shared" si="363"/>
        <v>675337.72630316205</v>
      </c>
      <c r="AO500" s="6">
        <f t="shared" si="364"/>
        <v>5298.4631098174723</v>
      </c>
      <c r="AP500" s="6">
        <f t="shared" si="365"/>
        <v>7.1651803820810267</v>
      </c>
      <c r="AQ500" s="14">
        <f t="shared" si="366"/>
        <v>13</v>
      </c>
      <c r="AR500" s="146">
        <f t="shared" si="367"/>
        <v>0</v>
      </c>
      <c r="AS500" s="146">
        <f t="shared" si="368"/>
        <v>0.73</v>
      </c>
      <c r="AT500" s="146">
        <f t="shared" si="369"/>
        <v>1</v>
      </c>
      <c r="AU500" s="77">
        <f t="shared" si="370"/>
        <v>0</v>
      </c>
      <c r="AV500" s="77">
        <f t="shared" si="371"/>
        <v>643.77371390621488</v>
      </c>
      <c r="AW500" s="77">
        <f t="shared" si="372"/>
        <v>33.882827047695521</v>
      </c>
      <c r="AX500" s="77">
        <f t="shared" si="373"/>
        <v>14.209224166361281</v>
      </c>
      <c r="AY500" s="6">
        <f t="shared" si="385"/>
        <v>691.8657651202717</v>
      </c>
      <c r="AZ500" s="6">
        <f t="shared" si="374"/>
        <v>338983.71269790048</v>
      </c>
      <c r="BA500" s="6">
        <f t="shared" si="375"/>
        <v>769.3876424729491</v>
      </c>
      <c r="BB500" s="6">
        <f t="shared" si="376"/>
        <v>757095.27891334298</v>
      </c>
      <c r="BC500" s="6">
        <f t="shared" si="377"/>
        <v>151419.05578266864</v>
      </c>
      <c r="BD500" s="6">
        <f t="shared" si="378"/>
        <v>29983.122789767462</v>
      </c>
      <c r="BE500" s="6">
        <f t="shared" si="379"/>
        <v>728980.5</v>
      </c>
      <c r="BF500" s="6">
        <f t="shared" si="386"/>
        <v>226466.26913917979</v>
      </c>
      <c r="BG500" s="6"/>
      <c r="BH500" s="6"/>
      <c r="BI500" s="51">
        <f t="shared" si="380"/>
        <v>0.86947270946981237</v>
      </c>
      <c r="BT500" s="18"/>
    </row>
    <row r="501" spans="1:72">
      <c r="A501">
        <f t="shared" si="388"/>
        <v>478</v>
      </c>
      <c r="B501" s="30">
        <f t="shared" si="389"/>
        <v>44247</v>
      </c>
      <c r="C501" s="14">
        <f t="shared" si="335"/>
        <v>11</v>
      </c>
      <c r="D501" s="14">
        <f t="shared" si="336"/>
        <v>3</v>
      </c>
      <c r="E501" s="14">
        <f t="shared" si="337"/>
        <v>3</v>
      </c>
      <c r="F501" s="53">
        <f t="shared" si="338"/>
        <v>44247</v>
      </c>
      <c r="G501" s="66">
        <f t="shared" si="339"/>
        <v>1.1499999999999999</v>
      </c>
      <c r="H501" s="66">
        <f t="shared" si="387"/>
        <v>0.1</v>
      </c>
      <c r="I501" s="172">
        <f t="shared" si="340"/>
        <v>5.0000000000000001E-3</v>
      </c>
      <c r="J501" s="14">
        <f t="shared" si="341"/>
        <v>6</v>
      </c>
      <c r="K501" s="18">
        <f t="shared" si="342"/>
        <v>0.14285714285714285</v>
      </c>
      <c r="L501" s="18">
        <f t="shared" si="343"/>
        <v>6.6666666666666671E-3</v>
      </c>
      <c r="M501" s="6">
        <f t="shared" si="344"/>
        <v>1252.8753755968048</v>
      </c>
      <c r="N501" s="6">
        <f t="shared" si="381"/>
        <v>6.2643768779840245</v>
      </c>
      <c r="O501" s="6">
        <f t="shared" si="345"/>
        <v>5633335.9839686574</v>
      </c>
      <c r="P501" s="6">
        <f>IF($B501&lt;$D$12,0,IF('Plot Data'!X451&gt;0,'Plot Data'!X451,MAX(0,MIN($D$15,$O501))))</f>
        <v>15673</v>
      </c>
      <c r="Q501" s="97">
        <f t="shared" si="346"/>
        <v>14107.241621179011</v>
      </c>
      <c r="R501" s="97">
        <f t="shared" si="347"/>
        <v>1565.7583788209893</v>
      </c>
      <c r="S501" s="6">
        <f t="shared" si="348"/>
        <v>1169.8655377008224</v>
      </c>
      <c r="T501" s="6"/>
      <c r="U501" s="6"/>
      <c r="V501" s="6">
        <f t="shared" si="349"/>
        <v>83.0098378959824</v>
      </c>
      <c r="W501" s="149">
        <f t="shared" si="382"/>
        <v>0.97124422862316306</v>
      </c>
      <c r="X501" s="97">
        <f t="shared" si="350"/>
        <v>15431.310049950613</v>
      </c>
      <c r="Y501" s="6">
        <f t="shared" si="351"/>
        <v>252.32370336820551</v>
      </c>
      <c r="Z501" s="6">
        <f t="shared" si="352"/>
        <v>1019.5944606993064</v>
      </c>
      <c r="AA501" s="6">
        <f t="shared" si="353"/>
        <v>958.83007279918093</v>
      </c>
      <c r="AB501" s="6">
        <f t="shared" si="354"/>
        <v>48.389128123235707</v>
      </c>
      <c r="AC501" s="6">
        <f t="shared" si="355"/>
        <v>78.158449446364315</v>
      </c>
      <c r="AD501" s="6">
        <f t="array" ref="AD501">SUM(($A501-A471:A501=J471:J501)*(N471:N501))</f>
        <v>6.0486410154044634</v>
      </c>
      <c r="AE501" s="6">
        <f t="shared" si="356"/>
        <v>7494695.4882491725</v>
      </c>
      <c r="AF501" s="6">
        <f t="shared" si="383"/>
        <v>6069411.6990605574</v>
      </c>
      <c r="AG501" s="6">
        <f t="shared" si="384"/>
        <v>430342.5674613734</v>
      </c>
      <c r="AH501" s="6">
        <f t="shared" si="357"/>
        <v>241897.5791891304</v>
      </c>
      <c r="AI501" s="6">
        <f t="shared" si="358"/>
        <v>68401.52742271169</v>
      </c>
      <c r="AJ501" s="6">
        <f t="shared" si="359"/>
        <v>3764.8535654473299</v>
      </c>
      <c r="AK501" s="6">
        <f t="shared" si="360"/>
        <v>4956.8418511828504</v>
      </c>
      <c r="AL501" s="6">
        <f t="shared" si="361"/>
        <v>859.13954881080508</v>
      </c>
      <c r="AM501" s="6">
        <f t="shared" si="362"/>
        <v>9580.8349654409849</v>
      </c>
      <c r="AN501" s="6">
        <f t="shared" si="363"/>
        <v>675061.28014995484</v>
      </c>
      <c r="AO501" s="6">
        <f t="shared" si="364"/>
        <v>5304.5117508328767</v>
      </c>
      <c r="AP501" s="6">
        <f t="shared" si="365"/>
        <v>6.8763830068493395</v>
      </c>
      <c r="AQ501" s="14">
        <f t="shared" si="366"/>
        <v>13</v>
      </c>
      <c r="AR501" s="146">
        <f t="shared" si="367"/>
        <v>0</v>
      </c>
      <c r="AS501" s="146">
        <f t="shared" si="368"/>
        <v>0.73</v>
      </c>
      <c r="AT501" s="146">
        <f t="shared" si="369"/>
        <v>1</v>
      </c>
      <c r="AU501" s="77">
        <f t="shared" si="370"/>
        <v>0</v>
      </c>
      <c r="AV501" s="77">
        <f t="shared" si="371"/>
        <v>731.3015177131665</v>
      </c>
      <c r="AW501" s="77">
        <f t="shared" si="372"/>
        <v>38.489553563850869</v>
      </c>
      <c r="AX501" s="77">
        <f t="shared" si="373"/>
        <v>13.625479981883103</v>
      </c>
      <c r="AY501" s="6">
        <f t="shared" si="385"/>
        <v>783.41655125890054</v>
      </c>
      <c r="AZ501" s="6">
        <f t="shared" si="374"/>
        <v>339767.12924915936</v>
      </c>
      <c r="BA501" s="6">
        <f t="shared" si="375"/>
        <v>775.36133577736166</v>
      </c>
      <c r="BB501" s="6">
        <f t="shared" si="376"/>
        <v>758348.15428893978</v>
      </c>
      <c r="BC501" s="6">
        <f t="shared" si="377"/>
        <v>151669.630857788</v>
      </c>
      <c r="BD501" s="6">
        <f t="shared" si="378"/>
        <v>30031.511917890697</v>
      </c>
      <c r="BE501" s="6">
        <f t="shared" si="379"/>
        <v>744653.5</v>
      </c>
      <c r="BF501" s="6">
        <f t="shared" si="386"/>
        <v>241897.5791891304</v>
      </c>
      <c r="BG501" s="6"/>
      <c r="BH501" s="6"/>
      <c r="BI501" s="51">
        <f t="shared" si="380"/>
        <v>0.86724727865365625</v>
      </c>
      <c r="BT501" s="18"/>
    </row>
    <row r="502" spans="1:72">
      <c r="A502">
        <f t="shared" si="388"/>
        <v>479</v>
      </c>
      <c r="B502" s="30">
        <f t="shared" si="389"/>
        <v>44248</v>
      </c>
      <c r="C502" s="14">
        <f t="shared" ref="C502:C565" si="390">IF($B502&lt;$K$4,1,IF($B502&lt;$K$5,2,IF($B502&lt;$K$6,3,IF($B502&lt;$K$7,4,IF($B502&lt;$K$8,5,IF($B502&lt;$K$9,6,IF($B502&lt;$K$10,7,IF($B502&lt;$K$11,8,IF($B502&lt;$K$12,9,IF($B502&lt;$K$13,10,IF($B502&lt;$K$14,11,IF($B502&lt;$K$15,12,IF($B502&lt;$K$16,13,IF($B502&lt;$K$17,14,IF($B502&lt;$K$18,15,16)))))))))))))))</f>
        <v>11</v>
      </c>
      <c r="D502" s="14">
        <f t="shared" ref="D502:D565" si="391">IF($B502&lt;$S$2,IF(G501&lt;$V$3,1,IF(G501&lt;$V$4,2,IF(G501&lt;$V$5,3,4))),IF($E501=1,IF($BA501&lt;$Z$2,2,1),IF($E501=2,IF($BA501&lt;$Z$2,3,IF($BA501&gt;$Z$3,1,2)),IF($E501=3,IF($BA501&lt;$Z$2,4,IF($BA501&gt;$Z$3,2,3)),IF($E501=4,IF($BA501&gt;$Z$3,3,4),5)))))</f>
        <v>3</v>
      </c>
      <c r="E502" s="14">
        <f t="shared" ref="E502:E565" si="392">IF($B502&lt;$S$2,$D502,IF($B502-$F501&gt;INDEX($Y$11:$AB$14,$E501,$D502),$D502,$E501))</f>
        <v>3</v>
      </c>
      <c r="F502" s="53">
        <f t="shared" ref="F502:F565" si="393">IF($B502&lt;$S$2,$B502,IF($E502=$E501,$F501,$B502))</f>
        <v>44248</v>
      </c>
      <c r="G502" s="66">
        <f t="shared" ref="G502:G565" si="394">IF($B502&lt;$S$2,INDEX($N$3:$N$18,$C502,$N$2),INDEX($V$3:$V$6,$E502,$V$2))</f>
        <v>1.1499999999999999</v>
      </c>
      <c r="H502" s="66">
        <f t="shared" si="387"/>
        <v>0.1</v>
      </c>
      <c r="I502" s="172">
        <f t="shared" ref="I502:I565" si="395">IF($B502&lt;$R$10,$S$9,IF($B502&lt;$R$11,$S$10,IF($B502&lt;$R$12,$S$11,IF($B502&lt;$R$13,$S$12,IF($B502&lt;$R$14,$S$13,IF($B502&lt;$R$15,$S$14,IF($B502&lt;$R$16,$S$15,IF($B502&lt;$R$17,$S$16,IF($B502&lt;$R$18,$S$17,$S$18)))))))))</f>
        <v>5.0000000000000001E-3</v>
      </c>
      <c r="J502" s="14">
        <f t="shared" ref="J502:J565" si="396">IF($B502&lt;$R$10,$T$9,IF($B502&lt;$R$11,$T$10,IF($B502&lt;$R$12,$T$11,IF($B502&lt;$R$13,$T$12,IF($B502&lt;$R$14,$T$13,IF($B502&lt;$R$15,$T$14,IF($B502&lt;$R$16,$T$15,IF($B502&lt;$R$17,$T$16,IF($B502&lt;$R$18,$T$17,$T$18)))))))))</f>
        <v>6</v>
      </c>
      <c r="K502" s="18">
        <f t="shared" ref="K502:K565" si="397">IF(ABS(1-$BI501*$G502)&lt;$G$19,1/$G$6,(($BI501*$G502)^(1/$G$6)-1)/(1-1/($BI501*$G502)))</f>
        <v>0.14285714285714285</v>
      </c>
      <c r="L502" s="18">
        <f t="shared" ref="L502:L565" si="398">IF($G$8-$E$8&gt;1,H502/($G$8-$E$8),H502)</f>
        <v>6.6666666666666671E-3</v>
      </c>
      <c r="M502" s="6">
        <f t="shared" ref="M502:M565" si="399">IF($B502=$K$4,$O$4,$K502*($AJ501+$AK501)+$L502*$AL501)</f>
        <v>1251.6840850820977</v>
      </c>
      <c r="N502" s="6">
        <f t="shared" si="381"/>
        <v>6.2584204254104883</v>
      </c>
      <c r="O502" s="6">
        <f t="shared" ref="O502:O565" si="400">MAX(0,$G$14*(AE501-AM501)-BE501)</f>
        <v>5617693.9552911716</v>
      </c>
      <c r="P502" s="6">
        <f>IF($B502&lt;$D$12,0,IF('Plot Data'!X452&gt;0,'Plot Data'!X452,MAX(0,MIN($D$15,$O502))))</f>
        <v>7812.5</v>
      </c>
      <c r="Q502" s="97">
        <f t="shared" ref="Q502:Q565" si="401">$P502*$AF501/($AF501+$AN501)</f>
        <v>7030.538790068832</v>
      </c>
      <c r="R502" s="97">
        <f t="shared" ref="R502:R565" si="402">$P502*$AN501/($AF501+$AN501)</f>
        <v>781.96120993116801</v>
      </c>
      <c r="S502" s="6">
        <f t="shared" ref="S502:S565" si="403">$M502*AF501/($AF501+$AG501)</f>
        <v>1168.8112685512956</v>
      </c>
      <c r="T502" s="6"/>
      <c r="U502" s="6"/>
      <c r="V502" s="6">
        <f t="shared" ref="V502:V565" si="404">$M502*AG501/($AF501+$AG501)</f>
        <v>82.872816530802098</v>
      </c>
      <c r="W502" s="149">
        <f t="shared" si="382"/>
        <v>0.97105719217626885</v>
      </c>
      <c r="X502" s="97">
        <f t="shared" ref="X502:X565" si="405">$G$13*($W502/INDEX($W$24:$W$896,$A502-$G$12,$W$23))*INDEX($Q$24:$Q$896,$A502-$G$12,$Q$23)</f>
        <v>8759.1476747241995</v>
      </c>
      <c r="Y502" s="6">
        <f t="shared" ref="Y502:Y565" si="406">$D$6*INDEX($M$24:$M$896,$A502-$G$6,$M$23)</f>
        <v>241.94564061617854</v>
      </c>
      <c r="Z502" s="6">
        <f t="shared" ref="Z502:Z565" si="407">($D$7+$D$8)*INDEX($M$24:$M$896,$A502-$E$7,$M$23)</f>
        <v>1008.536356019238</v>
      </c>
      <c r="AA502" s="6">
        <f t="shared" ref="AA502:AA565" si="408">$D$7*INDEX($M$24:$M$896,$A502-$G$7,$M$23)</f>
        <v>919.39343434147838</v>
      </c>
      <c r="AB502" s="6">
        <f t="shared" ref="AB502:AB565" si="409">$D$8*INDEX($M$24:$M$896,$A502-$E$8,$M$23)</f>
        <v>46.414831572185648</v>
      </c>
      <c r="AC502" s="6">
        <f t="shared" ref="AC502:AC565" si="410">($D$8-INDEX($I$24:$I$896,$A502-$G$8,1))*INDEX($M$24:$M$896,$A502-$G$8,1)</f>
        <v>74.891182452510989</v>
      </c>
      <c r="AD502" s="6">
        <f t="array" ref="AD502">SUM(($A502-A472:A502=J472:J502)*(N472:N502))</f>
        <v>5.801853946523206</v>
      </c>
      <c r="AE502" s="6">
        <f t="shared" ref="AE502:AE565" si="411">AE501-AD502</f>
        <v>7494689.686395226</v>
      </c>
      <c r="AF502" s="6">
        <f t="shared" si="383"/>
        <v>6061212.3490019375</v>
      </c>
      <c r="AG502" s="6">
        <f t="shared" si="384"/>
        <v>428531.08576018718</v>
      </c>
      <c r="AH502" s="6">
        <f t="shared" ref="AH502:AH565" si="412">AH501+X502</f>
        <v>250656.72686385459</v>
      </c>
      <c r="AI502" s="6">
        <f t="shared" ref="AI502:AI565" si="413">AI501+R502</f>
        <v>69183.488632642853</v>
      </c>
      <c r="AJ502" s="6">
        <f t="shared" ref="AJ502:AJ565" si="414">AJ501+S502+V502-Z502-Y502</f>
        <v>3766.0556538940114</v>
      </c>
      <c r="AK502" s="6">
        <f t="shared" ref="AK502:AK565" si="415">AK501+Z502-AB502-AA502</f>
        <v>4999.5699412884242</v>
      </c>
      <c r="AL502" s="6">
        <f t="shared" ref="AL502:AL565" si="416">AL501+AB502-AD502-AC502</f>
        <v>824.86134398395654</v>
      </c>
      <c r="AM502" s="6">
        <f t="shared" ref="AM502:AM565" si="417">AJ502+AK502+AL502</f>
        <v>9590.4869391663924</v>
      </c>
      <c r="AN502" s="6">
        <f t="shared" ref="AN502:AN565" si="418">AN501+Y502+AA502+AC502-R502</f>
        <v>675515.54919743398</v>
      </c>
      <c r="AO502" s="6">
        <f t="shared" ref="AO502:AO565" si="419">AO501+AD502</f>
        <v>5310.3136047793996</v>
      </c>
      <c r="AP502" s="6">
        <f t="shared" ref="AP502:AP565" si="420">(INDEX($AO$24:$AO$896,$A502)-INDEX($AO$24:$AO$896,$A502-$G$16))/$G$16</f>
        <v>6.5982716709151124</v>
      </c>
      <c r="AQ502" s="14">
        <f t="shared" ref="AQ502:AQ565" si="421">IF($B502&lt;$AD$4,1,IF($B502&lt;$AD$5,2,IF($B502&lt;$AD$6,3,IF($B502&lt;$AD$7,4,IF($B502&lt;$AD$8,5,IF($B502&lt;$AD$9,6,IF($B502&lt;$AD$10,7,IF($B502&lt;$AD$11,8,IF($B502&lt;$AD$12,9,IF($B502&lt;$AD$13,10,IF($B502&lt;$AH$2,10,IF($B502&lt;$AD$14,11,IF($B502&lt;$AD$15,12,IF($B502&lt;$AD$16,13,IF($B502&lt;$AD$17,14,IF($B502&lt;$AD$18,15,16))))))))))))))))</f>
        <v>13</v>
      </c>
      <c r="AR502" s="146">
        <f t="shared" ref="AR502:AR565" si="422">INDEX($AE$3:$AF$18,$AQ502,$AF$2)</f>
        <v>0</v>
      </c>
      <c r="AS502" s="146">
        <f t="shared" ref="AS502:AS565" si="423">INDEX($AE$3:$AF$18,$AQ502,$AE$2)</f>
        <v>0.73</v>
      </c>
      <c r="AT502" s="146">
        <f t="shared" ref="AT502:AT565" si="424">IF($B502&lt;$AH$3,0,$AI$3)</f>
        <v>1</v>
      </c>
      <c r="AU502" s="77">
        <f t="shared" ref="AU502:AU565" si="425">AR502*$D$6*INDEX($M$24:$M$896,$A502-$F$6,$M$23)</f>
        <v>0</v>
      </c>
      <c r="AV502" s="77">
        <f t="shared" ref="AV502:AV565" si="426">AS502*$D$7*INDEX($M$24:$M$896,$A502-$F$7,$M$23)</f>
        <v>717.80648696512583</v>
      </c>
      <c r="AW502" s="77">
        <f t="shared" ref="AW502:AW565" si="427">AS502*$D$8*INDEX($M$24:$M$896,$A502-$F$7,$M$23)</f>
        <v>37.779288787638201</v>
      </c>
      <c r="AX502" s="77">
        <f t="shared" ref="AX502:AX565" si="428">AT502*($D$8*INDEX($M$24:$M$896,$A502-$F$8,$M$23)-INDEX($AW$24:$AW$896,$A502-($F$8-$F$7),1))</f>
        <v>13.06506459327364</v>
      </c>
      <c r="AY502" s="6">
        <f t="shared" si="385"/>
        <v>768.65084034603763</v>
      </c>
      <c r="AZ502" s="6">
        <f t="shared" ref="AZ502:AZ565" si="429">AZ501+AY502</f>
        <v>340535.78008950542</v>
      </c>
      <c r="BA502" s="6">
        <f t="shared" ref="BA502:BA565" si="430">(INDEX($AZ$24:$AZ$896,$A502)-INDEX($AZ$24:$AZ$896,$A502-$G$16))/$G$16</f>
        <v>762.21505297160809</v>
      </c>
      <c r="BB502" s="6">
        <f t="shared" ref="BB502:BB565" si="431">BB501+M502</f>
        <v>759599.83837402193</v>
      </c>
      <c r="BC502" s="6">
        <f t="shared" ref="BC502:BC565" si="432">BC501+$D$6*(S502+V502)</f>
        <v>151919.96767480441</v>
      </c>
      <c r="BD502" s="6">
        <f t="shared" ref="BD502:BD565" si="433">BD501+AB502</f>
        <v>30077.926749462884</v>
      </c>
      <c r="BE502" s="6">
        <f t="shared" ref="BE502:BE565" si="434">BE501+P502</f>
        <v>752466</v>
      </c>
      <c r="BF502" s="6">
        <f t="shared" si="386"/>
        <v>250656.72686385459</v>
      </c>
      <c r="BG502" s="6"/>
      <c r="BH502" s="6"/>
      <c r="BI502" s="51">
        <f t="shared" ref="BI502:BI565" si="435">IF(AE502&gt;1,(AF502+AG502)/AE502,1)</f>
        <v>0.8659122266986804</v>
      </c>
      <c r="BT502" s="18"/>
    </row>
    <row r="503" spans="1:72">
      <c r="A503">
        <f t="shared" si="388"/>
        <v>480</v>
      </c>
      <c r="B503" s="30">
        <f t="shared" si="389"/>
        <v>44249</v>
      </c>
      <c r="C503" s="14">
        <f t="shared" si="390"/>
        <v>11</v>
      </c>
      <c r="D503" s="14">
        <f t="shared" si="391"/>
        <v>3</v>
      </c>
      <c r="E503" s="14">
        <f t="shared" si="392"/>
        <v>3</v>
      </c>
      <c r="F503" s="53">
        <f t="shared" si="393"/>
        <v>44249</v>
      </c>
      <c r="G503" s="66">
        <f t="shared" si="394"/>
        <v>1.1499999999999999</v>
      </c>
      <c r="H503" s="66">
        <f t="shared" si="387"/>
        <v>0.1</v>
      </c>
      <c r="I503" s="172">
        <f t="shared" si="395"/>
        <v>5.0000000000000001E-3</v>
      </c>
      <c r="J503" s="14">
        <f t="shared" si="396"/>
        <v>6</v>
      </c>
      <c r="K503" s="18">
        <f t="shared" si="397"/>
        <v>0.14285714285714285</v>
      </c>
      <c r="L503" s="18">
        <f t="shared" si="398"/>
        <v>6.6666666666666671E-3</v>
      </c>
      <c r="M503" s="6">
        <f t="shared" si="399"/>
        <v>1257.7313035097648</v>
      </c>
      <c r="N503" s="6">
        <f t="shared" ref="N503:N566" si="436">I503*M503</f>
        <v>6.2886565175488238</v>
      </c>
      <c r="O503" s="6">
        <f t="shared" si="400"/>
        <v>5609868.3195376499</v>
      </c>
      <c r="P503" s="6">
        <f>IF($B503&lt;$D$12,0,IF('Plot Data'!X453&gt;0,'Plot Data'!X453,MAX(0,MIN($D$15,$O503))))</f>
        <v>9415.5</v>
      </c>
      <c r="Q503" s="97">
        <f t="shared" si="401"/>
        <v>8471.374491358265</v>
      </c>
      <c r="R503" s="97">
        <f t="shared" si="402"/>
        <v>944.12550864173375</v>
      </c>
      <c r="S503" s="6">
        <f t="shared" si="403"/>
        <v>1174.6807227733061</v>
      </c>
      <c r="T503" s="6"/>
      <c r="U503" s="6"/>
      <c r="V503" s="6">
        <f t="shared" si="404"/>
        <v>83.050580736458755</v>
      </c>
      <c r="W503" s="149">
        <f t="shared" ref="W503:W566" si="437">W502*IF(AG502&gt;1,1-V503/AG502,1)</f>
        <v>0.97086899844559593</v>
      </c>
      <c r="X503" s="97">
        <f t="shared" si="405"/>
        <v>12147.529054981238</v>
      </c>
      <c r="Y503" s="6">
        <f t="shared" si="406"/>
        <v>232.07415786092827</v>
      </c>
      <c r="Z503" s="6">
        <f t="shared" si="407"/>
        <v>1002.3003004774439</v>
      </c>
      <c r="AA503" s="6">
        <f t="shared" si="408"/>
        <v>881.88179987152739</v>
      </c>
      <c r="AB503" s="6">
        <f t="shared" si="409"/>
        <v>52.7254158408916</v>
      </c>
      <c r="AC503" s="6">
        <f t="shared" si="410"/>
        <v>71.463690518204032</v>
      </c>
      <c r="AD503" s="6">
        <f t="array" ref="AD503">SUM(($A503-A473:A503=J473:J503)*(N473:N503))</f>
        <v>6.59067698011145</v>
      </c>
      <c r="AE503" s="6">
        <f t="shared" si="411"/>
        <v>7494683.095718246</v>
      </c>
      <c r="AF503" s="6">
        <f t="shared" ref="AF503:AF566" si="438">AF502-S503-Q503</f>
        <v>6051566.2937878063</v>
      </c>
      <c r="AG503" s="6">
        <f t="shared" ref="AG503:AG566" si="439">AG502+Q503-V503-X503</f>
        <v>424771.88061582774</v>
      </c>
      <c r="AH503" s="6">
        <f t="shared" si="412"/>
        <v>262804.25591883581</v>
      </c>
      <c r="AI503" s="6">
        <f t="shared" si="413"/>
        <v>70127.61414128459</v>
      </c>
      <c r="AJ503" s="6">
        <f t="shared" si="414"/>
        <v>3789.4124990654041</v>
      </c>
      <c r="AK503" s="6">
        <f t="shared" si="415"/>
        <v>5067.2630260534488</v>
      </c>
      <c r="AL503" s="6">
        <f t="shared" si="416"/>
        <v>799.53239232653277</v>
      </c>
      <c r="AM503" s="6">
        <f t="shared" si="417"/>
        <v>9656.2079174453866</v>
      </c>
      <c r="AN503" s="6">
        <f t="shared" si="418"/>
        <v>675756.84333704296</v>
      </c>
      <c r="AO503" s="6">
        <f t="shared" si="419"/>
        <v>5316.9042817595109</v>
      </c>
      <c r="AP503" s="6">
        <f t="shared" si="420"/>
        <v>6.4762692406249176</v>
      </c>
      <c r="AQ503" s="14">
        <f t="shared" si="421"/>
        <v>13</v>
      </c>
      <c r="AR503" s="146">
        <f t="shared" si="422"/>
        <v>0</v>
      </c>
      <c r="AS503" s="146">
        <f t="shared" si="423"/>
        <v>0.73</v>
      </c>
      <c r="AT503" s="146">
        <f t="shared" si="424"/>
        <v>1</v>
      </c>
      <c r="AU503" s="77">
        <f t="shared" si="425"/>
        <v>0</v>
      </c>
      <c r="AV503" s="77">
        <f t="shared" si="426"/>
        <v>707.08875849496894</v>
      </c>
      <c r="AW503" s="77">
        <f t="shared" si="427"/>
        <v>37.215197815524682</v>
      </c>
      <c r="AX503" s="77">
        <f t="shared" si="428"/>
        <v>12.532004524490127</v>
      </c>
      <c r="AY503" s="6">
        <f t="shared" ref="AY503:AY566" si="440">SUM(AU503:AX503)</f>
        <v>756.83596083498378</v>
      </c>
      <c r="AZ503" s="6">
        <f t="shared" si="429"/>
        <v>341292.61605034041</v>
      </c>
      <c r="BA503" s="6">
        <f t="shared" si="430"/>
        <v>752.35183117880456</v>
      </c>
      <c r="BB503" s="6">
        <f t="shared" si="431"/>
        <v>760857.56967753172</v>
      </c>
      <c r="BC503" s="6">
        <f t="shared" si="432"/>
        <v>152171.51393550637</v>
      </c>
      <c r="BD503" s="6">
        <f t="shared" si="433"/>
        <v>30130.652165303774</v>
      </c>
      <c r="BE503" s="6">
        <f t="shared" si="434"/>
        <v>761881.5</v>
      </c>
      <c r="BF503" s="6">
        <f t="shared" ref="BF503:BF566" si="441">BF502+X503</f>
        <v>262804.25591883581</v>
      </c>
      <c r="BG503" s="6"/>
      <c r="BH503" s="6"/>
      <c r="BI503" s="51">
        <f t="shared" si="435"/>
        <v>0.86412435211618244</v>
      </c>
      <c r="BT503" s="18"/>
    </row>
    <row r="504" spans="1:72">
      <c r="A504">
        <f t="shared" si="388"/>
        <v>481</v>
      </c>
      <c r="B504" s="30">
        <f t="shared" si="389"/>
        <v>44250</v>
      </c>
      <c r="C504" s="14">
        <f t="shared" si="390"/>
        <v>11</v>
      </c>
      <c r="D504" s="14">
        <f t="shared" si="391"/>
        <v>3</v>
      </c>
      <c r="E504" s="14">
        <f t="shared" si="392"/>
        <v>3</v>
      </c>
      <c r="F504" s="53">
        <f t="shared" si="393"/>
        <v>44250</v>
      </c>
      <c r="G504" s="66">
        <f t="shared" si="394"/>
        <v>1.1499999999999999</v>
      </c>
      <c r="H504" s="66">
        <f t="shared" si="387"/>
        <v>0.1</v>
      </c>
      <c r="I504" s="172">
        <f t="shared" si="395"/>
        <v>5.0000000000000001E-3</v>
      </c>
      <c r="J504" s="14">
        <f t="shared" si="396"/>
        <v>6</v>
      </c>
      <c r="K504" s="18">
        <f t="shared" si="397"/>
        <v>0.14285714285714285</v>
      </c>
      <c r="L504" s="18">
        <f t="shared" si="398"/>
        <v>6.6666666666666671E-3</v>
      </c>
      <c r="M504" s="6">
        <f t="shared" si="399"/>
        <v>1270.5695766801082</v>
      </c>
      <c r="N504" s="6">
        <f t="shared" si="436"/>
        <v>6.3528478834005409</v>
      </c>
      <c r="O504" s="6">
        <f t="shared" si="400"/>
        <v>5600391.3546306808</v>
      </c>
      <c r="P504" s="6">
        <f>IF($B504&lt;$D$12,0,IF('Plot Data'!X454&gt;0,'Plot Data'!X454,MAX(0,MIN($D$15,$O504))))</f>
        <v>21886</v>
      </c>
      <c r="Q504" s="97">
        <f t="shared" si="401"/>
        <v>19687.560297935179</v>
      </c>
      <c r="R504" s="97">
        <f t="shared" si="402"/>
        <v>2198.4397020648198</v>
      </c>
      <c r="S504" s="6">
        <f t="shared" si="403"/>
        <v>1187.23510371007</v>
      </c>
      <c r="T504" s="6"/>
      <c r="U504" s="6"/>
      <c r="V504" s="6">
        <f t="shared" si="404"/>
        <v>83.334472970038121</v>
      </c>
      <c r="W504" s="149">
        <f t="shared" si="437"/>
        <v>0.97067852713616953</v>
      </c>
      <c r="X504" s="97">
        <f t="shared" si="405"/>
        <v>16914.246843336125</v>
      </c>
      <c r="Y504" s="6">
        <f t="shared" si="406"/>
        <v>263.62707920445803</v>
      </c>
      <c r="Z504" s="6">
        <f t="shared" si="407"/>
        <v>1001.3472680656782</v>
      </c>
      <c r="AA504" s="6">
        <f t="shared" si="408"/>
        <v>1001.7829009769405</v>
      </c>
      <c r="AB504" s="6">
        <f t="shared" si="409"/>
        <v>51.75245039402494</v>
      </c>
      <c r="AC504" s="6">
        <f t="shared" si="410"/>
        <v>68.926667535692502</v>
      </c>
      <c r="AD504" s="6">
        <f t="array" ref="AD504">SUM(($A504-A474:A504=J474:J504)*(N474:N504))</f>
        <v>6.4690562992531175</v>
      </c>
      <c r="AE504" s="6">
        <f t="shared" si="411"/>
        <v>7494676.626661947</v>
      </c>
      <c r="AF504" s="6">
        <f t="shared" si="438"/>
        <v>6030691.4983861614</v>
      </c>
      <c r="AG504" s="6">
        <f t="shared" si="439"/>
        <v>427461.8595974567</v>
      </c>
      <c r="AH504" s="6">
        <f t="shared" si="412"/>
        <v>279718.50276217196</v>
      </c>
      <c r="AI504" s="6">
        <f t="shared" si="413"/>
        <v>72326.053843349408</v>
      </c>
      <c r="AJ504" s="6">
        <f t="shared" si="414"/>
        <v>3795.0077284753766</v>
      </c>
      <c r="AK504" s="6">
        <f t="shared" si="415"/>
        <v>5015.0749427481624</v>
      </c>
      <c r="AL504" s="6">
        <f t="shared" si="416"/>
        <v>775.88911888561211</v>
      </c>
      <c r="AM504" s="6">
        <f t="shared" si="417"/>
        <v>9585.9717901091517</v>
      </c>
      <c r="AN504" s="6">
        <f t="shared" si="418"/>
        <v>674892.74028269516</v>
      </c>
      <c r="AO504" s="6">
        <f t="shared" si="419"/>
        <v>5323.3733380587637</v>
      </c>
      <c r="AP504" s="6">
        <f t="shared" si="420"/>
        <v>6.3793216724018622</v>
      </c>
      <c r="AQ504" s="14">
        <f t="shared" si="421"/>
        <v>13</v>
      </c>
      <c r="AR504" s="146">
        <f t="shared" si="422"/>
        <v>0</v>
      </c>
      <c r="AS504" s="146">
        <f t="shared" si="423"/>
        <v>0.73</v>
      </c>
      <c r="AT504" s="146">
        <f t="shared" si="424"/>
        <v>1</v>
      </c>
      <c r="AU504" s="77">
        <f t="shared" si="425"/>
        <v>0</v>
      </c>
      <c r="AV504" s="77">
        <f t="shared" si="426"/>
        <v>699.4199628993415</v>
      </c>
      <c r="AW504" s="77">
        <f t="shared" si="427"/>
        <v>36.811576994702186</v>
      </c>
      <c r="AX504" s="77">
        <f t="shared" si="428"/>
        <v>14.235862277040731</v>
      </c>
      <c r="AY504" s="6">
        <f t="shared" si="440"/>
        <v>750.46740217108436</v>
      </c>
      <c r="AZ504" s="6">
        <f t="shared" si="429"/>
        <v>342043.08345251152</v>
      </c>
      <c r="BA504" s="6">
        <f t="shared" si="430"/>
        <v>746.39379422013212</v>
      </c>
      <c r="BB504" s="6">
        <f t="shared" si="431"/>
        <v>762128.1392542118</v>
      </c>
      <c r="BC504" s="6">
        <f t="shared" si="432"/>
        <v>152425.6278508424</v>
      </c>
      <c r="BD504" s="6">
        <f t="shared" si="433"/>
        <v>30182.4046156978</v>
      </c>
      <c r="BE504" s="6">
        <f t="shared" si="434"/>
        <v>783767.5</v>
      </c>
      <c r="BF504" s="6">
        <f t="shared" si="441"/>
        <v>279718.50276217196</v>
      </c>
      <c r="BG504" s="6"/>
      <c r="BH504" s="6"/>
      <c r="BI504" s="51">
        <f t="shared" si="435"/>
        <v>0.86169873360633764</v>
      </c>
      <c r="BT504" s="18"/>
    </row>
    <row r="505" spans="1:72">
      <c r="A505">
        <f t="shared" si="388"/>
        <v>482</v>
      </c>
      <c r="B505" s="30">
        <f t="shared" si="389"/>
        <v>44251</v>
      </c>
      <c r="C505" s="14">
        <f t="shared" si="390"/>
        <v>11</v>
      </c>
      <c r="D505" s="14">
        <f t="shared" si="391"/>
        <v>3</v>
      </c>
      <c r="E505" s="14">
        <f t="shared" si="392"/>
        <v>3</v>
      </c>
      <c r="F505" s="53">
        <f t="shared" si="393"/>
        <v>44251</v>
      </c>
      <c r="G505" s="66">
        <f t="shared" si="394"/>
        <v>1.1499999999999999</v>
      </c>
      <c r="H505" s="66">
        <f t="shared" si="387"/>
        <v>0.1</v>
      </c>
      <c r="I505" s="172">
        <f t="shared" si="395"/>
        <v>5.0000000000000001E-3</v>
      </c>
      <c r="J505" s="14">
        <f t="shared" si="396"/>
        <v>6</v>
      </c>
      <c r="K505" s="18">
        <f t="shared" si="397"/>
        <v>0.14285714285714285</v>
      </c>
      <c r="L505" s="18">
        <f t="shared" si="398"/>
        <v>6.6666666666666671E-3</v>
      </c>
      <c r="M505" s="6">
        <f t="shared" si="399"/>
        <v>1263.7558328721238</v>
      </c>
      <c r="N505" s="6">
        <f t="shared" si="436"/>
        <v>6.3187791643606195</v>
      </c>
      <c r="O505" s="6">
        <f t="shared" si="400"/>
        <v>5578559.5566410627</v>
      </c>
      <c r="P505" s="6">
        <f>IF($B505&lt;$D$12,0,IF('Plot Data'!X455&gt;0,'Plot Data'!X455,MAX(0,MIN($D$15,$O505))))</f>
        <v>27682</v>
      </c>
      <c r="Q505" s="97">
        <f t="shared" si="401"/>
        <v>24895.907070353314</v>
      </c>
      <c r="R505" s="97">
        <f t="shared" si="402"/>
        <v>2786.0929296466875</v>
      </c>
      <c r="S505" s="6">
        <f t="shared" si="403"/>
        <v>1180.1084822360722</v>
      </c>
      <c r="T505" s="6"/>
      <c r="U505" s="6"/>
      <c r="V505" s="6">
        <f t="shared" si="404"/>
        <v>83.647350636051755</v>
      </c>
      <c r="W505" s="149">
        <f t="shared" si="437"/>
        <v>0.97048858109702885</v>
      </c>
      <c r="X505" s="97">
        <f t="shared" si="405"/>
        <v>16366.617174867097</v>
      </c>
      <c r="Y505" s="6">
        <f t="shared" si="406"/>
        <v>258.76225197012468</v>
      </c>
      <c r="Z505" s="6">
        <f t="shared" si="407"/>
        <v>1006.1850428078119</v>
      </c>
      <c r="AA505" s="6">
        <f t="shared" si="408"/>
        <v>983.29655748647383</v>
      </c>
      <c r="AB505" s="6">
        <f t="shared" si="409"/>
        <v>50.979723034965318</v>
      </c>
      <c r="AC505" s="6">
        <f t="shared" si="410"/>
        <v>66.383341664208217</v>
      </c>
      <c r="AD505" s="6">
        <f t="array" ref="AD505">SUM(($A505-A475:A505=J475:J505)*(N475:N505))</f>
        <v>6.3724653793706647</v>
      </c>
      <c r="AE505" s="6">
        <f t="shared" si="411"/>
        <v>7494670.2541965675</v>
      </c>
      <c r="AF505" s="6">
        <f t="shared" si="438"/>
        <v>6004615.4828335717</v>
      </c>
      <c r="AG505" s="6">
        <f t="shared" si="439"/>
        <v>435907.50214230688</v>
      </c>
      <c r="AH505" s="6">
        <f t="shared" si="412"/>
        <v>296085.11993703904</v>
      </c>
      <c r="AI505" s="6">
        <f t="shared" si="413"/>
        <v>75112.1467729961</v>
      </c>
      <c r="AJ505" s="6">
        <f t="shared" si="414"/>
        <v>3793.8162665695636</v>
      </c>
      <c r="AK505" s="6">
        <f t="shared" si="415"/>
        <v>4986.9837050345359</v>
      </c>
      <c r="AL505" s="6">
        <f t="shared" si="416"/>
        <v>754.11303487699865</v>
      </c>
      <c r="AM505" s="6">
        <f t="shared" si="417"/>
        <v>9534.9130064810979</v>
      </c>
      <c r="AN505" s="6">
        <f t="shared" si="418"/>
        <v>673415.0895041693</v>
      </c>
      <c r="AO505" s="6">
        <f t="shared" si="419"/>
        <v>5329.7458034381343</v>
      </c>
      <c r="AP505" s="6">
        <f t="shared" si="420"/>
        <v>6.309875818047268</v>
      </c>
      <c r="AQ505" s="14">
        <f t="shared" si="421"/>
        <v>13</v>
      </c>
      <c r="AR505" s="146">
        <f t="shared" si="422"/>
        <v>0</v>
      </c>
      <c r="AS505" s="146">
        <f t="shared" si="423"/>
        <v>0.73</v>
      </c>
      <c r="AT505" s="146">
        <f t="shared" si="424"/>
        <v>1</v>
      </c>
      <c r="AU505" s="77">
        <f t="shared" si="425"/>
        <v>0</v>
      </c>
      <c r="AV505" s="77">
        <f t="shared" si="426"/>
        <v>695.09525838110721</v>
      </c>
      <c r="AW505" s="77">
        <f t="shared" si="427"/>
        <v>36.583960967426698</v>
      </c>
      <c r="AX505" s="77">
        <f t="shared" si="428"/>
        <v>13.973161606386739</v>
      </c>
      <c r="AY505" s="6">
        <f t="shared" si="440"/>
        <v>745.65238095492066</v>
      </c>
      <c r="AZ505" s="6">
        <f t="shared" si="429"/>
        <v>342788.73583346646</v>
      </c>
      <c r="BA505" s="6">
        <f t="shared" si="430"/>
        <v>745.45495968896591</v>
      </c>
      <c r="BB505" s="6">
        <f t="shared" si="431"/>
        <v>763391.89508708392</v>
      </c>
      <c r="BC505" s="6">
        <f t="shared" si="432"/>
        <v>152678.37901741682</v>
      </c>
      <c r="BD505" s="6">
        <f t="shared" si="433"/>
        <v>30233.384338732765</v>
      </c>
      <c r="BE505" s="6">
        <f t="shared" si="434"/>
        <v>811449.5</v>
      </c>
      <c r="BF505" s="6">
        <f t="shared" si="441"/>
        <v>296085.11993703904</v>
      </c>
      <c r="BG505" s="6"/>
      <c r="BH505" s="6"/>
      <c r="BI505" s="51">
        <f t="shared" si="435"/>
        <v>0.85934707819461043</v>
      </c>
      <c r="BT505" s="18"/>
    </row>
    <row r="506" spans="1:72">
      <c r="A506">
        <f t="shared" si="388"/>
        <v>483</v>
      </c>
      <c r="B506" s="30">
        <f t="shared" si="389"/>
        <v>44252</v>
      </c>
      <c r="C506" s="14">
        <f t="shared" si="390"/>
        <v>11</v>
      </c>
      <c r="D506" s="14">
        <f t="shared" si="391"/>
        <v>3</v>
      </c>
      <c r="E506" s="14">
        <f t="shared" si="392"/>
        <v>3</v>
      </c>
      <c r="F506" s="53">
        <f t="shared" si="393"/>
        <v>44252</v>
      </c>
      <c r="G506" s="66">
        <f t="shared" si="394"/>
        <v>1.1499999999999999</v>
      </c>
      <c r="H506" s="66">
        <f t="shared" si="387"/>
        <v>0.1</v>
      </c>
      <c r="I506" s="172">
        <f t="shared" si="395"/>
        <v>5.0000000000000001E-3</v>
      </c>
      <c r="J506" s="14">
        <f t="shared" si="396"/>
        <v>6</v>
      </c>
      <c r="K506" s="18">
        <f t="shared" si="397"/>
        <v>0.14189465069569429</v>
      </c>
      <c r="L506" s="18">
        <f t="shared" si="398"/>
        <v>6.6666666666666671E-3</v>
      </c>
      <c r="M506" s="6">
        <f t="shared" si="399"/>
        <v>1250.9759650320393</v>
      </c>
      <c r="N506" s="6">
        <f t="shared" si="436"/>
        <v>6.2548798251601969</v>
      </c>
      <c r="O506" s="6">
        <f t="shared" si="400"/>
        <v>5550915.5400115736</v>
      </c>
      <c r="P506" s="6">
        <f>IF($B506&lt;$D$12,0,IF('Plot Data'!X456&gt;0,'Plot Data'!X456,MAX(0,MIN($D$15,$O506))))</f>
        <v>33810.5</v>
      </c>
      <c r="Q506" s="97">
        <f t="shared" si="401"/>
        <v>30401.036590534015</v>
      </c>
      <c r="R506" s="97">
        <f t="shared" si="402"/>
        <v>3409.463409465985</v>
      </c>
      <c r="S506" s="6">
        <f t="shared" si="403"/>
        <v>1166.307404818956</v>
      </c>
      <c r="T506" s="6"/>
      <c r="U506" s="6"/>
      <c r="V506" s="6">
        <f t="shared" si="404"/>
        <v>84.668560213083438</v>
      </c>
      <c r="W506" s="149">
        <f t="shared" si="437"/>
        <v>0.97030007809934948</v>
      </c>
      <c r="X506" s="97">
        <f t="shared" si="405"/>
        <v>16316.199016387372</v>
      </c>
      <c r="Y506" s="6">
        <f t="shared" si="406"/>
        <v>254.8986151748266</v>
      </c>
      <c r="Z506" s="6">
        <f t="shared" si="407"/>
        <v>1016.4556613440866</v>
      </c>
      <c r="AA506" s="6">
        <f t="shared" si="408"/>
        <v>968.61473766434108</v>
      </c>
      <c r="AB506" s="6">
        <f t="shared" si="409"/>
        <v>50.426817800961899</v>
      </c>
      <c r="AC506" s="6">
        <f t="shared" si="410"/>
        <v>63.843020613597602</v>
      </c>
      <c r="AD506" s="6">
        <f t="array" ref="AD506">SUM(($A506-A476:A506=J476:J506)*(N476:N506))</f>
        <v>6.3033522251202374</v>
      </c>
      <c r="AE506" s="6">
        <f t="shared" si="411"/>
        <v>7494663.9508443419</v>
      </c>
      <c r="AF506" s="6">
        <f t="shared" si="438"/>
        <v>5973048.1388382185</v>
      </c>
      <c r="AG506" s="6">
        <f t="shared" si="439"/>
        <v>449907.67115624045</v>
      </c>
      <c r="AH506" s="6">
        <f t="shared" si="412"/>
        <v>312401.31895342644</v>
      </c>
      <c r="AI506" s="6">
        <f t="shared" si="413"/>
        <v>78521.610182462086</v>
      </c>
      <c r="AJ506" s="6">
        <f t="shared" si="414"/>
        <v>3773.4379550826898</v>
      </c>
      <c r="AK506" s="6">
        <f t="shared" si="415"/>
        <v>4984.3978109133195</v>
      </c>
      <c r="AL506" s="6">
        <f t="shared" si="416"/>
        <v>734.39347983924279</v>
      </c>
      <c r="AM506" s="6">
        <f t="shared" si="417"/>
        <v>9492.2292458352513</v>
      </c>
      <c r="AN506" s="6">
        <f t="shared" si="418"/>
        <v>671292.98246815614</v>
      </c>
      <c r="AO506" s="6">
        <f t="shared" si="419"/>
        <v>5336.0491556632542</v>
      </c>
      <c r="AP506" s="6">
        <f t="shared" si="420"/>
        <v>6.2705912042838463</v>
      </c>
      <c r="AQ506" s="14">
        <f t="shared" si="421"/>
        <v>13</v>
      </c>
      <c r="AR506" s="146">
        <f t="shared" si="422"/>
        <v>0</v>
      </c>
      <c r="AS506" s="146">
        <f t="shared" si="423"/>
        <v>0.73</v>
      </c>
      <c r="AT506" s="146">
        <f t="shared" si="424"/>
        <v>1</v>
      </c>
      <c r="AU506" s="77">
        <f t="shared" si="425"/>
        <v>0</v>
      </c>
      <c r="AV506" s="77">
        <f t="shared" si="426"/>
        <v>694.43433040354773</v>
      </c>
      <c r="AW506" s="77">
        <f t="shared" si="427"/>
        <v>36.549175284397251</v>
      </c>
      <c r="AX506" s="77">
        <f t="shared" si="428"/>
        <v>13.764525219440635</v>
      </c>
      <c r="AY506" s="6">
        <f t="shared" si="440"/>
        <v>744.74803090738567</v>
      </c>
      <c r="AZ506" s="6">
        <f t="shared" si="429"/>
        <v>343533.48386437382</v>
      </c>
      <c r="BA506" s="6">
        <f t="shared" si="430"/>
        <v>748.8052759419412</v>
      </c>
      <c r="BB506" s="6">
        <f t="shared" si="431"/>
        <v>764642.87105211592</v>
      </c>
      <c r="BC506" s="6">
        <f t="shared" si="432"/>
        <v>152928.57421042322</v>
      </c>
      <c r="BD506" s="6">
        <f t="shared" si="433"/>
        <v>30283.811156533728</v>
      </c>
      <c r="BE506" s="6">
        <f t="shared" si="434"/>
        <v>845260</v>
      </c>
      <c r="BF506" s="6">
        <f t="shared" si="441"/>
        <v>312401.31895342644</v>
      </c>
      <c r="BG506" s="6"/>
      <c r="BH506" s="6"/>
      <c r="BI506" s="51">
        <f t="shared" si="435"/>
        <v>0.85700384328384127</v>
      </c>
      <c r="BT506" s="18"/>
    </row>
    <row r="507" spans="1:72">
      <c r="A507">
        <f t="shared" si="388"/>
        <v>484</v>
      </c>
      <c r="B507" s="30">
        <f t="shared" si="389"/>
        <v>44253</v>
      </c>
      <c r="C507" s="14">
        <f t="shared" si="390"/>
        <v>11</v>
      </c>
      <c r="D507" s="14">
        <f t="shared" si="391"/>
        <v>3</v>
      </c>
      <c r="E507" s="14">
        <f t="shared" si="392"/>
        <v>3</v>
      </c>
      <c r="F507" s="53">
        <f t="shared" si="393"/>
        <v>44253</v>
      </c>
      <c r="G507" s="66">
        <f t="shared" si="394"/>
        <v>1.1499999999999999</v>
      </c>
      <c r="H507" s="66">
        <f t="shared" si="387"/>
        <v>0.1</v>
      </c>
      <c r="I507" s="172">
        <f t="shared" si="395"/>
        <v>5.0000000000000001E-3</v>
      </c>
      <c r="J507" s="14">
        <f t="shared" si="396"/>
        <v>6</v>
      </c>
      <c r="K507" s="18">
        <f t="shared" si="397"/>
        <v>0.14167301185334921</v>
      </c>
      <c r="L507" s="18">
        <f t="shared" si="398"/>
        <v>6.6666666666666671E-3</v>
      </c>
      <c r="M507" s="6">
        <f t="shared" si="399"/>
        <v>1245.6449268178999</v>
      </c>
      <c r="N507" s="6">
        <f t="shared" si="436"/>
        <v>6.2282246340895</v>
      </c>
      <c r="O507" s="6">
        <f t="shared" si="400"/>
        <v>5517135.963358731</v>
      </c>
      <c r="P507" s="6">
        <f>IF($B507&lt;$D$12,0,IF('Plot Data'!X457&gt;0,'Plot Data'!X457,MAX(0,MIN($D$15,$O507))))</f>
        <v>35238</v>
      </c>
      <c r="Q507" s="97">
        <f t="shared" si="401"/>
        <v>31677.824252797851</v>
      </c>
      <c r="R507" s="97">
        <f t="shared" si="402"/>
        <v>3560.1757472021491</v>
      </c>
      <c r="S507" s="6">
        <f t="shared" si="403"/>
        <v>1158.3914527646959</v>
      </c>
      <c r="T507" s="6"/>
      <c r="U507" s="6"/>
      <c r="V507" s="6">
        <f t="shared" si="404"/>
        <v>87.253474053203931</v>
      </c>
      <c r="W507" s="149">
        <f t="shared" si="437"/>
        <v>0.97011190159533334</v>
      </c>
      <c r="X507" s="97">
        <f t="shared" si="405"/>
        <v>16719.28553605128</v>
      </c>
      <c r="Y507" s="6">
        <f t="shared" si="406"/>
        <v>252.13408900480951</v>
      </c>
      <c r="Z507" s="6">
        <f t="shared" si="407"/>
        <v>1011.0046662976991</v>
      </c>
      <c r="AA507" s="6">
        <f t="shared" si="408"/>
        <v>958.10953821827604</v>
      </c>
      <c r="AB507" s="6">
        <f t="shared" si="409"/>
        <v>50.115015023872196</v>
      </c>
      <c r="AC507" s="6">
        <f t="shared" si="410"/>
        <v>61.331531391748292</v>
      </c>
      <c r="AD507" s="6">
        <f t="array" ref="AD507">SUM(($A507-A477:A507=J477:J507)*(N477:N507))</f>
        <v>6.2643768779840245</v>
      </c>
      <c r="AE507" s="6">
        <f t="shared" si="411"/>
        <v>7494657.6864674641</v>
      </c>
      <c r="AF507" s="6">
        <f t="shared" si="438"/>
        <v>5940211.9231326552</v>
      </c>
      <c r="AG507" s="6">
        <f t="shared" si="439"/>
        <v>464778.95639893383</v>
      </c>
      <c r="AH507" s="6">
        <f t="shared" si="412"/>
        <v>329120.6044894777</v>
      </c>
      <c r="AI507" s="6">
        <f t="shared" si="413"/>
        <v>82081.785929664242</v>
      </c>
      <c r="AJ507" s="6">
        <f t="shared" si="414"/>
        <v>3755.9441265980804</v>
      </c>
      <c r="AK507" s="6">
        <f t="shared" si="415"/>
        <v>4987.1779239688713</v>
      </c>
      <c r="AL507" s="6">
        <f t="shared" si="416"/>
        <v>716.91258659338268</v>
      </c>
      <c r="AM507" s="6">
        <f t="shared" si="417"/>
        <v>9460.0346371603337</v>
      </c>
      <c r="AN507" s="6">
        <f t="shared" si="418"/>
        <v>669004.3818795688</v>
      </c>
      <c r="AO507" s="6">
        <f t="shared" si="419"/>
        <v>5342.3135325412386</v>
      </c>
      <c r="AP507" s="6">
        <f t="shared" si="420"/>
        <v>6.2643461033951882</v>
      </c>
      <c r="AQ507" s="14">
        <f t="shared" si="421"/>
        <v>13</v>
      </c>
      <c r="AR507" s="146">
        <f t="shared" si="422"/>
        <v>0</v>
      </c>
      <c r="AS507" s="146">
        <f t="shared" si="423"/>
        <v>0.73</v>
      </c>
      <c r="AT507" s="146">
        <f t="shared" si="424"/>
        <v>1</v>
      </c>
      <c r="AU507" s="77">
        <f t="shared" si="425"/>
        <v>0</v>
      </c>
      <c r="AV507" s="77">
        <f t="shared" si="426"/>
        <v>697.7893271872174</v>
      </c>
      <c r="AW507" s="77">
        <f t="shared" si="427"/>
        <v>36.72575406248513</v>
      </c>
      <c r="AX507" s="77">
        <f t="shared" si="428"/>
        <v>13.615240806259713</v>
      </c>
      <c r="AY507" s="6">
        <f t="shared" si="440"/>
        <v>748.13032205596232</v>
      </c>
      <c r="AZ507" s="6">
        <f t="shared" si="429"/>
        <v>344281.61418642977</v>
      </c>
      <c r="BA507" s="6">
        <f t="shared" si="430"/>
        <v>756.84306978989787</v>
      </c>
      <c r="BB507" s="6">
        <f t="shared" si="431"/>
        <v>765888.51597893378</v>
      </c>
      <c r="BC507" s="6">
        <f t="shared" si="432"/>
        <v>153177.7031957868</v>
      </c>
      <c r="BD507" s="6">
        <f t="shared" si="433"/>
        <v>30333.926171557599</v>
      </c>
      <c r="BE507" s="6">
        <f t="shared" si="434"/>
        <v>880498</v>
      </c>
      <c r="BF507" s="6">
        <f t="shared" si="441"/>
        <v>329120.6044894777</v>
      </c>
      <c r="BG507" s="6"/>
      <c r="BH507" s="6"/>
      <c r="BI507" s="51">
        <f t="shared" si="435"/>
        <v>0.85460752811920904</v>
      </c>
      <c r="BT507" s="18"/>
    </row>
    <row r="508" spans="1:72">
      <c r="A508">
        <f t="shared" si="388"/>
        <v>485</v>
      </c>
      <c r="B508" s="30">
        <f t="shared" si="389"/>
        <v>44254</v>
      </c>
      <c r="C508" s="14">
        <f t="shared" si="390"/>
        <v>11</v>
      </c>
      <c r="D508" s="14">
        <f t="shared" si="391"/>
        <v>3</v>
      </c>
      <c r="E508" s="14">
        <f t="shared" si="392"/>
        <v>3</v>
      </c>
      <c r="F508" s="53">
        <f t="shared" si="393"/>
        <v>44254</v>
      </c>
      <c r="G508" s="66">
        <f t="shared" si="394"/>
        <v>1.1499999999999999</v>
      </c>
      <c r="H508" s="66">
        <f t="shared" si="387"/>
        <v>0.1</v>
      </c>
      <c r="I508" s="172">
        <f t="shared" si="395"/>
        <v>5.0000000000000001E-3</v>
      </c>
      <c r="J508" s="14">
        <f t="shared" si="396"/>
        <v>6</v>
      </c>
      <c r="K508" s="18">
        <f t="shared" si="397"/>
        <v>0.14144599482113712</v>
      </c>
      <c r="L508" s="18">
        <f t="shared" si="398"/>
        <v>6.6666666666666671E-3</v>
      </c>
      <c r="M508" s="6">
        <f t="shared" si="399"/>
        <v>1241.4590135290186</v>
      </c>
      <c r="N508" s="6">
        <f t="shared" si="436"/>
        <v>6.2072950676450933</v>
      </c>
      <c r="O508" s="6">
        <f t="shared" si="400"/>
        <v>5481920.004055758</v>
      </c>
      <c r="P508" s="6">
        <f>IF($B508&lt;$D$12,0,IF('Plot Data'!X458&gt;0,'Plot Data'!X458,MAX(0,MIN($D$15,$O508))))</f>
        <v>34720.5</v>
      </c>
      <c r="Q508" s="97">
        <f t="shared" si="401"/>
        <v>31205.988510425348</v>
      </c>
      <c r="R508" s="97">
        <f t="shared" si="402"/>
        <v>3514.5114895746487</v>
      </c>
      <c r="S508" s="6">
        <f t="shared" si="403"/>
        <v>1151.3723864638657</v>
      </c>
      <c r="T508" s="6"/>
      <c r="U508" s="6"/>
      <c r="V508" s="6">
        <f t="shared" si="404"/>
        <v>90.086627065152769</v>
      </c>
      <c r="W508" s="149">
        <f t="shared" si="437"/>
        <v>0.9699238678905211</v>
      </c>
      <c r="X508" s="97">
        <f t="shared" si="405"/>
        <v>14881.811884531066</v>
      </c>
      <c r="Y508" s="6">
        <f t="shared" si="406"/>
        <v>250.57507511936097</v>
      </c>
      <c r="Z508" s="6">
        <f t="shared" si="407"/>
        <v>1000.7807720256314</v>
      </c>
      <c r="AA508" s="6">
        <f t="shared" si="408"/>
        <v>952.18528545357162</v>
      </c>
      <c r="AB508" s="6">
        <f t="shared" si="409"/>
        <v>50.067363403283906</v>
      </c>
      <c r="AC508" s="6">
        <f t="shared" si="410"/>
        <v>58.86578880504134</v>
      </c>
      <c r="AD508" s="6">
        <f t="array" ref="AD508">SUM(($A508-A478:A508=J478:J508)*(N478:N508))</f>
        <v>6.2584204254104883</v>
      </c>
      <c r="AE508" s="6">
        <f t="shared" si="411"/>
        <v>7494651.4280470386</v>
      </c>
      <c r="AF508" s="6">
        <f t="shared" si="438"/>
        <v>5907854.5622357661</v>
      </c>
      <c r="AG508" s="6">
        <f t="shared" si="439"/>
        <v>481013.04639776301</v>
      </c>
      <c r="AH508" s="6">
        <f t="shared" si="412"/>
        <v>344002.41637400875</v>
      </c>
      <c r="AI508" s="6">
        <f t="shared" si="413"/>
        <v>85596.297419238894</v>
      </c>
      <c r="AJ508" s="6">
        <f t="shared" si="414"/>
        <v>3746.0472929821071</v>
      </c>
      <c r="AK508" s="6">
        <f t="shared" si="415"/>
        <v>4985.7060471376471</v>
      </c>
      <c r="AL508" s="6">
        <f t="shared" si="416"/>
        <v>701.85574076621481</v>
      </c>
      <c r="AM508" s="6">
        <f t="shared" si="417"/>
        <v>9433.6090808859699</v>
      </c>
      <c r="AN508" s="6">
        <f t="shared" si="418"/>
        <v>666751.49653937214</v>
      </c>
      <c r="AO508" s="6">
        <f t="shared" si="419"/>
        <v>5348.5719529666494</v>
      </c>
      <c r="AP508" s="6">
        <f t="shared" si="420"/>
        <v>6.2943145905389555</v>
      </c>
      <c r="AQ508" s="14">
        <f t="shared" si="421"/>
        <v>13</v>
      </c>
      <c r="AR508" s="146">
        <f t="shared" si="422"/>
        <v>0</v>
      </c>
      <c r="AS508" s="146">
        <f t="shared" si="423"/>
        <v>0.73</v>
      </c>
      <c r="AT508" s="146">
        <f t="shared" si="424"/>
        <v>1</v>
      </c>
      <c r="AU508" s="77">
        <f t="shared" si="425"/>
        <v>0</v>
      </c>
      <c r="AV508" s="77">
        <f t="shared" si="426"/>
        <v>704.91200114212393</v>
      </c>
      <c r="AW508" s="77">
        <f t="shared" si="427"/>
        <v>37.100631639059159</v>
      </c>
      <c r="AX508" s="77">
        <f t="shared" si="428"/>
        <v>13.531054056445498</v>
      </c>
      <c r="AY508" s="6">
        <f t="shared" si="440"/>
        <v>755.54368683762868</v>
      </c>
      <c r="AZ508" s="6">
        <f t="shared" si="429"/>
        <v>345037.15787326742</v>
      </c>
      <c r="BA508" s="6">
        <f t="shared" si="430"/>
        <v>752.86123201543728</v>
      </c>
      <c r="BB508" s="6">
        <f t="shared" si="431"/>
        <v>767129.97499246278</v>
      </c>
      <c r="BC508" s="6">
        <f t="shared" si="432"/>
        <v>153425.99499849259</v>
      </c>
      <c r="BD508" s="6">
        <f t="shared" si="433"/>
        <v>30383.993534960882</v>
      </c>
      <c r="BE508" s="6">
        <f t="shared" si="434"/>
        <v>915218.5</v>
      </c>
      <c r="BF508" s="6">
        <f t="shared" si="441"/>
        <v>344002.41637400875</v>
      </c>
      <c r="BG508" s="6"/>
      <c r="BH508" s="6"/>
      <c r="BI508" s="51">
        <f t="shared" si="435"/>
        <v>0.85245693812051571</v>
      </c>
      <c r="BT508" s="18"/>
    </row>
    <row r="509" spans="1:72">
      <c r="A509">
        <f t="shared" si="388"/>
        <v>486</v>
      </c>
      <c r="B509" s="30">
        <f t="shared" si="389"/>
        <v>44255</v>
      </c>
      <c r="C509" s="14">
        <f t="shared" si="390"/>
        <v>11</v>
      </c>
      <c r="D509" s="14">
        <f t="shared" si="391"/>
        <v>3</v>
      </c>
      <c r="E509" s="14">
        <f t="shared" si="392"/>
        <v>3</v>
      </c>
      <c r="F509" s="53">
        <f t="shared" si="393"/>
        <v>44255</v>
      </c>
      <c r="G509" s="66">
        <f t="shared" si="394"/>
        <v>1.1499999999999999</v>
      </c>
      <c r="H509" s="66">
        <f t="shared" si="387"/>
        <v>0.1</v>
      </c>
      <c r="I509" s="172">
        <f t="shared" si="395"/>
        <v>5.0000000000000001E-3</v>
      </c>
      <c r="J509" s="14">
        <f t="shared" si="396"/>
        <v>6</v>
      </c>
      <c r="K509" s="18">
        <f t="shared" si="397"/>
        <v>0.14124194782524238</v>
      </c>
      <c r="L509" s="18">
        <f t="shared" si="398"/>
        <v>6.6666666666666671E-3</v>
      </c>
      <c r="M509" s="6">
        <f t="shared" si="399"/>
        <v>1237.968887959855</v>
      </c>
      <c r="N509" s="6">
        <f t="shared" si="436"/>
        <v>6.1898444397992751</v>
      </c>
      <c r="O509" s="6">
        <f t="shared" si="400"/>
        <v>5447216.64612123</v>
      </c>
      <c r="P509" s="6">
        <f>IF($B509&lt;$D$12,0,IF('Plot Data'!X459&gt;0,'Plot Data'!X459,MAX(0,MIN($D$15,$O509))))</f>
        <v>14726</v>
      </c>
      <c r="Q509" s="97">
        <f t="shared" si="401"/>
        <v>13232.589984211461</v>
      </c>
      <c r="R509" s="97">
        <f t="shared" si="402"/>
        <v>1493.4100157885375</v>
      </c>
      <c r="S509" s="6">
        <f t="shared" si="403"/>
        <v>1144.7631396769314</v>
      </c>
      <c r="T509" s="6"/>
      <c r="U509" s="6"/>
      <c r="V509" s="6">
        <f t="shared" si="404"/>
        <v>93.205748282923594</v>
      </c>
      <c r="W509" s="149">
        <f t="shared" si="437"/>
        <v>0.96973592604453329</v>
      </c>
      <c r="X509" s="97">
        <f t="shared" si="405"/>
        <v>8465.6021948458601</v>
      </c>
      <c r="Y509" s="6">
        <f t="shared" si="406"/>
        <v>250.33681701641956</v>
      </c>
      <c r="Z509" s="6">
        <f t="shared" si="407"/>
        <v>996.51594145432</v>
      </c>
      <c r="AA509" s="6">
        <f t="shared" si="408"/>
        <v>951.2799046623943</v>
      </c>
      <c r="AB509" s="6">
        <f t="shared" si="409"/>
        <v>50.309252140390591</v>
      </c>
      <c r="AC509" s="6">
        <f t="shared" si="410"/>
        <v>56.491558494181845</v>
      </c>
      <c r="AD509" s="6">
        <f t="array" ref="AD509">SUM(($A509-A479:A509=J479:J509)*(N479:N509))</f>
        <v>6.2886565175488238</v>
      </c>
      <c r="AE509" s="6">
        <f t="shared" si="411"/>
        <v>7494645.1393905208</v>
      </c>
      <c r="AF509" s="6">
        <f t="shared" si="438"/>
        <v>5893477.2091118777</v>
      </c>
      <c r="AG509" s="6">
        <f t="shared" si="439"/>
        <v>485686.82843884575</v>
      </c>
      <c r="AH509" s="6">
        <f t="shared" si="412"/>
        <v>352468.0185688546</v>
      </c>
      <c r="AI509" s="6">
        <f t="shared" si="413"/>
        <v>87089.707435027434</v>
      </c>
      <c r="AJ509" s="6">
        <f t="shared" si="414"/>
        <v>3737.163422471222</v>
      </c>
      <c r="AK509" s="6">
        <f t="shared" si="415"/>
        <v>4980.632831789183</v>
      </c>
      <c r="AL509" s="6">
        <f t="shared" si="416"/>
        <v>689.38477789487479</v>
      </c>
      <c r="AM509" s="6">
        <f t="shared" si="417"/>
        <v>9407.1810321552803</v>
      </c>
      <c r="AN509" s="6">
        <f t="shared" si="418"/>
        <v>666516.19480375666</v>
      </c>
      <c r="AO509" s="6">
        <f t="shared" si="419"/>
        <v>5354.860609484198</v>
      </c>
      <c r="AP509" s="6">
        <f t="shared" si="420"/>
        <v>6.3638578149711975</v>
      </c>
      <c r="AQ509" s="14">
        <f t="shared" si="421"/>
        <v>13</v>
      </c>
      <c r="AR509" s="146">
        <f t="shared" si="422"/>
        <v>0</v>
      </c>
      <c r="AS509" s="146">
        <f t="shared" si="423"/>
        <v>0.73</v>
      </c>
      <c r="AT509" s="146">
        <f t="shared" si="424"/>
        <v>1</v>
      </c>
      <c r="AU509" s="77">
        <f t="shared" si="425"/>
        <v>0</v>
      </c>
      <c r="AV509" s="77">
        <f t="shared" si="426"/>
        <v>701.13173607745421</v>
      </c>
      <c r="AW509" s="77">
        <f t="shared" si="427"/>
        <v>36.901670319866014</v>
      </c>
      <c r="AX509" s="77">
        <f t="shared" si="428"/>
        <v>13.518188118886656</v>
      </c>
      <c r="AY509" s="6">
        <f t="shared" si="440"/>
        <v>751.55159451620693</v>
      </c>
      <c r="AZ509" s="6">
        <f t="shared" si="429"/>
        <v>345788.70946778363</v>
      </c>
      <c r="BA509" s="6">
        <f t="shared" si="430"/>
        <v>750.41848261117207</v>
      </c>
      <c r="BB509" s="6">
        <f t="shared" si="431"/>
        <v>768367.94388042262</v>
      </c>
      <c r="BC509" s="6">
        <f t="shared" si="432"/>
        <v>153673.58877608457</v>
      </c>
      <c r="BD509" s="6">
        <f t="shared" si="433"/>
        <v>30434.302787101275</v>
      </c>
      <c r="BE509" s="6">
        <f t="shared" si="434"/>
        <v>929944.5</v>
      </c>
      <c r="BF509" s="6">
        <f t="shared" si="441"/>
        <v>352468.0185688546</v>
      </c>
      <c r="BG509" s="6"/>
      <c r="BH509" s="6"/>
      <c r="BI509" s="51">
        <f t="shared" si="435"/>
        <v>0.851162919512089</v>
      </c>
      <c r="BT509" s="18"/>
    </row>
    <row r="510" spans="1:72">
      <c r="A510">
        <f t="shared" si="388"/>
        <v>487</v>
      </c>
      <c r="B510" s="30">
        <f t="shared" si="389"/>
        <v>44256</v>
      </c>
      <c r="C510" s="14">
        <f t="shared" si="390"/>
        <v>11</v>
      </c>
      <c r="D510" s="14">
        <f t="shared" si="391"/>
        <v>3</v>
      </c>
      <c r="E510" s="14">
        <f t="shared" si="392"/>
        <v>3</v>
      </c>
      <c r="F510" s="53">
        <f t="shared" si="393"/>
        <v>44256</v>
      </c>
      <c r="G510" s="66">
        <f t="shared" si="394"/>
        <v>1.1499999999999999</v>
      </c>
      <c r="H510" s="66">
        <f t="shared" si="387"/>
        <v>0.1</v>
      </c>
      <c r="I510" s="172">
        <f t="shared" si="395"/>
        <v>3.8999999999999998E-3</v>
      </c>
      <c r="J510" s="14">
        <f t="shared" si="396"/>
        <v>6</v>
      </c>
      <c r="K510" s="18">
        <f t="shared" si="397"/>
        <v>0.14111903065232057</v>
      </c>
      <c r="L510" s="18">
        <f t="shared" si="398"/>
        <v>6.6666666666666671E-3</v>
      </c>
      <c r="M510" s="6">
        <f t="shared" si="399"/>
        <v>1234.8428553449587</v>
      </c>
      <c r="N510" s="6">
        <f t="shared" si="436"/>
        <v>4.8158871358453386</v>
      </c>
      <c r="O510" s="6">
        <f t="shared" si="400"/>
        <v>5432507.7646046104</v>
      </c>
      <c r="P510" s="6">
        <f>IF($B510&lt;$D$12,0,IF('Plot Data'!X460&gt;0,'Plot Data'!X460,MAX(0,MIN($D$15,$O510))))</f>
        <v>18155</v>
      </c>
      <c r="Q510" s="97">
        <f t="shared" si="401"/>
        <v>16310.394255512605</v>
      </c>
      <c r="R510" s="97">
        <f t="shared" si="402"/>
        <v>1844.6057444873954</v>
      </c>
      <c r="S510" s="6">
        <f t="shared" si="403"/>
        <v>1140.8263186165611</v>
      </c>
      <c r="T510" s="6"/>
      <c r="U510" s="6"/>
      <c r="V510" s="6">
        <f t="shared" si="404"/>
        <v>94.016536728397696</v>
      </c>
      <c r="W510" s="149">
        <f t="shared" si="437"/>
        <v>0.96954820999384106</v>
      </c>
      <c r="X510" s="97">
        <f t="shared" si="405"/>
        <v>11853.495059659253</v>
      </c>
      <c r="Y510" s="6">
        <f t="shared" si="406"/>
        <v>251.54626070195297</v>
      </c>
      <c r="Z510" s="6">
        <f t="shared" si="407"/>
        <v>993.16721082321499</v>
      </c>
      <c r="AA510" s="6">
        <f t="shared" si="408"/>
        <v>955.87579066742126</v>
      </c>
      <c r="AB510" s="6">
        <f t="shared" si="409"/>
        <v>50.822783067204327</v>
      </c>
      <c r="AC510" s="6">
        <f t="shared" si="410"/>
        <v>54.240433086440071</v>
      </c>
      <c r="AD510" s="6">
        <f t="array" ref="AD510">SUM(($A510-A480:A510=J480:J510)*(N480:N510))</f>
        <v>6.3528478834005409</v>
      </c>
      <c r="AE510" s="6">
        <f t="shared" si="411"/>
        <v>7494638.7865426373</v>
      </c>
      <c r="AF510" s="6">
        <f t="shared" si="438"/>
        <v>5876025.9885377483</v>
      </c>
      <c r="AG510" s="6">
        <f t="shared" si="439"/>
        <v>490049.71109797072</v>
      </c>
      <c r="AH510" s="6">
        <f t="shared" si="412"/>
        <v>364321.51362851384</v>
      </c>
      <c r="AI510" s="6">
        <f t="shared" si="413"/>
        <v>88934.313179514837</v>
      </c>
      <c r="AJ510" s="6">
        <f t="shared" si="414"/>
        <v>3727.2928062910128</v>
      </c>
      <c r="AK510" s="6">
        <f t="shared" si="415"/>
        <v>4967.1014688777732</v>
      </c>
      <c r="AL510" s="6">
        <f t="shared" si="416"/>
        <v>679.61427999223861</v>
      </c>
      <c r="AM510" s="6">
        <f t="shared" si="417"/>
        <v>9374.0085551610246</v>
      </c>
      <c r="AN510" s="6">
        <f t="shared" si="418"/>
        <v>665933.25154372503</v>
      </c>
      <c r="AO510" s="6">
        <f t="shared" si="419"/>
        <v>5361.2134573675985</v>
      </c>
      <c r="AP510" s="6">
        <f t="shared" si="420"/>
        <v>6.3298822297267963</v>
      </c>
      <c r="AQ510" s="14">
        <f t="shared" si="421"/>
        <v>13</v>
      </c>
      <c r="AR510" s="146">
        <f t="shared" si="422"/>
        <v>0</v>
      </c>
      <c r="AS510" s="146">
        <f t="shared" si="423"/>
        <v>0.73</v>
      </c>
      <c r="AT510" s="146">
        <f t="shared" si="424"/>
        <v>1</v>
      </c>
      <c r="AU510" s="77">
        <f t="shared" si="425"/>
        <v>0</v>
      </c>
      <c r="AV510" s="77">
        <f t="shared" si="426"/>
        <v>694.04146539977535</v>
      </c>
      <c r="AW510" s="77">
        <f t="shared" si="427"/>
        <v>36.52849817893555</v>
      </c>
      <c r="AX510" s="77">
        <f t="shared" si="428"/>
        <v>13.58349807790546</v>
      </c>
      <c r="AY510" s="6">
        <f t="shared" si="440"/>
        <v>744.1534616566164</v>
      </c>
      <c r="AZ510" s="6">
        <f t="shared" si="429"/>
        <v>346532.86292944022</v>
      </c>
      <c r="BA510" s="6">
        <f t="shared" si="430"/>
        <v>748.60669701425854</v>
      </c>
      <c r="BB510" s="6">
        <f t="shared" si="431"/>
        <v>769602.78673576762</v>
      </c>
      <c r="BC510" s="6">
        <f t="shared" si="432"/>
        <v>153920.55734715355</v>
      </c>
      <c r="BD510" s="6">
        <f t="shared" si="433"/>
        <v>30485.125570168479</v>
      </c>
      <c r="BE510" s="6">
        <f t="shared" si="434"/>
        <v>948099.5</v>
      </c>
      <c r="BF510" s="6">
        <f t="shared" si="441"/>
        <v>364321.51362851384</v>
      </c>
      <c r="BG510" s="6"/>
      <c r="BH510" s="6"/>
      <c r="BI510" s="51">
        <f t="shared" si="435"/>
        <v>0.84941728093242275</v>
      </c>
      <c r="BT510" s="18"/>
    </row>
    <row r="511" spans="1:72">
      <c r="A511">
        <f t="shared" si="388"/>
        <v>488</v>
      </c>
      <c r="B511" s="30">
        <f t="shared" si="389"/>
        <v>44257</v>
      </c>
      <c r="C511" s="14">
        <f t="shared" si="390"/>
        <v>11</v>
      </c>
      <c r="D511" s="14">
        <f t="shared" si="391"/>
        <v>3</v>
      </c>
      <c r="E511" s="14">
        <f t="shared" si="392"/>
        <v>3</v>
      </c>
      <c r="F511" s="53">
        <f t="shared" si="393"/>
        <v>44257</v>
      </c>
      <c r="G511" s="66">
        <f t="shared" si="394"/>
        <v>1.1499999999999999</v>
      </c>
      <c r="H511" s="66">
        <f t="shared" si="387"/>
        <v>0.1</v>
      </c>
      <c r="I511" s="172">
        <f t="shared" si="395"/>
        <v>3.8999999999999998E-3</v>
      </c>
      <c r="J511" s="14">
        <f t="shared" si="396"/>
        <v>6</v>
      </c>
      <c r="K511" s="18">
        <f t="shared" si="397"/>
        <v>0.14095304601986816</v>
      </c>
      <c r="L511" s="18">
        <f t="shared" si="398"/>
        <v>6.6666666666666671E-3</v>
      </c>
      <c r="M511" s="6">
        <f t="shared" si="399"/>
        <v>1230.0321182493592</v>
      </c>
      <c r="N511" s="6">
        <f t="shared" si="436"/>
        <v>4.7971252611725008</v>
      </c>
      <c r="O511" s="6">
        <f t="shared" si="400"/>
        <v>5414375.5612893552</v>
      </c>
      <c r="P511" s="6">
        <f>IF($B511&lt;$D$12,0,IF('Plot Data'!X461&gt;0,'Plot Data'!X461,MAX(0,MIN($D$15,$O511))))</f>
        <v>29668.5</v>
      </c>
      <c r="Q511" s="97">
        <f t="shared" si="401"/>
        <v>26648.419937076993</v>
      </c>
      <c r="R511" s="97">
        <f t="shared" si="402"/>
        <v>3020.0800629230075</v>
      </c>
      <c r="S511" s="6">
        <f t="shared" si="403"/>
        <v>1135.3463318042159</v>
      </c>
      <c r="T511" s="6"/>
      <c r="U511" s="6"/>
      <c r="V511" s="6">
        <f t="shared" si="404"/>
        <v>94.685786445143222</v>
      </c>
      <c r="W511" s="149">
        <f t="shared" si="437"/>
        <v>0.96936087709131968</v>
      </c>
      <c r="X511" s="97">
        <f t="shared" si="405"/>
        <v>14869.967594439267</v>
      </c>
      <c r="Y511" s="6">
        <f t="shared" si="406"/>
        <v>254.11391533602165</v>
      </c>
      <c r="Z511" s="6">
        <f t="shared" si="407"/>
        <v>990.37511036788408</v>
      </c>
      <c r="AA511" s="6">
        <f t="shared" si="408"/>
        <v>965.63287827688225</v>
      </c>
      <c r="AB511" s="6">
        <f t="shared" si="409"/>
        <v>50.550233314884956</v>
      </c>
      <c r="AC511" s="6">
        <f t="shared" si="410"/>
        <v>52.112857944999362</v>
      </c>
      <c r="AD511" s="6">
        <f t="array" ref="AD511">SUM(($A511-A481:A511=J481:J511)*(N481:N511))</f>
        <v>6.3187791643606195</v>
      </c>
      <c r="AE511" s="6">
        <f t="shared" si="411"/>
        <v>7494632.4677634733</v>
      </c>
      <c r="AF511" s="6">
        <f t="shared" si="438"/>
        <v>5848242.2222688673</v>
      </c>
      <c r="AG511" s="6">
        <f t="shared" si="439"/>
        <v>501733.47765416326</v>
      </c>
      <c r="AH511" s="6">
        <f t="shared" si="412"/>
        <v>379191.48122295312</v>
      </c>
      <c r="AI511" s="6">
        <f t="shared" si="413"/>
        <v>91954.393242437844</v>
      </c>
      <c r="AJ511" s="6">
        <f t="shared" si="414"/>
        <v>3712.8358988364653</v>
      </c>
      <c r="AK511" s="6">
        <f t="shared" si="415"/>
        <v>4941.2934676538898</v>
      </c>
      <c r="AL511" s="6">
        <f t="shared" si="416"/>
        <v>671.73287619776352</v>
      </c>
      <c r="AM511" s="6">
        <f t="shared" si="417"/>
        <v>9325.8622426881193</v>
      </c>
      <c r="AN511" s="6">
        <f t="shared" si="418"/>
        <v>664185.03113235987</v>
      </c>
      <c r="AO511" s="6">
        <f t="shared" si="419"/>
        <v>5367.5322365319589</v>
      </c>
      <c r="AP511" s="6">
        <f t="shared" si="420"/>
        <v>6.3084140675993172</v>
      </c>
      <c r="AQ511" s="14">
        <f t="shared" si="421"/>
        <v>13</v>
      </c>
      <c r="AR511" s="146">
        <f t="shared" si="422"/>
        <v>0</v>
      </c>
      <c r="AS511" s="146">
        <f t="shared" si="423"/>
        <v>0.73</v>
      </c>
      <c r="AT511" s="146">
        <f t="shared" si="424"/>
        <v>1</v>
      </c>
      <c r="AU511" s="77">
        <f t="shared" si="425"/>
        <v>0</v>
      </c>
      <c r="AV511" s="77">
        <f t="shared" si="426"/>
        <v>691.0838053985708</v>
      </c>
      <c r="AW511" s="77">
        <f t="shared" si="427"/>
        <v>36.372831863082673</v>
      </c>
      <c r="AX511" s="77">
        <f t="shared" si="428"/>
        <v>13.722151428145168</v>
      </c>
      <c r="AY511" s="6">
        <f t="shared" si="440"/>
        <v>741.17878868979858</v>
      </c>
      <c r="AZ511" s="6">
        <f t="shared" si="429"/>
        <v>347274.04171813</v>
      </c>
      <c r="BA511" s="6">
        <f t="shared" si="430"/>
        <v>747.27975223121132</v>
      </c>
      <c r="BB511" s="6">
        <f t="shared" si="431"/>
        <v>770832.81885401695</v>
      </c>
      <c r="BC511" s="6">
        <f t="shared" si="432"/>
        <v>154166.56377080342</v>
      </c>
      <c r="BD511" s="6">
        <f t="shared" si="433"/>
        <v>30535.675803483362</v>
      </c>
      <c r="BE511" s="6">
        <f t="shared" si="434"/>
        <v>977768</v>
      </c>
      <c r="BF511" s="6">
        <f t="shared" si="441"/>
        <v>379191.48122295312</v>
      </c>
      <c r="BG511" s="6"/>
      <c r="BH511" s="6"/>
      <c r="BI511" s="51">
        <f t="shared" si="435"/>
        <v>0.84726979304669925</v>
      </c>
      <c r="BT511" s="18"/>
    </row>
    <row r="512" spans="1:72">
      <c r="A512">
        <f t="shared" si="388"/>
        <v>489</v>
      </c>
      <c r="B512" s="30">
        <f t="shared" si="389"/>
        <v>44258</v>
      </c>
      <c r="C512" s="14">
        <f t="shared" si="390"/>
        <v>11</v>
      </c>
      <c r="D512" s="14">
        <f t="shared" si="391"/>
        <v>3</v>
      </c>
      <c r="E512" s="14">
        <f t="shared" si="392"/>
        <v>3</v>
      </c>
      <c r="F512" s="53">
        <f t="shared" si="393"/>
        <v>44258</v>
      </c>
      <c r="G512" s="66">
        <f t="shared" si="394"/>
        <v>1.1499999999999999</v>
      </c>
      <c r="H512" s="66">
        <f t="shared" si="387"/>
        <v>0.1</v>
      </c>
      <c r="I512" s="172">
        <f t="shared" si="395"/>
        <v>3.8999999999999998E-3</v>
      </c>
      <c r="J512" s="14">
        <f t="shared" si="396"/>
        <v>6</v>
      </c>
      <c r="K512" s="18">
        <f t="shared" si="397"/>
        <v>0.14074858492163642</v>
      </c>
      <c r="L512" s="18">
        <f t="shared" si="398"/>
        <v>6.6666666666666671E-3</v>
      </c>
      <c r="M512" s="6">
        <f t="shared" si="399"/>
        <v>1222.5346812369471</v>
      </c>
      <c r="N512" s="6">
        <f t="shared" si="436"/>
        <v>4.7678852568240933</v>
      </c>
      <c r="O512" s="6">
        <f t="shared" si="400"/>
        <v>5384742.6146926666</v>
      </c>
      <c r="P512" s="6">
        <f>IF($B512&lt;$D$12,0,IF('Plot Data'!X462&gt;0,'Plot Data'!X462,MAX(0,MIN($D$15,$O512))))</f>
        <v>32018.5</v>
      </c>
      <c r="Q512" s="97">
        <f t="shared" si="401"/>
        <v>28753.018852674351</v>
      </c>
      <c r="R512" s="97">
        <f t="shared" si="402"/>
        <v>3265.4811473256491</v>
      </c>
      <c r="S512" s="6">
        <f t="shared" si="403"/>
        <v>1125.9380002170067</v>
      </c>
      <c r="T512" s="6"/>
      <c r="U512" s="6"/>
      <c r="V512" s="6">
        <f t="shared" si="404"/>
        <v>96.596681019940334</v>
      </c>
      <c r="W512" s="149">
        <f t="shared" si="437"/>
        <v>0.96917425003211799</v>
      </c>
      <c r="X512" s="97">
        <f t="shared" si="405"/>
        <v>16712.328549417551</v>
      </c>
      <c r="Y512" s="6">
        <f t="shared" si="406"/>
        <v>252.75116657442479</v>
      </c>
      <c r="Z512" s="6">
        <f t="shared" si="407"/>
        <v>987.87428427596706</v>
      </c>
      <c r="AA512" s="6">
        <f t="shared" si="408"/>
        <v>960.45443298281418</v>
      </c>
      <c r="AB512" s="6">
        <f t="shared" si="409"/>
        <v>50.039038601281575</v>
      </c>
      <c r="AC512" s="6">
        <f t="shared" si="410"/>
        <v>50.03382493769702</v>
      </c>
      <c r="AD512" s="6">
        <f t="array" ref="AD512">SUM(($A512-A482:A512=J482:J512)*(N482:N512))</f>
        <v>6.2548798251601969</v>
      </c>
      <c r="AE512" s="6">
        <f t="shared" si="411"/>
        <v>7494626.2128836485</v>
      </c>
      <c r="AF512" s="6">
        <f t="shared" si="438"/>
        <v>5818363.2654159758</v>
      </c>
      <c r="AG512" s="6">
        <f t="shared" si="439"/>
        <v>513677.57127640012</v>
      </c>
      <c r="AH512" s="6">
        <f t="shared" si="412"/>
        <v>395903.80977237067</v>
      </c>
      <c r="AI512" s="6">
        <f t="shared" si="413"/>
        <v>95219.874389763499</v>
      </c>
      <c r="AJ512" s="6">
        <f t="shared" si="414"/>
        <v>3694.7451292230207</v>
      </c>
      <c r="AK512" s="6">
        <f t="shared" si="415"/>
        <v>4918.6742803457619</v>
      </c>
      <c r="AL512" s="6">
        <f t="shared" si="416"/>
        <v>665.48321003618798</v>
      </c>
      <c r="AM512" s="6">
        <f t="shared" si="417"/>
        <v>9278.902619604969</v>
      </c>
      <c r="AN512" s="6">
        <f t="shared" si="418"/>
        <v>662182.78940952918</v>
      </c>
      <c r="AO512" s="6">
        <f t="shared" si="419"/>
        <v>5373.787116357119</v>
      </c>
      <c r="AP512" s="6">
        <f t="shared" si="420"/>
        <v>6.291616131283523</v>
      </c>
      <c r="AQ512" s="14">
        <f t="shared" si="421"/>
        <v>13</v>
      </c>
      <c r="AR512" s="146">
        <f t="shared" si="422"/>
        <v>0</v>
      </c>
      <c r="AS512" s="146">
        <f t="shared" si="423"/>
        <v>0.73</v>
      </c>
      <c r="AT512" s="146">
        <f t="shared" si="424"/>
        <v>1</v>
      </c>
      <c r="AU512" s="77">
        <f t="shared" si="425"/>
        <v>0</v>
      </c>
      <c r="AV512" s="77">
        <f t="shared" si="426"/>
        <v>688.76146070589948</v>
      </c>
      <c r="AW512" s="77">
        <f t="shared" si="427"/>
        <v>36.250603195047347</v>
      </c>
      <c r="AX512" s="77">
        <f t="shared" si="428"/>
        <v>13.648562995018942</v>
      </c>
      <c r="AY512" s="6">
        <f t="shared" si="440"/>
        <v>738.66062689596572</v>
      </c>
      <c r="AZ512" s="6">
        <f t="shared" si="429"/>
        <v>348012.70234502596</v>
      </c>
      <c r="BA512" s="6">
        <f t="shared" si="430"/>
        <v>746.2809302227854</v>
      </c>
      <c r="BB512" s="6">
        <f t="shared" si="431"/>
        <v>772055.3535352539</v>
      </c>
      <c r="BC512" s="6">
        <f t="shared" si="432"/>
        <v>154411.07070705082</v>
      </c>
      <c r="BD512" s="6">
        <f t="shared" si="433"/>
        <v>30585.714842084642</v>
      </c>
      <c r="BE512" s="6">
        <f t="shared" si="434"/>
        <v>1009786.5</v>
      </c>
      <c r="BF512" s="6">
        <f t="shared" si="441"/>
        <v>395903.80977237067</v>
      </c>
      <c r="BG512" s="6"/>
      <c r="BH512" s="6"/>
      <c r="BI512" s="51">
        <f t="shared" si="435"/>
        <v>0.84487747044772854</v>
      </c>
      <c r="BT512" s="18"/>
    </row>
    <row r="513" spans="1:72">
      <c r="A513">
        <f t="shared" si="388"/>
        <v>490</v>
      </c>
      <c r="B513" s="30">
        <f t="shared" si="389"/>
        <v>44259</v>
      </c>
      <c r="C513" s="14">
        <f t="shared" si="390"/>
        <v>11</v>
      </c>
      <c r="D513" s="14">
        <f t="shared" si="391"/>
        <v>3</v>
      </c>
      <c r="E513" s="14">
        <f t="shared" si="392"/>
        <v>3</v>
      </c>
      <c r="F513" s="53">
        <f t="shared" si="393"/>
        <v>44259</v>
      </c>
      <c r="G513" s="66">
        <f t="shared" si="394"/>
        <v>1.1499999999999999</v>
      </c>
      <c r="H513" s="66">
        <f t="shared" si="387"/>
        <v>0.1</v>
      </c>
      <c r="I513" s="172">
        <f t="shared" si="395"/>
        <v>3.8999999999999998E-3</v>
      </c>
      <c r="J513" s="14">
        <f t="shared" si="396"/>
        <v>6</v>
      </c>
      <c r="K513" s="18">
        <f t="shared" si="397"/>
        <v>0.14052046587518877</v>
      </c>
      <c r="L513" s="18">
        <f t="shared" si="398"/>
        <v>6.6666666666666671E-3</v>
      </c>
      <c r="M513" s="6">
        <f t="shared" si="399"/>
        <v>1214.7982629445733</v>
      </c>
      <c r="N513" s="6">
        <f t="shared" si="436"/>
        <v>4.7377132254838354</v>
      </c>
      <c r="O513" s="6">
        <f t="shared" si="400"/>
        <v>5352758.7137244372</v>
      </c>
      <c r="P513" s="6">
        <f>IF($B513&lt;$D$12,0,IF('Plot Data'!X463&gt;0,'Plot Data'!X463,MAX(0,MIN($D$15,$O513))))</f>
        <v>35285</v>
      </c>
      <c r="Q513" s="97">
        <f t="shared" si="401"/>
        <v>31679.575468387073</v>
      </c>
      <c r="R513" s="97">
        <f t="shared" si="402"/>
        <v>3605.4245316129254</v>
      </c>
      <c r="S513" s="6">
        <f t="shared" si="403"/>
        <v>1116.2495268587018</v>
      </c>
      <c r="T513" s="6"/>
      <c r="U513" s="6"/>
      <c r="V513" s="6">
        <f t="shared" si="404"/>
        <v>98.548736085871539</v>
      </c>
      <c r="W513" s="149">
        <f t="shared" si="437"/>
        <v>0.96898831452952183</v>
      </c>
      <c r="X513" s="97">
        <f t="shared" si="405"/>
        <v>18094.463658677974</v>
      </c>
      <c r="Y513" s="6">
        <f t="shared" si="406"/>
        <v>250.19519300640786</v>
      </c>
      <c r="Z513" s="6">
        <f t="shared" si="407"/>
        <v>984.02569459948745</v>
      </c>
      <c r="AA513" s="6">
        <f t="shared" si="408"/>
        <v>950.74173342434983</v>
      </c>
      <c r="AB513" s="6">
        <f t="shared" si="409"/>
        <v>49.825797072716</v>
      </c>
      <c r="AC513" s="6">
        <f t="shared" si="410"/>
        <v>48.010104518970074</v>
      </c>
      <c r="AD513" s="6">
        <f t="array" ref="AD513">SUM(($A513-A483:A513=J483:J513)*(N483:N513))</f>
        <v>6.2282246340895</v>
      </c>
      <c r="AE513" s="6">
        <f t="shared" si="411"/>
        <v>7494619.9846590143</v>
      </c>
      <c r="AF513" s="6">
        <f t="shared" si="438"/>
        <v>5785567.44042073</v>
      </c>
      <c r="AG513" s="6">
        <f t="shared" si="439"/>
        <v>527164.13435002335</v>
      </c>
      <c r="AH513" s="6">
        <f t="shared" si="412"/>
        <v>413998.27343104867</v>
      </c>
      <c r="AI513" s="6">
        <f t="shared" si="413"/>
        <v>98825.298921376423</v>
      </c>
      <c r="AJ513" s="6">
        <f t="shared" si="414"/>
        <v>3675.3225045616987</v>
      </c>
      <c r="AK513" s="6">
        <f t="shared" si="415"/>
        <v>4902.1324444481834</v>
      </c>
      <c r="AL513" s="6">
        <f t="shared" si="416"/>
        <v>661.07067795584442</v>
      </c>
      <c r="AM513" s="6">
        <f t="shared" si="417"/>
        <v>9238.5256269657257</v>
      </c>
      <c r="AN513" s="6">
        <f t="shared" si="418"/>
        <v>659826.31190886605</v>
      </c>
      <c r="AO513" s="6">
        <f t="shared" si="419"/>
        <v>5380.0153409912082</v>
      </c>
      <c r="AP513" s="6">
        <f t="shared" si="420"/>
        <v>6.2808836182791437</v>
      </c>
      <c r="AQ513" s="14">
        <f t="shared" si="421"/>
        <v>13</v>
      </c>
      <c r="AR513" s="146">
        <f t="shared" si="422"/>
        <v>0</v>
      </c>
      <c r="AS513" s="146">
        <f t="shared" si="423"/>
        <v>0.73</v>
      </c>
      <c r="AT513" s="146">
        <f t="shared" si="424"/>
        <v>1</v>
      </c>
      <c r="AU513" s="77">
        <f t="shared" si="425"/>
        <v>0</v>
      </c>
      <c r="AV513" s="77">
        <f t="shared" si="426"/>
        <v>686.82513904012751</v>
      </c>
      <c r="AW513" s="77">
        <f t="shared" si="427"/>
        <v>36.148691528427769</v>
      </c>
      <c r="AX513" s="77">
        <f t="shared" si="428"/>
        <v>13.510540422346025</v>
      </c>
      <c r="AY513" s="6">
        <f t="shared" si="440"/>
        <v>736.48437099090131</v>
      </c>
      <c r="AZ513" s="6">
        <f t="shared" si="429"/>
        <v>348749.18671601685</v>
      </c>
      <c r="BA513" s="6">
        <f t="shared" si="430"/>
        <v>745.10040737757561</v>
      </c>
      <c r="BB513" s="6">
        <f t="shared" si="431"/>
        <v>773270.15179819847</v>
      </c>
      <c r="BC513" s="6">
        <f t="shared" si="432"/>
        <v>154654.03035963973</v>
      </c>
      <c r="BD513" s="6">
        <f t="shared" si="433"/>
        <v>30635.54063915736</v>
      </c>
      <c r="BE513" s="6">
        <f t="shared" si="434"/>
        <v>1045071.5</v>
      </c>
      <c r="BF513" s="6">
        <f t="shared" si="441"/>
        <v>413998.27343104867</v>
      </c>
      <c r="BG513" s="6"/>
      <c r="BH513" s="6"/>
      <c r="BI513" s="51">
        <f t="shared" si="435"/>
        <v>0.84230175615207881</v>
      </c>
      <c r="BT513" s="18"/>
    </row>
    <row r="514" spans="1:72">
      <c r="A514">
        <f t="shared" si="388"/>
        <v>491</v>
      </c>
      <c r="B514" s="30">
        <f t="shared" si="389"/>
        <v>44260</v>
      </c>
      <c r="C514" s="14">
        <f t="shared" si="390"/>
        <v>11</v>
      </c>
      <c r="D514" s="14">
        <f t="shared" si="391"/>
        <v>3</v>
      </c>
      <c r="E514" s="14">
        <f t="shared" si="392"/>
        <v>3</v>
      </c>
      <c r="F514" s="53">
        <f t="shared" si="393"/>
        <v>44260</v>
      </c>
      <c r="G514" s="66">
        <f t="shared" si="394"/>
        <v>1.1499999999999999</v>
      </c>
      <c r="H514" s="66">
        <f t="shared" si="387"/>
        <v>0.1</v>
      </c>
      <c r="I514" s="172">
        <f t="shared" si="395"/>
        <v>3.8999999999999998E-3</v>
      </c>
      <c r="J514" s="14">
        <f t="shared" si="396"/>
        <v>6</v>
      </c>
      <c r="K514" s="18">
        <f t="shared" si="397"/>
        <v>0.14027444870129835</v>
      </c>
      <c r="L514" s="18">
        <f t="shared" si="398"/>
        <v>6.6666666666666671E-3</v>
      </c>
      <c r="M514" s="6">
        <f t="shared" si="399"/>
        <v>1207.6049020856231</v>
      </c>
      <c r="N514" s="6">
        <f t="shared" si="436"/>
        <v>4.7096591181339296</v>
      </c>
      <c r="O514" s="6">
        <f t="shared" si="400"/>
        <v>5317502.7401772412</v>
      </c>
      <c r="P514" s="6">
        <f>IF($B514&lt;$D$12,0,IF('Plot Data'!X464&gt;0,'Plot Data'!X464,MAX(0,MIN($D$15,$O514))))</f>
        <v>33322</v>
      </c>
      <c r="Q514" s="97">
        <f t="shared" si="401"/>
        <v>29910.76816370133</v>
      </c>
      <c r="R514" s="97">
        <f t="shared" si="402"/>
        <v>3411.2318362986653</v>
      </c>
      <c r="S514" s="6">
        <f t="shared" si="403"/>
        <v>1106.7601274734645</v>
      </c>
      <c r="T514" s="6"/>
      <c r="U514" s="6"/>
      <c r="V514" s="6">
        <f t="shared" si="404"/>
        <v>100.84477461215836</v>
      </c>
      <c r="W514" s="149">
        <f t="shared" si="437"/>
        <v>0.96880295023439378</v>
      </c>
      <c r="X514" s="97">
        <f t="shared" si="405"/>
        <v>17355.072963323044</v>
      </c>
      <c r="Y514" s="6">
        <f t="shared" si="406"/>
        <v>249.12898536358</v>
      </c>
      <c r="Z514" s="6">
        <f t="shared" si="407"/>
        <v>978.02774498955773</v>
      </c>
      <c r="AA514" s="6">
        <f t="shared" si="408"/>
        <v>946.69014438160389</v>
      </c>
      <c r="AB514" s="6">
        <f t="shared" si="409"/>
        <v>49.658360541160746</v>
      </c>
      <c r="AC514" s="6">
        <f t="shared" si="410"/>
        <v>46.048411650244915</v>
      </c>
      <c r="AD514" s="6">
        <f t="array" ref="AD514">SUM(($A514-A484:A514=J484:J514)*(N484:N514))</f>
        <v>6.2072950676450933</v>
      </c>
      <c r="AE514" s="6">
        <f t="shared" si="411"/>
        <v>7494613.7773639467</v>
      </c>
      <c r="AF514" s="6">
        <f t="shared" si="438"/>
        <v>5754549.9121295549</v>
      </c>
      <c r="AG514" s="6">
        <f t="shared" si="439"/>
        <v>539618.98477578943</v>
      </c>
      <c r="AH514" s="6">
        <f t="shared" si="412"/>
        <v>431353.34639437171</v>
      </c>
      <c r="AI514" s="6">
        <f t="shared" si="413"/>
        <v>102236.53075767509</v>
      </c>
      <c r="AJ514" s="6">
        <f t="shared" si="414"/>
        <v>3655.7706762941843</v>
      </c>
      <c r="AK514" s="6">
        <f t="shared" si="415"/>
        <v>4883.8116845149762</v>
      </c>
      <c r="AL514" s="6">
        <f t="shared" si="416"/>
        <v>658.47333177911514</v>
      </c>
      <c r="AM514" s="6">
        <f t="shared" si="417"/>
        <v>9198.0556925882738</v>
      </c>
      <c r="AN514" s="6">
        <f t="shared" si="418"/>
        <v>657656.94761396269</v>
      </c>
      <c r="AO514" s="6">
        <f t="shared" si="419"/>
        <v>5386.2226360588529</v>
      </c>
      <c r="AP514" s="6">
        <f t="shared" si="420"/>
        <v>6.2727290739449018</v>
      </c>
      <c r="AQ514" s="14">
        <f t="shared" si="421"/>
        <v>13</v>
      </c>
      <c r="AR514" s="146">
        <f t="shared" si="422"/>
        <v>0</v>
      </c>
      <c r="AS514" s="146">
        <f t="shared" si="423"/>
        <v>0.73</v>
      </c>
      <c r="AT514" s="146">
        <f t="shared" si="424"/>
        <v>1</v>
      </c>
      <c r="AU514" s="77">
        <f t="shared" si="425"/>
        <v>0</v>
      </c>
      <c r="AV514" s="77">
        <f t="shared" si="426"/>
        <v>685.09081614538309</v>
      </c>
      <c r="AW514" s="77">
        <f t="shared" si="427"/>
        <v>36.057411376072793</v>
      </c>
      <c r="AX514" s="77">
        <f t="shared" si="428"/>
        <v>13.452965209633327</v>
      </c>
      <c r="AY514" s="6">
        <f t="shared" si="440"/>
        <v>734.60119273108921</v>
      </c>
      <c r="AZ514" s="6">
        <f t="shared" si="429"/>
        <v>349483.78790874791</v>
      </c>
      <c r="BA514" s="6">
        <f t="shared" si="430"/>
        <v>743.16767461687721</v>
      </c>
      <c r="BB514" s="6">
        <f t="shared" si="431"/>
        <v>774477.75670028408</v>
      </c>
      <c r="BC514" s="6">
        <f t="shared" si="432"/>
        <v>154895.55134005685</v>
      </c>
      <c r="BD514" s="6">
        <f t="shared" si="433"/>
        <v>30685.198999698521</v>
      </c>
      <c r="BE514" s="6">
        <f t="shared" si="434"/>
        <v>1078393.5</v>
      </c>
      <c r="BF514" s="6">
        <f t="shared" si="441"/>
        <v>431353.34639437171</v>
      </c>
      <c r="BG514" s="6"/>
      <c r="BH514" s="6"/>
      <c r="BI514" s="51">
        <f t="shared" si="435"/>
        <v>0.83982565131183706</v>
      </c>
      <c r="BT514" s="18"/>
    </row>
    <row r="515" spans="1:72">
      <c r="A515">
        <f t="shared" si="388"/>
        <v>492</v>
      </c>
      <c r="B515" s="30">
        <f t="shared" si="389"/>
        <v>44261</v>
      </c>
      <c r="C515" s="14">
        <f t="shared" si="390"/>
        <v>11</v>
      </c>
      <c r="D515" s="14">
        <f t="shared" si="391"/>
        <v>3</v>
      </c>
      <c r="E515" s="14">
        <f t="shared" si="392"/>
        <v>3</v>
      </c>
      <c r="F515" s="53">
        <f t="shared" si="393"/>
        <v>44261</v>
      </c>
      <c r="G515" s="66">
        <f t="shared" si="394"/>
        <v>1.1499999999999999</v>
      </c>
      <c r="H515" s="66">
        <f t="shared" si="387"/>
        <v>0.1</v>
      </c>
      <c r="I515" s="172">
        <f t="shared" si="395"/>
        <v>3.8999999999999998E-3</v>
      </c>
      <c r="J515" s="14">
        <f t="shared" si="396"/>
        <v>6</v>
      </c>
      <c r="K515" s="18">
        <f t="shared" si="397"/>
        <v>0.14003754234597315</v>
      </c>
      <c r="L515" s="18">
        <f t="shared" si="398"/>
        <v>6.6666666666666671E-3</v>
      </c>
      <c r="M515" s="6">
        <f t="shared" si="399"/>
        <v>1200.2519486805988</v>
      </c>
      <c r="N515" s="6">
        <f t="shared" si="436"/>
        <v>4.6809825998543353</v>
      </c>
      <c r="O515" s="6">
        <f t="shared" si="400"/>
        <v>5284209.863420655</v>
      </c>
      <c r="P515" s="6">
        <f>IF($B515&lt;$D$12,0,IF('Plot Data'!X465&gt;0,'Plot Data'!X465,MAX(0,MIN($D$15,$O515))))</f>
        <v>30863</v>
      </c>
      <c r="Q515" s="97">
        <f t="shared" si="401"/>
        <v>27697.589585429934</v>
      </c>
      <c r="R515" s="97">
        <f t="shared" si="402"/>
        <v>3165.410414570063</v>
      </c>
      <c r="S515" s="6">
        <f t="shared" si="403"/>
        <v>1097.3505571496801</v>
      </c>
      <c r="T515" s="6"/>
      <c r="U515" s="6"/>
      <c r="V515" s="6">
        <f t="shared" si="404"/>
        <v>102.90139153091874</v>
      </c>
      <c r="W515" s="149">
        <f t="shared" si="437"/>
        <v>0.96861820660136577</v>
      </c>
      <c r="X515" s="97">
        <f t="shared" si="405"/>
        <v>14114.494449275518</v>
      </c>
      <c r="Y515" s="6">
        <f t="shared" si="406"/>
        <v>248.29180270580375</v>
      </c>
      <c r="Z515" s="6">
        <f t="shared" si="407"/>
        <v>971.8386103556586</v>
      </c>
      <c r="AA515" s="6">
        <f t="shared" si="408"/>
        <v>943.50885028205414</v>
      </c>
      <c r="AB515" s="6">
        <f t="shared" si="409"/>
        <v>49.518755518394201</v>
      </c>
      <c r="AC515" s="6">
        <f t="shared" si="410"/>
        <v>44.156648089435969</v>
      </c>
      <c r="AD515" s="6">
        <f t="array" ref="AD515">SUM(($A515-A485:A515=J485:J515)*(N485:N515))</f>
        <v>6.1898444397992751</v>
      </c>
      <c r="AE515" s="6">
        <f t="shared" si="411"/>
        <v>7494607.5875195069</v>
      </c>
      <c r="AF515" s="6">
        <f t="shared" si="438"/>
        <v>5725754.9719869755</v>
      </c>
      <c r="AG515" s="6">
        <f t="shared" si="439"/>
        <v>553099.178520413</v>
      </c>
      <c r="AH515" s="6">
        <f t="shared" si="412"/>
        <v>445467.84084364725</v>
      </c>
      <c r="AI515" s="6">
        <f t="shared" si="413"/>
        <v>105401.94117224516</v>
      </c>
      <c r="AJ515" s="6">
        <f t="shared" si="414"/>
        <v>3635.8922119133208</v>
      </c>
      <c r="AK515" s="6">
        <f t="shared" si="415"/>
        <v>4862.6226890701864</v>
      </c>
      <c r="AL515" s="6">
        <f t="shared" si="416"/>
        <v>657.64559476827412</v>
      </c>
      <c r="AM515" s="6">
        <f t="shared" si="417"/>
        <v>9156.1604957517811</v>
      </c>
      <c r="AN515" s="6">
        <f t="shared" si="418"/>
        <v>655727.49450047</v>
      </c>
      <c r="AO515" s="6">
        <f t="shared" si="419"/>
        <v>5392.4124804986523</v>
      </c>
      <c r="AP515" s="6">
        <f t="shared" si="420"/>
        <v>6.262932504571836</v>
      </c>
      <c r="AQ515" s="14">
        <f t="shared" si="421"/>
        <v>13</v>
      </c>
      <c r="AR515" s="146">
        <f t="shared" si="422"/>
        <v>0</v>
      </c>
      <c r="AS515" s="146">
        <f t="shared" si="423"/>
        <v>0.73</v>
      </c>
      <c r="AT515" s="146">
        <f t="shared" si="424"/>
        <v>1</v>
      </c>
      <c r="AU515" s="77">
        <f t="shared" si="425"/>
        <v>0</v>
      </c>
      <c r="AV515" s="77">
        <f t="shared" si="426"/>
        <v>682.42181920474445</v>
      </c>
      <c r="AW515" s="77">
        <f t="shared" si="427"/>
        <v>35.91693785288129</v>
      </c>
      <c r="AX515" s="77">
        <f t="shared" si="428"/>
        <v>13.407757346113399</v>
      </c>
      <c r="AY515" s="6">
        <f t="shared" si="440"/>
        <v>731.74651440373918</v>
      </c>
      <c r="AZ515" s="6">
        <f t="shared" si="429"/>
        <v>350215.53442315164</v>
      </c>
      <c r="BA515" s="6">
        <f t="shared" si="430"/>
        <v>739.76807855488732</v>
      </c>
      <c r="BB515" s="6">
        <f t="shared" si="431"/>
        <v>775678.00864896469</v>
      </c>
      <c r="BC515" s="6">
        <f t="shared" si="432"/>
        <v>155135.60172979298</v>
      </c>
      <c r="BD515" s="6">
        <f t="shared" si="433"/>
        <v>30734.717755216916</v>
      </c>
      <c r="BE515" s="6">
        <f t="shared" si="434"/>
        <v>1109256.5</v>
      </c>
      <c r="BF515" s="6">
        <f t="shared" si="441"/>
        <v>445467.84084364725</v>
      </c>
      <c r="BG515" s="6"/>
      <c r="BH515" s="6"/>
      <c r="BI515" s="51">
        <f t="shared" si="435"/>
        <v>0.83778290953662904</v>
      </c>
      <c r="BT515" s="18"/>
    </row>
    <row r="516" spans="1:72">
      <c r="A516">
        <f t="shared" si="388"/>
        <v>493</v>
      </c>
      <c r="B516" s="30">
        <f t="shared" si="389"/>
        <v>44262</v>
      </c>
      <c r="C516" s="14">
        <f t="shared" si="390"/>
        <v>11</v>
      </c>
      <c r="D516" s="14">
        <f t="shared" si="391"/>
        <v>3</v>
      </c>
      <c r="E516" s="14">
        <f t="shared" si="392"/>
        <v>3</v>
      </c>
      <c r="F516" s="53">
        <f t="shared" si="393"/>
        <v>44262</v>
      </c>
      <c r="G516" s="66">
        <f t="shared" si="394"/>
        <v>1.1499999999999999</v>
      </c>
      <c r="H516" s="66">
        <f t="shared" si="387"/>
        <v>0.1</v>
      </c>
      <c r="I516" s="172">
        <f t="shared" si="395"/>
        <v>3.8999999999999998E-3</v>
      </c>
      <c r="J516" s="14">
        <f t="shared" si="396"/>
        <v>6</v>
      </c>
      <c r="K516" s="18">
        <f t="shared" si="397"/>
        <v>0.13984180010867028</v>
      </c>
      <c r="L516" s="18">
        <f t="shared" si="398"/>
        <v>6.6666666666666671E-3</v>
      </c>
      <c r="M516" s="6">
        <f t="shared" si="399"/>
        <v>1192.8319259690131</v>
      </c>
      <c r="N516" s="6">
        <f t="shared" si="436"/>
        <v>4.6520445112791506</v>
      </c>
      <c r="O516" s="6">
        <f t="shared" si="400"/>
        <v>5253377.2129701916</v>
      </c>
      <c r="P516" s="6">
        <f>IF($B516&lt;$D$12,0,IF('Plot Data'!X466&gt;0,'Plot Data'!X466,MAX(0,MIN($D$15,$O516))))</f>
        <v>13144</v>
      </c>
      <c r="Q516" s="97">
        <f t="shared" si="401"/>
        <v>11793.391856363076</v>
      </c>
      <c r="R516" s="97">
        <f t="shared" si="402"/>
        <v>1350.6081436369225</v>
      </c>
      <c r="S516" s="6">
        <f t="shared" si="403"/>
        <v>1087.7563273722421</v>
      </c>
      <c r="T516" s="6"/>
      <c r="U516" s="6"/>
      <c r="V516" s="6">
        <f t="shared" si="404"/>
        <v>105.07559859677089</v>
      </c>
      <c r="W516" s="149">
        <f t="shared" si="437"/>
        <v>0.96843419233806016</v>
      </c>
      <c r="X516" s="97">
        <f t="shared" si="405"/>
        <v>4628.9085346755819</v>
      </c>
      <c r="Y516" s="6">
        <f t="shared" si="406"/>
        <v>247.59377759197102</v>
      </c>
      <c r="Z516" s="6">
        <f t="shared" si="407"/>
        <v>966.08392166849853</v>
      </c>
      <c r="AA516" s="6">
        <f t="shared" si="408"/>
        <v>940.85635484948978</v>
      </c>
      <c r="AB516" s="6">
        <f t="shared" si="409"/>
        <v>49.393714213798347</v>
      </c>
      <c r="AC516" s="6">
        <f t="shared" si="410"/>
        <v>42.340487107831244</v>
      </c>
      <c r="AD516" s="6">
        <f t="array" ref="AD516">SUM(($A516-A486:A516=J486:J516)*(N486:N516))</f>
        <v>4.8158871358453386</v>
      </c>
      <c r="AE516" s="6">
        <f t="shared" si="411"/>
        <v>7494602.7716323715</v>
      </c>
      <c r="AF516" s="6">
        <f t="shared" si="438"/>
        <v>5712873.8238032404</v>
      </c>
      <c r="AG516" s="6">
        <f t="shared" si="439"/>
        <v>560158.58624350361</v>
      </c>
      <c r="AH516" s="6">
        <f t="shared" si="412"/>
        <v>450096.74937832286</v>
      </c>
      <c r="AI516" s="6">
        <f t="shared" si="413"/>
        <v>106752.54931588209</v>
      </c>
      <c r="AJ516" s="6">
        <f t="shared" si="414"/>
        <v>3615.0464386218641</v>
      </c>
      <c r="AK516" s="6">
        <f t="shared" si="415"/>
        <v>4838.4565416753976</v>
      </c>
      <c r="AL516" s="6">
        <f t="shared" si="416"/>
        <v>659.88293473839599</v>
      </c>
      <c r="AM516" s="6">
        <f t="shared" si="417"/>
        <v>9113.3859150356584</v>
      </c>
      <c r="AN516" s="6">
        <f t="shared" si="418"/>
        <v>655607.67697638238</v>
      </c>
      <c r="AO516" s="6">
        <f t="shared" si="419"/>
        <v>5397.2283676344978</v>
      </c>
      <c r="AP516" s="6">
        <f t="shared" si="420"/>
        <v>6.0525368786142542</v>
      </c>
      <c r="AQ516" s="14">
        <f t="shared" si="421"/>
        <v>13</v>
      </c>
      <c r="AR516" s="146">
        <f t="shared" si="422"/>
        <v>0</v>
      </c>
      <c r="AS516" s="146">
        <f t="shared" si="423"/>
        <v>0.73</v>
      </c>
      <c r="AT516" s="146">
        <f t="shared" si="424"/>
        <v>1</v>
      </c>
      <c r="AU516" s="77">
        <f t="shared" si="425"/>
        <v>0</v>
      </c>
      <c r="AV516" s="77">
        <f t="shared" si="426"/>
        <v>678.26224115025821</v>
      </c>
      <c r="AW516" s="77">
        <f t="shared" si="427"/>
        <v>35.698012692118859</v>
      </c>
      <c r="AX516" s="77">
        <f t="shared" si="428"/>
        <v>13.370063989966432</v>
      </c>
      <c r="AY516" s="6">
        <f t="shared" si="440"/>
        <v>727.33031783234344</v>
      </c>
      <c r="AZ516" s="6">
        <f t="shared" si="429"/>
        <v>350942.86474098399</v>
      </c>
      <c r="BA516" s="6">
        <f t="shared" si="430"/>
        <v>736.30789617148025</v>
      </c>
      <c r="BB516" s="6">
        <f t="shared" si="431"/>
        <v>776870.84057493368</v>
      </c>
      <c r="BC516" s="6">
        <f t="shared" si="432"/>
        <v>155374.16811498679</v>
      </c>
      <c r="BD516" s="6">
        <f t="shared" si="433"/>
        <v>30784.111469430714</v>
      </c>
      <c r="BE516" s="6">
        <f t="shared" si="434"/>
        <v>1122400.5</v>
      </c>
      <c r="BF516" s="6">
        <f t="shared" si="441"/>
        <v>450096.74937832286</v>
      </c>
      <c r="BG516" s="6"/>
      <c r="BH516" s="6"/>
      <c r="BI516" s="51">
        <f t="shared" si="435"/>
        <v>0.83700665681584063</v>
      </c>
      <c r="BT516" s="18"/>
    </row>
    <row r="517" spans="1:72">
      <c r="A517">
        <f t="shared" si="388"/>
        <v>494</v>
      </c>
      <c r="B517" s="30">
        <f t="shared" si="389"/>
        <v>44263</v>
      </c>
      <c r="C517" s="14">
        <f t="shared" si="390"/>
        <v>11</v>
      </c>
      <c r="D517" s="14">
        <f t="shared" si="391"/>
        <v>3</v>
      </c>
      <c r="E517" s="14">
        <f t="shared" si="392"/>
        <v>3</v>
      </c>
      <c r="F517" s="53">
        <f t="shared" si="393"/>
        <v>44263</v>
      </c>
      <c r="G517" s="66">
        <f t="shared" si="394"/>
        <v>1.1499999999999999</v>
      </c>
      <c r="H517" s="66">
        <f t="shared" si="387"/>
        <v>0.1</v>
      </c>
      <c r="I517" s="172">
        <f t="shared" si="395"/>
        <v>3.8999999999999998E-3</v>
      </c>
      <c r="J517" s="14">
        <f t="shared" si="396"/>
        <v>6</v>
      </c>
      <c r="K517" s="18">
        <f t="shared" si="397"/>
        <v>0.13976734598551602</v>
      </c>
      <c r="L517" s="18">
        <f t="shared" si="398"/>
        <v>6.6666666666666671E-3</v>
      </c>
      <c r="M517" s="6">
        <f t="shared" si="399"/>
        <v>1185.9228954017208</v>
      </c>
      <c r="N517" s="6">
        <f t="shared" si="436"/>
        <v>4.6250992920667109</v>
      </c>
      <c r="O517" s="6">
        <f t="shared" si="400"/>
        <v>5240265.4778597355</v>
      </c>
      <c r="P517" s="6">
        <f>IF($B517&lt;$D$12,0,IF('Plot Data'!X467&gt;0,'Plot Data'!X467,MAX(0,MIN($D$15,$O517))))</f>
        <v>17537.5</v>
      </c>
      <c r="Q517" s="97">
        <f t="shared" si="401"/>
        <v>15732.090086574675</v>
      </c>
      <c r="R517" s="97">
        <f t="shared" si="402"/>
        <v>1805.4099134253224</v>
      </c>
      <c r="S517" s="6">
        <f t="shared" si="403"/>
        <v>1080.0243683324049</v>
      </c>
      <c r="T517" s="6"/>
      <c r="U517" s="6"/>
      <c r="V517" s="6">
        <f t="shared" si="404"/>
        <v>105.89852706931578</v>
      </c>
      <c r="W517" s="149">
        <f t="shared" si="437"/>
        <v>0.96825110890945476</v>
      </c>
      <c r="X517" s="97">
        <f t="shared" si="405"/>
        <v>11432.402842966956</v>
      </c>
      <c r="Y517" s="6">
        <f t="shared" si="406"/>
        <v>246.96857106899176</v>
      </c>
      <c r="Z517" s="6">
        <f t="shared" si="407"/>
        <v>960.20155894447907</v>
      </c>
      <c r="AA517" s="6">
        <f t="shared" si="408"/>
        <v>938.48057006216868</v>
      </c>
      <c r="AB517" s="6">
        <f t="shared" si="409"/>
        <v>49.201284729974368</v>
      </c>
      <c r="AC517" s="6">
        <f t="shared" si="410"/>
        <v>40.612977625662445</v>
      </c>
      <c r="AD517" s="6">
        <f t="array" ref="AD517">SUM(($A517-A487:A517=J487:J517)*(N487:N517))</f>
        <v>4.7971252611725008</v>
      </c>
      <c r="AE517" s="6">
        <f t="shared" si="411"/>
        <v>7494597.9745071102</v>
      </c>
      <c r="AF517" s="6">
        <f t="shared" si="438"/>
        <v>5696061.7093483331</v>
      </c>
      <c r="AG517" s="6">
        <f t="shared" si="439"/>
        <v>564352.37496004195</v>
      </c>
      <c r="AH517" s="6">
        <f t="shared" si="412"/>
        <v>461529.15222128981</v>
      </c>
      <c r="AI517" s="6">
        <f t="shared" si="413"/>
        <v>108557.95922930741</v>
      </c>
      <c r="AJ517" s="6">
        <f t="shared" si="414"/>
        <v>3593.7992040101135</v>
      </c>
      <c r="AK517" s="6">
        <f t="shared" si="415"/>
        <v>4810.9762458277328</v>
      </c>
      <c r="AL517" s="6">
        <f t="shared" si="416"/>
        <v>663.67411658153549</v>
      </c>
      <c r="AM517" s="6">
        <f t="shared" si="417"/>
        <v>9068.4495664193801</v>
      </c>
      <c r="AN517" s="6">
        <f t="shared" si="418"/>
        <v>655028.32918171387</v>
      </c>
      <c r="AO517" s="6">
        <f t="shared" si="419"/>
        <v>5402.0254928956701</v>
      </c>
      <c r="AP517" s="6">
        <f t="shared" si="420"/>
        <v>5.8302907897245211</v>
      </c>
      <c r="AQ517" s="14">
        <f t="shared" si="421"/>
        <v>13</v>
      </c>
      <c r="AR517" s="146">
        <f t="shared" si="422"/>
        <v>0</v>
      </c>
      <c r="AS517" s="146">
        <f t="shared" si="423"/>
        <v>0.73</v>
      </c>
      <c r="AT517" s="146">
        <f t="shared" si="424"/>
        <v>1</v>
      </c>
      <c r="AU517" s="77">
        <f t="shared" si="425"/>
        <v>0</v>
      </c>
      <c r="AV517" s="77">
        <f t="shared" si="426"/>
        <v>673.9700762816492</v>
      </c>
      <c r="AW517" s="77">
        <f t="shared" si="427"/>
        <v>35.472109277981538</v>
      </c>
      <c r="AX517" s="77">
        <f t="shared" si="428"/>
        <v>13.336302837725555</v>
      </c>
      <c r="AY517" s="6">
        <f t="shared" si="440"/>
        <v>722.77848839735634</v>
      </c>
      <c r="AZ517" s="6">
        <f t="shared" si="429"/>
        <v>351665.64322938136</v>
      </c>
      <c r="BA517" s="6">
        <f t="shared" si="430"/>
        <v>733.25432856301939</v>
      </c>
      <c r="BB517" s="6">
        <f t="shared" si="431"/>
        <v>778056.7634703354</v>
      </c>
      <c r="BC517" s="6">
        <f t="shared" si="432"/>
        <v>155611.35269406714</v>
      </c>
      <c r="BD517" s="6">
        <f t="shared" si="433"/>
        <v>30833.312754160688</v>
      </c>
      <c r="BE517" s="6">
        <f t="shared" si="434"/>
        <v>1139938</v>
      </c>
      <c r="BF517" s="6">
        <f t="shared" si="441"/>
        <v>461529.15222128981</v>
      </c>
      <c r="BG517" s="6"/>
      <c r="BH517" s="6"/>
      <c r="BI517" s="51">
        <f t="shared" si="435"/>
        <v>0.83532353644627577</v>
      </c>
      <c r="BT517" s="18"/>
    </row>
    <row r="518" spans="1:72">
      <c r="A518">
        <f t="shared" si="388"/>
        <v>495</v>
      </c>
      <c r="B518" s="30">
        <f t="shared" si="389"/>
        <v>44264</v>
      </c>
      <c r="C518" s="14">
        <f t="shared" si="390"/>
        <v>11</v>
      </c>
      <c r="D518" s="14">
        <f t="shared" si="391"/>
        <v>3</v>
      </c>
      <c r="E518" s="14">
        <f t="shared" si="392"/>
        <v>3</v>
      </c>
      <c r="F518" s="53">
        <f t="shared" si="393"/>
        <v>44264</v>
      </c>
      <c r="G518" s="66">
        <f t="shared" si="394"/>
        <v>1.1499999999999999</v>
      </c>
      <c r="H518" s="66">
        <f t="shared" si="387"/>
        <v>0.1</v>
      </c>
      <c r="I518" s="172">
        <f t="shared" si="395"/>
        <v>3.8999999999999998E-3</v>
      </c>
      <c r="J518" s="14">
        <f t="shared" si="396"/>
        <v>6</v>
      </c>
      <c r="K518" s="18">
        <f t="shared" si="397"/>
        <v>0.13960577512903022</v>
      </c>
      <c r="L518" s="18">
        <f t="shared" si="398"/>
        <v>6.6666666666666671E-3</v>
      </c>
      <c r="M518" s="6">
        <f t="shared" si="399"/>
        <v>1177.7796855705994</v>
      </c>
      <c r="N518" s="6">
        <f t="shared" si="436"/>
        <v>4.5933407737253376</v>
      </c>
      <c r="O518" s="6">
        <f t="shared" si="400"/>
        <v>5222762.096199587</v>
      </c>
      <c r="P518" s="6">
        <f>IF($B518&lt;$D$12,0,IF('Plot Data'!X468&gt;0,'Plot Data'!X468,MAX(0,MIN($D$15,$O518))))</f>
        <v>27356</v>
      </c>
      <c r="Q518" s="97">
        <f t="shared" si="401"/>
        <v>24534.601647215462</v>
      </c>
      <c r="R518" s="97">
        <f t="shared" si="402"/>
        <v>2821.398352784538</v>
      </c>
      <c r="S518" s="6">
        <f t="shared" si="403"/>
        <v>1071.607353552263</v>
      </c>
      <c r="T518" s="6"/>
      <c r="U518" s="6"/>
      <c r="V518" s="6">
        <f t="shared" si="404"/>
        <v>106.17233201833658</v>
      </c>
      <c r="W518" s="149">
        <f t="shared" si="437"/>
        <v>0.96806895059352749</v>
      </c>
      <c r="X518" s="97">
        <f t="shared" si="405"/>
        <v>15379.45768635654</v>
      </c>
      <c r="Y518" s="6">
        <f t="shared" si="406"/>
        <v>246.00642364987186</v>
      </c>
      <c r="Z518" s="6">
        <f t="shared" si="407"/>
        <v>954.26554077521052</v>
      </c>
      <c r="AA518" s="6">
        <f t="shared" si="408"/>
        <v>934.82440986951303</v>
      </c>
      <c r="AB518" s="6">
        <f t="shared" si="409"/>
        <v>48.901387249477885</v>
      </c>
      <c r="AC518" s="6">
        <f t="shared" si="410"/>
        <v>46.134738860780153</v>
      </c>
      <c r="AD518" s="6">
        <f t="array" ref="AD518">SUM(($A518-A488:A518=J488:J518)*(N488:N518))</f>
        <v>4.7678852568240933</v>
      </c>
      <c r="AE518" s="6">
        <f t="shared" si="411"/>
        <v>7494593.2066218536</v>
      </c>
      <c r="AF518" s="6">
        <f t="shared" si="438"/>
        <v>5670455.5003475649</v>
      </c>
      <c r="AG518" s="6">
        <f t="shared" si="439"/>
        <v>573401.3465888825</v>
      </c>
      <c r="AH518" s="6">
        <f t="shared" si="412"/>
        <v>476908.60990764637</v>
      </c>
      <c r="AI518" s="6">
        <f t="shared" si="413"/>
        <v>111379.35758209195</v>
      </c>
      <c r="AJ518" s="6">
        <f t="shared" si="414"/>
        <v>3571.3069251556303</v>
      </c>
      <c r="AK518" s="6">
        <f t="shared" si="415"/>
        <v>4781.5159894839526</v>
      </c>
      <c r="AL518" s="6">
        <f t="shared" si="416"/>
        <v>661.67287971340909</v>
      </c>
      <c r="AM518" s="6">
        <f t="shared" si="417"/>
        <v>9014.4957943529917</v>
      </c>
      <c r="AN518" s="6">
        <f t="shared" si="418"/>
        <v>653433.89640130941</v>
      </c>
      <c r="AO518" s="6">
        <f t="shared" si="419"/>
        <v>5406.7933781524944</v>
      </c>
      <c r="AP518" s="6">
        <f t="shared" si="420"/>
        <v>5.608734517219351</v>
      </c>
      <c r="AQ518" s="14">
        <f t="shared" si="421"/>
        <v>13</v>
      </c>
      <c r="AR518" s="146">
        <f t="shared" si="422"/>
        <v>0</v>
      </c>
      <c r="AS518" s="146">
        <f t="shared" si="423"/>
        <v>0.73</v>
      </c>
      <c r="AT518" s="146">
        <f t="shared" si="424"/>
        <v>1</v>
      </c>
      <c r="AU518" s="77">
        <f t="shared" si="425"/>
        <v>0</v>
      </c>
      <c r="AV518" s="77">
        <f t="shared" si="426"/>
        <v>669.97919967710357</v>
      </c>
      <c r="AW518" s="77">
        <f t="shared" si="427"/>
        <v>35.262063140900196</v>
      </c>
      <c r="AX518" s="77">
        <f t="shared" si="428"/>
        <v>13.284346877093078</v>
      </c>
      <c r="AY518" s="6">
        <f t="shared" si="440"/>
        <v>718.52560969509682</v>
      </c>
      <c r="AZ518" s="6">
        <f t="shared" si="429"/>
        <v>352384.16883907648</v>
      </c>
      <c r="BA518" s="6">
        <f t="shared" si="430"/>
        <v>730.01816013521079</v>
      </c>
      <c r="BB518" s="6">
        <f t="shared" si="431"/>
        <v>779234.54315590602</v>
      </c>
      <c r="BC518" s="6">
        <f t="shared" si="432"/>
        <v>155846.90863118126</v>
      </c>
      <c r="BD518" s="6">
        <f t="shared" si="433"/>
        <v>30882.214141410164</v>
      </c>
      <c r="BE518" s="6">
        <f t="shared" si="434"/>
        <v>1167294</v>
      </c>
      <c r="BF518" s="6">
        <f t="shared" si="441"/>
        <v>476908.60990764637</v>
      </c>
      <c r="BG518" s="6"/>
      <c r="BH518" s="6"/>
      <c r="BI518" s="51">
        <f t="shared" si="435"/>
        <v>0.83311484356745114</v>
      </c>
      <c r="BT518" s="18"/>
    </row>
    <row r="519" spans="1:72">
      <c r="A519">
        <f t="shared" si="388"/>
        <v>496</v>
      </c>
      <c r="B519" s="30">
        <f t="shared" si="389"/>
        <v>44265</v>
      </c>
      <c r="C519" s="14">
        <f t="shared" si="390"/>
        <v>12</v>
      </c>
      <c r="D519" s="14">
        <f t="shared" si="391"/>
        <v>3</v>
      </c>
      <c r="E519" s="14">
        <f t="shared" si="392"/>
        <v>3</v>
      </c>
      <c r="F519" s="53">
        <f t="shared" si="393"/>
        <v>44265</v>
      </c>
      <c r="G519" s="66">
        <f t="shared" si="394"/>
        <v>1.45</v>
      </c>
      <c r="H519" s="66">
        <f t="shared" si="387"/>
        <v>0.1</v>
      </c>
      <c r="I519" s="172">
        <f t="shared" si="395"/>
        <v>3.8999999999999998E-3</v>
      </c>
      <c r="J519" s="14">
        <f t="shared" si="396"/>
        <v>6</v>
      </c>
      <c r="K519" s="18">
        <f t="shared" si="397"/>
        <v>0.15891609025126865</v>
      </c>
      <c r="L519" s="18">
        <f t="shared" si="398"/>
        <v>6.6666666666666671E-3</v>
      </c>
      <c r="M519" s="6">
        <f t="shared" si="399"/>
        <v>1331.8091126871514</v>
      </c>
      <c r="N519" s="6">
        <f t="shared" si="436"/>
        <v>5.1940555394798897</v>
      </c>
      <c r="O519" s="6">
        <f t="shared" si="400"/>
        <v>5195447.9042033749</v>
      </c>
      <c r="P519" s="6">
        <f>IF($B519&lt;$D$12,0,IF('Plot Data'!X469&gt;0,'Plot Data'!X469,MAX(0,MIN($D$15,$O519))))</f>
        <v>29441</v>
      </c>
      <c r="Q519" s="97">
        <f t="shared" si="401"/>
        <v>26398.924761644139</v>
      </c>
      <c r="R519" s="97">
        <f t="shared" si="402"/>
        <v>3042.0752383558638</v>
      </c>
      <c r="S519" s="6">
        <f t="shared" si="403"/>
        <v>1209.5031153949731</v>
      </c>
      <c r="T519" s="6"/>
      <c r="U519" s="6"/>
      <c r="V519" s="6">
        <f t="shared" si="404"/>
        <v>122.30599729217818</v>
      </c>
      <c r="W519" s="149">
        <f t="shared" si="437"/>
        <v>0.96786246234728546</v>
      </c>
      <c r="X519" s="97">
        <f t="shared" si="405"/>
        <v>18191.054359990492</v>
      </c>
      <c r="Y519" s="6">
        <f t="shared" si="406"/>
        <v>244.50693624738943</v>
      </c>
      <c r="Z519" s="6">
        <f t="shared" si="407"/>
        <v>948.73831632137671</v>
      </c>
      <c r="AA519" s="6">
        <f t="shared" si="408"/>
        <v>929.12635774007981</v>
      </c>
      <c r="AB519" s="6">
        <f t="shared" si="409"/>
        <v>48.591930517782934</v>
      </c>
      <c r="AC519" s="6">
        <f t="shared" si="410"/>
        <v>45.283394094771822</v>
      </c>
      <c r="AD519" s="6">
        <f t="array" ref="AD519">SUM(($A519-A489:A519=J489:J519)*(N489:N519))</f>
        <v>4.7377132254838354</v>
      </c>
      <c r="AE519" s="6">
        <f t="shared" si="411"/>
        <v>7494588.4689086284</v>
      </c>
      <c r="AF519" s="6">
        <f t="shared" si="438"/>
        <v>5642847.0724705253</v>
      </c>
      <c r="AG519" s="6">
        <f t="shared" si="439"/>
        <v>581486.91099324392</v>
      </c>
      <c r="AH519" s="6">
        <f t="shared" si="412"/>
        <v>495099.66426763684</v>
      </c>
      <c r="AI519" s="6">
        <f t="shared" si="413"/>
        <v>114421.43282044781</v>
      </c>
      <c r="AJ519" s="6">
        <f t="shared" si="414"/>
        <v>3709.8707852740149</v>
      </c>
      <c r="AK519" s="6">
        <f t="shared" si="415"/>
        <v>4752.5360175474661</v>
      </c>
      <c r="AL519" s="6">
        <f t="shared" si="416"/>
        <v>660.24370291093635</v>
      </c>
      <c r="AM519" s="6">
        <f t="shared" si="417"/>
        <v>9122.6505057324175</v>
      </c>
      <c r="AN519" s="6">
        <f t="shared" si="418"/>
        <v>651610.73785103566</v>
      </c>
      <c r="AO519" s="6">
        <f t="shared" si="419"/>
        <v>5411.5310913779786</v>
      </c>
      <c r="AP519" s="6">
        <f t="shared" si="420"/>
        <v>5.3919964315513687</v>
      </c>
      <c r="AQ519" s="14">
        <f t="shared" si="421"/>
        <v>13</v>
      </c>
      <c r="AR519" s="146">
        <f t="shared" si="422"/>
        <v>0</v>
      </c>
      <c r="AS519" s="146">
        <f t="shared" si="423"/>
        <v>0.73</v>
      </c>
      <c r="AT519" s="146">
        <f t="shared" si="424"/>
        <v>1</v>
      </c>
      <c r="AU519" s="77">
        <f t="shared" si="425"/>
        <v>0</v>
      </c>
      <c r="AV519" s="77">
        <f t="shared" si="426"/>
        <v>665.89978112799622</v>
      </c>
      <c r="AW519" s="77">
        <f t="shared" si="427"/>
        <v>35.047356901473485</v>
      </c>
      <c r="AX519" s="77">
        <f t="shared" si="428"/>
        <v>13.203374557359027</v>
      </c>
      <c r="AY519" s="6">
        <f t="shared" si="440"/>
        <v>714.15051258682865</v>
      </c>
      <c r="AZ519" s="6">
        <f t="shared" si="429"/>
        <v>353098.31935166329</v>
      </c>
      <c r="BA519" s="6">
        <f t="shared" si="430"/>
        <v>726.51671523390439</v>
      </c>
      <c r="BB519" s="6">
        <f t="shared" si="431"/>
        <v>780566.35226859315</v>
      </c>
      <c r="BC519" s="6">
        <f t="shared" si="432"/>
        <v>156113.27045371869</v>
      </c>
      <c r="BD519" s="6">
        <f t="shared" si="433"/>
        <v>30930.806071927946</v>
      </c>
      <c r="BE519" s="6">
        <f t="shared" si="434"/>
        <v>1196735</v>
      </c>
      <c r="BF519" s="6">
        <f t="shared" si="441"/>
        <v>495099.66426763684</v>
      </c>
      <c r="BG519" s="6"/>
      <c r="BH519" s="6"/>
      <c r="BI519" s="51">
        <f t="shared" si="435"/>
        <v>0.83051044220579662</v>
      </c>
      <c r="BT519" s="18"/>
    </row>
    <row r="520" spans="1:72">
      <c r="A520">
        <f t="shared" si="388"/>
        <v>497</v>
      </c>
      <c r="B520" s="30">
        <f t="shared" si="389"/>
        <v>44266</v>
      </c>
      <c r="C520" s="14">
        <f t="shared" si="390"/>
        <v>12</v>
      </c>
      <c r="D520" s="14">
        <f t="shared" si="391"/>
        <v>3</v>
      </c>
      <c r="E520" s="14">
        <f t="shared" si="392"/>
        <v>3</v>
      </c>
      <c r="F520" s="53">
        <f t="shared" si="393"/>
        <v>44266</v>
      </c>
      <c r="G520" s="66">
        <f t="shared" si="394"/>
        <v>1.45</v>
      </c>
      <c r="H520" s="66">
        <f t="shared" si="387"/>
        <v>0.1</v>
      </c>
      <c r="I520" s="172">
        <f t="shared" si="395"/>
        <v>3.8999999999999998E-3</v>
      </c>
      <c r="J520" s="14">
        <f t="shared" si="396"/>
        <v>6</v>
      </c>
      <c r="K520" s="18">
        <f t="shared" si="397"/>
        <v>0.15863961542809754</v>
      </c>
      <c r="L520" s="18">
        <f t="shared" si="398"/>
        <v>6.6666666666666671E-3</v>
      </c>
      <c r="M520" s="6">
        <f t="shared" si="399"/>
        <v>1346.8745854817889</v>
      </c>
      <c r="N520" s="6">
        <f t="shared" si="436"/>
        <v>5.2528108833789764</v>
      </c>
      <c r="O520" s="6">
        <f t="shared" si="400"/>
        <v>5165910.9456424611</v>
      </c>
      <c r="P520" s="6">
        <f>IF($B520&lt;$D$12,0,IF('Plot Data'!X470&gt;0,'Plot Data'!X470,MAX(0,MIN($D$15,$O520))))</f>
        <v>30951.5</v>
      </c>
      <c r="Q520" s="97">
        <f t="shared" si="401"/>
        <v>27747.359093769031</v>
      </c>
      <c r="R520" s="97">
        <f t="shared" si="402"/>
        <v>3204.140906230969</v>
      </c>
      <c r="S520" s="6">
        <f t="shared" si="403"/>
        <v>1221.0474778285336</v>
      </c>
      <c r="T520" s="6"/>
      <c r="U520" s="6"/>
      <c r="V520" s="6">
        <f t="shared" si="404"/>
        <v>125.82710765325534</v>
      </c>
      <c r="W520" s="149">
        <f t="shared" si="437"/>
        <v>0.96765302799555553</v>
      </c>
      <c r="X520" s="97">
        <f t="shared" si="405"/>
        <v>21291.116781569504</v>
      </c>
      <c r="Y520" s="6">
        <f t="shared" si="406"/>
        <v>242.95965258891465</v>
      </c>
      <c r="Z520" s="6">
        <f t="shared" si="407"/>
        <v>942.2237484564796</v>
      </c>
      <c r="AA520" s="6">
        <f t="shared" si="408"/>
        <v>923.24667983787572</v>
      </c>
      <c r="AB520" s="6">
        <f t="shared" si="409"/>
        <v>48.304196083424927</v>
      </c>
      <c r="AC520" s="6">
        <f t="shared" si="410"/>
        <v>44.607257655594658</v>
      </c>
      <c r="AD520" s="6">
        <f t="array" ref="AD520">SUM(($A520-A490:A520=J490:J520)*(N490:N520))</f>
        <v>4.7096591181339296</v>
      </c>
      <c r="AE520" s="6">
        <f t="shared" si="411"/>
        <v>7494583.7592495102</v>
      </c>
      <c r="AF520" s="6">
        <f t="shared" si="438"/>
        <v>5613878.6658989275</v>
      </c>
      <c r="AG520" s="6">
        <f t="shared" si="439"/>
        <v>587817.3261977901</v>
      </c>
      <c r="AH520" s="6">
        <f t="shared" si="412"/>
        <v>516390.78104920633</v>
      </c>
      <c r="AI520" s="6">
        <f t="shared" si="413"/>
        <v>117625.57372667878</v>
      </c>
      <c r="AJ520" s="6">
        <f t="shared" si="414"/>
        <v>3871.5619697104103</v>
      </c>
      <c r="AK520" s="6">
        <f t="shared" si="415"/>
        <v>4723.2088900826448</v>
      </c>
      <c r="AL520" s="6">
        <f t="shared" si="416"/>
        <v>659.23098222063265</v>
      </c>
      <c r="AM520" s="6">
        <f t="shared" si="417"/>
        <v>9254.0018420136876</v>
      </c>
      <c r="AN520" s="6">
        <f t="shared" si="418"/>
        <v>649617.41053488711</v>
      </c>
      <c r="AO520" s="6">
        <f t="shared" si="419"/>
        <v>5416.2407504961129</v>
      </c>
      <c r="AP520" s="6">
        <f t="shared" si="420"/>
        <v>5.1750585007006782</v>
      </c>
      <c r="AQ520" s="14">
        <f t="shared" si="421"/>
        <v>13</v>
      </c>
      <c r="AR520" s="146">
        <f t="shared" si="422"/>
        <v>0</v>
      </c>
      <c r="AS520" s="146">
        <f t="shared" si="423"/>
        <v>0.73</v>
      </c>
      <c r="AT520" s="146">
        <f t="shared" si="424"/>
        <v>1</v>
      </c>
      <c r="AU520" s="77">
        <f t="shared" si="425"/>
        <v>0</v>
      </c>
      <c r="AV520" s="77">
        <f t="shared" si="426"/>
        <v>661.78315252760842</v>
      </c>
      <c r="AW520" s="77">
        <f t="shared" si="427"/>
        <v>34.830692238295185</v>
      </c>
      <c r="AX520" s="77">
        <f t="shared" si="428"/>
        <v>13.119821239801396</v>
      </c>
      <c r="AY520" s="6">
        <f t="shared" si="440"/>
        <v>709.733666005705</v>
      </c>
      <c r="AZ520" s="6">
        <f t="shared" si="429"/>
        <v>353808.05301766901</v>
      </c>
      <c r="BA520" s="6">
        <f t="shared" si="430"/>
        <v>722.69518595030866</v>
      </c>
      <c r="BB520" s="6">
        <f t="shared" si="431"/>
        <v>781913.22685407498</v>
      </c>
      <c r="BC520" s="6">
        <f t="shared" si="432"/>
        <v>156382.64537081507</v>
      </c>
      <c r="BD520" s="6">
        <f t="shared" si="433"/>
        <v>30979.110268011369</v>
      </c>
      <c r="BE520" s="6">
        <f t="shared" si="434"/>
        <v>1227686.5</v>
      </c>
      <c r="BF520" s="6">
        <f t="shared" si="441"/>
        <v>516390.78104920633</v>
      </c>
      <c r="BG520" s="6"/>
      <c r="BH520" s="6"/>
      <c r="BI520" s="51">
        <f t="shared" si="435"/>
        <v>0.82749038389794982</v>
      </c>
      <c r="BT520" s="18"/>
    </row>
    <row r="521" spans="1:72">
      <c r="A521">
        <f t="shared" si="388"/>
        <v>498</v>
      </c>
      <c r="B521" s="30">
        <f t="shared" si="389"/>
        <v>44267</v>
      </c>
      <c r="C521" s="14">
        <f t="shared" si="390"/>
        <v>12</v>
      </c>
      <c r="D521" s="14">
        <f t="shared" si="391"/>
        <v>3</v>
      </c>
      <c r="E521" s="14">
        <f t="shared" si="392"/>
        <v>3</v>
      </c>
      <c r="F521" s="53">
        <f t="shared" si="393"/>
        <v>44267</v>
      </c>
      <c r="G521" s="66">
        <f t="shared" si="394"/>
        <v>1.45</v>
      </c>
      <c r="H521" s="66">
        <f t="shared" si="387"/>
        <v>0.1</v>
      </c>
      <c r="I521" s="172">
        <f t="shared" si="395"/>
        <v>3.8999999999999998E-3</v>
      </c>
      <c r="J521" s="14">
        <f t="shared" si="396"/>
        <v>6</v>
      </c>
      <c r="K521" s="18">
        <f t="shared" si="397"/>
        <v>0.15831837431308579</v>
      </c>
      <c r="L521" s="18">
        <f t="shared" si="398"/>
        <v>6.6666666666666671E-3</v>
      </c>
      <c r="M521" s="6">
        <f t="shared" si="399"/>
        <v>1365.105023330723</v>
      </c>
      <c r="N521" s="6">
        <f t="shared" si="436"/>
        <v>5.3239095909898193</v>
      </c>
      <c r="O521" s="6">
        <f t="shared" si="400"/>
        <v>5134843.7937963717</v>
      </c>
      <c r="P521" s="6">
        <f>IF($B521&lt;$D$12,0,IF('Plot Data'!X471&gt;0,'Plot Data'!X471,MAX(0,MIN($D$15,$O521))))</f>
        <v>33131.5</v>
      </c>
      <c r="Q521" s="97">
        <f t="shared" si="401"/>
        <v>29695.27221690688</v>
      </c>
      <c r="R521" s="97">
        <f t="shared" si="402"/>
        <v>3436.227783093118</v>
      </c>
      <c r="S521" s="6">
        <f t="shared" si="403"/>
        <v>1235.7158391759313</v>
      </c>
      <c r="T521" s="6"/>
      <c r="U521" s="6"/>
      <c r="V521" s="6">
        <f t="shared" si="404"/>
        <v>129.38918415479196</v>
      </c>
      <c r="W521" s="149">
        <f t="shared" si="437"/>
        <v>0.96744003012996505</v>
      </c>
      <c r="X521" s="97">
        <f t="shared" si="405"/>
        <v>19622.403225029571</v>
      </c>
      <c r="Y521" s="6">
        <f t="shared" si="406"/>
        <v>241.52098041712463</v>
      </c>
      <c r="Z521" s="6">
        <f t="shared" si="407"/>
        <v>1065.4472901497211</v>
      </c>
      <c r="AA521" s="6">
        <f t="shared" si="408"/>
        <v>917.77972558507349</v>
      </c>
      <c r="AB521" s="6">
        <f t="shared" si="409"/>
        <v>48.010077947223955</v>
      </c>
      <c r="AC521" s="6">
        <f t="shared" si="410"/>
        <v>44.123465575841664</v>
      </c>
      <c r="AD521" s="6">
        <f t="array" ref="AD521">SUM(($A521-A491:A521=J491:J521)*(N491:N521))</f>
        <v>4.6809825998543353</v>
      </c>
      <c r="AE521" s="6">
        <f t="shared" si="411"/>
        <v>7494579.0782669103</v>
      </c>
      <c r="AF521" s="6">
        <f t="shared" si="438"/>
        <v>5582947.6778428452</v>
      </c>
      <c r="AG521" s="6">
        <f t="shared" si="439"/>
        <v>597760.8060055126</v>
      </c>
      <c r="AH521" s="6">
        <f t="shared" si="412"/>
        <v>536013.18427423586</v>
      </c>
      <c r="AI521" s="6">
        <f t="shared" si="413"/>
        <v>121061.80150977189</v>
      </c>
      <c r="AJ521" s="6">
        <f t="shared" si="414"/>
        <v>3929.6987224742879</v>
      </c>
      <c r="AK521" s="6">
        <f t="shared" si="415"/>
        <v>4822.866376700068</v>
      </c>
      <c r="AL521" s="6">
        <f t="shared" si="416"/>
        <v>658.43661199216058</v>
      </c>
      <c r="AM521" s="6">
        <f t="shared" si="417"/>
        <v>9411.0017111665184</v>
      </c>
      <c r="AN521" s="6">
        <f t="shared" si="418"/>
        <v>647384.60692337202</v>
      </c>
      <c r="AO521" s="6">
        <f t="shared" si="419"/>
        <v>5420.9217330959673</v>
      </c>
      <c r="AP521" s="6">
        <f t="shared" si="420"/>
        <v>4.95701386244491</v>
      </c>
      <c r="AQ521" s="14">
        <f t="shared" si="421"/>
        <v>13</v>
      </c>
      <c r="AR521" s="146">
        <f t="shared" si="422"/>
        <v>0</v>
      </c>
      <c r="AS521" s="146">
        <f t="shared" si="423"/>
        <v>0.73</v>
      </c>
      <c r="AT521" s="146">
        <f t="shared" si="424"/>
        <v>1</v>
      </c>
      <c r="AU521" s="77">
        <f t="shared" si="425"/>
        <v>0</v>
      </c>
      <c r="AV521" s="77">
        <f t="shared" si="426"/>
        <v>657.95002236887467</v>
      </c>
      <c r="AW521" s="77">
        <f t="shared" si="427"/>
        <v>34.628948545730246</v>
      </c>
      <c r="AX521" s="77">
        <f t="shared" si="428"/>
        <v>13.042132942524731</v>
      </c>
      <c r="AY521" s="6">
        <f t="shared" si="440"/>
        <v>705.6211038571297</v>
      </c>
      <c r="AZ521" s="6">
        <f t="shared" si="429"/>
        <v>354513.67412152613</v>
      </c>
      <c r="BA521" s="6">
        <f t="shared" si="430"/>
        <v>718.55517325403139</v>
      </c>
      <c r="BB521" s="6">
        <f t="shared" si="431"/>
        <v>783278.33187740576</v>
      </c>
      <c r="BC521" s="6">
        <f t="shared" si="432"/>
        <v>156655.6663754812</v>
      </c>
      <c r="BD521" s="6">
        <f t="shared" si="433"/>
        <v>31027.120345958592</v>
      </c>
      <c r="BE521" s="6">
        <f t="shared" si="434"/>
        <v>1260818</v>
      </c>
      <c r="BF521" s="6">
        <f t="shared" si="441"/>
        <v>536013.18427423586</v>
      </c>
      <c r="BG521" s="6"/>
      <c r="BH521" s="6"/>
      <c r="BI521" s="51">
        <f t="shared" si="435"/>
        <v>0.8246905422309081</v>
      </c>
      <c r="BT521" s="18"/>
    </row>
    <row r="522" spans="1:72">
      <c r="A522">
        <f t="shared" si="388"/>
        <v>499</v>
      </c>
      <c r="B522" s="30">
        <f t="shared" si="389"/>
        <v>44268</v>
      </c>
      <c r="C522" s="14">
        <f t="shared" si="390"/>
        <v>12</v>
      </c>
      <c r="D522" s="14">
        <f t="shared" si="391"/>
        <v>3</v>
      </c>
      <c r="E522" s="14">
        <f t="shared" si="392"/>
        <v>3</v>
      </c>
      <c r="F522" s="53">
        <f t="shared" si="393"/>
        <v>44268</v>
      </c>
      <c r="G522" s="66">
        <f t="shared" si="394"/>
        <v>1.45</v>
      </c>
      <c r="H522" s="66">
        <f t="shared" si="387"/>
        <v>0.1</v>
      </c>
      <c r="I522" s="172">
        <f t="shared" si="395"/>
        <v>3.8999999999999998E-3</v>
      </c>
      <c r="J522" s="14">
        <f t="shared" si="396"/>
        <v>6</v>
      </c>
      <c r="K522" s="18">
        <f t="shared" si="397"/>
        <v>0.15801993910890258</v>
      </c>
      <c r="L522" s="18">
        <f t="shared" si="398"/>
        <v>6.6666666666666671E-3</v>
      </c>
      <c r="M522" s="6">
        <f t="shared" si="399"/>
        <v>1387.469381431519</v>
      </c>
      <c r="N522" s="6">
        <f t="shared" si="436"/>
        <v>5.4111305875829236</v>
      </c>
      <c r="O522" s="6">
        <f t="shared" si="400"/>
        <v>5101574.8650723817</v>
      </c>
      <c r="P522" s="6">
        <f>IF($B522&lt;$D$12,0,IF('Plot Data'!X472&gt;0,'Plot Data'!X472,MAX(0,MIN($D$15,$O522))))</f>
        <v>33259.5</v>
      </c>
      <c r="Q522" s="97">
        <f t="shared" si="401"/>
        <v>29803.554578498963</v>
      </c>
      <c r="R522" s="97">
        <f t="shared" si="402"/>
        <v>3455.9454215010351</v>
      </c>
      <c r="S522" s="6">
        <f t="shared" si="403"/>
        <v>1253.2817202726364</v>
      </c>
      <c r="T522" s="6"/>
      <c r="U522" s="6"/>
      <c r="V522" s="6">
        <f t="shared" si="404"/>
        <v>134.18766115888266</v>
      </c>
      <c r="W522" s="149">
        <f t="shared" si="437"/>
        <v>0.96722285544462205</v>
      </c>
      <c r="X522" s="97">
        <f t="shared" si="405"/>
        <v>6453.2787963472474</v>
      </c>
      <c r="Y522" s="6">
        <f t="shared" si="406"/>
        <v>240.05038973611977</v>
      </c>
      <c r="Z522" s="6">
        <f t="shared" si="407"/>
        <v>1077.4996683854313</v>
      </c>
      <c r="AA522" s="6">
        <f t="shared" si="408"/>
        <v>912.1914809972551</v>
      </c>
      <c r="AB522" s="6">
        <f t="shared" si="409"/>
        <v>47.713277038760523</v>
      </c>
      <c r="AC522" s="6">
        <f t="shared" si="410"/>
        <v>43.850638145888176</v>
      </c>
      <c r="AD522" s="6">
        <f t="array" ref="AD522">SUM(($A522-A492:A522=J492:J522)*(N492:N522))</f>
        <v>4.6520445112791506</v>
      </c>
      <c r="AE522" s="6">
        <f t="shared" si="411"/>
        <v>7494574.4262223989</v>
      </c>
      <c r="AF522" s="6">
        <f t="shared" si="438"/>
        <v>5551890.841544074</v>
      </c>
      <c r="AG522" s="6">
        <f t="shared" si="439"/>
        <v>620976.89412650547</v>
      </c>
      <c r="AH522" s="6">
        <f t="shared" si="412"/>
        <v>542466.46307058306</v>
      </c>
      <c r="AI522" s="6">
        <f t="shared" si="413"/>
        <v>124517.74693127292</v>
      </c>
      <c r="AJ522" s="6">
        <f t="shared" si="414"/>
        <v>3999.6180457842556</v>
      </c>
      <c r="AK522" s="6">
        <f t="shared" si="415"/>
        <v>4940.4612870494839</v>
      </c>
      <c r="AL522" s="6">
        <f t="shared" si="416"/>
        <v>657.64720637375376</v>
      </c>
      <c r="AM522" s="6">
        <f t="shared" si="417"/>
        <v>9597.7265392074914</v>
      </c>
      <c r="AN522" s="6">
        <f t="shared" si="418"/>
        <v>645124.75401075021</v>
      </c>
      <c r="AO522" s="6">
        <f t="shared" si="419"/>
        <v>5425.5737776072465</v>
      </c>
      <c r="AP522" s="6">
        <f t="shared" si="420"/>
        <v>4.7373281583706035</v>
      </c>
      <c r="AQ522" s="14">
        <f t="shared" si="421"/>
        <v>13</v>
      </c>
      <c r="AR522" s="146">
        <f t="shared" si="422"/>
        <v>0</v>
      </c>
      <c r="AS522" s="146">
        <f t="shared" si="423"/>
        <v>0.73</v>
      </c>
      <c r="AT522" s="146">
        <f t="shared" si="424"/>
        <v>1</v>
      </c>
      <c r="AU522" s="77">
        <f t="shared" si="425"/>
        <v>0</v>
      </c>
      <c r="AV522" s="77">
        <f t="shared" si="426"/>
        <v>653.43216955456853</v>
      </c>
      <c r="AW522" s="77">
        <f t="shared" si="427"/>
        <v>34.391166818661503</v>
      </c>
      <c r="AX522" s="77">
        <f t="shared" si="428"/>
        <v>12.96272104575047</v>
      </c>
      <c r="AY522" s="6">
        <f t="shared" si="440"/>
        <v>700.78605741898059</v>
      </c>
      <c r="AZ522" s="6">
        <f t="shared" si="429"/>
        <v>355214.4601789451</v>
      </c>
      <c r="BA522" s="6">
        <f t="shared" si="430"/>
        <v>714.13225082763734</v>
      </c>
      <c r="BB522" s="6">
        <f t="shared" si="431"/>
        <v>784665.80125883722</v>
      </c>
      <c r="BC522" s="6">
        <f t="shared" si="432"/>
        <v>156933.16025176752</v>
      </c>
      <c r="BD522" s="6">
        <f t="shared" si="433"/>
        <v>31074.833622997354</v>
      </c>
      <c r="BE522" s="6">
        <f t="shared" si="434"/>
        <v>1294077.5</v>
      </c>
      <c r="BF522" s="6">
        <f t="shared" si="441"/>
        <v>542466.46307058306</v>
      </c>
      <c r="BG522" s="6"/>
      <c r="BH522" s="6"/>
      <c r="BI522" s="51">
        <f t="shared" si="435"/>
        <v>0.82364486421972616</v>
      </c>
      <c r="BT522" s="18"/>
    </row>
    <row r="523" spans="1:72">
      <c r="A523">
        <f t="shared" si="388"/>
        <v>500</v>
      </c>
      <c r="B523" s="30">
        <f t="shared" si="389"/>
        <v>44269</v>
      </c>
      <c r="C523" s="14">
        <f t="shared" si="390"/>
        <v>12</v>
      </c>
      <c r="D523" s="14">
        <f t="shared" si="391"/>
        <v>3</v>
      </c>
      <c r="E523" s="14">
        <f t="shared" si="392"/>
        <v>3</v>
      </c>
      <c r="F523" s="53">
        <f t="shared" si="393"/>
        <v>44269</v>
      </c>
      <c r="G523" s="66">
        <f t="shared" si="394"/>
        <v>1.45</v>
      </c>
      <c r="H523" s="66">
        <f t="shared" si="387"/>
        <v>0.1</v>
      </c>
      <c r="I523" s="172">
        <f t="shared" si="395"/>
        <v>3.8999999999999998E-3</v>
      </c>
      <c r="J523" s="14">
        <f t="shared" si="396"/>
        <v>6</v>
      </c>
      <c r="K523" s="18">
        <f t="shared" si="397"/>
        <v>0.15790832706383071</v>
      </c>
      <c r="L523" s="18">
        <f t="shared" si="398"/>
        <v>6.6666666666666671E-3</v>
      </c>
      <c r="M523" s="6">
        <f t="shared" si="399"/>
        <v>1416.0972859748617</v>
      </c>
      <c r="N523" s="6">
        <f t="shared" si="436"/>
        <v>5.5227794153019607</v>
      </c>
      <c r="O523" s="6">
        <f t="shared" si="400"/>
        <v>5068152.6947307121</v>
      </c>
      <c r="P523" s="6">
        <f>IF($B523&lt;$D$12,0,IF('Plot Data'!X473&gt;0,'Plot Data'!X473,MAX(0,MIN($D$15,$O523))))</f>
        <v>12125</v>
      </c>
      <c r="Q523" s="97">
        <f t="shared" si="401"/>
        <v>10862.757308858278</v>
      </c>
      <c r="R523" s="97">
        <f t="shared" si="402"/>
        <v>1262.2426911417226</v>
      </c>
      <c r="S523" s="6">
        <f t="shared" si="403"/>
        <v>1273.641018955864</v>
      </c>
      <c r="T523" s="6"/>
      <c r="U523" s="6"/>
      <c r="V523" s="6">
        <f t="shared" si="404"/>
        <v>142.45626701899764</v>
      </c>
      <c r="W523" s="149">
        <f t="shared" si="437"/>
        <v>0.9670009680303473</v>
      </c>
      <c r="X523" s="97">
        <f t="shared" si="405"/>
        <v>2951.1951044622724</v>
      </c>
      <c r="Y523" s="6">
        <f t="shared" si="406"/>
        <v>238.56638519380263</v>
      </c>
      <c r="Z523" s="6">
        <f t="shared" si="407"/>
        <v>1092.0840186645785</v>
      </c>
      <c r="AA523" s="6">
        <f t="shared" si="408"/>
        <v>906.55226373644996</v>
      </c>
      <c r="AB523" s="6">
        <f t="shared" si="409"/>
        <v>47.436915816068833</v>
      </c>
      <c r="AC523" s="6">
        <f t="shared" si="410"/>
        <v>43.808942977873421</v>
      </c>
      <c r="AD523" s="6">
        <f t="array" ref="AD523">SUM(($A523-A493:A523=J493:J523)*(N493:N523))</f>
        <v>4.6250992920667109</v>
      </c>
      <c r="AE523" s="6">
        <f t="shared" si="411"/>
        <v>7494569.8011231069</v>
      </c>
      <c r="AF523" s="6">
        <f t="shared" si="438"/>
        <v>5539754.4432162596</v>
      </c>
      <c r="AG523" s="6">
        <f t="shared" si="439"/>
        <v>628746.00006388244</v>
      </c>
      <c r="AH523" s="6">
        <f t="shared" si="412"/>
        <v>545417.65817504539</v>
      </c>
      <c r="AI523" s="6">
        <f t="shared" si="413"/>
        <v>125779.98962241465</v>
      </c>
      <c r="AJ523" s="6">
        <f t="shared" si="414"/>
        <v>4085.0649279007366</v>
      </c>
      <c r="AK523" s="6">
        <f t="shared" si="415"/>
        <v>5078.556126161543</v>
      </c>
      <c r="AL523" s="6">
        <f t="shared" si="416"/>
        <v>656.65007991988239</v>
      </c>
      <c r="AM523" s="6">
        <f t="shared" si="417"/>
        <v>9820.2711339821617</v>
      </c>
      <c r="AN523" s="6">
        <f t="shared" si="418"/>
        <v>645051.4389115168</v>
      </c>
      <c r="AO523" s="6">
        <f t="shared" si="419"/>
        <v>5430.1988768993133</v>
      </c>
      <c r="AP523" s="6">
        <f t="shared" si="420"/>
        <v>4.7100727521165027</v>
      </c>
      <c r="AQ523" s="14">
        <f t="shared" si="421"/>
        <v>13</v>
      </c>
      <c r="AR523" s="146">
        <f t="shared" si="422"/>
        <v>0</v>
      </c>
      <c r="AS523" s="146">
        <f t="shared" si="423"/>
        <v>0.73</v>
      </c>
      <c r="AT523" s="146">
        <f t="shared" si="424"/>
        <v>1</v>
      </c>
      <c r="AU523" s="77">
        <f t="shared" si="425"/>
        <v>0</v>
      </c>
      <c r="AV523" s="77">
        <f t="shared" si="426"/>
        <v>738.88769571883154</v>
      </c>
      <c r="AW523" s="77">
        <f t="shared" si="427"/>
        <v>38.888826090464818</v>
      </c>
      <c r="AX523" s="77">
        <f t="shared" si="428"/>
        <v>12.882584800465338</v>
      </c>
      <c r="AY523" s="6">
        <f t="shared" si="440"/>
        <v>790.65910660976169</v>
      </c>
      <c r="AZ523" s="6">
        <f t="shared" si="429"/>
        <v>356005.11928555486</v>
      </c>
      <c r="BA523" s="6">
        <f t="shared" si="430"/>
        <v>723.17922065298103</v>
      </c>
      <c r="BB523" s="6">
        <f t="shared" si="431"/>
        <v>786081.89854481211</v>
      </c>
      <c r="BC523" s="6">
        <f t="shared" si="432"/>
        <v>157216.37970896249</v>
      </c>
      <c r="BD523" s="6">
        <f t="shared" si="433"/>
        <v>31122.270538813424</v>
      </c>
      <c r="BE523" s="6">
        <f t="shared" si="434"/>
        <v>1306202.5</v>
      </c>
      <c r="BF523" s="6">
        <f t="shared" si="441"/>
        <v>545417.65817504539</v>
      </c>
      <c r="BG523" s="6"/>
      <c r="BH523" s="6"/>
      <c r="BI523" s="51">
        <f t="shared" si="435"/>
        <v>0.82306264495071546</v>
      </c>
      <c r="BT523" s="18"/>
    </row>
    <row r="524" spans="1:72">
      <c r="A524">
        <f t="shared" si="388"/>
        <v>501</v>
      </c>
      <c r="B524" s="30">
        <f t="shared" si="389"/>
        <v>44270</v>
      </c>
      <c r="C524" s="14">
        <f t="shared" si="390"/>
        <v>12</v>
      </c>
      <c r="D524" s="14">
        <f t="shared" si="391"/>
        <v>3</v>
      </c>
      <c r="E524" s="14">
        <f t="shared" si="392"/>
        <v>3</v>
      </c>
      <c r="F524" s="53">
        <f t="shared" si="393"/>
        <v>44270</v>
      </c>
      <c r="G524" s="66">
        <f t="shared" si="394"/>
        <v>1.45</v>
      </c>
      <c r="H524" s="66">
        <f t="shared" si="387"/>
        <v>0.1</v>
      </c>
      <c r="I524" s="172">
        <f t="shared" si="395"/>
        <v>3.8999999999999998E-3</v>
      </c>
      <c r="J524" s="14">
        <f t="shared" si="396"/>
        <v>6</v>
      </c>
      <c r="K524" s="18">
        <f t="shared" si="397"/>
        <v>0.15784614679776973</v>
      </c>
      <c r="L524" s="18">
        <f t="shared" si="398"/>
        <v>6.6666666666666671E-3</v>
      </c>
      <c r="M524" s="6">
        <f t="shared" si="399"/>
        <v>1450.8199412981137</v>
      </c>
      <c r="N524" s="6">
        <f t="shared" si="436"/>
        <v>5.6581977710626434</v>
      </c>
      <c r="O524" s="6">
        <f t="shared" si="400"/>
        <v>5055834.6004907554</v>
      </c>
      <c r="P524" s="6">
        <f>IF($B524&lt;$D$12,0,IF('Plot Data'!X474&gt;0,'Plot Data'!X474,MAX(0,MIN($D$15,$O524))))</f>
        <v>18262</v>
      </c>
      <c r="Q524" s="97">
        <f t="shared" si="401"/>
        <v>16357.343717829113</v>
      </c>
      <c r="R524" s="97">
        <f t="shared" si="402"/>
        <v>1904.6562821708865</v>
      </c>
      <c r="S524" s="6">
        <f t="shared" si="403"/>
        <v>1302.940040292702</v>
      </c>
      <c r="T524" s="6"/>
      <c r="U524" s="6"/>
      <c r="V524" s="6">
        <f t="shared" si="404"/>
        <v>147.87990100541171</v>
      </c>
      <c r="W524" s="149">
        <f t="shared" si="437"/>
        <v>0.9667735311839738</v>
      </c>
      <c r="X524" s="97">
        <f t="shared" si="405"/>
        <v>13553.466779022192</v>
      </c>
      <c r="Y524" s="6">
        <f t="shared" si="406"/>
        <v>237.18457908034418</v>
      </c>
      <c r="Z524" s="6">
        <f t="shared" si="407"/>
        <v>1109.9755051452153</v>
      </c>
      <c r="AA524" s="6">
        <f t="shared" si="408"/>
        <v>901.30140050530781</v>
      </c>
      <c r="AB524" s="6">
        <f t="shared" si="409"/>
        <v>47.111187422823981</v>
      </c>
      <c r="AC524" s="6">
        <f t="shared" si="410"/>
        <v>44.020595622841768</v>
      </c>
      <c r="AD524" s="6">
        <f t="array" ref="AD524">SUM(($A524-A494:A524=J494:J524)*(N494:N524))</f>
        <v>4.5933407737253376</v>
      </c>
      <c r="AE524" s="6">
        <f t="shared" si="411"/>
        <v>7494565.2077823328</v>
      </c>
      <c r="AF524" s="6">
        <f t="shared" si="438"/>
        <v>5522094.1594581371</v>
      </c>
      <c r="AG524" s="6">
        <f t="shared" si="439"/>
        <v>631401.99710168387</v>
      </c>
      <c r="AH524" s="6">
        <f t="shared" si="412"/>
        <v>558971.12495406764</v>
      </c>
      <c r="AI524" s="6">
        <f t="shared" si="413"/>
        <v>127684.64590458553</v>
      </c>
      <c r="AJ524" s="6">
        <f t="shared" si="414"/>
        <v>4188.7247849732912</v>
      </c>
      <c r="AK524" s="6">
        <f t="shared" si="415"/>
        <v>5240.1190433786269</v>
      </c>
      <c r="AL524" s="6">
        <f t="shared" si="416"/>
        <v>655.14733094613916</v>
      </c>
      <c r="AM524" s="6">
        <f t="shared" si="417"/>
        <v>10083.991159298057</v>
      </c>
      <c r="AN524" s="6">
        <f t="shared" si="418"/>
        <v>644329.2892045544</v>
      </c>
      <c r="AO524" s="6">
        <f t="shared" si="419"/>
        <v>5434.792217673039</v>
      </c>
      <c r="AP524" s="6">
        <f t="shared" si="420"/>
        <v>4.6809606824812624</v>
      </c>
      <c r="AQ524" s="14">
        <f t="shared" si="421"/>
        <v>13</v>
      </c>
      <c r="AR524" s="146">
        <f t="shared" si="422"/>
        <v>0</v>
      </c>
      <c r="AS524" s="146">
        <f t="shared" si="423"/>
        <v>0.73</v>
      </c>
      <c r="AT524" s="146">
        <f t="shared" si="424"/>
        <v>1</v>
      </c>
      <c r="AU524" s="77">
        <f t="shared" si="425"/>
        <v>0</v>
      </c>
      <c r="AV524" s="77">
        <f t="shared" si="426"/>
        <v>747.24602002529639</v>
      </c>
      <c r="AW524" s="77">
        <f t="shared" si="427"/>
        <v>39.32873789606824</v>
      </c>
      <c r="AX524" s="77">
        <f t="shared" si="428"/>
        <v>12.807967270338587</v>
      </c>
      <c r="AY524" s="6">
        <f t="shared" si="440"/>
        <v>799.38272519170323</v>
      </c>
      <c r="AZ524" s="6">
        <f t="shared" si="429"/>
        <v>356804.50201074657</v>
      </c>
      <c r="BA524" s="6">
        <f t="shared" si="430"/>
        <v>734.1226830521731</v>
      </c>
      <c r="BB524" s="6">
        <f t="shared" si="431"/>
        <v>787532.71848611021</v>
      </c>
      <c r="BC524" s="6">
        <f t="shared" si="432"/>
        <v>157506.54369722211</v>
      </c>
      <c r="BD524" s="6">
        <f t="shared" si="433"/>
        <v>31169.381726236246</v>
      </c>
      <c r="BE524" s="6">
        <f t="shared" si="434"/>
        <v>1324464.5</v>
      </c>
      <c r="BF524" s="6">
        <f t="shared" si="441"/>
        <v>558971.12495406764</v>
      </c>
      <c r="BG524" s="6"/>
      <c r="BH524" s="6"/>
      <c r="BI524" s="51">
        <f t="shared" si="435"/>
        <v>0.82106112709114198</v>
      </c>
      <c r="BT524" s="18"/>
    </row>
    <row r="525" spans="1:72">
      <c r="A525">
        <f t="shared" si="388"/>
        <v>502</v>
      </c>
      <c r="B525" s="30">
        <f t="shared" si="389"/>
        <v>44271</v>
      </c>
      <c r="C525" s="14">
        <f t="shared" si="390"/>
        <v>12</v>
      </c>
      <c r="D525" s="14">
        <f t="shared" si="391"/>
        <v>3</v>
      </c>
      <c r="E525" s="14">
        <f t="shared" si="392"/>
        <v>3</v>
      </c>
      <c r="F525" s="53">
        <f t="shared" si="393"/>
        <v>44271</v>
      </c>
      <c r="G525" s="66">
        <f t="shared" si="394"/>
        <v>1.45</v>
      </c>
      <c r="H525" s="66">
        <f t="shared" si="387"/>
        <v>0.1</v>
      </c>
      <c r="I525" s="172">
        <f t="shared" si="395"/>
        <v>3.8999999999999998E-3</v>
      </c>
      <c r="J525" s="14">
        <f t="shared" si="396"/>
        <v>6</v>
      </c>
      <c r="K525" s="18">
        <f t="shared" si="397"/>
        <v>0.15763218934578904</v>
      </c>
      <c r="L525" s="18">
        <f t="shared" si="398"/>
        <v>6.6666666666666671E-3</v>
      </c>
      <c r="M525" s="6">
        <f t="shared" si="399"/>
        <v>1490.6569445356181</v>
      </c>
      <c r="N525" s="6">
        <f t="shared" si="436"/>
        <v>5.8135620836889101</v>
      </c>
      <c r="O525" s="6">
        <f t="shared" si="400"/>
        <v>5037344.5341295786</v>
      </c>
      <c r="P525" s="6">
        <f>IF($B525&lt;$D$12,0,IF('Plot Data'!X475&gt;0,'Plot Data'!X475,MAX(0,MIN($D$15,$O525))))</f>
        <v>25925.5</v>
      </c>
      <c r="Q525" s="97">
        <f t="shared" si="401"/>
        <v>23216.545753451232</v>
      </c>
      <c r="R525" s="97">
        <f t="shared" si="402"/>
        <v>2708.9542465487643</v>
      </c>
      <c r="S525" s="6">
        <f t="shared" si="403"/>
        <v>1337.702632413406</v>
      </c>
      <c r="T525" s="6"/>
      <c r="U525" s="6"/>
      <c r="V525" s="6">
        <f t="shared" si="404"/>
        <v>152.95431212221206</v>
      </c>
      <c r="W525" s="149">
        <f t="shared" si="437"/>
        <v>0.9665393346164638</v>
      </c>
      <c r="X525" s="97">
        <f t="shared" si="405"/>
        <v>16901.485816497767</v>
      </c>
      <c r="Y525" s="6">
        <f t="shared" si="406"/>
        <v>235.5559371141199</v>
      </c>
      <c r="Z525" s="6">
        <f t="shared" si="407"/>
        <v>1132.8778287798893</v>
      </c>
      <c r="AA525" s="6">
        <f t="shared" si="408"/>
        <v>895.11256103365554</v>
      </c>
      <c r="AB525" s="6">
        <f t="shared" si="409"/>
        <v>53.272364507486053</v>
      </c>
      <c r="AC525" s="6">
        <f t="shared" si="410"/>
        <v>44.469935183803791</v>
      </c>
      <c r="AD525" s="6">
        <f t="array" ref="AD525">SUM(($A525-A495:A525=J495:J525)*(N495:N525))</f>
        <v>5.1940555394798897</v>
      </c>
      <c r="AE525" s="6">
        <f t="shared" si="411"/>
        <v>7494560.0137267932</v>
      </c>
      <c r="AF525" s="6">
        <f t="shared" si="438"/>
        <v>5497539.9110722728</v>
      </c>
      <c r="AG525" s="6">
        <f t="shared" si="439"/>
        <v>637564.10272651503</v>
      </c>
      <c r="AH525" s="6">
        <f t="shared" si="412"/>
        <v>575872.61077056546</v>
      </c>
      <c r="AI525" s="6">
        <f t="shared" si="413"/>
        <v>130393.60015113429</v>
      </c>
      <c r="AJ525" s="6">
        <f t="shared" si="414"/>
        <v>4310.9479636148999</v>
      </c>
      <c r="AK525" s="6">
        <f t="shared" si="415"/>
        <v>5424.611946617375</v>
      </c>
      <c r="AL525" s="6">
        <f t="shared" si="416"/>
        <v>658.75570473034145</v>
      </c>
      <c r="AM525" s="6">
        <f t="shared" si="417"/>
        <v>10394.315614962616</v>
      </c>
      <c r="AN525" s="6">
        <f t="shared" si="418"/>
        <v>642795.4733913372</v>
      </c>
      <c r="AO525" s="6">
        <f t="shared" si="419"/>
        <v>5439.9862732125184</v>
      </c>
      <c r="AP525" s="6">
        <f t="shared" si="420"/>
        <v>4.7418421514320084</v>
      </c>
      <c r="AQ525" s="14">
        <f t="shared" si="421"/>
        <v>13</v>
      </c>
      <c r="AR525" s="146">
        <f t="shared" si="422"/>
        <v>0</v>
      </c>
      <c r="AS525" s="146">
        <f t="shared" si="423"/>
        <v>0.73</v>
      </c>
      <c r="AT525" s="146">
        <f t="shared" si="424"/>
        <v>1</v>
      </c>
      <c r="AU525" s="77">
        <f t="shared" si="425"/>
        <v>0</v>
      </c>
      <c r="AV525" s="77">
        <f t="shared" si="426"/>
        <v>757.36026694388511</v>
      </c>
      <c r="AW525" s="77">
        <f t="shared" si="427"/>
        <v>39.861066681257114</v>
      </c>
      <c r="AX525" s="77">
        <f t="shared" si="428"/>
        <v>12.720020604162478</v>
      </c>
      <c r="AY525" s="6">
        <f t="shared" si="440"/>
        <v>809.94135422930481</v>
      </c>
      <c r="AZ525" s="6">
        <f t="shared" si="429"/>
        <v>357614.44336497586</v>
      </c>
      <c r="BA525" s="6">
        <f t="shared" si="430"/>
        <v>747.18207512848312</v>
      </c>
      <c r="BB525" s="6">
        <f t="shared" si="431"/>
        <v>789023.37543064589</v>
      </c>
      <c r="BC525" s="6">
        <f t="shared" si="432"/>
        <v>157804.67508612922</v>
      </c>
      <c r="BD525" s="6">
        <f t="shared" si="433"/>
        <v>31222.654090743734</v>
      </c>
      <c r="BE525" s="6">
        <f t="shared" si="434"/>
        <v>1350390</v>
      </c>
      <c r="BF525" s="6">
        <f t="shared" si="441"/>
        <v>575872.61077056546</v>
      </c>
      <c r="BG525" s="6"/>
      <c r="BH525" s="6"/>
      <c r="BI525" s="51">
        <f t="shared" si="435"/>
        <v>0.81860763040951445</v>
      </c>
      <c r="BT525" s="18"/>
    </row>
    <row r="526" spans="1:72">
      <c r="A526">
        <f t="shared" si="388"/>
        <v>503</v>
      </c>
      <c r="B526" s="30">
        <f t="shared" si="389"/>
        <v>44272</v>
      </c>
      <c r="C526" s="14">
        <f t="shared" si="390"/>
        <v>12</v>
      </c>
      <c r="D526" s="14">
        <f t="shared" si="391"/>
        <v>3</v>
      </c>
      <c r="E526" s="14">
        <f t="shared" si="392"/>
        <v>3</v>
      </c>
      <c r="F526" s="53">
        <f t="shared" si="393"/>
        <v>44272</v>
      </c>
      <c r="G526" s="66">
        <f t="shared" si="394"/>
        <v>1.45</v>
      </c>
      <c r="H526" s="66">
        <f t="shared" si="387"/>
        <v>0.1</v>
      </c>
      <c r="I526" s="172">
        <f t="shared" si="395"/>
        <v>3.8999999999999998E-3</v>
      </c>
      <c r="J526" s="14">
        <f t="shared" si="396"/>
        <v>6</v>
      </c>
      <c r="K526" s="18">
        <f t="shared" si="397"/>
        <v>0.15736949688083451</v>
      </c>
      <c r="L526" s="18">
        <f t="shared" si="398"/>
        <v>6.6666666666666671E-3</v>
      </c>
      <c r="M526" s="6">
        <f t="shared" si="399"/>
        <v>1536.4718696246778</v>
      </c>
      <c r="N526" s="6">
        <f t="shared" si="436"/>
        <v>5.9922402915362429</v>
      </c>
      <c r="O526" s="6">
        <f t="shared" si="400"/>
        <v>5011150.8433950553</v>
      </c>
      <c r="P526" s="6">
        <f>IF($B526&lt;$D$12,0,IF('Plot Data'!X476&gt;0,'Plot Data'!X476,MAX(0,MIN($D$15,$O526))))</f>
        <v>31901</v>
      </c>
      <c r="Q526" s="97">
        <f t="shared" si="401"/>
        <v>28561.472578005876</v>
      </c>
      <c r="R526" s="97">
        <f t="shared" si="402"/>
        <v>3339.5274219941221</v>
      </c>
      <c r="S526" s="6">
        <f t="shared" si="403"/>
        <v>1376.8006877313439</v>
      </c>
      <c r="T526" s="6"/>
      <c r="U526" s="6"/>
      <c r="V526" s="6">
        <f t="shared" si="404"/>
        <v>159.67118189333382</v>
      </c>
      <c r="W526" s="149">
        <f t="shared" si="437"/>
        <v>0.96629727506943996</v>
      </c>
      <c r="X526" s="97">
        <f t="shared" si="405"/>
        <v>16643.359966395768</v>
      </c>
      <c r="Y526" s="6">
        <f t="shared" si="406"/>
        <v>266.36182253743027</v>
      </c>
      <c r="Z526" s="6">
        <f t="shared" si="407"/>
        <v>1160.6559530384909</v>
      </c>
      <c r="AA526" s="6">
        <f t="shared" si="408"/>
        <v>1012.1749256422351</v>
      </c>
      <c r="AB526" s="6">
        <f t="shared" si="409"/>
        <v>53.874983419271558</v>
      </c>
      <c r="AC526" s="6">
        <f t="shared" si="410"/>
        <v>44.231454150524335</v>
      </c>
      <c r="AD526" s="6">
        <f t="array" ref="AD526">SUM(($A526-A496:A526=J496:J526)*(N496:N526))</f>
        <v>5.2528108833789764</v>
      </c>
      <c r="AE526" s="6">
        <f t="shared" si="411"/>
        <v>7494554.7609159099</v>
      </c>
      <c r="AF526" s="6">
        <f t="shared" si="438"/>
        <v>5467601.6378065357</v>
      </c>
      <c r="AG526" s="6">
        <f t="shared" si="439"/>
        <v>649322.5441562318</v>
      </c>
      <c r="AH526" s="6">
        <f t="shared" si="412"/>
        <v>592515.97073696123</v>
      </c>
      <c r="AI526" s="6">
        <f t="shared" si="413"/>
        <v>133733.12757312841</v>
      </c>
      <c r="AJ526" s="6">
        <f t="shared" si="414"/>
        <v>4420.4020576636558</v>
      </c>
      <c r="AK526" s="6">
        <f t="shared" si="415"/>
        <v>5519.2179905943594</v>
      </c>
      <c r="AL526" s="6">
        <f t="shared" si="416"/>
        <v>663.14642311570969</v>
      </c>
      <c r="AM526" s="6">
        <f t="shared" si="417"/>
        <v>10602.766471373725</v>
      </c>
      <c r="AN526" s="6">
        <f t="shared" si="418"/>
        <v>640778.71417167317</v>
      </c>
      <c r="AO526" s="6">
        <f t="shared" si="419"/>
        <v>5445.2390840958979</v>
      </c>
      <c r="AP526" s="6">
        <f t="shared" si="420"/>
        <v>4.8154275311313279</v>
      </c>
      <c r="AQ526" s="14">
        <f t="shared" si="421"/>
        <v>13</v>
      </c>
      <c r="AR526" s="146">
        <f t="shared" si="422"/>
        <v>0</v>
      </c>
      <c r="AS526" s="146">
        <f t="shared" si="423"/>
        <v>0.73</v>
      </c>
      <c r="AT526" s="146">
        <f t="shared" si="424"/>
        <v>1</v>
      </c>
      <c r="AU526" s="77">
        <f t="shared" si="425"/>
        <v>0</v>
      </c>
      <c r="AV526" s="77">
        <f t="shared" si="426"/>
        <v>769.76801281820667</v>
      </c>
      <c r="AW526" s="77">
        <f t="shared" si="427"/>
        <v>40.514105937800352</v>
      </c>
      <c r="AX526" s="77">
        <f t="shared" si="428"/>
        <v>14.383538417021235</v>
      </c>
      <c r="AY526" s="6">
        <f t="shared" si="440"/>
        <v>824.66565717302819</v>
      </c>
      <c r="AZ526" s="6">
        <f t="shared" si="429"/>
        <v>358439.10902214888</v>
      </c>
      <c r="BA526" s="6">
        <f t="shared" si="430"/>
        <v>762.96995292651366</v>
      </c>
      <c r="BB526" s="6">
        <f t="shared" si="431"/>
        <v>790559.84730027057</v>
      </c>
      <c r="BC526" s="6">
        <f t="shared" si="432"/>
        <v>158111.96946005416</v>
      </c>
      <c r="BD526" s="6">
        <f t="shared" si="433"/>
        <v>31276.529074163005</v>
      </c>
      <c r="BE526" s="6">
        <f t="shared" si="434"/>
        <v>1382291</v>
      </c>
      <c r="BF526" s="6">
        <f t="shared" si="441"/>
        <v>592515.97073696123</v>
      </c>
      <c r="BG526" s="6"/>
      <c r="BH526" s="6"/>
      <c r="BI526" s="51">
        <f t="shared" si="435"/>
        <v>0.81618246541642692</v>
      </c>
      <c r="BT526" s="18"/>
    </row>
    <row r="527" spans="1:72">
      <c r="A527">
        <f t="shared" si="388"/>
        <v>504</v>
      </c>
      <c r="B527" s="30">
        <f t="shared" si="389"/>
        <v>44273</v>
      </c>
      <c r="C527" s="14">
        <f t="shared" si="390"/>
        <v>12</v>
      </c>
      <c r="D527" s="14">
        <f t="shared" si="391"/>
        <v>3</v>
      </c>
      <c r="E527" s="14">
        <f t="shared" si="392"/>
        <v>3</v>
      </c>
      <c r="F527" s="53">
        <f t="shared" si="393"/>
        <v>44273</v>
      </c>
      <c r="G527" s="66">
        <f t="shared" si="394"/>
        <v>1.45</v>
      </c>
      <c r="H527" s="66">
        <f t="shared" si="387"/>
        <v>0.1</v>
      </c>
      <c r="I527" s="172">
        <f t="shared" si="395"/>
        <v>3.8999999999999998E-3</v>
      </c>
      <c r="J527" s="14">
        <f t="shared" si="396"/>
        <v>6</v>
      </c>
      <c r="K527" s="18">
        <f t="shared" si="397"/>
        <v>0.157109381889179</v>
      </c>
      <c r="L527" s="18">
        <f t="shared" si="398"/>
        <v>6.6666666666666671E-3</v>
      </c>
      <c r="M527" s="6">
        <f t="shared" si="399"/>
        <v>1566.0285381492131</v>
      </c>
      <c r="N527" s="6">
        <f t="shared" si="436"/>
        <v>6.1075112987819304</v>
      </c>
      <c r="O527" s="6">
        <f t="shared" si="400"/>
        <v>4979068.1952778557</v>
      </c>
      <c r="P527" s="6">
        <f>IF($B527&lt;$D$12,0,IF('Plot Data'!X477&gt;0,'Plot Data'!X477,MAX(0,MIN($D$15,$O527))))</f>
        <v>34771.5</v>
      </c>
      <c r="Q527" s="97">
        <f t="shared" si="401"/>
        <v>31123.914915910624</v>
      </c>
      <c r="R527" s="97">
        <f t="shared" si="402"/>
        <v>3647.5850840893772</v>
      </c>
      <c r="S527" s="6">
        <f t="shared" si="403"/>
        <v>1399.7917818378037</v>
      </c>
      <c r="T527" s="6"/>
      <c r="U527" s="6"/>
      <c r="V527" s="6">
        <f t="shared" si="404"/>
        <v>166.23675631140935</v>
      </c>
      <c r="W527" s="149">
        <f t="shared" si="437"/>
        <v>0.96604988781007906</v>
      </c>
      <c r="X527" s="97">
        <f t="shared" si="405"/>
        <v>17786.706757116437</v>
      </c>
      <c r="Y527" s="6">
        <f t="shared" si="406"/>
        <v>269.37491709635782</v>
      </c>
      <c r="Z527" s="6">
        <f t="shared" si="407"/>
        <v>1192.5255556284944</v>
      </c>
      <c r="AA527" s="6">
        <f t="shared" si="408"/>
        <v>1023.6246849661596</v>
      </c>
      <c r="AB527" s="6">
        <f t="shared" si="409"/>
        <v>54.604200933228924</v>
      </c>
      <c r="AC527" s="6">
        <f t="shared" si="410"/>
        <v>43.78415877612138</v>
      </c>
      <c r="AD527" s="6">
        <f t="array" ref="AD527">SUM(($A527-A497:A527=J497:J527)*(N497:N527))</f>
        <v>5.3239095909898193</v>
      </c>
      <c r="AE527" s="6">
        <f t="shared" si="411"/>
        <v>7494549.4370063189</v>
      </c>
      <c r="AF527" s="6">
        <f t="shared" si="438"/>
        <v>5435077.9311087867</v>
      </c>
      <c r="AG527" s="6">
        <f t="shared" si="439"/>
        <v>662493.51555871451</v>
      </c>
      <c r="AH527" s="6">
        <f t="shared" si="412"/>
        <v>610302.67749407771</v>
      </c>
      <c r="AI527" s="6">
        <f t="shared" si="413"/>
        <v>137380.71265721778</v>
      </c>
      <c r="AJ527" s="6">
        <f t="shared" si="414"/>
        <v>4524.5301230880168</v>
      </c>
      <c r="AK527" s="6">
        <f t="shared" si="415"/>
        <v>5633.5146603234662</v>
      </c>
      <c r="AL527" s="6">
        <f t="shared" si="416"/>
        <v>668.64255568182739</v>
      </c>
      <c r="AM527" s="6">
        <f t="shared" si="417"/>
        <v>10826.687339093309</v>
      </c>
      <c r="AN527" s="6">
        <f t="shared" si="418"/>
        <v>638467.91284842242</v>
      </c>
      <c r="AO527" s="6">
        <f t="shared" si="419"/>
        <v>5450.5629936868872</v>
      </c>
      <c r="AP527" s="6">
        <f t="shared" si="420"/>
        <v>4.9031775986820447</v>
      </c>
      <c r="AQ527" s="14">
        <f t="shared" si="421"/>
        <v>13</v>
      </c>
      <c r="AR527" s="146">
        <f t="shared" si="422"/>
        <v>0</v>
      </c>
      <c r="AS527" s="146">
        <f t="shared" si="423"/>
        <v>0.73</v>
      </c>
      <c r="AT527" s="146">
        <f t="shared" si="424"/>
        <v>1</v>
      </c>
      <c r="AU527" s="77">
        <f t="shared" si="425"/>
        <v>0</v>
      </c>
      <c r="AV527" s="77">
        <f t="shared" si="426"/>
        <v>785.65077425885329</v>
      </c>
      <c r="AW527" s="77">
        <f t="shared" si="427"/>
        <v>41.350040750465965</v>
      </c>
      <c r="AX527" s="77">
        <f t="shared" si="428"/>
        <v>14.546245523203318</v>
      </c>
      <c r="AY527" s="6">
        <f t="shared" si="440"/>
        <v>841.54706053252255</v>
      </c>
      <c r="AZ527" s="6">
        <f t="shared" si="429"/>
        <v>359280.65608268138</v>
      </c>
      <c r="BA527" s="6">
        <f t="shared" si="430"/>
        <v>781.8004378589103</v>
      </c>
      <c r="BB527" s="6">
        <f t="shared" si="431"/>
        <v>792125.87583841977</v>
      </c>
      <c r="BC527" s="6">
        <f t="shared" si="432"/>
        <v>158425.17516768401</v>
      </c>
      <c r="BD527" s="6">
        <f t="shared" si="433"/>
        <v>31331.133275096236</v>
      </c>
      <c r="BE527" s="6">
        <f t="shared" si="434"/>
        <v>1417062.5</v>
      </c>
      <c r="BF527" s="6">
        <f t="shared" si="441"/>
        <v>610302.67749407771</v>
      </c>
      <c r="BG527" s="6"/>
      <c r="BH527" s="6"/>
      <c r="BI527" s="51">
        <f t="shared" si="435"/>
        <v>0.81360080388010125</v>
      </c>
      <c r="BT527" s="18"/>
    </row>
    <row r="528" spans="1:72">
      <c r="A528">
        <f t="shared" si="388"/>
        <v>505</v>
      </c>
      <c r="B528" s="30">
        <f t="shared" si="389"/>
        <v>44274</v>
      </c>
      <c r="C528" s="14">
        <f t="shared" si="390"/>
        <v>12</v>
      </c>
      <c r="D528" s="14">
        <f t="shared" si="391"/>
        <v>3</v>
      </c>
      <c r="E528" s="14">
        <f t="shared" si="392"/>
        <v>3</v>
      </c>
      <c r="F528" s="53">
        <f t="shared" si="393"/>
        <v>44274</v>
      </c>
      <c r="G528" s="66">
        <f t="shared" si="394"/>
        <v>1.45</v>
      </c>
      <c r="H528" s="66">
        <f t="shared" si="387"/>
        <v>0.1</v>
      </c>
      <c r="I528" s="172">
        <f t="shared" si="395"/>
        <v>3.8999999999999998E-3</v>
      </c>
      <c r="J528" s="14">
        <f t="shared" si="396"/>
        <v>6</v>
      </c>
      <c r="K528" s="18">
        <f t="shared" si="397"/>
        <v>0.15683198131823087</v>
      </c>
      <c r="L528" s="18">
        <f t="shared" si="398"/>
        <v>6.6666666666666671E-3</v>
      </c>
      <c r="M528" s="6">
        <f t="shared" si="399"/>
        <v>1597.563906739621</v>
      </c>
      <c r="N528" s="6">
        <f t="shared" si="436"/>
        <v>6.2304992362845217</v>
      </c>
      <c r="O528" s="6">
        <f t="shared" si="400"/>
        <v>4944101.8372171419</v>
      </c>
      <c r="P528" s="6">
        <f>IF($B528&lt;$D$12,0,IF('Plot Data'!X478&gt;0,'Plot Data'!X478,MAX(0,MIN($D$15,$O528))))</f>
        <v>33827</v>
      </c>
      <c r="Q528" s="97">
        <f t="shared" si="401"/>
        <v>30271.012337634424</v>
      </c>
      <c r="R528" s="97">
        <f t="shared" si="402"/>
        <v>3555.9876623655809</v>
      </c>
      <c r="S528" s="6">
        <f t="shared" si="403"/>
        <v>1423.9905852684835</v>
      </c>
      <c r="T528" s="6"/>
      <c r="U528" s="6"/>
      <c r="V528" s="6">
        <f t="shared" si="404"/>
        <v>173.57332147113726</v>
      </c>
      <c r="W528" s="149">
        <f t="shared" si="437"/>
        <v>0.96579678270973313</v>
      </c>
      <c r="X528" s="97">
        <f t="shared" si="405"/>
        <v>13888.26769481956</v>
      </c>
      <c r="Y528" s="6">
        <f t="shared" si="406"/>
        <v>273.02100466614462</v>
      </c>
      <c r="Z528" s="6">
        <f t="shared" si="407"/>
        <v>1229.1774956997424</v>
      </c>
      <c r="AA528" s="6">
        <f t="shared" si="408"/>
        <v>1037.4798177313496</v>
      </c>
      <c r="AB528" s="6">
        <f t="shared" si="409"/>
        <v>55.49877525726076</v>
      </c>
      <c r="AC528" s="6">
        <f t="shared" si="410"/>
        <v>43.5975724386265</v>
      </c>
      <c r="AD528" s="6">
        <f t="array" ref="AD528">SUM(($A528-A498:A528=J498:J528)*(N498:N528))</f>
        <v>5.4111305875829236</v>
      </c>
      <c r="AE528" s="6">
        <f t="shared" si="411"/>
        <v>7494544.0258757314</v>
      </c>
      <c r="AF528" s="6">
        <f t="shared" si="438"/>
        <v>5403382.9281858839</v>
      </c>
      <c r="AG528" s="6">
        <f t="shared" si="439"/>
        <v>678702.68688005826</v>
      </c>
      <c r="AH528" s="6">
        <f t="shared" si="412"/>
        <v>624190.94518889731</v>
      </c>
      <c r="AI528" s="6">
        <f t="shared" si="413"/>
        <v>140936.70031958335</v>
      </c>
      <c r="AJ528" s="6">
        <f t="shared" si="414"/>
        <v>4619.8955294617499</v>
      </c>
      <c r="AK528" s="6">
        <f t="shared" si="415"/>
        <v>5769.7135630345983</v>
      </c>
      <c r="AL528" s="6">
        <f t="shared" si="416"/>
        <v>675.13262791287877</v>
      </c>
      <c r="AM528" s="6">
        <f t="shared" si="417"/>
        <v>11064.741720409227</v>
      </c>
      <c r="AN528" s="6">
        <f t="shared" si="418"/>
        <v>636266.02358089294</v>
      </c>
      <c r="AO528" s="6">
        <f t="shared" si="419"/>
        <v>5455.9741242744703</v>
      </c>
      <c r="AP528" s="6">
        <f t="shared" si="420"/>
        <v>5.0074844540718653</v>
      </c>
      <c r="AQ528" s="14">
        <f t="shared" si="421"/>
        <v>13</v>
      </c>
      <c r="AR528" s="146">
        <f t="shared" si="422"/>
        <v>0</v>
      </c>
      <c r="AS528" s="146">
        <f t="shared" si="423"/>
        <v>0.73</v>
      </c>
      <c r="AT528" s="146">
        <f t="shared" si="424"/>
        <v>1</v>
      </c>
      <c r="AU528" s="77">
        <f t="shared" si="425"/>
        <v>0</v>
      </c>
      <c r="AV528" s="77">
        <f t="shared" si="426"/>
        <v>804.91490343219346</v>
      </c>
      <c r="AW528" s="77">
        <f t="shared" si="427"/>
        <v>42.363942285904919</v>
      </c>
      <c r="AX528" s="77">
        <f t="shared" si="428"/>
        <v>14.74313425197181</v>
      </c>
      <c r="AY528" s="6">
        <f t="shared" si="440"/>
        <v>862.02197997007022</v>
      </c>
      <c r="AZ528" s="6">
        <f t="shared" si="429"/>
        <v>360142.67806265142</v>
      </c>
      <c r="BA528" s="6">
        <f t="shared" si="430"/>
        <v>804.14342016075636</v>
      </c>
      <c r="BB528" s="6">
        <f t="shared" si="431"/>
        <v>793723.43974515935</v>
      </c>
      <c r="BC528" s="6">
        <f t="shared" si="432"/>
        <v>158744.68794903194</v>
      </c>
      <c r="BD528" s="6">
        <f t="shared" si="433"/>
        <v>31386.632050353495</v>
      </c>
      <c r="BE528" s="6">
        <f t="shared" si="434"/>
        <v>1450889.5</v>
      </c>
      <c r="BF528" s="6">
        <f t="shared" si="441"/>
        <v>624190.94518889731</v>
      </c>
      <c r="BG528" s="6"/>
      <c r="BH528" s="6"/>
      <c r="BI528" s="51">
        <f t="shared" si="435"/>
        <v>0.81153511061738748</v>
      </c>
      <c r="BT528" s="18"/>
    </row>
    <row r="529" spans="1:72">
      <c r="A529">
        <f t="shared" si="388"/>
        <v>506</v>
      </c>
      <c r="B529" s="30">
        <f t="shared" si="389"/>
        <v>44275</v>
      </c>
      <c r="C529" s="14">
        <f t="shared" si="390"/>
        <v>12</v>
      </c>
      <c r="D529" s="14">
        <f t="shared" si="391"/>
        <v>3</v>
      </c>
      <c r="E529" s="14">
        <f t="shared" si="392"/>
        <v>3</v>
      </c>
      <c r="F529" s="53">
        <f t="shared" si="393"/>
        <v>44275</v>
      </c>
      <c r="G529" s="66">
        <f t="shared" si="394"/>
        <v>1.45</v>
      </c>
      <c r="H529" s="66">
        <f t="shared" si="387"/>
        <v>0.1</v>
      </c>
      <c r="I529" s="172">
        <f t="shared" si="395"/>
        <v>3.8999999999999998E-3</v>
      </c>
      <c r="J529" s="14">
        <f t="shared" si="396"/>
        <v>6</v>
      </c>
      <c r="K529" s="18">
        <f t="shared" si="397"/>
        <v>0.1566096486570972</v>
      </c>
      <c r="L529" s="18">
        <f t="shared" si="398"/>
        <v>6.6666666666666671E-3</v>
      </c>
      <c r="M529" s="6">
        <f t="shared" si="399"/>
        <v>1631.6139138465214</v>
      </c>
      <c r="N529" s="6">
        <f t="shared" si="436"/>
        <v>6.3632942640014329</v>
      </c>
      <c r="O529" s="6">
        <f t="shared" si="400"/>
        <v>4910067.8915320234</v>
      </c>
      <c r="P529" s="6">
        <f>IF($B529&lt;$D$12,0,IF('Plot Data'!X479&gt;0,'Plot Data'!X479,MAX(0,MIN($D$15,$O529))))</f>
        <v>35289</v>
      </c>
      <c r="Q529" s="97">
        <f t="shared" si="401"/>
        <v>31571.368083731439</v>
      </c>
      <c r="R529" s="97">
        <f t="shared" si="402"/>
        <v>3717.6319162685613</v>
      </c>
      <c r="S529" s="6">
        <f t="shared" si="403"/>
        <v>1449.5413786399422</v>
      </c>
      <c r="T529" s="6"/>
      <c r="U529" s="6"/>
      <c r="V529" s="6">
        <f t="shared" si="404"/>
        <v>182.07253520657909</v>
      </c>
      <c r="W529" s="149">
        <f t="shared" si="437"/>
        <v>0.96553769272508805</v>
      </c>
      <c r="X529" s="97">
        <f t="shared" si="405"/>
        <v>13323.136928896734</v>
      </c>
      <c r="Y529" s="6">
        <f t="shared" si="406"/>
        <v>277.49387628630382</v>
      </c>
      <c r="Z529" s="6">
        <f t="shared" si="407"/>
        <v>1252.8228305193707</v>
      </c>
      <c r="AA529" s="6">
        <f t="shared" si="408"/>
        <v>1054.4767298879544</v>
      </c>
      <c r="AB529" s="6">
        <f t="shared" si="409"/>
        <v>56.643891438994473</v>
      </c>
      <c r="AC529" s="6">
        <f t="shared" si="410"/>
        <v>43.451065473515655</v>
      </c>
      <c r="AD529" s="6">
        <f t="array" ref="AD529">SUM(($A529-A499:A529=J499:J529)*(N499:N529))</f>
        <v>5.5227794153019607</v>
      </c>
      <c r="AE529" s="6">
        <f t="shared" si="411"/>
        <v>7494538.503096316</v>
      </c>
      <c r="AF529" s="6">
        <f t="shared" si="438"/>
        <v>5370362.018723513</v>
      </c>
      <c r="AG529" s="6">
        <f t="shared" si="439"/>
        <v>696768.84549968631</v>
      </c>
      <c r="AH529" s="6">
        <f t="shared" si="412"/>
        <v>637514.08211779408</v>
      </c>
      <c r="AI529" s="6">
        <f t="shared" si="413"/>
        <v>144654.33223585191</v>
      </c>
      <c r="AJ529" s="6">
        <f t="shared" si="414"/>
        <v>4721.1927365025967</v>
      </c>
      <c r="AK529" s="6">
        <f t="shared" si="415"/>
        <v>5911.4157722270202</v>
      </c>
      <c r="AL529" s="6">
        <f t="shared" si="416"/>
        <v>682.80267446305561</v>
      </c>
      <c r="AM529" s="6">
        <f t="shared" si="417"/>
        <v>11315.411183192671</v>
      </c>
      <c r="AN529" s="6">
        <f t="shared" si="418"/>
        <v>633923.81333627214</v>
      </c>
      <c r="AO529" s="6">
        <f t="shared" si="419"/>
        <v>5461.4969036897719</v>
      </c>
      <c r="AP529" s="6">
        <f t="shared" si="420"/>
        <v>5.1318751546464876</v>
      </c>
      <c r="AQ529" s="14">
        <f t="shared" si="421"/>
        <v>13</v>
      </c>
      <c r="AR529" s="146">
        <f t="shared" si="422"/>
        <v>0</v>
      </c>
      <c r="AS529" s="146">
        <f t="shared" si="423"/>
        <v>0.73</v>
      </c>
      <c r="AT529" s="146">
        <f t="shared" si="424"/>
        <v>1</v>
      </c>
      <c r="AU529" s="77">
        <f t="shared" si="425"/>
        <v>0</v>
      </c>
      <c r="AV529" s="77">
        <f t="shared" si="426"/>
        <v>827.01647282836086</v>
      </c>
      <c r="AW529" s="77">
        <f t="shared" si="427"/>
        <v>43.52718278044005</v>
      </c>
      <c r="AX529" s="77">
        <f t="shared" si="428"/>
        <v>14.984669319460409</v>
      </c>
      <c r="AY529" s="6">
        <f t="shared" si="440"/>
        <v>885.52832492826133</v>
      </c>
      <c r="AZ529" s="6">
        <f t="shared" si="429"/>
        <v>361028.20638757967</v>
      </c>
      <c r="BA529" s="6">
        <f t="shared" si="430"/>
        <v>830.53517266208235</v>
      </c>
      <c r="BB529" s="6">
        <f t="shared" si="431"/>
        <v>795355.05365900591</v>
      </c>
      <c r="BC529" s="6">
        <f t="shared" si="432"/>
        <v>159071.01073180125</v>
      </c>
      <c r="BD529" s="6">
        <f t="shared" si="433"/>
        <v>31443.27594179249</v>
      </c>
      <c r="BE529" s="6">
        <f t="shared" si="434"/>
        <v>1486178.5</v>
      </c>
      <c r="BF529" s="6">
        <f t="shared" si="441"/>
        <v>637514.08211779408</v>
      </c>
      <c r="BG529" s="6"/>
      <c r="BH529" s="6"/>
      <c r="BI529" s="51">
        <f t="shared" si="435"/>
        <v>0.80954028880051876</v>
      </c>
      <c r="BT529" s="18"/>
    </row>
    <row r="530" spans="1:72">
      <c r="A530">
        <f t="shared" si="388"/>
        <v>507</v>
      </c>
      <c r="B530" s="30">
        <f t="shared" si="389"/>
        <v>44276</v>
      </c>
      <c r="C530" s="14">
        <f t="shared" si="390"/>
        <v>12</v>
      </c>
      <c r="D530" s="14">
        <f t="shared" si="391"/>
        <v>3</v>
      </c>
      <c r="E530" s="14">
        <f t="shared" si="392"/>
        <v>3</v>
      </c>
      <c r="F530" s="53">
        <f t="shared" si="393"/>
        <v>44276</v>
      </c>
      <c r="G530" s="66">
        <f t="shared" si="394"/>
        <v>1.45</v>
      </c>
      <c r="H530" s="66">
        <f t="shared" si="387"/>
        <v>0.1</v>
      </c>
      <c r="I530" s="172">
        <f t="shared" si="395"/>
        <v>3.8999999999999998E-3</v>
      </c>
      <c r="J530" s="14">
        <f t="shared" si="396"/>
        <v>6</v>
      </c>
      <c r="K530" s="18">
        <f t="shared" si="397"/>
        <v>0.15639462795033612</v>
      </c>
      <c r="L530" s="18">
        <f t="shared" si="398"/>
        <v>6.6666666666666671E-3</v>
      </c>
      <c r="M530" s="6">
        <f t="shared" si="399"/>
        <v>1667.4348696941001</v>
      </c>
      <c r="N530" s="6">
        <f t="shared" si="436"/>
        <v>6.5029959918069906</v>
      </c>
      <c r="O530" s="6">
        <f t="shared" si="400"/>
        <v>4874561.1281261547</v>
      </c>
      <c r="P530" s="6">
        <f>IF($B530&lt;$D$12,0,IF('Plot Data'!X480&gt;0,'Plot Data'!X480,MAX(0,MIN($D$15,$O530))))</f>
        <v>12759</v>
      </c>
      <c r="Q530" s="97">
        <f t="shared" si="401"/>
        <v>11411.923235071439</v>
      </c>
      <c r="R530" s="97">
        <f t="shared" si="402"/>
        <v>1347.0767649285624</v>
      </c>
      <c r="S530" s="6">
        <f t="shared" si="403"/>
        <v>1475.9412798732994</v>
      </c>
      <c r="T530" s="6"/>
      <c r="U530" s="6"/>
      <c r="V530" s="6">
        <f t="shared" si="404"/>
        <v>191.49358982080082</v>
      </c>
      <c r="W530" s="149">
        <f t="shared" si="437"/>
        <v>0.96527233315845207</v>
      </c>
      <c r="X530" s="97">
        <f t="shared" si="405"/>
        <v>6639.2231107824555</v>
      </c>
      <c r="Y530" s="6">
        <f t="shared" si="406"/>
        <v>283.21945719497234</v>
      </c>
      <c r="Z530" s="6">
        <f t="shared" si="407"/>
        <v>1278.0511253916968</v>
      </c>
      <c r="AA530" s="6">
        <f t="shared" si="408"/>
        <v>1076.233937340895</v>
      </c>
      <c r="AB530" s="6">
        <f t="shared" si="409"/>
        <v>58.032797651924547</v>
      </c>
      <c r="AC530" s="6">
        <f t="shared" si="410"/>
        <v>43.328911078594928</v>
      </c>
      <c r="AD530" s="6">
        <f t="array" ref="AD530">SUM(($A530-A500:A530=J500:J530)*(N500:N530))</f>
        <v>5.6581977710626434</v>
      </c>
      <c r="AE530" s="6">
        <f t="shared" si="411"/>
        <v>7494532.8448985452</v>
      </c>
      <c r="AF530" s="6">
        <f t="shared" si="438"/>
        <v>5357474.1542085679</v>
      </c>
      <c r="AG530" s="6">
        <f t="shared" si="439"/>
        <v>701350.05203415453</v>
      </c>
      <c r="AH530" s="6">
        <f t="shared" si="412"/>
        <v>644153.30522857653</v>
      </c>
      <c r="AI530" s="6">
        <f t="shared" si="413"/>
        <v>146001.40900078046</v>
      </c>
      <c r="AJ530" s="6">
        <f t="shared" si="414"/>
        <v>4827.3570236100277</v>
      </c>
      <c r="AK530" s="6">
        <f t="shared" si="415"/>
        <v>6055.2001626258971</v>
      </c>
      <c r="AL530" s="6">
        <f t="shared" si="416"/>
        <v>691.84836326532252</v>
      </c>
      <c r="AM530" s="6">
        <f t="shared" si="417"/>
        <v>11574.405549501247</v>
      </c>
      <c r="AN530" s="6">
        <f t="shared" si="418"/>
        <v>633979.51887695817</v>
      </c>
      <c r="AO530" s="6">
        <f t="shared" si="419"/>
        <v>5467.1551014608349</v>
      </c>
      <c r="AP530" s="6">
        <f t="shared" si="420"/>
        <v>5.2794606516459419</v>
      </c>
      <c r="AQ530" s="14">
        <f t="shared" si="421"/>
        <v>13</v>
      </c>
      <c r="AR530" s="146">
        <f t="shared" si="422"/>
        <v>0</v>
      </c>
      <c r="AS530" s="146">
        <f t="shared" si="423"/>
        <v>0.73</v>
      </c>
      <c r="AT530" s="146">
        <f t="shared" si="424"/>
        <v>1</v>
      </c>
      <c r="AU530" s="77">
        <f t="shared" si="425"/>
        <v>0</v>
      </c>
      <c r="AV530" s="77">
        <f t="shared" si="426"/>
        <v>852.43459326777111</v>
      </c>
      <c r="AW530" s="77">
        <f t="shared" si="427"/>
        <v>44.86497859304059</v>
      </c>
      <c r="AX530" s="77">
        <f t="shared" si="428"/>
        <v>15.293850688528508</v>
      </c>
      <c r="AY530" s="6">
        <f t="shared" si="440"/>
        <v>912.59342254934029</v>
      </c>
      <c r="AZ530" s="6">
        <f t="shared" si="429"/>
        <v>361940.79981012904</v>
      </c>
      <c r="BA530" s="6">
        <f t="shared" si="430"/>
        <v>847.95436065345507</v>
      </c>
      <c r="BB530" s="6">
        <f t="shared" si="431"/>
        <v>797022.48852869996</v>
      </c>
      <c r="BC530" s="6">
        <f t="shared" si="432"/>
        <v>159404.49770574007</v>
      </c>
      <c r="BD530" s="6">
        <f t="shared" si="433"/>
        <v>31501.308739444416</v>
      </c>
      <c r="BE530" s="6">
        <f t="shared" si="434"/>
        <v>1498937.5</v>
      </c>
      <c r="BF530" s="6">
        <f t="shared" si="441"/>
        <v>644153.30522857653</v>
      </c>
      <c r="BG530" s="6"/>
      <c r="BH530" s="6"/>
      <c r="BI530" s="51">
        <f t="shared" si="435"/>
        <v>0.80843253764200984</v>
      </c>
      <c r="BT530" s="18"/>
    </row>
    <row r="531" spans="1:72">
      <c r="A531">
        <f t="shared" si="388"/>
        <v>508</v>
      </c>
      <c r="B531" s="30">
        <f t="shared" si="389"/>
        <v>44277</v>
      </c>
      <c r="C531" s="14">
        <f t="shared" si="390"/>
        <v>12</v>
      </c>
      <c r="D531" s="14">
        <f t="shared" si="391"/>
        <v>3</v>
      </c>
      <c r="E531" s="14">
        <f t="shared" si="392"/>
        <v>3</v>
      </c>
      <c r="F531" s="53">
        <f t="shared" si="393"/>
        <v>44277</v>
      </c>
      <c r="G531" s="66">
        <f t="shared" si="394"/>
        <v>1.45</v>
      </c>
      <c r="H531" s="66">
        <f t="shared" si="387"/>
        <v>0.1</v>
      </c>
      <c r="I531" s="172">
        <f t="shared" si="395"/>
        <v>3.8999999999999998E-3</v>
      </c>
      <c r="J531" s="14">
        <f t="shared" si="396"/>
        <v>6</v>
      </c>
      <c r="K531" s="18">
        <f t="shared" si="397"/>
        <v>0.15627508959463363</v>
      </c>
      <c r="L531" s="18">
        <f t="shared" si="398"/>
        <v>6.6666666666666671E-3</v>
      </c>
      <c r="M531" s="6">
        <f t="shared" si="399"/>
        <v>1705.2849217195119</v>
      </c>
      <c r="N531" s="6">
        <f t="shared" si="436"/>
        <v>6.6506111947060962</v>
      </c>
      <c r="O531" s="6">
        <f t="shared" si="400"/>
        <v>4861577.1734466869</v>
      </c>
      <c r="P531" s="6">
        <f>IF($B531&lt;$D$12,0,IF('Plot Data'!X481&gt;0,'Plot Data'!X481,MAX(0,MIN($D$15,$O531))))</f>
        <v>19135</v>
      </c>
      <c r="Q531" s="97">
        <f t="shared" si="401"/>
        <v>17110.249621272098</v>
      </c>
      <c r="R531" s="97">
        <f t="shared" si="402"/>
        <v>2024.7503787279015</v>
      </c>
      <c r="S531" s="6">
        <f t="shared" si="403"/>
        <v>1507.8866101215726</v>
      </c>
      <c r="T531" s="6"/>
      <c r="U531" s="6"/>
      <c r="V531" s="6">
        <f t="shared" si="404"/>
        <v>197.3983115979394</v>
      </c>
      <c r="W531" s="149">
        <f t="shared" si="437"/>
        <v>0.96500065266417523</v>
      </c>
      <c r="X531" s="97">
        <f t="shared" si="405"/>
        <v>7999.1614006638702</v>
      </c>
      <c r="Y531" s="6">
        <f t="shared" si="406"/>
        <v>290.16398825962273</v>
      </c>
      <c r="Z531" s="6">
        <f t="shared" si="407"/>
        <v>1305.2911310772172</v>
      </c>
      <c r="AA531" s="6">
        <f t="shared" si="408"/>
        <v>1102.6231553865664</v>
      </c>
      <c r="AB531" s="6">
        <f t="shared" si="409"/>
        <v>59.626277781424726</v>
      </c>
      <c r="AC531" s="6">
        <f t="shared" si="410"/>
        <v>44.57782707795301</v>
      </c>
      <c r="AD531" s="6">
        <f t="array" ref="AD531">SUM(($A531-A501:A531=J501:J531)*(N501:N531))</f>
        <v>5.8135620836889101</v>
      </c>
      <c r="AE531" s="6">
        <f t="shared" si="411"/>
        <v>7494527.0313364612</v>
      </c>
      <c r="AF531" s="6">
        <f t="shared" si="438"/>
        <v>5338856.0179771744</v>
      </c>
      <c r="AG531" s="6">
        <f t="shared" si="439"/>
        <v>710263.74194316473</v>
      </c>
      <c r="AH531" s="6">
        <f t="shared" si="412"/>
        <v>652152.46662924043</v>
      </c>
      <c r="AI531" s="6">
        <f t="shared" si="413"/>
        <v>148026.15937950838</v>
      </c>
      <c r="AJ531" s="6">
        <f t="shared" si="414"/>
        <v>4937.1868259926996</v>
      </c>
      <c r="AK531" s="6">
        <f t="shared" si="415"/>
        <v>6198.2418605351231</v>
      </c>
      <c r="AL531" s="6">
        <f t="shared" si="416"/>
        <v>701.08325188510537</v>
      </c>
      <c r="AM531" s="6">
        <f t="shared" si="417"/>
        <v>11836.511938412928</v>
      </c>
      <c r="AN531" s="6">
        <f t="shared" si="418"/>
        <v>633392.13346895436</v>
      </c>
      <c r="AO531" s="6">
        <f t="shared" si="419"/>
        <v>5472.9686635445241</v>
      </c>
      <c r="AP531" s="6">
        <f t="shared" si="420"/>
        <v>5.4537779816407363</v>
      </c>
      <c r="AQ531" s="14">
        <f t="shared" si="421"/>
        <v>13</v>
      </c>
      <c r="AR531" s="146">
        <f t="shared" si="422"/>
        <v>0</v>
      </c>
      <c r="AS531" s="146">
        <f t="shared" si="423"/>
        <v>0.73</v>
      </c>
      <c r="AT531" s="146">
        <f t="shared" si="424"/>
        <v>1</v>
      </c>
      <c r="AU531" s="77">
        <f t="shared" si="425"/>
        <v>0</v>
      </c>
      <c r="AV531" s="77">
        <f t="shared" si="426"/>
        <v>868.83263296518339</v>
      </c>
      <c r="AW531" s="77">
        <f t="shared" si="427"/>
        <v>45.72803331395702</v>
      </c>
      <c r="AX531" s="77">
        <f t="shared" si="428"/>
        <v>15.668855366019628</v>
      </c>
      <c r="AY531" s="6">
        <f t="shared" si="440"/>
        <v>930.22952164516005</v>
      </c>
      <c r="AZ531" s="6">
        <f t="shared" si="429"/>
        <v>362871.02933177422</v>
      </c>
      <c r="BA531" s="6">
        <f t="shared" si="430"/>
        <v>866.6467601468072</v>
      </c>
      <c r="BB531" s="6">
        <f t="shared" si="431"/>
        <v>798727.77345041942</v>
      </c>
      <c r="BC531" s="6">
        <f t="shared" si="432"/>
        <v>159745.55469008398</v>
      </c>
      <c r="BD531" s="6">
        <f t="shared" si="433"/>
        <v>31560.935017225842</v>
      </c>
      <c r="BE531" s="6">
        <f t="shared" si="434"/>
        <v>1518072.5</v>
      </c>
      <c r="BF531" s="6">
        <f t="shared" si="441"/>
        <v>652152.46662924043</v>
      </c>
      <c r="BG531" s="6"/>
      <c r="BH531" s="6"/>
      <c r="BI531" s="51">
        <f t="shared" si="435"/>
        <v>0.80713829366783008</v>
      </c>
      <c r="BT531" s="18"/>
    </row>
    <row r="532" spans="1:72">
      <c r="A532">
        <f t="shared" si="388"/>
        <v>509</v>
      </c>
      <c r="B532" s="30">
        <f t="shared" si="389"/>
        <v>44278</v>
      </c>
      <c r="C532" s="14">
        <f t="shared" si="390"/>
        <v>12</v>
      </c>
      <c r="D532" s="14">
        <f t="shared" si="391"/>
        <v>3</v>
      </c>
      <c r="E532" s="14">
        <f t="shared" si="392"/>
        <v>3</v>
      </c>
      <c r="F532" s="53">
        <f t="shared" si="393"/>
        <v>44278</v>
      </c>
      <c r="G532" s="66">
        <f t="shared" si="394"/>
        <v>1.45</v>
      </c>
      <c r="H532" s="66">
        <f t="shared" si="387"/>
        <v>0.1</v>
      </c>
      <c r="I532" s="172">
        <f t="shared" si="395"/>
        <v>3.8999999999999998E-3</v>
      </c>
      <c r="J532" s="14">
        <f t="shared" si="396"/>
        <v>6</v>
      </c>
      <c r="K532" s="18">
        <f t="shared" si="397"/>
        <v>0.15613530468018719</v>
      </c>
      <c r="L532" s="18">
        <f t="shared" si="398"/>
        <v>6.6666666666666671E-3</v>
      </c>
      <c r="M532" s="6">
        <f t="shared" si="399"/>
        <v>1743.3074390614188</v>
      </c>
      <c r="N532" s="6">
        <f t="shared" si="436"/>
        <v>6.7988990123395325</v>
      </c>
      <c r="O532" s="6">
        <f t="shared" si="400"/>
        <v>4842214.4414883414</v>
      </c>
      <c r="P532" s="6">
        <f>IF($B532&lt;$D$12,0,IF('Plot Data'!X482&gt;0,'Plot Data'!X482,MAX(0,MIN($D$15,$O532))))</f>
        <v>31387</v>
      </c>
      <c r="Q532" s="97">
        <f t="shared" si="401"/>
        <v>28058.223567899433</v>
      </c>
      <c r="R532" s="97">
        <f t="shared" si="402"/>
        <v>3328.7764321005707</v>
      </c>
      <c r="S532" s="6">
        <f t="shared" si="403"/>
        <v>1538.615167430575</v>
      </c>
      <c r="T532" s="6"/>
      <c r="U532" s="6"/>
      <c r="V532" s="6">
        <f t="shared" si="404"/>
        <v>204.69227163084383</v>
      </c>
      <c r="W532" s="149">
        <f t="shared" si="437"/>
        <v>0.96472254727310081</v>
      </c>
      <c r="X532" s="97">
        <f t="shared" si="405"/>
        <v>18588.421552334159</v>
      </c>
      <c r="Y532" s="6">
        <f t="shared" si="406"/>
        <v>298.13138890712361</v>
      </c>
      <c r="Z532" s="6">
        <f t="shared" si="407"/>
        <v>1333.9478957552801</v>
      </c>
      <c r="AA532" s="6">
        <f t="shared" si="408"/>
        <v>1132.8992778470697</v>
      </c>
      <c r="AB532" s="6">
        <f t="shared" si="409"/>
        <v>61.45887478498711</v>
      </c>
      <c r="AC532" s="6">
        <f t="shared" si="410"/>
        <v>44.404159468801865</v>
      </c>
      <c r="AD532" s="6">
        <f t="array" ref="AD532">SUM(($A532-A502:A532=J502:J532)*(N502:N532))</f>
        <v>5.9922402915362429</v>
      </c>
      <c r="AE532" s="6">
        <f t="shared" si="411"/>
        <v>7494521.0390961701</v>
      </c>
      <c r="AF532" s="6">
        <f t="shared" si="438"/>
        <v>5309259.1792418445</v>
      </c>
      <c r="AG532" s="6">
        <f t="shared" si="439"/>
        <v>719528.85168709909</v>
      </c>
      <c r="AH532" s="6">
        <f t="shared" si="412"/>
        <v>670740.88818157464</v>
      </c>
      <c r="AI532" s="6">
        <f t="shared" si="413"/>
        <v>151354.93581160894</v>
      </c>
      <c r="AJ532" s="6">
        <f t="shared" si="414"/>
        <v>5048.4149803917144</v>
      </c>
      <c r="AK532" s="6">
        <f t="shared" si="415"/>
        <v>6337.8316036583456</v>
      </c>
      <c r="AL532" s="6">
        <f t="shared" si="416"/>
        <v>712.14572690975433</v>
      </c>
      <c r="AM532" s="6">
        <f t="shared" si="417"/>
        <v>12098.392310959813</v>
      </c>
      <c r="AN532" s="6">
        <f t="shared" si="418"/>
        <v>631538.79186307674</v>
      </c>
      <c r="AO532" s="6">
        <f t="shared" si="419"/>
        <v>5478.9609038360604</v>
      </c>
      <c r="AP532" s="6">
        <f t="shared" si="420"/>
        <v>5.5678043747917139</v>
      </c>
      <c r="AQ532" s="14">
        <f t="shared" si="421"/>
        <v>13</v>
      </c>
      <c r="AR532" s="146">
        <f t="shared" si="422"/>
        <v>0</v>
      </c>
      <c r="AS532" s="146">
        <f t="shared" si="423"/>
        <v>0.73</v>
      </c>
      <c r="AT532" s="146">
        <f t="shared" si="424"/>
        <v>1</v>
      </c>
      <c r="AU532" s="77">
        <f t="shared" si="425"/>
        <v>0</v>
      </c>
      <c r="AV532" s="77">
        <f t="shared" si="426"/>
        <v>886.32845545914165</v>
      </c>
      <c r="AW532" s="77">
        <f t="shared" si="427"/>
        <v>46.648866076796935</v>
      </c>
      <c r="AX532" s="77">
        <f t="shared" si="428"/>
        <v>16.099095000984676</v>
      </c>
      <c r="AY532" s="6">
        <f t="shared" si="440"/>
        <v>949.07641653692326</v>
      </c>
      <c r="AZ532" s="6">
        <f t="shared" si="429"/>
        <v>363820.10574831115</v>
      </c>
      <c r="BA532" s="6">
        <f t="shared" si="430"/>
        <v>886.52319761932756</v>
      </c>
      <c r="BB532" s="6">
        <f t="shared" si="431"/>
        <v>800471.08088948089</v>
      </c>
      <c r="BC532" s="6">
        <f t="shared" si="432"/>
        <v>160094.21617789628</v>
      </c>
      <c r="BD532" s="6">
        <f t="shared" si="433"/>
        <v>31622.39389201083</v>
      </c>
      <c r="BE532" s="6">
        <f t="shared" si="434"/>
        <v>1549459.5</v>
      </c>
      <c r="BF532" s="6">
        <f t="shared" si="441"/>
        <v>670740.88818157464</v>
      </c>
      <c r="BG532" s="6"/>
      <c r="BH532" s="6"/>
      <c r="BI532" s="51">
        <f t="shared" si="435"/>
        <v>0.80442605998154726</v>
      </c>
      <c r="BT532" s="18"/>
    </row>
    <row r="533" spans="1:72">
      <c r="A533">
        <f t="shared" si="388"/>
        <v>510</v>
      </c>
      <c r="B533" s="30">
        <f t="shared" si="389"/>
        <v>44279</v>
      </c>
      <c r="C533" s="14">
        <f t="shared" si="390"/>
        <v>12</v>
      </c>
      <c r="D533" s="14">
        <f t="shared" si="391"/>
        <v>3</v>
      </c>
      <c r="E533" s="14">
        <f t="shared" si="392"/>
        <v>3</v>
      </c>
      <c r="F533" s="53">
        <f t="shared" si="393"/>
        <v>44279</v>
      </c>
      <c r="G533" s="66">
        <f t="shared" si="394"/>
        <v>1.45</v>
      </c>
      <c r="H533" s="66">
        <f t="shared" si="387"/>
        <v>0.1</v>
      </c>
      <c r="I533" s="172">
        <f t="shared" si="395"/>
        <v>3.8999999999999998E-3</v>
      </c>
      <c r="J533" s="14">
        <f t="shared" si="396"/>
        <v>6</v>
      </c>
      <c r="K533" s="18">
        <f t="shared" si="397"/>
        <v>0.15584194209364169</v>
      </c>
      <c r="L533" s="18">
        <f t="shared" si="398"/>
        <v>6.6666666666666671E-3</v>
      </c>
      <c r="M533" s="6">
        <f t="shared" si="399"/>
        <v>1779.2024189948531</v>
      </c>
      <c r="N533" s="6">
        <f t="shared" si="436"/>
        <v>6.9388894340799272</v>
      </c>
      <c r="O533" s="6">
        <f t="shared" si="400"/>
        <v>4810599.7497674283</v>
      </c>
      <c r="P533" s="6">
        <f>IF($B533&lt;$D$12,0,IF('Plot Data'!X483&gt;0,'Plot Data'!X483,MAX(0,MIN($D$15,$O533))))</f>
        <v>37338</v>
      </c>
      <c r="Q533" s="97">
        <f t="shared" si="401"/>
        <v>33368.769683588842</v>
      </c>
      <c r="R533" s="97">
        <f t="shared" si="402"/>
        <v>3969.2303164111599</v>
      </c>
      <c r="S533" s="6">
        <f t="shared" si="403"/>
        <v>1566.8566760543738</v>
      </c>
      <c r="T533" s="6"/>
      <c r="U533" s="6"/>
      <c r="V533" s="6">
        <f t="shared" si="404"/>
        <v>212.34574294047925</v>
      </c>
      <c r="W533" s="149">
        <f t="shared" si="437"/>
        <v>0.96443784051596126</v>
      </c>
      <c r="X533" s="97">
        <f t="shared" si="405"/>
        <v>23503.653267308448</v>
      </c>
      <c r="Y533" s="6">
        <f t="shared" si="406"/>
        <v>307.2943739249356</v>
      </c>
      <c r="Z533" s="6">
        <f t="shared" si="407"/>
        <v>1364.2279373756096</v>
      </c>
      <c r="AA533" s="6">
        <f t="shared" si="408"/>
        <v>1167.7186209147551</v>
      </c>
      <c r="AB533" s="6">
        <f t="shared" si="409"/>
        <v>62.641141525968528</v>
      </c>
      <c r="AC533" s="6">
        <f t="shared" si="410"/>
        <v>44.133501992653791</v>
      </c>
      <c r="AD533" s="6">
        <f t="array" ref="AD533">SUM(($A533-A503:A533=J503:J533)*(N503:N533))</f>
        <v>6.1075112987819304</v>
      </c>
      <c r="AE533" s="6">
        <f t="shared" si="411"/>
        <v>7494514.9315848714</v>
      </c>
      <c r="AF533" s="6">
        <f t="shared" si="438"/>
        <v>5274323.552882201</v>
      </c>
      <c r="AG533" s="6">
        <f t="shared" si="439"/>
        <v>729181.62236043904</v>
      </c>
      <c r="AH533" s="6">
        <f t="shared" si="412"/>
        <v>694244.54144888313</v>
      </c>
      <c r="AI533" s="6">
        <f t="shared" si="413"/>
        <v>155324.16612802009</v>
      </c>
      <c r="AJ533" s="6">
        <f t="shared" si="414"/>
        <v>5156.095088086021</v>
      </c>
      <c r="AK533" s="6">
        <f t="shared" si="415"/>
        <v>6471.6997785932326</v>
      </c>
      <c r="AL533" s="6">
        <f t="shared" si="416"/>
        <v>724.5458551442872</v>
      </c>
      <c r="AM533" s="6">
        <f t="shared" si="417"/>
        <v>12352.340721823542</v>
      </c>
      <c r="AN533" s="6">
        <f t="shared" si="418"/>
        <v>629088.70804349799</v>
      </c>
      <c r="AO533" s="6">
        <f t="shared" si="419"/>
        <v>5485.0684151348423</v>
      </c>
      <c r="AP533" s="6">
        <f t="shared" si="420"/>
        <v>5.6899044341349247</v>
      </c>
      <c r="AQ533" s="14">
        <f t="shared" si="421"/>
        <v>13</v>
      </c>
      <c r="AR533" s="146">
        <f t="shared" si="422"/>
        <v>0</v>
      </c>
      <c r="AS533" s="146">
        <f t="shared" si="423"/>
        <v>0.73</v>
      </c>
      <c r="AT533" s="146">
        <f t="shared" si="424"/>
        <v>1</v>
      </c>
      <c r="AU533" s="77">
        <f t="shared" si="425"/>
        <v>0</v>
      </c>
      <c r="AV533" s="77">
        <f t="shared" si="426"/>
        <v>905.21939940205004</v>
      </c>
      <c r="AW533" s="77">
        <f t="shared" si="427"/>
        <v>47.643126284318427</v>
      </c>
      <c r="AX533" s="77">
        <f t="shared" si="428"/>
        <v>16.59389619194652</v>
      </c>
      <c r="AY533" s="6">
        <f t="shared" si="440"/>
        <v>969.45642187831504</v>
      </c>
      <c r="AZ533" s="6">
        <f t="shared" si="429"/>
        <v>364789.56217018946</v>
      </c>
      <c r="BA533" s="6">
        <f t="shared" si="430"/>
        <v>907.20759257722443</v>
      </c>
      <c r="BB533" s="6">
        <f t="shared" si="431"/>
        <v>802250.28330847574</v>
      </c>
      <c r="BC533" s="6">
        <f t="shared" si="432"/>
        <v>160450.05666169524</v>
      </c>
      <c r="BD533" s="6">
        <f t="shared" si="433"/>
        <v>31685.035033536798</v>
      </c>
      <c r="BE533" s="6">
        <f t="shared" si="434"/>
        <v>1586797.5</v>
      </c>
      <c r="BF533" s="6">
        <f t="shared" si="441"/>
        <v>694244.54144888313</v>
      </c>
      <c r="BG533" s="6"/>
      <c r="BH533" s="6"/>
      <c r="BI533" s="51">
        <f t="shared" si="435"/>
        <v>0.80105320091384136</v>
      </c>
      <c r="BT533" s="18"/>
    </row>
    <row r="534" spans="1:72">
      <c r="A534">
        <f t="shared" si="388"/>
        <v>511</v>
      </c>
      <c r="B534" s="30">
        <f t="shared" si="389"/>
        <v>44280</v>
      </c>
      <c r="C534" s="14">
        <f t="shared" si="390"/>
        <v>12</v>
      </c>
      <c r="D534" s="14">
        <f t="shared" si="391"/>
        <v>3</v>
      </c>
      <c r="E534" s="14">
        <f t="shared" si="392"/>
        <v>3</v>
      </c>
      <c r="F534" s="53">
        <f t="shared" si="393"/>
        <v>44280</v>
      </c>
      <c r="G534" s="66">
        <f t="shared" si="394"/>
        <v>1.45</v>
      </c>
      <c r="H534" s="66">
        <f t="shared" si="387"/>
        <v>0.1</v>
      </c>
      <c r="I534" s="172">
        <f t="shared" si="395"/>
        <v>3.8999999999999998E-3</v>
      </c>
      <c r="J534" s="14">
        <f t="shared" si="396"/>
        <v>6</v>
      </c>
      <c r="K534" s="18">
        <f t="shared" si="397"/>
        <v>0.15547631335081383</v>
      </c>
      <c r="L534" s="18">
        <f t="shared" si="398"/>
        <v>6.6666666666666671E-3</v>
      </c>
      <c r="M534" s="6">
        <f t="shared" si="399"/>
        <v>1812.6769839717701</v>
      </c>
      <c r="N534" s="6">
        <f t="shared" si="436"/>
        <v>7.0694402374899035</v>
      </c>
      <c r="O534" s="6">
        <f t="shared" si="400"/>
        <v>4773040.7022335911</v>
      </c>
      <c r="P534" s="6">
        <f>IF($B534&lt;$D$12,0,IF('Plot Data'!X484&gt;0,'Plot Data'!X484,MAX(0,MIN($D$15,$O534))))</f>
        <v>39033</v>
      </c>
      <c r="Q534" s="97">
        <f t="shared" si="401"/>
        <v>34873.504024495924</v>
      </c>
      <c r="R534" s="97">
        <f t="shared" si="402"/>
        <v>4159.4959755040745</v>
      </c>
      <c r="S534" s="6">
        <f t="shared" si="403"/>
        <v>1592.5104803367428</v>
      </c>
      <c r="T534" s="6"/>
      <c r="U534" s="6"/>
      <c r="V534" s="6">
        <f t="shared" si="404"/>
        <v>220.16650363502714</v>
      </c>
      <c r="W534" s="149">
        <f t="shared" si="437"/>
        <v>0.96414664158717811</v>
      </c>
      <c r="X534" s="97">
        <f t="shared" si="405"/>
        <v>28697.827704600633</v>
      </c>
      <c r="Y534" s="6">
        <f t="shared" si="406"/>
        <v>313.20570762984266</v>
      </c>
      <c r="Z534" s="6">
        <f t="shared" si="407"/>
        <v>1394.6459512491351</v>
      </c>
      <c r="AA534" s="6">
        <f t="shared" si="408"/>
        <v>1190.1816889934021</v>
      </c>
      <c r="AB534" s="6">
        <f t="shared" si="409"/>
        <v>63.902556269584842</v>
      </c>
      <c r="AC534" s="6">
        <f t="shared" si="410"/>
        <v>43.854217292299097</v>
      </c>
      <c r="AD534" s="6">
        <f t="array" ref="AD534">SUM(($A534-A504:A534=J504:J534)*(N504:N534))</f>
        <v>6.2304992362845217</v>
      </c>
      <c r="AE534" s="6">
        <f t="shared" si="411"/>
        <v>7494508.7010856355</v>
      </c>
      <c r="AF534" s="6">
        <f t="shared" si="438"/>
        <v>5237857.5383773679</v>
      </c>
      <c r="AG534" s="6">
        <f t="shared" si="439"/>
        <v>735137.13217669935</v>
      </c>
      <c r="AH534" s="6">
        <f t="shared" si="412"/>
        <v>722942.36915348377</v>
      </c>
      <c r="AI534" s="6">
        <f t="shared" si="413"/>
        <v>159483.66210352417</v>
      </c>
      <c r="AJ534" s="6">
        <f t="shared" si="414"/>
        <v>5260.9204131788138</v>
      </c>
      <c r="AK534" s="6">
        <f t="shared" si="415"/>
        <v>6612.2614845793796</v>
      </c>
      <c r="AL534" s="6">
        <f t="shared" si="416"/>
        <v>738.3636948852884</v>
      </c>
      <c r="AM534" s="6">
        <f t="shared" si="417"/>
        <v>12611.545592643482</v>
      </c>
      <c r="AN534" s="6">
        <f t="shared" si="418"/>
        <v>626476.45368190936</v>
      </c>
      <c r="AO534" s="6">
        <f t="shared" si="419"/>
        <v>5491.2989143711266</v>
      </c>
      <c r="AP534" s="6">
        <f t="shared" si="420"/>
        <v>5.8194172406056168</v>
      </c>
      <c r="AQ534" s="14">
        <f t="shared" si="421"/>
        <v>13</v>
      </c>
      <c r="AR534" s="146">
        <f t="shared" si="422"/>
        <v>0</v>
      </c>
      <c r="AS534" s="146">
        <f t="shared" si="423"/>
        <v>0.73</v>
      </c>
      <c r="AT534" s="146">
        <f t="shared" si="424"/>
        <v>1</v>
      </c>
      <c r="AU534" s="77">
        <f t="shared" si="425"/>
        <v>0</v>
      </c>
      <c r="AV534" s="77">
        <f t="shared" si="426"/>
        <v>925.09286570628672</v>
      </c>
      <c r="AW534" s="77">
        <f t="shared" si="427"/>
        <v>48.689098195067722</v>
      </c>
      <c r="AX534" s="77">
        <f t="shared" si="428"/>
        <v>16.913108212011508</v>
      </c>
      <c r="AY534" s="6">
        <f t="shared" si="440"/>
        <v>990.69507211336588</v>
      </c>
      <c r="AZ534" s="6">
        <f t="shared" si="429"/>
        <v>365780.25724230282</v>
      </c>
      <c r="BA534" s="6">
        <f t="shared" si="430"/>
        <v>928.51445137449105</v>
      </c>
      <c r="BB534" s="6">
        <f t="shared" si="431"/>
        <v>804062.96029244747</v>
      </c>
      <c r="BC534" s="6">
        <f t="shared" si="432"/>
        <v>160812.59205848959</v>
      </c>
      <c r="BD534" s="6">
        <f t="shared" si="433"/>
        <v>31748.937589806384</v>
      </c>
      <c r="BE534" s="6">
        <f t="shared" si="434"/>
        <v>1625830.5</v>
      </c>
      <c r="BF534" s="6">
        <f t="shared" si="441"/>
        <v>722942.36915348377</v>
      </c>
      <c r="BG534" s="6"/>
      <c r="BH534" s="6"/>
      <c r="BI534" s="51">
        <f t="shared" si="435"/>
        <v>0.79698281885893796</v>
      </c>
      <c r="BT534" s="18"/>
    </row>
    <row r="535" spans="1:72">
      <c r="A535">
        <f t="shared" si="388"/>
        <v>512</v>
      </c>
      <c r="B535" s="30">
        <f t="shared" si="389"/>
        <v>44281</v>
      </c>
      <c r="C535" s="14">
        <f t="shared" si="390"/>
        <v>12</v>
      </c>
      <c r="D535" s="14">
        <f t="shared" si="391"/>
        <v>3</v>
      </c>
      <c r="E535" s="14">
        <f t="shared" si="392"/>
        <v>3</v>
      </c>
      <c r="F535" s="53">
        <f t="shared" si="393"/>
        <v>44281</v>
      </c>
      <c r="G535" s="66">
        <f t="shared" si="394"/>
        <v>1.45</v>
      </c>
      <c r="H535" s="66">
        <f t="shared" si="387"/>
        <v>0.1</v>
      </c>
      <c r="I535" s="172">
        <f t="shared" si="395"/>
        <v>3.8999999999999998E-3</v>
      </c>
      <c r="J535" s="14">
        <f t="shared" si="396"/>
        <v>6</v>
      </c>
      <c r="K535" s="18">
        <f t="shared" si="397"/>
        <v>0.15503386637523373</v>
      </c>
      <c r="L535" s="18">
        <f t="shared" si="398"/>
        <v>6.6666666666666671E-3</v>
      </c>
      <c r="M535" s="6">
        <f t="shared" si="399"/>
        <v>1845.6677204184564</v>
      </c>
      <c r="N535" s="6">
        <f t="shared" si="436"/>
        <v>7.1981041096319798</v>
      </c>
      <c r="O535" s="6">
        <f t="shared" si="400"/>
        <v>4733782.0821690429</v>
      </c>
      <c r="P535" s="6">
        <f>IF($B535&lt;$D$12,0,IF('Plot Data'!X485&gt;0,'Plot Data'!X485,MAX(0,MIN($D$15,$O535))))</f>
        <v>42173</v>
      </c>
      <c r="Q535" s="97">
        <f t="shared" si="401"/>
        <v>37667.732817588112</v>
      </c>
      <c r="R535" s="97">
        <f t="shared" si="402"/>
        <v>4505.2671824118888</v>
      </c>
      <c r="S535" s="6">
        <f t="shared" si="403"/>
        <v>1618.5088244582046</v>
      </c>
      <c r="T535" s="6"/>
      <c r="U535" s="6"/>
      <c r="V535" s="6">
        <f t="shared" si="404"/>
        <v>227.15889596025187</v>
      </c>
      <c r="W535" s="149">
        <f t="shared" si="437"/>
        <v>0.96384871827864071</v>
      </c>
      <c r="X535" s="97">
        <f t="shared" si="405"/>
        <v>29899.642238199107</v>
      </c>
      <c r="Y535" s="6">
        <f t="shared" si="406"/>
        <v>319.5127813479242</v>
      </c>
      <c r="Z535" s="6">
        <f t="shared" si="407"/>
        <v>1423.3619351958826</v>
      </c>
      <c r="AA535" s="6">
        <f t="shared" si="408"/>
        <v>1214.1485691221119</v>
      </c>
      <c r="AB535" s="6">
        <f t="shared" si="409"/>
        <v>65.264556553860857</v>
      </c>
      <c r="AC535" s="6">
        <f t="shared" si="410"/>
        <v>43.594536965290992</v>
      </c>
      <c r="AD535" s="6">
        <f t="array" ref="AD535">SUM(($A535-A505:A535=J505:J535)*(N505:N535))</f>
        <v>6.3632942640014329</v>
      </c>
      <c r="AE535" s="6">
        <f t="shared" si="411"/>
        <v>7494502.3377913712</v>
      </c>
      <c r="AF535" s="6">
        <f t="shared" si="438"/>
        <v>5198571.2967353212</v>
      </c>
      <c r="AG535" s="6">
        <f t="shared" si="439"/>
        <v>742678.06386012817</v>
      </c>
      <c r="AH535" s="6">
        <f t="shared" si="412"/>
        <v>752842.0113916829</v>
      </c>
      <c r="AI535" s="6">
        <f t="shared" si="413"/>
        <v>163988.92928593606</v>
      </c>
      <c r="AJ535" s="6">
        <f t="shared" si="414"/>
        <v>5363.7134170534646</v>
      </c>
      <c r="AK535" s="6">
        <f t="shared" si="415"/>
        <v>6756.21029409929</v>
      </c>
      <c r="AL535" s="6">
        <f t="shared" si="416"/>
        <v>753.67042020985684</v>
      </c>
      <c r="AM535" s="6">
        <f t="shared" si="417"/>
        <v>12873.594131362612</v>
      </c>
      <c r="AN535" s="6">
        <f t="shared" si="418"/>
        <v>623548.44238693279</v>
      </c>
      <c r="AO535" s="6">
        <f t="shared" si="419"/>
        <v>5497.6622086351281</v>
      </c>
      <c r="AP535" s="6">
        <f t="shared" si="420"/>
        <v>5.9554406229511061</v>
      </c>
      <c r="AQ535" s="14">
        <f t="shared" si="421"/>
        <v>13</v>
      </c>
      <c r="AR535" s="146">
        <f t="shared" si="422"/>
        <v>0</v>
      </c>
      <c r="AS535" s="146">
        <f t="shared" si="423"/>
        <v>0.73</v>
      </c>
      <c r="AT535" s="146">
        <f t="shared" si="424"/>
        <v>1</v>
      </c>
      <c r="AU535" s="77">
        <f t="shared" si="425"/>
        <v>0</v>
      </c>
      <c r="AV535" s="77">
        <f t="shared" si="426"/>
        <v>946.09207456998513</v>
      </c>
      <c r="AW535" s="77">
        <f t="shared" si="427"/>
        <v>49.794319714209749</v>
      </c>
      <c r="AX535" s="77">
        <f t="shared" si="428"/>
        <v>17.253690192787907</v>
      </c>
      <c r="AY535" s="6">
        <f t="shared" si="440"/>
        <v>1013.1400844769828</v>
      </c>
      <c r="AZ535" s="6">
        <f t="shared" si="429"/>
        <v>366793.39732677978</v>
      </c>
      <c r="BA535" s="6">
        <f t="shared" si="430"/>
        <v>950.10275201833736</v>
      </c>
      <c r="BB535" s="6">
        <f t="shared" si="431"/>
        <v>805908.6280128659</v>
      </c>
      <c r="BC535" s="6">
        <f t="shared" si="432"/>
        <v>161181.72560257328</v>
      </c>
      <c r="BD535" s="6">
        <f t="shared" si="433"/>
        <v>31814.202146360247</v>
      </c>
      <c r="BE535" s="6">
        <f t="shared" si="434"/>
        <v>1668003.5</v>
      </c>
      <c r="BF535" s="6">
        <f t="shared" si="441"/>
        <v>752842.0113916829</v>
      </c>
      <c r="BG535" s="6"/>
      <c r="BH535" s="6"/>
      <c r="BI535" s="51">
        <f t="shared" si="435"/>
        <v>0.79274768260948136</v>
      </c>
      <c r="BT535" s="18"/>
    </row>
    <row r="536" spans="1:72">
      <c r="A536">
        <f t="shared" si="388"/>
        <v>513</v>
      </c>
      <c r="B536" s="30">
        <f t="shared" si="389"/>
        <v>44282</v>
      </c>
      <c r="C536" s="14">
        <f t="shared" si="390"/>
        <v>12</v>
      </c>
      <c r="D536" s="14">
        <f t="shared" si="391"/>
        <v>3</v>
      </c>
      <c r="E536" s="14">
        <f t="shared" si="392"/>
        <v>3</v>
      </c>
      <c r="F536" s="53">
        <f t="shared" si="393"/>
        <v>44282</v>
      </c>
      <c r="G536" s="66">
        <f t="shared" si="394"/>
        <v>1.45</v>
      </c>
      <c r="H536" s="66">
        <f t="shared" ref="H536:H599" si="442">$N$19</f>
        <v>0.1</v>
      </c>
      <c r="I536" s="172">
        <f t="shared" si="395"/>
        <v>3.8999999999999998E-3</v>
      </c>
      <c r="J536" s="14">
        <f t="shared" si="396"/>
        <v>6</v>
      </c>
      <c r="K536" s="18">
        <f t="shared" si="397"/>
        <v>0.15457210264315971</v>
      </c>
      <c r="L536" s="18">
        <f t="shared" si="398"/>
        <v>6.6666666666666671E-3</v>
      </c>
      <c r="M536" s="6">
        <f t="shared" si="399"/>
        <v>1878.4265613756345</v>
      </c>
      <c r="N536" s="6">
        <f t="shared" si="436"/>
        <v>7.3258635893649746</v>
      </c>
      <c r="O536" s="6">
        <f t="shared" si="400"/>
        <v>4691380.9321110072</v>
      </c>
      <c r="P536" s="6">
        <f>IF($B536&lt;$D$12,0,IF('Plot Data'!X486&gt;0,'Plot Data'!X486,MAX(0,MIN($D$15,$O536))))</f>
        <v>37823</v>
      </c>
      <c r="Q536" s="97">
        <f t="shared" si="401"/>
        <v>33772.160478798985</v>
      </c>
      <c r="R536" s="97">
        <f t="shared" si="402"/>
        <v>4050.8395212010132</v>
      </c>
      <c r="S536" s="6">
        <f t="shared" si="403"/>
        <v>1643.6163191127046</v>
      </c>
      <c r="T536" s="6"/>
      <c r="U536" s="6"/>
      <c r="V536" s="6">
        <f t="shared" si="404"/>
        <v>234.81024226292982</v>
      </c>
      <c r="W536" s="149">
        <f t="shared" si="437"/>
        <v>0.96354398118991136</v>
      </c>
      <c r="X536" s="97">
        <f t="shared" si="405"/>
        <v>29450.688071129112</v>
      </c>
      <c r="Y536" s="6">
        <f t="shared" si="406"/>
        <v>326.3227827693043</v>
      </c>
      <c r="Z536" s="6">
        <f t="shared" si="407"/>
        <v>1450.1415871774161</v>
      </c>
      <c r="AA536" s="6">
        <f t="shared" si="408"/>
        <v>1240.0265745233562</v>
      </c>
      <c r="AB536" s="6">
        <f t="shared" si="409"/>
        <v>66.697394787764011</v>
      </c>
      <c r="AC536" s="6">
        <f t="shared" si="410"/>
        <v>43.329095347369616</v>
      </c>
      <c r="AD536" s="6">
        <f t="array" ref="AD536">SUM(($A536-A506:A536=J506:J536)*(N506:N536))</f>
        <v>6.5029959918069906</v>
      </c>
      <c r="AE536" s="6">
        <f t="shared" si="411"/>
        <v>7494495.8347953791</v>
      </c>
      <c r="AF536" s="6">
        <f t="shared" si="438"/>
        <v>5163155.51993741</v>
      </c>
      <c r="AG536" s="6">
        <f t="shared" si="439"/>
        <v>746764.72602553514</v>
      </c>
      <c r="AH536" s="6">
        <f t="shared" si="412"/>
        <v>782292.69946281204</v>
      </c>
      <c r="AI536" s="6">
        <f t="shared" si="413"/>
        <v>168039.76880713706</v>
      </c>
      <c r="AJ536" s="6">
        <f t="shared" si="414"/>
        <v>5465.6756084823783</v>
      </c>
      <c r="AK536" s="6">
        <f t="shared" si="415"/>
        <v>6899.6279119655865</v>
      </c>
      <c r="AL536" s="6">
        <f t="shared" si="416"/>
        <v>770.53572365844423</v>
      </c>
      <c r="AM536" s="6">
        <f t="shared" si="417"/>
        <v>13135.839244106408</v>
      </c>
      <c r="AN536" s="6">
        <f t="shared" si="418"/>
        <v>621107.28131837177</v>
      </c>
      <c r="AO536" s="6">
        <f t="shared" si="419"/>
        <v>5504.1652046269355</v>
      </c>
      <c r="AP536" s="6">
        <f t="shared" si="420"/>
        <v>6.0954715624519462</v>
      </c>
      <c r="AQ536" s="14">
        <f t="shared" si="421"/>
        <v>13</v>
      </c>
      <c r="AR536" s="146">
        <f t="shared" si="422"/>
        <v>0</v>
      </c>
      <c r="AS536" s="146">
        <f t="shared" si="423"/>
        <v>0.73</v>
      </c>
      <c r="AT536" s="146">
        <f t="shared" si="424"/>
        <v>1</v>
      </c>
      <c r="AU536" s="77">
        <f t="shared" si="425"/>
        <v>0</v>
      </c>
      <c r="AV536" s="77">
        <f t="shared" si="426"/>
        <v>967.18696719127513</v>
      </c>
      <c r="AW536" s="77">
        <f t="shared" si="427"/>
        <v>50.904577220593431</v>
      </c>
      <c r="AX536" s="77">
        <f t="shared" si="428"/>
        <v>17.621430269542429</v>
      </c>
      <c r="AY536" s="6">
        <f t="shared" si="440"/>
        <v>1035.712974681411</v>
      </c>
      <c r="AZ536" s="6">
        <f t="shared" si="429"/>
        <v>367829.11030146119</v>
      </c>
      <c r="BA536" s="6">
        <f t="shared" si="430"/>
        <v>971.55770198307334</v>
      </c>
      <c r="BB536" s="6">
        <f t="shared" si="431"/>
        <v>807787.05457424151</v>
      </c>
      <c r="BC536" s="6">
        <f t="shared" si="432"/>
        <v>161557.41091484841</v>
      </c>
      <c r="BD536" s="6">
        <f t="shared" si="433"/>
        <v>31880.89954114801</v>
      </c>
      <c r="BE536" s="6">
        <f t="shared" si="434"/>
        <v>1705826.5</v>
      </c>
      <c r="BF536" s="6">
        <f t="shared" si="441"/>
        <v>782292.69946281204</v>
      </c>
      <c r="BG536" s="6"/>
      <c r="BH536" s="6"/>
      <c r="BI536" s="51">
        <f t="shared" si="435"/>
        <v>0.78856808733209505</v>
      </c>
      <c r="BT536" s="18"/>
    </row>
    <row r="537" spans="1:72">
      <c r="A537">
        <f t="shared" si="388"/>
        <v>514</v>
      </c>
      <c r="B537" s="30">
        <f t="shared" si="389"/>
        <v>44283</v>
      </c>
      <c r="C537" s="14">
        <f t="shared" si="390"/>
        <v>12</v>
      </c>
      <c r="D537" s="14">
        <f t="shared" si="391"/>
        <v>3</v>
      </c>
      <c r="E537" s="14">
        <f t="shared" si="392"/>
        <v>3</v>
      </c>
      <c r="F537" s="53">
        <f t="shared" si="393"/>
        <v>44283</v>
      </c>
      <c r="G537" s="66">
        <f t="shared" si="394"/>
        <v>1.45</v>
      </c>
      <c r="H537" s="66">
        <f t="shared" si="442"/>
        <v>0.1</v>
      </c>
      <c r="I537" s="172">
        <f t="shared" si="395"/>
        <v>3.8999999999999998E-3</v>
      </c>
      <c r="J537" s="14">
        <f t="shared" si="396"/>
        <v>6</v>
      </c>
      <c r="K537" s="18">
        <f t="shared" si="397"/>
        <v>0.15411497624411502</v>
      </c>
      <c r="L537" s="18">
        <f t="shared" si="398"/>
        <v>6.6666666666666671E-3</v>
      </c>
      <c r="M537" s="6">
        <f t="shared" si="399"/>
        <v>1910.8153631294995</v>
      </c>
      <c r="N537" s="6">
        <f t="shared" si="436"/>
        <v>7.4521799162050479</v>
      </c>
      <c r="O537" s="6">
        <f t="shared" si="400"/>
        <v>4653329.4962185817</v>
      </c>
      <c r="P537" s="6">
        <f>IF($B537&lt;$D$12,0,IF('Plot Data'!X487&gt;0,'Plot Data'!X487,MAX(0,MIN($D$15,$O537))))</f>
        <v>15498.5</v>
      </c>
      <c r="Q537" s="97">
        <f t="shared" si="401"/>
        <v>13834.289446250108</v>
      </c>
      <c r="R537" s="97">
        <f t="shared" si="402"/>
        <v>1664.2105537498917</v>
      </c>
      <c r="S537" s="6">
        <f t="shared" si="403"/>
        <v>1669.3688711726045</v>
      </c>
      <c r="T537" s="6"/>
      <c r="U537" s="6"/>
      <c r="V537" s="6">
        <f t="shared" si="404"/>
        <v>241.44649195689519</v>
      </c>
      <c r="W537" s="149">
        <f t="shared" si="437"/>
        <v>0.96323244489742643</v>
      </c>
      <c r="X537" s="97">
        <f t="shared" si="405"/>
        <v>12486.65402349987</v>
      </c>
      <c r="Y537" s="6">
        <f t="shared" si="406"/>
        <v>333.48697393882003</v>
      </c>
      <c r="Z537" s="6">
        <f t="shared" si="407"/>
        <v>1476.5341763347651</v>
      </c>
      <c r="AA537" s="6">
        <f t="shared" si="408"/>
        <v>1267.250500967516</v>
      </c>
      <c r="AB537" s="6">
        <f t="shared" si="409"/>
        <v>68.211396868780483</v>
      </c>
      <c r="AC537" s="6">
        <f t="shared" si="410"/>
        <v>43.061232527481373</v>
      </c>
      <c r="AD537" s="6">
        <f t="array" ref="AD537">SUM(($A537-A507:A537=J507:J537)*(N507:N537))</f>
        <v>6.6506111947060962</v>
      </c>
      <c r="AE537" s="6">
        <f t="shared" si="411"/>
        <v>7494489.1841841843</v>
      </c>
      <c r="AF537" s="6">
        <f t="shared" si="438"/>
        <v>5147651.8616199866</v>
      </c>
      <c r="AG537" s="6">
        <f t="shared" si="439"/>
        <v>747870.91495632834</v>
      </c>
      <c r="AH537" s="6">
        <f t="shared" si="412"/>
        <v>794779.35348631197</v>
      </c>
      <c r="AI537" s="6">
        <f t="shared" si="413"/>
        <v>169703.97936088697</v>
      </c>
      <c r="AJ537" s="6">
        <f t="shared" si="414"/>
        <v>5566.4698213382926</v>
      </c>
      <c r="AK537" s="6">
        <f t="shared" si="415"/>
        <v>7040.7001904640556</v>
      </c>
      <c r="AL537" s="6">
        <f t="shared" si="416"/>
        <v>789.03527680503726</v>
      </c>
      <c r="AM537" s="6">
        <f t="shared" si="417"/>
        <v>13396.205288607385</v>
      </c>
      <c r="AN537" s="6">
        <f t="shared" si="418"/>
        <v>621086.86947205558</v>
      </c>
      <c r="AO537" s="6">
        <f t="shared" si="419"/>
        <v>5510.815815821642</v>
      </c>
      <c r="AP537" s="6">
        <f t="shared" si="420"/>
        <v>6.237244908686729</v>
      </c>
      <c r="AQ537" s="14">
        <f t="shared" si="421"/>
        <v>13</v>
      </c>
      <c r="AR537" s="146">
        <f t="shared" si="422"/>
        <v>0</v>
      </c>
      <c r="AS537" s="146">
        <f t="shared" si="423"/>
        <v>0.73</v>
      </c>
      <c r="AT537" s="146">
        <f t="shared" si="424"/>
        <v>1</v>
      </c>
      <c r="AU537" s="77">
        <f t="shared" si="425"/>
        <v>0</v>
      </c>
      <c r="AV537" s="77">
        <f t="shared" si="426"/>
        <v>987.10150205834441</v>
      </c>
      <c r="AW537" s="77">
        <f t="shared" si="427"/>
        <v>51.952710634649712</v>
      </c>
      <c r="AX537" s="77">
        <f t="shared" si="428"/>
        <v>18.00829659269629</v>
      </c>
      <c r="AY537" s="6">
        <f t="shared" si="440"/>
        <v>1057.0625092856903</v>
      </c>
      <c r="AZ537" s="6">
        <f t="shared" si="429"/>
        <v>368886.17281074688</v>
      </c>
      <c r="BA537" s="6">
        <f t="shared" si="430"/>
        <v>992.19614294540531</v>
      </c>
      <c r="BB537" s="6">
        <f t="shared" si="431"/>
        <v>809697.869937371</v>
      </c>
      <c r="BC537" s="6">
        <f t="shared" si="432"/>
        <v>161939.57398747432</v>
      </c>
      <c r="BD537" s="6">
        <f t="shared" si="433"/>
        <v>31949.110938016791</v>
      </c>
      <c r="BE537" s="6">
        <f t="shared" si="434"/>
        <v>1721325</v>
      </c>
      <c r="BF537" s="6">
        <f t="shared" si="441"/>
        <v>794779.35348631197</v>
      </c>
      <c r="BG537" s="6"/>
      <c r="BH537" s="6"/>
      <c r="BI537" s="51">
        <f t="shared" si="435"/>
        <v>0.78664771296458602</v>
      </c>
      <c r="BT537" s="18"/>
    </row>
    <row r="538" spans="1:72">
      <c r="A538">
        <f t="shared" ref="A538:A601" si="443">A537+1</f>
        <v>515</v>
      </c>
      <c r="B538" s="30">
        <f t="shared" ref="B538:B601" si="444">B537+1</f>
        <v>44284</v>
      </c>
      <c r="C538" s="14">
        <f t="shared" si="390"/>
        <v>12</v>
      </c>
      <c r="D538" s="14">
        <f t="shared" si="391"/>
        <v>3</v>
      </c>
      <c r="E538" s="14">
        <f t="shared" si="392"/>
        <v>3</v>
      </c>
      <c r="F538" s="53">
        <f t="shared" si="393"/>
        <v>44284</v>
      </c>
      <c r="G538" s="66">
        <f t="shared" si="394"/>
        <v>1.45</v>
      </c>
      <c r="H538" s="66">
        <f t="shared" si="442"/>
        <v>0.1</v>
      </c>
      <c r="I538" s="172">
        <f t="shared" si="395"/>
        <v>3.8999999999999998E-3</v>
      </c>
      <c r="J538" s="14">
        <f t="shared" si="396"/>
        <v>6</v>
      </c>
      <c r="K538" s="18">
        <f t="shared" si="397"/>
        <v>0.15390446769079486</v>
      </c>
      <c r="L538" s="18">
        <f t="shared" si="398"/>
        <v>6.6666666666666671E-3</v>
      </c>
      <c r="M538" s="6">
        <f t="shared" si="399"/>
        <v>1945.5600249324923</v>
      </c>
      <c r="N538" s="6">
        <f t="shared" si="436"/>
        <v>7.5876840972367194</v>
      </c>
      <c r="O538" s="6">
        <f t="shared" si="400"/>
        <v>4637604.0320612397</v>
      </c>
      <c r="P538" s="6">
        <f>IF($B538&lt;$D$12,0,IF('Plot Data'!X488&gt;0,'Plot Data'!X488,MAX(0,MIN($D$15,$O538))))</f>
        <v>23214.5</v>
      </c>
      <c r="Q538" s="97">
        <f t="shared" si="401"/>
        <v>20715.128507640937</v>
      </c>
      <c r="R538" s="97">
        <f t="shared" si="402"/>
        <v>2499.371492359061</v>
      </c>
      <c r="S538" s="6">
        <f t="shared" si="403"/>
        <v>1698.7578648713461</v>
      </c>
      <c r="T538" s="6"/>
      <c r="U538" s="6"/>
      <c r="V538" s="6">
        <f t="shared" si="404"/>
        <v>246.80216006114605</v>
      </c>
      <c r="W538" s="149">
        <f t="shared" si="437"/>
        <v>0.96291457206230546</v>
      </c>
      <c r="X538" s="97">
        <f t="shared" si="405"/>
        <v>15388.858785653849</v>
      </c>
      <c r="Y538" s="6">
        <f t="shared" si="406"/>
        <v>341.0569843439024</v>
      </c>
      <c r="Z538" s="6">
        <f t="shared" si="407"/>
        <v>1502.7412491005077</v>
      </c>
      <c r="AA538" s="6">
        <f t="shared" si="408"/>
        <v>1296.016540506829</v>
      </c>
      <c r="AB538" s="6">
        <f t="shared" si="409"/>
        <v>69.73229756245675</v>
      </c>
      <c r="AC538" s="6">
        <f t="shared" si="410"/>
        <v>42.811816524002118</v>
      </c>
      <c r="AD538" s="6">
        <f t="array" ref="AD538">SUM(($A538-A508:A538=J508:J538)*(N508:N538))</f>
        <v>6.7988990123395325</v>
      </c>
      <c r="AE538" s="6">
        <f t="shared" si="411"/>
        <v>7494482.3852851717</v>
      </c>
      <c r="AF538" s="6">
        <f t="shared" si="438"/>
        <v>5125237.9752474744</v>
      </c>
      <c r="AG538" s="6">
        <f t="shared" si="439"/>
        <v>752950.38251825422</v>
      </c>
      <c r="AH538" s="6">
        <f t="shared" si="412"/>
        <v>810168.21227196581</v>
      </c>
      <c r="AI538" s="6">
        <f t="shared" si="413"/>
        <v>172203.35085324603</v>
      </c>
      <c r="AJ538" s="6">
        <f t="shared" si="414"/>
        <v>5668.2316128263747</v>
      </c>
      <c r="AK538" s="6">
        <f t="shared" si="415"/>
        <v>7177.6926014952769</v>
      </c>
      <c r="AL538" s="6">
        <f t="shared" si="416"/>
        <v>809.15685883115236</v>
      </c>
      <c r="AM538" s="6">
        <f t="shared" si="417"/>
        <v>13655.081073152804</v>
      </c>
      <c r="AN538" s="6">
        <f t="shared" si="418"/>
        <v>620267.38332107128</v>
      </c>
      <c r="AO538" s="6">
        <f t="shared" si="419"/>
        <v>5517.6147148339815</v>
      </c>
      <c r="AP538" s="6">
        <f t="shared" si="420"/>
        <v>6.3780073270653315</v>
      </c>
      <c r="AQ538" s="14">
        <f t="shared" si="421"/>
        <v>13</v>
      </c>
      <c r="AR538" s="146">
        <f t="shared" si="422"/>
        <v>0</v>
      </c>
      <c r="AS538" s="146">
        <f t="shared" si="423"/>
        <v>0.73</v>
      </c>
      <c r="AT538" s="146">
        <f t="shared" si="424"/>
        <v>1</v>
      </c>
      <c r="AU538" s="77">
        <f t="shared" si="425"/>
        <v>0</v>
      </c>
      <c r="AV538" s="77">
        <f t="shared" si="426"/>
        <v>1005.673190707538</v>
      </c>
      <c r="AW538" s="77">
        <f t="shared" si="427"/>
        <v>52.930167931975689</v>
      </c>
      <c r="AX538" s="77">
        <f t="shared" si="428"/>
        <v>18.417077154570734</v>
      </c>
      <c r="AY538" s="6">
        <f t="shared" si="440"/>
        <v>1077.0204357940845</v>
      </c>
      <c r="AZ538" s="6">
        <f t="shared" si="429"/>
        <v>369963.19324654096</v>
      </c>
      <c r="BA538" s="6">
        <f t="shared" si="430"/>
        <v>1013.1662735381063</v>
      </c>
      <c r="BB538" s="6">
        <f t="shared" si="431"/>
        <v>811643.42996230349</v>
      </c>
      <c r="BC538" s="6">
        <f t="shared" si="432"/>
        <v>162328.68599246081</v>
      </c>
      <c r="BD538" s="6">
        <f t="shared" si="433"/>
        <v>32018.843235579247</v>
      </c>
      <c r="BE538" s="6">
        <f t="shared" si="434"/>
        <v>1744539.5</v>
      </c>
      <c r="BF538" s="6">
        <f t="shared" si="441"/>
        <v>810168.21227196581</v>
      </c>
      <c r="BG538" s="6"/>
      <c r="BH538" s="6"/>
      <c r="BI538" s="51">
        <f t="shared" si="435"/>
        <v>0.78433546915889618</v>
      </c>
      <c r="BT538" s="18"/>
    </row>
    <row r="539" spans="1:72">
      <c r="A539">
        <f t="shared" si="443"/>
        <v>516</v>
      </c>
      <c r="B539" s="30">
        <f t="shared" si="444"/>
        <v>44285</v>
      </c>
      <c r="C539" s="14">
        <f t="shared" si="390"/>
        <v>12</v>
      </c>
      <c r="D539" s="14">
        <f t="shared" si="391"/>
        <v>3</v>
      </c>
      <c r="E539" s="14">
        <f t="shared" si="392"/>
        <v>3</v>
      </c>
      <c r="F539" s="53">
        <f t="shared" si="393"/>
        <v>44285</v>
      </c>
      <c r="G539" s="66">
        <f t="shared" si="394"/>
        <v>1.45</v>
      </c>
      <c r="H539" s="66">
        <f t="shared" si="442"/>
        <v>0.1</v>
      </c>
      <c r="I539" s="172">
        <f t="shared" si="395"/>
        <v>3.8999999999999998E-3</v>
      </c>
      <c r="J539" s="14">
        <f t="shared" si="396"/>
        <v>6</v>
      </c>
      <c r="K539" s="18">
        <f t="shared" si="397"/>
        <v>0.153650603865468</v>
      </c>
      <c r="L539" s="18">
        <f t="shared" si="398"/>
        <v>6.6666666666666671E-3</v>
      </c>
      <c r="M539" s="6">
        <f t="shared" si="399"/>
        <v>1979.1783917994335</v>
      </c>
      <c r="N539" s="6">
        <f t="shared" si="436"/>
        <v>7.7187957280177901</v>
      </c>
      <c r="O539" s="6">
        <f t="shared" si="400"/>
        <v>4614163.7085802155</v>
      </c>
      <c r="P539" s="6">
        <f>IF($B539&lt;$D$12,0,IF('Plot Data'!X489&gt;0,'Plot Data'!X489,MAX(0,MIN($D$15,$O539))))</f>
        <v>33967</v>
      </c>
      <c r="Q539" s="97">
        <f t="shared" si="401"/>
        <v>30300.025400829854</v>
      </c>
      <c r="R539" s="97">
        <f t="shared" si="402"/>
        <v>3666.9745991701475</v>
      </c>
      <c r="S539" s="6">
        <f t="shared" si="403"/>
        <v>1725.6609751265737</v>
      </c>
      <c r="T539" s="6"/>
      <c r="U539" s="6"/>
      <c r="V539" s="6">
        <f t="shared" si="404"/>
        <v>253.51741667285961</v>
      </c>
      <c r="W539" s="149">
        <f t="shared" si="437"/>
        <v>0.96259035997548847</v>
      </c>
      <c r="X539" s="97">
        <f t="shared" si="405"/>
        <v>25139.178925943776</v>
      </c>
      <c r="Y539" s="6">
        <f t="shared" si="406"/>
        <v>348.66148781228378</v>
      </c>
      <c r="Z539" s="6">
        <f t="shared" si="407"/>
        <v>1528.6522905035997</v>
      </c>
      <c r="AA539" s="6">
        <f t="shared" si="408"/>
        <v>1324.9136536866783</v>
      </c>
      <c r="AB539" s="6">
        <f t="shared" si="409"/>
        <v>71.168096759794125</v>
      </c>
      <c r="AC539" s="6">
        <f t="shared" si="410"/>
        <v>42.517846649098637</v>
      </c>
      <c r="AD539" s="6">
        <f t="array" ref="AD539">SUM(($A539-A509:A539=J509:J539)*(N509:N539))</f>
        <v>6.9388894340799272</v>
      </c>
      <c r="AE539" s="6">
        <f t="shared" si="411"/>
        <v>7494475.4463957381</v>
      </c>
      <c r="AF539" s="6">
        <f t="shared" si="438"/>
        <v>5093212.2888715183</v>
      </c>
      <c r="AG539" s="6">
        <f t="shared" si="439"/>
        <v>757857.71157646738</v>
      </c>
      <c r="AH539" s="6">
        <f t="shared" si="412"/>
        <v>835307.3911979096</v>
      </c>
      <c r="AI539" s="6">
        <f t="shared" si="413"/>
        <v>175870.32545241617</v>
      </c>
      <c r="AJ539" s="6">
        <f t="shared" si="414"/>
        <v>5770.0962263099245</v>
      </c>
      <c r="AK539" s="6">
        <f t="shared" si="415"/>
        <v>7310.2631415524038</v>
      </c>
      <c r="AL539" s="6">
        <f t="shared" si="416"/>
        <v>830.868219507768</v>
      </c>
      <c r="AM539" s="6">
        <f t="shared" si="417"/>
        <v>13911.227587370096</v>
      </c>
      <c r="AN539" s="6">
        <f t="shared" si="418"/>
        <v>618316.50171004911</v>
      </c>
      <c r="AO539" s="6">
        <f t="shared" si="419"/>
        <v>5524.5536042680615</v>
      </c>
      <c r="AP539" s="6">
        <f t="shared" si="420"/>
        <v>6.5132429188572916</v>
      </c>
      <c r="AQ539" s="14">
        <f t="shared" si="421"/>
        <v>13</v>
      </c>
      <c r="AR539" s="146">
        <f t="shared" si="422"/>
        <v>0</v>
      </c>
      <c r="AS539" s="146">
        <f t="shared" si="423"/>
        <v>0.73</v>
      </c>
      <c r="AT539" s="146">
        <f t="shared" si="424"/>
        <v>1</v>
      </c>
      <c r="AU539" s="77">
        <f t="shared" si="425"/>
        <v>0</v>
      </c>
      <c r="AV539" s="77">
        <f t="shared" si="426"/>
        <v>1023.9764512881595</v>
      </c>
      <c r="AW539" s="77">
        <f t="shared" si="427"/>
        <v>53.893497436218929</v>
      </c>
      <c r="AX539" s="77">
        <f t="shared" si="428"/>
        <v>18.827720341863319</v>
      </c>
      <c r="AY539" s="6">
        <f t="shared" si="440"/>
        <v>1096.6976690662418</v>
      </c>
      <c r="AZ539" s="6">
        <f t="shared" si="429"/>
        <v>371059.89091560722</v>
      </c>
      <c r="BA539" s="6">
        <f t="shared" si="430"/>
        <v>1034.2550238994384</v>
      </c>
      <c r="BB539" s="6">
        <f t="shared" si="431"/>
        <v>813622.60835410294</v>
      </c>
      <c r="BC539" s="6">
        <f t="shared" si="432"/>
        <v>162724.52167082072</v>
      </c>
      <c r="BD539" s="6">
        <f t="shared" si="433"/>
        <v>32090.01133233904</v>
      </c>
      <c r="BE539" s="6">
        <f t="shared" si="434"/>
        <v>1778506.5</v>
      </c>
      <c r="BF539" s="6">
        <f t="shared" si="441"/>
        <v>835307.3911979096</v>
      </c>
      <c r="BG539" s="6"/>
      <c r="BH539" s="6"/>
      <c r="BI539" s="51">
        <f t="shared" si="435"/>
        <v>0.7807177490002849</v>
      </c>
      <c r="BT539" s="18"/>
    </row>
    <row r="540" spans="1:72">
      <c r="A540">
        <f t="shared" si="443"/>
        <v>517</v>
      </c>
      <c r="B540" s="30">
        <f t="shared" si="444"/>
        <v>44286</v>
      </c>
      <c r="C540" s="14">
        <f t="shared" si="390"/>
        <v>12</v>
      </c>
      <c r="D540" s="14">
        <f t="shared" si="391"/>
        <v>3</v>
      </c>
      <c r="E540" s="14">
        <f t="shared" si="392"/>
        <v>3</v>
      </c>
      <c r="F540" s="53">
        <f t="shared" si="393"/>
        <v>44286</v>
      </c>
      <c r="G540" s="66">
        <f t="shared" si="394"/>
        <v>1.45</v>
      </c>
      <c r="H540" s="66">
        <f t="shared" si="442"/>
        <v>0.1</v>
      </c>
      <c r="I540" s="172">
        <f t="shared" si="395"/>
        <v>3.8999999999999998E-3</v>
      </c>
      <c r="J540" s="14">
        <f t="shared" si="396"/>
        <v>6</v>
      </c>
      <c r="K540" s="18">
        <f t="shared" si="397"/>
        <v>0.15325253130010938</v>
      </c>
      <c r="L540" s="18">
        <f t="shared" si="398"/>
        <v>6.6666666666666671E-3</v>
      </c>
      <c r="M540" s="6">
        <f t="shared" si="399"/>
        <v>2010.1373049033857</v>
      </c>
      <c r="N540" s="6">
        <f t="shared" si="436"/>
        <v>7.8395354891232039</v>
      </c>
      <c r="O540" s="6">
        <f t="shared" si="400"/>
        <v>4579973.0859871125</v>
      </c>
      <c r="P540" s="6">
        <f>IF($B540&lt;$D$12,0,IF('Plot Data'!X490&gt;0,'Plot Data'!X490,MAX(0,MIN($D$15,$O540))))</f>
        <v>45336.5</v>
      </c>
      <c r="Q540" s="97">
        <f t="shared" si="401"/>
        <v>40428.478503898375</v>
      </c>
      <c r="R540" s="97">
        <f t="shared" si="402"/>
        <v>4908.0214961016236</v>
      </c>
      <c r="S540" s="6">
        <f t="shared" si="403"/>
        <v>1749.7750023276296</v>
      </c>
      <c r="T540" s="6"/>
      <c r="U540" s="6"/>
      <c r="V540" s="6">
        <f t="shared" si="404"/>
        <v>260.36230257575602</v>
      </c>
      <c r="W540" s="149">
        <f t="shared" si="437"/>
        <v>0.96225966169435717</v>
      </c>
      <c r="X540" s="97">
        <f t="shared" si="405"/>
        <v>27120.486004762861</v>
      </c>
      <c r="Y540" s="6">
        <f t="shared" si="406"/>
        <v>355.84048379897064</v>
      </c>
      <c r="Z540" s="6">
        <f t="shared" si="407"/>
        <v>1556.448019945994</v>
      </c>
      <c r="AA540" s="6">
        <f t="shared" si="408"/>
        <v>1352.1938384360883</v>
      </c>
      <c r="AB540" s="6">
        <f t="shared" si="409"/>
        <v>72.507079358870811</v>
      </c>
      <c r="AC540" s="6">
        <f t="shared" si="410"/>
        <v>48.078308968006162</v>
      </c>
      <c r="AD540" s="6">
        <f t="array" ref="AD540">SUM(($A540-A510:A540=J510:J540)*(N510:N540))</f>
        <v>7.0694402374899035</v>
      </c>
      <c r="AE540" s="6">
        <f t="shared" si="411"/>
        <v>7494468.3769555008</v>
      </c>
      <c r="AF540" s="6">
        <f t="shared" si="438"/>
        <v>5051034.0353652919</v>
      </c>
      <c r="AG540" s="6">
        <f t="shared" si="439"/>
        <v>770905.3417730272</v>
      </c>
      <c r="AH540" s="6">
        <f t="shared" si="412"/>
        <v>862427.87720267242</v>
      </c>
      <c r="AI540" s="6">
        <f t="shared" si="413"/>
        <v>180778.34694851781</v>
      </c>
      <c r="AJ540" s="6">
        <f t="shared" si="414"/>
        <v>5867.945027468345</v>
      </c>
      <c r="AK540" s="6">
        <f t="shared" si="415"/>
        <v>7442.0102437034393</v>
      </c>
      <c r="AL540" s="6">
        <f t="shared" si="416"/>
        <v>848.2275496611428</v>
      </c>
      <c r="AM540" s="6">
        <f t="shared" si="417"/>
        <v>14158.182820832928</v>
      </c>
      <c r="AN540" s="6">
        <f t="shared" si="418"/>
        <v>615164.5928451505</v>
      </c>
      <c r="AO540" s="6">
        <f t="shared" si="419"/>
        <v>5531.6230445055517</v>
      </c>
      <c r="AP540" s="6">
        <f t="shared" si="420"/>
        <v>6.6506613386727622</v>
      </c>
      <c r="AQ540" s="14">
        <f t="shared" si="421"/>
        <v>13</v>
      </c>
      <c r="AR540" s="146">
        <f t="shared" si="422"/>
        <v>0</v>
      </c>
      <c r="AS540" s="146">
        <f t="shared" si="423"/>
        <v>0.73</v>
      </c>
      <c r="AT540" s="146">
        <f t="shared" si="424"/>
        <v>1</v>
      </c>
      <c r="AU540" s="77">
        <f t="shared" si="425"/>
        <v>0</v>
      </c>
      <c r="AV540" s="77">
        <f t="shared" si="426"/>
        <v>1042.1510562512019</v>
      </c>
      <c r="AW540" s="77">
        <f t="shared" si="427"/>
        <v>54.85005559216853</v>
      </c>
      <c r="AX540" s="77">
        <f t="shared" si="428"/>
        <v>19.215386125144413</v>
      </c>
      <c r="AY540" s="6">
        <f t="shared" si="440"/>
        <v>1116.2164979685149</v>
      </c>
      <c r="AZ540" s="6">
        <f t="shared" si="429"/>
        <v>372176.10741357575</v>
      </c>
      <c r="BA540" s="6">
        <f t="shared" si="430"/>
        <v>1055.220749055185</v>
      </c>
      <c r="BB540" s="6">
        <f t="shared" si="431"/>
        <v>815632.74565900629</v>
      </c>
      <c r="BC540" s="6">
        <f t="shared" si="432"/>
        <v>163126.54913180138</v>
      </c>
      <c r="BD540" s="6">
        <f t="shared" si="433"/>
        <v>32162.518411697911</v>
      </c>
      <c r="BE540" s="6">
        <f t="shared" si="434"/>
        <v>1823843</v>
      </c>
      <c r="BF540" s="6">
        <f t="shared" si="441"/>
        <v>862427.87720267242</v>
      </c>
      <c r="BG540" s="6"/>
      <c r="BH540" s="6"/>
      <c r="BI540" s="51">
        <f t="shared" si="435"/>
        <v>0.77683153551491568</v>
      </c>
      <c r="BT540" s="18"/>
    </row>
    <row r="541" spans="1:72">
      <c r="A541">
        <f t="shared" si="443"/>
        <v>518</v>
      </c>
      <c r="B541" s="30">
        <f t="shared" si="444"/>
        <v>44287</v>
      </c>
      <c r="C541" s="14">
        <f t="shared" si="390"/>
        <v>12</v>
      </c>
      <c r="D541" s="14">
        <f t="shared" si="391"/>
        <v>3</v>
      </c>
      <c r="E541" s="14">
        <f t="shared" si="392"/>
        <v>3</v>
      </c>
      <c r="F541" s="53">
        <f t="shared" si="393"/>
        <v>44287</v>
      </c>
      <c r="G541" s="66">
        <f t="shared" si="394"/>
        <v>1.45</v>
      </c>
      <c r="H541" s="66">
        <f t="shared" si="442"/>
        <v>0.1</v>
      </c>
      <c r="I541" s="172">
        <f t="shared" si="395"/>
        <v>3.8999999999999998E-3</v>
      </c>
      <c r="J541" s="14">
        <f t="shared" si="396"/>
        <v>6</v>
      </c>
      <c r="K541" s="18">
        <f t="shared" si="397"/>
        <v>0.15282371332539682</v>
      </c>
      <c r="L541" s="18">
        <f t="shared" si="398"/>
        <v>6.6666666666666671E-3</v>
      </c>
      <c r="M541" s="6">
        <f t="shared" si="399"/>
        <v>2039.7316390664855</v>
      </c>
      <c r="N541" s="6">
        <f t="shared" si="436"/>
        <v>7.9549533923592932</v>
      </c>
      <c r="O541" s="6">
        <f t="shared" si="400"/>
        <v>4534420.6650144672</v>
      </c>
      <c r="P541" s="6">
        <f>IF($B541&lt;$D$12,0,IF('Plot Data'!X491&gt;0,'Plot Data'!X491,MAX(0,MIN($D$15,$O541))))</f>
        <v>42943.5</v>
      </c>
      <c r="Q541" s="97">
        <f t="shared" si="401"/>
        <v>38281.234797837627</v>
      </c>
      <c r="R541" s="97">
        <f t="shared" si="402"/>
        <v>4662.2652021623735</v>
      </c>
      <c r="S541" s="6">
        <f t="shared" si="403"/>
        <v>1769.6429427611806</v>
      </c>
      <c r="T541" s="6"/>
      <c r="U541" s="6"/>
      <c r="V541" s="6">
        <f t="shared" si="404"/>
        <v>270.08869630530467</v>
      </c>
      <c r="W541" s="149">
        <f t="shared" si="437"/>
        <v>0.96192253151319063</v>
      </c>
      <c r="X541" s="97">
        <f t="shared" si="405"/>
        <v>29876.142081526992</v>
      </c>
      <c r="Y541" s="6">
        <f t="shared" si="406"/>
        <v>362.53539679435403</v>
      </c>
      <c r="Z541" s="6">
        <f t="shared" si="407"/>
        <v>1583.342713439547</v>
      </c>
      <c r="AA541" s="6">
        <f t="shared" si="408"/>
        <v>1377.6345078185452</v>
      </c>
      <c r="AB541" s="6">
        <f t="shared" si="409"/>
        <v>73.826708816738261</v>
      </c>
      <c r="AC541" s="6">
        <f t="shared" si="410"/>
        <v>48.622172535892581</v>
      </c>
      <c r="AD541" s="6">
        <f t="array" ref="AD541">SUM(($A541-A511:A541=J511:J541)*(N511:N541))</f>
        <v>7.1981041096319798</v>
      </c>
      <c r="AE541" s="6">
        <f t="shared" si="411"/>
        <v>7494461.1788513912</v>
      </c>
      <c r="AF541" s="6">
        <f t="shared" si="438"/>
        <v>5010983.1576246936</v>
      </c>
      <c r="AG541" s="6">
        <f t="shared" si="439"/>
        <v>779040.34579303255</v>
      </c>
      <c r="AH541" s="6">
        <f t="shared" si="412"/>
        <v>892304.01928419946</v>
      </c>
      <c r="AI541" s="6">
        <f t="shared" si="413"/>
        <v>185440.61215068019</v>
      </c>
      <c r="AJ541" s="6">
        <f t="shared" si="414"/>
        <v>5961.7985563009297</v>
      </c>
      <c r="AK541" s="6">
        <f t="shared" si="415"/>
        <v>7573.8917405077036</v>
      </c>
      <c r="AL541" s="6">
        <f t="shared" si="416"/>
        <v>866.23398183235645</v>
      </c>
      <c r="AM541" s="6">
        <f t="shared" si="417"/>
        <v>14401.924278640989</v>
      </c>
      <c r="AN541" s="6">
        <f t="shared" si="418"/>
        <v>612291.11972013686</v>
      </c>
      <c r="AO541" s="6">
        <f t="shared" si="419"/>
        <v>5538.821148615184</v>
      </c>
      <c r="AP541" s="6">
        <f t="shared" si="420"/>
        <v>6.7888906062939247</v>
      </c>
      <c r="AQ541" s="14">
        <f t="shared" si="421"/>
        <v>13</v>
      </c>
      <c r="AR541" s="146">
        <f t="shared" si="422"/>
        <v>0</v>
      </c>
      <c r="AS541" s="146">
        <f t="shared" si="423"/>
        <v>0.73</v>
      </c>
      <c r="AT541" s="146">
        <f t="shared" si="424"/>
        <v>1</v>
      </c>
      <c r="AU541" s="77">
        <f t="shared" si="425"/>
        <v>0</v>
      </c>
      <c r="AV541" s="77">
        <f t="shared" si="426"/>
        <v>1060.1203634642463</v>
      </c>
      <c r="AW541" s="77">
        <f t="shared" si="427"/>
        <v>55.795808603381388</v>
      </c>
      <c r="AX541" s="77">
        <f t="shared" si="428"/>
        <v>19.576911426895123</v>
      </c>
      <c r="AY541" s="6">
        <f t="shared" si="440"/>
        <v>1135.4930834945228</v>
      </c>
      <c r="AZ541" s="6">
        <f t="shared" si="429"/>
        <v>373311.60049707029</v>
      </c>
      <c r="BA541" s="6">
        <f t="shared" si="430"/>
        <v>1075.9061792524965</v>
      </c>
      <c r="BB541" s="6">
        <f t="shared" si="431"/>
        <v>817672.47729807277</v>
      </c>
      <c r="BC541" s="6">
        <f t="shared" si="432"/>
        <v>163534.49545961467</v>
      </c>
      <c r="BD541" s="6">
        <f t="shared" si="433"/>
        <v>32236.345120514648</v>
      </c>
      <c r="BE541" s="6">
        <f t="shared" si="434"/>
        <v>1866786.5</v>
      </c>
      <c r="BF541" s="6">
        <f t="shared" si="441"/>
        <v>892304.01928419946</v>
      </c>
      <c r="BG541" s="6"/>
      <c r="BH541" s="6"/>
      <c r="BI541" s="51">
        <f t="shared" si="435"/>
        <v>0.77257368678572724</v>
      </c>
      <c r="BT541" s="18"/>
    </row>
    <row r="542" spans="1:72">
      <c r="A542">
        <f t="shared" si="443"/>
        <v>519</v>
      </c>
      <c r="B542" s="30">
        <f t="shared" si="444"/>
        <v>44288</v>
      </c>
      <c r="C542" s="14">
        <f t="shared" si="390"/>
        <v>12</v>
      </c>
      <c r="D542" s="14">
        <f t="shared" si="391"/>
        <v>3</v>
      </c>
      <c r="E542" s="14">
        <f t="shared" si="392"/>
        <v>3</v>
      </c>
      <c r="F542" s="53">
        <f t="shared" si="393"/>
        <v>44288</v>
      </c>
      <c r="G542" s="66">
        <f t="shared" si="394"/>
        <v>1.45</v>
      </c>
      <c r="H542" s="66">
        <f t="shared" si="442"/>
        <v>0.1</v>
      </c>
      <c r="I542" s="172">
        <f t="shared" si="395"/>
        <v>3.8999999999999998E-3</v>
      </c>
      <c r="J542" s="14">
        <f t="shared" si="396"/>
        <v>6</v>
      </c>
      <c r="K542" s="18">
        <f t="shared" si="397"/>
        <v>0.15235244838982637</v>
      </c>
      <c r="L542" s="18">
        <f t="shared" si="398"/>
        <v>6.6666666666666671E-3</v>
      </c>
      <c r="M542" s="6">
        <f t="shared" si="399"/>
        <v>2067.9704505774266</v>
      </c>
      <c r="N542" s="6">
        <f t="shared" si="436"/>
        <v>8.0650847572519631</v>
      </c>
      <c r="O542" s="6">
        <f t="shared" si="400"/>
        <v>4491263.8663868373</v>
      </c>
      <c r="P542" s="6">
        <f>IF($B542&lt;$D$12,0,IF('Plot Data'!X492&gt;0,'Plot Data'!X492,MAX(0,MIN($D$15,$O542))))</f>
        <v>45820</v>
      </c>
      <c r="Q542" s="97">
        <f t="shared" si="401"/>
        <v>40830.881966293913</v>
      </c>
      <c r="R542" s="97">
        <f t="shared" si="402"/>
        <v>4989.1180337060896</v>
      </c>
      <c r="S542" s="6">
        <f t="shared" si="403"/>
        <v>1789.7276396533166</v>
      </c>
      <c r="T542" s="6"/>
      <c r="U542" s="6"/>
      <c r="V542" s="6">
        <f t="shared" si="404"/>
        <v>278.24281092411007</v>
      </c>
      <c r="W542" s="149">
        <f t="shared" si="437"/>
        <v>0.96157897032216266</v>
      </c>
      <c r="X542" s="97">
        <f t="shared" si="405"/>
        <v>28203.348640883385</v>
      </c>
      <c r="Y542" s="6">
        <f t="shared" si="406"/>
        <v>369.13354408369128</v>
      </c>
      <c r="Z542" s="6">
        <f t="shared" si="407"/>
        <v>1608.1098439227087</v>
      </c>
      <c r="AA542" s="6">
        <f t="shared" si="408"/>
        <v>1402.7074675180268</v>
      </c>
      <c r="AB542" s="6">
        <f t="shared" si="409"/>
        <v>75.137062455025386</v>
      </c>
      <c r="AC542" s="6">
        <f t="shared" si="410"/>
        <v>49.280291342239103</v>
      </c>
      <c r="AD542" s="6">
        <f t="array" ref="AD542">SUM(($A542-A512:A542=J512:J542)*(N512:N542))</f>
        <v>7.3258635893649746</v>
      </c>
      <c r="AE542" s="6">
        <f t="shared" si="411"/>
        <v>7494453.8529878017</v>
      </c>
      <c r="AF542" s="6">
        <f t="shared" si="438"/>
        <v>4968362.5480187461</v>
      </c>
      <c r="AG542" s="6">
        <f t="shared" si="439"/>
        <v>791389.63630751905</v>
      </c>
      <c r="AH542" s="6">
        <f t="shared" si="412"/>
        <v>920507.3679250828</v>
      </c>
      <c r="AI542" s="6">
        <f t="shared" si="413"/>
        <v>190429.73018438628</v>
      </c>
      <c r="AJ542" s="6">
        <f t="shared" si="414"/>
        <v>6052.5256188719559</v>
      </c>
      <c r="AK542" s="6">
        <f t="shared" si="415"/>
        <v>7704.1570544573606</v>
      </c>
      <c r="AL542" s="6">
        <f t="shared" si="416"/>
        <v>884.76488935577777</v>
      </c>
      <c r="AM542" s="6">
        <f t="shared" si="417"/>
        <v>14641.447562685094</v>
      </c>
      <c r="AN542" s="6">
        <f t="shared" si="418"/>
        <v>609123.12298937479</v>
      </c>
      <c r="AO542" s="6">
        <f t="shared" si="419"/>
        <v>5546.1470122045494</v>
      </c>
      <c r="AP542" s="6">
        <f t="shared" si="420"/>
        <v>6.9264005099173245</v>
      </c>
      <c r="AQ542" s="14">
        <f t="shared" si="421"/>
        <v>13</v>
      </c>
      <c r="AR542" s="146">
        <f t="shared" si="422"/>
        <v>0</v>
      </c>
      <c r="AS542" s="146">
        <f t="shared" si="423"/>
        <v>0.73</v>
      </c>
      <c r="AT542" s="146">
        <f t="shared" si="424"/>
        <v>1</v>
      </c>
      <c r="AU542" s="77">
        <f t="shared" si="425"/>
        <v>0</v>
      </c>
      <c r="AV542" s="77">
        <f t="shared" si="426"/>
        <v>1079.3967018325466</v>
      </c>
      <c r="AW542" s="77">
        <f t="shared" si="427"/>
        <v>56.810352728028775</v>
      </c>
      <c r="AX542" s="77">
        <f t="shared" si="428"/>
        <v>19.933211380519332</v>
      </c>
      <c r="AY542" s="6">
        <f t="shared" si="440"/>
        <v>1156.1402659410949</v>
      </c>
      <c r="AZ542" s="6">
        <f t="shared" si="429"/>
        <v>374467.74076301139</v>
      </c>
      <c r="BA542" s="6">
        <f t="shared" si="430"/>
        <v>1096.3347766045149</v>
      </c>
      <c r="BB542" s="6">
        <f t="shared" si="431"/>
        <v>819740.44774865021</v>
      </c>
      <c r="BC542" s="6">
        <f t="shared" si="432"/>
        <v>163948.08954973015</v>
      </c>
      <c r="BD542" s="6">
        <f t="shared" si="433"/>
        <v>32311.482182969674</v>
      </c>
      <c r="BE542" s="6">
        <f t="shared" si="434"/>
        <v>1912606.5</v>
      </c>
      <c r="BF542" s="6">
        <f t="shared" si="441"/>
        <v>920507.3679250828</v>
      </c>
      <c r="BG542" s="6"/>
      <c r="BH542" s="6"/>
      <c r="BI542" s="51">
        <f t="shared" si="435"/>
        <v>0.76853527919583275</v>
      </c>
      <c r="BT542" s="18"/>
    </row>
    <row r="543" spans="1:72">
      <c r="A543">
        <f t="shared" si="443"/>
        <v>520</v>
      </c>
      <c r="B543" s="30">
        <f t="shared" si="444"/>
        <v>44289</v>
      </c>
      <c r="C543" s="14">
        <f t="shared" si="390"/>
        <v>12</v>
      </c>
      <c r="D543" s="14">
        <f t="shared" si="391"/>
        <v>3</v>
      </c>
      <c r="E543" s="14">
        <f t="shared" si="392"/>
        <v>3</v>
      </c>
      <c r="F543" s="53">
        <f t="shared" si="393"/>
        <v>44289</v>
      </c>
      <c r="G543" s="66">
        <f t="shared" si="394"/>
        <v>1.45</v>
      </c>
      <c r="H543" s="66">
        <f t="shared" si="442"/>
        <v>0.1</v>
      </c>
      <c r="I543" s="172">
        <f t="shared" si="395"/>
        <v>3.8999999999999998E-3</v>
      </c>
      <c r="J543" s="14">
        <f t="shared" si="396"/>
        <v>6</v>
      </c>
      <c r="K543" s="18">
        <f t="shared" si="397"/>
        <v>0.15190407040713599</v>
      </c>
      <c r="L543" s="18">
        <f t="shared" si="398"/>
        <v>6.6666666666666671E-3</v>
      </c>
      <c r="M543" s="6">
        <f t="shared" si="399"/>
        <v>2095.5945259737496</v>
      </c>
      <c r="N543" s="6">
        <f t="shared" si="436"/>
        <v>8.1728186512976233</v>
      </c>
      <c r="O543" s="6">
        <f t="shared" si="400"/>
        <v>4445234.0446113488</v>
      </c>
      <c r="P543" s="6">
        <f>IF($B543&lt;$D$12,0,IF('Plot Data'!X493&gt;0,'Plot Data'!X493,MAX(0,MIN($D$15,$O543))))</f>
        <v>41543</v>
      </c>
      <c r="Q543" s="97">
        <f t="shared" si="401"/>
        <v>37006.044929029136</v>
      </c>
      <c r="R543" s="97">
        <f t="shared" si="402"/>
        <v>4536.9550709708583</v>
      </c>
      <c r="S543" s="6">
        <f t="shared" si="403"/>
        <v>1807.6599522829918</v>
      </c>
      <c r="T543" s="6"/>
      <c r="U543" s="6"/>
      <c r="V543" s="6">
        <f t="shared" si="404"/>
        <v>287.9345736907577</v>
      </c>
      <c r="W543" s="149">
        <f t="shared" si="437"/>
        <v>0.96122911505721187</v>
      </c>
      <c r="X543" s="97">
        <f t="shared" si="405"/>
        <v>26111.983935181965</v>
      </c>
      <c r="Y543" s="6">
        <f t="shared" si="406"/>
        <v>375.68531227512693</v>
      </c>
      <c r="Z543" s="6">
        <f t="shared" si="407"/>
        <v>1631.7853112531884</v>
      </c>
      <c r="AA543" s="6">
        <f t="shared" si="408"/>
        <v>1427.6041866454823</v>
      </c>
      <c r="AB543" s="6">
        <f t="shared" si="409"/>
        <v>76.432614525179986</v>
      </c>
      <c r="AC543" s="6">
        <f t="shared" si="410"/>
        <v>50.087644669677836</v>
      </c>
      <c r="AD543" s="6">
        <f t="array" ref="AD543">SUM(($A543-A513:A543=J513:J543)*(N513:N543))</f>
        <v>7.4521799162050479</v>
      </c>
      <c r="AE543" s="6">
        <f t="shared" si="411"/>
        <v>7494446.4008078855</v>
      </c>
      <c r="AF543" s="6">
        <f t="shared" si="438"/>
        <v>4929548.8431374338</v>
      </c>
      <c r="AG543" s="6">
        <f t="shared" si="439"/>
        <v>801995.76272767549</v>
      </c>
      <c r="AH543" s="6">
        <f t="shared" si="412"/>
        <v>946619.35186026478</v>
      </c>
      <c r="AI543" s="6">
        <f t="shared" si="413"/>
        <v>194966.68525535715</v>
      </c>
      <c r="AJ543" s="6">
        <f t="shared" si="414"/>
        <v>6140.6495213173903</v>
      </c>
      <c r="AK543" s="6">
        <f t="shared" si="415"/>
        <v>7831.9055645398867</v>
      </c>
      <c r="AL543" s="6">
        <f t="shared" si="416"/>
        <v>903.6576792950749</v>
      </c>
      <c r="AM543" s="6">
        <f t="shared" si="417"/>
        <v>14876.212765152351</v>
      </c>
      <c r="AN543" s="6">
        <f t="shared" si="418"/>
        <v>606439.54506199423</v>
      </c>
      <c r="AO543" s="6">
        <f t="shared" si="419"/>
        <v>5553.5991921207542</v>
      </c>
      <c r="AP543" s="6">
        <f t="shared" si="420"/>
        <v>7.061998213402668</v>
      </c>
      <c r="AQ543" s="14">
        <f t="shared" si="421"/>
        <v>13</v>
      </c>
      <c r="AR543" s="146">
        <f t="shared" si="422"/>
        <v>0</v>
      </c>
      <c r="AS543" s="146">
        <f t="shared" si="423"/>
        <v>0.73</v>
      </c>
      <c r="AT543" s="146">
        <f t="shared" si="424"/>
        <v>1</v>
      </c>
      <c r="AU543" s="77">
        <f t="shared" si="425"/>
        <v>0</v>
      </c>
      <c r="AV543" s="77">
        <f t="shared" si="426"/>
        <v>1098.0481717703256</v>
      </c>
      <c r="AW543" s="77">
        <f t="shared" si="427"/>
        <v>57.792009040543455</v>
      </c>
      <c r="AX543" s="77">
        <f t="shared" si="428"/>
        <v>20.287006862856856</v>
      </c>
      <c r="AY543" s="6">
        <f t="shared" si="440"/>
        <v>1176.127187673726</v>
      </c>
      <c r="AZ543" s="6">
        <f t="shared" si="429"/>
        <v>375643.86795068509</v>
      </c>
      <c r="BA543" s="6">
        <f t="shared" si="430"/>
        <v>1116.3939498891289</v>
      </c>
      <c r="BB543" s="6">
        <f t="shared" si="431"/>
        <v>821836.04227462399</v>
      </c>
      <c r="BC543" s="6">
        <f t="shared" si="432"/>
        <v>164367.2084549249</v>
      </c>
      <c r="BD543" s="6">
        <f t="shared" si="433"/>
        <v>32387.914797494854</v>
      </c>
      <c r="BE543" s="6">
        <f t="shared" si="434"/>
        <v>1954149.5</v>
      </c>
      <c r="BF543" s="6">
        <f t="shared" si="441"/>
        <v>946619.35186026478</v>
      </c>
      <c r="BG543" s="6"/>
      <c r="BH543" s="6"/>
      <c r="BI543" s="51">
        <f t="shared" si="435"/>
        <v>0.76477224591895954</v>
      </c>
      <c r="BT543" s="18"/>
    </row>
    <row r="544" spans="1:72">
      <c r="A544">
        <f t="shared" si="443"/>
        <v>521</v>
      </c>
      <c r="B544" s="30">
        <f t="shared" si="444"/>
        <v>44290</v>
      </c>
      <c r="C544" s="14">
        <f t="shared" si="390"/>
        <v>12</v>
      </c>
      <c r="D544" s="14">
        <f t="shared" si="391"/>
        <v>3</v>
      </c>
      <c r="E544" s="14">
        <f t="shared" si="392"/>
        <v>3</v>
      </c>
      <c r="F544" s="53">
        <f t="shared" si="393"/>
        <v>44290</v>
      </c>
      <c r="G544" s="66">
        <f t="shared" si="394"/>
        <v>1.45</v>
      </c>
      <c r="H544" s="66">
        <f t="shared" si="442"/>
        <v>0.1</v>
      </c>
      <c r="I544" s="172">
        <f t="shared" si="395"/>
        <v>3.8999999999999998E-3</v>
      </c>
      <c r="J544" s="14">
        <f t="shared" si="396"/>
        <v>6</v>
      </c>
      <c r="K544" s="18">
        <f t="shared" si="397"/>
        <v>0.15148503003431993</v>
      </c>
      <c r="L544" s="18">
        <f t="shared" si="398"/>
        <v>6.6666666666666671E-3</v>
      </c>
      <c r="M544" s="6">
        <f t="shared" si="399"/>
        <v>2122.6573113659128</v>
      </c>
      <c r="N544" s="6">
        <f t="shared" si="436"/>
        <v>8.2783635143270597</v>
      </c>
      <c r="O544" s="6">
        <f t="shared" si="400"/>
        <v>4403485.159836323</v>
      </c>
      <c r="P544" s="6">
        <f>IF($B544&lt;$D$12,0,IF('Plot Data'!X494&gt;0,'Plot Data'!X494,MAX(0,MIN($D$15,$O544))))</f>
        <v>8009.5</v>
      </c>
      <c r="Q544" s="97">
        <f t="shared" si="401"/>
        <v>7132.0997607711988</v>
      </c>
      <c r="R544" s="97">
        <f t="shared" si="402"/>
        <v>877.40023922880096</v>
      </c>
      <c r="S544" s="6">
        <f t="shared" si="403"/>
        <v>1825.6410118336105</v>
      </c>
      <c r="T544" s="6"/>
      <c r="U544" s="6"/>
      <c r="V544" s="6">
        <f t="shared" si="404"/>
        <v>297.01629953230218</v>
      </c>
      <c r="W544" s="149">
        <f t="shared" si="437"/>
        <v>0.96087312724776763</v>
      </c>
      <c r="X544" s="97">
        <f t="shared" si="405"/>
        <v>11116.249026892976</v>
      </c>
      <c r="Y544" s="6">
        <f t="shared" si="406"/>
        <v>382.16307262589993</v>
      </c>
      <c r="Z544" s="6">
        <f t="shared" si="407"/>
        <v>1654.3763604619414</v>
      </c>
      <c r="AA544" s="6">
        <f t="shared" si="408"/>
        <v>1452.2196759784197</v>
      </c>
      <c r="AB544" s="6">
        <f t="shared" si="409"/>
        <v>77.822400997299695</v>
      </c>
      <c r="AC544" s="6">
        <f t="shared" si="410"/>
        <v>51.121112023692511</v>
      </c>
      <c r="AD544" s="6">
        <f t="array" ref="AD544">SUM(($A544-A514:A544=J514:J544)*(N514:N544))</f>
        <v>7.5876840972367194</v>
      </c>
      <c r="AE544" s="6">
        <f t="shared" si="411"/>
        <v>7494438.8131237878</v>
      </c>
      <c r="AF544" s="6">
        <f t="shared" si="438"/>
        <v>4920591.1023648297</v>
      </c>
      <c r="AG544" s="6">
        <f t="shared" si="439"/>
        <v>797714.59716202144</v>
      </c>
      <c r="AH544" s="6">
        <f t="shared" si="412"/>
        <v>957735.60088715772</v>
      </c>
      <c r="AI544" s="6">
        <f t="shared" si="413"/>
        <v>195844.08549458595</v>
      </c>
      <c r="AJ544" s="6">
        <f t="shared" si="414"/>
        <v>6226.7673995954619</v>
      </c>
      <c r="AK544" s="6">
        <f t="shared" si="415"/>
        <v>7956.2398480261072</v>
      </c>
      <c r="AL544" s="6">
        <f t="shared" si="416"/>
        <v>922.77128417144536</v>
      </c>
      <c r="AM544" s="6">
        <f t="shared" si="417"/>
        <v>15105.778531793014</v>
      </c>
      <c r="AN544" s="6">
        <f t="shared" si="418"/>
        <v>607447.64868339337</v>
      </c>
      <c r="AO544" s="6">
        <f t="shared" si="419"/>
        <v>5561.1868762179911</v>
      </c>
      <c r="AP544" s="6">
        <f t="shared" si="420"/>
        <v>7.1958657709070133</v>
      </c>
      <c r="AQ544" s="14">
        <f t="shared" si="421"/>
        <v>13</v>
      </c>
      <c r="AR544" s="146">
        <f t="shared" si="422"/>
        <v>0</v>
      </c>
      <c r="AS544" s="146">
        <f t="shared" si="423"/>
        <v>0.73</v>
      </c>
      <c r="AT544" s="146">
        <f t="shared" si="424"/>
        <v>1</v>
      </c>
      <c r="AU544" s="77">
        <f t="shared" si="425"/>
        <v>0</v>
      </c>
      <c r="AV544" s="77">
        <f t="shared" si="426"/>
        <v>1115.2241767603982</v>
      </c>
      <c r="AW544" s="77">
        <f t="shared" si="427"/>
        <v>58.696009303178862</v>
      </c>
      <c r="AX544" s="77">
        <f t="shared" si="428"/>
        <v>20.636805921798597</v>
      </c>
      <c r="AY544" s="6">
        <f t="shared" si="440"/>
        <v>1194.5569919853758</v>
      </c>
      <c r="AZ544" s="6">
        <f t="shared" si="429"/>
        <v>376838.42494267045</v>
      </c>
      <c r="BA544" s="6">
        <f t="shared" si="430"/>
        <v>1136.0360188462239</v>
      </c>
      <c r="BB544" s="6">
        <f t="shared" si="431"/>
        <v>823958.69958598993</v>
      </c>
      <c r="BC544" s="6">
        <f t="shared" si="432"/>
        <v>164791.73991719808</v>
      </c>
      <c r="BD544" s="6">
        <f t="shared" si="433"/>
        <v>32465.737198492152</v>
      </c>
      <c r="BE544" s="6">
        <f t="shared" si="434"/>
        <v>1962159</v>
      </c>
      <c r="BF544" s="6">
        <f t="shared" si="441"/>
        <v>957735.60088715772</v>
      </c>
      <c r="BG544" s="6"/>
      <c r="BH544" s="6"/>
      <c r="BI544" s="51">
        <f t="shared" si="435"/>
        <v>0.76300652285175985</v>
      </c>
      <c r="BT544" s="18"/>
    </row>
    <row r="545" spans="1:72">
      <c r="A545">
        <f t="shared" si="443"/>
        <v>522</v>
      </c>
      <c r="B545" s="30">
        <f t="shared" si="444"/>
        <v>44291</v>
      </c>
      <c r="C545" s="14">
        <f t="shared" si="390"/>
        <v>12</v>
      </c>
      <c r="D545" s="14">
        <f t="shared" si="391"/>
        <v>3</v>
      </c>
      <c r="E545" s="14">
        <f t="shared" si="392"/>
        <v>3</v>
      </c>
      <c r="F545" s="53">
        <f t="shared" si="393"/>
        <v>44291</v>
      </c>
      <c r="G545" s="66">
        <f t="shared" si="394"/>
        <v>1.45</v>
      </c>
      <c r="H545" s="66">
        <f t="shared" si="442"/>
        <v>0.1</v>
      </c>
      <c r="I545" s="172">
        <f t="shared" si="395"/>
        <v>3.8999999999999998E-3</v>
      </c>
      <c r="J545" s="14">
        <f t="shared" si="396"/>
        <v>6</v>
      </c>
      <c r="K545" s="18">
        <f t="shared" si="397"/>
        <v>0.15128799059991874</v>
      </c>
      <c r="L545" s="18">
        <f t="shared" si="398"/>
        <v>6.6666666666666671E-3</v>
      </c>
      <c r="M545" s="6">
        <f t="shared" si="399"/>
        <v>2151.8704757178939</v>
      </c>
      <c r="N545" s="6">
        <f t="shared" si="436"/>
        <v>8.3922948552997862</v>
      </c>
      <c r="O545" s="6">
        <f t="shared" si="400"/>
        <v>4395274.0794031955</v>
      </c>
      <c r="P545" s="6">
        <f>IF($B545&lt;$D$12,0,IF('Plot Data'!X495&gt;0,'Plot Data'!X495,MAX(0,MIN($D$15,$O545))))</f>
        <v>27165</v>
      </c>
      <c r="Q545" s="97">
        <f t="shared" si="401"/>
        <v>24179.978345917814</v>
      </c>
      <c r="R545" s="97">
        <f t="shared" si="402"/>
        <v>2985.0216540821848</v>
      </c>
      <c r="S545" s="6">
        <f t="shared" si="403"/>
        <v>1851.6804229503091</v>
      </c>
      <c r="T545" s="6"/>
      <c r="U545" s="6"/>
      <c r="V545" s="6">
        <f t="shared" si="404"/>
        <v>300.19005276758497</v>
      </c>
      <c r="W545" s="149">
        <f t="shared" si="437"/>
        <v>0.96051153858460714</v>
      </c>
      <c r="X545" s="97">
        <f t="shared" si="405"/>
        <v>14826.021080074526</v>
      </c>
      <c r="Y545" s="6">
        <f t="shared" si="406"/>
        <v>389.1120049864985</v>
      </c>
      <c r="Z545" s="6">
        <f t="shared" si="407"/>
        <v>1676.4756207789997</v>
      </c>
      <c r="AA545" s="6">
        <f t="shared" si="408"/>
        <v>1478.6256189486942</v>
      </c>
      <c r="AB545" s="6">
        <f t="shared" si="409"/>
        <v>79.167135671977334</v>
      </c>
      <c r="AC545" s="6">
        <f t="shared" si="410"/>
        <v>52.374599880861908</v>
      </c>
      <c r="AD545" s="6">
        <f t="array" ref="AD545">SUM(($A545-A515:A545=J515:J545)*(N515:N545))</f>
        <v>7.7187957280177901</v>
      </c>
      <c r="AE545" s="6">
        <f t="shared" si="411"/>
        <v>7494431.0943280598</v>
      </c>
      <c r="AF545" s="6">
        <f t="shared" si="438"/>
        <v>4894559.4435959617</v>
      </c>
      <c r="AG545" s="6">
        <f t="shared" si="439"/>
        <v>806768.3643750971</v>
      </c>
      <c r="AH545" s="6">
        <f t="shared" si="412"/>
        <v>972561.6219672322</v>
      </c>
      <c r="AI545" s="6">
        <f t="shared" si="413"/>
        <v>198829.10714866812</v>
      </c>
      <c r="AJ545" s="6">
        <f t="shared" si="414"/>
        <v>6313.0502495478577</v>
      </c>
      <c r="AK545" s="6">
        <f t="shared" si="415"/>
        <v>8074.9227141844349</v>
      </c>
      <c r="AL545" s="6">
        <f t="shared" si="416"/>
        <v>941.84502423454308</v>
      </c>
      <c r="AM545" s="6">
        <f t="shared" si="417"/>
        <v>15329.817987966835</v>
      </c>
      <c r="AN545" s="6">
        <f t="shared" si="418"/>
        <v>606382.73925312725</v>
      </c>
      <c r="AO545" s="6">
        <f t="shared" si="419"/>
        <v>5568.9056719460086</v>
      </c>
      <c r="AP545" s="6">
        <f t="shared" si="420"/>
        <v>7.3272795874324528</v>
      </c>
      <c r="AQ545" s="14">
        <f t="shared" si="421"/>
        <v>13</v>
      </c>
      <c r="AR545" s="146">
        <f t="shared" si="422"/>
        <v>0</v>
      </c>
      <c r="AS545" s="146">
        <f t="shared" si="423"/>
        <v>0.73</v>
      </c>
      <c r="AT545" s="146">
        <f t="shared" si="424"/>
        <v>1</v>
      </c>
      <c r="AU545" s="77">
        <f t="shared" si="425"/>
        <v>0</v>
      </c>
      <c r="AV545" s="77">
        <f t="shared" si="426"/>
        <v>1131.6431133540862</v>
      </c>
      <c r="AW545" s="77">
        <f t="shared" si="427"/>
        <v>59.560163860741376</v>
      </c>
      <c r="AX545" s="77">
        <f t="shared" si="428"/>
        <v>21.01204826927092</v>
      </c>
      <c r="AY545" s="6">
        <f t="shared" si="440"/>
        <v>1212.2153254840985</v>
      </c>
      <c r="AZ545" s="6">
        <f t="shared" si="429"/>
        <v>378050.64026815456</v>
      </c>
      <c r="BA545" s="6">
        <f t="shared" si="430"/>
        <v>1155.3495745162279</v>
      </c>
      <c r="BB545" s="6">
        <f t="shared" si="431"/>
        <v>826110.57006170787</v>
      </c>
      <c r="BC545" s="6">
        <f t="shared" si="432"/>
        <v>165222.11401234166</v>
      </c>
      <c r="BD545" s="6">
        <f t="shared" si="433"/>
        <v>32544.90433416413</v>
      </c>
      <c r="BE545" s="6">
        <f t="shared" si="434"/>
        <v>1989324</v>
      </c>
      <c r="BF545" s="6">
        <f t="shared" si="441"/>
        <v>972561.6219672322</v>
      </c>
      <c r="BG545" s="6"/>
      <c r="BH545" s="6"/>
      <c r="BI545" s="51">
        <f t="shared" si="435"/>
        <v>0.76074190771944528</v>
      </c>
      <c r="BT545" s="18"/>
    </row>
    <row r="546" spans="1:72">
      <c r="A546">
        <f t="shared" si="443"/>
        <v>523</v>
      </c>
      <c r="B546" s="30">
        <f t="shared" si="444"/>
        <v>44292</v>
      </c>
      <c r="C546" s="14">
        <f t="shared" si="390"/>
        <v>12</v>
      </c>
      <c r="D546" s="14">
        <f t="shared" si="391"/>
        <v>3</v>
      </c>
      <c r="E546" s="14">
        <f t="shared" si="392"/>
        <v>3</v>
      </c>
      <c r="F546" s="53">
        <f t="shared" si="393"/>
        <v>44292</v>
      </c>
      <c r="G546" s="66">
        <f t="shared" si="394"/>
        <v>1.45</v>
      </c>
      <c r="H546" s="66">
        <f t="shared" si="442"/>
        <v>0.1</v>
      </c>
      <c r="I546" s="172">
        <f t="shared" si="395"/>
        <v>3.8999999999999998E-3</v>
      </c>
      <c r="J546" s="14">
        <f t="shared" si="396"/>
        <v>6</v>
      </c>
      <c r="K546" s="18">
        <f t="shared" si="397"/>
        <v>0.15103489049836469</v>
      </c>
      <c r="L546" s="18">
        <f t="shared" si="398"/>
        <v>6.6666666666666671E-3</v>
      </c>
      <c r="M546" s="6">
        <f t="shared" si="399"/>
        <v>2179.3648878989688</v>
      </c>
      <c r="N546" s="6">
        <f t="shared" si="436"/>
        <v>8.4995230628059772</v>
      </c>
      <c r="O546" s="6">
        <f t="shared" si="400"/>
        <v>4367912.0848890785</v>
      </c>
      <c r="P546" s="6">
        <f>IF($B546&lt;$D$12,0,IF('Plot Data'!X496&gt;0,'Plot Data'!X496,MAX(0,MIN($D$15,$O546))))</f>
        <v>39401</v>
      </c>
      <c r="Q546" s="97">
        <f t="shared" si="401"/>
        <v>35057.728335774271</v>
      </c>
      <c r="R546" s="97">
        <f t="shared" si="402"/>
        <v>4343.2716642257274</v>
      </c>
      <c r="S546" s="6">
        <f t="shared" si="403"/>
        <v>1870.9731052814955</v>
      </c>
      <c r="T546" s="6"/>
      <c r="U546" s="6"/>
      <c r="V546" s="6">
        <f t="shared" si="404"/>
        <v>308.39178261747361</v>
      </c>
      <c r="W546" s="149">
        <f t="shared" si="437"/>
        <v>0.96014437760174165</v>
      </c>
      <c r="X546" s="97">
        <f t="shared" si="405"/>
        <v>23117.074277754822</v>
      </c>
      <c r="Y546" s="6">
        <f t="shared" si="406"/>
        <v>395.83567835988674</v>
      </c>
      <c r="Z546" s="6">
        <f t="shared" si="407"/>
        <v>1698.1258490927303</v>
      </c>
      <c r="AA546" s="6">
        <f t="shared" si="408"/>
        <v>1504.1755777675694</v>
      </c>
      <c r="AB546" s="6">
        <f t="shared" si="409"/>
        <v>80.405492196135427</v>
      </c>
      <c r="AC546" s="6">
        <f t="shared" si="410"/>
        <v>53.812715697735811</v>
      </c>
      <c r="AD546" s="6">
        <f t="array" ref="AD546">SUM(($A546-A516:A546=J516:J546)*(N516:N546))</f>
        <v>7.8395354891232039</v>
      </c>
      <c r="AE546" s="6">
        <f t="shared" si="411"/>
        <v>7494423.2547925711</v>
      </c>
      <c r="AF546" s="6">
        <f t="shared" si="438"/>
        <v>4857630.7421549056</v>
      </c>
      <c r="AG546" s="6">
        <f t="shared" si="439"/>
        <v>818400.62665049906</v>
      </c>
      <c r="AH546" s="6">
        <f t="shared" si="412"/>
        <v>995678.69624498708</v>
      </c>
      <c r="AI546" s="6">
        <f t="shared" si="413"/>
        <v>203172.37881289385</v>
      </c>
      <c r="AJ546" s="6">
        <f t="shared" si="414"/>
        <v>6398.4536099942088</v>
      </c>
      <c r="AK546" s="6">
        <f t="shared" si="415"/>
        <v>8188.4674933134593</v>
      </c>
      <c r="AL546" s="6">
        <f t="shared" si="416"/>
        <v>960.59826524381947</v>
      </c>
      <c r="AM546" s="6">
        <f t="shared" si="417"/>
        <v>15547.519368551488</v>
      </c>
      <c r="AN546" s="6">
        <f t="shared" si="418"/>
        <v>603993.29156072659</v>
      </c>
      <c r="AO546" s="6">
        <f t="shared" si="419"/>
        <v>5576.7452074351322</v>
      </c>
      <c r="AP546" s="6">
        <f t="shared" si="420"/>
        <v>7.4559433095815359</v>
      </c>
      <c r="AQ546" s="14">
        <f t="shared" si="421"/>
        <v>13</v>
      </c>
      <c r="AR546" s="146">
        <f t="shared" si="422"/>
        <v>0</v>
      </c>
      <c r="AS546" s="146">
        <f t="shared" si="423"/>
        <v>0.73</v>
      </c>
      <c r="AT546" s="146">
        <f t="shared" si="424"/>
        <v>1</v>
      </c>
      <c r="AU546" s="77">
        <f t="shared" si="425"/>
        <v>0</v>
      </c>
      <c r="AV546" s="77">
        <f t="shared" si="426"/>
        <v>1147.3100059803562</v>
      </c>
      <c r="AW546" s="77">
        <f t="shared" si="427"/>
        <v>60.384737156860858</v>
      </c>
      <c r="AX546" s="77">
        <f t="shared" si="428"/>
        <v>21.375126631433879</v>
      </c>
      <c r="AY546" s="6">
        <f t="shared" si="440"/>
        <v>1229.069869768651</v>
      </c>
      <c r="AZ546" s="6">
        <f t="shared" si="429"/>
        <v>379279.71013792319</v>
      </c>
      <c r="BA546" s="6">
        <f t="shared" si="430"/>
        <v>1174.2598889022815</v>
      </c>
      <c r="BB546" s="6">
        <f t="shared" si="431"/>
        <v>828289.93494960689</v>
      </c>
      <c r="BC546" s="6">
        <f t="shared" si="432"/>
        <v>165657.98698992145</v>
      </c>
      <c r="BD546" s="6">
        <f t="shared" si="433"/>
        <v>32625.309826360266</v>
      </c>
      <c r="BE546" s="6">
        <f t="shared" si="434"/>
        <v>2028725</v>
      </c>
      <c r="BF546" s="6">
        <f t="shared" si="441"/>
        <v>995678.69624498708</v>
      </c>
      <c r="BG546" s="6"/>
      <c r="BH546" s="6"/>
      <c r="BI546" s="51">
        <f t="shared" si="435"/>
        <v>0.75736733512824594</v>
      </c>
      <c r="BT546" s="18"/>
    </row>
    <row r="547" spans="1:72">
      <c r="A547">
        <f t="shared" si="443"/>
        <v>524</v>
      </c>
      <c r="B547" s="30">
        <f t="shared" si="444"/>
        <v>44293</v>
      </c>
      <c r="C547" s="14">
        <f t="shared" si="390"/>
        <v>12</v>
      </c>
      <c r="D547" s="14">
        <f t="shared" si="391"/>
        <v>3</v>
      </c>
      <c r="E547" s="14">
        <f t="shared" si="392"/>
        <v>3</v>
      </c>
      <c r="F547" s="53">
        <f t="shared" si="393"/>
        <v>44293</v>
      </c>
      <c r="G547" s="66">
        <f t="shared" si="394"/>
        <v>1.45</v>
      </c>
      <c r="H547" s="66">
        <f t="shared" si="442"/>
        <v>0.1</v>
      </c>
      <c r="I547" s="172">
        <f t="shared" si="395"/>
        <v>3.8999999999999998E-3</v>
      </c>
      <c r="J547" s="14">
        <f t="shared" si="396"/>
        <v>6</v>
      </c>
      <c r="K547" s="18">
        <f t="shared" si="397"/>
        <v>0.15065692428460808</v>
      </c>
      <c r="L547" s="18">
        <f t="shared" si="398"/>
        <v>6.6666666666666671E-3</v>
      </c>
      <c r="M547" s="6">
        <f t="shared" si="399"/>
        <v>2204.024656641534</v>
      </c>
      <c r="N547" s="6">
        <f t="shared" si="436"/>
        <v>8.5956961609019817</v>
      </c>
      <c r="O547" s="6">
        <f t="shared" si="400"/>
        <v>4328319.3751104167</v>
      </c>
      <c r="P547" s="6">
        <f>IF($B547&lt;$D$12,0,IF('Plot Data'!X497&gt;0,'Plot Data'!X497,MAX(0,MIN($D$15,$O547))))</f>
        <v>45696</v>
      </c>
      <c r="Q547" s="97">
        <f t="shared" si="401"/>
        <v>40642.543870325295</v>
      </c>
      <c r="R547" s="97">
        <f t="shared" si="402"/>
        <v>5053.4561296747079</v>
      </c>
      <c r="S547" s="6">
        <f t="shared" si="403"/>
        <v>1886.2365679319028</v>
      </c>
      <c r="T547" s="6"/>
      <c r="U547" s="6"/>
      <c r="V547" s="6">
        <f t="shared" si="404"/>
        <v>317.78808870963138</v>
      </c>
      <c r="W547" s="149">
        <f t="shared" si="437"/>
        <v>0.95977154987323399</v>
      </c>
      <c r="X547" s="97">
        <f t="shared" si="405"/>
        <v>24869.329086718757</v>
      </c>
      <c r="Y547" s="6">
        <f t="shared" si="406"/>
        <v>402.02746098067718</v>
      </c>
      <c r="Z547" s="6">
        <f t="shared" si="407"/>
        <v>1721.4963805743153</v>
      </c>
      <c r="AA547" s="6">
        <f t="shared" si="408"/>
        <v>1527.7043517265731</v>
      </c>
      <c r="AB547" s="6">
        <f t="shared" si="409"/>
        <v>81.589265562659421</v>
      </c>
      <c r="AC547" s="6">
        <f t="shared" si="410"/>
        <v>55.466634493450869</v>
      </c>
      <c r="AD547" s="6">
        <f t="array" ref="AD547">SUM(($A547-A517:A547=J517:J547)*(N517:N547))</f>
        <v>7.9549533923592932</v>
      </c>
      <c r="AE547" s="6">
        <f t="shared" si="411"/>
        <v>7494415.299839179</v>
      </c>
      <c r="AF547" s="6">
        <f t="shared" si="438"/>
        <v>4815101.9617166482</v>
      </c>
      <c r="AG547" s="6">
        <f t="shared" si="439"/>
        <v>833856.05334539607</v>
      </c>
      <c r="AH547" s="6">
        <f t="shared" si="412"/>
        <v>1020548.0253317058</v>
      </c>
      <c r="AI547" s="6">
        <f t="shared" si="413"/>
        <v>208225.83494256856</v>
      </c>
      <c r="AJ547" s="6">
        <f t="shared" si="414"/>
        <v>6478.9544250807494</v>
      </c>
      <c r="AK547" s="6">
        <f t="shared" si="415"/>
        <v>8300.6702565985415</v>
      </c>
      <c r="AL547" s="6">
        <f t="shared" si="416"/>
        <v>978.76594292066864</v>
      </c>
      <c r="AM547" s="6">
        <f t="shared" si="417"/>
        <v>15758.390624599961</v>
      </c>
      <c r="AN547" s="6">
        <f t="shared" si="418"/>
        <v>600925.03387825261</v>
      </c>
      <c r="AO547" s="6">
        <f t="shared" si="419"/>
        <v>5584.7001608274913</v>
      </c>
      <c r="AP547" s="6">
        <f t="shared" si="420"/>
        <v>7.582445188848526</v>
      </c>
      <c r="AQ547" s="14">
        <f t="shared" si="421"/>
        <v>13</v>
      </c>
      <c r="AR547" s="146">
        <f t="shared" si="422"/>
        <v>0</v>
      </c>
      <c r="AS547" s="146">
        <f t="shared" si="423"/>
        <v>0.73</v>
      </c>
      <c r="AT547" s="146">
        <f t="shared" si="424"/>
        <v>1</v>
      </c>
      <c r="AU547" s="77">
        <f t="shared" si="425"/>
        <v>0</v>
      </c>
      <c r="AV547" s="77">
        <f t="shared" si="426"/>
        <v>1162.6358430102362</v>
      </c>
      <c r="AW547" s="77">
        <f t="shared" si="427"/>
        <v>61.19136015843349</v>
      </c>
      <c r="AX547" s="77">
        <f t="shared" si="428"/>
        <v>21.709482892956565</v>
      </c>
      <c r="AY547" s="6">
        <f t="shared" si="440"/>
        <v>1245.5366860616264</v>
      </c>
      <c r="AZ547" s="6">
        <f t="shared" si="429"/>
        <v>380525.24682398484</v>
      </c>
      <c r="BA547" s="6">
        <f t="shared" si="430"/>
        <v>1192.7342014870123</v>
      </c>
      <c r="BB547" s="6">
        <f t="shared" si="431"/>
        <v>830493.95960624842</v>
      </c>
      <c r="BC547" s="6">
        <f t="shared" si="432"/>
        <v>166098.79192124977</v>
      </c>
      <c r="BD547" s="6">
        <f t="shared" si="433"/>
        <v>32706.899091922925</v>
      </c>
      <c r="BE547" s="6">
        <f t="shared" si="434"/>
        <v>2074421</v>
      </c>
      <c r="BF547" s="6">
        <f t="shared" si="441"/>
        <v>1020548.0253317058</v>
      </c>
      <c r="BG547" s="6"/>
      <c r="BH547" s="6"/>
      <c r="BI547" s="51">
        <f t="shared" si="435"/>
        <v>0.75375566859542253</v>
      </c>
      <c r="BT547" s="18"/>
    </row>
    <row r="548" spans="1:72">
      <c r="A548">
        <f t="shared" si="443"/>
        <v>525</v>
      </c>
      <c r="B548" s="30">
        <f t="shared" si="444"/>
        <v>44294</v>
      </c>
      <c r="C548" s="14">
        <f t="shared" si="390"/>
        <v>12</v>
      </c>
      <c r="D548" s="14">
        <f t="shared" si="391"/>
        <v>3</v>
      </c>
      <c r="E548" s="14">
        <f t="shared" si="392"/>
        <v>3</v>
      </c>
      <c r="F548" s="53">
        <f t="shared" si="393"/>
        <v>44294</v>
      </c>
      <c r="G548" s="66">
        <f t="shared" si="394"/>
        <v>1.45</v>
      </c>
      <c r="H548" s="66">
        <f t="shared" si="442"/>
        <v>0.1</v>
      </c>
      <c r="I548" s="172">
        <f t="shared" si="395"/>
        <v>3.8999999999999998E-3</v>
      </c>
      <c r="J548" s="14">
        <f t="shared" si="396"/>
        <v>6</v>
      </c>
      <c r="K548" s="18">
        <f t="shared" si="397"/>
        <v>0.15025131710610315</v>
      </c>
      <c r="L548" s="18">
        <f t="shared" si="398"/>
        <v>6.6666666666666671E-3</v>
      </c>
      <c r="M548" s="6">
        <f t="shared" si="399"/>
        <v>2227.1831810423223</v>
      </c>
      <c r="N548" s="6">
        <f t="shared" si="436"/>
        <v>8.6860144060650573</v>
      </c>
      <c r="O548" s="6">
        <f t="shared" si="400"/>
        <v>4282437.3728323923</v>
      </c>
      <c r="P548" s="6">
        <f>IF($B548&lt;$D$12,0,IF('Plot Data'!X498&gt;0,'Plot Data'!X498,MAX(0,MIN($D$15,$O548))))</f>
        <v>41788</v>
      </c>
      <c r="Q548" s="97">
        <f t="shared" si="401"/>
        <v>37151.491478877651</v>
      </c>
      <c r="R548" s="97">
        <f t="shared" si="402"/>
        <v>4636.5085211223459</v>
      </c>
      <c r="S548" s="6">
        <f t="shared" si="403"/>
        <v>1898.4234040233746</v>
      </c>
      <c r="T548" s="6"/>
      <c r="U548" s="6"/>
      <c r="V548" s="6">
        <f t="shared" si="404"/>
        <v>328.75977701894777</v>
      </c>
      <c r="W548" s="149">
        <f t="shared" si="437"/>
        <v>0.95939314609543613</v>
      </c>
      <c r="X548" s="97">
        <f t="shared" si="405"/>
        <v>26134.982373130642</v>
      </c>
      <c r="Y548" s="6">
        <f t="shared" si="406"/>
        <v>407.9463278132971</v>
      </c>
      <c r="Z548" s="6">
        <f t="shared" si="407"/>
        <v>1743.4919103191751</v>
      </c>
      <c r="AA548" s="6">
        <f t="shared" si="408"/>
        <v>1550.196045690529</v>
      </c>
      <c r="AB548" s="6">
        <f t="shared" si="409"/>
        <v>82.718818023097072</v>
      </c>
      <c r="AC548" s="6">
        <f t="shared" si="410"/>
        <v>56.533630227186592</v>
      </c>
      <c r="AD548" s="6">
        <f t="array" ref="AD548">SUM(($A548-A518:A548=J518:J548)*(N518:N548))</f>
        <v>8.0650847572519631</v>
      </c>
      <c r="AE548" s="6">
        <f t="shared" si="411"/>
        <v>7494407.2347544217</v>
      </c>
      <c r="AF548" s="6">
        <f t="shared" si="438"/>
        <v>4776052.0468337471</v>
      </c>
      <c r="AG548" s="6">
        <f t="shared" si="439"/>
        <v>844543.80267412413</v>
      </c>
      <c r="AH548" s="6">
        <f t="shared" si="412"/>
        <v>1046683.0077048364</v>
      </c>
      <c r="AI548" s="6">
        <f t="shared" si="413"/>
        <v>212862.34346369089</v>
      </c>
      <c r="AJ548" s="6">
        <f t="shared" si="414"/>
        <v>6554.6993679905991</v>
      </c>
      <c r="AK548" s="6">
        <f t="shared" si="415"/>
        <v>8411.2473032040907</v>
      </c>
      <c r="AL548" s="6">
        <f t="shared" si="416"/>
        <v>996.88604595932713</v>
      </c>
      <c r="AM548" s="6">
        <f t="shared" si="417"/>
        <v>15962.832717154017</v>
      </c>
      <c r="AN548" s="6">
        <f t="shared" si="418"/>
        <v>598303.20136086131</v>
      </c>
      <c r="AO548" s="6">
        <f t="shared" si="419"/>
        <v>5592.7652455847438</v>
      </c>
      <c r="AP548" s="6">
        <f t="shared" si="420"/>
        <v>7.7062995670799603</v>
      </c>
      <c r="AQ548" s="14">
        <f t="shared" si="421"/>
        <v>13</v>
      </c>
      <c r="AR548" s="146">
        <f t="shared" si="422"/>
        <v>0</v>
      </c>
      <c r="AS548" s="146">
        <f t="shared" si="423"/>
        <v>0.73</v>
      </c>
      <c r="AT548" s="146">
        <f t="shared" si="424"/>
        <v>1</v>
      </c>
      <c r="AU548" s="77">
        <f t="shared" si="425"/>
        <v>0</v>
      </c>
      <c r="AV548" s="77">
        <f t="shared" si="426"/>
        <v>1177.6502763458084</v>
      </c>
      <c r="AW548" s="77">
        <f t="shared" si="427"/>
        <v>61.981593491884652</v>
      </c>
      <c r="AX548" s="77">
        <f t="shared" si="428"/>
        <v>22.029101701918044</v>
      </c>
      <c r="AY548" s="6">
        <f t="shared" si="440"/>
        <v>1261.6609715396112</v>
      </c>
      <c r="AZ548" s="6">
        <f t="shared" si="429"/>
        <v>381786.90779552446</v>
      </c>
      <c r="BA548" s="6">
        <f t="shared" si="430"/>
        <v>1210.7581854934522</v>
      </c>
      <c r="BB548" s="6">
        <f t="shared" si="431"/>
        <v>832721.14278729074</v>
      </c>
      <c r="BC548" s="6">
        <f t="shared" si="432"/>
        <v>166544.22855745823</v>
      </c>
      <c r="BD548" s="6">
        <f t="shared" si="433"/>
        <v>32789.617909946021</v>
      </c>
      <c r="BE548" s="6">
        <f t="shared" si="434"/>
        <v>2116209</v>
      </c>
      <c r="BF548" s="6">
        <f t="shared" si="441"/>
        <v>1046683.0077048364</v>
      </c>
      <c r="BG548" s="6"/>
      <c r="BH548" s="6"/>
      <c r="BI548" s="51">
        <f t="shared" si="435"/>
        <v>0.74997203560583503</v>
      </c>
      <c r="BT548" s="18"/>
    </row>
    <row r="549" spans="1:72">
      <c r="A549">
        <f t="shared" si="443"/>
        <v>526</v>
      </c>
      <c r="B549" s="30">
        <f t="shared" si="444"/>
        <v>44295</v>
      </c>
      <c r="C549" s="14">
        <f t="shared" si="390"/>
        <v>12</v>
      </c>
      <c r="D549" s="14">
        <f t="shared" si="391"/>
        <v>3</v>
      </c>
      <c r="E549" s="14">
        <f t="shared" si="392"/>
        <v>3</v>
      </c>
      <c r="F549" s="53">
        <f t="shared" si="393"/>
        <v>44295</v>
      </c>
      <c r="G549" s="66">
        <f t="shared" si="394"/>
        <v>1.45</v>
      </c>
      <c r="H549" s="66">
        <f t="shared" si="442"/>
        <v>0.1</v>
      </c>
      <c r="I549" s="172">
        <f t="shared" si="395"/>
        <v>3.8999999999999998E-3</v>
      </c>
      <c r="J549" s="14">
        <f t="shared" si="396"/>
        <v>6</v>
      </c>
      <c r="K549" s="18">
        <f t="shared" si="397"/>
        <v>0.14982518549254839</v>
      </c>
      <c r="L549" s="18">
        <f t="shared" si="398"/>
        <v>6.6666666666666671E-3</v>
      </c>
      <c r="M549" s="6">
        <f t="shared" si="399"/>
        <v>2248.9216430563938</v>
      </c>
      <c r="N549" s="6">
        <f t="shared" si="436"/>
        <v>8.7707944079199347</v>
      </c>
      <c r="O549" s="6">
        <f t="shared" si="400"/>
        <v>4240468.7417316772</v>
      </c>
      <c r="P549" s="6">
        <f>IF($B549&lt;$D$12,0,IF('Plot Data'!X499&gt;0,'Plot Data'!X499,MAX(0,MIN($D$15,$O549))))</f>
        <v>43620</v>
      </c>
      <c r="Q549" s="97">
        <f t="shared" si="401"/>
        <v>38763.978312165389</v>
      </c>
      <c r="R549" s="97">
        <f t="shared" si="402"/>
        <v>4856.0216878346082</v>
      </c>
      <c r="S549" s="6">
        <f t="shared" si="403"/>
        <v>1911.001449682361</v>
      </c>
      <c r="T549" s="6"/>
      <c r="U549" s="6"/>
      <c r="V549" s="6">
        <f t="shared" si="404"/>
        <v>337.92019337403281</v>
      </c>
      <c r="W549" s="149">
        <f t="shared" si="437"/>
        <v>0.95900927220230736</v>
      </c>
      <c r="X549" s="97">
        <f t="shared" si="405"/>
        <v>27964.668076760863</v>
      </c>
      <c r="Y549" s="6">
        <f t="shared" si="406"/>
        <v>413.59409011548536</v>
      </c>
      <c r="Z549" s="6">
        <f t="shared" si="407"/>
        <v>1763.2197253132272</v>
      </c>
      <c r="AA549" s="6">
        <f t="shared" si="408"/>
        <v>1571.6575424388443</v>
      </c>
      <c r="AB549" s="6">
        <f t="shared" si="409"/>
        <v>83.823781038949988</v>
      </c>
      <c r="AC549" s="6">
        <f t="shared" si="410"/>
        <v>57.67205703330032</v>
      </c>
      <c r="AD549" s="6">
        <f t="array" ref="AD549">SUM(($A549-A519:A549=J519:J549)*(N519:N549))</f>
        <v>8.1728186512976233</v>
      </c>
      <c r="AE549" s="6">
        <f t="shared" si="411"/>
        <v>7494399.0619357703</v>
      </c>
      <c r="AF549" s="6">
        <f t="shared" si="438"/>
        <v>4735377.0670718988</v>
      </c>
      <c r="AG549" s="6">
        <f t="shared" si="439"/>
        <v>855005.19271615462</v>
      </c>
      <c r="AH549" s="6">
        <f t="shared" si="412"/>
        <v>1074647.6757815974</v>
      </c>
      <c r="AI549" s="6">
        <f t="shared" si="413"/>
        <v>217718.3651515255</v>
      </c>
      <c r="AJ549" s="6">
        <f t="shared" si="414"/>
        <v>6626.8071956182803</v>
      </c>
      <c r="AK549" s="6">
        <f t="shared" si="415"/>
        <v>8518.985705039524</v>
      </c>
      <c r="AL549" s="6">
        <f t="shared" si="416"/>
        <v>1014.8649513136792</v>
      </c>
      <c r="AM549" s="6">
        <f t="shared" si="417"/>
        <v>16160.657851971484</v>
      </c>
      <c r="AN549" s="6">
        <f t="shared" si="418"/>
        <v>595490.10336261429</v>
      </c>
      <c r="AO549" s="6">
        <f t="shared" si="419"/>
        <v>5600.9380642360411</v>
      </c>
      <c r="AP549" s="6">
        <f t="shared" si="420"/>
        <v>7.8272931473559639</v>
      </c>
      <c r="AQ549" s="14">
        <f t="shared" si="421"/>
        <v>13</v>
      </c>
      <c r="AR549" s="146">
        <f t="shared" si="422"/>
        <v>0</v>
      </c>
      <c r="AS549" s="146">
        <f t="shared" si="423"/>
        <v>0.73</v>
      </c>
      <c r="AT549" s="146">
        <f t="shared" si="424"/>
        <v>1</v>
      </c>
      <c r="AU549" s="77">
        <f t="shared" si="425"/>
        <v>0</v>
      </c>
      <c r="AV549" s="77">
        <f t="shared" si="426"/>
        <v>1193.8577399282874</v>
      </c>
      <c r="AW549" s="77">
        <f t="shared" si="427"/>
        <v>62.834617890962505</v>
      </c>
      <c r="AX549" s="77">
        <f t="shared" si="428"/>
        <v>22.334080866236214</v>
      </c>
      <c r="AY549" s="6">
        <f t="shared" si="440"/>
        <v>1279.0264386854863</v>
      </c>
      <c r="AZ549" s="6">
        <f t="shared" si="429"/>
        <v>383065.93423420994</v>
      </c>
      <c r="BA549" s="6">
        <f t="shared" si="430"/>
        <v>1228.3133530283646</v>
      </c>
      <c r="BB549" s="6">
        <f t="shared" si="431"/>
        <v>834970.06443034718</v>
      </c>
      <c r="BC549" s="6">
        <f t="shared" si="432"/>
        <v>166994.01288606951</v>
      </c>
      <c r="BD549" s="6">
        <f t="shared" si="433"/>
        <v>32873.441690984968</v>
      </c>
      <c r="BE549" s="6">
        <f t="shared" si="434"/>
        <v>2159829</v>
      </c>
      <c r="BF549" s="6">
        <f t="shared" si="441"/>
        <v>1074647.6757815974</v>
      </c>
      <c r="BG549" s="6"/>
      <c r="BH549" s="6"/>
      <c r="BI549" s="51">
        <f t="shared" si="435"/>
        <v>0.74594136415576484</v>
      </c>
      <c r="BT549" s="18"/>
    </row>
    <row r="550" spans="1:72">
      <c r="A550">
        <f t="shared" si="443"/>
        <v>527</v>
      </c>
      <c r="B550" s="30">
        <f t="shared" si="444"/>
        <v>44296</v>
      </c>
      <c r="C550" s="14">
        <f t="shared" si="390"/>
        <v>12</v>
      </c>
      <c r="D550" s="14">
        <f t="shared" si="391"/>
        <v>3</v>
      </c>
      <c r="E550" s="14">
        <f t="shared" si="392"/>
        <v>3</v>
      </c>
      <c r="F550" s="53">
        <f t="shared" si="393"/>
        <v>44296</v>
      </c>
      <c r="G550" s="66">
        <f t="shared" si="394"/>
        <v>1.45</v>
      </c>
      <c r="H550" s="66">
        <f t="shared" si="442"/>
        <v>0.1</v>
      </c>
      <c r="I550" s="172">
        <f t="shared" si="395"/>
        <v>3.8999999999999998E-3</v>
      </c>
      <c r="J550" s="14">
        <f t="shared" si="396"/>
        <v>6</v>
      </c>
      <c r="K550" s="18">
        <f t="shared" si="397"/>
        <v>0.14936985737439129</v>
      </c>
      <c r="L550" s="18">
        <f t="shared" si="398"/>
        <v>6.6666666666666671E-3</v>
      </c>
      <c r="M550" s="6">
        <f t="shared" si="399"/>
        <v>2269.0906917354159</v>
      </c>
      <c r="N550" s="6">
        <f t="shared" si="436"/>
        <v>8.8494536977681211</v>
      </c>
      <c r="O550" s="6">
        <f t="shared" si="400"/>
        <v>4196673.6434712289</v>
      </c>
      <c r="P550" s="6">
        <f>IF($B550&lt;$D$12,0,IF('Plot Data'!X500&gt;0,'Plot Data'!X500,MAX(0,MIN($D$15,$O550))))</f>
        <v>41965.5</v>
      </c>
      <c r="Q550" s="97">
        <f t="shared" si="401"/>
        <v>37277.699847848235</v>
      </c>
      <c r="R550" s="97">
        <f t="shared" si="402"/>
        <v>4687.8001521517708</v>
      </c>
      <c r="S550" s="6">
        <f t="shared" si="403"/>
        <v>1922.0510379119537</v>
      </c>
      <c r="T550" s="6"/>
      <c r="U550" s="6"/>
      <c r="V550" s="6">
        <f t="shared" si="404"/>
        <v>347.03965382346252</v>
      </c>
      <c r="W550" s="149">
        <f t="shared" si="437"/>
        <v>0.95862001813850295</v>
      </c>
      <c r="X550" s="97">
        <f t="shared" si="405"/>
        <v>28061.547218737018</v>
      </c>
      <c r="Y550" s="6">
        <f t="shared" si="406"/>
        <v>419.11890519474991</v>
      </c>
      <c r="Z550" s="6">
        <f t="shared" si="407"/>
        <v>1781.746544833858</v>
      </c>
      <c r="AA550" s="6">
        <f t="shared" si="408"/>
        <v>1592.6518397400496</v>
      </c>
      <c r="AB550" s="6">
        <f t="shared" si="409"/>
        <v>84.906292454636514</v>
      </c>
      <c r="AC550" s="6">
        <f t="shared" si="410"/>
        <v>58.901262289859424</v>
      </c>
      <c r="AD550" s="6">
        <f t="array" ref="AD550">SUM(($A550-A520:A550=J520:J550)*(N520:N550))</f>
        <v>8.2783635143270597</v>
      </c>
      <c r="AE550" s="6">
        <f t="shared" si="411"/>
        <v>7494390.7835722556</v>
      </c>
      <c r="AF550" s="6">
        <f t="shared" si="438"/>
        <v>4696177.3161861384</v>
      </c>
      <c r="AG550" s="6">
        <f t="shared" si="439"/>
        <v>863874.30569144245</v>
      </c>
      <c r="AH550" s="6">
        <f t="shared" si="412"/>
        <v>1102709.2230003343</v>
      </c>
      <c r="AI550" s="6">
        <f t="shared" si="413"/>
        <v>222406.16530367726</v>
      </c>
      <c r="AJ550" s="6">
        <f t="shared" si="414"/>
        <v>6695.0324373250878</v>
      </c>
      <c r="AK550" s="6">
        <f t="shared" si="415"/>
        <v>8623.1741176786963</v>
      </c>
      <c r="AL550" s="6">
        <f t="shared" si="416"/>
        <v>1032.5916179641292</v>
      </c>
      <c r="AM550" s="6">
        <f t="shared" si="417"/>
        <v>16350.798172967914</v>
      </c>
      <c r="AN550" s="6">
        <f t="shared" si="418"/>
        <v>592872.9752176872</v>
      </c>
      <c r="AO550" s="6">
        <f t="shared" si="419"/>
        <v>5609.216427750368</v>
      </c>
      <c r="AP550" s="6">
        <f t="shared" si="420"/>
        <v>7.9453193756591123</v>
      </c>
      <c r="AQ550" s="14">
        <f t="shared" si="421"/>
        <v>13</v>
      </c>
      <c r="AR550" s="146">
        <f t="shared" si="422"/>
        <v>0</v>
      </c>
      <c r="AS550" s="146">
        <f t="shared" si="423"/>
        <v>0.73</v>
      </c>
      <c r="AT550" s="146">
        <f t="shared" si="424"/>
        <v>1</v>
      </c>
      <c r="AU550" s="77">
        <f t="shared" si="425"/>
        <v>0</v>
      </c>
      <c r="AV550" s="77">
        <f t="shared" si="426"/>
        <v>1209.1116398063477</v>
      </c>
      <c r="AW550" s="77">
        <f t="shared" si="427"/>
        <v>63.637454726649892</v>
      </c>
      <c r="AX550" s="77">
        <f t="shared" si="428"/>
        <v>22.632420880516499</v>
      </c>
      <c r="AY550" s="6">
        <f t="shared" si="440"/>
        <v>1295.3815154135141</v>
      </c>
      <c r="AZ550" s="6">
        <f t="shared" si="429"/>
        <v>384361.31574962346</v>
      </c>
      <c r="BA550" s="6">
        <f t="shared" si="430"/>
        <v>1245.3496855626249</v>
      </c>
      <c r="BB550" s="6">
        <f t="shared" si="431"/>
        <v>837239.15512208256</v>
      </c>
      <c r="BC550" s="6">
        <f t="shared" si="432"/>
        <v>167447.83102441661</v>
      </c>
      <c r="BD550" s="6">
        <f t="shared" si="433"/>
        <v>32958.347983439606</v>
      </c>
      <c r="BE550" s="6">
        <f t="shared" si="434"/>
        <v>2201794.5</v>
      </c>
      <c r="BF550" s="6">
        <f t="shared" si="441"/>
        <v>1102709.2230003343</v>
      </c>
      <c r="BG550" s="6"/>
      <c r="BH550" s="6"/>
      <c r="BI550" s="51">
        <f t="shared" si="435"/>
        <v>0.74189507625693119</v>
      </c>
      <c r="BT550" s="18"/>
    </row>
    <row r="551" spans="1:72">
      <c r="A551">
        <f t="shared" si="443"/>
        <v>528</v>
      </c>
      <c r="B551" s="30">
        <f t="shared" si="444"/>
        <v>44297</v>
      </c>
      <c r="C551" s="14">
        <f t="shared" si="390"/>
        <v>12</v>
      </c>
      <c r="D551" s="14">
        <f t="shared" si="391"/>
        <v>3</v>
      </c>
      <c r="E551" s="14">
        <f t="shared" si="392"/>
        <v>3</v>
      </c>
      <c r="F551" s="53">
        <f t="shared" si="393"/>
        <v>44297</v>
      </c>
      <c r="G551" s="66">
        <f t="shared" si="394"/>
        <v>1.45</v>
      </c>
      <c r="H551" s="66">
        <f t="shared" si="442"/>
        <v>0.1</v>
      </c>
      <c r="I551" s="172">
        <f t="shared" si="395"/>
        <v>3.8999999999999998E-3</v>
      </c>
      <c r="J551" s="14">
        <f t="shared" si="396"/>
        <v>6</v>
      </c>
      <c r="K551" s="18">
        <f t="shared" si="397"/>
        <v>0.14891132902519805</v>
      </c>
      <c r="L551" s="18">
        <f t="shared" si="398"/>
        <v>6.6666666666666671E-3</v>
      </c>
      <c r="M551" s="6">
        <f t="shared" si="399"/>
        <v>2287.9384405078749</v>
      </c>
      <c r="N551" s="6">
        <f t="shared" si="436"/>
        <v>8.9229599179807124</v>
      </c>
      <c r="O551" s="6">
        <f t="shared" si="400"/>
        <v>4154539.4875893947</v>
      </c>
      <c r="P551" s="6">
        <f>IF($B551&lt;$D$12,0,IF('Plot Data'!X501&gt;0,'Plot Data'!X501,MAX(0,MIN($D$15,$O551))))</f>
        <v>12900.5</v>
      </c>
      <c r="Q551" s="97">
        <f t="shared" si="401"/>
        <v>11454.426055642452</v>
      </c>
      <c r="R551" s="97">
        <f t="shared" si="402"/>
        <v>1446.073944357549</v>
      </c>
      <c r="S551" s="6">
        <f t="shared" si="403"/>
        <v>1932.4577064834923</v>
      </c>
      <c r="T551" s="6"/>
      <c r="U551" s="6"/>
      <c r="V551" s="6">
        <f t="shared" si="404"/>
        <v>355.48073402438268</v>
      </c>
      <c r="W551" s="149">
        <f t="shared" si="437"/>
        <v>0.95822554993236086</v>
      </c>
      <c r="X551" s="97">
        <f t="shared" si="405"/>
        <v>10225.970131551139</v>
      </c>
      <c r="Y551" s="6">
        <f t="shared" si="406"/>
        <v>424.53146227318257</v>
      </c>
      <c r="Z551" s="6">
        <f t="shared" si="407"/>
        <v>1799.1373144451152</v>
      </c>
      <c r="AA551" s="6">
        <f t="shared" si="408"/>
        <v>1613.2195566380938</v>
      </c>
      <c r="AB551" s="6">
        <f t="shared" si="409"/>
        <v>86.074819028715751</v>
      </c>
      <c r="AC551" s="6">
        <f t="shared" si="410"/>
        <v>60.194398795957014</v>
      </c>
      <c r="AD551" s="6">
        <f t="array" ref="AD551">SUM(($A551-A521:A551=J521:J551)*(N521:N551))</f>
        <v>8.3922948552997862</v>
      </c>
      <c r="AE551" s="6">
        <f t="shared" si="411"/>
        <v>7494382.3912774008</v>
      </c>
      <c r="AF551" s="6">
        <f t="shared" si="438"/>
        <v>4682790.4324240126</v>
      </c>
      <c r="AG551" s="6">
        <f t="shared" si="439"/>
        <v>864747.2808815093</v>
      </c>
      <c r="AH551" s="6">
        <f t="shared" si="412"/>
        <v>1112935.1931318855</v>
      </c>
      <c r="AI551" s="6">
        <f t="shared" si="413"/>
        <v>223852.23924803481</v>
      </c>
      <c r="AJ551" s="6">
        <f t="shared" si="414"/>
        <v>6759.3021011146648</v>
      </c>
      <c r="AK551" s="6">
        <f t="shared" si="415"/>
        <v>8723.0170564570017</v>
      </c>
      <c r="AL551" s="6">
        <f t="shared" si="416"/>
        <v>1050.079743341588</v>
      </c>
      <c r="AM551" s="6">
        <f t="shared" si="417"/>
        <v>16532.398900913253</v>
      </c>
      <c r="AN551" s="6">
        <f t="shared" si="418"/>
        <v>593524.84669103683</v>
      </c>
      <c r="AO551" s="6">
        <f t="shared" si="419"/>
        <v>5617.6087226056679</v>
      </c>
      <c r="AP551" s="6">
        <f t="shared" si="420"/>
        <v>8.0602637696681221</v>
      </c>
      <c r="AQ551" s="14">
        <f t="shared" si="421"/>
        <v>13</v>
      </c>
      <c r="AR551" s="146">
        <f t="shared" si="422"/>
        <v>0</v>
      </c>
      <c r="AS551" s="146">
        <f t="shared" si="423"/>
        <v>0.73</v>
      </c>
      <c r="AT551" s="146">
        <f t="shared" si="424"/>
        <v>1</v>
      </c>
      <c r="AU551" s="77">
        <f t="shared" si="425"/>
        <v>0</v>
      </c>
      <c r="AV551" s="77">
        <f t="shared" si="426"/>
        <v>1222.792879504723</v>
      </c>
      <c r="AW551" s="77">
        <f t="shared" si="427"/>
        <v>64.357519973932796</v>
      </c>
      <c r="AX551" s="77">
        <f t="shared" si="428"/>
        <v>22.924698962751862</v>
      </c>
      <c r="AY551" s="6">
        <f t="shared" si="440"/>
        <v>1310.0750984414076</v>
      </c>
      <c r="AZ551" s="6">
        <f t="shared" si="429"/>
        <v>385671.39084806485</v>
      </c>
      <c r="BA551" s="6">
        <f t="shared" si="430"/>
        <v>1261.8522721992008</v>
      </c>
      <c r="BB551" s="6">
        <f t="shared" si="431"/>
        <v>839527.09356259042</v>
      </c>
      <c r="BC551" s="6">
        <f t="shared" si="432"/>
        <v>167905.41871251818</v>
      </c>
      <c r="BD551" s="6">
        <f t="shared" si="433"/>
        <v>33044.422802468318</v>
      </c>
      <c r="BE551" s="6">
        <f t="shared" si="434"/>
        <v>2214695</v>
      </c>
      <c r="BF551" s="6">
        <f t="shared" si="441"/>
        <v>1112935.1931318855</v>
      </c>
      <c r="BG551" s="6"/>
      <c r="BH551" s="6"/>
      <c r="BI551" s="51">
        <f t="shared" si="435"/>
        <v>0.7402261352132522</v>
      </c>
      <c r="BT551" s="18"/>
    </row>
    <row r="552" spans="1:72">
      <c r="A552">
        <f t="shared" si="443"/>
        <v>529</v>
      </c>
      <c r="B552" s="30">
        <f t="shared" si="444"/>
        <v>44298</v>
      </c>
      <c r="C552" s="14">
        <f t="shared" si="390"/>
        <v>12</v>
      </c>
      <c r="D552" s="14">
        <f t="shared" si="391"/>
        <v>3</v>
      </c>
      <c r="E552" s="14">
        <f t="shared" si="392"/>
        <v>3</v>
      </c>
      <c r="F552" s="53">
        <f t="shared" si="393"/>
        <v>44298</v>
      </c>
      <c r="G552" s="66">
        <f t="shared" si="394"/>
        <v>1.45</v>
      </c>
      <c r="H552" s="66">
        <f t="shared" si="442"/>
        <v>0.1</v>
      </c>
      <c r="I552" s="172">
        <f t="shared" si="395"/>
        <v>3.8999999999999998E-3</v>
      </c>
      <c r="J552" s="14">
        <f t="shared" si="396"/>
        <v>6</v>
      </c>
      <c r="K552" s="18">
        <f t="shared" si="397"/>
        <v>0.14872178167424646</v>
      </c>
      <c r="L552" s="18">
        <f t="shared" si="398"/>
        <v>6.6666666666666671E-3</v>
      </c>
      <c r="M552" s="6">
        <f t="shared" si="399"/>
        <v>2309.5586211856539</v>
      </c>
      <c r="N552" s="6">
        <f t="shared" si="436"/>
        <v>9.0072786226240495</v>
      </c>
      <c r="O552" s="6">
        <f t="shared" si="400"/>
        <v>4141477.493520014</v>
      </c>
      <c r="P552" s="6">
        <f>IF($B552&lt;$D$12,0,IF('Plot Data'!X502&gt;0,'Plot Data'!X502,MAX(0,MIN($D$15,$O552))))</f>
        <v>25245.5</v>
      </c>
      <c r="Q552" s="97">
        <f t="shared" si="401"/>
        <v>22405.671308100515</v>
      </c>
      <c r="R552" s="97">
        <f t="shared" si="402"/>
        <v>2839.8286918994877</v>
      </c>
      <c r="S552" s="6">
        <f t="shared" si="403"/>
        <v>1949.5458297599041</v>
      </c>
      <c r="T552" s="6"/>
      <c r="U552" s="6"/>
      <c r="V552" s="6">
        <f t="shared" si="404"/>
        <v>360.01279142574987</v>
      </c>
      <c r="W552" s="149">
        <f t="shared" si="437"/>
        <v>0.95782662013787234</v>
      </c>
      <c r="X552" s="97">
        <f t="shared" si="405"/>
        <v>15395.667966901789</v>
      </c>
      <c r="Y552" s="6">
        <f t="shared" si="406"/>
        <v>430.37409514357881</v>
      </c>
      <c r="Z552" s="6">
        <f t="shared" si="407"/>
        <v>1815.2725533883329</v>
      </c>
      <c r="AA552" s="6">
        <f t="shared" si="408"/>
        <v>1635.4215615455994</v>
      </c>
      <c r="AB552" s="6">
        <f t="shared" si="409"/>
        <v>87.174595515958757</v>
      </c>
      <c r="AC552" s="6">
        <f t="shared" si="410"/>
        <v>61.560785674074381</v>
      </c>
      <c r="AD552" s="6">
        <f t="array" ref="AD552">SUM(($A552-A522:A552=J522:J552)*(N522:N552))</f>
        <v>8.4995230628059772</v>
      </c>
      <c r="AE552" s="6">
        <f t="shared" si="411"/>
        <v>7494373.8917543376</v>
      </c>
      <c r="AF552" s="6">
        <f t="shared" si="438"/>
        <v>4658435.2152861524</v>
      </c>
      <c r="AG552" s="6">
        <f t="shared" si="439"/>
        <v>871397.27143128228</v>
      </c>
      <c r="AH552" s="6">
        <f t="shared" si="412"/>
        <v>1128330.8610987873</v>
      </c>
      <c r="AI552" s="6">
        <f t="shared" si="413"/>
        <v>226692.06793993429</v>
      </c>
      <c r="AJ552" s="6">
        <f t="shared" si="414"/>
        <v>6823.2140737684067</v>
      </c>
      <c r="AK552" s="6">
        <f t="shared" si="415"/>
        <v>8815.6934527837766</v>
      </c>
      <c r="AL552" s="6">
        <f t="shared" si="416"/>
        <v>1067.1940301206664</v>
      </c>
      <c r="AM552" s="6">
        <f t="shared" si="417"/>
        <v>16706.101556672849</v>
      </c>
      <c r="AN552" s="6">
        <f t="shared" si="418"/>
        <v>592812.37444150052</v>
      </c>
      <c r="AO552" s="6">
        <f t="shared" si="419"/>
        <v>5626.1082456684735</v>
      </c>
      <c r="AP552" s="6">
        <f t="shared" si="420"/>
        <v>8.1717962460664104</v>
      </c>
      <c r="AQ552" s="14">
        <f t="shared" si="421"/>
        <v>13</v>
      </c>
      <c r="AR552" s="146">
        <f t="shared" si="422"/>
        <v>0</v>
      </c>
      <c r="AS552" s="146">
        <f t="shared" si="423"/>
        <v>0.73</v>
      </c>
      <c r="AT552" s="146">
        <f t="shared" si="424"/>
        <v>1</v>
      </c>
      <c r="AU552" s="77">
        <f t="shared" si="425"/>
        <v>0</v>
      </c>
      <c r="AV552" s="77">
        <f t="shared" si="426"/>
        <v>1235.6412288422803</v>
      </c>
      <c r="AW552" s="77">
        <f t="shared" si="427"/>
        <v>65.033748886435816</v>
      </c>
      <c r="AX552" s="77">
        <f t="shared" si="428"/>
        <v>23.240201137753246</v>
      </c>
      <c r="AY552" s="6">
        <f t="shared" si="440"/>
        <v>1323.9151788664694</v>
      </c>
      <c r="AZ552" s="6">
        <f t="shared" si="429"/>
        <v>386995.30602693133</v>
      </c>
      <c r="BA552" s="6">
        <f t="shared" si="430"/>
        <v>1277.8093941109671</v>
      </c>
      <c r="BB552" s="6">
        <f t="shared" si="431"/>
        <v>841836.65218377602</v>
      </c>
      <c r="BC552" s="6">
        <f t="shared" si="432"/>
        <v>168367.33043675532</v>
      </c>
      <c r="BD552" s="6">
        <f t="shared" si="433"/>
        <v>33131.597397984275</v>
      </c>
      <c r="BE552" s="6">
        <f t="shared" si="434"/>
        <v>2239940.5</v>
      </c>
      <c r="BF552" s="6">
        <f t="shared" si="441"/>
        <v>1128330.8610987873</v>
      </c>
      <c r="BG552" s="6"/>
      <c r="BH552" s="6"/>
      <c r="BI552" s="51">
        <f t="shared" si="435"/>
        <v>0.73786450563957262</v>
      </c>
      <c r="BT552" s="18"/>
    </row>
    <row r="553" spans="1:72">
      <c r="A553">
        <f t="shared" si="443"/>
        <v>530</v>
      </c>
      <c r="B553" s="30">
        <f t="shared" si="444"/>
        <v>44299</v>
      </c>
      <c r="C553" s="14">
        <f t="shared" si="390"/>
        <v>12</v>
      </c>
      <c r="D553" s="14">
        <f t="shared" si="391"/>
        <v>3</v>
      </c>
      <c r="E553" s="14">
        <f t="shared" si="392"/>
        <v>3</v>
      </c>
      <c r="F553" s="53">
        <f t="shared" si="393"/>
        <v>44299</v>
      </c>
      <c r="G553" s="66">
        <f t="shared" si="394"/>
        <v>1.45</v>
      </c>
      <c r="H553" s="66">
        <f t="shared" si="442"/>
        <v>0.1</v>
      </c>
      <c r="I553" s="172">
        <f t="shared" si="395"/>
        <v>3.8999999999999998E-3</v>
      </c>
      <c r="J553" s="14">
        <f t="shared" si="396"/>
        <v>6</v>
      </c>
      <c r="K553" s="18">
        <f t="shared" si="397"/>
        <v>0.14845314032129389</v>
      </c>
      <c r="L553" s="18">
        <f t="shared" si="398"/>
        <v>6.6666666666666671E-3</v>
      </c>
      <c r="M553" s="6">
        <f t="shared" si="399"/>
        <v>2328.7595603784612</v>
      </c>
      <c r="N553" s="6">
        <f t="shared" si="436"/>
        <v>9.0821622854759987</v>
      </c>
      <c r="O553" s="6">
        <f t="shared" si="400"/>
        <v>4116077.1216680147</v>
      </c>
      <c r="P553" s="6">
        <f>IF($B553&lt;$D$12,0,IF('Plot Data'!X503&gt;0,'Plot Data'!X503,MAX(0,MIN($D$15,$O553))))</f>
        <v>34064.5</v>
      </c>
      <c r="Q553" s="97">
        <f t="shared" si="401"/>
        <v>30218.96486113792</v>
      </c>
      <c r="R553" s="97">
        <f t="shared" si="402"/>
        <v>3845.5351388620802</v>
      </c>
      <c r="S553" s="6">
        <f t="shared" si="403"/>
        <v>1961.7909891590639</v>
      </c>
      <c r="T553" s="6"/>
      <c r="U553" s="6"/>
      <c r="V553" s="6">
        <f t="shared" si="404"/>
        <v>366.96857121939723</v>
      </c>
      <c r="W553" s="149">
        <f t="shared" si="437"/>
        <v>0.95742325386878757</v>
      </c>
      <c r="X553" s="97">
        <f t="shared" si="405"/>
        <v>21847.696191587587</v>
      </c>
      <c r="Y553" s="6">
        <f t="shared" si="406"/>
        <v>435.87297757979377</v>
      </c>
      <c r="Z553" s="6">
        <f t="shared" si="407"/>
        <v>1830.3507524063</v>
      </c>
      <c r="AA553" s="6">
        <f t="shared" si="408"/>
        <v>1656.3173148032163</v>
      </c>
      <c r="AB553" s="6">
        <f t="shared" si="409"/>
        <v>88.160986265661364</v>
      </c>
      <c r="AC553" s="6">
        <f t="shared" si="410"/>
        <v>62.933398550117218</v>
      </c>
      <c r="AD553" s="6">
        <f t="array" ref="AD553">SUM(($A553-A523:A553=J523:J553)*(N523:N553))</f>
        <v>8.5956961609019817</v>
      </c>
      <c r="AE553" s="6">
        <f t="shared" si="411"/>
        <v>7494365.296058177</v>
      </c>
      <c r="AF553" s="6">
        <f t="shared" si="438"/>
        <v>4626254.459435856</v>
      </c>
      <c r="AG553" s="6">
        <f t="shared" si="439"/>
        <v>879401.57152961323</v>
      </c>
      <c r="AH553" s="6">
        <f t="shared" si="412"/>
        <v>1150178.5572903748</v>
      </c>
      <c r="AI553" s="6">
        <f t="shared" si="413"/>
        <v>230537.60307879638</v>
      </c>
      <c r="AJ553" s="6">
        <f t="shared" si="414"/>
        <v>6885.7499041607734</v>
      </c>
      <c r="AK553" s="6">
        <f t="shared" si="415"/>
        <v>8901.5659041212002</v>
      </c>
      <c r="AL553" s="6">
        <f t="shared" si="416"/>
        <v>1083.8259216753086</v>
      </c>
      <c r="AM553" s="6">
        <f t="shared" si="417"/>
        <v>16871.141729957282</v>
      </c>
      <c r="AN553" s="6">
        <f t="shared" si="418"/>
        <v>591121.96299357165</v>
      </c>
      <c r="AO553" s="6">
        <f t="shared" si="419"/>
        <v>5634.7039418293753</v>
      </c>
      <c r="AP553" s="6">
        <f t="shared" si="420"/>
        <v>8.2798191991775774</v>
      </c>
      <c r="AQ553" s="14">
        <f t="shared" si="421"/>
        <v>13</v>
      </c>
      <c r="AR553" s="146">
        <f t="shared" si="422"/>
        <v>0</v>
      </c>
      <c r="AS553" s="146">
        <f t="shared" si="423"/>
        <v>0.73</v>
      </c>
      <c r="AT553" s="146">
        <f t="shared" si="424"/>
        <v>1</v>
      </c>
      <c r="AU553" s="77">
        <f t="shared" si="425"/>
        <v>0</v>
      </c>
      <c r="AV553" s="77">
        <f t="shared" si="426"/>
        <v>1247.7017275676872</v>
      </c>
      <c r="AW553" s="77">
        <f t="shared" si="427"/>
        <v>65.668511977246695</v>
      </c>
      <c r="AX553" s="77">
        <f t="shared" si="428"/>
        <v>23.537140789308864</v>
      </c>
      <c r="AY553" s="6">
        <f t="shared" si="440"/>
        <v>1336.9073803342426</v>
      </c>
      <c r="AZ553" s="6">
        <f t="shared" si="429"/>
        <v>388332.21340726555</v>
      </c>
      <c r="BA553" s="6">
        <f t="shared" si="430"/>
        <v>1293.2147527631937</v>
      </c>
      <c r="BB553" s="6">
        <f t="shared" si="431"/>
        <v>844165.41174415452</v>
      </c>
      <c r="BC553" s="6">
        <f t="shared" si="432"/>
        <v>168833.08234883103</v>
      </c>
      <c r="BD553" s="6">
        <f t="shared" si="433"/>
        <v>33219.758384249937</v>
      </c>
      <c r="BE553" s="6">
        <f t="shared" si="434"/>
        <v>2274005</v>
      </c>
      <c r="BF553" s="6">
        <f t="shared" si="441"/>
        <v>1150178.5572903748</v>
      </c>
      <c r="BG553" s="6"/>
      <c r="BH553" s="6"/>
      <c r="BI553" s="51">
        <f t="shared" si="435"/>
        <v>0.73463940086577939</v>
      </c>
      <c r="BT553" s="18"/>
    </row>
    <row r="554" spans="1:72">
      <c r="A554">
        <f t="shared" si="443"/>
        <v>531</v>
      </c>
      <c r="B554" s="30">
        <f t="shared" si="444"/>
        <v>44300</v>
      </c>
      <c r="C554" s="14">
        <f t="shared" si="390"/>
        <v>12</v>
      </c>
      <c r="D554" s="14">
        <f t="shared" si="391"/>
        <v>3</v>
      </c>
      <c r="E554" s="14">
        <f t="shared" si="392"/>
        <v>3</v>
      </c>
      <c r="F554" s="53">
        <f t="shared" si="393"/>
        <v>44300</v>
      </c>
      <c r="G554" s="66">
        <f t="shared" si="394"/>
        <v>1.45</v>
      </c>
      <c r="H554" s="66">
        <f t="shared" si="442"/>
        <v>0.1</v>
      </c>
      <c r="I554" s="172">
        <f t="shared" si="395"/>
        <v>3.8999999999999998E-3</v>
      </c>
      <c r="J554" s="14">
        <f t="shared" si="396"/>
        <v>6</v>
      </c>
      <c r="K554" s="18">
        <f t="shared" si="397"/>
        <v>0.14808547211104359</v>
      </c>
      <c r="L554" s="18">
        <f t="shared" si="398"/>
        <v>6.6666666666666671E-3</v>
      </c>
      <c r="M554" s="6">
        <f t="shared" si="399"/>
        <v>2345.0976209800797</v>
      </c>
      <c r="N554" s="6">
        <f t="shared" si="436"/>
        <v>9.1458807218223104</v>
      </c>
      <c r="O554" s="6">
        <f t="shared" si="400"/>
        <v>4081865.0311789867</v>
      </c>
      <c r="P554" s="6">
        <f>IF($B554&lt;$D$12,0,IF('Plot Data'!X504&gt;0,'Plot Data'!X504,MAX(0,MIN($D$15,$O554))))</f>
        <v>36135.5</v>
      </c>
      <c r="Q554" s="97">
        <f t="shared" si="401"/>
        <v>32041.394847470507</v>
      </c>
      <c r="R554" s="97">
        <f t="shared" si="402"/>
        <v>4094.105152529492</v>
      </c>
      <c r="S554" s="6">
        <f t="shared" si="403"/>
        <v>1970.5223620679099</v>
      </c>
      <c r="T554" s="6"/>
      <c r="U554" s="6"/>
      <c r="V554" s="6">
        <f t="shared" si="404"/>
        <v>374.57525891216977</v>
      </c>
      <c r="W554" s="149">
        <f t="shared" si="437"/>
        <v>0.95701544579245834</v>
      </c>
      <c r="X554" s="97">
        <f t="shared" si="405"/>
        <v>26872.767378213764</v>
      </c>
      <c r="Y554" s="6">
        <f t="shared" si="406"/>
        <v>440.80493132830679</v>
      </c>
      <c r="Z554" s="6">
        <f t="shared" si="407"/>
        <v>1847.6468969485231</v>
      </c>
      <c r="AA554" s="6">
        <f t="shared" si="408"/>
        <v>1675.0587390475657</v>
      </c>
      <c r="AB554" s="6">
        <f t="shared" si="409"/>
        <v>89.08732724169289</v>
      </c>
      <c r="AC554" s="6">
        <f t="shared" si="410"/>
        <v>64.229207325714199</v>
      </c>
      <c r="AD554" s="6">
        <f t="array" ref="AD554">SUM(($A554-A524:A554=J524:J554)*(N524:N554))</f>
        <v>8.6860144060650573</v>
      </c>
      <c r="AE554" s="6">
        <f t="shared" si="411"/>
        <v>7494356.6100437706</v>
      </c>
      <c r="AF554" s="6">
        <f t="shared" si="438"/>
        <v>4592242.5422263173</v>
      </c>
      <c r="AG554" s="6">
        <f t="shared" si="439"/>
        <v>884195.62373995769</v>
      </c>
      <c r="AH554" s="6">
        <f t="shared" si="412"/>
        <v>1177051.3246685886</v>
      </c>
      <c r="AI554" s="6">
        <f t="shared" si="413"/>
        <v>234631.70823132587</v>
      </c>
      <c r="AJ554" s="6">
        <f t="shared" si="414"/>
        <v>6942.3956968640232</v>
      </c>
      <c r="AK554" s="6">
        <f t="shared" si="415"/>
        <v>8985.0667347804665</v>
      </c>
      <c r="AL554" s="6">
        <f t="shared" si="416"/>
        <v>1099.9980271852221</v>
      </c>
      <c r="AM554" s="6">
        <f t="shared" si="417"/>
        <v>17027.460458829712</v>
      </c>
      <c r="AN554" s="6">
        <f t="shared" si="418"/>
        <v>589207.95071874373</v>
      </c>
      <c r="AO554" s="6">
        <f t="shared" si="419"/>
        <v>5643.38995623544</v>
      </c>
      <c r="AP554" s="6">
        <f t="shared" si="420"/>
        <v>8.3842564868498037</v>
      </c>
      <c r="AQ554" s="14">
        <f t="shared" si="421"/>
        <v>13</v>
      </c>
      <c r="AR554" s="146">
        <f t="shared" si="422"/>
        <v>0</v>
      </c>
      <c r="AS554" s="146">
        <f t="shared" si="423"/>
        <v>0.73</v>
      </c>
      <c r="AT554" s="146">
        <f t="shared" si="424"/>
        <v>1</v>
      </c>
      <c r="AU554" s="77">
        <f t="shared" si="425"/>
        <v>0</v>
      </c>
      <c r="AV554" s="77">
        <f t="shared" si="426"/>
        <v>1258.8915157748086</v>
      </c>
      <c r="AW554" s="77">
        <f t="shared" si="427"/>
        <v>66.25744819867414</v>
      </c>
      <c r="AX554" s="77">
        <f t="shared" si="428"/>
        <v>23.803466291728569</v>
      </c>
      <c r="AY554" s="6">
        <f t="shared" si="440"/>
        <v>1348.9524302652112</v>
      </c>
      <c r="AZ554" s="6">
        <f t="shared" si="429"/>
        <v>389681.16583753075</v>
      </c>
      <c r="BA554" s="6">
        <f t="shared" si="430"/>
        <v>1307.9884305065582</v>
      </c>
      <c r="BB554" s="6">
        <f t="shared" si="431"/>
        <v>846510.50936513464</v>
      </c>
      <c r="BC554" s="6">
        <f t="shared" si="432"/>
        <v>169302.10187302704</v>
      </c>
      <c r="BD554" s="6">
        <f t="shared" si="433"/>
        <v>33308.845711491631</v>
      </c>
      <c r="BE554" s="6">
        <f t="shared" si="434"/>
        <v>2310140.5</v>
      </c>
      <c r="BF554" s="6">
        <f t="shared" si="441"/>
        <v>1177051.3246685886</v>
      </c>
      <c r="BG554" s="6"/>
      <c r="BH554" s="6"/>
      <c r="BI554" s="51">
        <f t="shared" si="435"/>
        <v>0.73074160343889616</v>
      </c>
      <c r="BT554" s="18"/>
    </row>
    <row r="555" spans="1:72">
      <c r="A555">
        <f t="shared" si="443"/>
        <v>532</v>
      </c>
      <c r="B555" s="30">
        <f t="shared" si="444"/>
        <v>44301</v>
      </c>
      <c r="C555" s="14">
        <f t="shared" si="390"/>
        <v>12</v>
      </c>
      <c r="D555" s="14">
        <f t="shared" si="391"/>
        <v>3</v>
      </c>
      <c r="E555" s="14">
        <f t="shared" si="392"/>
        <v>3</v>
      </c>
      <c r="F555" s="53">
        <f t="shared" si="393"/>
        <v>44301</v>
      </c>
      <c r="G555" s="66">
        <f t="shared" si="394"/>
        <v>1.45</v>
      </c>
      <c r="H555" s="66">
        <f t="shared" si="442"/>
        <v>0.1</v>
      </c>
      <c r="I555" s="172">
        <f t="shared" si="395"/>
        <v>3.8999999999999998E-3</v>
      </c>
      <c r="J555" s="14">
        <f t="shared" si="396"/>
        <v>6</v>
      </c>
      <c r="K555" s="18">
        <f t="shared" si="397"/>
        <v>0.14763986869478388</v>
      </c>
      <c r="L555" s="18">
        <f t="shared" si="398"/>
        <v>6.6666666666666671E-3</v>
      </c>
      <c r="M555" s="6">
        <f t="shared" si="399"/>
        <v>2358.8617822303304</v>
      </c>
      <c r="N555" s="6">
        <f t="shared" si="436"/>
        <v>9.1995609506982881</v>
      </c>
      <c r="O555" s="6">
        <f t="shared" si="400"/>
        <v>4045589.277147199</v>
      </c>
      <c r="P555" s="6">
        <f>IF($B555&lt;$D$12,0,IF('Plot Data'!X505&gt;0,'Plot Data'!X505,MAX(0,MIN($D$15,$O555))))</f>
        <v>40972</v>
      </c>
      <c r="Q555" s="97">
        <f t="shared" si="401"/>
        <v>36312.874492631316</v>
      </c>
      <c r="R555" s="97">
        <f t="shared" si="402"/>
        <v>4659.1255073686825</v>
      </c>
      <c r="S555" s="6">
        <f t="shared" si="403"/>
        <v>1978.012916298236</v>
      </c>
      <c r="T555" s="6"/>
      <c r="U555" s="6"/>
      <c r="V555" s="6">
        <f t="shared" si="404"/>
        <v>380.84886593209444</v>
      </c>
      <c r="W555" s="149">
        <f t="shared" si="437"/>
        <v>0.9566032313034657</v>
      </c>
      <c r="X555" s="97">
        <f t="shared" si="405"/>
        <v>29278.587014303488</v>
      </c>
      <c r="Y555" s="6">
        <f t="shared" si="406"/>
        <v>445.43663620846451</v>
      </c>
      <c r="Z555" s="6">
        <f t="shared" si="407"/>
        <v>1863.007648302769</v>
      </c>
      <c r="AA555" s="6">
        <f t="shared" si="408"/>
        <v>1692.6592175921651</v>
      </c>
      <c r="AB555" s="6">
        <f t="shared" si="409"/>
        <v>89.956865722255756</v>
      </c>
      <c r="AC555" s="6">
        <f t="shared" si="410"/>
        <v>65.437639121380897</v>
      </c>
      <c r="AD555" s="6">
        <f t="array" ref="AD555">SUM(($A555-A525:A555=J525:J555)*(N525:N555))</f>
        <v>8.7707944079199347</v>
      </c>
      <c r="AE555" s="6">
        <f t="shared" si="411"/>
        <v>7494347.8392493632</v>
      </c>
      <c r="AF555" s="6">
        <f t="shared" si="438"/>
        <v>4553951.6548173875</v>
      </c>
      <c r="AG555" s="6">
        <f t="shared" si="439"/>
        <v>890849.06235235336</v>
      </c>
      <c r="AH555" s="6">
        <f t="shared" si="412"/>
        <v>1206329.9116828921</v>
      </c>
      <c r="AI555" s="6">
        <f t="shared" si="413"/>
        <v>239290.83373869455</v>
      </c>
      <c r="AJ555" s="6">
        <f t="shared" si="414"/>
        <v>6992.8131945831192</v>
      </c>
      <c r="AK555" s="6">
        <f t="shared" si="415"/>
        <v>9065.4582997688158</v>
      </c>
      <c r="AL555" s="6">
        <f t="shared" si="416"/>
        <v>1115.746459378177</v>
      </c>
      <c r="AM555" s="6">
        <f t="shared" si="417"/>
        <v>17174.017953730112</v>
      </c>
      <c r="AN555" s="6">
        <f t="shared" si="418"/>
        <v>586752.3587042971</v>
      </c>
      <c r="AO555" s="6">
        <f t="shared" si="419"/>
        <v>5652.1607506433602</v>
      </c>
      <c r="AP555" s="6">
        <f t="shared" si="420"/>
        <v>8.48507215123092</v>
      </c>
      <c r="AQ555" s="14">
        <f t="shared" si="421"/>
        <v>13</v>
      </c>
      <c r="AR555" s="146">
        <f t="shared" si="422"/>
        <v>0</v>
      </c>
      <c r="AS555" s="146">
        <f t="shared" si="423"/>
        <v>0.73</v>
      </c>
      <c r="AT555" s="146">
        <f t="shared" si="424"/>
        <v>1</v>
      </c>
      <c r="AU555" s="77">
        <f t="shared" si="425"/>
        <v>0</v>
      </c>
      <c r="AV555" s="77">
        <f t="shared" si="426"/>
        <v>1269.348246793769</v>
      </c>
      <c r="AW555" s="77">
        <f t="shared" si="427"/>
        <v>66.807802462829954</v>
      </c>
      <c r="AX555" s="77">
        <f t="shared" si="428"/>
        <v>24.053578355257073</v>
      </c>
      <c r="AY555" s="6">
        <f t="shared" si="440"/>
        <v>1360.2096276118561</v>
      </c>
      <c r="AZ555" s="6">
        <f t="shared" si="429"/>
        <v>391041.3754651426</v>
      </c>
      <c r="BA555" s="6">
        <f t="shared" si="430"/>
        <v>1322.0668099454488</v>
      </c>
      <c r="BB555" s="6">
        <f t="shared" si="431"/>
        <v>848869.37114736496</v>
      </c>
      <c r="BC555" s="6">
        <f t="shared" si="432"/>
        <v>169773.87422947312</v>
      </c>
      <c r="BD555" s="6">
        <f t="shared" si="433"/>
        <v>33398.802577213886</v>
      </c>
      <c r="BE555" s="6">
        <f t="shared" si="434"/>
        <v>2351112.5</v>
      </c>
      <c r="BF555" s="6">
        <f t="shared" si="441"/>
        <v>1206329.9116828921</v>
      </c>
      <c r="BG555" s="6"/>
      <c r="BH555" s="6"/>
      <c r="BI555" s="51">
        <f t="shared" si="435"/>
        <v>0.72652095071625267</v>
      </c>
      <c r="BT555" s="18"/>
    </row>
    <row r="556" spans="1:72">
      <c r="A556">
        <f t="shared" si="443"/>
        <v>533</v>
      </c>
      <c r="B556" s="30">
        <f t="shared" si="444"/>
        <v>44302</v>
      </c>
      <c r="C556" s="14">
        <f t="shared" si="390"/>
        <v>12</v>
      </c>
      <c r="D556" s="14">
        <f t="shared" si="391"/>
        <v>3</v>
      </c>
      <c r="E556" s="14">
        <f t="shared" si="392"/>
        <v>3</v>
      </c>
      <c r="F556" s="53">
        <f t="shared" si="393"/>
        <v>44302</v>
      </c>
      <c r="G556" s="66">
        <f t="shared" si="394"/>
        <v>1.45</v>
      </c>
      <c r="H556" s="66">
        <f t="shared" si="442"/>
        <v>0.1</v>
      </c>
      <c r="I556" s="172">
        <f t="shared" si="395"/>
        <v>3.8999999999999998E-3</v>
      </c>
      <c r="J556" s="14">
        <f t="shared" si="396"/>
        <v>6</v>
      </c>
      <c r="K556" s="18">
        <f t="shared" si="397"/>
        <v>0.14715580574704851</v>
      </c>
      <c r="L556" s="18">
        <f t="shared" si="398"/>
        <v>6.6666666666666671E-3</v>
      </c>
      <c r="M556" s="6">
        <f t="shared" si="399"/>
        <v>2370.5061903854075</v>
      </c>
      <c r="N556" s="6">
        <f t="shared" si="436"/>
        <v>9.2449741425030894</v>
      </c>
      <c r="O556" s="6">
        <f t="shared" si="400"/>
        <v>4004485.2481012875</v>
      </c>
      <c r="P556" s="6">
        <f>IF($B556&lt;$D$12,0,IF('Plot Data'!X506&gt;0,'Plot Data'!X506,MAX(0,MIN($D$15,$O556))))</f>
        <v>46323.5</v>
      </c>
      <c r="Q556" s="97">
        <f t="shared" si="401"/>
        <v>41036.204171073587</v>
      </c>
      <c r="R556" s="97">
        <f t="shared" si="402"/>
        <v>5287.2958289264197</v>
      </c>
      <c r="S556" s="6">
        <f t="shared" si="403"/>
        <v>1982.656693828809</v>
      </c>
      <c r="T556" s="6"/>
      <c r="U556" s="6"/>
      <c r="V556" s="6">
        <f t="shared" si="404"/>
        <v>387.8494965565983</v>
      </c>
      <c r="W556" s="149">
        <f t="shared" si="437"/>
        <v>0.95618675437449441</v>
      </c>
      <c r="X556" s="97">
        <f t="shared" si="405"/>
        <v>28471.31454472816</v>
      </c>
      <c r="Y556" s="6">
        <f t="shared" si="406"/>
        <v>449.7843286112788</v>
      </c>
      <c r="Z556" s="6">
        <f t="shared" si="407"/>
        <v>1876.0780967840637</v>
      </c>
      <c r="AA556" s="6">
        <f t="shared" si="408"/>
        <v>1709.1804487228594</v>
      </c>
      <c r="AB556" s="6">
        <f t="shared" si="409"/>
        <v>90.763627669416636</v>
      </c>
      <c r="AC556" s="6">
        <f t="shared" si="410"/>
        <v>66.628604707106277</v>
      </c>
      <c r="AD556" s="6">
        <f t="array" ref="AD556">SUM(($A556-A526:A556=J526:J556)*(N526:N556))</f>
        <v>8.8494536977681211</v>
      </c>
      <c r="AE556" s="6">
        <f t="shared" si="411"/>
        <v>7494338.9897956653</v>
      </c>
      <c r="AF556" s="6">
        <f t="shared" si="438"/>
        <v>4510932.7939524846</v>
      </c>
      <c r="AG556" s="6">
        <f t="shared" si="439"/>
        <v>903026.10248214228</v>
      </c>
      <c r="AH556" s="6">
        <f t="shared" si="412"/>
        <v>1234801.2262276204</v>
      </c>
      <c r="AI556" s="6">
        <f t="shared" si="413"/>
        <v>244578.12956762096</v>
      </c>
      <c r="AJ556" s="6">
        <f t="shared" si="414"/>
        <v>7037.4569595731846</v>
      </c>
      <c r="AK556" s="6">
        <f t="shared" si="415"/>
        <v>9141.592320160602</v>
      </c>
      <c r="AL556" s="6">
        <f t="shared" si="416"/>
        <v>1131.0320286427193</v>
      </c>
      <c r="AM556" s="6">
        <f t="shared" si="417"/>
        <v>17310.081308376506</v>
      </c>
      <c r="AN556" s="6">
        <f t="shared" si="418"/>
        <v>583690.65625741205</v>
      </c>
      <c r="AO556" s="6">
        <f t="shared" si="419"/>
        <v>5661.010204341128</v>
      </c>
      <c r="AP556" s="6">
        <f t="shared" si="420"/>
        <v>8.581734300726696</v>
      </c>
      <c r="AQ556" s="14">
        <f t="shared" si="421"/>
        <v>13</v>
      </c>
      <c r="AR556" s="146">
        <f t="shared" si="422"/>
        <v>0</v>
      </c>
      <c r="AS556" s="146">
        <f t="shared" si="423"/>
        <v>0.73</v>
      </c>
      <c r="AT556" s="146">
        <f t="shared" si="424"/>
        <v>1</v>
      </c>
      <c r="AU556" s="77">
        <f t="shared" si="425"/>
        <v>0</v>
      </c>
      <c r="AV556" s="77">
        <f t="shared" si="426"/>
        <v>1281.3431230338008</v>
      </c>
      <c r="AW556" s="77">
        <f t="shared" si="427"/>
        <v>67.439111738621094</v>
      </c>
      <c r="AX556" s="77">
        <f t="shared" si="428"/>
        <v>24.288353745009061</v>
      </c>
      <c r="AY556" s="6">
        <f t="shared" si="440"/>
        <v>1373.0705885174309</v>
      </c>
      <c r="AZ556" s="6">
        <f t="shared" si="429"/>
        <v>392414.44605366001</v>
      </c>
      <c r="BA556" s="6">
        <f t="shared" si="430"/>
        <v>1335.5016884928668</v>
      </c>
      <c r="BB556" s="6">
        <f t="shared" si="431"/>
        <v>851239.8773377504</v>
      </c>
      <c r="BC556" s="6">
        <f t="shared" si="432"/>
        <v>170247.97546755019</v>
      </c>
      <c r="BD556" s="6">
        <f t="shared" si="433"/>
        <v>33489.566204883304</v>
      </c>
      <c r="BE556" s="6">
        <f t="shared" si="434"/>
        <v>2397436</v>
      </c>
      <c r="BF556" s="6">
        <f t="shared" si="441"/>
        <v>1234801.2262276204</v>
      </c>
      <c r="BG556" s="6"/>
      <c r="BH556" s="6"/>
      <c r="BI556" s="51">
        <f t="shared" si="435"/>
        <v>0.72240645956985716</v>
      </c>
      <c r="BT556" s="18"/>
    </row>
    <row r="557" spans="1:72">
      <c r="A557">
        <f t="shared" si="443"/>
        <v>534</v>
      </c>
      <c r="B557" s="30">
        <f t="shared" si="444"/>
        <v>44303</v>
      </c>
      <c r="C557" s="14">
        <f t="shared" si="390"/>
        <v>12</v>
      </c>
      <c r="D557" s="14">
        <f t="shared" si="391"/>
        <v>3</v>
      </c>
      <c r="E557" s="14">
        <f t="shared" si="392"/>
        <v>3</v>
      </c>
      <c r="F557" s="53">
        <f t="shared" si="393"/>
        <v>44303</v>
      </c>
      <c r="G557" s="66">
        <f t="shared" si="394"/>
        <v>1.45</v>
      </c>
      <c r="H557" s="66">
        <f t="shared" si="442"/>
        <v>0.1</v>
      </c>
      <c r="I557" s="172">
        <f t="shared" si="395"/>
        <v>3.8999999999999998E-3</v>
      </c>
      <c r="J557" s="14">
        <f t="shared" si="396"/>
        <v>6</v>
      </c>
      <c r="K557" s="18">
        <f t="shared" si="397"/>
        <v>0.14668235470242011</v>
      </c>
      <c r="L557" s="18">
        <f t="shared" si="398"/>
        <v>6.6666666666666671E-3</v>
      </c>
      <c r="M557" s="6">
        <f t="shared" si="399"/>
        <v>2380.7212587221306</v>
      </c>
      <c r="N557" s="6">
        <f t="shared" si="436"/>
        <v>9.2848129090163098</v>
      </c>
      <c r="O557" s="6">
        <f t="shared" si="400"/>
        <v>3958038.5722141955</v>
      </c>
      <c r="P557" s="6">
        <f>IF($B557&lt;$D$12,0,IF('Plot Data'!X507&gt;0,'Plot Data'!X507,MAX(0,MIN($D$15,$O557))))</f>
        <v>41312</v>
      </c>
      <c r="Q557" s="97">
        <f t="shared" si="401"/>
        <v>36578.887017859437</v>
      </c>
      <c r="R557" s="97">
        <f t="shared" si="402"/>
        <v>4733.1129821405621</v>
      </c>
      <c r="S557" s="6">
        <f t="shared" si="403"/>
        <v>1983.6267331659769</v>
      </c>
      <c r="T557" s="6"/>
      <c r="U557" s="6"/>
      <c r="V557" s="6">
        <f t="shared" si="404"/>
        <v>397.09452555615371</v>
      </c>
      <c r="W557" s="149">
        <f t="shared" si="437"/>
        <v>0.95576628311178369</v>
      </c>
      <c r="X557" s="97">
        <f t="shared" si="405"/>
        <v>29689.267323090229</v>
      </c>
      <c r="Y557" s="6">
        <f t="shared" si="406"/>
        <v>453.81813834708322</v>
      </c>
      <c r="Z557" s="6">
        <f t="shared" si="407"/>
        <v>1887.0894257842644</v>
      </c>
      <c r="AA557" s="6">
        <f t="shared" si="408"/>
        <v>1724.5089257189161</v>
      </c>
      <c r="AB557" s="6">
        <f t="shared" si="409"/>
        <v>91.517537620314997</v>
      </c>
      <c r="AC557" s="6">
        <f t="shared" si="410"/>
        <v>67.811198865660401</v>
      </c>
      <c r="AD557" s="6">
        <f t="array" ref="AD557">SUM(($A557-A527:A557=J527:J557)*(N527:N557))</f>
        <v>8.9229599179807124</v>
      </c>
      <c r="AE557" s="6">
        <f t="shared" si="411"/>
        <v>7494330.0668357471</v>
      </c>
      <c r="AF557" s="6">
        <f t="shared" si="438"/>
        <v>4472370.2802014593</v>
      </c>
      <c r="AG557" s="6">
        <f t="shared" si="439"/>
        <v>909518.62765135535</v>
      </c>
      <c r="AH557" s="6">
        <f t="shared" si="412"/>
        <v>1264490.4935507106</v>
      </c>
      <c r="AI557" s="6">
        <f t="shared" si="413"/>
        <v>249311.24254976152</v>
      </c>
      <c r="AJ557" s="6">
        <f t="shared" si="414"/>
        <v>7077.2706541639664</v>
      </c>
      <c r="AK557" s="6">
        <f t="shared" si="415"/>
        <v>9212.6552826056359</v>
      </c>
      <c r="AL557" s="6">
        <f t="shared" si="416"/>
        <v>1145.8154074793931</v>
      </c>
      <c r="AM557" s="6">
        <f t="shared" si="417"/>
        <v>17435.741344248996</v>
      </c>
      <c r="AN557" s="6">
        <f t="shared" si="418"/>
        <v>581203.68153820327</v>
      </c>
      <c r="AO557" s="6">
        <f t="shared" si="419"/>
        <v>5669.9331642591087</v>
      </c>
      <c r="AP557" s="6">
        <f t="shared" si="420"/>
        <v>8.6738195012486745</v>
      </c>
      <c r="AQ557" s="14">
        <f t="shared" si="421"/>
        <v>13</v>
      </c>
      <c r="AR557" s="146">
        <f t="shared" si="422"/>
        <v>0</v>
      </c>
      <c r="AS557" s="146">
        <f t="shared" si="423"/>
        <v>0.73</v>
      </c>
      <c r="AT557" s="146">
        <f t="shared" si="424"/>
        <v>1</v>
      </c>
      <c r="AU557" s="77">
        <f t="shared" si="425"/>
        <v>0</v>
      </c>
      <c r="AV557" s="77">
        <f t="shared" si="426"/>
        <v>1291.9958040979702</v>
      </c>
      <c r="AW557" s="77">
        <f t="shared" si="427"/>
        <v>67.999779163051073</v>
      </c>
      <c r="AX557" s="77">
        <f t="shared" si="428"/>
        <v>24.506179470742495</v>
      </c>
      <c r="AY557" s="6">
        <f t="shared" si="440"/>
        <v>1384.5017627317638</v>
      </c>
      <c r="AZ557" s="6">
        <f t="shared" si="429"/>
        <v>393798.94781639177</v>
      </c>
      <c r="BA557" s="6">
        <f t="shared" si="430"/>
        <v>1348.233152395472</v>
      </c>
      <c r="BB557" s="6">
        <f t="shared" si="431"/>
        <v>853620.59859647253</v>
      </c>
      <c r="BC557" s="6">
        <f t="shared" si="432"/>
        <v>170724.11971929463</v>
      </c>
      <c r="BD557" s="6">
        <f t="shared" si="433"/>
        <v>33581.083742503615</v>
      </c>
      <c r="BE557" s="6">
        <f t="shared" si="434"/>
        <v>2438748</v>
      </c>
      <c r="BF557" s="6">
        <f t="shared" si="441"/>
        <v>1264490.4935507106</v>
      </c>
      <c r="BG557" s="6"/>
      <c r="BH557" s="6"/>
      <c r="BI557" s="51">
        <f t="shared" si="435"/>
        <v>0.71812808614728563</v>
      </c>
      <c r="BT557" s="18"/>
    </row>
    <row r="558" spans="1:72">
      <c r="A558">
        <f t="shared" si="443"/>
        <v>535</v>
      </c>
      <c r="B558" s="30">
        <f t="shared" si="444"/>
        <v>44304</v>
      </c>
      <c r="C558" s="14">
        <f t="shared" si="390"/>
        <v>12</v>
      </c>
      <c r="D558" s="14">
        <f t="shared" si="391"/>
        <v>3</v>
      </c>
      <c r="E558" s="14">
        <f t="shared" si="392"/>
        <v>3</v>
      </c>
      <c r="F558" s="53">
        <f t="shared" si="393"/>
        <v>44304</v>
      </c>
      <c r="G558" s="66">
        <f t="shared" si="394"/>
        <v>1.45</v>
      </c>
      <c r="H558" s="66">
        <f t="shared" si="442"/>
        <v>0.1</v>
      </c>
      <c r="I558" s="172">
        <f t="shared" si="395"/>
        <v>3.8999999999999998E-3</v>
      </c>
      <c r="J558" s="14">
        <f t="shared" si="396"/>
        <v>6</v>
      </c>
      <c r="K558" s="18">
        <f t="shared" si="397"/>
        <v>0.14618839528626626</v>
      </c>
      <c r="L558" s="18">
        <f t="shared" si="398"/>
        <v>6.6666666666666671E-3</v>
      </c>
      <c r="M558" s="6">
        <f t="shared" si="399"/>
        <v>2389.0369014116723</v>
      </c>
      <c r="N558" s="6">
        <f t="shared" si="436"/>
        <v>9.3172439155055216</v>
      </c>
      <c r="O558" s="6">
        <f t="shared" si="400"/>
        <v>3916612.1766677732</v>
      </c>
      <c r="P558" s="6">
        <f>IF($B558&lt;$D$12,0,IF('Plot Data'!X508&gt;0,'Plot Data'!X508,MAX(0,MIN($D$15,$O558))))</f>
        <v>15744</v>
      </c>
      <c r="Q558" s="97">
        <f t="shared" si="401"/>
        <v>13933.307046574326</v>
      </c>
      <c r="R558" s="97">
        <f t="shared" si="402"/>
        <v>1810.6929534256735</v>
      </c>
      <c r="S558" s="6">
        <f t="shared" si="403"/>
        <v>1985.298808488589</v>
      </c>
      <c r="T558" s="6"/>
      <c r="U558" s="6"/>
      <c r="V558" s="6">
        <f t="shared" si="404"/>
        <v>403.73809292308323</v>
      </c>
      <c r="W558" s="149">
        <f t="shared" si="437"/>
        <v>0.95534201554354248</v>
      </c>
      <c r="X558" s="97">
        <f t="shared" si="405"/>
        <v>10729.796039528783</v>
      </c>
      <c r="Y558" s="6">
        <f t="shared" si="406"/>
        <v>457.587688101575</v>
      </c>
      <c r="Z558" s="6">
        <f t="shared" si="407"/>
        <v>1896.4049523083261</v>
      </c>
      <c r="AA558" s="6">
        <f t="shared" si="408"/>
        <v>1738.8332147859849</v>
      </c>
      <c r="AB558" s="6">
        <f t="shared" si="409"/>
        <v>92.382344847426154</v>
      </c>
      <c r="AC558" s="6">
        <f t="shared" si="410"/>
        <v>68.980434608974932</v>
      </c>
      <c r="AD558" s="6">
        <f t="array" ref="AD558">SUM(($A558-A528:A558=J528:J558)*(N528:N558))</f>
        <v>9.0072786226240495</v>
      </c>
      <c r="AE558" s="6">
        <f t="shared" si="411"/>
        <v>7494321.059557124</v>
      </c>
      <c r="AF558" s="6">
        <f t="shared" si="438"/>
        <v>4456451.6743463958</v>
      </c>
      <c r="AG558" s="6">
        <f t="shared" si="439"/>
        <v>912318.40056547779</v>
      </c>
      <c r="AH558" s="6">
        <f t="shared" si="412"/>
        <v>1275220.2895902393</v>
      </c>
      <c r="AI558" s="6">
        <f t="shared" si="413"/>
        <v>251121.93550318718</v>
      </c>
      <c r="AJ558" s="6">
        <f t="shared" si="414"/>
        <v>7112.3149151657381</v>
      </c>
      <c r="AK558" s="6">
        <f t="shared" si="415"/>
        <v>9277.8446752805503</v>
      </c>
      <c r="AL558" s="6">
        <f t="shared" si="416"/>
        <v>1160.2100390952203</v>
      </c>
      <c r="AM558" s="6">
        <f t="shared" si="417"/>
        <v>17550.36962954151</v>
      </c>
      <c r="AN558" s="6">
        <f t="shared" si="418"/>
        <v>581658.38992227416</v>
      </c>
      <c r="AO558" s="6">
        <f t="shared" si="419"/>
        <v>5678.9404428817325</v>
      </c>
      <c r="AP558" s="6">
        <f t="shared" si="420"/>
        <v>8.7616743251520735</v>
      </c>
      <c r="AQ558" s="14">
        <f t="shared" si="421"/>
        <v>13</v>
      </c>
      <c r="AR558" s="146">
        <f t="shared" si="422"/>
        <v>0</v>
      </c>
      <c r="AS558" s="146">
        <f t="shared" si="423"/>
        <v>0.73</v>
      </c>
      <c r="AT558" s="146">
        <f t="shared" si="424"/>
        <v>1</v>
      </c>
      <c r="AU558" s="77">
        <f t="shared" si="425"/>
        <v>0</v>
      </c>
      <c r="AV558" s="77">
        <f t="shared" si="426"/>
        <v>1301.0601601197482</v>
      </c>
      <c r="AW558" s="77">
        <f t="shared" si="427"/>
        <v>68.476850532618329</v>
      </c>
      <c r="AX558" s="77">
        <f t="shared" si="428"/>
        <v>24.709735157485042</v>
      </c>
      <c r="AY558" s="6">
        <f t="shared" si="440"/>
        <v>1394.2467458098515</v>
      </c>
      <c r="AZ558" s="6">
        <f t="shared" si="429"/>
        <v>395193.19456220162</v>
      </c>
      <c r="BA558" s="6">
        <f t="shared" si="430"/>
        <v>1360.2576734481097</v>
      </c>
      <c r="BB558" s="6">
        <f t="shared" si="431"/>
        <v>856009.63549788424</v>
      </c>
      <c r="BC558" s="6">
        <f t="shared" si="432"/>
        <v>171201.92709957695</v>
      </c>
      <c r="BD558" s="6">
        <f t="shared" si="433"/>
        <v>33673.466087351044</v>
      </c>
      <c r="BE558" s="6">
        <f t="shared" si="434"/>
        <v>2454492</v>
      </c>
      <c r="BF558" s="6">
        <f t="shared" si="441"/>
        <v>1275220.2895902393</v>
      </c>
      <c r="BG558" s="6"/>
      <c r="BH558" s="6"/>
      <c r="BI558" s="51">
        <f t="shared" si="435"/>
        <v>0.71637844605888035</v>
      </c>
      <c r="BT558" s="18"/>
    </row>
    <row r="559" spans="1:72">
      <c r="A559">
        <f t="shared" si="443"/>
        <v>536</v>
      </c>
      <c r="B559" s="30">
        <f t="shared" si="444"/>
        <v>44305</v>
      </c>
      <c r="C559" s="14">
        <f t="shared" si="390"/>
        <v>12</v>
      </c>
      <c r="D559" s="14">
        <f t="shared" si="391"/>
        <v>3</v>
      </c>
      <c r="E559" s="14">
        <f t="shared" si="392"/>
        <v>3</v>
      </c>
      <c r="F559" s="53">
        <f t="shared" si="393"/>
        <v>44305</v>
      </c>
      <c r="G559" s="66">
        <f t="shared" si="394"/>
        <v>1.45</v>
      </c>
      <c r="H559" s="66">
        <f t="shared" si="442"/>
        <v>0.1</v>
      </c>
      <c r="I559" s="172">
        <f t="shared" si="395"/>
        <v>3.8999999999999998E-3</v>
      </c>
      <c r="J559" s="14">
        <f t="shared" si="396"/>
        <v>6</v>
      </c>
      <c r="K559" s="18">
        <f t="shared" si="397"/>
        <v>0.14598590266757283</v>
      </c>
      <c r="L559" s="18">
        <f t="shared" si="398"/>
        <v>6.6666666666666671E-3</v>
      </c>
      <c r="M559" s="6">
        <f t="shared" si="399"/>
        <v>2400.4669762708454</v>
      </c>
      <c r="N559" s="6">
        <f t="shared" si="436"/>
        <v>9.3618212074562965</v>
      </c>
      <c r="O559" s="6">
        <f t="shared" si="400"/>
        <v>3900763.0864384454</v>
      </c>
      <c r="P559" s="6">
        <f>IF($B559&lt;$D$12,0,IF('Plot Data'!X509&gt;0,'Plot Data'!X509,MAX(0,MIN($D$15,$O559))))</f>
        <v>25142</v>
      </c>
      <c r="Q559" s="97">
        <f t="shared" si="401"/>
        <v>22239.313267698799</v>
      </c>
      <c r="R559" s="97">
        <f t="shared" si="402"/>
        <v>2902.6867323012007</v>
      </c>
      <c r="S559" s="6">
        <f t="shared" si="403"/>
        <v>1992.5541467318351</v>
      </c>
      <c r="T559" s="6"/>
      <c r="U559" s="6"/>
      <c r="V559" s="6">
        <f t="shared" si="404"/>
        <v>407.9128295390102</v>
      </c>
      <c r="W559" s="149">
        <f t="shared" si="437"/>
        <v>0.95491486613551091</v>
      </c>
      <c r="X559" s="97">
        <f t="shared" si="405"/>
        <v>16084.849370264415</v>
      </c>
      <c r="Y559" s="6">
        <f t="shared" si="406"/>
        <v>461.91172423713078</v>
      </c>
      <c r="Z559" s="6">
        <f t="shared" si="407"/>
        <v>1904.5770069777045</v>
      </c>
      <c r="AA559" s="6">
        <f t="shared" si="408"/>
        <v>1755.264552101097</v>
      </c>
      <c r="AB559" s="6">
        <f t="shared" si="409"/>
        <v>93.150382415138452</v>
      </c>
      <c r="AC559" s="6">
        <f t="shared" si="410"/>
        <v>70.234716900062978</v>
      </c>
      <c r="AD559" s="6">
        <f t="array" ref="AD559">SUM(($A559-A529:A559=J529:J559)*(N529:N559))</f>
        <v>9.0821622854759987</v>
      </c>
      <c r="AE559" s="6">
        <f t="shared" si="411"/>
        <v>7494311.9773948388</v>
      </c>
      <c r="AF559" s="6">
        <f t="shared" si="438"/>
        <v>4432219.8069319651</v>
      </c>
      <c r="AG559" s="6">
        <f t="shared" si="439"/>
        <v>918064.95163337304</v>
      </c>
      <c r="AH559" s="6">
        <f t="shared" si="412"/>
        <v>1291305.1389605037</v>
      </c>
      <c r="AI559" s="6">
        <f t="shared" si="413"/>
        <v>254024.62223548838</v>
      </c>
      <c r="AJ559" s="6">
        <f t="shared" si="414"/>
        <v>7146.2931602217486</v>
      </c>
      <c r="AK559" s="6">
        <f t="shared" si="415"/>
        <v>9334.0067477420198</v>
      </c>
      <c r="AL559" s="6">
        <f t="shared" si="416"/>
        <v>1174.0435423248198</v>
      </c>
      <c r="AM559" s="6">
        <f t="shared" si="417"/>
        <v>17654.343450288587</v>
      </c>
      <c r="AN559" s="6">
        <f t="shared" si="418"/>
        <v>581043.11418321123</v>
      </c>
      <c r="AO559" s="6">
        <f t="shared" si="419"/>
        <v>5688.0226051672089</v>
      </c>
      <c r="AP559" s="6">
        <f t="shared" si="420"/>
        <v>8.8449084998193417</v>
      </c>
      <c r="AQ559" s="14">
        <f t="shared" si="421"/>
        <v>13</v>
      </c>
      <c r="AR559" s="146">
        <f t="shared" si="422"/>
        <v>0</v>
      </c>
      <c r="AS559" s="146">
        <f t="shared" si="423"/>
        <v>0.73</v>
      </c>
      <c r="AT559" s="146">
        <f t="shared" si="424"/>
        <v>1</v>
      </c>
      <c r="AU559" s="77">
        <f t="shared" si="425"/>
        <v>0</v>
      </c>
      <c r="AV559" s="77">
        <f t="shared" si="426"/>
        <v>1308.6965167813871</v>
      </c>
      <c r="AW559" s="77">
        <f t="shared" si="427"/>
        <v>68.878764041125649</v>
      </c>
      <c r="AX559" s="77">
        <f t="shared" si="428"/>
        <v>24.94323310880506</v>
      </c>
      <c r="AY559" s="6">
        <f t="shared" si="440"/>
        <v>1402.5185139313178</v>
      </c>
      <c r="AZ559" s="6">
        <f t="shared" si="429"/>
        <v>396595.71307613293</v>
      </c>
      <c r="BA559" s="6">
        <f t="shared" si="430"/>
        <v>1371.4867213145149</v>
      </c>
      <c r="BB559" s="6">
        <f t="shared" si="431"/>
        <v>858410.10247415514</v>
      </c>
      <c r="BC559" s="6">
        <f t="shared" si="432"/>
        <v>171682.02049483111</v>
      </c>
      <c r="BD559" s="6">
        <f t="shared" si="433"/>
        <v>33766.616469766181</v>
      </c>
      <c r="BE559" s="6">
        <f t="shared" si="434"/>
        <v>2479634</v>
      </c>
      <c r="BF559" s="6">
        <f t="shared" si="441"/>
        <v>1291305.1389605037</v>
      </c>
      <c r="BG559" s="6"/>
      <c r="BH559" s="6"/>
      <c r="BI559" s="51">
        <f t="shared" si="435"/>
        <v>0.71391273471179884</v>
      </c>
      <c r="BT559" s="18"/>
    </row>
    <row r="560" spans="1:72">
      <c r="A560">
        <f t="shared" si="443"/>
        <v>537</v>
      </c>
      <c r="B560" s="30">
        <f t="shared" si="444"/>
        <v>44306</v>
      </c>
      <c r="C560" s="14">
        <f t="shared" si="390"/>
        <v>12</v>
      </c>
      <c r="D560" s="14">
        <f t="shared" si="391"/>
        <v>3</v>
      </c>
      <c r="E560" s="14">
        <f t="shared" si="392"/>
        <v>3</v>
      </c>
      <c r="F560" s="53">
        <f t="shared" si="393"/>
        <v>44306</v>
      </c>
      <c r="G560" s="66">
        <f t="shared" si="394"/>
        <v>1.45</v>
      </c>
      <c r="H560" s="66">
        <f t="shared" si="442"/>
        <v>0.1</v>
      </c>
      <c r="I560" s="172">
        <f t="shared" si="395"/>
        <v>3.8999999999999998E-3</v>
      </c>
      <c r="J560" s="14">
        <f t="shared" si="396"/>
        <v>6</v>
      </c>
      <c r="K560" s="18">
        <f t="shared" si="397"/>
        <v>0.14570005277155412</v>
      </c>
      <c r="L560" s="18">
        <f t="shared" si="398"/>
        <v>6.6666666666666671E-3</v>
      </c>
      <c r="M560" s="6">
        <f t="shared" si="399"/>
        <v>2409.0075232301915</v>
      </c>
      <c r="N560" s="6">
        <f t="shared" si="436"/>
        <v>9.3951293405977463</v>
      </c>
      <c r="O560" s="6">
        <f t="shared" si="400"/>
        <v>3875524.9888528679</v>
      </c>
      <c r="P560" s="6">
        <f>IF($B560&lt;$D$12,0,IF('Plot Data'!X510&gt;0,'Plot Data'!X510,MAX(0,MIN($D$15,$O560))))</f>
        <v>36345</v>
      </c>
      <c r="Q560" s="97">
        <f t="shared" si="401"/>
        <v>32132.571424582049</v>
      </c>
      <c r="R560" s="97">
        <f t="shared" si="402"/>
        <v>4212.4285754179455</v>
      </c>
      <c r="S560" s="6">
        <f t="shared" si="403"/>
        <v>1995.641604386687</v>
      </c>
      <c r="T560" s="6"/>
      <c r="U560" s="6"/>
      <c r="V560" s="6">
        <f t="shared" si="404"/>
        <v>413.36591884350429</v>
      </c>
      <c r="W560" s="149">
        <f t="shared" si="437"/>
        <v>0.95448490825469312</v>
      </c>
      <c r="X560" s="97">
        <f t="shared" si="405"/>
        <v>26372.446121956364</v>
      </c>
      <c r="Y560" s="6">
        <f t="shared" si="406"/>
        <v>465.75191207569225</v>
      </c>
      <c r="Z560" s="6">
        <f t="shared" si="407"/>
        <v>1911.2295211293379</v>
      </c>
      <c r="AA560" s="6">
        <f t="shared" si="408"/>
        <v>1769.8572658876305</v>
      </c>
      <c r="AB560" s="6">
        <f t="shared" si="409"/>
        <v>93.803904839203184</v>
      </c>
      <c r="AC560" s="6">
        <f t="shared" si="410"/>
        <v>71.448339943959553</v>
      </c>
      <c r="AD560" s="6">
        <f t="array" ref="AD560">SUM(($A560-A530:A560=J530:J560)*(N530:N560))</f>
        <v>9.1458807218223104</v>
      </c>
      <c r="AE560" s="6">
        <f t="shared" si="411"/>
        <v>7494302.8315141173</v>
      </c>
      <c r="AF560" s="6">
        <f t="shared" si="438"/>
        <v>4398091.5939029967</v>
      </c>
      <c r="AG560" s="6">
        <f t="shared" si="439"/>
        <v>923411.7110171552</v>
      </c>
      <c r="AH560" s="6">
        <f t="shared" si="412"/>
        <v>1317677.5850824602</v>
      </c>
      <c r="AI560" s="6">
        <f t="shared" si="413"/>
        <v>258237.05081090634</v>
      </c>
      <c r="AJ560" s="6">
        <f t="shared" si="414"/>
        <v>7178.3192502469101</v>
      </c>
      <c r="AK560" s="6">
        <f t="shared" si="415"/>
        <v>9381.5750981445235</v>
      </c>
      <c r="AL560" s="6">
        <f t="shared" si="416"/>
        <v>1187.253226498241</v>
      </c>
      <c r="AM560" s="6">
        <f t="shared" si="417"/>
        <v>17747.147574889674</v>
      </c>
      <c r="AN560" s="6">
        <f t="shared" si="418"/>
        <v>579137.74312570062</v>
      </c>
      <c r="AO560" s="6">
        <f t="shared" si="419"/>
        <v>5697.1684858890312</v>
      </c>
      <c r="AP560" s="6">
        <f t="shared" si="420"/>
        <v>8.9235062942365655</v>
      </c>
      <c r="AQ560" s="14">
        <f t="shared" si="421"/>
        <v>13</v>
      </c>
      <c r="AR560" s="146">
        <f t="shared" si="422"/>
        <v>0</v>
      </c>
      <c r="AS560" s="146">
        <f t="shared" si="423"/>
        <v>0.73</v>
      </c>
      <c r="AT560" s="146">
        <f t="shared" si="424"/>
        <v>1</v>
      </c>
      <c r="AU560" s="77">
        <f t="shared" si="425"/>
        <v>0</v>
      </c>
      <c r="AV560" s="77">
        <f t="shared" si="426"/>
        <v>1315.1568344258239</v>
      </c>
      <c r="AW560" s="77">
        <f t="shared" si="427"/>
        <v>69.218780759253903</v>
      </c>
      <c r="AX560" s="77">
        <f t="shared" si="428"/>
        <v>25.150603252087379</v>
      </c>
      <c r="AY560" s="6">
        <f t="shared" si="440"/>
        <v>1409.5262184371652</v>
      </c>
      <c r="AZ560" s="6">
        <f t="shared" si="429"/>
        <v>398005.23929457011</v>
      </c>
      <c r="BA560" s="6">
        <f t="shared" si="430"/>
        <v>1381.8608410435097</v>
      </c>
      <c r="BB560" s="6">
        <f t="shared" si="431"/>
        <v>860819.1099973853</v>
      </c>
      <c r="BC560" s="6">
        <f t="shared" si="432"/>
        <v>172163.82199947716</v>
      </c>
      <c r="BD560" s="6">
        <f t="shared" si="433"/>
        <v>33860.420374605383</v>
      </c>
      <c r="BE560" s="6">
        <f t="shared" si="434"/>
        <v>2515979</v>
      </c>
      <c r="BF560" s="6">
        <f t="shared" si="441"/>
        <v>1317677.5850824602</v>
      </c>
      <c r="BG560" s="6"/>
      <c r="BH560" s="6"/>
      <c r="BI560" s="51">
        <f t="shared" si="435"/>
        <v>0.71007316151448041</v>
      </c>
      <c r="BT560" s="18"/>
    </row>
    <row r="561" spans="1:72">
      <c r="A561">
        <f t="shared" si="443"/>
        <v>538</v>
      </c>
      <c r="B561" s="30">
        <f t="shared" si="444"/>
        <v>44307</v>
      </c>
      <c r="C561" s="14">
        <f t="shared" si="390"/>
        <v>12</v>
      </c>
      <c r="D561" s="14">
        <f t="shared" si="391"/>
        <v>3</v>
      </c>
      <c r="E561" s="14">
        <f t="shared" si="392"/>
        <v>3</v>
      </c>
      <c r="F561" s="53">
        <f t="shared" si="393"/>
        <v>44307</v>
      </c>
      <c r="G561" s="66">
        <f t="shared" si="394"/>
        <v>1.45</v>
      </c>
      <c r="H561" s="66">
        <f t="shared" si="442"/>
        <v>0.1</v>
      </c>
      <c r="I561" s="172">
        <f t="shared" si="395"/>
        <v>3.8999999999999998E-3</v>
      </c>
      <c r="J561" s="14">
        <f t="shared" si="396"/>
        <v>6</v>
      </c>
      <c r="K561" s="18">
        <f t="shared" si="397"/>
        <v>0.145253798782572</v>
      </c>
      <c r="L561" s="18">
        <f t="shared" si="398"/>
        <v>6.6666666666666671E-3</v>
      </c>
      <c r="M561" s="6">
        <f t="shared" si="399"/>
        <v>2413.3025830518891</v>
      </c>
      <c r="N561" s="6">
        <f t="shared" si="436"/>
        <v>9.4118800739023669</v>
      </c>
      <c r="O561" s="6">
        <f t="shared" si="400"/>
        <v>3839093.3313483438</v>
      </c>
      <c r="P561" s="6">
        <f>IF($B561&lt;$D$12,0,IF('Plot Data'!X511&gt;0,'Plot Data'!X511,MAX(0,MIN($D$15,$O561))))</f>
        <v>43797</v>
      </c>
      <c r="Q561" s="97">
        <f t="shared" si="401"/>
        <v>38700.892503611583</v>
      </c>
      <c r="R561" s="97">
        <f t="shared" si="402"/>
        <v>5096.1074963884203</v>
      </c>
      <c r="S561" s="6">
        <f t="shared" si="403"/>
        <v>1994.5352273391402</v>
      </c>
      <c r="T561" s="6"/>
      <c r="U561" s="6"/>
      <c r="V561" s="6">
        <f t="shared" si="404"/>
        <v>418.76735571274872</v>
      </c>
      <c r="W561" s="149">
        <f t="shared" si="437"/>
        <v>0.95405204919916164</v>
      </c>
      <c r="X561" s="97">
        <f t="shared" si="405"/>
        <v>31358.958214361068</v>
      </c>
      <c r="Y561" s="6">
        <f t="shared" si="406"/>
        <v>469.01952419601594</v>
      </c>
      <c r="Z561" s="6">
        <f t="shared" si="407"/>
        <v>1920.3735810166763</v>
      </c>
      <c r="AA561" s="6">
        <f t="shared" si="408"/>
        <v>1782.2741919448606</v>
      </c>
      <c r="AB561" s="6">
        <f t="shared" si="409"/>
        <v>94.354471289213222</v>
      </c>
      <c r="AC561" s="6">
        <f t="shared" si="410"/>
        <v>72.565956707012219</v>
      </c>
      <c r="AD561" s="6">
        <f t="array" ref="AD561">SUM(($A561-A531:A561=J531:J561)*(N531:N561))</f>
        <v>9.1995609506982881</v>
      </c>
      <c r="AE561" s="6">
        <f t="shared" si="411"/>
        <v>7494293.6319531668</v>
      </c>
      <c r="AF561" s="6">
        <f t="shared" si="438"/>
        <v>4357396.1661720462</v>
      </c>
      <c r="AG561" s="6">
        <f t="shared" si="439"/>
        <v>930334.87795069302</v>
      </c>
      <c r="AH561" s="6">
        <f t="shared" si="412"/>
        <v>1349036.5432968212</v>
      </c>
      <c r="AI561" s="6">
        <f t="shared" si="413"/>
        <v>263333.15830729477</v>
      </c>
      <c r="AJ561" s="6">
        <f t="shared" si="414"/>
        <v>7202.2287280861074</v>
      </c>
      <c r="AK561" s="6">
        <f t="shared" si="415"/>
        <v>9425.3200159271273</v>
      </c>
      <c r="AL561" s="6">
        <f t="shared" si="416"/>
        <v>1199.8421801297438</v>
      </c>
      <c r="AM561" s="6">
        <f t="shared" si="417"/>
        <v>17827.390924142979</v>
      </c>
      <c r="AN561" s="6">
        <f t="shared" si="418"/>
        <v>576365.49530216015</v>
      </c>
      <c r="AO561" s="6">
        <f t="shared" si="419"/>
        <v>5706.3680468397297</v>
      </c>
      <c r="AP561" s="6">
        <f t="shared" si="420"/>
        <v>8.9968700863271032</v>
      </c>
      <c r="AQ561" s="14">
        <f t="shared" si="421"/>
        <v>13</v>
      </c>
      <c r="AR561" s="146">
        <f t="shared" si="422"/>
        <v>0</v>
      </c>
      <c r="AS561" s="146">
        <f t="shared" si="423"/>
        <v>0.73</v>
      </c>
      <c r="AT561" s="146">
        <f t="shared" si="424"/>
        <v>1</v>
      </c>
      <c r="AU561" s="77">
        <f t="shared" si="425"/>
        <v>0</v>
      </c>
      <c r="AV561" s="77">
        <f t="shared" si="426"/>
        <v>1320.8241543390379</v>
      </c>
      <c r="AW561" s="77">
        <f t="shared" si="427"/>
        <v>69.517060754686213</v>
      </c>
      <c r="AX561" s="77">
        <f t="shared" si="428"/>
        <v>25.327054306584856</v>
      </c>
      <c r="AY561" s="6">
        <f t="shared" si="440"/>
        <v>1415.6682694003091</v>
      </c>
      <c r="AZ561" s="6">
        <f t="shared" si="429"/>
        <v>399420.90756397042</v>
      </c>
      <c r="BA561" s="6">
        <f t="shared" si="430"/>
        <v>1391.3916752056684</v>
      </c>
      <c r="BB561" s="6">
        <f t="shared" si="431"/>
        <v>863232.41258043714</v>
      </c>
      <c r="BC561" s="6">
        <f t="shared" si="432"/>
        <v>172646.48251608753</v>
      </c>
      <c r="BD561" s="6">
        <f t="shared" si="433"/>
        <v>33954.774845894593</v>
      </c>
      <c r="BE561" s="6">
        <f t="shared" si="434"/>
        <v>2559776</v>
      </c>
      <c r="BF561" s="6">
        <f t="shared" si="441"/>
        <v>1349036.5432968212</v>
      </c>
      <c r="BG561" s="6"/>
      <c r="BH561" s="6"/>
      <c r="BI561" s="51">
        <f t="shared" si="435"/>
        <v>0.70556763636503628</v>
      </c>
      <c r="BT561" s="18"/>
    </row>
    <row r="562" spans="1:72">
      <c r="A562">
        <f t="shared" si="443"/>
        <v>539</v>
      </c>
      <c r="B562" s="30">
        <f t="shared" si="444"/>
        <v>44308</v>
      </c>
      <c r="C562" s="14">
        <f t="shared" si="390"/>
        <v>12</v>
      </c>
      <c r="D562" s="14">
        <f t="shared" si="391"/>
        <v>3</v>
      </c>
      <c r="E562" s="14">
        <f t="shared" si="392"/>
        <v>3</v>
      </c>
      <c r="F562" s="53">
        <f t="shared" si="393"/>
        <v>44308</v>
      </c>
      <c r="G562" s="66">
        <f t="shared" si="394"/>
        <v>1.45</v>
      </c>
      <c r="H562" s="66">
        <f t="shared" si="442"/>
        <v>0.1</v>
      </c>
      <c r="I562" s="172">
        <f t="shared" si="395"/>
        <v>3.8999999999999998E-3</v>
      </c>
      <c r="J562" s="14">
        <f t="shared" si="396"/>
        <v>6</v>
      </c>
      <c r="K562" s="18">
        <f t="shared" si="397"/>
        <v>0.14472837356852941</v>
      </c>
      <c r="L562" s="18">
        <f t="shared" si="398"/>
        <v>6.6666666666666671E-3</v>
      </c>
      <c r="M562" s="6">
        <f t="shared" si="399"/>
        <v>2414.4770340200112</v>
      </c>
      <c r="N562" s="6">
        <f t="shared" si="436"/>
        <v>9.4164604326780434</v>
      </c>
      <c r="O562" s="6">
        <f t="shared" si="400"/>
        <v>3795220.3048746707</v>
      </c>
      <c r="P562" s="6">
        <f>IF($B562&lt;$D$12,0,IF('Plot Data'!X512&gt;0,'Plot Data'!X512,MAX(0,MIN($D$15,$O562))))</f>
        <v>41019</v>
      </c>
      <c r="Q562" s="97">
        <f t="shared" si="401"/>
        <v>36227.13167032168</v>
      </c>
      <c r="R562" s="97">
        <f t="shared" si="402"/>
        <v>4791.8683296783138</v>
      </c>
      <c r="S562" s="6">
        <f t="shared" si="403"/>
        <v>1989.6687035629491</v>
      </c>
      <c r="T562" s="6"/>
      <c r="U562" s="6"/>
      <c r="V562" s="6">
        <f t="shared" si="404"/>
        <v>424.80833045706208</v>
      </c>
      <c r="W562" s="149">
        <f t="shared" si="437"/>
        <v>0.95361641116408957</v>
      </c>
      <c r="X562" s="97">
        <f t="shared" si="405"/>
        <v>32767.990990374441</v>
      </c>
      <c r="Y562" s="6">
        <f t="shared" si="406"/>
        <v>471.77235644606611</v>
      </c>
      <c r="Z562" s="6">
        <f t="shared" si="407"/>
        <v>1927.2060185841533</v>
      </c>
      <c r="AA562" s="6">
        <f t="shared" si="408"/>
        <v>1792.7349544950512</v>
      </c>
      <c r="AB562" s="6">
        <f t="shared" si="409"/>
        <v>94.820247615416307</v>
      </c>
      <c r="AC562" s="6">
        <f t="shared" si="410"/>
        <v>73.634312170300134</v>
      </c>
      <c r="AD562" s="6">
        <f t="array" ref="AD562">SUM(($A562-A532:A562=J532:J562)*(N532:N562))</f>
        <v>9.2449741425030894</v>
      </c>
      <c r="AE562" s="6">
        <f t="shared" si="411"/>
        <v>7494284.3869790239</v>
      </c>
      <c r="AF562" s="6">
        <f t="shared" si="438"/>
        <v>4319179.3657981623</v>
      </c>
      <c r="AG562" s="6">
        <f t="shared" si="439"/>
        <v>933369.21030018316</v>
      </c>
      <c r="AH562" s="6">
        <f t="shared" si="412"/>
        <v>1381804.5342871957</v>
      </c>
      <c r="AI562" s="6">
        <f t="shared" si="413"/>
        <v>268125.02663697308</v>
      </c>
      <c r="AJ562" s="6">
        <f t="shared" si="414"/>
        <v>7217.7273870759009</v>
      </c>
      <c r="AK562" s="6">
        <f t="shared" si="415"/>
        <v>9464.9708324008134</v>
      </c>
      <c r="AL562" s="6">
        <f t="shared" si="416"/>
        <v>1211.7831414323571</v>
      </c>
      <c r="AM562" s="6">
        <f t="shared" si="417"/>
        <v>17894.481360909071</v>
      </c>
      <c r="AN562" s="6">
        <f t="shared" si="418"/>
        <v>573911.76859559328</v>
      </c>
      <c r="AO562" s="6">
        <f t="shared" si="419"/>
        <v>5715.6130209822331</v>
      </c>
      <c r="AP562" s="6">
        <f t="shared" si="420"/>
        <v>9.0646100484104206</v>
      </c>
      <c r="AQ562" s="14">
        <f t="shared" si="421"/>
        <v>13</v>
      </c>
      <c r="AR562" s="146">
        <f t="shared" si="422"/>
        <v>0</v>
      </c>
      <c r="AS562" s="146">
        <f t="shared" si="423"/>
        <v>0.73</v>
      </c>
      <c r="AT562" s="146">
        <f t="shared" si="424"/>
        <v>1</v>
      </c>
      <c r="AU562" s="77">
        <f t="shared" si="425"/>
        <v>0</v>
      </c>
      <c r="AV562" s="77">
        <f t="shared" si="426"/>
        <v>1325.4376729031956</v>
      </c>
      <c r="AW562" s="77">
        <f t="shared" si="427"/>
        <v>69.75987752122083</v>
      </c>
      <c r="AX562" s="77">
        <f t="shared" si="428"/>
        <v>25.475707248087573</v>
      </c>
      <c r="AY562" s="6">
        <f t="shared" si="440"/>
        <v>1420.673257672504</v>
      </c>
      <c r="AZ562" s="6">
        <f t="shared" si="429"/>
        <v>400841.58082164294</v>
      </c>
      <c r="BA562" s="6">
        <f t="shared" si="430"/>
        <v>1400.0293366429064</v>
      </c>
      <c r="BB562" s="6">
        <f t="shared" si="431"/>
        <v>865646.88961445715</v>
      </c>
      <c r="BC562" s="6">
        <f t="shared" si="432"/>
        <v>173129.37792289152</v>
      </c>
      <c r="BD562" s="6">
        <f t="shared" si="433"/>
        <v>34049.595093510012</v>
      </c>
      <c r="BE562" s="6">
        <f t="shared" si="434"/>
        <v>2600795</v>
      </c>
      <c r="BF562" s="6">
        <f t="shared" si="441"/>
        <v>1381804.5342871957</v>
      </c>
      <c r="BG562" s="6"/>
      <c r="BH562" s="6"/>
      <c r="BI562" s="51">
        <f t="shared" si="435"/>
        <v>0.70087393337039727</v>
      </c>
      <c r="BT562" s="18"/>
    </row>
    <row r="563" spans="1:72">
      <c r="A563">
        <f t="shared" si="443"/>
        <v>540</v>
      </c>
      <c r="B563" s="30">
        <f t="shared" si="444"/>
        <v>44309</v>
      </c>
      <c r="C563" s="14">
        <f t="shared" si="390"/>
        <v>12</v>
      </c>
      <c r="D563" s="14">
        <f t="shared" si="391"/>
        <v>3</v>
      </c>
      <c r="E563" s="14">
        <f t="shared" si="392"/>
        <v>3</v>
      </c>
      <c r="F563" s="53">
        <f t="shared" si="393"/>
        <v>44309</v>
      </c>
      <c r="G563" s="66">
        <f t="shared" si="394"/>
        <v>1.45</v>
      </c>
      <c r="H563" s="66">
        <f t="shared" si="442"/>
        <v>0.1</v>
      </c>
      <c r="I563" s="172">
        <f t="shared" si="395"/>
        <v>3.8999999999999998E-3</v>
      </c>
      <c r="J563" s="14">
        <f t="shared" si="396"/>
        <v>6</v>
      </c>
      <c r="K563" s="18">
        <f t="shared" si="397"/>
        <v>0.14417895207356363</v>
      </c>
      <c r="L563" s="18">
        <f t="shared" si="398"/>
        <v>6.6666666666666671E-3</v>
      </c>
      <c r="M563" s="6">
        <f t="shared" si="399"/>
        <v>2413.3725013198741</v>
      </c>
      <c r="N563" s="6">
        <f t="shared" si="436"/>
        <v>9.4121527551475079</v>
      </c>
      <c r="O563" s="6">
        <f t="shared" si="400"/>
        <v>3754136.4197753975</v>
      </c>
      <c r="P563" s="6">
        <f>IF($B563&lt;$D$12,0,IF('Plot Data'!X513&gt;0,'Plot Data'!X513,MAX(0,MIN($D$15,$O563))))</f>
        <v>41503</v>
      </c>
      <c r="Q563" s="97">
        <f t="shared" si="401"/>
        <v>36635.103719753417</v>
      </c>
      <c r="R563" s="97">
        <f t="shared" si="402"/>
        <v>4867.8962802465858</v>
      </c>
      <c r="S563" s="6">
        <f t="shared" si="403"/>
        <v>1984.5201921822895</v>
      </c>
      <c r="T563" s="6"/>
      <c r="U563" s="6"/>
      <c r="V563" s="6">
        <f t="shared" si="404"/>
        <v>428.85230913758488</v>
      </c>
      <c r="W563" s="149">
        <f t="shared" si="437"/>
        <v>0.95317825593521965</v>
      </c>
      <c r="X563" s="97">
        <f t="shared" si="405"/>
        <v>35388.189071219742</v>
      </c>
      <c r="Y563" s="6">
        <f t="shared" si="406"/>
        <v>474.10123807708152</v>
      </c>
      <c r="Z563" s="6">
        <f t="shared" si="407"/>
        <v>1930.6420664415114</v>
      </c>
      <c r="AA563" s="6">
        <f t="shared" si="408"/>
        <v>1801.5847046929098</v>
      </c>
      <c r="AB563" s="6">
        <f t="shared" si="409"/>
        <v>95.228850348885231</v>
      </c>
      <c r="AC563" s="6">
        <f t="shared" si="410"/>
        <v>74.653733265845105</v>
      </c>
      <c r="AD563" s="6">
        <f t="array" ref="AD563">SUM(($A563-A533:A563=J533:J563)*(N533:N563))</f>
        <v>9.2848129090163098</v>
      </c>
      <c r="AE563" s="6">
        <f t="shared" si="411"/>
        <v>7494275.1021661153</v>
      </c>
      <c r="AF563" s="6">
        <f t="shared" si="438"/>
        <v>4280559.7418862265</v>
      </c>
      <c r="AG563" s="6">
        <f t="shared" si="439"/>
        <v>934187.27263957926</v>
      </c>
      <c r="AH563" s="6">
        <f t="shared" si="412"/>
        <v>1417192.7233584153</v>
      </c>
      <c r="AI563" s="6">
        <f t="shared" si="413"/>
        <v>272992.92291721969</v>
      </c>
      <c r="AJ563" s="6">
        <f t="shared" si="414"/>
        <v>7226.3565838771819</v>
      </c>
      <c r="AK563" s="6">
        <f t="shared" si="415"/>
        <v>9498.7993438005287</v>
      </c>
      <c r="AL563" s="6">
        <f t="shared" si="416"/>
        <v>1223.0734456063808</v>
      </c>
      <c r="AM563" s="6">
        <f t="shared" si="417"/>
        <v>17948.229373284092</v>
      </c>
      <c r="AN563" s="6">
        <f t="shared" si="418"/>
        <v>571394.21199138253</v>
      </c>
      <c r="AO563" s="6">
        <f t="shared" si="419"/>
        <v>5724.8978338912493</v>
      </c>
      <c r="AP563" s="6">
        <f t="shared" si="420"/>
        <v>9.1268042214459069</v>
      </c>
      <c r="AQ563" s="14">
        <f t="shared" si="421"/>
        <v>13</v>
      </c>
      <c r="AR563" s="146">
        <f t="shared" si="422"/>
        <v>0</v>
      </c>
      <c r="AS563" s="146">
        <f t="shared" si="423"/>
        <v>0.73</v>
      </c>
      <c r="AT563" s="146">
        <f t="shared" si="424"/>
        <v>1</v>
      </c>
      <c r="AU563" s="77">
        <f t="shared" si="425"/>
        <v>0</v>
      </c>
      <c r="AV563" s="77">
        <f t="shared" si="426"/>
        <v>1331.779078435065</v>
      </c>
      <c r="AW563" s="77">
        <f t="shared" si="427"/>
        <v>70.093635707108689</v>
      </c>
      <c r="AX563" s="77">
        <f t="shared" si="428"/>
        <v>25.601466856162403</v>
      </c>
      <c r="AY563" s="6">
        <f t="shared" si="440"/>
        <v>1427.4741809983361</v>
      </c>
      <c r="AZ563" s="6">
        <f t="shared" si="429"/>
        <v>402269.05500264128</v>
      </c>
      <c r="BA563" s="6">
        <f t="shared" si="430"/>
        <v>1407.801278425896</v>
      </c>
      <c r="BB563" s="6">
        <f t="shared" si="431"/>
        <v>868060.262115777</v>
      </c>
      <c r="BC563" s="6">
        <f t="shared" si="432"/>
        <v>173612.05242315549</v>
      </c>
      <c r="BD563" s="6">
        <f t="shared" si="433"/>
        <v>34144.823943858893</v>
      </c>
      <c r="BE563" s="6">
        <f t="shared" si="434"/>
        <v>2642298</v>
      </c>
      <c r="BF563" s="6">
        <f t="shared" si="441"/>
        <v>1417192.7233584153</v>
      </c>
      <c r="BG563" s="6"/>
      <c r="BH563" s="6"/>
      <c r="BI563" s="51">
        <f t="shared" si="435"/>
        <v>0.69583074325875172</v>
      </c>
      <c r="BT563" s="18"/>
    </row>
    <row r="564" spans="1:72">
      <c r="A564">
        <f t="shared" si="443"/>
        <v>541</v>
      </c>
      <c r="B564" s="30">
        <f t="shared" si="444"/>
        <v>44310</v>
      </c>
      <c r="C564" s="14">
        <f t="shared" si="390"/>
        <v>12</v>
      </c>
      <c r="D564" s="14">
        <f t="shared" si="391"/>
        <v>3</v>
      </c>
      <c r="E564" s="14">
        <f t="shared" si="392"/>
        <v>3</v>
      </c>
      <c r="F564" s="53">
        <f t="shared" si="393"/>
        <v>44310</v>
      </c>
      <c r="G564" s="66">
        <f t="shared" si="394"/>
        <v>1.45</v>
      </c>
      <c r="H564" s="66">
        <f t="shared" si="442"/>
        <v>0.1</v>
      </c>
      <c r="I564" s="172">
        <f t="shared" si="395"/>
        <v>3.8999999999999998E-3</v>
      </c>
      <c r="J564" s="14">
        <f t="shared" si="396"/>
        <v>6</v>
      </c>
      <c r="K564" s="18">
        <f t="shared" si="397"/>
        <v>0.14285714285714285</v>
      </c>
      <c r="L564" s="18">
        <f t="shared" si="398"/>
        <v>6.6666666666666671E-3</v>
      </c>
      <c r="M564" s="6">
        <f t="shared" si="399"/>
        <v>2397.4618126389537</v>
      </c>
      <c r="N564" s="6">
        <f t="shared" si="436"/>
        <v>9.3501010692919184</v>
      </c>
      <c r="O564" s="6">
        <f t="shared" si="400"/>
        <v>3712579.8418739066</v>
      </c>
      <c r="P564" s="6">
        <f>IF($B564&lt;$D$12,0,IF('Plot Data'!X514&gt;0,'Plot Data'!X514,MAX(0,MIN($D$15,$O564))))</f>
        <v>43050.5</v>
      </c>
      <c r="Q564" s="97">
        <f t="shared" si="401"/>
        <v>37980.62366622399</v>
      </c>
      <c r="R564" s="97">
        <f t="shared" si="402"/>
        <v>5069.8763337760065</v>
      </c>
      <c r="S564" s="6">
        <f t="shared" si="403"/>
        <v>1967.9724614263162</v>
      </c>
      <c r="T564" s="6"/>
      <c r="U564" s="6"/>
      <c r="V564" s="6">
        <f t="shared" si="404"/>
        <v>429.48935121263742</v>
      </c>
      <c r="W564" s="149">
        <f t="shared" si="437"/>
        <v>0.9527400355454525</v>
      </c>
      <c r="X564" s="97">
        <f t="shared" si="405"/>
        <v>31723.808671938637</v>
      </c>
      <c r="Y564" s="6">
        <f t="shared" si="406"/>
        <v>476.14425174442613</v>
      </c>
      <c r="Z564" s="6">
        <f t="shared" si="407"/>
        <v>1931.5816272160091</v>
      </c>
      <c r="AA564" s="6">
        <f t="shared" si="408"/>
        <v>1809.3481566288192</v>
      </c>
      <c r="AB564" s="6">
        <f t="shared" si="409"/>
        <v>95.561476056466887</v>
      </c>
      <c r="AC564" s="6">
        <f t="shared" si="410"/>
        <v>75.650962387652356</v>
      </c>
      <c r="AD564" s="6">
        <f t="array" ref="AD564">SUM(($A564-A534:A564=J534:J564)*(N534:N564))</f>
        <v>9.3172439155055216</v>
      </c>
      <c r="AE564" s="6">
        <f t="shared" si="411"/>
        <v>7494265.7849222003</v>
      </c>
      <c r="AF564" s="6">
        <f t="shared" si="438"/>
        <v>4240611.1457585758</v>
      </c>
      <c r="AG564" s="6">
        <f t="shared" si="439"/>
        <v>940014.59828265198</v>
      </c>
      <c r="AH564" s="6">
        <f t="shared" si="412"/>
        <v>1448916.532030354</v>
      </c>
      <c r="AI564" s="6">
        <f t="shared" si="413"/>
        <v>278062.79925099568</v>
      </c>
      <c r="AJ564" s="6">
        <f t="shared" si="414"/>
        <v>7216.0925175557022</v>
      </c>
      <c r="AK564" s="6">
        <f t="shared" si="415"/>
        <v>9525.4713383312501</v>
      </c>
      <c r="AL564" s="6">
        <f t="shared" si="416"/>
        <v>1233.66671535969</v>
      </c>
      <c r="AM564" s="6">
        <f t="shared" si="417"/>
        <v>17975.230571246644</v>
      </c>
      <c r="AN564" s="6">
        <f t="shared" si="418"/>
        <v>568685.47902836732</v>
      </c>
      <c r="AO564" s="6">
        <f t="shared" si="419"/>
        <v>5734.2150778067553</v>
      </c>
      <c r="AP564" s="6">
        <f t="shared" si="420"/>
        <v>9.1831305068066538</v>
      </c>
      <c r="AQ564" s="14">
        <f t="shared" si="421"/>
        <v>13</v>
      </c>
      <c r="AR564" s="146">
        <f t="shared" si="422"/>
        <v>0</v>
      </c>
      <c r="AS564" s="146">
        <f t="shared" si="423"/>
        <v>0.73</v>
      </c>
      <c r="AT564" s="146">
        <f t="shared" si="424"/>
        <v>1</v>
      </c>
      <c r="AU564" s="77">
        <f t="shared" si="425"/>
        <v>0</v>
      </c>
      <c r="AV564" s="77">
        <f t="shared" si="426"/>
        <v>1336.5173738881101</v>
      </c>
      <c r="AW564" s="77">
        <f t="shared" si="427"/>
        <v>70.343019678321596</v>
      </c>
      <c r="AX564" s="77">
        <f t="shared" si="428"/>
        <v>25.711789594199018</v>
      </c>
      <c r="AY564" s="6">
        <f t="shared" si="440"/>
        <v>1432.5721831606306</v>
      </c>
      <c r="AZ564" s="6">
        <f t="shared" si="429"/>
        <v>403701.62718580192</v>
      </c>
      <c r="BA564" s="6">
        <f t="shared" si="430"/>
        <v>1414.6684813443073</v>
      </c>
      <c r="BB564" s="6">
        <f t="shared" si="431"/>
        <v>870457.72392841591</v>
      </c>
      <c r="BC564" s="6">
        <f t="shared" si="432"/>
        <v>174091.54478568328</v>
      </c>
      <c r="BD564" s="6">
        <f t="shared" si="433"/>
        <v>34240.385419915357</v>
      </c>
      <c r="BE564" s="6">
        <f t="shared" si="434"/>
        <v>2685348.5</v>
      </c>
      <c r="BF564" s="6">
        <f t="shared" si="441"/>
        <v>1448916.532030354</v>
      </c>
      <c r="BG564" s="6"/>
      <c r="BH564" s="6"/>
      <c r="BI564" s="51">
        <f t="shared" si="435"/>
        <v>0.69127862458043432</v>
      </c>
      <c r="BT564" s="18"/>
    </row>
    <row r="565" spans="1:72">
      <c r="A565">
        <f t="shared" si="443"/>
        <v>542</v>
      </c>
      <c r="B565" s="30">
        <f t="shared" si="444"/>
        <v>44311</v>
      </c>
      <c r="C565" s="14">
        <f t="shared" si="390"/>
        <v>12</v>
      </c>
      <c r="D565" s="14">
        <f t="shared" si="391"/>
        <v>3</v>
      </c>
      <c r="E565" s="14">
        <f t="shared" si="392"/>
        <v>3</v>
      </c>
      <c r="F565" s="53">
        <f t="shared" si="393"/>
        <v>44311</v>
      </c>
      <c r="G565" s="66">
        <f t="shared" si="394"/>
        <v>1.45</v>
      </c>
      <c r="H565" s="66">
        <f t="shared" si="442"/>
        <v>0.1</v>
      </c>
      <c r="I565" s="172">
        <f t="shared" si="395"/>
        <v>3.8999999999999998E-3</v>
      </c>
      <c r="J565" s="14">
        <f t="shared" si="396"/>
        <v>6</v>
      </c>
      <c r="K565" s="18">
        <f t="shared" si="397"/>
        <v>0.14285714285714285</v>
      </c>
      <c r="L565" s="18">
        <f t="shared" si="398"/>
        <v>6.6666666666666671E-3</v>
      </c>
      <c r="M565" s="6">
        <f t="shared" si="399"/>
        <v>2399.8764241814865</v>
      </c>
      <c r="N565" s="6">
        <f t="shared" si="436"/>
        <v>9.3595180543077969</v>
      </c>
      <c r="O565" s="6">
        <f t="shared" si="400"/>
        <v>3669498.4711983101</v>
      </c>
      <c r="P565" s="6">
        <f>IF($B565&lt;$D$12,0,IF('Plot Data'!X515&gt;0,'Plot Data'!X515,MAX(0,MIN($D$15,$O565))))</f>
        <v>15446</v>
      </c>
      <c r="Q565" s="97">
        <f t="shared" si="401"/>
        <v>13619.554971885042</v>
      </c>
      <c r="R565" s="97">
        <f t="shared" si="402"/>
        <v>1826.4450281149579</v>
      </c>
      <c r="S565" s="6">
        <f t="shared" si="403"/>
        <v>1964.4234530032979</v>
      </c>
      <c r="T565" s="6"/>
      <c r="U565" s="6"/>
      <c r="V565" s="6">
        <f t="shared" si="404"/>
        <v>435.45297117818876</v>
      </c>
      <c r="W565" s="149">
        <f t="shared" si="437"/>
        <v>0.95229868763447689</v>
      </c>
      <c r="X565" s="97">
        <f t="shared" si="405"/>
        <v>12993.392162108155</v>
      </c>
      <c r="Y565" s="6">
        <f t="shared" si="406"/>
        <v>477.80738028233446</v>
      </c>
      <c r="Z565" s="6">
        <f t="shared" si="407"/>
        <v>1930.6980010558993</v>
      </c>
      <c r="AA565" s="6">
        <f t="shared" si="408"/>
        <v>1815.6680450728709</v>
      </c>
      <c r="AB565" s="6">
        <f t="shared" si="409"/>
        <v>96.018679050833825</v>
      </c>
      <c r="AC565" s="6">
        <f t="shared" si="410"/>
        <v>76.627928940309459</v>
      </c>
      <c r="AD565" s="6">
        <f t="array" ref="AD565">SUM(($A565-A535:A565=J535:J565)*(N535:N565))</f>
        <v>9.3618212074562965</v>
      </c>
      <c r="AE565" s="6">
        <f t="shared" si="411"/>
        <v>7494256.423100993</v>
      </c>
      <c r="AF565" s="6">
        <f t="shared" si="438"/>
        <v>4225027.1673336877</v>
      </c>
      <c r="AG565" s="6">
        <f t="shared" si="439"/>
        <v>940205.30812125059</v>
      </c>
      <c r="AH565" s="6">
        <f t="shared" si="412"/>
        <v>1461909.9241924621</v>
      </c>
      <c r="AI565" s="6">
        <f t="shared" si="413"/>
        <v>279889.24427911063</v>
      </c>
      <c r="AJ565" s="6">
        <f t="shared" si="414"/>
        <v>7207.4635603989545</v>
      </c>
      <c r="AK565" s="6">
        <f t="shared" si="415"/>
        <v>9544.482615263445</v>
      </c>
      <c r="AL565" s="6">
        <f t="shared" si="416"/>
        <v>1243.6956442627579</v>
      </c>
      <c r="AM565" s="6">
        <f t="shared" si="417"/>
        <v>17995.641819925157</v>
      </c>
      <c r="AN565" s="6">
        <f t="shared" si="418"/>
        <v>569229.13735454786</v>
      </c>
      <c r="AO565" s="6">
        <f t="shared" si="419"/>
        <v>5743.5768990142114</v>
      </c>
      <c r="AP565" s="6">
        <f t="shared" si="420"/>
        <v>9.2337794474969996</v>
      </c>
      <c r="AQ565" s="14">
        <f t="shared" si="421"/>
        <v>13</v>
      </c>
      <c r="AR565" s="146">
        <f t="shared" si="422"/>
        <v>0</v>
      </c>
      <c r="AS565" s="146">
        <f t="shared" si="423"/>
        <v>0.73</v>
      </c>
      <c r="AT565" s="146">
        <f t="shared" si="424"/>
        <v>1</v>
      </c>
      <c r="AU565" s="77">
        <f t="shared" si="425"/>
        <v>0</v>
      </c>
      <c r="AV565" s="77">
        <f t="shared" si="426"/>
        <v>1338.9002730771879</v>
      </c>
      <c r="AW565" s="77">
        <f t="shared" si="427"/>
        <v>70.46843542511516</v>
      </c>
      <c r="AX565" s="77">
        <f t="shared" si="428"/>
        <v>25.801598535246058</v>
      </c>
      <c r="AY565" s="6">
        <f t="shared" si="440"/>
        <v>1435.170307037549</v>
      </c>
      <c r="AZ565" s="6">
        <f t="shared" si="429"/>
        <v>405136.79749283945</v>
      </c>
      <c r="BA565" s="6">
        <f t="shared" si="430"/>
        <v>1420.5147043768334</v>
      </c>
      <c r="BB565" s="6">
        <f t="shared" si="431"/>
        <v>872857.60035259742</v>
      </c>
      <c r="BC565" s="6">
        <f t="shared" si="432"/>
        <v>174571.52007051956</v>
      </c>
      <c r="BD565" s="6">
        <f t="shared" si="433"/>
        <v>34336.404098966188</v>
      </c>
      <c r="BE565" s="6">
        <f t="shared" si="434"/>
        <v>2700794.5</v>
      </c>
      <c r="BF565" s="6">
        <f t="shared" si="441"/>
        <v>1461909.9241924621</v>
      </c>
      <c r="BG565" s="6"/>
      <c r="BH565" s="6"/>
      <c r="BI565" s="51">
        <f t="shared" si="435"/>
        <v>0.68922547933283218</v>
      </c>
      <c r="BT565" s="18"/>
    </row>
    <row r="566" spans="1:72">
      <c r="A566">
        <f t="shared" si="443"/>
        <v>543</v>
      </c>
      <c r="B566" s="30">
        <f t="shared" si="444"/>
        <v>44312</v>
      </c>
      <c r="C566" s="14">
        <f t="shared" ref="C566:C629" si="445">IF($B566&lt;$K$4,1,IF($B566&lt;$K$5,2,IF($B566&lt;$K$6,3,IF($B566&lt;$K$7,4,IF($B566&lt;$K$8,5,IF($B566&lt;$K$9,6,IF($B566&lt;$K$10,7,IF($B566&lt;$K$11,8,IF($B566&lt;$K$12,9,IF($B566&lt;$K$13,10,IF($B566&lt;$K$14,11,IF($B566&lt;$K$15,12,IF($B566&lt;$K$16,13,IF($B566&lt;$K$17,14,IF($B566&lt;$K$18,15,16)))))))))))))))</f>
        <v>12</v>
      </c>
      <c r="D566" s="14">
        <f t="shared" ref="D566:D629" si="446">IF($B566&lt;$S$2,IF(G565&lt;$V$3,1,IF(G565&lt;$V$4,2,IF(G565&lt;$V$5,3,4))),IF($E565=1,IF($BA565&lt;$Z$2,2,1),IF($E565=2,IF($BA565&lt;$Z$2,3,IF($BA565&gt;$Z$3,1,2)),IF($E565=3,IF($BA565&lt;$Z$2,4,IF($BA565&gt;$Z$3,2,3)),IF($E565=4,IF($BA565&gt;$Z$3,3,4),5)))))</f>
        <v>3</v>
      </c>
      <c r="E566" s="14">
        <f t="shared" ref="E566:E629" si="447">IF($B566&lt;$S$2,$D566,IF($B566-$F565&gt;INDEX($Y$11:$AB$14,$E565,$D566),$D566,$E565))</f>
        <v>3</v>
      </c>
      <c r="F566" s="53">
        <f t="shared" ref="F566:F629" si="448">IF($B566&lt;$S$2,$B566,IF($E566=$E565,$F565,$B566))</f>
        <v>44312</v>
      </c>
      <c r="G566" s="66">
        <f t="shared" ref="G566:G629" si="449">IF($B566&lt;$S$2,INDEX($N$3:$N$18,$C566,$N$2),INDEX($V$3:$V$6,$E566,$V$2))</f>
        <v>1.45</v>
      </c>
      <c r="H566" s="66">
        <f t="shared" si="442"/>
        <v>0.1</v>
      </c>
      <c r="I566" s="172">
        <f t="shared" ref="I566:I629" si="450">IF($B566&lt;$R$10,$S$9,IF($B566&lt;$R$11,$S$10,IF($B566&lt;$R$12,$S$11,IF($B566&lt;$R$13,$S$12,IF($B566&lt;$R$14,$S$13,IF($B566&lt;$R$15,$S$14,IF($B566&lt;$R$16,$S$15,IF($B566&lt;$R$17,$S$16,IF($B566&lt;$R$18,$S$17,$S$18)))))))))</f>
        <v>3.8999999999999998E-3</v>
      </c>
      <c r="J566" s="14">
        <f t="shared" ref="J566:J629" si="451">IF($B566&lt;$R$10,$T$9,IF($B566&lt;$R$11,$T$10,IF($B566&lt;$R$12,$T$11,IF($B566&lt;$R$13,$T$12,IF($B566&lt;$R$14,$T$13,IF($B566&lt;$R$15,$T$14,IF($B566&lt;$R$16,$T$15,IF($B566&lt;$R$17,$T$16,IF($B566&lt;$R$18,$T$17,$T$18)))))))))</f>
        <v>6</v>
      </c>
      <c r="K566" s="18">
        <f t="shared" ref="K566:K629" si="452">IF(ABS(1-$BI565*$G566)&lt;$G$19,1/$G$6,(($BI565*$G566)^(1/$G$6)-1)/(1-1/($BI565*$G566)))</f>
        <v>0.14285714285714285</v>
      </c>
      <c r="L566" s="18">
        <f t="shared" ref="L566:L629" si="453">IF($G$8-$E$8&gt;1,H566/($G$8-$E$8),H566)</f>
        <v>6.6666666666666671E-3</v>
      </c>
      <c r="M566" s="6">
        <f t="shared" ref="M566:M629" si="454">IF($B566=$K$4,$O$4,$K566*($AJ565+$AK565)+$L566*$AL565)</f>
        <v>2401.4264722468565</v>
      </c>
      <c r="N566" s="6">
        <f t="shared" si="436"/>
        <v>9.3655632417627395</v>
      </c>
      <c r="O566" s="6">
        <f t="shared" ref="O566:O629" si="455">MAX(0,$G$14*(AE565-AM565)-BE565)</f>
        <v>3654027.1640889077</v>
      </c>
      <c r="P566" s="6">
        <f>IF($B566&lt;$D$12,0,IF('Plot Data'!X516&gt;0,'Plot Data'!X516,MAX(0,MIN($D$15,$O566))))</f>
        <v>24993.5</v>
      </c>
      <c r="Q566" s="97">
        <f t="shared" ref="Q566:Q629" si="456">$P566*$AF565/($AF565+$AN565)</f>
        <v>22025.984802583771</v>
      </c>
      <c r="R566" s="97">
        <f t="shared" ref="R566:R629" si="457">$P566*$AN565/($AF565+$AN565)</f>
        <v>2967.515197416225</v>
      </c>
      <c r="S566" s="6">
        <f t="shared" ref="S566:S629" si="458">$M566*AF565/($AF565+$AG565)</f>
        <v>1964.3050208894283</v>
      </c>
      <c r="T566" s="6"/>
      <c r="U566" s="6"/>
      <c r="V566" s="6">
        <f t="shared" ref="V566:V629" si="459">$M566*AG565/($AF565+$AG565)</f>
        <v>437.12145135742799</v>
      </c>
      <c r="W566" s="149">
        <f t="shared" si="437"/>
        <v>0.95185594371368754</v>
      </c>
      <c r="X566" s="97">
        <f t="shared" ref="X566:X629" si="460">$G$13*($W566/INDEX($W$24:$W$896,$A566-$G$12,$W$23))*INDEX($Q$24:$Q$896,$A566-$G$12,$Q$23)</f>
        <v>19453.363598945805</v>
      </c>
      <c r="Y566" s="6">
        <f t="shared" ref="Y566:Y629" si="461">$D$6*INDEX($M$24:$M$896,$A566-$G$6,$M$23)</f>
        <v>480.09339525416908</v>
      </c>
      <c r="Z566" s="6">
        <f t="shared" ref="Z566:Z629" si="462">($D$7+$D$8)*INDEX($M$24:$M$896,$A566-$E$7,$M$23)</f>
        <v>1917.969450111163</v>
      </c>
      <c r="AA566" s="6">
        <f t="shared" ref="AA566:AA629" si="463">$D$7*INDEX($M$24:$M$896,$A566-$G$7,$M$23)</f>
        <v>1824.3549019658426</v>
      </c>
      <c r="AB566" s="6">
        <f t="shared" ref="AB566:AB629" si="464">$D$8*INDEX($M$24:$M$896,$A566-$E$8,$M$23)</f>
        <v>96.360300929207668</v>
      </c>
      <c r="AC566" s="6">
        <f t="shared" ref="AC566:AC629" si="465">($D$8-INDEX($I$24:$I$896,$A566-$G$8,1))*INDEX($M$24:$M$896,$A566-$G$8,1)</f>
        <v>77.68252417341597</v>
      </c>
      <c r="AD566" s="6">
        <f t="array" ref="AD566">SUM(($A566-A536:A566=J536:J566)*(N536:N566))</f>
        <v>9.3951293405977463</v>
      </c>
      <c r="AE566" s="6">
        <f t="shared" ref="AE566:AE629" si="466">AE565-AD566</f>
        <v>7494247.0279716523</v>
      </c>
      <c r="AF566" s="6">
        <f t="shared" si="438"/>
        <v>4201036.8775102142</v>
      </c>
      <c r="AG566" s="6">
        <f t="shared" si="439"/>
        <v>942340.80787353124</v>
      </c>
      <c r="AH566" s="6">
        <f t="shared" ref="AH566:AH629" si="467">AH565+X566</f>
        <v>1481363.2877914079</v>
      </c>
      <c r="AI566" s="6">
        <f t="shared" ref="AI566:AI629" si="468">AI565+R566</f>
        <v>282856.75947652687</v>
      </c>
      <c r="AJ566" s="6">
        <f t="shared" ref="AJ566:AJ629" si="469">AJ565+S566+V566-Z566-Y566</f>
        <v>7210.8271872804798</v>
      </c>
      <c r="AK566" s="6">
        <f t="shared" ref="AK566:AK629" si="470">AK565+Z566-AB566-AA566</f>
        <v>9541.7368624795581</v>
      </c>
      <c r="AL566" s="6">
        <f t="shared" ref="AL566:AL629" si="471">AL565+AB566-AD566-AC566</f>
        <v>1252.9782916779518</v>
      </c>
      <c r="AM566" s="6">
        <f t="shared" ref="AM566:AM665" si="472">AJ566+AK566+AL566</f>
        <v>18005.542341437991</v>
      </c>
      <c r="AN566" s="6">
        <f t="shared" ref="AN566:AN629" si="473">AN565+Y566+AA566+AC566-R566</f>
        <v>568643.75297852512</v>
      </c>
      <c r="AO566" s="6">
        <f t="shared" ref="AO566:AO629" si="474">AO565+AD566</f>
        <v>5752.9720283548095</v>
      </c>
      <c r="AP566" s="6">
        <f t="shared" ref="AP566:AP629" si="475">(INDEX($AO$24:$AO$896,$A566)-INDEX($AO$24:$AO$896,$A566-$G$16))/$G$16</f>
        <v>9.2784890268000844</v>
      </c>
      <c r="AQ566" s="14">
        <f t="shared" ref="AQ566:AQ629" si="476">IF($B566&lt;$AD$4,1,IF($B566&lt;$AD$5,2,IF($B566&lt;$AD$6,3,IF($B566&lt;$AD$7,4,IF($B566&lt;$AD$8,5,IF($B566&lt;$AD$9,6,IF($B566&lt;$AD$10,7,IF($B566&lt;$AD$11,8,IF($B566&lt;$AD$12,9,IF($B566&lt;$AD$13,10,IF($B566&lt;$AH$2,10,IF($B566&lt;$AD$14,11,IF($B566&lt;$AD$15,12,IF($B566&lt;$AD$16,13,IF($B566&lt;$AD$17,14,IF($B566&lt;$AD$18,15,16))))))))))))))))</f>
        <v>13</v>
      </c>
      <c r="AR566" s="146">
        <f t="shared" ref="AR566:AR629" si="477">INDEX($AE$3:$AF$18,$AQ566,$AF$2)</f>
        <v>0</v>
      </c>
      <c r="AS566" s="146">
        <f t="shared" ref="AS566:AS629" si="478">INDEX($AE$3:$AF$18,$AQ566,$AE$2)</f>
        <v>0.73</v>
      </c>
      <c r="AT566" s="146">
        <f t="shared" ref="AT566:AT629" si="479">IF($B566&lt;$AH$3,0,$AI$3)</f>
        <v>1</v>
      </c>
      <c r="AU566" s="77">
        <f t="shared" ref="AU566:AU629" si="480">AR566*$D$6*INDEX($M$24:$M$896,$A566-$F$6,$M$23)</f>
        <v>0</v>
      </c>
      <c r="AV566" s="77">
        <f t="shared" ref="AV566:AV629" si="481">AS566*$D$7*INDEX($M$24:$M$896,$A566-$F$7,$M$23)</f>
        <v>1339.5518584743022</v>
      </c>
      <c r="AW566" s="77">
        <f t="shared" ref="AW566:AW629" si="482">AS566*$D$8*INDEX($M$24:$M$896,$A566-$F$7,$M$23)</f>
        <v>70.502729393384328</v>
      </c>
      <c r="AX566" s="77">
        <f t="shared" ref="AX566:AX629" si="483">AT566*($D$8*INDEX($M$24:$M$896,$A566-$F$8,$M$23)-INDEX($AW$24:$AW$896,$A566-($F$8-$F$7),1))</f>
        <v>25.925043343725136</v>
      </c>
      <c r="AY566" s="6">
        <f t="shared" si="440"/>
        <v>1435.9796312114115</v>
      </c>
      <c r="AZ566" s="6">
        <f t="shared" ref="AZ566:AZ629" si="484">AZ565+AY566</f>
        <v>406572.77712405089</v>
      </c>
      <c r="BA566" s="6">
        <f t="shared" ref="BA566:BA629" si="485">(INDEX($AZ$24:$AZ$896,$A566)-INDEX($AZ$24:$AZ$896,$A566-$G$16))/$G$16</f>
        <v>1425.2948639882795</v>
      </c>
      <c r="BB566" s="6">
        <f t="shared" ref="BB566:BB629" si="486">BB565+M566</f>
        <v>875259.0268248443</v>
      </c>
      <c r="BC566" s="6">
        <f t="shared" ref="BC566:BC629" si="487">BC565+$D$6*(S566+V566)</f>
        <v>175051.80536496892</v>
      </c>
      <c r="BD566" s="6">
        <f t="shared" ref="BD566:BD629" si="488">BD565+AB566</f>
        <v>34432.764399895394</v>
      </c>
      <c r="BE566" s="6">
        <f t="shared" ref="BE566:BE629" si="489">BE565+P566</f>
        <v>2725788</v>
      </c>
      <c r="BF566" s="6">
        <f t="shared" si="441"/>
        <v>1481363.2877914079</v>
      </c>
      <c r="BG566" s="6"/>
      <c r="BH566" s="6"/>
      <c r="BI566" s="51">
        <f t="shared" ref="BI566:BI665" si="490">IF(AE566&gt;1,(AF566+AG566)/AE566,1)</f>
        <v>0.68631013445200262</v>
      </c>
      <c r="BT566" s="18"/>
    </row>
    <row r="567" spans="1:72">
      <c r="A567">
        <f t="shared" si="443"/>
        <v>544</v>
      </c>
      <c r="B567" s="30">
        <f t="shared" si="444"/>
        <v>44313</v>
      </c>
      <c r="C567" s="14">
        <f t="shared" si="445"/>
        <v>12</v>
      </c>
      <c r="D567" s="14">
        <f t="shared" si="446"/>
        <v>3</v>
      </c>
      <c r="E567" s="14">
        <f t="shared" si="447"/>
        <v>3</v>
      </c>
      <c r="F567" s="53">
        <f t="shared" si="448"/>
        <v>44313</v>
      </c>
      <c r="G567" s="66">
        <f t="shared" si="449"/>
        <v>1.45</v>
      </c>
      <c r="H567" s="66">
        <f t="shared" si="442"/>
        <v>0.1</v>
      </c>
      <c r="I567" s="172">
        <f t="shared" si="450"/>
        <v>3.8999999999999998E-3</v>
      </c>
      <c r="J567" s="14">
        <f t="shared" si="451"/>
        <v>6</v>
      </c>
      <c r="K567" s="18">
        <f t="shared" si="452"/>
        <v>0.14285714285714285</v>
      </c>
      <c r="L567" s="18">
        <f t="shared" si="453"/>
        <v>6.6666666666666671E-3</v>
      </c>
      <c r="M567" s="6">
        <f t="shared" si="454"/>
        <v>2401.5766242911918</v>
      </c>
      <c r="N567" s="6">
        <f t="shared" ref="N567:N630" si="491">I567*M567</f>
        <v>9.3661488347356485</v>
      </c>
      <c r="O567" s="6">
        <f t="shared" si="455"/>
        <v>3629017.2627856815</v>
      </c>
      <c r="P567" s="6">
        <f>IF($B567&lt;$D$12,0,IF('Plot Data'!X517&gt;0,'Plot Data'!X517,MAX(0,MIN($D$15,$O567))))</f>
        <v>37000.5</v>
      </c>
      <c r="Q567" s="97">
        <f t="shared" si="456"/>
        <v>32589.281553299516</v>
      </c>
      <c r="R567" s="97">
        <f t="shared" si="457"/>
        <v>4411.2184467004836</v>
      </c>
      <c r="S567" s="6">
        <f t="shared" si="458"/>
        <v>1961.5732267697631</v>
      </c>
      <c r="T567" s="6"/>
      <c r="U567" s="6"/>
      <c r="V567" s="6">
        <f t="shared" si="459"/>
        <v>440.00339752142861</v>
      </c>
      <c r="W567" s="149">
        <f t="shared" ref="W567:W630" si="492">W566*IF(AG566&gt;1,1-V567/AG566,1)</f>
        <v>0.95141149745211673</v>
      </c>
      <c r="X567" s="97">
        <f t="shared" si="460"/>
        <v>28450.734654319662</v>
      </c>
      <c r="Y567" s="6">
        <f t="shared" si="461"/>
        <v>481.80150464603832</v>
      </c>
      <c r="Z567" s="6">
        <f t="shared" si="462"/>
        <v>1919.9011393451892</v>
      </c>
      <c r="AA567" s="6">
        <f t="shared" si="463"/>
        <v>1830.8457176549455</v>
      </c>
      <c r="AB567" s="6">
        <f t="shared" si="464"/>
        <v>96.532103322075571</v>
      </c>
      <c r="AC567" s="6">
        <f t="shared" si="465"/>
        <v>78.675072453152779</v>
      </c>
      <c r="AD567" s="6">
        <f t="array" ref="AD567">SUM(($A567-A537:A567=J537:J567)*(N537:N567))</f>
        <v>9.4118800739023669</v>
      </c>
      <c r="AE567" s="6">
        <f t="shared" si="466"/>
        <v>7494237.6160915783</v>
      </c>
      <c r="AF567" s="6">
        <f t="shared" ref="AF567:AF630" si="493">AF566-S567-Q567</f>
        <v>4166486.0227301451</v>
      </c>
      <c r="AG567" s="6">
        <f t="shared" ref="AG567:AG630" si="494">AG566+Q567-V567-X567</f>
        <v>946039.35137498961</v>
      </c>
      <c r="AH567" s="6">
        <f t="shared" si="467"/>
        <v>1509814.0224457276</v>
      </c>
      <c r="AI567" s="6">
        <f t="shared" si="468"/>
        <v>287267.97792322736</v>
      </c>
      <c r="AJ567" s="6">
        <f t="shared" si="469"/>
        <v>7210.7011675804442</v>
      </c>
      <c r="AK567" s="6">
        <f t="shared" si="470"/>
        <v>9534.2601808477266</v>
      </c>
      <c r="AL567" s="6">
        <f t="shared" si="471"/>
        <v>1261.4234424729721</v>
      </c>
      <c r="AM567" s="6">
        <f t="shared" si="472"/>
        <v>18006.384790901146</v>
      </c>
      <c r="AN567" s="6">
        <f t="shared" si="473"/>
        <v>566623.85682657873</v>
      </c>
      <c r="AO567" s="6">
        <f t="shared" si="474"/>
        <v>5762.3839084287119</v>
      </c>
      <c r="AP567" s="6">
        <f t="shared" si="475"/>
        <v>9.3164889342401036</v>
      </c>
      <c r="AQ567" s="14">
        <f t="shared" si="476"/>
        <v>13</v>
      </c>
      <c r="AR567" s="146">
        <f t="shared" si="477"/>
        <v>0</v>
      </c>
      <c r="AS567" s="146">
        <f t="shared" si="478"/>
        <v>0.73</v>
      </c>
      <c r="AT567" s="146">
        <f t="shared" si="479"/>
        <v>1</v>
      </c>
      <c r="AU567" s="77">
        <f t="shared" si="480"/>
        <v>0</v>
      </c>
      <c r="AV567" s="77">
        <f t="shared" si="481"/>
        <v>1338.939063732266</v>
      </c>
      <c r="AW567" s="77">
        <f t="shared" si="482"/>
        <v>70.470477038540324</v>
      </c>
      <c r="AX567" s="77">
        <f t="shared" si="483"/>
        <v>26.017281250886072</v>
      </c>
      <c r="AY567" s="6">
        <f t="shared" ref="AY567:AY666" si="495">SUM(AU567:AX567)</f>
        <v>1435.4268220216925</v>
      </c>
      <c r="AZ567" s="6">
        <f t="shared" si="484"/>
        <v>408008.20394607261</v>
      </c>
      <c r="BA567" s="6">
        <f t="shared" si="485"/>
        <v>1428.9949502146421</v>
      </c>
      <c r="BB567" s="6">
        <f t="shared" si="486"/>
        <v>877660.60344913544</v>
      </c>
      <c r="BC567" s="6">
        <f t="shared" si="487"/>
        <v>175532.12068982716</v>
      </c>
      <c r="BD567" s="6">
        <f t="shared" si="488"/>
        <v>34529.296503217469</v>
      </c>
      <c r="BE567" s="6">
        <f t="shared" si="489"/>
        <v>2762788.5</v>
      </c>
      <c r="BF567" s="6">
        <f t="shared" ref="BF567:BF630" si="496">BF566+X567</f>
        <v>1509814.0224457276</v>
      </c>
      <c r="BG567" s="6"/>
      <c r="BH567" s="6"/>
      <c r="BI567" s="51">
        <f t="shared" si="490"/>
        <v>0.68219419185849584</v>
      </c>
      <c r="BT567" s="18"/>
    </row>
    <row r="568" spans="1:72">
      <c r="A568">
        <f t="shared" si="443"/>
        <v>545</v>
      </c>
      <c r="B568" s="30">
        <f t="shared" si="444"/>
        <v>44314</v>
      </c>
      <c r="C568" s="14">
        <f t="shared" si="445"/>
        <v>12</v>
      </c>
      <c r="D568" s="14">
        <f t="shared" si="446"/>
        <v>3</v>
      </c>
      <c r="E568" s="14">
        <f t="shared" si="447"/>
        <v>3</v>
      </c>
      <c r="F568" s="53">
        <f t="shared" si="448"/>
        <v>44314</v>
      </c>
      <c r="G568" s="66">
        <f t="shared" si="449"/>
        <v>1.45</v>
      </c>
      <c r="H568" s="66">
        <f t="shared" si="442"/>
        <v>0.1</v>
      </c>
      <c r="I568" s="172">
        <f t="shared" si="450"/>
        <v>3.8999999999999998E-3</v>
      </c>
      <c r="J568" s="14">
        <f t="shared" si="451"/>
        <v>6</v>
      </c>
      <c r="K568" s="18">
        <f t="shared" si="452"/>
        <v>0.14197126283166192</v>
      </c>
      <c r="L568" s="18">
        <f t="shared" si="453"/>
        <v>6.6666666666666671E-3</v>
      </c>
      <c r="M568" s="6">
        <f t="shared" si="454"/>
        <v>2385.7127983202026</v>
      </c>
      <c r="N568" s="6">
        <f t="shared" si="491"/>
        <v>9.3042799134487897</v>
      </c>
      <c r="O568" s="6">
        <f t="shared" si="455"/>
        <v>3592008.0466055758</v>
      </c>
      <c r="P568" s="6">
        <f>IF($B568&lt;$D$12,0,IF('Plot Data'!X518&gt;0,'Plot Data'!X518,MAX(0,MIN($D$15,$O568))))</f>
        <v>40288</v>
      </c>
      <c r="Q568" s="97">
        <f t="shared" si="456"/>
        <v>35464.925420128391</v>
      </c>
      <c r="R568" s="97">
        <f t="shared" si="457"/>
        <v>4823.074579871608</v>
      </c>
      <c r="S568" s="6">
        <f t="shared" si="458"/>
        <v>1944.2522630392598</v>
      </c>
      <c r="T568" s="6"/>
      <c r="U568" s="6"/>
      <c r="V568" s="6">
        <f t="shared" si="459"/>
        <v>441.46053528094296</v>
      </c>
      <c r="W568" s="149">
        <f t="shared" si="492"/>
        <v>0.95096753005443169</v>
      </c>
      <c r="X568" s="97">
        <f t="shared" si="460"/>
        <v>37956.347214081252</v>
      </c>
      <c r="Y568" s="6">
        <f t="shared" si="461"/>
        <v>482.66051661037784</v>
      </c>
      <c r="Z568" s="6">
        <f t="shared" si="462"/>
        <v>1921.1411777974854</v>
      </c>
      <c r="AA568" s="6">
        <f t="shared" si="463"/>
        <v>1834.1099631194356</v>
      </c>
      <c r="AB568" s="6">
        <f t="shared" si="464"/>
        <v>96.579081360800444</v>
      </c>
      <c r="AC568" s="6">
        <f t="shared" si="465"/>
        <v>79.56529010475937</v>
      </c>
      <c r="AD568" s="6">
        <f t="array" ref="AD568">SUM(($A568-A538:A568=J538:J568)*(N538:N568))</f>
        <v>9.4164604326780434</v>
      </c>
      <c r="AE568" s="6">
        <f t="shared" si="466"/>
        <v>7494228.1996311452</v>
      </c>
      <c r="AF568" s="6">
        <f t="shared" si="493"/>
        <v>4129076.8450469775</v>
      </c>
      <c r="AG568" s="6">
        <f t="shared" si="494"/>
        <v>943106.4690457558</v>
      </c>
      <c r="AH568" s="6">
        <f t="shared" si="467"/>
        <v>1547770.3696598089</v>
      </c>
      <c r="AI568" s="6">
        <f t="shared" si="468"/>
        <v>292091.05250309897</v>
      </c>
      <c r="AJ568" s="6">
        <f t="shared" si="469"/>
        <v>7192.6122714927833</v>
      </c>
      <c r="AK568" s="6">
        <f t="shared" si="470"/>
        <v>9524.7123141649772</v>
      </c>
      <c r="AL568" s="6">
        <f t="shared" si="471"/>
        <v>1269.0207732963349</v>
      </c>
      <c r="AM568" s="6">
        <f t="shared" si="472"/>
        <v>17986.345358954095</v>
      </c>
      <c r="AN568" s="6">
        <f t="shared" si="473"/>
        <v>564197.11801654159</v>
      </c>
      <c r="AO568" s="6">
        <f t="shared" si="474"/>
        <v>5771.8003688613899</v>
      </c>
      <c r="AP568" s="6">
        <f t="shared" si="475"/>
        <v>9.3474745745228827</v>
      </c>
      <c r="AQ568" s="14">
        <f t="shared" si="476"/>
        <v>13</v>
      </c>
      <c r="AR568" s="146">
        <f t="shared" si="477"/>
        <v>0</v>
      </c>
      <c r="AS568" s="146">
        <f t="shared" si="478"/>
        <v>0.73</v>
      </c>
      <c r="AT568" s="146">
        <f t="shared" si="479"/>
        <v>1</v>
      </c>
      <c r="AU568" s="77">
        <f t="shared" si="480"/>
        <v>0</v>
      </c>
      <c r="AV568" s="77">
        <f t="shared" si="481"/>
        <v>1330.1118136520913</v>
      </c>
      <c r="AW568" s="77">
        <f t="shared" si="482"/>
        <v>70.005884929057444</v>
      </c>
      <c r="AX568" s="77">
        <f t="shared" si="483"/>
        <v>26.063667896960411</v>
      </c>
      <c r="AY568" s="6">
        <f t="shared" si="495"/>
        <v>1426.1813664781091</v>
      </c>
      <c r="AZ568" s="6">
        <f t="shared" si="484"/>
        <v>409434.3853125507</v>
      </c>
      <c r="BA568" s="6">
        <f t="shared" si="485"/>
        <v>1430.4968212257538</v>
      </c>
      <c r="BB568" s="6">
        <f t="shared" si="486"/>
        <v>880046.31624745566</v>
      </c>
      <c r="BC568" s="6">
        <f t="shared" si="487"/>
        <v>176009.2632494912</v>
      </c>
      <c r="BD568" s="6">
        <f t="shared" si="488"/>
        <v>34625.875584578273</v>
      </c>
      <c r="BE568" s="6">
        <f t="shared" si="489"/>
        <v>2803076.5</v>
      </c>
      <c r="BF568" s="6">
        <f t="shared" si="496"/>
        <v>1547770.3696598089</v>
      </c>
      <c r="BG568" s="6"/>
      <c r="BH568" s="6"/>
      <c r="BI568" s="51">
        <f t="shared" si="490"/>
        <v>0.67681196501894325</v>
      </c>
      <c r="BT568" s="18"/>
    </row>
    <row r="569" spans="1:72">
      <c r="A569">
        <f t="shared" si="443"/>
        <v>546</v>
      </c>
      <c r="B569" s="30">
        <f t="shared" si="444"/>
        <v>44315</v>
      </c>
      <c r="C569" s="14">
        <f t="shared" si="445"/>
        <v>12</v>
      </c>
      <c r="D569" s="14">
        <f t="shared" si="446"/>
        <v>3</v>
      </c>
      <c r="E569" s="14">
        <f t="shared" si="447"/>
        <v>3</v>
      </c>
      <c r="F569" s="53">
        <f t="shared" si="448"/>
        <v>44315</v>
      </c>
      <c r="G569" s="66">
        <f t="shared" si="449"/>
        <v>1.45</v>
      </c>
      <c r="H569" s="66">
        <f t="shared" si="442"/>
        <v>0.1</v>
      </c>
      <c r="I569" s="172">
        <f t="shared" si="450"/>
        <v>3.8999999999999998E-3</v>
      </c>
      <c r="J569" s="14">
        <f t="shared" si="451"/>
        <v>6</v>
      </c>
      <c r="K569" s="18">
        <f t="shared" si="452"/>
        <v>0.14132876707907704</v>
      </c>
      <c r="L569" s="18">
        <f t="shared" si="453"/>
        <v>6.6666666666666671E-3</v>
      </c>
      <c r="M569" s="6">
        <f t="shared" si="454"/>
        <v>2371.0990110403959</v>
      </c>
      <c r="N569" s="6">
        <f t="shared" si="491"/>
        <v>9.2472861430575435</v>
      </c>
      <c r="O569" s="6">
        <f t="shared" si="455"/>
        <v>3551729.0761313625</v>
      </c>
      <c r="P569" s="6">
        <f>IF($B569&lt;$D$12,0,IF('Plot Data'!X519&gt;0,'Plot Data'!X519,MAX(0,MIN($D$15,$O569))))</f>
        <v>35261.5</v>
      </c>
      <c r="Q569" s="97">
        <f t="shared" si="456"/>
        <v>31022.574926903635</v>
      </c>
      <c r="R569" s="97">
        <f t="shared" si="457"/>
        <v>4238.9250730963622</v>
      </c>
      <c r="S569" s="6">
        <f t="shared" si="458"/>
        <v>1930.2240115412537</v>
      </c>
      <c r="T569" s="6"/>
      <c r="U569" s="6"/>
      <c r="V569" s="6">
        <f t="shared" si="459"/>
        <v>440.87499949914223</v>
      </c>
      <c r="W569" s="149">
        <f t="shared" si="492"/>
        <v>0.95052298023625403</v>
      </c>
      <c r="X569" s="97">
        <f t="shared" si="460"/>
        <v>35936.192973282246</v>
      </c>
      <c r="Y569" s="6">
        <f t="shared" si="461"/>
        <v>482.89540680400228</v>
      </c>
      <c r="Z569" s="6">
        <f t="shared" si="462"/>
        <v>1921.2612994329536</v>
      </c>
      <c r="AA569" s="6">
        <f t="shared" si="463"/>
        <v>1835.0025458552086</v>
      </c>
      <c r="AB569" s="6">
        <f t="shared" si="464"/>
        <v>96.534900052794967</v>
      </c>
      <c r="AC569" s="6">
        <f t="shared" si="465"/>
        <v>80.401312835627834</v>
      </c>
      <c r="AD569" s="6">
        <f t="array" ref="AD569">SUM(($A569-A539:A569=J539:J569)*(N539:N569))</f>
        <v>9.4121527551475079</v>
      </c>
      <c r="AE569" s="6">
        <f t="shared" si="466"/>
        <v>7494218.7874783901</v>
      </c>
      <c r="AF569" s="6">
        <f t="shared" si="493"/>
        <v>4096124.0461085327</v>
      </c>
      <c r="AG569" s="6">
        <f t="shared" si="494"/>
        <v>937751.97599987802</v>
      </c>
      <c r="AH569" s="6">
        <f t="shared" si="467"/>
        <v>1583706.5626330911</v>
      </c>
      <c r="AI569" s="6">
        <f t="shared" si="468"/>
        <v>296329.97757619532</v>
      </c>
      <c r="AJ569" s="6">
        <f t="shared" si="469"/>
        <v>7159.5545762962247</v>
      </c>
      <c r="AK569" s="6">
        <f t="shared" si="470"/>
        <v>9514.436167689928</v>
      </c>
      <c r="AL569" s="6">
        <f t="shared" si="471"/>
        <v>1275.7422077583547</v>
      </c>
      <c r="AM569" s="6">
        <f t="shared" si="472"/>
        <v>17949.732951744507</v>
      </c>
      <c r="AN569" s="6">
        <f t="shared" si="473"/>
        <v>562356.49220894009</v>
      </c>
      <c r="AO569" s="6">
        <f t="shared" si="474"/>
        <v>5781.2125216165377</v>
      </c>
      <c r="AP569" s="6">
        <f t="shared" si="475"/>
        <v>9.3713572334720858</v>
      </c>
      <c r="AQ569" s="14">
        <f t="shared" si="476"/>
        <v>13</v>
      </c>
      <c r="AR569" s="146">
        <f t="shared" si="477"/>
        <v>0</v>
      </c>
      <c r="AS569" s="146">
        <f t="shared" si="478"/>
        <v>0.73</v>
      </c>
      <c r="AT569" s="146">
        <f t="shared" si="479"/>
        <v>1</v>
      </c>
      <c r="AU569" s="77">
        <f t="shared" si="480"/>
        <v>0</v>
      </c>
      <c r="AV569" s="77">
        <f t="shared" si="481"/>
        <v>1331.4514401358886</v>
      </c>
      <c r="AW569" s="77">
        <f t="shared" si="482"/>
        <v>70.076391586099405</v>
      </c>
      <c r="AX569" s="77">
        <f t="shared" si="483"/>
        <v>26.076351967416116</v>
      </c>
      <c r="AY569" s="6">
        <f t="shared" si="495"/>
        <v>1427.604183689404</v>
      </c>
      <c r="AZ569" s="6">
        <f t="shared" si="484"/>
        <v>410861.9894962401</v>
      </c>
      <c r="BA569" s="6">
        <f t="shared" si="485"/>
        <v>1431.4869535138798</v>
      </c>
      <c r="BB569" s="6">
        <f t="shared" si="486"/>
        <v>882417.41525849607</v>
      </c>
      <c r="BC569" s="6">
        <f t="shared" si="487"/>
        <v>176483.48305169927</v>
      </c>
      <c r="BD569" s="6">
        <f t="shared" si="488"/>
        <v>34722.410484631066</v>
      </c>
      <c r="BE569" s="6">
        <f t="shared" si="489"/>
        <v>2838338</v>
      </c>
      <c r="BF569" s="6">
        <f t="shared" si="496"/>
        <v>1583706.5626330911</v>
      </c>
      <c r="BG569" s="6"/>
      <c r="BH569" s="6"/>
      <c r="BI569" s="51">
        <f t="shared" si="490"/>
        <v>0.6717012359606036</v>
      </c>
      <c r="BT569" s="18"/>
    </row>
    <row r="570" spans="1:72">
      <c r="A570">
        <f t="shared" si="443"/>
        <v>547</v>
      </c>
      <c r="B570" s="30">
        <f t="shared" si="444"/>
        <v>44316</v>
      </c>
      <c r="C570" s="14">
        <f t="shared" si="445"/>
        <v>12</v>
      </c>
      <c r="D570" s="14">
        <f t="shared" si="446"/>
        <v>3</v>
      </c>
      <c r="E570" s="14">
        <f t="shared" si="447"/>
        <v>3</v>
      </c>
      <c r="F570" s="53">
        <f t="shared" si="448"/>
        <v>44316</v>
      </c>
      <c r="G570" s="66">
        <f t="shared" si="449"/>
        <v>1.45</v>
      </c>
      <c r="H570" s="66">
        <f t="shared" si="442"/>
        <v>0.1</v>
      </c>
      <c r="I570" s="172">
        <f t="shared" si="450"/>
        <v>3.8999999999999998E-3</v>
      </c>
      <c r="J570" s="14">
        <f t="shared" si="451"/>
        <v>6</v>
      </c>
      <c r="K570" s="18">
        <f t="shared" si="452"/>
        <v>0.14071598201887986</v>
      </c>
      <c r="L570" s="18">
        <f t="shared" si="453"/>
        <v>6.6666666666666671E-3</v>
      </c>
      <c r="M570" s="6">
        <f t="shared" si="454"/>
        <v>2354.8019297654469</v>
      </c>
      <c r="N570" s="6">
        <f t="shared" si="491"/>
        <v>9.1837275260852422</v>
      </c>
      <c r="O570" s="6">
        <f t="shared" si="455"/>
        <v>3516490.6963476483</v>
      </c>
      <c r="P570" s="6">
        <f>IF($B570&lt;$D$12,0,IF('Plot Data'!X520&gt;0,'Plot Data'!X520,MAX(0,MIN($D$15,$O570))))</f>
        <v>39305</v>
      </c>
      <c r="Q570" s="97">
        <f t="shared" si="456"/>
        <v>34560.229308255177</v>
      </c>
      <c r="R570" s="97">
        <f t="shared" si="457"/>
        <v>4744.7706917448231</v>
      </c>
      <c r="S570" s="6">
        <f t="shared" si="458"/>
        <v>1916.1299892910424</v>
      </c>
      <c r="T570" s="6"/>
      <c r="U570" s="6"/>
      <c r="V570" s="6">
        <f t="shared" si="459"/>
        <v>438.67194047440472</v>
      </c>
      <c r="W570" s="149">
        <f t="shared" si="492"/>
        <v>0.95007833413485698</v>
      </c>
      <c r="X570" s="97">
        <f t="shared" si="460"/>
        <v>38325.411267528871</v>
      </c>
      <c r="Y570" s="6">
        <f t="shared" si="461"/>
        <v>482.67450026397483</v>
      </c>
      <c r="Z570" s="6">
        <f t="shared" si="462"/>
        <v>1908.5702386561622</v>
      </c>
      <c r="AA570" s="6">
        <f t="shared" si="463"/>
        <v>1834.1631010031044</v>
      </c>
      <c r="AB570" s="6">
        <f t="shared" si="464"/>
        <v>95.898472505558146</v>
      </c>
      <c r="AC570" s="6">
        <f t="shared" si="465"/>
        <v>81.18607131433582</v>
      </c>
      <c r="AD570" s="6">
        <f t="array" ref="AD570">SUM(($A570-A540:A570=J540:J570)*(N540:N570))</f>
        <v>9.3501010692919184</v>
      </c>
      <c r="AE570" s="6">
        <f t="shared" si="466"/>
        <v>7494209.4373773206</v>
      </c>
      <c r="AF570" s="6">
        <f t="shared" si="493"/>
        <v>4059647.6868109866</v>
      </c>
      <c r="AG570" s="6">
        <f t="shared" si="494"/>
        <v>933548.12210012984</v>
      </c>
      <c r="AH570" s="6">
        <f t="shared" si="467"/>
        <v>1622031.9739006199</v>
      </c>
      <c r="AI570" s="6">
        <f t="shared" si="468"/>
        <v>301074.74826794013</v>
      </c>
      <c r="AJ570" s="6">
        <f t="shared" si="469"/>
        <v>7123.1117671415359</v>
      </c>
      <c r="AK570" s="6">
        <f t="shared" si="470"/>
        <v>9492.9448328374274</v>
      </c>
      <c r="AL570" s="6">
        <f t="shared" si="471"/>
        <v>1281.1045078802852</v>
      </c>
      <c r="AM570" s="6">
        <f t="shared" si="472"/>
        <v>17897.161107859247</v>
      </c>
      <c r="AN570" s="6">
        <f t="shared" si="473"/>
        <v>560009.74518977676</v>
      </c>
      <c r="AO570" s="6">
        <f t="shared" si="474"/>
        <v>5790.5626226858294</v>
      </c>
      <c r="AP570" s="6">
        <f t="shared" si="475"/>
        <v>9.3806841135114407</v>
      </c>
      <c r="AQ570" s="14">
        <f t="shared" si="476"/>
        <v>13</v>
      </c>
      <c r="AR570" s="146">
        <f t="shared" si="477"/>
        <v>0</v>
      </c>
      <c r="AS570" s="146">
        <f t="shared" si="478"/>
        <v>0.73</v>
      </c>
      <c r="AT570" s="146">
        <f t="shared" si="479"/>
        <v>1</v>
      </c>
      <c r="AU570" s="77">
        <f t="shared" si="480"/>
        <v>0</v>
      </c>
      <c r="AV570" s="77">
        <f t="shared" si="481"/>
        <v>1332.3114068025559</v>
      </c>
      <c r="AW570" s="77">
        <f t="shared" si="482"/>
        <v>70.121652989608208</v>
      </c>
      <c r="AX570" s="77">
        <f t="shared" si="483"/>
        <v>26.064423014254643</v>
      </c>
      <c r="AY570" s="6">
        <f t="shared" si="495"/>
        <v>1428.4974828064187</v>
      </c>
      <c r="AZ570" s="6">
        <f t="shared" si="484"/>
        <v>412290.48697904655</v>
      </c>
      <c r="BA570" s="6">
        <f t="shared" si="485"/>
        <v>1431.6331394864662</v>
      </c>
      <c r="BB570" s="6">
        <f t="shared" si="486"/>
        <v>884772.21718826157</v>
      </c>
      <c r="BC570" s="6">
        <f t="shared" si="487"/>
        <v>176954.44343765234</v>
      </c>
      <c r="BD570" s="6">
        <f t="shared" si="488"/>
        <v>34818.308957136622</v>
      </c>
      <c r="BE570" s="6">
        <f t="shared" si="489"/>
        <v>2877643</v>
      </c>
      <c r="BF570" s="6">
        <f t="shared" si="496"/>
        <v>1622031.9739006199</v>
      </c>
      <c r="BG570" s="6"/>
      <c r="BH570" s="6"/>
      <c r="BI570" s="51">
        <f t="shared" si="490"/>
        <v>0.66627385458532629</v>
      </c>
      <c r="BT570" s="18"/>
    </row>
    <row r="571" spans="1:72">
      <c r="A571">
        <f t="shared" si="443"/>
        <v>548</v>
      </c>
      <c r="B571" s="30">
        <f t="shared" si="444"/>
        <v>44317</v>
      </c>
      <c r="C571" s="14">
        <f t="shared" si="445"/>
        <v>12</v>
      </c>
      <c r="D571" s="14">
        <f t="shared" si="446"/>
        <v>3</v>
      </c>
      <c r="E571" s="14">
        <f t="shared" si="447"/>
        <v>3</v>
      </c>
      <c r="F571" s="53">
        <f t="shared" si="448"/>
        <v>44317</v>
      </c>
      <c r="G571" s="66">
        <f t="shared" si="449"/>
        <v>1.45</v>
      </c>
      <c r="H571" s="66">
        <f t="shared" si="442"/>
        <v>0.1</v>
      </c>
      <c r="I571" s="172">
        <f t="shared" si="450"/>
        <v>3.8999999999999998E-3</v>
      </c>
      <c r="J571" s="14">
        <f t="shared" si="451"/>
        <v>6</v>
      </c>
      <c r="K571" s="18">
        <f t="shared" si="452"/>
        <v>0.14006231962502</v>
      </c>
      <c r="L571" s="18">
        <f t="shared" si="453"/>
        <v>6.6666666666666671E-3</v>
      </c>
      <c r="M571" s="6">
        <f t="shared" si="454"/>
        <v>2335.8241271328784</v>
      </c>
      <c r="N571" s="6">
        <f t="shared" si="491"/>
        <v>9.1097140958182248</v>
      </c>
      <c r="O571" s="6">
        <f t="shared" si="455"/>
        <v>3477222.4348290414</v>
      </c>
      <c r="P571" s="6">
        <f>IF($B571&lt;$D$12,0,IF('Plot Data'!X521&gt;0,'Plot Data'!X521,MAX(0,MIN($D$15,$O571))))</f>
        <v>30210.5</v>
      </c>
      <c r="Q571" s="97">
        <f t="shared" si="456"/>
        <v>26548.285938441644</v>
      </c>
      <c r="R571" s="97">
        <f t="shared" si="457"/>
        <v>3662.2140615583535</v>
      </c>
      <c r="S571" s="6">
        <f t="shared" si="458"/>
        <v>1899.1089829862269</v>
      </c>
      <c r="T571" s="6"/>
      <c r="U571" s="6"/>
      <c r="V571" s="6">
        <f t="shared" si="459"/>
        <v>436.71514414665126</v>
      </c>
      <c r="W571" s="149">
        <f t="shared" si="492"/>
        <v>0.94963388613392374</v>
      </c>
      <c r="X571" s="97">
        <f t="shared" si="460"/>
        <v>34731.661807386503</v>
      </c>
      <c r="Y571" s="6">
        <f t="shared" si="461"/>
        <v>479.49236252779076</v>
      </c>
      <c r="Z571" s="6">
        <f t="shared" si="462"/>
        <v>1896.8792088323169</v>
      </c>
      <c r="AA571" s="6">
        <f t="shared" si="463"/>
        <v>1822.0709776056049</v>
      </c>
      <c r="AB571" s="6">
        <f t="shared" si="464"/>
        <v>95.995056967259458</v>
      </c>
      <c r="AC571" s="6">
        <f t="shared" si="465"/>
        <v>81.914173971648509</v>
      </c>
      <c r="AD571" s="6">
        <f t="array" ref="AD571">SUM(($A571-A541:A571=J541:J571)*(N541:N571))</f>
        <v>9.3595180543077969</v>
      </c>
      <c r="AE571" s="6">
        <f t="shared" si="466"/>
        <v>7494200.0778592667</v>
      </c>
      <c r="AF571" s="6">
        <f t="shared" si="493"/>
        <v>4031200.2918895585</v>
      </c>
      <c r="AG571" s="6">
        <f t="shared" si="494"/>
        <v>924928.03108703822</v>
      </c>
      <c r="AH571" s="6">
        <f t="shared" si="467"/>
        <v>1656763.6357080063</v>
      </c>
      <c r="AI571" s="6">
        <f t="shared" si="468"/>
        <v>304736.96232949849</v>
      </c>
      <c r="AJ571" s="6">
        <f t="shared" si="469"/>
        <v>7082.564322914307</v>
      </c>
      <c r="AK571" s="6">
        <f t="shared" si="470"/>
        <v>9471.7580070968797</v>
      </c>
      <c r="AL571" s="6">
        <f t="shared" si="471"/>
        <v>1285.8258728215883</v>
      </c>
      <c r="AM571" s="6">
        <f t="shared" si="472"/>
        <v>17840.148202832774</v>
      </c>
      <c r="AN571" s="6">
        <f t="shared" si="473"/>
        <v>558731.00864232343</v>
      </c>
      <c r="AO571" s="6">
        <f t="shared" si="474"/>
        <v>5799.9221407401374</v>
      </c>
      <c r="AP571" s="6">
        <f t="shared" si="475"/>
        <v>9.38672327619744</v>
      </c>
      <c r="AQ571" s="14">
        <f t="shared" si="476"/>
        <v>13</v>
      </c>
      <c r="AR571" s="146">
        <f t="shared" si="477"/>
        <v>0</v>
      </c>
      <c r="AS571" s="146">
        <f t="shared" si="478"/>
        <v>0.73</v>
      </c>
      <c r="AT571" s="146">
        <f t="shared" si="479"/>
        <v>1</v>
      </c>
      <c r="AU571" s="77">
        <f t="shared" si="480"/>
        <v>0</v>
      </c>
      <c r="AV571" s="77">
        <f t="shared" si="481"/>
        <v>1332.3947111567531</v>
      </c>
      <c r="AW571" s="77">
        <f t="shared" si="482"/>
        <v>70.126037429302798</v>
      </c>
      <c r="AX571" s="77">
        <f t="shared" si="483"/>
        <v>25.892587576500702</v>
      </c>
      <c r="AY571" s="6">
        <f t="shared" si="495"/>
        <v>1428.4133361625568</v>
      </c>
      <c r="AZ571" s="6">
        <f t="shared" si="484"/>
        <v>413718.90031520912</v>
      </c>
      <c r="BA571" s="6">
        <f t="shared" si="485"/>
        <v>1431.0390184867429</v>
      </c>
      <c r="BB571" s="6">
        <f t="shared" si="486"/>
        <v>887108.04131539445</v>
      </c>
      <c r="BC571" s="6">
        <f t="shared" si="487"/>
        <v>177421.60826307893</v>
      </c>
      <c r="BD571" s="6">
        <f t="shared" si="488"/>
        <v>34914.30401410388</v>
      </c>
      <c r="BE571" s="6">
        <f t="shared" si="489"/>
        <v>2907853.5</v>
      </c>
      <c r="BF571" s="6">
        <f t="shared" si="496"/>
        <v>1656763.6357080063</v>
      </c>
      <c r="BG571" s="6"/>
      <c r="BH571" s="6"/>
      <c r="BI571" s="51">
        <f t="shared" si="490"/>
        <v>0.66132853026154126</v>
      </c>
      <c r="BT571" s="18"/>
    </row>
    <row r="572" spans="1:72">
      <c r="A572">
        <f t="shared" si="443"/>
        <v>549</v>
      </c>
      <c r="B572" s="30">
        <f t="shared" si="444"/>
        <v>44318</v>
      </c>
      <c r="C572" s="14">
        <f t="shared" si="445"/>
        <v>12</v>
      </c>
      <c r="D572" s="14">
        <f t="shared" si="446"/>
        <v>3</v>
      </c>
      <c r="E572" s="14">
        <f t="shared" si="447"/>
        <v>3</v>
      </c>
      <c r="F572" s="53">
        <f t="shared" si="448"/>
        <v>44318</v>
      </c>
      <c r="G572" s="66">
        <f t="shared" si="449"/>
        <v>1.45</v>
      </c>
      <c r="H572" s="66">
        <f t="shared" si="442"/>
        <v>0.1</v>
      </c>
      <c r="I572" s="172">
        <f t="shared" si="450"/>
        <v>3.8999999999999998E-3</v>
      </c>
      <c r="J572" s="14">
        <f t="shared" si="451"/>
        <v>6</v>
      </c>
      <c r="K572" s="18">
        <f t="shared" si="452"/>
        <v>0.13946407698061106</v>
      </c>
      <c r="L572" s="18">
        <f t="shared" si="453"/>
        <v>6.6666666666666671E-3</v>
      </c>
      <c r="M572" s="6">
        <f t="shared" si="454"/>
        <v>2317.3054562800057</v>
      </c>
      <c r="N572" s="6">
        <f t="shared" si="491"/>
        <v>9.0374912794920217</v>
      </c>
      <c r="O572" s="6">
        <f t="shared" si="455"/>
        <v>3447052.4402079685</v>
      </c>
      <c r="P572" s="6">
        <f>IF($B572&lt;$D$12,0,IF('Plot Data'!X522&gt;0,'Plot Data'!X522,MAX(0,MIN($D$15,$O572))))</f>
        <v>9615</v>
      </c>
      <c r="Q572" s="97">
        <f t="shared" si="456"/>
        <v>8444.5688330948633</v>
      </c>
      <c r="R572" s="97">
        <f t="shared" si="457"/>
        <v>1170.4311669051363</v>
      </c>
      <c r="S572" s="6">
        <f t="shared" si="458"/>
        <v>1884.8427286367776</v>
      </c>
      <c r="T572" s="6"/>
      <c r="U572" s="6"/>
      <c r="V572" s="6">
        <f t="shared" si="459"/>
        <v>432.46272764322805</v>
      </c>
      <c r="W572" s="149">
        <f t="shared" si="492"/>
        <v>0.94918987184647996</v>
      </c>
      <c r="X572" s="97">
        <f t="shared" si="460"/>
        <v>6693.1115385103822</v>
      </c>
      <c r="Y572" s="6">
        <f t="shared" si="461"/>
        <v>479.97528483629731</v>
      </c>
      <c r="Z572" s="6">
        <f t="shared" si="462"/>
        <v>1883.8415438123575</v>
      </c>
      <c r="AA572" s="6">
        <f t="shared" si="463"/>
        <v>1823.9060823779298</v>
      </c>
      <c r="AB572" s="6">
        <f t="shared" si="464"/>
        <v>96.05705888987427</v>
      </c>
      <c r="AC572" s="6">
        <f t="shared" si="465"/>
        <v>82.594577702334291</v>
      </c>
      <c r="AD572" s="6">
        <f t="array" ref="AD572">SUM(($A572-A542:A572=J542:J572)*(N542:N572))</f>
        <v>9.3655632417627395</v>
      </c>
      <c r="AE572" s="6">
        <f t="shared" si="466"/>
        <v>7494190.7122960249</v>
      </c>
      <c r="AF572" s="6">
        <f t="shared" si="493"/>
        <v>4020870.8803278268</v>
      </c>
      <c r="AG572" s="6">
        <f t="shared" si="494"/>
        <v>926247.02565397951</v>
      </c>
      <c r="AH572" s="6">
        <f t="shared" si="467"/>
        <v>1663456.7472465166</v>
      </c>
      <c r="AI572" s="6">
        <f t="shared" si="468"/>
        <v>305907.39349640365</v>
      </c>
      <c r="AJ572" s="6">
        <f t="shared" si="469"/>
        <v>7036.0529505456579</v>
      </c>
      <c r="AK572" s="6">
        <f t="shared" si="470"/>
        <v>9435.6364096414345</v>
      </c>
      <c r="AL572" s="6">
        <f t="shared" si="471"/>
        <v>1289.9227907673655</v>
      </c>
      <c r="AM572" s="6">
        <f t="shared" si="472"/>
        <v>17761.612150954457</v>
      </c>
      <c r="AN572" s="6">
        <f t="shared" si="473"/>
        <v>559947.05342033482</v>
      </c>
      <c r="AO572" s="6">
        <f t="shared" si="474"/>
        <v>5809.2877039819004</v>
      </c>
      <c r="AP572" s="6">
        <f t="shared" si="475"/>
        <v>9.3872578525270001</v>
      </c>
      <c r="AQ572" s="14">
        <f t="shared" si="476"/>
        <v>13</v>
      </c>
      <c r="AR572" s="146">
        <f t="shared" si="477"/>
        <v>0</v>
      </c>
      <c r="AS572" s="146">
        <f t="shared" si="478"/>
        <v>0.73</v>
      </c>
      <c r="AT572" s="146">
        <f t="shared" si="479"/>
        <v>1</v>
      </c>
      <c r="AU572" s="77">
        <f t="shared" si="480"/>
        <v>0</v>
      </c>
      <c r="AV572" s="77">
        <f t="shared" si="481"/>
        <v>1323.5934605080483</v>
      </c>
      <c r="AW572" s="77">
        <f t="shared" si="482"/>
        <v>69.662813710949919</v>
      </c>
      <c r="AX572" s="77">
        <f t="shared" si="483"/>
        <v>25.918665381160054</v>
      </c>
      <c r="AY572" s="6">
        <f t="shared" si="495"/>
        <v>1419.1749396001583</v>
      </c>
      <c r="AZ572" s="6">
        <f t="shared" si="484"/>
        <v>415138.07525480929</v>
      </c>
      <c r="BA572" s="6">
        <f t="shared" si="485"/>
        <v>1428.7539659956904</v>
      </c>
      <c r="BB572" s="6">
        <f t="shared" si="486"/>
        <v>889425.34677167446</v>
      </c>
      <c r="BC572" s="6">
        <f t="shared" si="487"/>
        <v>177885.06935433493</v>
      </c>
      <c r="BD572" s="6">
        <f t="shared" si="488"/>
        <v>35010.361072993757</v>
      </c>
      <c r="BE572" s="6">
        <f t="shared" si="489"/>
        <v>2917468.5</v>
      </c>
      <c r="BF572" s="6">
        <f t="shared" si="496"/>
        <v>1663456.7472465166</v>
      </c>
      <c r="BG572" s="6"/>
      <c r="BH572" s="6"/>
      <c r="BI572" s="51">
        <f t="shared" si="490"/>
        <v>0.66012703651441207</v>
      </c>
      <c r="BT572" s="18"/>
    </row>
    <row r="573" spans="1:72">
      <c r="A573">
        <f t="shared" si="443"/>
        <v>550</v>
      </c>
      <c r="B573" s="30">
        <f t="shared" si="444"/>
        <v>44319</v>
      </c>
      <c r="C573" s="14">
        <f t="shared" si="445"/>
        <v>12</v>
      </c>
      <c r="D573" s="14">
        <f t="shared" si="446"/>
        <v>3</v>
      </c>
      <c r="E573" s="14">
        <f t="shared" si="447"/>
        <v>3</v>
      </c>
      <c r="F573" s="53">
        <f t="shared" si="448"/>
        <v>44319</v>
      </c>
      <c r="G573" s="66">
        <f t="shared" si="449"/>
        <v>1.45</v>
      </c>
      <c r="H573" s="66">
        <f t="shared" si="442"/>
        <v>0.1</v>
      </c>
      <c r="I573" s="172">
        <f t="shared" si="450"/>
        <v>3.8999999999999998E-3</v>
      </c>
      <c r="J573" s="14">
        <f t="shared" si="451"/>
        <v>6</v>
      </c>
      <c r="K573" s="18">
        <f t="shared" si="452"/>
        <v>0.13931834774006135</v>
      </c>
      <c r="L573" s="18">
        <f t="shared" si="453"/>
        <v>6.6666666666666671E-3</v>
      </c>
      <c r="M573" s="6">
        <f t="shared" si="454"/>
        <v>2303.4080314205962</v>
      </c>
      <c r="N573" s="6">
        <f t="shared" si="491"/>
        <v>8.9832913225403246</v>
      </c>
      <c r="O573" s="6">
        <f t="shared" si="455"/>
        <v>3437496.2351233102</v>
      </c>
      <c r="P573" s="6">
        <f>IF($B573&lt;$D$12,0,IF('Plot Data'!X523&gt;0,'Plot Data'!X523,MAX(0,MIN($D$15,$O573))))</f>
        <v>21487.5</v>
      </c>
      <c r="Q573" s="97">
        <f t="shared" si="456"/>
        <v>18860.924902629864</v>
      </c>
      <c r="R573" s="97">
        <f t="shared" si="457"/>
        <v>2626.5750973701365</v>
      </c>
      <c r="S573" s="6">
        <f t="shared" si="458"/>
        <v>1872.141811670494</v>
      </c>
      <c r="T573" s="6"/>
      <c r="U573" s="6"/>
      <c r="V573" s="6">
        <f t="shared" si="459"/>
        <v>431.26621975010227</v>
      </c>
      <c r="W573" s="149">
        <f t="shared" si="492"/>
        <v>0.94874792329871838</v>
      </c>
      <c r="X573" s="97">
        <f t="shared" si="460"/>
        <v>22689.64833171853</v>
      </c>
      <c r="Y573" s="6">
        <f t="shared" si="461"/>
        <v>480.28529444937135</v>
      </c>
      <c r="Z573" s="6">
        <f t="shared" si="462"/>
        <v>1868.6593017063028</v>
      </c>
      <c r="AA573" s="6">
        <f t="shared" si="463"/>
        <v>1825.0841189076109</v>
      </c>
      <c r="AB573" s="6">
        <f t="shared" si="464"/>
        <v>96.063064971647677</v>
      </c>
      <c r="AC573" s="6">
        <f t="shared" si="465"/>
        <v>83.375066224802111</v>
      </c>
      <c r="AD573" s="6">
        <f t="array" ref="AD573">SUM(($A573-A543:A573=J543:J573)*(N543:N573))</f>
        <v>9.3661488347356485</v>
      </c>
      <c r="AE573" s="6">
        <f t="shared" si="466"/>
        <v>7494181.3461471898</v>
      </c>
      <c r="AF573" s="6">
        <f t="shared" si="493"/>
        <v>4000137.8136135265</v>
      </c>
      <c r="AG573" s="6">
        <f t="shared" si="494"/>
        <v>921987.03600514075</v>
      </c>
      <c r="AH573" s="6">
        <f t="shared" si="467"/>
        <v>1686146.3955782352</v>
      </c>
      <c r="AI573" s="6">
        <f t="shared" si="468"/>
        <v>308533.96859377378</v>
      </c>
      <c r="AJ573" s="6">
        <f t="shared" si="469"/>
        <v>6990.5163858105807</v>
      </c>
      <c r="AK573" s="6">
        <f t="shared" si="470"/>
        <v>9383.1485274684783</v>
      </c>
      <c r="AL573" s="6">
        <f t="shared" si="471"/>
        <v>1293.2446406794754</v>
      </c>
      <c r="AM573" s="6">
        <f t="shared" si="472"/>
        <v>17666.909553958536</v>
      </c>
      <c r="AN573" s="6">
        <f t="shared" si="473"/>
        <v>559709.22280254646</v>
      </c>
      <c r="AO573" s="6">
        <f t="shared" si="474"/>
        <v>5818.6538528166357</v>
      </c>
      <c r="AP573" s="6">
        <f t="shared" si="475"/>
        <v>9.3831177802608838</v>
      </c>
      <c r="AQ573" s="14">
        <f t="shared" si="476"/>
        <v>13</v>
      </c>
      <c r="AR573" s="146">
        <f t="shared" si="477"/>
        <v>0</v>
      </c>
      <c r="AS573" s="146">
        <f t="shared" si="478"/>
        <v>0.73</v>
      </c>
      <c r="AT573" s="146">
        <f t="shared" si="479"/>
        <v>1</v>
      </c>
      <c r="AU573" s="77">
        <f t="shared" si="480"/>
        <v>0</v>
      </c>
      <c r="AV573" s="77">
        <f t="shared" si="481"/>
        <v>1315.4857313252116</v>
      </c>
      <c r="AW573" s="77">
        <f t="shared" si="482"/>
        <v>69.236091122379563</v>
      </c>
      <c r="AX573" s="77">
        <f t="shared" si="483"/>
        <v>25.935405900266062</v>
      </c>
      <c r="AY573" s="6">
        <f t="shared" si="495"/>
        <v>1410.6572283478572</v>
      </c>
      <c r="AZ573" s="6">
        <f t="shared" si="484"/>
        <v>416548.73248315713</v>
      </c>
      <c r="BA573" s="6">
        <f t="shared" si="485"/>
        <v>1425.1364798723205</v>
      </c>
      <c r="BB573" s="6">
        <f t="shared" si="486"/>
        <v>891728.75480309501</v>
      </c>
      <c r="BC573" s="6">
        <f t="shared" si="487"/>
        <v>178345.75096061904</v>
      </c>
      <c r="BD573" s="6">
        <f t="shared" si="488"/>
        <v>35106.424137965405</v>
      </c>
      <c r="BE573" s="6">
        <f t="shared" si="489"/>
        <v>2938956</v>
      </c>
      <c r="BF573" s="6">
        <f t="shared" si="496"/>
        <v>1686146.3955782352</v>
      </c>
      <c r="BG573" s="6"/>
      <c r="BH573" s="6"/>
      <c r="BI573" s="51">
        <f t="shared" si="490"/>
        <v>0.65679286666170222</v>
      </c>
      <c r="BT573" s="18"/>
    </row>
    <row r="574" spans="1:72">
      <c r="A574">
        <f t="shared" si="443"/>
        <v>551</v>
      </c>
      <c r="B574" s="30">
        <f t="shared" si="444"/>
        <v>44320</v>
      </c>
      <c r="C574" s="14">
        <f t="shared" si="445"/>
        <v>12</v>
      </c>
      <c r="D574" s="14">
        <f t="shared" si="446"/>
        <v>3</v>
      </c>
      <c r="E574" s="14">
        <f t="shared" si="447"/>
        <v>3</v>
      </c>
      <c r="F574" s="53">
        <f t="shared" si="448"/>
        <v>44320</v>
      </c>
      <c r="G574" s="66">
        <f t="shared" si="449"/>
        <v>1.45</v>
      </c>
      <c r="H574" s="66">
        <f t="shared" si="442"/>
        <v>0.1</v>
      </c>
      <c r="I574" s="172">
        <f t="shared" si="450"/>
        <v>3.8999999999999998E-3</v>
      </c>
      <c r="J574" s="14">
        <f t="shared" si="451"/>
        <v>6</v>
      </c>
      <c r="K574" s="18">
        <f t="shared" si="452"/>
        <v>0.13891315684310093</v>
      </c>
      <c r="L574" s="18">
        <f t="shared" si="453"/>
        <v>6.6666666666666671E-3</v>
      </c>
      <c r="M574" s="6">
        <f t="shared" si="454"/>
        <v>2283.1391131325759</v>
      </c>
      <c r="N574" s="6">
        <f t="shared" si="491"/>
        <v>8.9042425412170463</v>
      </c>
      <c r="O574" s="6">
        <f t="shared" si="455"/>
        <v>3416081.2711042464</v>
      </c>
      <c r="P574" s="6">
        <f>IF($B574&lt;$D$12,0,IF('Plot Data'!X524&gt;0,'Plot Data'!X524,MAX(0,MIN($D$15,$O574))))</f>
        <v>30518.5</v>
      </c>
      <c r="Q574" s="97">
        <f t="shared" si="456"/>
        <v>26772.434445677118</v>
      </c>
      <c r="R574" s="97">
        <f t="shared" si="457"/>
        <v>3746.0655543228791</v>
      </c>
      <c r="S574" s="6">
        <f t="shared" si="458"/>
        <v>1855.4732720542875</v>
      </c>
      <c r="T574" s="6"/>
      <c r="U574" s="6"/>
      <c r="V574" s="6">
        <f t="shared" si="459"/>
        <v>427.665841078288</v>
      </c>
      <c r="W574" s="149">
        <f t="shared" si="492"/>
        <v>0.94830784435753623</v>
      </c>
      <c r="X574" s="97">
        <f t="shared" si="460"/>
        <v>32894.264220710895</v>
      </c>
      <c r="Y574" s="6">
        <f t="shared" si="461"/>
        <v>480.3153248582384</v>
      </c>
      <c r="Z574" s="6">
        <f t="shared" si="462"/>
        <v>1853.8443650240047</v>
      </c>
      <c r="AA574" s="6">
        <f t="shared" si="463"/>
        <v>1825.1982344613059</v>
      </c>
      <c r="AB574" s="6">
        <f t="shared" si="464"/>
        <v>95.428511932808107</v>
      </c>
      <c r="AC574" s="6">
        <f t="shared" si="465"/>
        <v>84.06822012966245</v>
      </c>
      <c r="AD574" s="6">
        <f t="array" ref="AD574">SUM(($A574-A544:A574=J544:J574)*(N544:N574))</f>
        <v>9.3042799134487897</v>
      </c>
      <c r="AE574" s="6">
        <f t="shared" si="466"/>
        <v>7494172.0418672767</v>
      </c>
      <c r="AF574" s="6">
        <f t="shared" si="493"/>
        <v>3971509.9058957947</v>
      </c>
      <c r="AG574" s="6">
        <f t="shared" si="494"/>
        <v>915437.54038902873</v>
      </c>
      <c r="AH574" s="6">
        <f t="shared" si="467"/>
        <v>1719040.659798946</v>
      </c>
      <c r="AI574" s="6">
        <f t="shared" si="468"/>
        <v>312280.03414809669</v>
      </c>
      <c r="AJ574" s="6">
        <f t="shared" si="469"/>
        <v>6939.4958090609125</v>
      </c>
      <c r="AK574" s="6">
        <f t="shared" si="470"/>
        <v>9316.3661460983676</v>
      </c>
      <c r="AL574" s="6">
        <f t="shared" si="471"/>
        <v>1295.3006525691724</v>
      </c>
      <c r="AM574" s="6">
        <f t="shared" si="472"/>
        <v>17551.162607728453</v>
      </c>
      <c r="AN574" s="6">
        <f t="shared" si="473"/>
        <v>558352.73902767268</v>
      </c>
      <c r="AO574" s="6">
        <f t="shared" si="474"/>
        <v>5827.9581327300848</v>
      </c>
      <c r="AP574" s="6">
        <f t="shared" si="475"/>
        <v>9.3677463287675504</v>
      </c>
      <c r="AQ574" s="14">
        <f t="shared" si="476"/>
        <v>13</v>
      </c>
      <c r="AR574" s="146">
        <f t="shared" si="477"/>
        <v>0</v>
      </c>
      <c r="AS574" s="146">
        <f t="shared" si="478"/>
        <v>0.73</v>
      </c>
      <c r="AT574" s="146">
        <f t="shared" si="479"/>
        <v>1</v>
      </c>
      <c r="AU574" s="77">
        <f t="shared" si="480"/>
        <v>0</v>
      </c>
      <c r="AV574" s="77">
        <f t="shared" si="481"/>
        <v>1306.4441106338697</v>
      </c>
      <c r="AW574" s="77">
        <f t="shared" si="482"/>
        <v>68.760216349151051</v>
      </c>
      <c r="AX574" s="77">
        <f t="shared" si="483"/>
        <v>25.937027542344879</v>
      </c>
      <c r="AY574" s="6">
        <f t="shared" si="495"/>
        <v>1401.1413545253656</v>
      </c>
      <c r="AZ574" s="6">
        <f t="shared" si="484"/>
        <v>417949.87383768248</v>
      </c>
      <c r="BA574" s="6">
        <f t="shared" si="485"/>
        <v>1420.2385559442669</v>
      </c>
      <c r="BB574" s="6">
        <f t="shared" si="486"/>
        <v>894011.89391622762</v>
      </c>
      <c r="BC574" s="6">
        <f t="shared" si="487"/>
        <v>178802.37878324557</v>
      </c>
      <c r="BD574" s="6">
        <f t="shared" si="488"/>
        <v>35201.85264989821</v>
      </c>
      <c r="BE574" s="6">
        <f t="shared" si="489"/>
        <v>2969474.5</v>
      </c>
      <c r="BF574" s="6">
        <f t="shared" si="496"/>
        <v>1719040.659798946</v>
      </c>
      <c r="BG574" s="6"/>
      <c r="BH574" s="6"/>
      <c r="BI574" s="51">
        <f t="shared" si="490"/>
        <v>0.65209971414896584</v>
      </c>
      <c r="BT574" s="18"/>
    </row>
    <row r="575" spans="1:72">
      <c r="A575">
        <f t="shared" si="443"/>
        <v>552</v>
      </c>
      <c r="B575" s="30">
        <f t="shared" si="444"/>
        <v>44321</v>
      </c>
      <c r="C575" s="14">
        <f t="shared" si="445"/>
        <v>12</v>
      </c>
      <c r="D575" s="14">
        <f t="shared" si="446"/>
        <v>3</v>
      </c>
      <c r="E575" s="14">
        <f t="shared" si="447"/>
        <v>3</v>
      </c>
      <c r="F575" s="53">
        <f t="shared" si="448"/>
        <v>44321</v>
      </c>
      <c r="G575" s="66">
        <f t="shared" si="449"/>
        <v>1.45</v>
      </c>
      <c r="H575" s="66">
        <f t="shared" si="442"/>
        <v>0.1</v>
      </c>
      <c r="I575" s="172">
        <f t="shared" si="450"/>
        <v>3.8999999999999998E-3</v>
      </c>
      <c r="J575" s="14">
        <f t="shared" si="451"/>
        <v>6</v>
      </c>
      <c r="K575" s="18">
        <f t="shared" si="452"/>
        <v>0.138340834184109</v>
      </c>
      <c r="L575" s="18">
        <f t="shared" si="453"/>
        <v>6.6666666666666671E-3</v>
      </c>
      <c r="M575" s="6">
        <f t="shared" si="454"/>
        <v>2257.4848409422507</v>
      </c>
      <c r="N575" s="6">
        <f t="shared" si="491"/>
        <v>8.8041908796747776</v>
      </c>
      <c r="O575" s="6">
        <f t="shared" si="455"/>
        <v>3385653.2473706156</v>
      </c>
      <c r="P575" s="6">
        <f>IF($B575&lt;$D$12,0,IF('Plot Data'!X525&gt;0,'Plot Data'!X525,MAX(0,MIN($D$15,$O575))))</f>
        <v>32256.5</v>
      </c>
      <c r="Q575" s="97">
        <f t="shared" si="456"/>
        <v>28280.550498169046</v>
      </c>
      <c r="R575" s="97">
        <f t="shared" si="457"/>
        <v>3975.9495018309581</v>
      </c>
      <c r="S575" s="6">
        <f t="shared" si="458"/>
        <v>1834.6060617098772</v>
      </c>
      <c r="T575" s="6"/>
      <c r="U575" s="6"/>
      <c r="V575" s="6">
        <f t="shared" si="459"/>
        <v>422.87877923237357</v>
      </c>
      <c r="W575" s="149">
        <f t="shared" si="492"/>
        <v>0.94786978141400868</v>
      </c>
      <c r="X575" s="97">
        <f t="shared" si="460"/>
        <v>38131.623322846528</v>
      </c>
      <c r="Y575" s="6">
        <f t="shared" si="461"/>
        <v>477.14255966404056</v>
      </c>
      <c r="Z575" s="6">
        <f t="shared" si="462"/>
        <v>1842.726425136477</v>
      </c>
      <c r="AA575" s="6">
        <f t="shared" si="463"/>
        <v>1813.1417267233539</v>
      </c>
      <c r="AB575" s="6">
        <f t="shared" si="464"/>
        <v>94.843960441615835</v>
      </c>
      <c r="AC575" s="6">
        <f t="shared" si="465"/>
        <v>84.658024117380876</v>
      </c>
      <c r="AD575" s="6">
        <f t="array" ref="AD575">SUM(($A575-A545:A575=J545:J575)*(N545:N575))</f>
        <v>9.2472861430575435</v>
      </c>
      <c r="AE575" s="6">
        <f t="shared" si="466"/>
        <v>7494162.7945811339</v>
      </c>
      <c r="AF575" s="6">
        <f t="shared" si="493"/>
        <v>3941394.7493359158</v>
      </c>
      <c r="AG575" s="6">
        <f t="shared" si="494"/>
        <v>905163.58878511889</v>
      </c>
      <c r="AH575" s="6">
        <f t="shared" si="467"/>
        <v>1757172.2831217926</v>
      </c>
      <c r="AI575" s="6">
        <f t="shared" si="468"/>
        <v>316255.98364992766</v>
      </c>
      <c r="AJ575" s="6">
        <f t="shared" si="469"/>
        <v>6877.1116652026458</v>
      </c>
      <c r="AK575" s="6">
        <f t="shared" si="470"/>
        <v>9251.1068840698754</v>
      </c>
      <c r="AL575" s="6">
        <f t="shared" si="471"/>
        <v>1296.2393027503497</v>
      </c>
      <c r="AM575" s="6">
        <f t="shared" si="472"/>
        <v>17424.457852022872</v>
      </c>
      <c r="AN575" s="6">
        <f t="shared" si="473"/>
        <v>556751.73183634656</v>
      </c>
      <c r="AO575" s="6">
        <f t="shared" si="474"/>
        <v>5837.2054188731427</v>
      </c>
      <c r="AP575" s="6">
        <f t="shared" si="475"/>
        <v>9.3435785731075409</v>
      </c>
      <c r="AQ575" s="14">
        <f t="shared" si="476"/>
        <v>14</v>
      </c>
      <c r="AR575" s="146">
        <f t="shared" si="477"/>
        <v>0</v>
      </c>
      <c r="AS575" s="146">
        <f t="shared" si="478"/>
        <v>0.55000000000000004</v>
      </c>
      <c r="AT575" s="146">
        <f t="shared" si="479"/>
        <v>1</v>
      </c>
      <c r="AU575" s="77">
        <f t="shared" si="480"/>
        <v>0</v>
      </c>
      <c r="AV575" s="77">
        <f t="shared" si="481"/>
        <v>976.37448514154323</v>
      </c>
      <c r="AW575" s="77">
        <f t="shared" si="482"/>
        <v>51.388130796923328</v>
      </c>
      <c r="AX575" s="77">
        <f t="shared" si="483"/>
        <v>25.765698221858187</v>
      </c>
      <c r="AY575" s="6">
        <f t="shared" si="495"/>
        <v>1053.5283141603247</v>
      </c>
      <c r="AZ575" s="6">
        <f t="shared" si="484"/>
        <v>419003.40215184278</v>
      </c>
      <c r="BA575" s="6">
        <f t="shared" si="485"/>
        <v>1367.0024056131535</v>
      </c>
      <c r="BB575" s="6">
        <f t="shared" si="486"/>
        <v>896269.37875716982</v>
      </c>
      <c r="BC575" s="6">
        <f t="shared" si="487"/>
        <v>179253.87575143401</v>
      </c>
      <c r="BD575" s="6">
        <f t="shared" si="488"/>
        <v>35296.696610339823</v>
      </c>
      <c r="BE575" s="6">
        <f t="shared" si="489"/>
        <v>3001731</v>
      </c>
      <c r="BF575" s="6">
        <f t="shared" si="496"/>
        <v>1757172.2831217926</v>
      </c>
      <c r="BG575" s="6"/>
      <c r="BH575" s="6"/>
      <c r="BI575" s="51">
        <f t="shared" si="490"/>
        <v>0.646711109828769</v>
      </c>
      <c r="BT575" s="18"/>
    </row>
    <row r="576" spans="1:72">
      <c r="A576">
        <f t="shared" si="443"/>
        <v>553</v>
      </c>
      <c r="B576" s="30">
        <f t="shared" si="444"/>
        <v>44322</v>
      </c>
      <c r="C576" s="14">
        <f t="shared" si="445"/>
        <v>12</v>
      </c>
      <c r="D576" s="14">
        <f t="shared" si="446"/>
        <v>3</v>
      </c>
      <c r="E576" s="14">
        <f t="shared" si="447"/>
        <v>3</v>
      </c>
      <c r="F576" s="53">
        <f t="shared" si="448"/>
        <v>44322</v>
      </c>
      <c r="G576" s="66">
        <f t="shared" si="449"/>
        <v>1.45</v>
      </c>
      <c r="H576" s="66">
        <f t="shared" si="442"/>
        <v>0.1</v>
      </c>
      <c r="I576" s="172">
        <f t="shared" si="450"/>
        <v>3.8999999999999998E-3</v>
      </c>
      <c r="J576" s="14">
        <f t="shared" si="451"/>
        <v>6</v>
      </c>
      <c r="K576" s="18">
        <f t="shared" si="452"/>
        <v>0.13768082131328993</v>
      </c>
      <c r="L576" s="18">
        <f t="shared" si="453"/>
        <v>6.6666666666666671E-3</v>
      </c>
      <c r="M576" s="6">
        <f t="shared" si="454"/>
        <v>2229.1879715357472</v>
      </c>
      <c r="N576" s="6">
        <f t="shared" si="491"/>
        <v>8.6938330889894146</v>
      </c>
      <c r="O576" s="6">
        <f t="shared" si="455"/>
        <v>3353496.5862197448</v>
      </c>
      <c r="P576" s="6">
        <f>IF($B576&lt;$D$12,0,IF('Plot Data'!X526&gt;0,'Plot Data'!X526,MAX(0,MIN($D$15,$O576))))</f>
        <v>32812</v>
      </c>
      <c r="Q576" s="97">
        <f t="shared" si="456"/>
        <v>28750.741012219471</v>
      </c>
      <c r="R576" s="97">
        <f t="shared" si="457"/>
        <v>4061.2589877805267</v>
      </c>
      <c r="S576" s="6">
        <f t="shared" si="458"/>
        <v>1812.8554642963545</v>
      </c>
      <c r="T576" s="6"/>
      <c r="U576" s="6"/>
      <c r="V576" s="6">
        <f t="shared" si="459"/>
        <v>416.33250723939312</v>
      </c>
      <c r="W576" s="149">
        <f t="shared" si="492"/>
        <v>0.9474338060748303</v>
      </c>
      <c r="X576" s="97">
        <f t="shared" si="460"/>
        <v>34853.959672965881</v>
      </c>
      <c r="Y576" s="6">
        <f t="shared" si="461"/>
        <v>474.21980220807922</v>
      </c>
      <c r="Z576" s="6">
        <f t="shared" si="462"/>
        <v>1826.5112905060607</v>
      </c>
      <c r="AA576" s="6">
        <f t="shared" si="463"/>
        <v>1802.0352483907009</v>
      </c>
      <c r="AB576" s="6">
        <f t="shared" si="464"/>
        <v>94.19207719061788</v>
      </c>
      <c r="AC576" s="6">
        <f t="shared" si="465"/>
        <v>85.154910338514924</v>
      </c>
      <c r="AD576" s="6">
        <f t="array" ref="AD576">SUM(($A576-A546:A576=J546:J576)*(N546:N576))</f>
        <v>9.1837275260852422</v>
      </c>
      <c r="AE576" s="6">
        <f t="shared" si="466"/>
        <v>7494153.6108536078</v>
      </c>
      <c r="AF576" s="6">
        <f t="shared" si="493"/>
        <v>3910831.1528594</v>
      </c>
      <c r="AG576" s="6">
        <f t="shared" si="494"/>
        <v>898644.037617133</v>
      </c>
      <c r="AH576" s="6">
        <f t="shared" si="467"/>
        <v>1792026.2427947584</v>
      </c>
      <c r="AI576" s="6">
        <f t="shared" si="468"/>
        <v>320317.2426377082</v>
      </c>
      <c r="AJ576" s="6">
        <f t="shared" si="469"/>
        <v>6805.5685440242532</v>
      </c>
      <c r="AK576" s="6">
        <f t="shared" si="470"/>
        <v>9181.3908489946189</v>
      </c>
      <c r="AL576" s="6">
        <f t="shared" si="471"/>
        <v>1296.0927420763674</v>
      </c>
      <c r="AM576" s="6">
        <f t="shared" si="472"/>
        <v>17283.05213509524</v>
      </c>
      <c r="AN576" s="6">
        <f t="shared" si="473"/>
        <v>555051.88280950335</v>
      </c>
      <c r="AO576" s="6">
        <f t="shared" si="474"/>
        <v>5846.3891463992277</v>
      </c>
      <c r="AP576" s="6">
        <f t="shared" si="475"/>
        <v>9.3109463975271343</v>
      </c>
      <c r="AQ576" s="14">
        <f t="shared" si="476"/>
        <v>14</v>
      </c>
      <c r="AR576" s="146">
        <f t="shared" si="477"/>
        <v>0</v>
      </c>
      <c r="AS576" s="146">
        <f t="shared" si="478"/>
        <v>0.55000000000000004</v>
      </c>
      <c r="AT576" s="146">
        <f t="shared" si="479"/>
        <v>1</v>
      </c>
      <c r="AU576" s="77">
        <f t="shared" si="480"/>
        <v>0</v>
      </c>
      <c r="AV576" s="77">
        <f t="shared" si="481"/>
        <v>968.6336807250425</v>
      </c>
      <c r="AW576" s="77">
        <f t="shared" si="482"/>
        <v>50.980720038160129</v>
      </c>
      <c r="AX576" s="77">
        <f t="shared" si="483"/>
        <v>25.607869319236272</v>
      </c>
      <c r="AY576" s="6">
        <f t="shared" si="495"/>
        <v>1045.2222700824389</v>
      </c>
      <c r="AZ576" s="6">
        <f t="shared" si="484"/>
        <v>420048.62442192523</v>
      </c>
      <c r="BA576" s="6">
        <f t="shared" si="485"/>
        <v>1312.3764179550178</v>
      </c>
      <c r="BB576" s="6">
        <f t="shared" si="486"/>
        <v>898498.56672870554</v>
      </c>
      <c r="BC576" s="6">
        <f t="shared" si="487"/>
        <v>179699.71334574115</v>
      </c>
      <c r="BD576" s="6">
        <f t="shared" si="488"/>
        <v>35390.888687530438</v>
      </c>
      <c r="BE576" s="6">
        <f t="shared" si="489"/>
        <v>3034543</v>
      </c>
      <c r="BF576" s="6">
        <f t="shared" si="496"/>
        <v>1792026.2427947584</v>
      </c>
      <c r="BG576" s="6"/>
      <c r="BH576" s="6"/>
      <c r="BI576" s="51">
        <f t="shared" si="490"/>
        <v>0.64176362538273601</v>
      </c>
      <c r="BT576" s="18"/>
    </row>
    <row r="577" spans="1:72">
      <c r="A577">
        <f t="shared" si="443"/>
        <v>554</v>
      </c>
      <c r="B577" s="30">
        <f t="shared" si="444"/>
        <v>44323</v>
      </c>
      <c r="C577" s="14">
        <f t="shared" si="445"/>
        <v>12</v>
      </c>
      <c r="D577" s="14">
        <f t="shared" si="446"/>
        <v>3</v>
      </c>
      <c r="E577" s="14">
        <f t="shared" si="447"/>
        <v>3</v>
      </c>
      <c r="F577" s="53">
        <f t="shared" si="448"/>
        <v>44323</v>
      </c>
      <c r="G577" s="66">
        <f t="shared" si="449"/>
        <v>1.45</v>
      </c>
      <c r="H577" s="66">
        <f t="shared" si="442"/>
        <v>0.1</v>
      </c>
      <c r="I577" s="172">
        <f t="shared" si="450"/>
        <v>3.8999999999999998E-3</v>
      </c>
      <c r="J577" s="14">
        <f t="shared" si="451"/>
        <v>6</v>
      </c>
      <c r="K577" s="18">
        <f t="shared" si="452"/>
        <v>0.1370720972208509</v>
      </c>
      <c r="L577" s="18">
        <f t="shared" si="453"/>
        <v>6.6666666666666671E-3</v>
      </c>
      <c r="M577" s="6">
        <f t="shared" si="454"/>
        <v>2200.0066704661872</v>
      </c>
      <c r="N577" s="6">
        <f t="shared" si="491"/>
        <v>8.5800260148181291</v>
      </c>
      <c r="O577" s="6">
        <f t="shared" si="455"/>
        <v>3320796.9749107361</v>
      </c>
      <c r="P577" s="6">
        <f>IF($B577&lt;$D$12,0,IF('Plot Data'!X527&gt;0,'Plot Data'!X527,MAX(0,MIN($D$15,$O577))))</f>
        <v>34401.5</v>
      </c>
      <c r="Q577" s="97">
        <f t="shared" si="456"/>
        <v>30125.835547088256</v>
      </c>
      <c r="R577" s="97">
        <f t="shared" si="457"/>
        <v>4275.6644529117466</v>
      </c>
      <c r="S577" s="6">
        <f t="shared" si="458"/>
        <v>1788.9383524411446</v>
      </c>
      <c r="T577" s="6"/>
      <c r="U577" s="6"/>
      <c r="V577" s="6">
        <f t="shared" si="459"/>
        <v>411.06831802504257</v>
      </c>
      <c r="W577" s="149">
        <f t="shared" si="492"/>
        <v>0.94700041976745997</v>
      </c>
      <c r="X577" s="97">
        <f t="shared" si="460"/>
        <v>36364.641675171035</v>
      </c>
      <c r="Y577" s="6">
        <f t="shared" si="461"/>
        <v>470.96038595308937</v>
      </c>
      <c r="Z577" s="6">
        <f t="shared" si="462"/>
        <v>1805.9878727538007</v>
      </c>
      <c r="AA577" s="6">
        <f t="shared" si="463"/>
        <v>1789.6494666217395</v>
      </c>
      <c r="AB577" s="6">
        <f t="shared" si="464"/>
        <v>93.432965085315132</v>
      </c>
      <c r="AC577" s="6">
        <f t="shared" si="465"/>
        <v>85.57527347291321</v>
      </c>
      <c r="AD577" s="6">
        <f t="array" ref="AD577">SUM(($A577-A547:A577=J547:J577)*(N547:N577))</f>
        <v>9.1097140958182248</v>
      </c>
      <c r="AE577" s="6">
        <f t="shared" si="466"/>
        <v>7494144.5011395123</v>
      </c>
      <c r="AF577" s="6">
        <f t="shared" si="493"/>
        <v>3878916.3789598709</v>
      </c>
      <c r="AG577" s="6">
        <f t="shared" si="494"/>
        <v>891994.16317102523</v>
      </c>
      <c r="AH577" s="6">
        <f t="shared" si="467"/>
        <v>1828390.8844699294</v>
      </c>
      <c r="AI577" s="6">
        <f t="shared" si="468"/>
        <v>324592.90709061996</v>
      </c>
      <c r="AJ577" s="6">
        <f t="shared" si="469"/>
        <v>6728.6269557835494</v>
      </c>
      <c r="AK577" s="6">
        <f t="shared" si="470"/>
        <v>9104.2962900413659</v>
      </c>
      <c r="AL577" s="6">
        <f t="shared" si="471"/>
        <v>1294.840719592951</v>
      </c>
      <c r="AM577" s="6">
        <f t="shared" si="472"/>
        <v>17127.763965417867</v>
      </c>
      <c r="AN577" s="6">
        <f t="shared" si="473"/>
        <v>553122.40348263935</v>
      </c>
      <c r="AO577" s="6">
        <f t="shared" si="474"/>
        <v>5855.4988604950458</v>
      </c>
      <c r="AP577" s="6">
        <f t="shared" si="475"/>
        <v>9.2766054013166332</v>
      </c>
      <c r="AQ577" s="14">
        <f t="shared" si="476"/>
        <v>14</v>
      </c>
      <c r="AR577" s="146">
        <f t="shared" si="477"/>
        <v>0</v>
      </c>
      <c r="AS577" s="146">
        <f t="shared" si="478"/>
        <v>0.55000000000000004</v>
      </c>
      <c r="AT577" s="146">
        <f t="shared" si="479"/>
        <v>1</v>
      </c>
      <c r="AU577" s="77">
        <f t="shared" si="480"/>
        <v>0</v>
      </c>
      <c r="AV577" s="77">
        <f t="shared" si="481"/>
        <v>962.82455713380932</v>
      </c>
      <c r="AW577" s="77">
        <f t="shared" si="482"/>
        <v>50.674976691253121</v>
      </c>
      <c r="AX577" s="77">
        <f t="shared" si="483"/>
        <v>25.431860841466829</v>
      </c>
      <c r="AY577" s="6">
        <f t="shared" si="495"/>
        <v>1038.9313946665293</v>
      </c>
      <c r="AZ577" s="6">
        <f t="shared" si="484"/>
        <v>421087.55581659178</v>
      </c>
      <c r="BA577" s="6">
        <f t="shared" si="485"/>
        <v>1256.7241196493185</v>
      </c>
      <c r="BB577" s="6">
        <f t="shared" si="486"/>
        <v>900698.5733991717</v>
      </c>
      <c r="BC577" s="6">
        <f t="shared" si="487"/>
        <v>180139.7146798344</v>
      </c>
      <c r="BD577" s="6">
        <f t="shared" si="488"/>
        <v>35484.321652615756</v>
      </c>
      <c r="BE577" s="6">
        <f t="shared" si="489"/>
        <v>3068944.5</v>
      </c>
      <c r="BF577" s="6">
        <f t="shared" si="496"/>
        <v>1828390.8844699294</v>
      </c>
      <c r="BG577" s="6"/>
      <c r="BH577" s="6"/>
      <c r="BI577" s="51">
        <f t="shared" si="490"/>
        <v>0.63661843475335467</v>
      </c>
      <c r="BT577" s="18"/>
    </row>
    <row r="578" spans="1:72">
      <c r="A578">
        <f t="shared" si="443"/>
        <v>555</v>
      </c>
      <c r="B578" s="30">
        <f t="shared" si="444"/>
        <v>44324</v>
      </c>
      <c r="C578" s="14">
        <f t="shared" si="445"/>
        <v>12</v>
      </c>
      <c r="D578" s="14">
        <f t="shared" si="446"/>
        <v>3</v>
      </c>
      <c r="E578" s="14">
        <f t="shared" si="447"/>
        <v>3</v>
      </c>
      <c r="F578" s="53">
        <f t="shared" si="448"/>
        <v>44324</v>
      </c>
      <c r="G578" s="66">
        <f t="shared" si="449"/>
        <v>1.45</v>
      </c>
      <c r="H578" s="66">
        <f t="shared" si="442"/>
        <v>0.1</v>
      </c>
      <c r="I578" s="172">
        <f t="shared" si="450"/>
        <v>3.8999999999999998E-3</v>
      </c>
      <c r="J578" s="14">
        <f t="shared" si="451"/>
        <v>6</v>
      </c>
      <c r="K578" s="18">
        <f t="shared" si="452"/>
        <v>0.13643623359351759</v>
      </c>
      <c r="L578" s="18">
        <f t="shared" si="453"/>
        <v>6.6666666666666671E-3</v>
      </c>
      <c r="M578" s="6">
        <f t="shared" si="454"/>
        <v>2168.816685899556</v>
      </c>
      <c r="N578" s="6">
        <f t="shared" si="491"/>
        <v>8.4583850750082679</v>
      </c>
      <c r="O578" s="6">
        <f t="shared" si="455"/>
        <v>3286519.7265979806</v>
      </c>
      <c r="P578" s="6">
        <f>IF($B578&lt;$D$12,0,IF('Plot Data'!X528&gt;0,'Plot Data'!X528,MAX(0,MIN($D$15,$O578))))</f>
        <v>31442</v>
      </c>
      <c r="Q578" s="97">
        <f t="shared" si="456"/>
        <v>27518.010282401734</v>
      </c>
      <c r="R578" s="97">
        <f t="shared" si="457"/>
        <v>3923.989717598266</v>
      </c>
      <c r="S578" s="6">
        <f t="shared" si="458"/>
        <v>1763.3234770610045</v>
      </c>
      <c r="T578" s="6"/>
      <c r="U578" s="6"/>
      <c r="V578" s="6">
        <f t="shared" si="459"/>
        <v>405.49320883855154</v>
      </c>
      <c r="W578" s="149">
        <f t="shared" si="492"/>
        <v>0.94656992116686622</v>
      </c>
      <c r="X578" s="97">
        <f t="shared" si="460"/>
        <v>34968.654213001792</v>
      </c>
      <c r="Y578" s="6">
        <f t="shared" si="461"/>
        <v>467.1648254265757</v>
      </c>
      <c r="Z578" s="6">
        <f t="shared" si="462"/>
        <v>1783.3503772285978</v>
      </c>
      <c r="AA578" s="6">
        <f t="shared" si="463"/>
        <v>1775.2263366209877</v>
      </c>
      <c r="AB578" s="6">
        <f t="shared" si="464"/>
        <v>92.692218251200231</v>
      </c>
      <c r="AC578" s="6">
        <f t="shared" si="465"/>
        <v>85.944037439868922</v>
      </c>
      <c r="AD578" s="6">
        <f t="array" ref="AD578">SUM(($A578-A548:A578=J548:J578)*(N548:N578))</f>
        <v>9.0374912794920217</v>
      </c>
      <c r="AE578" s="6">
        <f t="shared" si="466"/>
        <v>7494135.4636482326</v>
      </c>
      <c r="AF578" s="6">
        <f t="shared" si="493"/>
        <v>3849635.045200408</v>
      </c>
      <c r="AG578" s="6">
        <f t="shared" si="494"/>
        <v>884138.02603158657</v>
      </c>
      <c r="AH578" s="6">
        <f t="shared" si="467"/>
        <v>1863359.5386829311</v>
      </c>
      <c r="AI578" s="6">
        <f t="shared" si="468"/>
        <v>328516.89680821821</v>
      </c>
      <c r="AJ578" s="6">
        <f t="shared" si="469"/>
        <v>6646.9284390279336</v>
      </c>
      <c r="AK578" s="6">
        <f t="shared" si="470"/>
        <v>9019.7281123977755</v>
      </c>
      <c r="AL578" s="6">
        <f t="shared" si="471"/>
        <v>1292.5514091247903</v>
      </c>
      <c r="AM578" s="6">
        <f t="shared" si="472"/>
        <v>16959.207960550499</v>
      </c>
      <c r="AN578" s="6">
        <f t="shared" si="473"/>
        <v>551526.74896452844</v>
      </c>
      <c r="AO578" s="6">
        <f t="shared" si="474"/>
        <v>5864.5363517745382</v>
      </c>
      <c r="AP578" s="6">
        <f t="shared" si="475"/>
        <v>9.2306015763429716</v>
      </c>
      <c r="AQ578" s="14">
        <f t="shared" si="476"/>
        <v>14</v>
      </c>
      <c r="AR578" s="146">
        <f t="shared" si="477"/>
        <v>0</v>
      </c>
      <c r="AS578" s="146">
        <f t="shared" si="478"/>
        <v>0.55000000000000004</v>
      </c>
      <c r="AT578" s="146">
        <f t="shared" si="479"/>
        <v>1</v>
      </c>
      <c r="AU578" s="77">
        <f t="shared" si="480"/>
        <v>0</v>
      </c>
      <c r="AV578" s="77">
        <f t="shared" si="481"/>
        <v>954.35214928941684</v>
      </c>
      <c r="AW578" s="77">
        <f t="shared" si="482"/>
        <v>50.229060488916673</v>
      </c>
      <c r="AX578" s="77">
        <f t="shared" si="483"/>
        <v>42.044834288391804</v>
      </c>
      <c r="AY578" s="6">
        <f t="shared" si="495"/>
        <v>1046.6260440667252</v>
      </c>
      <c r="AZ578" s="6">
        <f t="shared" si="484"/>
        <v>422134.18186065851</v>
      </c>
      <c r="BA578" s="6">
        <f t="shared" si="485"/>
        <v>1202.1830779213426</v>
      </c>
      <c r="BB578" s="6">
        <f t="shared" si="486"/>
        <v>902867.39008507121</v>
      </c>
      <c r="BC578" s="6">
        <f t="shared" si="487"/>
        <v>180573.47801701431</v>
      </c>
      <c r="BD578" s="6">
        <f t="shared" si="488"/>
        <v>35577.013870866955</v>
      </c>
      <c r="BE578" s="6">
        <f t="shared" si="489"/>
        <v>3100386.5</v>
      </c>
      <c r="BF578" s="6">
        <f t="shared" si="496"/>
        <v>1863359.5386829311</v>
      </c>
      <c r="BG578" s="6"/>
      <c r="BH578" s="6"/>
      <c r="BI578" s="51">
        <f t="shared" si="490"/>
        <v>0.63166366476748192</v>
      </c>
      <c r="BT578" s="18"/>
    </row>
    <row r="579" spans="1:72">
      <c r="A579">
        <f t="shared" si="443"/>
        <v>556</v>
      </c>
      <c r="B579" s="30">
        <f t="shared" si="444"/>
        <v>44325</v>
      </c>
      <c r="C579" s="14">
        <f t="shared" si="445"/>
        <v>12</v>
      </c>
      <c r="D579" s="14">
        <f t="shared" si="446"/>
        <v>3</v>
      </c>
      <c r="E579" s="14">
        <f t="shared" si="447"/>
        <v>3</v>
      </c>
      <c r="F579" s="53">
        <f t="shared" si="448"/>
        <v>44325</v>
      </c>
      <c r="G579" s="66">
        <f t="shared" si="449"/>
        <v>1.45</v>
      </c>
      <c r="H579" s="66">
        <f t="shared" si="442"/>
        <v>0.1</v>
      </c>
      <c r="I579" s="172">
        <f t="shared" si="450"/>
        <v>3.8999999999999998E-3</v>
      </c>
      <c r="J579" s="14">
        <f t="shared" si="451"/>
        <v>6</v>
      </c>
      <c r="K579" s="18">
        <f t="shared" si="452"/>
        <v>0.135821161222103</v>
      </c>
      <c r="L579" s="18">
        <f t="shared" si="453"/>
        <v>6.6666666666666671E-3</v>
      </c>
      <c r="M579" s="6">
        <f t="shared" si="454"/>
        <v>2136.4804946766726</v>
      </c>
      <c r="N579" s="6">
        <f t="shared" si="491"/>
        <v>8.3322739292390224</v>
      </c>
      <c r="O579" s="6">
        <f t="shared" si="455"/>
        <v>3255213.3173345299</v>
      </c>
      <c r="P579" s="6">
        <f>IF($B579&lt;$D$12,0,IF('Plot Data'!X529&gt;0,'Plot Data'!X529,MAX(0,MIN($D$15,$O579))))</f>
        <v>8534.5</v>
      </c>
      <c r="Q579" s="97">
        <f t="shared" si="456"/>
        <v>7465.0085204369634</v>
      </c>
      <c r="R579" s="97">
        <f t="shared" si="457"/>
        <v>1069.491479563037</v>
      </c>
      <c r="S579" s="6">
        <f t="shared" si="458"/>
        <v>1737.4449644993015</v>
      </c>
      <c r="T579" s="6"/>
      <c r="U579" s="6"/>
      <c r="V579" s="6">
        <f t="shared" si="459"/>
        <v>399.03553017737102</v>
      </c>
      <c r="W579" s="149">
        <f t="shared" si="492"/>
        <v>0.9461427084249393</v>
      </c>
      <c r="X579" s="97">
        <f t="shared" si="460"/>
        <v>10744.490801647435</v>
      </c>
      <c r="Y579" s="6">
        <f t="shared" si="461"/>
        <v>463.46109125600117</v>
      </c>
      <c r="Z579" s="6">
        <f t="shared" si="462"/>
        <v>1760.0053363729498</v>
      </c>
      <c r="AA579" s="6">
        <f t="shared" si="463"/>
        <v>1761.1521467728044</v>
      </c>
      <c r="AB579" s="6">
        <f t="shared" si="464"/>
        <v>92.136321256823848</v>
      </c>
      <c r="AC579" s="6">
        <f t="shared" si="465"/>
        <v>86.244232140961373</v>
      </c>
      <c r="AD579" s="6">
        <f t="array" ref="AD579">SUM(($A579-A549:A579=J549:J579)*(N549:N579))</f>
        <v>8.9832913225403246</v>
      </c>
      <c r="AE579" s="6">
        <f t="shared" si="466"/>
        <v>7494126.4803569103</v>
      </c>
      <c r="AF579" s="6">
        <f t="shared" si="493"/>
        <v>3840432.5917154718</v>
      </c>
      <c r="AG579" s="6">
        <f t="shared" si="494"/>
        <v>880459.50822019868</v>
      </c>
      <c r="AH579" s="6">
        <f t="shared" si="467"/>
        <v>1874104.0294845786</v>
      </c>
      <c r="AI579" s="6">
        <f t="shared" si="468"/>
        <v>329586.38828778127</v>
      </c>
      <c r="AJ579" s="6">
        <f t="shared" si="469"/>
        <v>6559.9425060756557</v>
      </c>
      <c r="AK579" s="6">
        <f t="shared" si="470"/>
        <v>8926.4449807410965</v>
      </c>
      <c r="AL579" s="6">
        <f t="shared" si="471"/>
        <v>1289.4602069181124</v>
      </c>
      <c r="AM579" s="6">
        <f t="shared" si="472"/>
        <v>16775.847693734864</v>
      </c>
      <c r="AN579" s="6">
        <f t="shared" si="473"/>
        <v>552768.11495513516</v>
      </c>
      <c r="AO579" s="6">
        <f t="shared" si="474"/>
        <v>5873.5196430970782</v>
      </c>
      <c r="AP579" s="6">
        <f t="shared" si="475"/>
        <v>9.1759913021682475</v>
      </c>
      <c r="AQ579" s="14">
        <f t="shared" si="476"/>
        <v>14</v>
      </c>
      <c r="AR579" s="146">
        <f t="shared" si="477"/>
        <v>0</v>
      </c>
      <c r="AS579" s="146">
        <f t="shared" si="478"/>
        <v>0.55000000000000004</v>
      </c>
      <c r="AT579" s="146">
        <f t="shared" si="479"/>
        <v>1</v>
      </c>
      <c r="AU579" s="77">
        <f t="shared" si="480"/>
        <v>0</v>
      </c>
      <c r="AV579" s="77">
        <f t="shared" si="481"/>
        <v>943.62866351386083</v>
      </c>
      <c r="AW579" s="77">
        <f t="shared" si="482"/>
        <v>49.664666500729517</v>
      </c>
      <c r="AX579" s="77">
        <f t="shared" si="483"/>
        <v>41.711498213040102</v>
      </c>
      <c r="AY579" s="6">
        <f t="shared" si="495"/>
        <v>1035.0048282276305</v>
      </c>
      <c r="AZ579" s="6">
        <f t="shared" si="484"/>
        <v>423169.18668888614</v>
      </c>
      <c r="BA579" s="6">
        <f t="shared" si="485"/>
        <v>1147.3016334395506</v>
      </c>
      <c r="BB579" s="6">
        <f t="shared" si="486"/>
        <v>905003.87057974783</v>
      </c>
      <c r="BC579" s="6">
        <f t="shared" si="487"/>
        <v>181000.77411594964</v>
      </c>
      <c r="BD579" s="6">
        <f t="shared" si="488"/>
        <v>35669.15019212378</v>
      </c>
      <c r="BE579" s="6">
        <f t="shared" si="489"/>
        <v>3108921</v>
      </c>
      <c r="BF579" s="6">
        <f t="shared" si="496"/>
        <v>1874104.0294845786</v>
      </c>
      <c r="BG579" s="6"/>
      <c r="BH579" s="6"/>
      <c r="BI579" s="51">
        <f t="shared" si="490"/>
        <v>0.6299456130490656</v>
      </c>
      <c r="BT579" s="18"/>
    </row>
    <row r="580" spans="1:72">
      <c r="A580">
        <f t="shared" si="443"/>
        <v>557</v>
      </c>
      <c r="B580" s="30">
        <f t="shared" si="444"/>
        <v>44326</v>
      </c>
      <c r="C580" s="14">
        <f t="shared" si="445"/>
        <v>12</v>
      </c>
      <c r="D580" s="14">
        <f t="shared" si="446"/>
        <v>3</v>
      </c>
      <c r="E580" s="14">
        <f t="shared" si="447"/>
        <v>3</v>
      </c>
      <c r="F580" s="53">
        <f t="shared" si="448"/>
        <v>44326</v>
      </c>
      <c r="G580" s="66">
        <f t="shared" si="449"/>
        <v>1.45</v>
      </c>
      <c r="H580" s="66">
        <f t="shared" si="442"/>
        <v>0.1</v>
      </c>
      <c r="I580" s="172">
        <f t="shared" si="450"/>
        <v>3.8999999999999998E-3</v>
      </c>
      <c r="J580" s="14">
        <f t="shared" si="451"/>
        <v>6</v>
      </c>
      <c r="K580" s="18">
        <f t="shared" si="452"/>
        <v>0.13560725322065503</v>
      </c>
      <c r="L580" s="18">
        <f t="shared" si="453"/>
        <v>6.6666666666666671E-3</v>
      </c>
      <c r="M580" s="6">
        <f t="shared" si="454"/>
        <v>2108.6628707773971</v>
      </c>
      <c r="N580" s="6">
        <f t="shared" si="491"/>
        <v>8.223785196031848</v>
      </c>
      <c r="O580" s="6">
        <f t="shared" si="455"/>
        <v>3246827.037763699</v>
      </c>
      <c r="P580" s="6">
        <f>IF($B580&lt;$D$12,0,IF('Plot Data'!X530&gt;0,'Plot Data'!X530,MAX(0,MIN($D$15,$O580))))</f>
        <v>19977</v>
      </c>
      <c r="Q580" s="97">
        <f t="shared" si="456"/>
        <v>17463.422913551014</v>
      </c>
      <c r="R580" s="97">
        <f t="shared" si="457"/>
        <v>2513.5770864489873</v>
      </c>
      <c r="S580" s="6">
        <f t="shared" si="458"/>
        <v>1715.3913799436714</v>
      </c>
      <c r="T580" s="6"/>
      <c r="U580" s="6"/>
      <c r="V580" s="6">
        <f t="shared" si="459"/>
        <v>393.27149083372575</v>
      </c>
      <c r="W580" s="149">
        <f t="shared" si="492"/>
        <v>0.94572009846955829</v>
      </c>
      <c r="X580" s="97">
        <f t="shared" si="460"/>
        <v>21016.349482004513</v>
      </c>
      <c r="Y580" s="6">
        <f t="shared" si="461"/>
        <v>460.68160628411925</v>
      </c>
      <c r="Z580" s="6">
        <f t="shared" si="462"/>
        <v>1735.0533487196449</v>
      </c>
      <c r="AA580" s="6">
        <f t="shared" si="463"/>
        <v>1750.590103879653</v>
      </c>
      <c r="AB580" s="6">
        <f t="shared" si="464"/>
        <v>91.325564525303037</v>
      </c>
      <c r="AC580" s="6">
        <f t="shared" si="465"/>
        <v>86.656857843377523</v>
      </c>
      <c r="AD580" s="6">
        <f t="array" ref="AD580">SUM(($A580-A550:A580=J550:J580)*(N550:N580))</f>
        <v>8.9042425412170463</v>
      </c>
      <c r="AE580" s="6">
        <f t="shared" si="466"/>
        <v>7494117.5761143686</v>
      </c>
      <c r="AF580" s="6">
        <f t="shared" si="493"/>
        <v>3821253.7774219774</v>
      </c>
      <c r="AG580" s="6">
        <f t="shared" si="494"/>
        <v>876513.31016091141</v>
      </c>
      <c r="AH580" s="6">
        <f t="shared" si="467"/>
        <v>1895120.3789665832</v>
      </c>
      <c r="AI580" s="6">
        <f t="shared" si="468"/>
        <v>332099.96537423023</v>
      </c>
      <c r="AJ580" s="6">
        <f t="shared" si="469"/>
        <v>6472.8704218492894</v>
      </c>
      <c r="AK580" s="6">
        <f t="shared" si="470"/>
        <v>8819.5826610557851</v>
      </c>
      <c r="AL580" s="6">
        <f t="shared" si="471"/>
        <v>1285.2246710588208</v>
      </c>
      <c r="AM580" s="6">
        <f t="shared" si="472"/>
        <v>16577.677753963897</v>
      </c>
      <c r="AN580" s="6">
        <f t="shared" si="473"/>
        <v>552552.46643669333</v>
      </c>
      <c r="AO580" s="6">
        <f t="shared" si="474"/>
        <v>5882.4238856382954</v>
      </c>
      <c r="AP580" s="6">
        <f t="shared" si="475"/>
        <v>9.1100046888085284</v>
      </c>
      <c r="AQ580" s="14">
        <f t="shared" si="476"/>
        <v>14</v>
      </c>
      <c r="AR580" s="146">
        <f t="shared" si="477"/>
        <v>0</v>
      </c>
      <c r="AS580" s="146">
        <f t="shared" si="478"/>
        <v>0.55000000000000004</v>
      </c>
      <c r="AT580" s="146">
        <f t="shared" si="479"/>
        <v>1</v>
      </c>
      <c r="AU580" s="77">
        <f t="shared" si="480"/>
        <v>0</v>
      </c>
      <c r="AV580" s="77">
        <f t="shared" si="481"/>
        <v>931.80057210194241</v>
      </c>
      <c r="AW580" s="77">
        <f t="shared" si="482"/>
        <v>49.042135373786444</v>
      </c>
      <c r="AX580" s="77">
        <f t="shared" si="483"/>
        <v>41.461344565570727</v>
      </c>
      <c r="AY580" s="6">
        <f t="shared" si="495"/>
        <v>1022.3040520412995</v>
      </c>
      <c r="AZ580" s="6">
        <f t="shared" si="484"/>
        <v>424191.49074092746</v>
      </c>
      <c r="BA580" s="6">
        <f t="shared" si="485"/>
        <v>1091.822608252904</v>
      </c>
      <c r="BB580" s="6">
        <f t="shared" si="486"/>
        <v>907112.53345052525</v>
      </c>
      <c r="BC580" s="6">
        <f t="shared" si="487"/>
        <v>181422.5066901051</v>
      </c>
      <c r="BD580" s="6">
        <f t="shared" si="488"/>
        <v>35760.475756649081</v>
      </c>
      <c r="BE580" s="6">
        <f t="shared" si="489"/>
        <v>3128898</v>
      </c>
      <c r="BF580" s="6">
        <f t="shared" si="496"/>
        <v>1895120.3789665832</v>
      </c>
      <c r="BG580" s="6"/>
      <c r="BH580" s="6"/>
      <c r="BI580" s="51">
        <f t="shared" si="490"/>
        <v>0.62686060631819418</v>
      </c>
      <c r="BT580" s="18"/>
    </row>
    <row r="581" spans="1:72">
      <c r="A581">
        <f t="shared" si="443"/>
        <v>558</v>
      </c>
      <c r="B581" s="30">
        <f t="shared" si="444"/>
        <v>44327</v>
      </c>
      <c r="C581" s="14">
        <f t="shared" si="445"/>
        <v>12</v>
      </c>
      <c r="D581" s="14">
        <f t="shared" si="446"/>
        <v>3</v>
      </c>
      <c r="E581" s="14">
        <f t="shared" si="447"/>
        <v>3</v>
      </c>
      <c r="F581" s="53">
        <f t="shared" si="448"/>
        <v>44327</v>
      </c>
      <c r="G581" s="66">
        <f t="shared" si="449"/>
        <v>1.45</v>
      </c>
      <c r="H581" s="66">
        <f t="shared" si="442"/>
        <v>0.1</v>
      </c>
      <c r="I581" s="172">
        <f t="shared" si="450"/>
        <v>3.8999999999999998E-3</v>
      </c>
      <c r="J581" s="14">
        <f t="shared" si="451"/>
        <v>6</v>
      </c>
      <c r="K581" s="18">
        <f t="shared" si="452"/>
        <v>0.13522232629464767</v>
      </c>
      <c r="L581" s="18">
        <f t="shared" si="453"/>
        <v>6.6666666666666671E-3</v>
      </c>
      <c r="M581" s="6">
        <f t="shared" si="454"/>
        <v>2076.4492450959065</v>
      </c>
      <c r="N581" s="6">
        <f t="shared" si="491"/>
        <v>8.098152055874035</v>
      </c>
      <c r="O581" s="6">
        <f t="shared" si="455"/>
        <v>3227010.9136063438</v>
      </c>
      <c r="P581" s="6">
        <f>IF($B581&lt;$D$12,0,IF('Plot Data'!X531&gt;0,'Plot Data'!X531,MAX(0,MIN($D$15,$O581))))</f>
        <v>28947</v>
      </c>
      <c r="Q581" s="97">
        <f t="shared" si="456"/>
        <v>25290.062459979468</v>
      </c>
      <c r="R581" s="97">
        <f t="shared" si="457"/>
        <v>3656.9375400205299</v>
      </c>
      <c r="S581" s="6">
        <f t="shared" si="458"/>
        <v>1689.0236091994727</v>
      </c>
      <c r="T581" s="6"/>
      <c r="U581" s="6"/>
      <c r="V581" s="6">
        <f t="shared" si="459"/>
        <v>387.42563589643379</v>
      </c>
      <c r="W581" s="149">
        <f t="shared" si="492"/>
        <v>0.94530208290004869</v>
      </c>
      <c r="X581" s="97">
        <f t="shared" si="460"/>
        <v>28344.56735340623</v>
      </c>
      <c r="Y581" s="6">
        <f t="shared" si="461"/>
        <v>456.62782262651518</v>
      </c>
      <c r="Z581" s="6">
        <f t="shared" si="462"/>
        <v>1709.1843957413382</v>
      </c>
      <c r="AA581" s="6">
        <f t="shared" si="463"/>
        <v>1735.1857259807578</v>
      </c>
      <c r="AB581" s="6">
        <f t="shared" si="464"/>
        <v>90.299393637690031</v>
      </c>
      <c r="AC581" s="6">
        <f t="shared" si="465"/>
        <v>86.96517158860992</v>
      </c>
      <c r="AD581" s="6">
        <f t="array" ref="AD581">SUM(($A581-A551:A581=J551:J581)*(N551:N581))</f>
        <v>8.8041908796747776</v>
      </c>
      <c r="AE581" s="6">
        <f t="shared" si="466"/>
        <v>7494108.7719234889</v>
      </c>
      <c r="AF581" s="6">
        <f t="shared" si="493"/>
        <v>3794274.6913527981</v>
      </c>
      <c r="AG581" s="6">
        <f t="shared" si="494"/>
        <v>873071.37963158824</v>
      </c>
      <c r="AH581" s="6">
        <f t="shared" si="467"/>
        <v>1923464.9463199894</v>
      </c>
      <c r="AI581" s="6">
        <f t="shared" si="468"/>
        <v>335756.90291425074</v>
      </c>
      <c r="AJ581" s="6">
        <f t="shared" si="469"/>
        <v>6383.5074485773421</v>
      </c>
      <c r="AK581" s="6">
        <f t="shared" si="470"/>
        <v>8703.2819371786754</v>
      </c>
      <c r="AL581" s="6">
        <f t="shared" si="471"/>
        <v>1279.7547022282261</v>
      </c>
      <c r="AM581" s="6">
        <f t="shared" si="472"/>
        <v>16366.544087984243</v>
      </c>
      <c r="AN581" s="6">
        <f t="shared" si="473"/>
        <v>551174.30761686864</v>
      </c>
      <c r="AO581" s="6">
        <f t="shared" si="474"/>
        <v>5891.2280765179703</v>
      </c>
      <c r="AP581" s="6">
        <f t="shared" si="475"/>
        <v>9.038563398269357</v>
      </c>
      <c r="AQ581" s="14">
        <f t="shared" si="476"/>
        <v>14</v>
      </c>
      <c r="AR581" s="146">
        <f t="shared" si="477"/>
        <v>0</v>
      </c>
      <c r="AS581" s="146">
        <f t="shared" si="478"/>
        <v>0.55000000000000004</v>
      </c>
      <c r="AT581" s="146">
        <f t="shared" si="479"/>
        <v>1</v>
      </c>
      <c r="AU581" s="77">
        <f t="shared" si="480"/>
        <v>0</v>
      </c>
      <c r="AV581" s="77">
        <f t="shared" si="481"/>
        <v>919.60278825486637</v>
      </c>
      <c r="AW581" s="77">
        <f t="shared" si="482"/>
        <v>48.40014675025612</v>
      </c>
      <c r="AX581" s="77">
        <f t="shared" si="483"/>
        <v>41.096504036386364</v>
      </c>
      <c r="AY581" s="6">
        <f t="shared" si="495"/>
        <v>1009.0994390415088</v>
      </c>
      <c r="AZ581" s="6">
        <f t="shared" si="484"/>
        <v>425200.59017996897</v>
      </c>
      <c r="BA581" s="6">
        <f t="shared" si="485"/>
        <v>1035.8166203266426</v>
      </c>
      <c r="BB581" s="6">
        <f t="shared" si="486"/>
        <v>909188.98269562121</v>
      </c>
      <c r="BC581" s="6">
        <f t="shared" si="487"/>
        <v>181837.79653912428</v>
      </c>
      <c r="BD581" s="6">
        <f t="shared" si="488"/>
        <v>35850.775150286769</v>
      </c>
      <c r="BE581" s="6">
        <f t="shared" si="489"/>
        <v>3157845</v>
      </c>
      <c r="BF581" s="6">
        <f t="shared" si="496"/>
        <v>1923464.9463199894</v>
      </c>
      <c r="BG581" s="6"/>
      <c r="BH581" s="6"/>
      <c r="BI581" s="51">
        <f t="shared" si="490"/>
        <v>0.62280201862968598</v>
      </c>
      <c r="BT581" s="18"/>
    </row>
    <row r="582" spans="1:72">
      <c r="A582">
        <f t="shared" si="443"/>
        <v>559</v>
      </c>
      <c r="B582" s="30">
        <f t="shared" si="444"/>
        <v>44328</v>
      </c>
      <c r="C582" s="14">
        <f t="shared" si="445"/>
        <v>12</v>
      </c>
      <c r="D582" s="14">
        <f t="shared" si="446"/>
        <v>3</v>
      </c>
      <c r="E582" s="14">
        <f t="shared" si="447"/>
        <v>3</v>
      </c>
      <c r="F582" s="53">
        <f t="shared" si="448"/>
        <v>44328</v>
      </c>
      <c r="G582" s="66">
        <f t="shared" si="449"/>
        <v>1.45</v>
      </c>
      <c r="H582" s="66">
        <f t="shared" si="442"/>
        <v>0.1</v>
      </c>
      <c r="I582" s="172">
        <f t="shared" si="450"/>
        <v>3.8999999999999998E-3</v>
      </c>
      <c r="J582" s="14">
        <f t="shared" si="451"/>
        <v>6</v>
      </c>
      <c r="K582" s="18">
        <f t="shared" si="452"/>
        <v>0.1347142982970804</v>
      </c>
      <c r="L582" s="18">
        <f t="shared" si="453"/>
        <v>6.6666666666666671E-3</v>
      </c>
      <c r="M582" s="6">
        <f t="shared" si="454"/>
        <v>2040.9379436728173</v>
      </c>
      <c r="N582" s="6">
        <f t="shared" si="491"/>
        <v>7.9596579803239873</v>
      </c>
      <c r="O582" s="6">
        <f t="shared" si="455"/>
        <v>3198235.8936601784</v>
      </c>
      <c r="P582" s="6">
        <f>IF($B582&lt;$D$12,0,IF('Plot Data'!X532&gt;0,'Plot Data'!X532,MAX(0,MIN($D$15,$O582))))</f>
        <v>28075</v>
      </c>
      <c r="Q582" s="97">
        <f t="shared" si="456"/>
        <v>24513.982786355882</v>
      </c>
      <c r="R582" s="97">
        <f t="shared" si="457"/>
        <v>3561.0172136441188</v>
      </c>
      <c r="S582" s="6">
        <f t="shared" si="458"/>
        <v>1659.1611310849592</v>
      </c>
      <c r="T582" s="6"/>
      <c r="U582" s="6"/>
      <c r="V582" s="6">
        <f t="shared" si="459"/>
        <v>381.77681258785844</v>
      </c>
      <c r="W582" s="149">
        <f t="shared" si="492"/>
        <v>0.94488872103232313</v>
      </c>
      <c r="X582" s="97">
        <f t="shared" si="460"/>
        <v>30053.616265123004</v>
      </c>
      <c r="Y582" s="6">
        <f t="shared" si="461"/>
        <v>451.49696818845018</v>
      </c>
      <c r="Z582" s="6">
        <f t="shared" si="462"/>
        <v>1686.9302966219177</v>
      </c>
      <c r="AA582" s="6">
        <f t="shared" si="463"/>
        <v>1715.6884791161106</v>
      </c>
      <c r="AB582" s="6">
        <f t="shared" si="464"/>
        <v>89.167518861429897</v>
      </c>
      <c r="AC582" s="6">
        <f t="shared" si="465"/>
        <v>87.12022324817319</v>
      </c>
      <c r="AD582" s="6">
        <f t="array" ref="AD582">SUM(($A582-A552:A582=J552:J582)*(N552:N582))</f>
        <v>8.6938330889894146</v>
      </c>
      <c r="AE582" s="6">
        <f t="shared" si="466"/>
        <v>7494100.0780903995</v>
      </c>
      <c r="AF582" s="6">
        <f t="shared" si="493"/>
        <v>3768101.5474353572</v>
      </c>
      <c r="AG582" s="6">
        <f t="shared" si="494"/>
        <v>867149.96934023325</v>
      </c>
      <c r="AH582" s="6">
        <f t="shared" si="467"/>
        <v>1953518.5625851124</v>
      </c>
      <c r="AI582" s="6">
        <f t="shared" si="468"/>
        <v>339317.92012789485</v>
      </c>
      <c r="AJ582" s="6">
        <f t="shared" si="469"/>
        <v>6286.0181274397919</v>
      </c>
      <c r="AK582" s="6">
        <f t="shared" si="470"/>
        <v>8585.3562358230538</v>
      </c>
      <c r="AL582" s="6">
        <f t="shared" si="471"/>
        <v>1273.1081647524934</v>
      </c>
      <c r="AM582" s="6">
        <f t="shared" si="472"/>
        <v>16144.48252801534</v>
      </c>
      <c r="AN582" s="6">
        <f t="shared" si="473"/>
        <v>549867.59607377718</v>
      </c>
      <c r="AO582" s="6">
        <f t="shared" si="474"/>
        <v>5899.9219096069601</v>
      </c>
      <c r="AP582" s="6">
        <f t="shared" si="475"/>
        <v>8.9594986762596296</v>
      </c>
      <c r="AQ582" s="14">
        <f t="shared" si="476"/>
        <v>14</v>
      </c>
      <c r="AR582" s="146">
        <f t="shared" si="477"/>
        <v>0</v>
      </c>
      <c r="AS582" s="146">
        <f t="shared" si="478"/>
        <v>0.55000000000000004</v>
      </c>
      <c r="AT582" s="146">
        <f t="shared" si="479"/>
        <v>1</v>
      </c>
      <c r="AU582" s="77">
        <f t="shared" si="480"/>
        <v>0</v>
      </c>
      <c r="AV582" s="77">
        <f t="shared" si="481"/>
        <v>906.5653747060145</v>
      </c>
      <c r="AW582" s="77">
        <f t="shared" si="482"/>
        <v>47.713967089790238</v>
      </c>
      <c r="AX582" s="77">
        <f t="shared" si="483"/>
        <v>40.634727136960514</v>
      </c>
      <c r="AY582" s="6">
        <f t="shared" si="495"/>
        <v>994.91406893276519</v>
      </c>
      <c r="AZ582" s="6">
        <f t="shared" si="484"/>
        <v>426195.50424890174</v>
      </c>
      <c r="BA582" s="6">
        <f t="shared" si="485"/>
        <v>1027.4431567227086</v>
      </c>
      <c r="BB582" s="6">
        <f t="shared" si="486"/>
        <v>911229.92063929397</v>
      </c>
      <c r="BC582" s="6">
        <f t="shared" si="487"/>
        <v>182245.98412785883</v>
      </c>
      <c r="BD582" s="6">
        <f t="shared" si="488"/>
        <v>35939.9426691482</v>
      </c>
      <c r="BE582" s="6">
        <f t="shared" si="489"/>
        <v>3185920</v>
      </c>
      <c r="BF582" s="6">
        <f t="shared" si="496"/>
        <v>1953518.5625851124</v>
      </c>
      <c r="BG582" s="6"/>
      <c r="BH582" s="6"/>
      <c r="BI582" s="51">
        <f t="shared" si="490"/>
        <v>0.61852009827399002</v>
      </c>
      <c r="BT582" s="18"/>
    </row>
    <row r="583" spans="1:72">
      <c r="A583">
        <f t="shared" si="443"/>
        <v>560</v>
      </c>
      <c r="B583" s="30">
        <f t="shared" si="444"/>
        <v>44329</v>
      </c>
      <c r="C583" s="14">
        <f t="shared" si="445"/>
        <v>12</v>
      </c>
      <c r="D583" s="14">
        <f t="shared" si="446"/>
        <v>3</v>
      </c>
      <c r="E583" s="14">
        <f t="shared" si="447"/>
        <v>3</v>
      </c>
      <c r="F583" s="53">
        <f t="shared" si="448"/>
        <v>44329</v>
      </c>
      <c r="G583" s="66">
        <f t="shared" si="449"/>
        <v>1.45</v>
      </c>
      <c r="H583" s="66">
        <f t="shared" si="442"/>
        <v>0.1</v>
      </c>
      <c r="I583" s="172">
        <f t="shared" si="450"/>
        <v>3.8999999999999998E-3</v>
      </c>
      <c r="J583" s="14">
        <f t="shared" si="451"/>
        <v>6</v>
      </c>
      <c r="K583" s="18">
        <f t="shared" si="452"/>
        <v>0.13417629759907373</v>
      </c>
      <c r="L583" s="18">
        <f t="shared" si="453"/>
        <v>6.6666666666666671E-3</v>
      </c>
      <c r="M583" s="6">
        <f t="shared" si="454"/>
        <v>2003.8733400374081</v>
      </c>
      <c r="N583" s="6">
        <f t="shared" si="491"/>
        <v>7.8151060261458909</v>
      </c>
      <c r="O583" s="6">
        <f t="shared" si="455"/>
        <v>3170342.2562280269</v>
      </c>
      <c r="P583" s="6">
        <f>IF($B583&lt;$D$12,0,IF('Plot Data'!X533&gt;0,'Plot Data'!X533,MAX(0,MIN($D$15,$O583))))</f>
        <v>32766.5</v>
      </c>
      <c r="Q583" s="97">
        <f t="shared" si="456"/>
        <v>28593.881811230556</v>
      </c>
      <c r="R583" s="97">
        <f t="shared" si="457"/>
        <v>4172.6181887694411</v>
      </c>
      <c r="S583" s="6">
        <f t="shared" si="458"/>
        <v>1628.9942856675791</v>
      </c>
      <c r="T583" s="6"/>
      <c r="U583" s="6"/>
      <c r="V583" s="6">
        <f t="shared" si="459"/>
        <v>374.87905436982908</v>
      </c>
      <c r="W583" s="149">
        <f t="shared" si="492"/>
        <v>0.94448023460811803</v>
      </c>
      <c r="X583" s="97">
        <f t="shared" si="460"/>
        <v>34060.048662698624</v>
      </c>
      <c r="Y583" s="6">
        <f t="shared" si="461"/>
        <v>445.83759430714946</v>
      </c>
      <c r="Z583" s="6">
        <f t="shared" si="462"/>
        <v>1661.1593960767252</v>
      </c>
      <c r="AA583" s="6">
        <f t="shared" si="463"/>
        <v>1694.1828583671679</v>
      </c>
      <c r="AB583" s="6">
        <f t="shared" si="464"/>
        <v>88.000266818647489</v>
      </c>
      <c r="AC583" s="6">
        <f t="shared" si="465"/>
        <v>87.162620928122408</v>
      </c>
      <c r="AD583" s="6">
        <f t="array" ref="AD583">SUM(($A583-A553:A583=J553:J583)*(N553:N583))</f>
        <v>8.5800260148181291</v>
      </c>
      <c r="AE583" s="6">
        <f t="shared" si="466"/>
        <v>7494091.4980643848</v>
      </c>
      <c r="AF583" s="6">
        <f t="shared" si="493"/>
        <v>3737878.671338459</v>
      </c>
      <c r="AG583" s="6">
        <f t="shared" si="494"/>
        <v>861308.92343439534</v>
      </c>
      <c r="AH583" s="6">
        <f t="shared" si="467"/>
        <v>1987578.611247811</v>
      </c>
      <c r="AI583" s="6">
        <f t="shared" si="468"/>
        <v>343490.53831666429</v>
      </c>
      <c r="AJ583" s="6">
        <f t="shared" si="469"/>
        <v>6182.8944770933258</v>
      </c>
      <c r="AK583" s="6">
        <f t="shared" si="470"/>
        <v>8464.3325067139631</v>
      </c>
      <c r="AL583" s="6">
        <f t="shared" si="471"/>
        <v>1265.3657846282006</v>
      </c>
      <c r="AM583" s="6">
        <f t="shared" si="472"/>
        <v>15912.59276843549</v>
      </c>
      <c r="AN583" s="6">
        <f t="shared" si="473"/>
        <v>547922.16095861024</v>
      </c>
      <c r="AO583" s="6">
        <f t="shared" si="474"/>
        <v>5908.5019356217781</v>
      </c>
      <c r="AP583" s="6">
        <f t="shared" si="475"/>
        <v>8.8732556032214891</v>
      </c>
      <c r="AQ583" s="14">
        <f t="shared" si="476"/>
        <v>14</v>
      </c>
      <c r="AR583" s="146">
        <f t="shared" si="477"/>
        <v>0</v>
      </c>
      <c r="AS583" s="146">
        <f t="shared" si="478"/>
        <v>0.55000000000000004</v>
      </c>
      <c r="AT583" s="146">
        <f t="shared" si="479"/>
        <v>1</v>
      </c>
      <c r="AU583" s="77">
        <f t="shared" si="480"/>
        <v>0</v>
      </c>
      <c r="AV583" s="77">
        <f t="shared" si="481"/>
        <v>893.04884677484927</v>
      </c>
      <c r="AW583" s="77">
        <f t="shared" si="482"/>
        <v>47.002570882886801</v>
      </c>
      <c r="AX583" s="77">
        <f t="shared" si="483"/>
        <v>40.125383487643454</v>
      </c>
      <c r="AY583" s="6">
        <f t="shared" si="495"/>
        <v>980.1768011453795</v>
      </c>
      <c r="AZ583" s="6">
        <f t="shared" si="484"/>
        <v>427175.6810500471</v>
      </c>
      <c r="BA583" s="6">
        <f t="shared" si="485"/>
        <v>1018.1509468745541</v>
      </c>
      <c r="BB583" s="6">
        <f t="shared" si="486"/>
        <v>913233.79397933139</v>
      </c>
      <c r="BC583" s="6">
        <f t="shared" si="487"/>
        <v>182646.75879586631</v>
      </c>
      <c r="BD583" s="6">
        <f t="shared" si="488"/>
        <v>36027.94293596685</v>
      </c>
      <c r="BE583" s="6">
        <f t="shared" si="489"/>
        <v>3218686.5</v>
      </c>
      <c r="BF583" s="6">
        <f t="shared" si="496"/>
        <v>1987578.611247811</v>
      </c>
      <c r="BG583" s="6"/>
      <c r="BH583" s="6"/>
      <c r="BI583" s="51">
        <f t="shared" si="490"/>
        <v>0.61370849234503722</v>
      </c>
      <c r="BT583" s="18"/>
    </row>
    <row r="584" spans="1:72">
      <c r="A584">
        <f t="shared" si="443"/>
        <v>561</v>
      </c>
      <c r="B584" s="30">
        <f t="shared" si="444"/>
        <v>44330</v>
      </c>
      <c r="C584" s="14">
        <f t="shared" si="445"/>
        <v>12</v>
      </c>
      <c r="D584" s="14">
        <f t="shared" si="446"/>
        <v>3</v>
      </c>
      <c r="E584" s="14">
        <f t="shared" si="447"/>
        <v>3</v>
      </c>
      <c r="F584" s="53">
        <f t="shared" si="448"/>
        <v>44330</v>
      </c>
      <c r="G584" s="66">
        <f t="shared" si="449"/>
        <v>1.45</v>
      </c>
      <c r="H584" s="66">
        <f t="shared" si="442"/>
        <v>0.1</v>
      </c>
      <c r="I584" s="172">
        <f t="shared" si="450"/>
        <v>3.8999999999999998E-3</v>
      </c>
      <c r="J584" s="14">
        <f t="shared" si="451"/>
        <v>6</v>
      </c>
      <c r="K584" s="18">
        <f t="shared" si="452"/>
        <v>0.13356924896870151</v>
      </c>
      <c r="L584" s="18">
        <f t="shared" si="453"/>
        <v>6.6666666666666671E-3</v>
      </c>
      <c r="M584" s="6">
        <f t="shared" si="454"/>
        <v>1964.8548795987601</v>
      </c>
      <c r="N584" s="6">
        <f t="shared" si="491"/>
        <v>7.6629340304351645</v>
      </c>
      <c r="O584" s="6">
        <f t="shared" si="455"/>
        <v>3137765.5695015565</v>
      </c>
      <c r="P584" s="6">
        <f>IF($B584&lt;$D$12,0,IF('Plot Data'!X534&gt;0,'Plot Data'!X534,MAX(0,MIN($D$15,$O584))))</f>
        <v>37685.5</v>
      </c>
      <c r="Q584" s="97">
        <f t="shared" si="456"/>
        <v>32867.562488485128</v>
      </c>
      <c r="R584" s="97">
        <f t="shared" si="457"/>
        <v>4817.9375115148714</v>
      </c>
      <c r="S584" s="6">
        <f t="shared" si="458"/>
        <v>1596.8883624305015</v>
      </c>
      <c r="T584" s="6"/>
      <c r="U584" s="6"/>
      <c r="V584" s="6">
        <f t="shared" si="459"/>
        <v>367.96651716825835</v>
      </c>
      <c r="W584" s="149">
        <f t="shared" si="492"/>
        <v>0.94407673582503659</v>
      </c>
      <c r="X584" s="97">
        <f t="shared" si="460"/>
        <v>38490.66014758715</v>
      </c>
      <c r="Y584" s="6">
        <f t="shared" si="461"/>
        <v>440.00133409323746</v>
      </c>
      <c r="Z584" s="6">
        <f t="shared" si="462"/>
        <v>1632.7503549382538</v>
      </c>
      <c r="AA584" s="6">
        <f t="shared" si="463"/>
        <v>1672.0050695543023</v>
      </c>
      <c r="AB584" s="6">
        <f t="shared" si="464"/>
        <v>86.752667435982247</v>
      </c>
      <c r="AC584" s="6">
        <f t="shared" si="465"/>
        <v>87.12274729764745</v>
      </c>
      <c r="AD584" s="6">
        <f t="array" ref="AD584">SUM(($A584-A554:A584=J554:J584)*(N554:N584))</f>
        <v>8.4583850750082679</v>
      </c>
      <c r="AE584" s="6">
        <f t="shared" si="466"/>
        <v>7494083.0396793094</v>
      </c>
      <c r="AF584" s="6">
        <f t="shared" si="493"/>
        <v>3703414.2204875434</v>
      </c>
      <c r="AG584" s="6">
        <f t="shared" si="494"/>
        <v>855317.85925812507</v>
      </c>
      <c r="AH584" s="6">
        <f t="shared" si="467"/>
        <v>2026069.2713953981</v>
      </c>
      <c r="AI584" s="6">
        <f t="shared" si="468"/>
        <v>348308.47582817916</v>
      </c>
      <c r="AJ584" s="6">
        <f t="shared" si="469"/>
        <v>6074.9976676605947</v>
      </c>
      <c r="AK584" s="6">
        <f t="shared" si="470"/>
        <v>8338.3251246619329</v>
      </c>
      <c r="AL584" s="6">
        <f t="shared" si="471"/>
        <v>1256.537319691527</v>
      </c>
      <c r="AM584" s="6">
        <f t="shared" si="472"/>
        <v>15669.860112014056</v>
      </c>
      <c r="AN584" s="6">
        <f t="shared" si="473"/>
        <v>545303.3525980406</v>
      </c>
      <c r="AO584" s="6">
        <f t="shared" si="474"/>
        <v>5916.9603206967868</v>
      </c>
      <c r="AP584" s="6">
        <f t="shared" si="475"/>
        <v>8.7802086002487023</v>
      </c>
      <c r="AQ584" s="14">
        <f t="shared" si="476"/>
        <v>14</v>
      </c>
      <c r="AR584" s="146">
        <f t="shared" si="477"/>
        <v>0</v>
      </c>
      <c r="AS584" s="146">
        <f t="shared" si="478"/>
        <v>0.55000000000000004</v>
      </c>
      <c r="AT584" s="146">
        <f t="shared" si="479"/>
        <v>1</v>
      </c>
      <c r="AU584" s="77">
        <f t="shared" si="480"/>
        <v>0</v>
      </c>
      <c r="AV584" s="77">
        <f t="shared" si="481"/>
        <v>881.42107998495203</v>
      </c>
      <c r="AW584" s="77">
        <f t="shared" si="482"/>
        <v>46.390583157102739</v>
      </c>
      <c r="AX584" s="77">
        <f t="shared" si="483"/>
        <v>39.600120068391369</v>
      </c>
      <c r="AY584" s="6">
        <f t="shared" si="495"/>
        <v>967.41178321044606</v>
      </c>
      <c r="AZ584" s="6">
        <f t="shared" si="484"/>
        <v>428143.09283325757</v>
      </c>
      <c r="BA584" s="6">
        <f t="shared" si="485"/>
        <v>1007.9338595236851</v>
      </c>
      <c r="BB584" s="6">
        <f t="shared" si="486"/>
        <v>915198.6488589301</v>
      </c>
      <c r="BC584" s="6">
        <f t="shared" si="487"/>
        <v>183039.72977178605</v>
      </c>
      <c r="BD584" s="6">
        <f t="shared" si="488"/>
        <v>36114.695603402834</v>
      </c>
      <c r="BE584" s="6">
        <f t="shared" si="489"/>
        <v>3256372</v>
      </c>
      <c r="BF584" s="6">
        <f t="shared" si="496"/>
        <v>2026069.2713953981</v>
      </c>
      <c r="BG584" s="6"/>
      <c r="BH584" s="6"/>
      <c r="BI584" s="51">
        <f t="shared" si="490"/>
        <v>0.60831085746025415</v>
      </c>
      <c r="BT584" s="18"/>
    </row>
    <row r="585" spans="1:72">
      <c r="A585">
        <f t="shared" si="443"/>
        <v>562</v>
      </c>
      <c r="B585" s="30">
        <f t="shared" si="444"/>
        <v>44331</v>
      </c>
      <c r="C585" s="14">
        <f t="shared" si="445"/>
        <v>12</v>
      </c>
      <c r="D585" s="14">
        <f t="shared" si="446"/>
        <v>3</v>
      </c>
      <c r="E585" s="14">
        <f t="shared" si="447"/>
        <v>3</v>
      </c>
      <c r="F585" s="53">
        <f t="shared" si="448"/>
        <v>44331</v>
      </c>
      <c r="G585" s="66">
        <f t="shared" si="449"/>
        <v>1.45</v>
      </c>
      <c r="H585" s="66">
        <f t="shared" si="442"/>
        <v>0.1</v>
      </c>
      <c r="I585" s="172">
        <f t="shared" si="450"/>
        <v>3.8999999999999998E-3</v>
      </c>
      <c r="J585" s="14">
        <f t="shared" si="451"/>
        <v>6</v>
      </c>
      <c r="K585" s="18">
        <f t="shared" si="452"/>
        <v>0.13288508760254072</v>
      </c>
      <c r="L585" s="18">
        <f t="shared" si="453"/>
        <v>6.6666666666666671E-3</v>
      </c>
      <c r="M585" s="6">
        <f t="shared" si="454"/>
        <v>1923.6925773660862</v>
      </c>
      <c r="N585" s="6">
        <f t="shared" si="491"/>
        <v>7.5024010517277357</v>
      </c>
      <c r="O585" s="6">
        <f t="shared" si="455"/>
        <v>3100279.2026322009</v>
      </c>
      <c r="P585" s="6">
        <f>IF($B585&lt;$D$12,0,IF('Plot Data'!X535&gt;0,'Plot Data'!X535,MAX(0,MIN($D$15,$O585))))</f>
        <v>36202.5</v>
      </c>
      <c r="Q585" s="97">
        <f t="shared" si="456"/>
        <v>31556.075688935798</v>
      </c>
      <c r="R585" s="97">
        <f t="shared" si="457"/>
        <v>4646.4243110642055</v>
      </c>
      <c r="S585" s="6">
        <f t="shared" si="458"/>
        <v>1562.7657695692783</v>
      </c>
      <c r="T585" s="6"/>
      <c r="U585" s="6"/>
      <c r="V585" s="6">
        <f t="shared" si="459"/>
        <v>360.92680779680762</v>
      </c>
      <c r="W585" s="149">
        <f t="shared" si="492"/>
        <v>0.94367835456959059</v>
      </c>
      <c r="X585" s="97">
        <f t="shared" si="460"/>
        <v>34310.447330893316</v>
      </c>
      <c r="Y585" s="6">
        <f t="shared" si="461"/>
        <v>433.76333717991122</v>
      </c>
      <c r="Z585" s="6">
        <f t="shared" si="462"/>
        <v>1603.0986720299265</v>
      </c>
      <c r="AA585" s="6">
        <f t="shared" si="463"/>
        <v>1648.3006812836625</v>
      </c>
      <c r="AB585" s="6">
        <f t="shared" si="464"/>
        <v>85.4592197870669</v>
      </c>
      <c r="AC585" s="6">
        <f t="shared" si="465"/>
        <v>86.548371436266223</v>
      </c>
      <c r="AD585" s="6">
        <f t="array" ref="AD585">SUM(($A585-A555:A585=J555:J585)*(N555:N585))</f>
        <v>8.3322739292390224</v>
      </c>
      <c r="AE585" s="6">
        <f t="shared" si="466"/>
        <v>7494074.70740538</v>
      </c>
      <c r="AF585" s="6">
        <f t="shared" si="493"/>
        <v>3670295.3790290384</v>
      </c>
      <c r="AG585" s="6">
        <f t="shared" si="494"/>
        <v>852202.5608083707</v>
      </c>
      <c r="AH585" s="6">
        <f t="shared" si="467"/>
        <v>2060379.7187262913</v>
      </c>
      <c r="AI585" s="6">
        <f t="shared" si="468"/>
        <v>352954.90013924334</v>
      </c>
      <c r="AJ585" s="6">
        <f t="shared" si="469"/>
        <v>5961.8282358168417</v>
      </c>
      <c r="AK585" s="6">
        <f t="shared" si="470"/>
        <v>8207.66389562113</v>
      </c>
      <c r="AL585" s="6">
        <f t="shared" si="471"/>
        <v>1247.1158941130889</v>
      </c>
      <c r="AM585" s="6">
        <f t="shared" si="472"/>
        <v>15416.608025551061</v>
      </c>
      <c r="AN585" s="6">
        <f t="shared" si="473"/>
        <v>542825.54067687632</v>
      </c>
      <c r="AO585" s="6">
        <f t="shared" si="474"/>
        <v>5925.2925946260257</v>
      </c>
      <c r="AP585" s="6">
        <f t="shared" si="475"/>
        <v>8.6794632644982155</v>
      </c>
      <c r="AQ585" s="14">
        <f t="shared" si="476"/>
        <v>14</v>
      </c>
      <c r="AR585" s="146">
        <f t="shared" si="477"/>
        <v>0</v>
      </c>
      <c r="AS585" s="146">
        <f t="shared" si="478"/>
        <v>0.55000000000000004</v>
      </c>
      <c r="AT585" s="146">
        <f t="shared" si="479"/>
        <v>1</v>
      </c>
      <c r="AU585" s="77">
        <f t="shared" si="480"/>
        <v>0</v>
      </c>
      <c r="AV585" s="77">
        <f t="shared" si="481"/>
        <v>867.95578445008903</v>
      </c>
      <c r="AW585" s="77">
        <f t="shared" si="482"/>
        <v>45.681883392109945</v>
      </c>
      <c r="AX585" s="77">
        <f t="shared" si="483"/>
        <v>39.038700346192009</v>
      </c>
      <c r="AY585" s="6">
        <f t="shared" si="495"/>
        <v>952.67636818839105</v>
      </c>
      <c r="AZ585" s="6">
        <f t="shared" si="484"/>
        <v>429095.76920144598</v>
      </c>
      <c r="BA585" s="6">
        <f t="shared" si="485"/>
        <v>994.51247725535154</v>
      </c>
      <c r="BB585" s="6">
        <f t="shared" si="486"/>
        <v>917122.34143629624</v>
      </c>
      <c r="BC585" s="6">
        <f t="shared" si="487"/>
        <v>183424.46828725925</v>
      </c>
      <c r="BD585" s="6">
        <f t="shared" si="488"/>
        <v>36200.1548231899</v>
      </c>
      <c r="BE585" s="6">
        <f t="shared" si="489"/>
        <v>3292574.5</v>
      </c>
      <c r="BF585" s="6">
        <f t="shared" si="496"/>
        <v>2060379.7187262913</v>
      </c>
      <c r="BG585" s="6"/>
      <c r="BH585" s="6"/>
      <c r="BI585" s="51">
        <f t="shared" si="490"/>
        <v>0.60347649528612735</v>
      </c>
      <c r="BT585" s="18"/>
    </row>
    <row r="586" spans="1:72">
      <c r="A586">
        <f t="shared" si="443"/>
        <v>563</v>
      </c>
      <c r="B586" s="30">
        <f t="shared" si="444"/>
        <v>44332</v>
      </c>
      <c r="C586" s="14">
        <f t="shared" si="445"/>
        <v>12</v>
      </c>
      <c r="D586" s="14">
        <f t="shared" si="446"/>
        <v>3</v>
      </c>
      <c r="E586" s="14">
        <f t="shared" si="447"/>
        <v>3</v>
      </c>
      <c r="F586" s="53">
        <f t="shared" si="448"/>
        <v>44332</v>
      </c>
      <c r="G586" s="66">
        <f t="shared" si="449"/>
        <v>1.45</v>
      </c>
      <c r="H586" s="66">
        <f t="shared" si="442"/>
        <v>0.1</v>
      </c>
      <c r="I586" s="172">
        <f t="shared" si="450"/>
        <v>3.8999999999999998E-3</v>
      </c>
      <c r="J586" s="14">
        <f t="shared" si="451"/>
        <v>6</v>
      </c>
      <c r="K586" s="18">
        <f t="shared" si="452"/>
        <v>0.13226943775836225</v>
      </c>
      <c r="L586" s="18">
        <f t="shared" si="453"/>
        <v>6.6666666666666671E-3</v>
      </c>
      <c r="M586" s="6">
        <f t="shared" si="454"/>
        <v>1882.5048635075925</v>
      </c>
      <c r="N586" s="6">
        <f t="shared" si="491"/>
        <v>7.3417689676796103</v>
      </c>
      <c r="O586" s="6">
        <f t="shared" si="455"/>
        <v>3064284.8844728544</v>
      </c>
      <c r="P586" s="6">
        <f>IF($B586&lt;$D$12,0,IF('Plot Data'!X536&gt;0,'Plot Data'!X536,MAX(0,MIN($D$15,$O586))))</f>
        <v>13847</v>
      </c>
      <c r="Q586" s="97">
        <f t="shared" si="456"/>
        <v>12062.929377531995</v>
      </c>
      <c r="R586" s="97">
        <f t="shared" si="457"/>
        <v>1784.0706224680055</v>
      </c>
      <c r="S586" s="6">
        <f t="shared" si="458"/>
        <v>1527.7727029279774</v>
      </c>
      <c r="T586" s="6"/>
      <c r="U586" s="6"/>
      <c r="V586" s="6">
        <f t="shared" si="459"/>
        <v>354.7321605796152</v>
      </c>
      <c r="W586" s="149">
        <f t="shared" si="492"/>
        <v>0.94328554530451258</v>
      </c>
      <c r="X586" s="97">
        <f t="shared" si="460"/>
        <v>13069.594527833089</v>
      </c>
      <c r="Y586" s="6">
        <f t="shared" si="461"/>
        <v>427.29609893533456</v>
      </c>
      <c r="Z586" s="6">
        <f t="shared" si="462"/>
        <v>1571.8839036790082</v>
      </c>
      <c r="AA586" s="6">
        <f t="shared" si="463"/>
        <v>1623.7251759542712</v>
      </c>
      <c r="AB586" s="6">
        <f t="shared" si="464"/>
        <v>84.346514831095888</v>
      </c>
      <c r="AC586" s="6">
        <f t="shared" si="465"/>
        <v>86.63553891295166</v>
      </c>
      <c r="AD586" s="6">
        <f t="array" ref="AD586">SUM(($A586-A556:A586=J556:J586)*(N556:N586))</f>
        <v>8.223785196031848</v>
      </c>
      <c r="AE586" s="6">
        <f t="shared" si="466"/>
        <v>7494066.4836201835</v>
      </c>
      <c r="AF586" s="6">
        <f t="shared" si="493"/>
        <v>3656704.6769485781</v>
      </c>
      <c r="AG586" s="6">
        <f t="shared" si="494"/>
        <v>850841.16349748999</v>
      </c>
      <c r="AH586" s="6">
        <f t="shared" si="467"/>
        <v>2073449.3132541245</v>
      </c>
      <c r="AI586" s="6">
        <f t="shared" si="468"/>
        <v>354738.97076171136</v>
      </c>
      <c r="AJ586" s="6">
        <f t="shared" si="469"/>
        <v>5845.1530967100916</v>
      </c>
      <c r="AK586" s="6">
        <f t="shared" si="470"/>
        <v>8071.476108514772</v>
      </c>
      <c r="AL586" s="6">
        <f t="shared" si="471"/>
        <v>1236.6030848352011</v>
      </c>
      <c r="AM586" s="6">
        <f t="shared" si="472"/>
        <v>15153.232290060067</v>
      </c>
      <c r="AN586" s="6">
        <f t="shared" si="473"/>
        <v>543179.12686821085</v>
      </c>
      <c r="AO586" s="6">
        <f t="shared" si="474"/>
        <v>5933.5163798220574</v>
      </c>
      <c r="AP586" s="6">
        <f t="shared" si="475"/>
        <v>8.5709623892827427</v>
      </c>
      <c r="AQ586" s="14">
        <f t="shared" si="476"/>
        <v>14</v>
      </c>
      <c r="AR586" s="146">
        <f t="shared" si="477"/>
        <v>0</v>
      </c>
      <c r="AS586" s="146">
        <f t="shared" si="478"/>
        <v>0.55000000000000004</v>
      </c>
      <c r="AT586" s="146">
        <f t="shared" si="479"/>
        <v>1</v>
      </c>
      <c r="AU586" s="77">
        <f t="shared" si="480"/>
        <v>0</v>
      </c>
      <c r="AV586" s="77">
        <f t="shared" si="481"/>
        <v>853.11206045523772</v>
      </c>
      <c r="AW586" s="77">
        <f t="shared" si="482"/>
        <v>44.900634760801985</v>
      </c>
      <c r="AX586" s="77">
        <f t="shared" si="483"/>
        <v>38.456648904180099</v>
      </c>
      <c r="AY586" s="6">
        <f t="shared" si="495"/>
        <v>936.46934412021983</v>
      </c>
      <c r="AZ586" s="6">
        <f t="shared" si="484"/>
        <v>430032.23854556622</v>
      </c>
      <c r="BA586" s="6">
        <f t="shared" si="485"/>
        <v>980.43597952572497</v>
      </c>
      <c r="BB586" s="6">
        <f t="shared" si="486"/>
        <v>919004.84629980382</v>
      </c>
      <c r="BC586" s="6">
        <f t="shared" si="487"/>
        <v>183800.96925996078</v>
      </c>
      <c r="BD586" s="6">
        <f t="shared" si="488"/>
        <v>36284.501338020993</v>
      </c>
      <c r="BE586" s="6">
        <f t="shared" si="489"/>
        <v>3306421.5</v>
      </c>
      <c r="BF586" s="6">
        <f t="shared" si="496"/>
        <v>2073449.3132541245</v>
      </c>
      <c r="BG586" s="6"/>
      <c r="BH586" s="6"/>
      <c r="BI586" s="51">
        <f t="shared" si="490"/>
        <v>0.60148196580564528</v>
      </c>
      <c r="BT586" s="18"/>
    </row>
    <row r="587" spans="1:72">
      <c r="A587">
        <f t="shared" si="443"/>
        <v>564</v>
      </c>
      <c r="B587" s="30">
        <f t="shared" si="444"/>
        <v>44333</v>
      </c>
      <c r="C587" s="14">
        <f t="shared" si="445"/>
        <v>12</v>
      </c>
      <c r="D587" s="14">
        <f t="shared" si="446"/>
        <v>3</v>
      </c>
      <c r="E587" s="14">
        <f t="shared" si="447"/>
        <v>3</v>
      </c>
      <c r="F587" s="53">
        <f t="shared" si="448"/>
        <v>44333</v>
      </c>
      <c r="G587" s="66">
        <f t="shared" si="449"/>
        <v>1.45</v>
      </c>
      <c r="H587" s="66">
        <f t="shared" si="442"/>
        <v>0.1</v>
      </c>
      <c r="I587" s="172">
        <f t="shared" si="450"/>
        <v>3.8999999999999998E-3</v>
      </c>
      <c r="J587" s="14">
        <f t="shared" si="451"/>
        <v>6</v>
      </c>
      <c r="K587" s="18">
        <f t="shared" si="452"/>
        <v>0.13201463537387123</v>
      </c>
      <c r="L587" s="18">
        <f t="shared" si="453"/>
        <v>6.6666666666666671E-3</v>
      </c>
      <c r="M587" s="6">
        <f t="shared" si="454"/>
        <v>1845.442750726696</v>
      </c>
      <c r="N587" s="6">
        <f t="shared" si="491"/>
        <v>7.1972267278341135</v>
      </c>
      <c r="O587" s="6">
        <f t="shared" si="455"/>
        <v>3050654.7636306044</v>
      </c>
      <c r="P587" s="6">
        <f>IF($B587&lt;$D$12,0,IF('Plot Data'!X537&gt;0,'Plot Data'!X537,MAX(0,MIN($D$15,$O587))))</f>
        <v>24707</v>
      </c>
      <c r="Q587" s="97">
        <f t="shared" si="456"/>
        <v>21511.595718734716</v>
      </c>
      <c r="R587" s="97">
        <f t="shared" si="457"/>
        <v>3195.404281265282</v>
      </c>
      <c r="S587" s="6">
        <f t="shared" si="458"/>
        <v>1497.0982828552555</v>
      </c>
      <c r="T587" s="6"/>
      <c r="U587" s="6"/>
      <c r="V587" s="6">
        <f t="shared" si="459"/>
        <v>348.34446787144049</v>
      </c>
      <c r="W587" s="149">
        <f t="shared" si="492"/>
        <v>0.94289935300984351</v>
      </c>
      <c r="X587" s="97">
        <f t="shared" si="460"/>
        <v>20861.506185929084</v>
      </c>
      <c r="Y587" s="6">
        <f t="shared" si="461"/>
        <v>421.73257415547943</v>
      </c>
      <c r="Z587" s="6">
        <f t="shared" si="462"/>
        <v>1538.954061892869</v>
      </c>
      <c r="AA587" s="6">
        <f t="shared" si="463"/>
        <v>1602.5837817908218</v>
      </c>
      <c r="AB587" s="6">
        <f t="shared" si="464"/>
        <v>83.057969803836258</v>
      </c>
      <c r="AC587" s="6">
        <f t="shared" si="465"/>
        <v>86.691495648111527</v>
      </c>
      <c r="AD587" s="6">
        <f t="array" ref="AD587">SUM(($A587-A557:A587=J557:J587)*(N557:N587))</f>
        <v>8.098152055874035</v>
      </c>
      <c r="AE587" s="6">
        <f>AE586-AD587</f>
        <v>7494058.3854681272</v>
      </c>
      <c r="AF587" s="6">
        <f t="shared" si="493"/>
        <v>3633695.9829469877</v>
      </c>
      <c r="AG587" s="6">
        <f t="shared" si="494"/>
        <v>851142.90856242413</v>
      </c>
      <c r="AH587" s="6">
        <f t="shared" si="467"/>
        <v>2094310.8194400535</v>
      </c>
      <c r="AI587" s="6">
        <f t="shared" si="468"/>
        <v>357934.37504297664</v>
      </c>
      <c r="AJ587" s="6">
        <f t="shared" si="469"/>
        <v>5729.9092113884381</v>
      </c>
      <c r="AK587" s="6">
        <f t="shared" si="470"/>
        <v>7924.7884188129829</v>
      </c>
      <c r="AL587" s="6">
        <f t="shared" si="471"/>
        <v>1224.8714069350517</v>
      </c>
      <c r="AM587" s="6">
        <f t="shared" si="472"/>
        <v>14879.569037136473</v>
      </c>
      <c r="AN587" s="6">
        <f t="shared" si="473"/>
        <v>542094.73043853987</v>
      </c>
      <c r="AO587" s="6">
        <f t="shared" si="474"/>
        <v>5941.6145318779318</v>
      </c>
      <c r="AP587" s="6">
        <f t="shared" si="475"/>
        <v>8.4558066056623442</v>
      </c>
      <c r="AQ587" s="14">
        <f t="shared" si="476"/>
        <v>14</v>
      </c>
      <c r="AR587" s="146">
        <f t="shared" si="477"/>
        <v>0</v>
      </c>
      <c r="AS587" s="146">
        <f t="shared" si="478"/>
        <v>0.55000000000000004</v>
      </c>
      <c r="AT587" s="146">
        <f t="shared" si="479"/>
        <v>1</v>
      </c>
      <c r="AU587" s="77">
        <f t="shared" si="480"/>
        <v>0</v>
      </c>
      <c r="AV587" s="77">
        <f t="shared" si="481"/>
        <v>837.6190561356367</v>
      </c>
      <c r="AW587" s="77">
        <f t="shared" si="482"/>
        <v>44.085213480822979</v>
      </c>
      <c r="AX587" s="77">
        <f t="shared" si="483"/>
        <v>37.955931673993149</v>
      </c>
      <c r="AY587" s="6">
        <f t="shared" si="495"/>
        <v>919.66020129045285</v>
      </c>
      <c r="AZ587" s="6">
        <f t="shared" si="484"/>
        <v>430951.89874685666</v>
      </c>
      <c r="BA587" s="6">
        <f t="shared" si="485"/>
        <v>965.7725722756004</v>
      </c>
      <c r="BB587" s="6">
        <f t="shared" si="486"/>
        <v>920850.28905053053</v>
      </c>
      <c r="BC587" s="6">
        <f t="shared" si="487"/>
        <v>184170.05781010611</v>
      </c>
      <c r="BD587" s="6">
        <f t="shared" si="488"/>
        <v>36367.559307824828</v>
      </c>
      <c r="BE587" s="6">
        <f t="shared" si="489"/>
        <v>3331128.5</v>
      </c>
      <c r="BF587" s="6">
        <f t="shared" si="496"/>
        <v>2094310.8194400535</v>
      </c>
      <c r="BG587" s="6"/>
      <c r="BH587" s="6"/>
      <c r="BI587" s="51">
        <f t="shared" si="490"/>
        <v>0.59845262217412787</v>
      </c>
      <c r="BT587" s="18"/>
    </row>
    <row r="588" spans="1:72">
      <c r="A588">
        <f t="shared" si="443"/>
        <v>565</v>
      </c>
      <c r="B588" s="30">
        <f t="shared" si="444"/>
        <v>44334</v>
      </c>
      <c r="C588" s="14">
        <f t="shared" si="445"/>
        <v>12</v>
      </c>
      <c r="D588" s="14">
        <f t="shared" si="446"/>
        <v>3</v>
      </c>
      <c r="E588" s="14">
        <f t="shared" si="447"/>
        <v>3</v>
      </c>
      <c r="F588" s="53">
        <f t="shared" si="448"/>
        <v>44334</v>
      </c>
      <c r="G588" s="66">
        <f t="shared" si="449"/>
        <v>1.45</v>
      </c>
      <c r="H588" s="66">
        <f t="shared" si="442"/>
        <v>0.1</v>
      </c>
      <c r="I588" s="172">
        <f t="shared" si="450"/>
        <v>3.8999999999999998E-3</v>
      </c>
      <c r="J588" s="14">
        <f t="shared" si="451"/>
        <v>6</v>
      </c>
      <c r="K588" s="18">
        <f t="shared" si="452"/>
        <v>0.13162673242455125</v>
      </c>
      <c r="L588" s="18">
        <f t="shared" si="453"/>
        <v>6.6666666666666671E-3</v>
      </c>
      <c r="M588" s="6">
        <f t="shared" si="454"/>
        <v>1805.4890406882434</v>
      </c>
      <c r="N588" s="6">
        <f t="shared" si="491"/>
        <v>7.0414072586841492</v>
      </c>
      <c r="O588" s="6">
        <f t="shared" si="455"/>
        <v>3026173.4939663419</v>
      </c>
      <c r="P588" s="6">
        <f>IF($B588&lt;$D$12,0,IF('Plot Data'!X538&gt;0,'Plot Data'!X538,MAX(0,MIN($D$15,$O588))))</f>
        <v>33486.5</v>
      </c>
      <c r="Q588" s="97">
        <f t="shared" si="456"/>
        <v>29139.334053047474</v>
      </c>
      <c r="R588" s="97">
        <f t="shared" si="457"/>
        <v>4347.1659469525275</v>
      </c>
      <c r="S588" s="6">
        <f t="shared" si="458"/>
        <v>1462.8392308192042</v>
      </c>
      <c r="T588" s="6"/>
      <c r="U588" s="6"/>
      <c r="V588" s="6">
        <f t="shared" si="459"/>
        <v>342.64980986903919</v>
      </c>
      <c r="W588" s="149">
        <f t="shared" si="492"/>
        <v>0.94251976424656503</v>
      </c>
      <c r="X588" s="97">
        <f t="shared" si="460"/>
        <v>30143.27855026603</v>
      </c>
      <c r="Y588" s="6">
        <f t="shared" si="461"/>
        <v>415.2898490191813</v>
      </c>
      <c r="Z588" s="6">
        <f t="shared" si="462"/>
        <v>1506.0038908060742</v>
      </c>
      <c r="AA588" s="6">
        <f t="shared" si="463"/>
        <v>1578.1014262728888</v>
      </c>
      <c r="AB588" s="6">
        <f t="shared" si="464"/>
        <v>81.637517746912692</v>
      </c>
      <c r="AC588" s="6">
        <f t="shared" si="465"/>
        <v>86.696916136912023</v>
      </c>
      <c r="AD588" s="6">
        <f t="array" ref="AD588">SUM(($A588-A558:A588=J558:J588)*(N558:N588))</f>
        <v>7.9596579803239873</v>
      </c>
      <c r="AE588" s="6">
        <f t="shared" si="466"/>
        <v>7494050.4258101471</v>
      </c>
      <c r="AF588" s="6">
        <f t="shared" si="493"/>
        <v>3603093.8096631211</v>
      </c>
      <c r="AG588" s="6">
        <f t="shared" si="494"/>
        <v>849796.31425533653</v>
      </c>
      <c r="AH588" s="6">
        <f t="shared" si="467"/>
        <v>2124454.0979903196</v>
      </c>
      <c r="AI588" s="6">
        <f t="shared" si="468"/>
        <v>362281.54098992917</v>
      </c>
      <c r="AJ588" s="6">
        <f t="shared" si="469"/>
        <v>5614.1045122514261</v>
      </c>
      <c r="AK588" s="6">
        <f t="shared" si="470"/>
        <v>7771.0533655992558</v>
      </c>
      <c r="AL588" s="6">
        <f t="shared" si="471"/>
        <v>1211.8523505647283</v>
      </c>
      <c r="AM588" s="6">
        <f t="shared" si="472"/>
        <v>14597.010228415409</v>
      </c>
      <c r="AN588" s="6">
        <f t="shared" si="473"/>
        <v>539827.65268301626</v>
      </c>
      <c r="AO588" s="6">
        <f t="shared" si="474"/>
        <v>5949.5741898582555</v>
      </c>
      <c r="AP588" s="6">
        <f t="shared" si="475"/>
        <v>8.3351590486121747</v>
      </c>
      <c r="AQ588" s="14">
        <f t="shared" si="476"/>
        <v>14</v>
      </c>
      <c r="AR588" s="146">
        <f t="shared" si="477"/>
        <v>0</v>
      </c>
      <c r="AS588" s="146">
        <f t="shared" si="478"/>
        <v>0.55000000000000004</v>
      </c>
      <c r="AT588" s="146">
        <f t="shared" si="479"/>
        <v>1</v>
      </c>
      <c r="AU588" s="77">
        <f t="shared" si="480"/>
        <v>0</v>
      </c>
      <c r="AV588" s="77">
        <f t="shared" si="481"/>
        <v>821.30933967228179</v>
      </c>
      <c r="AW588" s="77">
        <f t="shared" si="482"/>
        <v>43.226807351172724</v>
      </c>
      <c r="AX588" s="77">
        <f t="shared" si="483"/>
        <v>37.376086411726313</v>
      </c>
      <c r="AY588" s="6">
        <f t="shared" si="495"/>
        <v>901.91223343518084</v>
      </c>
      <c r="AZ588" s="6">
        <f t="shared" si="484"/>
        <v>431853.81098029186</v>
      </c>
      <c r="BA588" s="6">
        <f t="shared" si="485"/>
        <v>950.46011433184117</v>
      </c>
      <c r="BB588" s="6">
        <f t="shared" si="486"/>
        <v>922655.77809121879</v>
      </c>
      <c r="BC588" s="6">
        <f t="shared" si="487"/>
        <v>184531.15561824376</v>
      </c>
      <c r="BD588" s="6">
        <f t="shared" si="488"/>
        <v>36449.196825571744</v>
      </c>
      <c r="BE588" s="6">
        <f t="shared" si="489"/>
        <v>3364615</v>
      </c>
      <c r="BF588" s="6">
        <f t="shared" si="496"/>
        <v>2124454.0979903196</v>
      </c>
      <c r="BG588" s="6"/>
      <c r="BH588" s="6"/>
      <c r="BI588" s="51">
        <f t="shared" si="490"/>
        <v>0.59419004021941535</v>
      </c>
      <c r="BT588" s="18"/>
    </row>
    <row r="589" spans="1:72">
      <c r="A589">
        <f t="shared" si="443"/>
        <v>566</v>
      </c>
      <c r="B589" s="30">
        <f t="shared" si="444"/>
        <v>44335</v>
      </c>
      <c r="C589" s="14">
        <f t="shared" si="445"/>
        <v>12</v>
      </c>
      <c r="D589" s="14">
        <f t="shared" si="446"/>
        <v>3</v>
      </c>
      <c r="E589" s="14">
        <f t="shared" si="447"/>
        <v>3</v>
      </c>
      <c r="F589" s="53">
        <f t="shared" si="448"/>
        <v>44335</v>
      </c>
      <c r="G589" s="66">
        <f t="shared" si="449"/>
        <v>1.45</v>
      </c>
      <c r="H589" s="66">
        <f t="shared" si="442"/>
        <v>0.1</v>
      </c>
      <c r="I589" s="172">
        <f t="shared" si="450"/>
        <v>3.8999999999999998E-3</v>
      </c>
      <c r="J589" s="14">
        <f t="shared" si="451"/>
        <v>6</v>
      </c>
      <c r="K589" s="18">
        <f t="shared" si="452"/>
        <v>0.1310790590002138</v>
      </c>
      <c r="L589" s="18">
        <f t="shared" si="453"/>
        <v>6.6666666666666671E-3</v>
      </c>
      <c r="M589" s="6">
        <f t="shared" si="454"/>
        <v>1762.5929148683974</v>
      </c>
      <c r="N589" s="6">
        <f t="shared" si="491"/>
        <v>6.8741123679867497</v>
      </c>
      <c r="O589" s="6">
        <f t="shared" si="455"/>
        <v>2992920.4032444721</v>
      </c>
      <c r="P589" s="6">
        <f>IF($B589&lt;$D$12,0,IF('Plot Data'!X539&gt;0,'Plot Data'!X539,MAX(0,MIN($D$15,$O589))))</f>
        <v>33986.5</v>
      </c>
      <c r="Q589" s="97">
        <f t="shared" si="456"/>
        <v>29558.018146153438</v>
      </c>
      <c r="R589" s="97">
        <f t="shared" si="457"/>
        <v>4428.4818538465615</v>
      </c>
      <c r="S589" s="6">
        <f t="shared" si="458"/>
        <v>1426.2170059857278</v>
      </c>
      <c r="T589" s="6"/>
      <c r="U589" s="6"/>
      <c r="V589" s="6">
        <f t="shared" si="459"/>
        <v>336.37590888266953</v>
      </c>
      <c r="W589" s="149">
        <f t="shared" si="492"/>
        <v>0.94214668550167058</v>
      </c>
      <c r="X589" s="97">
        <f t="shared" si="460"/>
        <v>36307.056567195134</v>
      </c>
      <c r="Y589" s="6">
        <f t="shared" si="461"/>
        <v>408.18758873456346</v>
      </c>
      <c r="Z589" s="6">
        <f t="shared" si="462"/>
        <v>1476.354200581357</v>
      </c>
      <c r="AA589" s="6">
        <f t="shared" si="463"/>
        <v>1551.1128371913412</v>
      </c>
      <c r="AB589" s="6">
        <f t="shared" si="464"/>
        <v>80.154933601496325</v>
      </c>
      <c r="AC589" s="6">
        <f t="shared" si="465"/>
        <v>86.124232019359312</v>
      </c>
      <c r="AD589" s="6">
        <f t="array" ref="AD589">SUM(($A589-A559:A589=J559:J589)*(N559:N589))</f>
        <v>7.8151060261458909</v>
      </c>
      <c r="AE589" s="6">
        <f t="shared" si="466"/>
        <v>7494042.6107041212</v>
      </c>
      <c r="AF589" s="6">
        <f t="shared" si="493"/>
        <v>3572109.5745109818</v>
      </c>
      <c r="AG589" s="6">
        <f t="shared" si="494"/>
        <v>842710.89992541214</v>
      </c>
      <c r="AH589" s="6">
        <f t="shared" si="467"/>
        <v>2160761.1545575149</v>
      </c>
      <c r="AI589" s="6">
        <f t="shared" si="468"/>
        <v>366710.02284377575</v>
      </c>
      <c r="AJ589" s="6">
        <f t="shared" si="469"/>
        <v>5492.1556378039031</v>
      </c>
      <c r="AK589" s="6">
        <f t="shared" si="470"/>
        <v>7616.1397953877758</v>
      </c>
      <c r="AL589" s="6">
        <f t="shared" si="471"/>
        <v>1198.0679461207194</v>
      </c>
      <c r="AM589" s="6">
        <f t="shared" si="472"/>
        <v>14306.363379312399</v>
      </c>
      <c r="AN589" s="6">
        <f t="shared" si="473"/>
        <v>537444.59548711497</v>
      </c>
      <c r="AO589" s="6">
        <f t="shared" si="474"/>
        <v>5957.3892958844017</v>
      </c>
      <c r="AP589" s="6">
        <f t="shared" si="475"/>
        <v>8.2096266110630882</v>
      </c>
      <c r="AQ589" s="14">
        <f t="shared" si="476"/>
        <v>14</v>
      </c>
      <c r="AR589" s="146">
        <f t="shared" si="477"/>
        <v>0</v>
      </c>
      <c r="AS589" s="146">
        <f t="shared" si="478"/>
        <v>0.55000000000000004</v>
      </c>
      <c r="AT589" s="146">
        <f t="shared" si="479"/>
        <v>1</v>
      </c>
      <c r="AU589" s="77">
        <f t="shared" si="480"/>
        <v>0</v>
      </c>
      <c r="AV589" s="77">
        <f t="shared" si="481"/>
        <v>804.1034973390241</v>
      </c>
      <c r="AW589" s="77">
        <f t="shared" si="482"/>
        <v>42.321236702053902</v>
      </c>
      <c r="AX589" s="77">
        <f t="shared" si="483"/>
        <v>36.736882986110707</v>
      </c>
      <c r="AY589" s="6">
        <f t="shared" si="495"/>
        <v>883.16161702718864</v>
      </c>
      <c r="AZ589" s="6">
        <f t="shared" si="484"/>
        <v>432736.97259731905</v>
      </c>
      <c r="BA589" s="6">
        <f t="shared" si="485"/>
        <v>934.49547834533064</v>
      </c>
      <c r="BB589" s="6">
        <f t="shared" si="486"/>
        <v>924418.37100608717</v>
      </c>
      <c r="BC589" s="6">
        <f t="shared" si="487"/>
        <v>184883.67420121745</v>
      </c>
      <c r="BD589" s="6">
        <f t="shared" si="488"/>
        <v>36529.351759173238</v>
      </c>
      <c r="BE589" s="6">
        <f t="shared" si="489"/>
        <v>3398601.5</v>
      </c>
      <c r="BF589" s="6">
        <f t="shared" si="496"/>
        <v>2160761.1545575149</v>
      </c>
      <c r="BG589" s="6"/>
      <c r="BH589" s="6"/>
      <c r="BI589" s="51">
        <f t="shared" si="490"/>
        <v>0.58911067147262841</v>
      </c>
      <c r="BT589" s="18"/>
    </row>
    <row r="590" spans="1:72">
      <c r="A590">
        <f t="shared" si="443"/>
        <v>567</v>
      </c>
      <c r="B590" s="30">
        <f t="shared" si="444"/>
        <v>44336</v>
      </c>
      <c r="C590" s="14">
        <f t="shared" si="445"/>
        <v>12</v>
      </c>
      <c r="D590" s="14">
        <f t="shared" si="446"/>
        <v>3</v>
      </c>
      <c r="E590" s="14">
        <f t="shared" si="447"/>
        <v>3</v>
      </c>
      <c r="F590" s="53">
        <f t="shared" si="448"/>
        <v>44336</v>
      </c>
      <c r="G590" s="66">
        <f t="shared" si="449"/>
        <v>1.45</v>
      </c>
      <c r="H590" s="66">
        <f t="shared" si="442"/>
        <v>0.1</v>
      </c>
      <c r="I590" s="172">
        <f t="shared" si="450"/>
        <v>3.8999999999999998E-3</v>
      </c>
      <c r="J590" s="14">
        <f t="shared" si="451"/>
        <v>6</v>
      </c>
      <c r="K590" s="18">
        <f t="shared" si="452"/>
        <v>0.13042358091294479</v>
      </c>
      <c r="L590" s="18">
        <f t="shared" si="453"/>
        <v>6.6666666666666671E-3</v>
      </c>
      <c r="M590" s="6">
        <f t="shared" si="454"/>
        <v>1717.6179497024643</v>
      </c>
      <c r="N590" s="6">
        <f t="shared" si="491"/>
        <v>6.6987100038396106</v>
      </c>
      <c r="O590" s="6">
        <f t="shared" si="455"/>
        <v>2959174.3102260875</v>
      </c>
      <c r="P590" s="6">
        <f>IF($B590&lt;$D$12,0,IF('Plot Data'!X540&gt;0,'Plot Data'!X540,MAX(0,MIN($D$15,$O590))))</f>
        <v>32274</v>
      </c>
      <c r="Q590" s="97">
        <f t="shared" si="456"/>
        <v>28053.229045967488</v>
      </c>
      <c r="R590" s="97">
        <f t="shared" si="457"/>
        <v>4220.7709540325104</v>
      </c>
      <c r="S590" s="6">
        <f t="shared" si="458"/>
        <v>1389.7551574319382</v>
      </c>
      <c r="T590" s="6"/>
      <c r="U590" s="6"/>
      <c r="V590" s="6">
        <f t="shared" si="459"/>
        <v>327.86279227052609</v>
      </c>
      <c r="W590" s="149">
        <f t="shared" si="492"/>
        <v>0.94178013649528614</v>
      </c>
      <c r="X590" s="97">
        <f t="shared" si="460"/>
        <v>33988.606927681809</v>
      </c>
      <c r="Y590" s="6">
        <f t="shared" si="461"/>
        <v>400.77466800748164</v>
      </c>
      <c r="Z590" s="6">
        <f t="shared" si="462"/>
        <v>1444.3912325505949</v>
      </c>
      <c r="AA590" s="6">
        <f t="shared" si="463"/>
        <v>1522.9437384284302</v>
      </c>
      <c r="AB590" s="6">
        <f t="shared" si="464"/>
        <v>78.594195183950404</v>
      </c>
      <c r="AC590" s="6">
        <f t="shared" si="465"/>
        <v>85.596674298558298</v>
      </c>
      <c r="AD590" s="6">
        <f t="array" ref="AD590">SUM(($A590-A560:A590=J560:J590)*(N560:N590))</f>
        <v>7.6629340304351645</v>
      </c>
      <c r="AE590" s="6">
        <f t="shared" si="466"/>
        <v>7494034.9477700908</v>
      </c>
      <c r="AF590" s="6">
        <f t="shared" si="493"/>
        <v>3542666.5903075822</v>
      </c>
      <c r="AG590" s="6">
        <f t="shared" si="494"/>
        <v>836447.65925142728</v>
      </c>
      <c r="AH590" s="6">
        <f t="shared" si="467"/>
        <v>2194749.7614851967</v>
      </c>
      <c r="AI590" s="6">
        <f t="shared" si="468"/>
        <v>370930.79379780823</v>
      </c>
      <c r="AJ590" s="6">
        <f t="shared" si="469"/>
        <v>5364.6076869482913</v>
      </c>
      <c r="AK590" s="6">
        <f t="shared" si="470"/>
        <v>7458.9930943259897</v>
      </c>
      <c r="AL590" s="6">
        <f t="shared" si="471"/>
        <v>1183.4025329756764</v>
      </c>
      <c r="AM590" s="6">
        <f t="shared" si="472"/>
        <v>14007.003314249958</v>
      </c>
      <c r="AN590" s="6">
        <f t="shared" si="473"/>
        <v>535233.13961381686</v>
      </c>
      <c r="AO590" s="6">
        <f t="shared" si="474"/>
        <v>5965.052229914837</v>
      </c>
      <c r="AP590" s="6">
        <f t="shared" si="475"/>
        <v>8.0786134704369807</v>
      </c>
      <c r="AQ590" s="14">
        <f t="shared" si="476"/>
        <v>14</v>
      </c>
      <c r="AR590" s="146">
        <f t="shared" si="477"/>
        <v>0</v>
      </c>
      <c r="AS590" s="146">
        <f t="shared" si="478"/>
        <v>0.55000000000000004</v>
      </c>
      <c r="AT590" s="146">
        <f t="shared" si="479"/>
        <v>1</v>
      </c>
      <c r="AU590" s="77">
        <f t="shared" si="480"/>
        <v>0</v>
      </c>
      <c r="AV590" s="77">
        <f t="shared" si="481"/>
        <v>786.88703294617369</v>
      </c>
      <c r="AW590" s="77">
        <f t="shared" si="482"/>
        <v>41.415106997167037</v>
      </c>
      <c r="AX590" s="77">
        <f t="shared" si="483"/>
        <v>36.069720120673345</v>
      </c>
      <c r="AY590" s="6">
        <f t="shared" si="495"/>
        <v>864.37186006401407</v>
      </c>
      <c r="AZ590" s="6">
        <f t="shared" si="484"/>
        <v>433601.34445738309</v>
      </c>
      <c r="BA590" s="6">
        <f t="shared" si="485"/>
        <v>917.95191533371269</v>
      </c>
      <c r="BB590" s="6">
        <f t="shared" si="486"/>
        <v>926135.98895578959</v>
      </c>
      <c r="BC590" s="6">
        <f t="shared" si="487"/>
        <v>185227.19779115793</v>
      </c>
      <c r="BD590" s="6">
        <f t="shared" si="488"/>
        <v>36607.945954357187</v>
      </c>
      <c r="BE590" s="6">
        <f t="shared" si="489"/>
        <v>3430875.5</v>
      </c>
      <c r="BF590" s="6">
        <f t="shared" si="496"/>
        <v>2194749.7614851967</v>
      </c>
      <c r="BG590" s="6"/>
      <c r="BH590" s="6"/>
      <c r="BI590" s="51">
        <f t="shared" si="490"/>
        <v>0.5843466543830369</v>
      </c>
      <c r="BT590" s="18"/>
    </row>
    <row r="591" spans="1:72">
      <c r="A591">
        <f t="shared" si="443"/>
        <v>568</v>
      </c>
      <c r="B591" s="30">
        <f t="shared" si="444"/>
        <v>44337</v>
      </c>
      <c r="C591" s="14">
        <f t="shared" si="445"/>
        <v>12</v>
      </c>
      <c r="D591" s="14">
        <f t="shared" si="446"/>
        <v>3</v>
      </c>
      <c r="E591" s="14">
        <f t="shared" si="447"/>
        <v>3</v>
      </c>
      <c r="F591" s="53">
        <f t="shared" si="448"/>
        <v>44337</v>
      </c>
      <c r="G591" s="66">
        <f t="shared" si="449"/>
        <v>1.45</v>
      </c>
      <c r="H591" s="66">
        <f t="shared" si="442"/>
        <v>0.1</v>
      </c>
      <c r="I591" s="172">
        <f t="shared" si="450"/>
        <v>3.8999999999999998E-3</v>
      </c>
      <c r="J591" s="14">
        <f t="shared" si="451"/>
        <v>6</v>
      </c>
      <c r="K591" s="18">
        <f t="shared" si="452"/>
        <v>0.12980594003294441</v>
      </c>
      <c r="L591" s="18">
        <f t="shared" si="453"/>
        <v>6.6666666666666671E-3</v>
      </c>
      <c r="M591" s="6">
        <f t="shared" si="454"/>
        <v>1672.4689042403461</v>
      </c>
      <c r="N591" s="6">
        <f t="shared" si="491"/>
        <v>6.5226287265373495</v>
      </c>
      <c r="O591" s="6">
        <f t="shared" si="455"/>
        <v>2927148.2527874643</v>
      </c>
      <c r="P591" s="6">
        <f>IF($B591&lt;$D$12,0,IF('Plot Data'!X541&gt;0,'Plot Data'!X541,MAX(0,MIN($D$15,$O591))))</f>
        <v>33745.5</v>
      </c>
      <c r="Q591" s="97">
        <f t="shared" si="456"/>
        <v>29316.330302591527</v>
      </c>
      <c r="R591" s="97">
        <f t="shared" si="457"/>
        <v>4429.1696974084734</v>
      </c>
      <c r="S591" s="6">
        <f t="shared" si="458"/>
        <v>1353.0132745399987</v>
      </c>
      <c r="T591" s="6"/>
      <c r="U591" s="6"/>
      <c r="V591" s="6">
        <f t="shared" si="459"/>
        <v>319.45562970034729</v>
      </c>
      <c r="W591" s="149">
        <f t="shared" si="492"/>
        <v>0.94142045234384419</v>
      </c>
      <c r="X591" s="97">
        <f t="shared" si="460"/>
        <v>34374.036457211187</v>
      </c>
      <c r="Y591" s="6">
        <f t="shared" si="461"/>
        <v>392.97097591975205</v>
      </c>
      <c r="Z591" s="6">
        <f t="shared" si="462"/>
        <v>1410.0743318947179</v>
      </c>
      <c r="AA591" s="6">
        <f t="shared" si="463"/>
        <v>1493.2897084950578</v>
      </c>
      <c r="AB591" s="6">
        <f t="shared" si="464"/>
        <v>76.947703094643444</v>
      </c>
      <c r="AC591" s="6">
        <f t="shared" si="465"/>
        <v>85.008349664532631</v>
      </c>
      <c r="AD591" s="6">
        <f t="array" ref="AD591">SUM(($A591-A561:A591=J561:J591)*(N561:N591))</f>
        <v>7.5024010517277357</v>
      </c>
      <c r="AE591" s="6">
        <f t="shared" si="466"/>
        <v>7494027.4453690387</v>
      </c>
      <c r="AF591" s="6">
        <f t="shared" si="493"/>
        <v>3511997.2467304505</v>
      </c>
      <c r="AG591" s="6">
        <f t="shared" si="494"/>
        <v>831070.49746710737</v>
      </c>
      <c r="AH591" s="6">
        <f t="shared" si="467"/>
        <v>2229123.7979424079</v>
      </c>
      <c r="AI591" s="6">
        <f t="shared" si="468"/>
        <v>375359.96349521668</v>
      </c>
      <c r="AJ591" s="6">
        <f t="shared" si="469"/>
        <v>5234.0312833741673</v>
      </c>
      <c r="AK591" s="6">
        <f t="shared" si="470"/>
        <v>7298.8300146310048</v>
      </c>
      <c r="AL591" s="6">
        <f t="shared" si="471"/>
        <v>1167.8394853540594</v>
      </c>
      <c r="AM591" s="6">
        <f t="shared" si="472"/>
        <v>13700.700783359232</v>
      </c>
      <c r="AN591" s="6">
        <f t="shared" si="473"/>
        <v>532775.23895048769</v>
      </c>
      <c r="AO591" s="6">
        <f t="shared" si="474"/>
        <v>5972.5546309665651</v>
      </c>
      <c r="AP591" s="6">
        <f t="shared" si="475"/>
        <v>7.9420443242540513</v>
      </c>
      <c r="AQ591" s="14">
        <f t="shared" si="476"/>
        <v>14</v>
      </c>
      <c r="AR591" s="146">
        <f t="shared" si="477"/>
        <v>0</v>
      </c>
      <c r="AS591" s="146">
        <f t="shared" si="478"/>
        <v>0.55000000000000004</v>
      </c>
      <c r="AT591" s="146">
        <f t="shared" si="479"/>
        <v>1</v>
      </c>
      <c r="AU591" s="77">
        <f t="shared" si="480"/>
        <v>0</v>
      </c>
      <c r="AV591" s="77">
        <f t="shared" si="481"/>
        <v>771.39506980375904</v>
      </c>
      <c r="AW591" s="77">
        <f t="shared" si="482"/>
        <v>40.599740515987314</v>
      </c>
      <c r="AX591" s="77">
        <f t="shared" si="483"/>
        <v>35.367387832777681</v>
      </c>
      <c r="AY591" s="6">
        <f t="shared" si="495"/>
        <v>847.362198152524</v>
      </c>
      <c r="AZ591" s="6">
        <f t="shared" si="484"/>
        <v>434448.70665553561</v>
      </c>
      <c r="BA591" s="6">
        <f t="shared" si="485"/>
        <v>900.80197461114892</v>
      </c>
      <c r="BB591" s="6">
        <f t="shared" si="486"/>
        <v>927808.45786002988</v>
      </c>
      <c r="BC591" s="6">
        <f t="shared" si="487"/>
        <v>185561.69157200601</v>
      </c>
      <c r="BD591" s="6">
        <f t="shared" si="488"/>
        <v>36684.89365745183</v>
      </c>
      <c r="BE591" s="6">
        <f t="shared" si="489"/>
        <v>3464621</v>
      </c>
      <c r="BF591" s="6">
        <f t="shared" si="496"/>
        <v>2229123.7979424079</v>
      </c>
      <c r="BG591" s="6"/>
      <c r="BH591" s="6"/>
      <c r="BI591" s="51">
        <f t="shared" si="490"/>
        <v>0.57953720824459642</v>
      </c>
      <c r="BT591" s="18"/>
    </row>
    <row r="592" spans="1:72">
      <c r="A592">
        <f t="shared" si="443"/>
        <v>569</v>
      </c>
      <c r="B592" s="30">
        <f t="shared" si="444"/>
        <v>44338</v>
      </c>
      <c r="C592" s="14">
        <f t="shared" si="445"/>
        <v>12</v>
      </c>
      <c r="D592" s="14">
        <f t="shared" si="446"/>
        <v>3</v>
      </c>
      <c r="E592" s="14">
        <f t="shared" si="447"/>
        <v>3</v>
      </c>
      <c r="F592" s="53">
        <f t="shared" si="448"/>
        <v>44338</v>
      </c>
      <c r="G592" s="66">
        <f t="shared" si="449"/>
        <v>1.45</v>
      </c>
      <c r="H592" s="66">
        <f t="shared" si="442"/>
        <v>0.1</v>
      </c>
      <c r="I592" s="172">
        <f t="shared" si="450"/>
        <v>3.8999999999999998E-3</v>
      </c>
      <c r="J592" s="14">
        <f t="shared" si="451"/>
        <v>6</v>
      </c>
      <c r="K592" s="18">
        <f t="shared" si="452"/>
        <v>0.12917957109630193</v>
      </c>
      <c r="L592" s="18">
        <f t="shared" si="453"/>
        <v>6.6666666666666671E-3</v>
      </c>
      <c r="M592" s="6">
        <f t="shared" si="454"/>
        <v>1626.7752436547773</v>
      </c>
      <c r="N592" s="6">
        <f t="shared" si="491"/>
        <v>6.3444234502536316</v>
      </c>
      <c r="O592" s="6">
        <f t="shared" si="455"/>
        <v>2893656.7328978274</v>
      </c>
      <c r="P592" s="6">
        <f>IF($B592&lt;$D$12,0,IF('Plot Data'!X542&gt;0,'Plot Data'!X542,MAX(0,MIN($D$15,$O592))))</f>
        <v>29891.5</v>
      </c>
      <c r="Q592" s="97">
        <f t="shared" si="456"/>
        <v>25954.20782560284</v>
      </c>
      <c r="R592" s="97">
        <f t="shared" si="457"/>
        <v>3937.2921743971588</v>
      </c>
      <c r="S592" s="6">
        <f t="shared" si="458"/>
        <v>1315.4826296223098</v>
      </c>
      <c r="T592" s="6"/>
      <c r="U592" s="6"/>
      <c r="V592" s="6">
        <f t="shared" si="459"/>
        <v>311.29261403246772</v>
      </c>
      <c r="W592" s="149">
        <f t="shared" si="492"/>
        <v>0.94106782614136575</v>
      </c>
      <c r="X592" s="97">
        <f t="shared" si="460"/>
        <v>35639.549651310386</v>
      </c>
      <c r="Y592" s="6">
        <f t="shared" si="461"/>
        <v>384.73851547321726</v>
      </c>
      <c r="Z592" s="6">
        <f t="shared" si="462"/>
        <v>1374.0943597619716</v>
      </c>
      <c r="AA592" s="6">
        <f t="shared" si="463"/>
        <v>1462.0063587982256</v>
      </c>
      <c r="AB592" s="6">
        <f t="shared" si="464"/>
        <v>75.300194540303707</v>
      </c>
      <c r="AC592" s="6">
        <f t="shared" si="465"/>
        <v>84.323250989496913</v>
      </c>
      <c r="AD592" s="6">
        <f t="array" ref="AD592">SUM(($A592-A562:A592=J562:J592)*(N562:N592))</f>
        <v>7.3417689676796103</v>
      </c>
      <c r="AE592" s="6">
        <f t="shared" si="466"/>
        <v>7494020.1036000708</v>
      </c>
      <c r="AF592" s="6">
        <f t="shared" si="493"/>
        <v>3484727.5562752252</v>
      </c>
      <c r="AG592" s="6">
        <f t="shared" si="494"/>
        <v>821073.86302736728</v>
      </c>
      <c r="AH592" s="6">
        <f t="shared" si="467"/>
        <v>2264763.3475937182</v>
      </c>
      <c r="AI592" s="6">
        <f t="shared" si="468"/>
        <v>379297.25566961383</v>
      </c>
      <c r="AJ592" s="6">
        <f t="shared" si="469"/>
        <v>5101.9736517937563</v>
      </c>
      <c r="AK592" s="6">
        <f t="shared" si="470"/>
        <v>7135.6178210544476</v>
      </c>
      <c r="AL592" s="6">
        <f t="shared" si="471"/>
        <v>1151.4746599371865</v>
      </c>
      <c r="AM592" s="6">
        <f t="shared" si="472"/>
        <v>13389.06613278539</v>
      </c>
      <c r="AN592" s="6">
        <f t="shared" si="473"/>
        <v>530769.01490135153</v>
      </c>
      <c r="AO592" s="6">
        <f t="shared" si="474"/>
        <v>5979.896399934245</v>
      </c>
      <c r="AP592" s="6">
        <f t="shared" si="475"/>
        <v>7.800543615459901</v>
      </c>
      <c r="AQ592" s="14">
        <f t="shared" si="476"/>
        <v>14</v>
      </c>
      <c r="AR592" s="146">
        <f t="shared" si="477"/>
        <v>0</v>
      </c>
      <c r="AS592" s="146">
        <f t="shared" si="478"/>
        <v>0.55000000000000004</v>
      </c>
      <c r="AT592" s="146">
        <f t="shared" si="479"/>
        <v>1</v>
      </c>
      <c r="AU592" s="77">
        <f t="shared" si="480"/>
        <v>0</v>
      </c>
      <c r="AV592" s="77">
        <f t="shared" si="481"/>
        <v>754.69441900768584</v>
      </c>
      <c r="AW592" s="77">
        <f t="shared" si="482"/>
        <v>39.720758895141358</v>
      </c>
      <c r="AX592" s="77">
        <f t="shared" si="483"/>
        <v>34.626466392589542</v>
      </c>
      <c r="AY592" s="6">
        <f t="shared" si="495"/>
        <v>829.04164429541675</v>
      </c>
      <c r="AZ592" s="6">
        <f t="shared" si="484"/>
        <v>435277.74829983106</v>
      </c>
      <c r="BA592" s="6">
        <f t="shared" si="485"/>
        <v>883.13987119786907</v>
      </c>
      <c r="BB592" s="6">
        <f t="shared" si="486"/>
        <v>929435.23310368462</v>
      </c>
      <c r="BC592" s="6">
        <f t="shared" si="487"/>
        <v>185887.04662073698</v>
      </c>
      <c r="BD592" s="6">
        <f t="shared" si="488"/>
        <v>36760.193851992131</v>
      </c>
      <c r="BE592" s="6">
        <f t="shared" si="489"/>
        <v>3494512.5</v>
      </c>
      <c r="BF592" s="6">
        <f t="shared" si="496"/>
        <v>2264763.3475937182</v>
      </c>
      <c r="BG592" s="6"/>
      <c r="BH592" s="6"/>
      <c r="BI592" s="51">
        <f t="shared" si="490"/>
        <v>0.57456496777131905</v>
      </c>
      <c r="BT592" s="18"/>
    </row>
    <row r="593" spans="1:72">
      <c r="A593">
        <f t="shared" si="443"/>
        <v>570</v>
      </c>
      <c r="B593" s="30">
        <f t="shared" si="444"/>
        <v>44339</v>
      </c>
      <c r="C593" s="14">
        <f t="shared" si="445"/>
        <v>12</v>
      </c>
      <c r="D593" s="14">
        <f t="shared" si="446"/>
        <v>3</v>
      </c>
      <c r="E593" s="14">
        <f t="shared" si="447"/>
        <v>3</v>
      </c>
      <c r="F593" s="53">
        <f t="shared" si="448"/>
        <v>44339</v>
      </c>
      <c r="G593" s="66">
        <f t="shared" si="449"/>
        <v>1.45</v>
      </c>
      <c r="H593" s="66">
        <f t="shared" si="442"/>
        <v>0.1</v>
      </c>
      <c r="I593" s="172">
        <f t="shared" si="450"/>
        <v>3.8999999999999998E-3</v>
      </c>
      <c r="J593" s="14">
        <f t="shared" si="451"/>
        <v>6</v>
      </c>
      <c r="K593" s="18">
        <f t="shared" si="452"/>
        <v>0.12852896770603392</v>
      </c>
      <c r="L593" s="18">
        <f t="shared" si="453"/>
        <v>6.6666666666666671E-3</v>
      </c>
      <c r="M593" s="6">
        <f t="shared" si="454"/>
        <v>1580.5614969462574</v>
      </c>
      <c r="N593" s="6">
        <f t="shared" si="491"/>
        <v>6.1641898380904037</v>
      </c>
      <c r="O593" s="6">
        <f t="shared" si="455"/>
        <v>2864023.8818471925</v>
      </c>
      <c r="P593" s="6">
        <f>IF($B593&lt;$D$12,0,IF('Plot Data'!X543&gt;0,'Plot Data'!X543,MAX(0,MIN($D$15,$O593))))</f>
        <v>8234.5</v>
      </c>
      <c r="Q593" s="97">
        <f t="shared" si="456"/>
        <v>7146.062399385999</v>
      </c>
      <c r="R593" s="97">
        <f t="shared" si="457"/>
        <v>1088.4376006140005</v>
      </c>
      <c r="S593" s="6">
        <f t="shared" si="458"/>
        <v>1279.1640083783386</v>
      </c>
      <c r="T593" s="6"/>
      <c r="U593" s="6"/>
      <c r="V593" s="6">
        <f t="shared" si="459"/>
        <v>301.39748856791886</v>
      </c>
      <c r="W593" s="149">
        <f t="shared" si="492"/>
        <v>0.94072238160568744</v>
      </c>
      <c r="X593" s="97">
        <f t="shared" si="460"/>
        <v>12781.293661464197</v>
      </c>
      <c r="Y593" s="6">
        <f t="shared" si="461"/>
        <v>376.50097270151855</v>
      </c>
      <c r="Z593" s="6">
        <f t="shared" si="462"/>
        <v>1337.9751233922771</v>
      </c>
      <c r="AA593" s="6">
        <f t="shared" si="463"/>
        <v>1430.7036962657703</v>
      </c>
      <c r="AB593" s="6">
        <f t="shared" si="464"/>
        <v>73.81771002906784</v>
      </c>
      <c r="AC593" s="6">
        <f t="shared" si="465"/>
        <v>83.6547269717082</v>
      </c>
      <c r="AD593" s="6">
        <f t="array" ref="AD593">SUM(($A593-A563:A593=J563:J593)*(N563:N593))</f>
        <v>7.1972267278341135</v>
      </c>
      <c r="AE593" s="6">
        <f t="shared" si="466"/>
        <v>7494012.9063733434</v>
      </c>
      <c r="AF593" s="6">
        <f t="shared" si="493"/>
        <v>3476302.3298674608</v>
      </c>
      <c r="AG593" s="6">
        <f t="shared" si="494"/>
        <v>815137.23427672114</v>
      </c>
      <c r="AH593" s="6">
        <f t="shared" si="467"/>
        <v>2277544.6412551822</v>
      </c>
      <c r="AI593" s="6">
        <f t="shared" si="468"/>
        <v>380385.69327022781</v>
      </c>
      <c r="AJ593" s="6">
        <f t="shared" si="469"/>
        <v>4968.0590526462183</v>
      </c>
      <c r="AK593" s="6">
        <f t="shared" si="470"/>
        <v>6969.0715381518867</v>
      </c>
      <c r="AL593" s="6">
        <f t="shared" si="471"/>
        <v>1134.4404162667122</v>
      </c>
      <c r="AM593" s="6">
        <f t="shared" si="472"/>
        <v>13071.571007064817</v>
      </c>
      <c r="AN593" s="6">
        <f t="shared" si="473"/>
        <v>531571.43669667654</v>
      </c>
      <c r="AO593" s="6">
        <f t="shared" si="474"/>
        <v>5987.0936266620793</v>
      </c>
      <c r="AP593" s="6">
        <f t="shared" si="475"/>
        <v>7.6538924057174098</v>
      </c>
      <c r="AQ593" s="14">
        <f t="shared" si="476"/>
        <v>14</v>
      </c>
      <c r="AR593" s="146">
        <f t="shared" si="477"/>
        <v>0</v>
      </c>
      <c r="AS593" s="146">
        <f t="shared" si="478"/>
        <v>0.55000000000000004</v>
      </c>
      <c r="AT593" s="146">
        <f t="shared" si="479"/>
        <v>1</v>
      </c>
      <c r="AU593" s="77">
        <f t="shared" si="480"/>
        <v>0</v>
      </c>
      <c r="AV593" s="77">
        <f t="shared" si="481"/>
        <v>736.76383841499023</v>
      </c>
      <c r="AW593" s="77">
        <f t="shared" si="482"/>
        <v>38.777044127104745</v>
      </c>
      <c r="AX593" s="77">
        <f t="shared" si="483"/>
        <v>33.88508754313667</v>
      </c>
      <c r="AY593" s="6">
        <f t="shared" si="495"/>
        <v>809.42597008523171</v>
      </c>
      <c r="AZ593" s="6">
        <f t="shared" si="484"/>
        <v>436087.17426991632</v>
      </c>
      <c r="BA593" s="6">
        <f t="shared" si="485"/>
        <v>864.9908177643</v>
      </c>
      <c r="BB593" s="6">
        <f t="shared" si="486"/>
        <v>931015.79460063088</v>
      </c>
      <c r="BC593" s="6">
        <f t="shared" si="487"/>
        <v>186203.15892012624</v>
      </c>
      <c r="BD593" s="6">
        <f t="shared" si="488"/>
        <v>36834.011562021202</v>
      </c>
      <c r="BE593" s="6">
        <f t="shared" si="489"/>
        <v>3502747</v>
      </c>
      <c r="BF593" s="6">
        <f t="shared" si="496"/>
        <v>2277544.6412551822</v>
      </c>
      <c r="BG593" s="6"/>
      <c r="BH593" s="6"/>
      <c r="BI593" s="51">
        <f t="shared" si="490"/>
        <v>0.57264907570341828</v>
      </c>
      <c r="BT593" s="18"/>
    </row>
    <row r="594" spans="1:72">
      <c r="A594">
        <f t="shared" si="443"/>
        <v>571</v>
      </c>
      <c r="B594" s="30">
        <f t="shared" si="444"/>
        <v>44340</v>
      </c>
      <c r="C594" s="14">
        <f t="shared" si="445"/>
        <v>12</v>
      </c>
      <c r="D594" s="14">
        <f t="shared" si="446"/>
        <v>3</v>
      </c>
      <c r="E594" s="14">
        <f t="shared" si="447"/>
        <v>3</v>
      </c>
      <c r="F594" s="53">
        <f t="shared" si="448"/>
        <v>44340</v>
      </c>
      <c r="G594" s="66">
        <f t="shared" si="449"/>
        <v>1.45</v>
      </c>
      <c r="H594" s="66">
        <f t="shared" si="442"/>
        <v>0.1</v>
      </c>
      <c r="I594" s="172">
        <f t="shared" si="450"/>
        <v>3.8999999999999998E-3</v>
      </c>
      <c r="J594" s="14">
        <f t="shared" si="451"/>
        <v>6</v>
      </c>
      <c r="K594" s="18">
        <f t="shared" si="452"/>
        <v>0.12827744826681112</v>
      </c>
      <c r="L594" s="18">
        <f t="shared" si="453"/>
        <v>6.6666666666666671E-3</v>
      </c>
      <c r="M594" s="6">
        <f t="shared" si="454"/>
        <v>1538.8275879237169</v>
      </c>
      <c r="N594" s="6">
        <f t="shared" si="491"/>
        <v>6.0014275929024956</v>
      </c>
      <c r="O594" s="6">
        <f t="shared" si="455"/>
        <v>2856053.1350613367</v>
      </c>
      <c r="P594" s="6">
        <f>IF($B594&lt;$D$12,0,IF('Plot Data'!X544&gt;0,'Plot Data'!X544,MAX(0,MIN($D$15,$O594))))</f>
        <v>20190.5</v>
      </c>
      <c r="Q594" s="97">
        <f t="shared" si="456"/>
        <v>17512.598020610774</v>
      </c>
      <c r="R594" s="97">
        <f t="shared" si="457"/>
        <v>2677.9019793892239</v>
      </c>
      <c r="S594" s="6">
        <f t="shared" si="458"/>
        <v>1246.5350727199041</v>
      </c>
      <c r="T594" s="6"/>
      <c r="U594" s="6"/>
      <c r="V594" s="6">
        <f t="shared" si="459"/>
        <v>292.29251520381268</v>
      </c>
      <c r="W594" s="149">
        <f t="shared" si="492"/>
        <v>0.94038505667503081</v>
      </c>
      <c r="X594" s="97">
        <f t="shared" si="460"/>
        <v>20672.520614605579</v>
      </c>
      <c r="Y594" s="6">
        <f t="shared" si="461"/>
        <v>369.08855014533924</v>
      </c>
      <c r="Z594" s="6">
        <f t="shared" si="462"/>
        <v>1301.420194923822</v>
      </c>
      <c r="AA594" s="6">
        <f t="shared" si="463"/>
        <v>1402.536490552289</v>
      </c>
      <c r="AB594" s="6">
        <f t="shared" si="464"/>
        <v>72.219561627529743</v>
      </c>
      <c r="AC594" s="6">
        <f t="shared" si="465"/>
        <v>83.153029934283524</v>
      </c>
      <c r="AD594" s="6">
        <f t="array" ref="AD594">SUM(($A594-A564:A594=J564:J594)*(N564:N594))</f>
        <v>7.0414072586841492</v>
      </c>
      <c r="AE594" s="6">
        <f t="shared" si="466"/>
        <v>7494005.8649660852</v>
      </c>
      <c r="AF594" s="6">
        <f t="shared" si="493"/>
        <v>3457543.1967741302</v>
      </c>
      <c r="AG594" s="6">
        <f t="shared" si="494"/>
        <v>811685.01916752243</v>
      </c>
      <c r="AH594" s="6">
        <f t="shared" si="467"/>
        <v>2298217.1618697876</v>
      </c>
      <c r="AI594" s="6">
        <f t="shared" si="468"/>
        <v>383063.59524961706</v>
      </c>
      <c r="AJ594" s="6">
        <f t="shared" si="469"/>
        <v>4836.3778955007729</v>
      </c>
      <c r="AK594" s="6">
        <f t="shared" si="470"/>
        <v>6795.7356808958903</v>
      </c>
      <c r="AL594" s="6">
        <f t="shared" si="471"/>
        <v>1116.4655407012742</v>
      </c>
      <c r="AM594" s="6">
        <f t="shared" si="472"/>
        <v>12748.579117097937</v>
      </c>
      <c r="AN594" s="6">
        <f t="shared" si="473"/>
        <v>530748.31278791919</v>
      </c>
      <c r="AO594" s="6">
        <f t="shared" si="474"/>
        <v>5994.1350339207638</v>
      </c>
      <c r="AP594" s="6">
        <f t="shared" si="475"/>
        <v>7.5029288632617215</v>
      </c>
      <c r="AQ594" s="14">
        <f t="shared" si="476"/>
        <v>14</v>
      </c>
      <c r="AR594" s="146">
        <f t="shared" si="477"/>
        <v>0</v>
      </c>
      <c r="AS594" s="146">
        <f t="shared" si="478"/>
        <v>0.55000000000000004</v>
      </c>
      <c r="AT594" s="146">
        <f t="shared" si="479"/>
        <v>1</v>
      </c>
      <c r="AU594" s="77">
        <f t="shared" si="480"/>
        <v>0</v>
      </c>
      <c r="AV594" s="77">
        <f t="shared" si="481"/>
        <v>717.96430297563018</v>
      </c>
      <c r="AW594" s="77">
        <f t="shared" si="482"/>
        <v>37.787594893454219</v>
      </c>
      <c r="AX594" s="77">
        <f t="shared" si="483"/>
        <v>33.217969513080526</v>
      </c>
      <c r="AY594" s="6">
        <f t="shared" si="495"/>
        <v>788.96986738216492</v>
      </c>
      <c r="AZ594" s="6">
        <f t="shared" si="484"/>
        <v>436876.14413729846</v>
      </c>
      <c r="BA594" s="6">
        <f t="shared" si="485"/>
        <v>846.32077006311317</v>
      </c>
      <c r="BB594" s="6">
        <f t="shared" si="486"/>
        <v>932554.62218855461</v>
      </c>
      <c r="BC594" s="6">
        <f t="shared" si="487"/>
        <v>186510.92443771099</v>
      </c>
      <c r="BD594" s="6">
        <f t="shared" si="488"/>
        <v>36906.231123648729</v>
      </c>
      <c r="BE594" s="6">
        <f t="shared" si="489"/>
        <v>3522937.5</v>
      </c>
      <c r="BF594" s="6">
        <f t="shared" si="496"/>
        <v>2298217.1618697876</v>
      </c>
      <c r="BG594" s="6"/>
      <c r="BH594" s="6"/>
      <c r="BI594" s="51">
        <f t="shared" si="490"/>
        <v>0.56968573188606297</v>
      </c>
      <c r="BT594" s="18"/>
    </row>
    <row r="595" spans="1:72">
      <c r="A595">
        <f t="shared" si="443"/>
        <v>572</v>
      </c>
      <c r="B595" s="30">
        <f t="shared" si="444"/>
        <v>44341</v>
      </c>
      <c r="C595" s="14">
        <f t="shared" si="445"/>
        <v>12</v>
      </c>
      <c r="D595" s="14">
        <f t="shared" si="446"/>
        <v>3</v>
      </c>
      <c r="E595" s="14">
        <f t="shared" si="447"/>
        <v>3</v>
      </c>
      <c r="F595" s="53">
        <f t="shared" si="448"/>
        <v>44341</v>
      </c>
      <c r="G595" s="66">
        <f t="shared" si="449"/>
        <v>1.45</v>
      </c>
      <c r="H595" s="66">
        <f t="shared" si="442"/>
        <v>0.1</v>
      </c>
      <c r="I595" s="172">
        <f t="shared" si="450"/>
        <v>3.8999999999999998E-3</v>
      </c>
      <c r="J595" s="14">
        <f t="shared" si="451"/>
        <v>6</v>
      </c>
      <c r="K595" s="18">
        <f t="shared" si="452"/>
        <v>0.12788750173900912</v>
      </c>
      <c r="L595" s="18">
        <f t="shared" si="453"/>
        <v>6.6666666666666671E-3</v>
      </c>
      <c r="M595" s="6">
        <f t="shared" si="454"/>
        <v>1495.045048834455</v>
      </c>
      <c r="N595" s="6">
        <f t="shared" si="491"/>
        <v>5.8306756904543739</v>
      </c>
      <c r="O595" s="6">
        <f t="shared" si="455"/>
        <v>2836131.1929716393</v>
      </c>
      <c r="P595" s="6">
        <f>IF($B595&lt;$D$12,0,IF('Plot Data'!X545&gt;0,'Plot Data'!X545,MAX(0,MIN($D$15,$O595))))</f>
        <v>24067</v>
      </c>
      <c r="Q595" s="97">
        <f t="shared" si="456"/>
        <v>20864.245233142574</v>
      </c>
      <c r="R595" s="97">
        <f t="shared" si="457"/>
        <v>3202.7547668574257</v>
      </c>
      <c r="S595" s="6">
        <f t="shared" si="458"/>
        <v>1210.8003076917414</v>
      </c>
      <c r="T595" s="6"/>
      <c r="U595" s="6"/>
      <c r="V595" s="6">
        <f t="shared" si="459"/>
        <v>284.24474114271362</v>
      </c>
      <c r="W595" s="149">
        <f t="shared" si="492"/>
        <v>0.94005574234656974</v>
      </c>
      <c r="X595" s="97">
        <f t="shared" si="460"/>
        <v>30590.290613380665</v>
      </c>
      <c r="Y595" s="6">
        <f t="shared" si="461"/>
        <v>361.09780813764871</v>
      </c>
      <c r="Z595" s="6">
        <f t="shared" si="462"/>
        <v>1264.4491975570061</v>
      </c>
      <c r="AA595" s="6">
        <f t="shared" si="463"/>
        <v>1372.171670923065</v>
      </c>
      <c r="AB595" s="6">
        <f t="shared" si="464"/>
        <v>70.503716594735906</v>
      </c>
      <c r="AC595" s="6">
        <f t="shared" si="465"/>
        <v>82.421321984085992</v>
      </c>
      <c r="AD595" s="6">
        <f t="array" ref="AD595">SUM(($A595-A565:A595=J565:J595)*(N565:N595))</f>
        <v>6.8741123679867497</v>
      </c>
      <c r="AE595" s="6">
        <f t="shared" si="466"/>
        <v>7493998.9908537176</v>
      </c>
      <c r="AF595" s="6">
        <f t="shared" si="493"/>
        <v>3435468.1512332959</v>
      </c>
      <c r="AG595" s="6">
        <f t="shared" si="494"/>
        <v>801674.72904614161</v>
      </c>
      <c r="AH595" s="6">
        <f t="shared" si="467"/>
        <v>2328807.4524831683</v>
      </c>
      <c r="AI595" s="6">
        <f t="shared" si="468"/>
        <v>386266.35001647449</v>
      </c>
      <c r="AJ595" s="6">
        <f t="shared" si="469"/>
        <v>4705.8759386405727</v>
      </c>
      <c r="AK595" s="6">
        <f t="shared" si="470"/>
        <v>6617.5094909350955</v>
      </c>
      <c r="AL595" s="6">
        <f t="shared" si="471"/>
        <v>1097.6738229439372</v>
      </c>
      <c r="AM595" s="6">
        <f t="shared" si="472"/>
        <v>12421.059252519606</v>
      </c>
      <c r="AN595" s="6">
        <f t="shared" si="473"/>
        <v>529361.24882210651</v>
      </c>
      <c r="AO595" s="6">
        <f t="shared" si="474"/>
        <v>6001.0091462887503</v>
      </c>
      <c r="AP595" s="6">
        <f t="shared" si="475"/>
        <v>7.3478509186421173</v>
      </c>
      <c r="AQ595" s="14">
        <f t="shared" si="476"/>
        <v>14</v>
      </c>
      <c r="AR595" s="146">
        <f t="shared" si="477"/>
        <v>0</v>
      </c>
      <c r="AS595" s="146">
        <f t="shared" si="478"/>
        <v>0.55000000000000004</v>
      </c>
      <c r="AT595" s="146">
        <f t="shared" si="479"/>
        <v>1</v>
      </c>
      <c r="AU595" s="77">
        <f t="shared" si="480"/>
        <v>0</v>
      </c>
      <c r="AV595" s="77">
        <f t="shared" si="481"/>
        <v>699.09200197246469</v>
      </c>
      <c r="AW595" s="77">
        <f t="shared" si="482"/>
        <v>36.794315893287617</v>
      </c>
      <c r="AX595" s="77">
        <f t="shared" si="483"/>
        <v>32.498802732388384</v>
      </c>
      <c r="AY595" s="6">
        <f t="shared" si="495"/>
        <v>768.3851205981407</v>
      </c>
      <c r="AZ595" s="6">
        <f t="shared" si="484"/>
        <v>437644.52925789659</v>
      </c>
      <c r="BA595" s="6">
        <f t="shared" si="485"/>
        <v>827.24546822924663</v>
      </c>
      <c r="BB595" s="6">
        <f t="shared" si="486"/>
        <v>934049.66723738902</v>
      </c>
      <c r="BC595" s="6">
        <f t="shared" si="487"/>
        <v>186809.93344747787</v>
      </c>
      <c r="BD595" s="6">
        <f t="shared" si="488"/>
        <v>36976.734840243465</v>
      </c>
      <c r="BE595" s="6">
        <f t="shared" si="489"/>
        <v>3547004.5</v>
      </c>
      <c r="BF595" s="6">
        <f t="shared" si="496"/>
        <v>2328807.4524831683</v>
      </c>
      <c r="BG595" s="6"/>
      <c r="BH595" s="6"/>
      <c r="BI595" s="51">
        <f t="shared" si="490"/>
        <v>0.56540478394122939</v>
      </c>
      <c r="BT595" s="18"/>
    </row>
    <row r="596" spans="1:72">
      <c r="A596">
        <f t="shared" si="443"/>
        <v>573</v>
      </c>
      <c r="B596" s="30">
        <f t="shared" si="444"/>
        <v>44342</v>
      </c>
      <c r="C596" s="14">
        <f t="shared" si="445"/>
        <v>12</v>
      </c>
      <c r="D596" s="14">
        <f t="shared" si="446"/>
        <v>3</v>
      </c>
      <c r="E596" s="14">
        <f t="shared" si="447"/>
        <v>3</v>
      </c>
      <c r="F596" s="53">
        <f t="shared" si="448"/>
        <v>44342</v>
      </c>
      <c r="G596" s="66">
        <f t="shared" si="449"/>
        <v>1.45</v>
      </c>
      <c r="H596" s="66">
        <f t="shared" si="442"/>
        <v>0.1</v>
      </c>
      <c r="I596" s="172">
        <f t="shared" si="450"/>
        <v>3.8999999999999998E-3</v>
      </c>
      <c r="J596" s="14">
        <f t="shared" si="451"/>
        <v>6</v>
      </c>
      <c r="K596" s="18">
        <f t="shared" si="452"/>
        <v>0.12732219034779169</v>
      </c>
      <c r="L596" s="18">
        <f t="shared" si="453"/>
        <v>6.6666666666666671E-3</v>
      </c>
      <c r="M596" s="6">
        <f t="shared" si="454"/>
        <v>1449.0360605321371</v>
      </c>
      <c r="N596" s="6">
        <f t="shared" si="491"/>
        <v>5.6512406360753342</v>
      </c>
      <c r="O596" s="6">
        <f t="shared" si="455"/>
        <v>2812336.7418610184</v>
      </c>
      <c r="P596" s="6">
        <f>IF($B596&lt;$D$12,0,IF('Plot Data'!X546&gt;0,'Plot Data'!X546,MAX(0,MIN($D$15,$O596))))</f>
        <v>23256</v>
      </c>
      <c r="Q596" s="97">
        <f t="shared" si="456"/>
        <v>20150.992454798965</v>
      </c>
      <c r="R596" s="97">
        <f t="shared" si="457"/>
        <v>3105.0075452010328</v>
      </c>
      <c r="S596" s="6">
        <f t="shared" si="458"/>
        <v>1174.875942729223</v>
      </c>
      <c r="T596" s="6"/>
      <c r="U596" s="6"/>
      <c r="V596" s="6">
        <f t="shared" si="459"/>
        <v>274.1601178029141</v>
      </c>
      <c r="W596" s="149">
        <f t="shared" si="492"/>
        <v>0.93973425810398958</v>
      </c>
      <c r="X596" s="97">
        <f t="shared" si="460"/>
        <v>33293.697322836626</v>
      </c>
      <c r="Y596" s="6">
        <f t="shared" si="461"/>
        <v>352.51858297367949</v>
      </c>
      <c r="Z596" s="6">
        <f t="shared" si="462"/>
        <v>1231.0620703389736</v>
      </c>
      <c r="AA596" s="6">
        <f t="shared" si="463"/>
        <v>1339.5706152999821</v>
      </c>
      <c r="AB596" s="6">
        <f t="shared" si="464"/>
        <v>68.704717988098579</v>
      </c>
      <c r="AC596" s="6">
        <f t="shared" si="465"/>
        <v>81.495202758015253</v>
      </c>
      <c r="AD596" s="6">
        <f t="array" ref="AD596">SUM(($A596-A566:A596=J566:J596)*(N566:N596))</f>
        <v>6.6987100038396106</v>
      </c>
      <c r="AE596" s="6">
        <f t="shared" si="466"/>
        <v>7493992.2921437137</v>
      </c>
      <c r="AF596" s="6">
        <f t="shared" si="493"/>
        <v>3414142.2828357676</v>
      </c>
      <c r="AG596" s="6">
        <f t="shared" si="494"/>
        <v>788257.8640603011</v>
      </c>
      <c r="AH596" s="6">
        <f t="shared" si="467"/>
        <v>2362101.1498060049</v>
      </c>
      <c r="AI596" s="6">
        <f t="shared" si="468"/>
        <v>389371.35756167554</v>
      </c>
      <c r="AJ596" s="6">
        <f t="shared" si="469"/>
        <v>4571.331345860056</v>
      </c>
      <c r="AK596" s="6">
        <f t="shared" si="470"/>
        <v>6440.2962279859894</v>
      </c>
      <c r="AL596" s="6">
        <f t="shared" si="471"/>
        <v>1078.184628170181</v>
      </c>
      <c r="AM596" s="6">
        <f t="shared" si="472"/>
        <v>12089.812202016226</v>
      </c>
      <c r="AN596" s="6">
        <f t="shared" si="473"/>
        <v>528029.82567793713</v>
      </c>
      <c r="AO596" s="6">
        <f t="shared" si="474"/>
        <v>6007.7078562925899</v>
      </c>
      <c r="AP596" s="6">
        <f t="shared" si="475"/>
        <v>7.1883657725983152</v>
      </c>
      <c r="AQ596" s="14">
        <f t="shared" si="476"/>
        <v>14</v>
      </c>
      <c r="AR596" s="146">
        <f t="shared" si="477"/>
        <v>0</v>
      </c>
      <c r="AS596" s="146">
        <f t="shared" si="478"/>
        <v>0.55000000000000004</v>
      </c>
      <c r="AT596" s="146">
        <f t="shared" si="479"/>
        <v>1</v>
      </c>
      <c r="AU596" s="77">
        <f t="shared" si="480"/>
        <v>0</v>
      </c>
      <c r="AV596" s="77">
        <f t="shared" si="481"/>
        <v>679.99205184769698</v>
      </c>
      <c r="AW596" s="77">
        <f t="shared" si="482"/>
        <v>35.789055360405108</v>
      </c>
      <c r="AX596" s="77">
        <f t="shared" si="483"/>
        <v>31.726672467631161</v>
      </c>
      <c r="AY596" s="6">
        <f t="shared" si="495"/>
        <v>747.50777967573322</v>
      </c>
      <c r="AZ596" s="6">
        <f t="shared" si="484"/>
        <v>438392.0370375723</v>
      </c>
      <c r="BA596" s="6">
        <f t="shared" si="485"/>
        <v>807.86634860760694</v>
      </c>
      <c r="BB596" s="6">
        <f t="shared" si="486"/>
        <v>935498.70329792111</v>
      </c>
      <c r="BC596" s="6">
        <f t="shared" si="487"/>
        <v>187099.74065958429</v>
      </c>
      <c r="BD596" s="6">
        <f t="shared" si="488"/>
        <v>37045.439558231563</v>
      </c>
      <c r="BE596" s="6">
        <f t="shared" si="489"/>
        <v>3570260.5</v>
      </c>
      <c r="BF596" s="6">
        <f t="shared" si="496"/>
        <v>2362101.1498060049</v>
      </c>
      <c r="BG596" s="6"/>
      <c r="BH596" s="6"/>
      <c r="BI596" s="51">
        <f t="shared" si="490"/>
        <v>0.5607692112656204</v>
      </c>
      <c r="BT596" s="18"/>
    </row>
    <row r="597" spans="1:72">
      <c r="A597">
        <f t="shared" si="443"/>
        <v>574</v>
      </c>
      <c r="B597" s="30">
        <f t="shared" si="444"/>
        <v>44343</v>
      </c>
      <c r="C597" s="14">
        <f t="shared" si="445"/>
        <v>12</v>
      </c>
      <c r="D597" s="14">
        <f t="shared" si="446"/>
        <v>3</v>
      </c>
      <c r="E597" s="14">
        <f t="shared" si="447"/>
        <v>3</v>
      </c>
      <c r="F597" s="53">
        <f t="shared" si="448"/>
        <v>44343</v>
      </c>
      <c r="G597" s="66">
        <f t="shared" si="449"/>
        <v>1.45</v>
      </c>
      <c r="H597" s="66">
        <f t="shared" si="442"/>
        <v>0.1</v>
      </c>
      <c r="I597" s="172">
        <f t="shared" si="450"/>
        <v>3.8999999999999998E-3</v>
      </c>
      <c r="J597" s="14">
        <f t="shared" si="451"/>
        <v>6</v>
      </c>
      <c r="K597" s="18">
        <f t="shared" si="452"/>
        <v>0.12670738383255989</v>
      </c>
      <c r="L597" s="18">
        <f t="shared" si="453"/>
        <v>6.6666666666666671E-3</v>
      </c>
      <c r="M597" s="6">
        <f t="shared" si="454"/>
        <v>1402.4424191416458</v>
      </c>
      <c r="N597" s="6">
        <f t="shared" si="491"/>
        <v>5.469525434652418</v>
      </c>
      <c r="O597" s="6">
        <f t="shared" si="455"/>
        <v>2789356.6079504434</v>
      </c>
      <c r="P597" s="6">
        <f>IF($B597&lt;$D$12,0,IF('Plot Data'!X547&gt;0,'Plot Data'!X547,MAX(0,MIN($D$15,$O597))))</f>
        <v>21233.5</v>
      </c>
      <c r="Q597" s="97">
        <f t="shared" si="456"/>
        <v>18389.402635676746</v>
      </c>
      <c r="R597" s="97">
        <f t="shared" si="457"/>
        <v>2844.0973643232555</v>
      </c>
      <c r="S597" s="6">
        <f t="shared" si="458"/>
        <v>1139.381733072358</v>
      </c>
      <c r="T597" s="6"/>
      <c r="U597" s="6"/>
      <c r="V597" s="6">
        <f t="shared" si="459"/>
        <v>263.06068606928767</v>
      </c>
      <c r="W597" s="149">
        <f t="shared" si="492"/>
        <v>0.93942064608699527</v>
      </c>
      <c r="X597" s="97">
        <f t="shared" si="460"/>
        <v>29127.212689983477</v>
      </c>
      <c r="Y597" s="6">
        <f t="shared" si="461"/>
        <v>343.52358994049291</v>
      </c>
      <c r="Z597" s="6">
        <f t="shared" si="462"/>
        <v>1196.0360390675639</v>
      </c>
      <c r="AA597" s="6">
        <f t="shared" si="463"/>
        <v>1305.3896417738729</v>
      </c>
      <c r="AB597" s="6">
        <f t="shared" si="464"/>
        <v>66.898756169613847</v>
      </c>
      <c r="AC597" s="6">
        <f t="shared" si="465"/>
        <v>80.473685772440476</v>
      </c>
      <c r="AD597" s="6">
        <f t="array" ref="AD597">SUM(($A597-A567:A597=J567:J597)*(N567:N597))</f>
        <v>6.5226287265373495</v>
      </c>
      <c r="AE597" s="6">
        <f t="shared" si="466"/>
        <v>7493985.7695149872</v>
      </c>
      <c r="AF597" s="6">
        <f t="shared" si="493"/>
        <v>3394613.4984670184</v>
      </c>
      <c r="AG597" s="6">
        <f t="shared" si="494"/>
        <v>777256.99331992515</v>
      </c>
      <c r="AH597" s="6">
        <f t="shared" si="467"/>
        <v>2391228.3624959886</v>
      </c>
      <c r="AI597" s="6">
        <f t="shared" si="468"/>
        <v>392215.45492599881</v>
      </c>
      <c r="AJ597" s="6">
        <f t="shared" si="469"/>
        <v>4434.214135993645</v>
      </c>
      <c r="AK597" s="6">
        <f t="shared" si="470"/>
        <v>6264.0438691100662</v>
      </c>
      <c r="AL597" s="6">
        <f t="shared" si="471"/>
        <v>1058.0870698408171</v>
      </c>
      <c r="AM597" s="6">
        <f t="shared" si="472"/>
        <v>11756.345074944529</v>
      </c>
      <c r="AN597" s="6">
        <f t="shared" si="473"/>
        <v>526915.1152311007</v>
      </c>
      <c r="AO597" s="6">
        <f t="shared" si="474"/>
        <v>6014.2304850191276</v>
      </c>
      <c r="AP597" s="6">
        <f t="shared" si="475"/>
        <v>7.025465014898665</v>
      </c>
      <c r="AQ597" s="14">
        <f t="shared" si="476"/>
        <v>14</v>
      </c>
      <c r="AR597" s="146">
        <f t="shared" si="477"/>
        <v>0</v>
      </c>
      <c r="AS597" s="146">
        <f t="shared" si="478"/>
        <v>0.55000000000000004</v>
      </c>
      <c r="AT597" s="146">
        <f t="shared" si="479"/>
        <v>1</v>
      </c>
      <c r="AU597" s="77">
        <f t="shared" si="480"/>
        <v>0</v>
      </c>
      <c r="AV597" s="77">
        <f t="shared" si="481"/>
        <v>660.67470572353568</v>
      </c>
      <c r="AW597" s="77">
        <f t="shared" si="482"/>
        <v>34.772352932817668</v>
      </c>
      <c r="AX597" s="77">
        <f t="shared" si="483"/>
        <v>30.91712309464436</v>
      </c>
      <c r="AY597" s="6">
        <f t="shared" si="495"/>
        <v>726.36418175099766</v>
      </c>
      <c r="AZ597" s="6">
        <f t="shared" si="484"/>
        <v>439118.40121932328</v>
      </c>
      <c r="BA597" s="6">
        <f t="shared" si="485"/>
        <v>788.15096599145488</v>
      </c>
      <c r="BB597" s="6">
        <f t="shared" si="486"/>
        <v>936901.14571706275</v>
      </c>
      <c r="BC597" s="6">
        <f t="shared" si="487"/>
        <v>187380.22914341261</v>
      </c>
      <c r="BD597" s="6">
        <f t="shared" si="488"/>
        <v>37112.338314401175</v>
      </c>
      <c r="BE597" s="6">
        <f t="shared" si="489"/>
        <v>3591494</v>
      </c>
      <c r="BF597" s="6">
        <f t="shared" si="496"/>
        <v>2391228.3624959886</v>
      </c>
      <c r="BG597" s="6"/>
      <c r="BH597" s="6"/>
      <c r="BI597" s="51">
        <f t="shared" si="490"/>
        <v>0.55669581182790906</v>
      </c>
      <c r="BT597" s="18"/>
    </row>
    <row r="598" spans="1:72">
      <c r="A598">
        <f t="shared" si="443"/>
        <v>575</v>
      </c>
      <c r="B598" s="30">
        <f t="shared" si="444"/>
        <v>44344</v>
      </c>
      <c r="C598" s="14">
        <f t="shared" si="445"/>
        <v>12</v>
      </c>
      <c r="D598" s="14">
        <f t="shared" si="446"/>
        <v>3</v>
      </c>
      <c r="E598" s="14">
        <f t="shared" si="447"/>
        <v>3</v>
      </c>
      <c r="F598" s="53">
        <f t="shared" si="448"/>
        <v>44344</v>
      </c>
      <c r="G598" s="66">
        <f t="shared" si="449"/>
        <v>1.45</v>
      </c>
      <c r="H598" s="66">
        <f t="shared" si="442"/>
        <v>0.1</v>
      </c>
      <c r="I598" s="172">
        <f t="shared" si="450"/>
        <v>3.8999999999999998E-3</v>
      </c>
      <c r="J598" s="14">
        <f t="shared" si="451"/>
        <v>6</v>
      </c>
      <c r="K598" s="18">
        <f t="shared" si="452"/>
        <v>0.12616482502354878</v>
      </c>
      <c r="L598" s="18">
        <f t="shared" si="453"/>
        <v>6.6666666666666671E-3</v>
      </c>
      <c r="M598" s="6">
        <f t="shared" si="454"/>
        <v>1356.7977630696284</v>
      </c>
      <c r="N598" s="6">
        <f t="shared" si="491"/>
        <v>5.2915112759715504</v>
      </c>
      <c r="O598" s="6">
        <f t="shared" si="455"/>
        <v>2768401.0107740369</v>
      </c>
      <c r="P598" s="6">
        <f>IF($B598&lt;$D$12,0,IF('Plot Data'!X548&gt;0,'Plot Data'!X548,MAX(0,MIN($D$15,$O598))))</f>
        <v>23497.5</v>
      </c>
      <c r="Q598" s="97">
        <f t="shared" si="456"/>
        <v>20340.264865492856</v>
      </c>
      <c r="R598" s="97">
        <f t="shared" si="457"/>
        <v>3157.235134507142</v>
      </c>
      <c r="S598" s="6">
        <f t="shared" si="458"/>
        <v>1104.0141371294594</v>
      </c>
      <c r="T598" s="6"/>
      <c r="U598" s="6"/>
      <c r="V598" s="6">
        <f t="shared" si="459"/>
        <v>252.78362594016897</v>
      </c>
      <c r="W598" s="149">
        <f t="shared" si="492"/>
        <v>0.93911512274112396</v>
      </c>
      <c r="X598" s="97">
        <f t="shared" si="460"/>
        <v>32453.357982761572</v>
      </c>
      <c r="Y598" s="6">
        <f t="shared" si="461"/>
        <v>334.49378084806926</v>
      </c>
      <c r="Z598" s="6">
        <f t="shared" si="462"/>
        <v>1159.2288484257097</v>
      </c>
      <c r="AA598" s="6">
        <f t="shared" si="463"/>
        <v>1271.0763672226631</v>
      </c>
      <c r="AB598" s="6">
        <f t="shared" si="464"/>
        <v>65.071009746191095</v>
      </c>
      <c r="AC598" s="6">
        <f t="shared" si="465"/>
        <v>79.420240803829358</v>
      </c>
      <c r="AD598" s="6">
        <f t="array" ref="AD598">SUM(($A598-A568:A598=J568:J598)*(N568:N598))</f>
        <v>6.3444234502536316</v>
      </c>
      <c r="AE598" s="6">
        <f t="shared" si="466"/>
        <v>7493979.4250915367</v>
      </c>
      <c r="AF598" s="6">
        <f t="shared" si="493"/>
        <v>3373169.2194643961</v>
      </c>
      <c r="AG598" s="6">
        <f t="shared" si="494"/>
        <v>764891.11657671619</v>
      </c>
      <c r="AH598" s="6">
        <f t="shared" si="467"/>
        <v>2423681.7204787503</v>
      </c>
      <c r="AI598" s="6">
        <f t="shared" si="468"/>
        <v>395372.69006050593</v>
      </c>
      <c r="AJ598" s="6">
        <f t="shared" si="469"/>
        <v>4297.2892697894949</v>
      </c>
      <c r="AK598" s="6">
        <f t="shared" si="470"/>
        <v>6087.1253405669213</v>
      </c>
      <c r="AL598" s="6">
        <f t="shared" si="471"/>
        <v>1037.3934153329253</v>
      </c>
      <c r="AM598" s="6">
        <f t="shared" si="472"/>
        <v>11421.808025689341</v>
      </c>
      <c r="AN598" s="6">
        <f t="shared" si="473"/>
        <v>525442.87048546819</v>
      </c>
      <c r="AO598" s="6">
        <f t="shared" si="474"/>
        <v>6020.5749084693816</v>
      </c>
      <c r="AP598" s="6">
        <f t="shared" si="475"/>
        <v>6.8600396432594994</v>
      </c>
      <c r="AQ598" s="14">
        <f t="shared" si="476"/>
        <v>14</v>
      </c>
      <c r="AR598" s="146">
        <f t="shared" si="477"/>
        <v>0</v>
      </c>
      <c r="AS598" s="146">
        <f t="shared" si="478"/>
        <v>0.55000000000000004</v>
      </c>
      <c r="AT598" s="146">
        <f t="shared" si="479"/>
        <v>1</v>
      </c>
      <c r="AU598" s="77">
        <f t="shared" si="480"/>
        <v>0</v>
      </c>
      <c r="AV598" s="77">
        <f t="shared" si="481"/>
        <v>643.22993175211377</v>
      </c>
      <c r="AW598" s="77">
        <f t="shared" si="482"/>
        <v>33.854206934321773</v>
      </c>
      <c r="AX598" s="77">
        <f t="shared" si="483"/>
        <v>30.10444027632623</v>
      </c>
      <c r="AY598" s="6">
        <f t="shared" si="495"/>
        <v>707.18857896276177</v>
      </c>
      <c r="AZ598" s="6">
        <f t="shared" si="484"/>
        <v>439825.58979828603</v>
      </c>
      <c r="BA598" s="6">
        <f t="shared" si="485"/>
        <v>768.1261632500599</v>
      </c>
      <c r="BB598" s="6">
        <f t="shared" si="486"/>
        <v>938257.94348013238</v>
      </c>
      <c r="BC598" s="6">
        <f t="shared" si="487"/>
        <v>187651.58869602653</v>
      </c>
      <c r="BD598" s="6">
        <f t="shared" si="488"/>
        <v>37177.409324147367</v>
      </c>
      <c r="BE598" s="6">
        <f t="shared" si="489"/>
        <v>3614991.5</v>
      </c>
      <c r="BF598" s="6">
        <f t="shared" si="496"/>
        <v>2423681.7204787503</v>
      </c>
      <c r="BG598" s="6"/>
      <c r="BH598" s="6"/>
      <c r="BI598" s="51">
        <f t="shared" si="490"/>
        <v>0.55218464067114348</v>
      </c>
      <c r="BT598" s="18"/>
    </row>
    <row r="599" spans="1:72">
      <c r="A599">
        <f t="shared" si="443"/>
        <v>576</v>
      </c>
      <c r="B599" s="30">
        <f t="shared" si="444"/>
        <v>44345</v>
      </c>
      <c r="C599" s="14">
        <f t="shared" si="445"/>
        <v>12</v>
      </c>
      <c r="D599" s="14">
        <f t="shared" si="446"/>
        <v>3</v>
      </c>
      <c r="E599" s="14">
        <f t="shared" si="447"/>
        <v>3</v>
      </c>
      <c r="F599" s="53">
        <f t="shared" si="448"/>
        <v>44345</v>
      </c>
      <c r="G599" s="66">
        <f t="shared" si="449"/>
        <v>1.45</v>
      </c>
      <c r="H599" s="66">
        <f t="shared" si="442"/>
        <v>0.1</v>
      </c>
      <c r="I599" s="172">
        <f t="shared" si="450"/>
        <v>3.8999999999999998E-3</v>
      </c>
      <c r="J599" s="14">
        <f t="shared" si="451"/>
        <v>6</v>
      </c>
      <c r="K599" s="18">
        <f t="shared" si="452"/>
        <v>0.12556140561481308</v>
      </c>
      <c r="L599" s="18">
        <f t="shared" si="453"/>
        <v>6.6666666666666671E-3</v>
      </c>
      <c r="M599" s="6">
        <f t="shared" si="454"/>
        <v>1310.7976510655726</v>
      </c>
      <c r="N599" s="6">
        <f t="shared" si="491"/>
        <v>5.1121108391557328</v>
      </c>
      <c r="O599" s="6">
        <f t="shared" si="455"/>
        <v>2745182.4745059693</v>
      </c>
      <c r="P599" s="6">
        <f>IF($B599&lt;$D$12,0,IF('Plot Data'!X549&gt;0,'Plot Data'!X549,MAX(0,MIN($D$15,$O599))))</f>
        <v>11149</v>
      </c>
      <c r="Q599" s="97">
        <f t="shared" si="456"/>
        <v>9646.3722884243616</v>
      </c>
      <c r="R599" s="97">
        <f t="shared" si="457"/>
        <v>1502.6277115756393</v>
      </c>
      <c r="S599" s="6">
        <f t="shared" si="458"/>
        <v>1068.505998090573</v>
      </c>
      <c r="T599" s="6"/>
      <c r="U599" s="6"/>
      <c r="V599" s="6">
        <f t="shared" si="459"/>
        <v>242.29165297499941</v>
      </c>
      <c r="W599" s="149">
        <f t="shared" si="492"/>
        <v>0.93881764281163915</v>
      </c>
      <c r="X599" s="97">
        <f t="shared" si="460"/>
        <v>24933.608214573658</v>
      </c>
      <c r="Y599" s="6">
        <f t="shared" si="461"/>
        <v>325.3550487309555</v>
      </c>
      <c r="Z599" s="6">
        <f t="shared" si="462"/>
        <v>1121.9539353133166</v>
      </c>
      <c r="AA599" s="6">
        <f t="shared" si="463"/>
        <v>1236.3491851776307</v>
      </c>
      <c r="AB599" s="6">
        <f t="shared" si="464"/>
        <v>63.222459877850298</v>
      </c>
      <c r="AC599" s="6">
        <f t="shared" si="465"/>
        <v>78.294282360973966</v>
      </c>
      <c r="AD599" s="6">
        <f t="array" ref="AD599">SUM(($A599-A569:A599=J569:J599)*(N569:N599))</f>
        <v>6.1641898380904037</v>
      </c>
      <c r="AE599" s="6">
        <f t="shared" si="466"/>
        <v>7493973.2609016988</v>
      </c>
      <c r="AF599" s="6">
        <f t="shared" si="493"/>
        <v>3362454.3411778812</v>
      </c>
      <c r="AG599" s="6">
        <f t="shared" si="494"/>
        <v>749361.58899759187</v>
      </c>
      <c r="AH599" s="6">
        <f t="shared" si="467"/>
        <v>2448615.3286933238</v>
      </c>
      <c r="AI599" s="6">
        <f t="shared" si="468"/>
        <v>396875.31777208159</v>
      </c>
      <c r="AJ599" s="6">
        <f t="shared" si="469"/>
        <v>4160.7779368107949</v>
      </c>
      <c r="AK599" s="6">
        <f t="shared" si="470"/>
        <v>5909.5076308247571</v>
      </c>
      <c r="AL599" s="6">
        <f t="shared" si="471"/>
        <v>1016.1574030117113</v>
      </c>
      <c r="AM599" s="6">
        <f t="shared" si="472"/>
        <v>11086.442970647264</v>
      </c>
      <c r="AN599" s="6">
        <f t="shared" si="473"/>
        <v>525580.24129016208</v>
      </c>
      <c r="AO599" s="6">
        <f t="shared" si="474"/>
        <v>6026.739098307472</v>
      </c>
      <c r="AP599" s="6">
        <f t="shared" si="475"/>
        <v>6.6918140533181418</v>
      </c>
      <c r="AQ599" s="14">
        <f t="shared" si="476"/>
        <v>14</v>
      </c>
      <c r="AR599" s="146">
        <f t="shared" si="477"/>
        <v>0</v>
      </c>
      <c r="AS599" s="146">
        <f t="shared" si="478"/>
        <v>0.55000000000000004</v>
      </c>
      <c r="AT599" s="146">
        <f t="shared" si="479"/>
        <v>1</v>
      </c>
      <c r="AU599" s="77">
        <f t="shared" si="480"/>
        <v>0</v>
      </c>
      <c r="AV599" s="77">
        <f t="shared" si="481"/>
        <v>624.9288304128022</v>
      </c>
      <c r="AW599" s="77">
        <f t="shared" si="482"/>
        <v>32.890991074358013</v>
      </c>
      <c r="AX599" s="77">
        <f t="shared" si="483"/>
        <v>29.281954385785987</v>
      </c>
      <c r="AY599" s="6">
        <f t="shared" si="495"/>
        <v>687.10177587294618</v>
      </c>
      <c r="AZ599" s="6">
        <f t="shared" si="484"/>
        <v>440512.69157415896</v>
      </c>
      <c r="BA599" s="6">
        <f t="shared" si="485"/>
        <v>747.84903918970042</v>
      </c>
      <c r="BB599" s="6">
        <f t="shared" si="486"/>
        <v>939568.74113119801</v>
      </c>
      <c r="BC599" s="6">
        <f t="shared" si="487"/>
        <v>187913.74822623964</v>
      </c>
      <c r="BD599" s="6">
        <f t="shared" si="488"/>
        <v>37240.631784025216</v>
      </c>
      <c r="BE599" s="6">
        <f t="shared" si="489"/>
        <v>3626140.5</v>
      </c>
      <c r="BF599" s="6">
        <f t="shared" si="496"/>
        <v>2448615.3286933238</v>
      </c>
      <c r="BG599" s="6"/>
      <c r="BH599" s="6"/>
      <c r="BI599" s="51">
        <f t="shared" si="490"/>
        <v>0.54868302661660762</v>
      </c>
      <c r="BT599" s="18"/>
    </row>
    <row r="600" spans="1:72">
      <c r="A600">
        <f t="shared" si="443"/>
        <v>577</v>
      </c>
      <c r="B600" s="30">
        <f t="shared" si="444"/>
        <v>44346</v>
      </c>
      <c r="C600" s="14">
        <f t="shared" si="445"/>
        <v>12</v>
      </c>
      <c r="D600" s="14">
        <f t="shared" si="446"/>
        <v>3</v>
      </c>
      <c r="E600" s="14">
        <f t="shared" si="447"/>
        <v>3</v>
      </c>
      <c r="F600" s="53">
        <f t="shared" si="448"/>
        <v>44346</v>
      </c>
      <c r="G600" s="66">
        <f t="shared" si="449"/>
        <v>1.45</v>
      </c>
      <c r="H600" s="66">
        <f t="shared" ref="H600:H663" si="497">$N$19</f>
        <v>0.1</v>
      </c>
      <c r="I600" s="172">
        <f t="shared" si="450"/>
        <v>3.8999999999999998E-3</v>
      </c>
      <c r="J600" s="14">
        <f t="shared" si="451"/>
        <v>6</v>
      </c>
      <c r="K600" s="18">
        <f t="shared" si="452"/>
        <v>0.12509115889303141</v>
      </c>
      <c r="L600" s="18">
        <f t="shared" si="453"/>
        <v>6.6666666666666671E-3</v>
      </c>
      <c r="M600" s="6">
        <f t="shared" si="454"/>
        <v>1266.4780747260445</v>
      </c>
      <c r="N600" s="6">
        <f t="shared" si="491"/>
        <v>4.9392644914315733</v>
      </c>
      <c r="O600" s="6">
        <f t="shared" si="455"/>
        <v>2734313.2952413931</v>
      </c>
      <c r="P600" s="6">
        <f>IF($B600&lt;$D$12,0,IF('Plot Data'!X550&gt;0,'Plot Data'!X550,MAX(0,MIN($D$15,$O600))))</f>
        <v>4204.5</v>
      </c>
      <c r="Q600" s="97">
        <f t="shared" si="456"/>
        <v>3636.1403114136524</v>
      </c>
      <c r="R600" s="97">
        <f t="shared" si="457"/>
        <v>568.35968858634749</v>
      </c>
      <c r="S600" s="6">
        <f t="shared" si="458"/>
        <v>1035.6676399635091</v>
      </c>
      <c r="T600" s="6"/>
      <c r="U600" s="6"/>
      <c r="V600" s="6">
        <f t="shared" si="459"/>
        <v>230.81043476253535</v>
      </c>
      <c r="W600" s="149">
        <f t="shared" si="492"/>
        <v>0.93852847812601659</v>
      </c>
      <c r="X600" s="97">
        <f t="shared" si="460"/>
        <v>7932.2326774731173</v>
      </c>
      <c r="Y600" s="6">
        <f t="shared" si="461"/>
        <v>316.11229938925152</v>
      </c>
      <c r="Z600" s="6">
        <f t="shared" si="462"/>
        <v>1085.4382104557028</v>
      </c>
      <c r="AA600" s="6">
        <f t="shared" si="463"/>
        <v>1201.2267376791556</v>
      </c>
      <c r="AB600" s="6">
        <f t="shared" si="464"/>
        <v>61.553103516948681</v>
      </c>
      <c r="AC600" s="6">
        <f t="shared" si="465"/>
        <v>77.126945857827877</v>
      </c>
      <c r="AD600" s="6">
        <f t="array" ref="AD600">SUM(($A600-A570:A600=J570:J600)*(N570:N600))</f>
        <v>6.0014275929024956</v>
      </c>
      <c r="AE600" s="6">
        <f t="shared" si="466"/>
        <v>7493967.2594741061</v>
      </c>
      <c r="AF600" s="6">
        <f t="shared" si="493"/>
        <v>3357782.5332265045</v>
      </c>
      <c r="AG600" s="6">
        <f t="shared" si="494"/>
        <v>744834.68619676994</v>
      </c>
      <c r="AH600" s="6">
        <f t="shared" si="467"/>
        <v>2456547.561370797</v>
      </c>
      <c r="AI600" s="6">
        <f t="shared" si="468"/>
        <v>397443.67746066791</v>
      </c>
      <c r="AJ600" s="6">
        <f t="shared" si="469"/>
        <v>4025.7055016918857</v>
      </c>
      <c r="AK600" s="6">
        <f t="shared" si="470"/>
        <v>5732.1660000843549</v>
      </c>
      <c r="AL600" s="6">
        <f t="shared" si="471"/>
        <v>994.58213307792971</v>
      </c>
      <c r="AM600" s="6">
        <f t="shared" si="472"/>
        <v>10752.45363485417</v>
      </c>
      <c r="AN600" s="6">
        <f t="shared" si="473"/>
        <v>526606.34758450184</v>
      </c>
      <c r="AO600" s="6">
        <f t="shared" si="474"/>
        <v>6032.7405259003745</v>
      </c>
      <c r="AP600" s="6">
        <f t="shared" si="475"/>
        <v>6.5209856054707416</v>
      </c>
      <c r="AQ600" s="14">
        <f t="shared" si="476"/>
        <v>14</v>
      </c>
      <c r="AR600" s="146">
        <f t="shared" si="477"/>
        <v>0</v>
      </c>
      <c r="AS600" s="146">
        <f t="shared" si="478"/>
        <v>0.55000000000000004</v>
      </c>
      <c r="AT600" s="146">
        <f t="shared" si="479"/>
        <v>1</v>
      </c>
      <c r="AU600" s="77">
        <f t="shared" si="480"/>
        <v>0</v>
      </c>
      <c r="AV600" s="77">
        <f t="shared" si="481"/>
        <v>605.6970733024333</v>
      </c>
      <c r="AW600" s="77">
        <f t="shared" si="482"/>
        <v>31.878793331707019</v>
      </c>
      <c r="AX600" s="77">
        <f t="shared" si="483"/>
        <v>28.45010694503263</v>
      </c>
      <c r="AY600" s="6">
        <f t="shared" si="495"/>
        <v>666.02597357917296</v>
      </c>
      <c r="AZ600" s="6">
        <f t="shared" si="484"/>
        <v>441178.71754773811</v>
      </c>
      <c r="BA600" s="6">
        <f t="shared" si="485"/>
        <v>727.36332540311355</v>
      </c>
      <c r="BB600" s="6">
        <f t="shared" si="486"/>
        <v>940835.21920592408</v>
      </c>
      <c r="BC600" s="6">
        <f t="shared" si="487"/>
        <v>188167.04384118484</v>
      </c>
      <c r="BD600" s="6">
        <f t="shared" si="488"/>
        <v>37302.184887542164</v>
      </c>
      <c r="BE600" s="6">
        <f t="shared" si="489"/>
        <v>3630345</v>
      </c>
      <c r="BF600" s="6">
        <f t="shared" si="496"/>
        <v>2456547.561370797</v>
      </c>
      <c r="BG600" s="6"/>
      <c r="BH600" s="6"/>
      <c r="BI600" s="51">
        <f t="shared" si="490"/>
        <v>0.54745598390980665</v>
      </c>
      <c r="BT600" s="18"/>
    </row>
    <row r="601" spans="1:72">
      <c r="A601">
        <f t="shared" si="443"/>
        <v>578</v>
      </c>
      <c r="B601" s="30">
        <f t="shared" si="444"/>
        <v>44347</v>
      </c>
      <c r="C601" s="14">
        <f t="shared" si="445"/>
        <v>12</v>
      </c>
      <c r="D601" s="14">
        <f t="shared" si="446"/>
        <v>3</v>
      </c>
      <c r="E601" s="14">
        <f t="shared" si="447"/>
        <v>3</v>
      </c>
      <c r="F601" s="53">
        <f t="shared" si="448"/>
        <v>44347</v>
      </c>
      <c r="G601" s="66">
        <f t="shared" si="449"/>
        <v>1.45</v>
      </c>
      <c r="H601" s="66">
        <f t="shared" si="497"/>
        <v>0.1</v>
      </c>
      <c r="I601" s="172">
        <f t="shared" si="450"/>
        <v>3.8999999999999998E-3</v>
      </c>
      <c r="J601" s="14">
        <f t="shared" si="451"/>
        <v>6</v>
      </c>
      <c r="K601" s="18">
        <f t="shared" si="452"/>
        <v>0.12492598508561867</v>
      </c>
      <c r="L601" s="18">
        <f t="shared" si="453"/>
        <v>6.6666666666666671E-3</v>
      </c>
      <c r="M601" s="6">
        <f t="shared" si="454"/>
        <v>1225.6422572521351</v>
      </c>
      <c r="N601" s="6">
        <f t="shared" si="491"/>
        <v>4.7800048032833269</v>
      </c>
      <c r="O601" s="6">
        <f t="shared" si="455"/>
        <v>2730387.5849633636</v>
      </c>
      <c r="P601" s="6">
        <f>IF($B601&lt;$D$12,0,IF('Plot Data'!X551&gt;0,'Plot Data'!X551,MAX(0,MIN($D$15,$O601))))</f>
        <v>3906</v>
      </c>
      <c r="Q601" s="97">
        <f t="shared" si="456"/>
        <v>3376.4638343945608</v>
      </c>
      <c r="R601" s="97">
        <f t="shared" si="457"/>
        <v>529.53616560543935</v>
      </c>
      <c r="S601" s="6">
        <f t="shared" si="458"/>
        <v>1003.1255521235425</v>
      </c>
      <c r="T601" s="6"/>
      <c r="U601" s="6"/>
      <c r="V601" s="6">
        <f t="shared" si="459"/>
        <v>222.51670512859249</v>
      </c>
      <c r="W601" s="149">
        <f t="shared" si="492"/>
        <v>0.93824809609159721</v>
      </c>
      <c r="X601" s="97">
        <f t="shared" si="460"/>
        <v>17719.580853411731</v>
      </c>
      <c r="Y601" s="6">
        <f t="shared" si="461"/>
        <v>307.76551758474341</v>
      </c>
      <c r="Z601" s="6">
        <f t="shared" si="462"/>
        <v>1048.6381208524581</v>
      </c>
      <c r="AA601" s="6">
        <f t="shared" si="463"/>
        <v>1169.5089668220248</v>
      </c>
      <c r="AB601" s="6">
        <f t="shared" si="464"/>
        <v>59.801801953378202</v>
      </c>
      <c r="AC601" s="6">
        <f t="shared" si="465"/>
        <v>76.122729635064033</v>
      </c>
      <c r="AD601" s="6">
        <f t="array" ref="AD601">SUM(($A601-A571:A601=J571:J601)*(N571:N601))</f>
        <v>5.8306756904543739</v>
      </c>
      <c r="AE601" s="6">
        <f t="shared" si="466"/>
        <v>7493961.4287984157</v>
      </c>
      <c r="AF601" s="6">
        <f t="shared" si="493"/>
        <v>3353402.9438399863</v>
      </c>
      <c r="AG601" s="6">
        <f t="shared" si="494"/>
        <v>730269.05247262423</v>
      </c>
      <c r="AH601" s="6">
        <f t="shared" si="467"/>
        <v>2474267.1422242089</v>
      </c>
      <c r="AI601" s="6">
        <f t="shared" si="468"/>
        <v>397973.21362627333</v>
      </c>
      <c r="AJ601" s="6">
        <f t="shared" si="469"/>
        <v>3894.9441205068192</v>
      </c>
      <c r="AK601" s="6">
        <f t="shared" si="470"/>
        <v>5551.4933521614093</v>
      </c>
      <c r="AL601" s="6">
        <f t="shared" si="471"/>
        <v>972.43052970578935</v>
      </c>
      <c r="AM601" s="6">
        <f t="shared" si="472"/>
        <v>10418.868002374018</v>
      </c>
      <c r="AN601" s="6">
        <f t="shared" si="473"/>
        <v>527630.20863293833</v>
      </c>
      <c r="AO601" s="6">
        <f t="shared" si="474"/>
        <v>6038.5712015908284</v>
      </c>
      <c r="AP601" s="6">
        <f t="shared" si="475"/>
        <v>6.348023952866372</v>
      </c>
      <c r="AQ601" s="14">
        <f t="shared" si="476"/>
        <v>14</v>
      </c>
      <c r="AR601" s="146">
        <f t="shared" si="477"/>
        <v>0</v>
      </c>
      <c r="AS601" s="146">
        <f t="shared" si="478"/>
        <v>0.55000000000000004</v>
      </c>
      <c r="AT601" s="146">
        <f t="shared" si="479"/>
        <v>1</v>
      </c>
      <c r="AU601" s="77">
        <f t="shared" si="480"/>
        <v>0</v>
      </c>
      <c r="AV601" s="77">
        <f t="shared" si="481"/>
        <v>586.22093120120803</v>
      </c>
      <c r="AW601" s="77">
        <f t="shared" si="482"/>
        <v>30.853733221116212</v>
      </c>
      <c r="AX601" s="77">
        <f t="shared" si="483"/>
        <v>27.698896582626908</v>
      </c>
      <c r="AY601" s="6">
        <f t="shared" si="495"/>
        <v>644.77356100495115</v>
      </c>
      <c r="AZ601" s="6">
        <f t="shared" si="484"/>
        <v>441823.49110874307</v>
      </c>
      <c r="BA601" s="6">
        <f t="shared" si="485"/>
        <v>706.76385306351585</v>
      </c>
      <c r="BB601" s="6">
        <f t="shared" si="486"/>
        <v>942060.8614631762</v>
      </c>
      <c r="BC601" s="6">
        <f t="shared" si="487"/>
        <v>188412.17229263528</v>
      </c>
      <c r="BD601" s="6">
        <f t="shared" si="488"/>
        <v>37361.986689495541</v>
      </c>
      <c r="BE601" s="6">
        <f t="shared" si="489"/>
        <v>3634251</v>
      </c>
      <c r="BF601" s="6">
        <f t="shared" si="496"/>
        <v>2474267.1422242089</v>
      </c>
      <c r="BG601" s="6"/>
      <c r="BH601" s="6"/>
      <c r="BI601" s="51">
        <f t="shared" si="490"/>
        <v>0.54492834465621054</v>
      </c>
      <c r="BT601" s="18"/>
    </row>
    <row r="602" spans="1:72">
      <c r="A602">
        <f t="shared" ref="A602:A665" si="498">A601+1</f>
        <v>579</v>
      </c>
      <c r="B602" s="30">
        <f t="shared" ref="B602:B665" si="499">B601+1</f>
        <v>44348</v>
      </c>
      <c r="C602" s="14">
        <f t="shared" si="445"/>
        <v>13</v>
      </c>
      <c r="D602" s="14">
        <f t="shared" si="446"/>
        <v>3</v>
      </c>
      <c r="E602" s="14">
        <f t="shared" si="447"/>
        <v>3</v>
      </c>
      <c r="F602" s="53">
        <f t="shared" si="448"/>
        <v>44348</v>
      </c>
      <c r="G602" s="66">
        <f t="shared" si="449"/>
        <v>1.9</v>
      </c>
      <c r="H602" s="66">
        <f t="shared" si="497"/>
        <v>0.1</v>
      </c>
      <c r="I602" s="172">
        <f t="shared" si="450"/>
        <v>3.8999999999999998E-3</v>
      </c>
      <c r="J602" s="14">
        <f t="shared" si="451"/>
        <v>6</v>
      </c>
      <c r="K602" s="18">
        <f t="shared" si="452"/>
        <v>0.14571528903918687</v>
      </c>
      <c r="L602" s="18">
        <f t="shared" si="453"/>
        <v>6.6666666666666671E-3</v>
      </c>
      <c r="M602" s="6">
        <f t="shared" si="454"/>
        <v>1382.9732369184956</v>
      </c>
      <c r="N602" s="6">
        <f t="shared" si="491"/>
        <v>5.3935956239821321</v>
      </c>
      <c r="O602" s="6">
        <f t="shared" si="455"/>
        <v>2726760.1766766356</v>
      </c>
      <c r="P602" s="6">
        <f>IF($B602&lt;$D$12,0,IF('Plot Data'!X552&gt;0,'Plot Data'!X552,MAX(0,MIN($D$15,$O602))))</f>
        <v>17518</v>
      </c>
      <c r="Q602" s="97">
        <f t="shared" si="456"/>
        <v>15136.410966434976</v>
      </c>
      <c r="R602" s="97">
        <f t="shared" si="457"/>
        <v>2381.5890335650247</v>
      </c>
      <c r="S602" s="6">
        <f t="shared" si="458"/>
        <v>1135.6608777889169</v>
      </c>
      <c r="T602" s="6"/>
      <c r="U602" s="6"/>
      <c r="V602" s="6">
        <f t="shared" si="459"/>
        <v>247.31235912957865</v>
      </c>
      <c r="W602" s="149">
        <f t="shared" si="492"/>
        <v>0.93793034970852429</v>
      </c>
      <c r="X602" s="97">
        <f t="shared" si="460"/>
        <v>25155.486168349522</v>
      </c>
      <c r="Y602" s="6">
        <f t="shared" si="461"/>
        <v>299.00900976689098</v>
      </c>
      <c r="Z602" s="6">
        <f t="shared" si="462"/>
        <v>1013.1824597808356</v>
      </c>
      <c r="AA602" s="6">
        <f t="shared" si="463"/>
        <v>1136.2342371141858</v>
      </c>
      <c r="AB602" s="6">
        <f t="shared" si="464"/>
        <v>57.961442421285483</v>
      </c>
      <c r="AC602" s="6">
        <f t="shared" si="465"/>
        <v>74.959817747962219</v>
      </c>
      <c r="AD602" s="6">
        <f t="array" ref="AD602">SUM(($A602-A572:A602=J572:J602)*(N572:N602))</f>
        <v>5.6512406360753342</v>
      </c>
      <c r="AE602" s="6">
        <f t="shared" si="466"/>
        <v>7493955.77755778</v>
      </c>
      <c r="AF602" s="6">
        <f t="shared" si="493"/>
        <v>3337130.8719957625</v>
      </c>
      <c r="AG602" s="6">
        <f t="shared" si="494"/>
        <v>720002.66491158016</v>
      </c>
      <c r="AH602" s="6">
        <f t="shared" si="467"/>
        <v>2499422.6283925585</v>
      </c>
      <c r="AI602" s="6">
        <f t="shared" si="468"/>
        <v>400354.80265983834</v>
      </c>
      <c r="AJ602" s="6">
        <f t="shared" si="469"/>
        <v>3965.7258878775883</v>
      </c>
      <c r="AK602" s="6">
        <f t="shared" si="470"/>
        <v>5370.4801324067739</v>
      </c>
      <c r="AL602" s="6">
        <f t="shared" si="471"/>
        <v>949.78091374303744</v>
      </c>
      <c r="AM602" s="6">
        <f t="shared" si="472"/>
        <v>10285.9869340274</v>
      </c>
      <c r="AN602" s="6">
        <f t="shared" si="473"/>
        <v>526758.82266400231</v>
      </c>
      <c r="AO602" s="6">
        <f t="shared" si="474"/>
        <v>6044.2224422269037</v>
      </c>
      <c r="AP602" s="6">
        <f t="shared" si="475"/>
        <v>6.1733279911647641</v>
      </c>
      <c r="AQ602" s="14">
        <f t="shared" si="476"/>
        <v>15</v>
      </c>
      <c r="AR602" s="146">
        <f t="shared" si="477"/>
        <v>0</v>
      </c>
      <c r="AS602" s="146">
        <f t="shared" si="478"/>
        <v>0.4</v>
      </c>
      <c r="AT602" s="146">
        <f t="shared" si="479"/>
        <v>1</v>
      </c>
      <c r="AU602" s="77">
        <f t="shared" si="480"/>
        <v>0</v>
      </c>
      <c r="AV602" s="77">
        <f t="shared" si="481"/>
        <v>412.46651997316712</v>
      </c>
      <c r="AW602" s="77">
        <f t="shared" si="482"/>
        <v>21.708764209114054</v>
      </c>
      <c r="AX602" s="77">
        <f t="shared" si="483"/>
        <v>26.91081087902019</v>
      </c>
      <c r="AY602" s="6">
        <f t="shared" si="495"/>
        <v>461.08609506130136</v>
      </c>
      <c r="AZ602" s="6">
        <f t="shared" si="484"/>
        <v>442284.57720380439</v>
      </c>
      <c r="BA602" s="6">
        <f t="shared" si="485"/>
        <v>662.86399227254356</v>
      </c>
      <c r="BB602" s="6">
        <f t="shared" si="486"/>
        <v>943443.83470009465</v>
      </c>
      <c r="BC602" s="6">
        <f t="shared" si="487"/>
        <v>188688.76694001898</v>
      </c>
      <c r="BD602" s="6">
        <f t="shared" si="488"/>
        <v>37419.948131916826</v>
      </c>
      <c r="BE602" s="6">
        <f t="shared" si="489"/>
        <v>3651769</v>
      </c>
      <c r="BF602" s="6">
        <f t="shared" si="496"/>
        <v>2499422.6283925585</v>
      </c>
      <c r="BG602" s="6"/>
      <c r="BH602" s="6"/>
      <c r="BI602" s="51">
        <f t="shared" si="490"/>
        <v>0.54138744040327524</v>
      </c>
      <c r="BT602" s="18"/>
    </row>
    <row r="603" spans="1:72">
      <c r="A603">
        <f t="shared" si="498"/>
        <v>580</v>
      </c>
      <c r="B603" s="30">
        <f t="shared" si="499"/>
        <v>44349</v>
      </c>
      <c r="C603" s="14">
        <f t="shared" si="445"/>
        <v>13</v>
      </c>
      <c r="D603" s="14">
        <f t="shared" si="446"/>
        <v>4</v>
      </c>
      <c r="E603" s="14">
        <f t="shared" si="447"/>
        <v>4</v>
      </c>
      <c r="F603" s="53">
        <f t="shared" si="448"/>
        <v>44349</v>
      </c>
      <c r="G603" s="66">
        <f t="shared" si="449"/>
        <v>1.9</v>
      </c>
      <c r="H603" s="66">
        <f t="shared" si="497"/>
        <v>0.1</v>
      </c>
      <c r="I603" s="172">
        <f t="shared" si="450"/>
        <v>3.8999999999999998E-3</v>
      </c>
      <c r="J603" s="14">
        <f t="shared" si="451"/>
        <v>6</v>
      </c>
      <c r="K603" s="18">
        <f t="shared" si="452"/>
        <v>0.14517591085088952</v>
      </c>
      <c r="L603" s="18">
        <f t="shared" si="453"/>
        <v>6.6666666666666671E-3</v>
      </c>
      <c r="M603" s="6">
        <f t="shared" si="454"/>
        <v>1361.7240856446274</v>
      </c>
      <c r="N603" s="6">
        <f t="shared" si="491"/>
        <v>5.3107239340140469</v>
      </c>
      <c r="O603" s="6">
        <f t="shared" si="455"/>
        <v>2709350.3220301894</v>
      </c>
      <c r="P603" s="6">
        <f>IF($B603&lt;$D$12,0,IF('Plot Data'!X553&gt;0,'Plot Data'!X553,MAX(0,MIN($D$15,$O603))))</f>
        <v>14929</v>
      </c>
      <c r="Q603" s="97">
        <f t="shared" si="456"/>
        <v>12893.74975090008</v>
      </c>
      <c r="R603" s="97">
        <f t="shared" si="457"/>
        <v>2035.2502490999173</v>
      </c>
      <c r="S603" s="6">
        <f t="shared" si="458"/>
        <v>1120.0645588828372</v>
      </c>
      <c r="T603" s="6"/>
      <c r="U603" s="6"/>
      <c r="V603" s="6">
        <f t="shared" si="459"/>
        <v>241.6595267617902</v>
      </c>
      <c r="W603" s="149">
        <f t="shared" si="492"/>
        <v>0.93761554558974514</v>
      </c>
      <c r="X603" s="97">
        <f t="shared" si="460"/>
        <v>26575.875810804555</v>
      </c>
      <c r="Y603" s="6">
        <f t="shared" si="461"/>
        <v>289.80721210642741</v>
      </c>
      <c r="Z603" s="6">
        <f t="shared" si="462"/>
        <v>980.51380580170814</v>
      </c>
      <c r="AA603" s="6">
        <f t="shared" si="463"/>
        <v>1101.2674060044242</v>
      </c>
      <c r="AB603" s="6">
        <f t="shared" si="464"/>
        <v>56.09769676566583</v>
      </c>
      <c r="AC603" s="6">
        <f t="shared" si="465"/>
        <v>73.677859766588696</v>
      </c>
      <c r="AD603" s="6">
        <f t="array" ref="AD603">SUM(($A603-A573:A603=J573:J603)*(N573:N603))</f>
        <v>5.469525434652418</v>
      </c>
      <c r="AE603" s="6">
        <f t="shared" si="466"/>
        <v>7493950.308032345</v>
      </c>
      <c r="AF603" s="6">
        <f t="shared" si="493"/>
        <v>3323117.0576859796</v>
      </c>
      <c r="AG603" s="6">
        <f t="shared" si="494"/>
        <v>706078.87932491396</v>
      </c>
      <c r="AH603" s="6">
        <f t="shared" si="467"/>
        <v>2525998.5042033633</v>
      </c>
      <c r="AI603" s="6">
        <f t="shared" si="468"/>
        <v>402390.05290893826</v>
      </c>
      <c r="AJ603" s="6">
        <f t="shared" si="469"/>
        <v>4057.1289556140805</v>
      </c>
      <c r="AK603" s="6">
        <f t="shared" si="470"/>
        <v>5193.6288354383923</v>
      </c>
      <c r="AL603" s="6">
        <f t="shared" si="471"/>
        <v>926.7312253074623</v>
      </c>
      <c r="AM603" s="6">
        <f t="shared" si="472"/>
        <v>10177.489016359934</v>
      </c>
      <c r="AN603" s="6">
        <f t="shared" si="473"/>
        <v>526188.32489277993</v>
      </c>
      <c r="AO603" s="6">
        <f t="shared" si="474"/>
        <v>6049.6919676615562</v>
      </c>
      <c r="AP603" s="6">
        <f t="shared" si="475"/>
        <v>5.9977301955666134</v>
      </c>
      <c r="AQ603" s="14">
        <f t="shared" si="476"/>
        <v>15</v>
      </c>
      <c r="AR603" s="146">
        <f t="shared" si="477"/>
        <v>0</v>
      </c>
      <c r="AS603" s="146">
        <f t="shared" si="478"/>
        <v>0.4</v>
      </c>
      <c r="AT603" s="146">
        <f t="shared" si="479"/>
        <v>1</v>
      </c>
      <c r="AU603" s="77">
        <f t="shared" si="480"/>
        <v>0</v>
      </c>
      <c r="AV603" s="77">
        <f t="shared" si="481"/>
        <v>398.48248592393412</v>
      </c>
      <c r="AW603" s="77">
        <f t="shared" si="482"/>
        <v>20.972762417049161</v>
      </c>
      <c r="AX603" s="77">
        <f t="shared" si="483"/>
        <v>26.082649089578464</v>
      </c>
      <c r="AY603" s="6">
        <f t="shared" si="495"/>
        <v>445.53789743056177</v>
      </c>
      <c r="AZ603" s="6">
        <f t="shared" si="484"/>
        <v>442730.11510123493</v>
      </c>
      <c r="BA603" s="6">
        <f t="shared" si="485"/>
        <v>619.72543766608999</v>
      </c>
      <c r="BB603" s="6">
        <f t="shared" si="486"/>
        <v>944805.55878573924</v>
      </c>
      <c r="BC603" s="6">
        <f t="shared" si="487"/>
        <v>188961.11175714791</v>
      </c>
      <c r="BD603" s="6">
        <f t="shared" si="488"/>
        <v>37476.045828682494</v>
      </c>
      <c r="BE603" s="6">
        <f t="shared" si="489"/>
        <v>3666698</v>
      </c>
      <c r="BF603" s="6">
        <f t="shared" si="496"/>
        <v>2525998.5042033633</v>
      </c>
      <c r="BG603" s="6"/>
      <c r="BH603" s="6"/>
      <c r="BI603" s="51">
        <f t="shared" si="490"/>
        <v>0.53765981510342076</v>
      </c>
      <c r="BT603" s="18"/>
    </row>
    <row r="604" spans="1:72">
      <c r="A604">
        <f t="shared" si="498"/>
        <v>581</v>
      </c>
      <c r="B604" s="30">
        <f t="shared" si="499"/>
        <v>44350</v>
      </c>
      <c r="C604" s="14">
        <f t="shared" si="445"/>
        <v>13</v>
      </c>
      <c r="D604" s="14">
        <f t="shared" si="446"/>
        <v>4</v>
      </c>
      <c r="E604" s="14">
        <f t="shared" si="447"/>
        <v>4</v>
      </c>
      <c r="F604" s="53">
        <f t="shared" si="448"/>
        <v>44350</v>
      </c>
      <c r="G604" s="66">
        <f t="shared" si="449"/>
        <v>1.9</v>
      </c>
      <c r="H604" s="66">
        <f t="shared" si="497"/>
        <v>0.1</v>
      </c>
      <c r="I604" s="172">
        <f t="shared" si="450"/>
        <v>3.8999999999999998E-3</v>
      </c>
      <c r="J604" s="14">
        <f t="shared" si="451"/>
        <v>6</v>
      </c>
      <c r="K604" s="18">
        <f t="shared" si="452"/>
        <v>0.14460589628136672</v>
      </c>
      <c r="L604" s="18">
        <f t="shared" si="453"/>
        <v>6.6666666666666671E-3</v>
      </c>
      <c r="M604" s="6">
        <f t="shared" si="454"/>
        <v>1343.8923298256952</v>
      </c>
      <c r="N604" s="6">
        <f t="shared" si="491"/>
        <v>5.2411800863202114</v>
      </c>
      <c r="O604" s="6">
        <f t="shared" si="455"/>
        <v>2694508.8961635875</v>
      </c>
      <c r="P604" s="6">
        <f>IF($B604&lt;$D$12,0,IF('Plot Data'!X554&gt;0,'Plot Data'!X554,MAX(0,MIN($D$15,$O604))))</f>
        <v>17104.5</v>
      </c>
      <c r="Q604" s="97">
        <f t="shared" si="456"/>
        <v>14766.366932184252</v>
      </c>
      <c r="R604" s="97">
        <f t="shared" si="457"/>
        <v>2338.1330678157497</v>
      </c>
      <c r="S604" s="6">
        <f t="shared" si="458"/>
        <v>1108.3877763090891</v>
      </c>
      <c r="T604" s="6"/>
      <c r="U604" s="6"/>
      <c r="V604" s="6">
        <f t="shared" si="459"/>
        <v>235.50455351660625</v>
      </c>
      <c r="W604" s="149">
        <f t="shared" si="492"/>
        <v>0.93730281462313492</v>
      </c>
      <c r="X604" s="97">
        <f t="shared" si="460"/>
        <v>27021.14151452329</v>
      </c>
      <c r="Y604" s="6">
        <f t="shared" si="461"/>
        <v>280.48848382832915</v>
      </c>
      <c r="Z604" s="6">
        <f t="shared" si="462"/>
        <v>1106.3785895347964</v>
      </c>
      <c r="AA604" s="6">
        <f t="shared" si="463"/>
        <v>1065.8562385476507</v>
      </c>
      <c r="AB604" s="6">
        <f t="shared" si="464"/>
        <v>54.271910522785141</v>
      </c>
      <c r="AC604" s="6">
        <f t="shared" si="465"/>
        <v>72.339827575350427</v>
      </c>
      <c r="AD604" s="6">
        <f t="array" ref="AD604">SUM(($A604-A574:A604=J574:J604)*(N574:N604))</f>
        <v>5.2915112759715504</v>
      </c>
      <c r="AE604" s="6">
        <f t="shared" si="466"/>
        <v>7493945.0165210692</v>
      </c>
      <c r="AF604" s="6">
        <f t="shared" si="493"/>
        <v>3307242.302977486</v>
      </c>
      <c r="AG604" s="6">
        <f t="shared" si="494"/>
        <v>693588.60018905823</v>
      </c>
      <c r="AH604" s="6">
        <f t="shared" si="467"/>
        <v>2553019.6457178867</v>
      </c>
      <c r="AI604" s="6">
        <f t="shared" si="468"/>
        <v>404728.185976754</v>
      </c>
      <c r="AJ604" s="6">
        <f t="shared" si="469"/>
        <v>4014.1542120766503</v>
      </c>
      <c r="AK604" s="6">
        <f t="shared" si="470"/>
        <v>5179.8792759027529</v>
      </c>
      <c r="AL604" s="6">
        <f t="shared" si="471"/>
        <v>903.37179697892543</v>
      </c>
      <c r="AM604" s="6">
        <f t="shared" si="472"/>
        <v>10097.405284958328</v>
      </c>
      <c r="AN604" s="6">
        <f t="shared" si="473"/>
        <v>525268.87637491548</v>
      </c>
      <c r="AO604" s="6">
        <f t="shared" si="474"/>
        <v>6054.9834789375282</v>
      </c>
      <c r="AP604" s="6">
        <f t="shared" si="475"/>
        <v>5.8218562740572191</v>
      </c>
      <c r="AQ604" s="14">
        <f t="shared" si="476"/>
        <v>15</v>
      </c>
      <c r="AR604" s="146">
        <f t="shared" si="477"/>
        <v>0</v>
      </c>
      <c r="AS604" s="146">
        <f t="shared" si="478"/>
        <v>0.4</v>
      </c>
      <c r="AT604" s="146">
        <f t="shared" si="479"/>
        <v>1</v>
      </c>
      <c r="AU604" s="77">
        <f t="shared" si="480"/>
        <v>0</v>
      </c>
      <c r="AV604" s="77">
        <f t="shared" si="481"/>
        <v>385.0093347167176</v>
      </c>
      <c r="AW604" s="77">
        <f t="shared" si="482"/>
        <v>20.263649195616711</v>
      </c>
      <c r="AX604" s="77">
        <f t="shared" si="483"/>
        <v>25.243963544549619</v>
      </c>
      <c r="AY604" s="6">
        <f t="shared" si="495"/>
        <v>430.51694745688394</v>
      </c>
      <c r="AZ604" s="6">
        <f t="shared" si="484"/>
        <v>443160.6320486918</v>
      </c>
      <c r="BA604" s="6">
        <f t="shared" si="485"/>
        <v>577.46154705264576</v>
      </c>
      <c r="BB604" s="6">
        <f t="shared" si="486"/>
        <v>946149.45111556491</v>
      </c>
      <c r="BC604" s="6">
        <f t="shared" si="487"/>
        <v>189229.89022311306</v>
      </c>
      <c r="BD604" s="6">
        <f t="shared" si="488"/>
        <v>37530.317739205282</v>
      </c>
      <c r="BE604" s="6">
        <f t="shared" si="489"/>
        <v>3683802.5</v>
      </c>
      <c r="BF604" s="6">
        <f t="shared" si="496"/>
        <v>2553019.6457178867</v>
      </c>
      <c r="BG604" s="6"/>
      <c r="BH604" s="6"/>
      <c r="BI604" s="51">
        <f t="shared" si="490"/>
        <v>0.53387513443805046</v>
      </c>
      <c r="BT604" s="18"/>
    </row>
    <row r="605" spans="1:72">
      <c r="A605">
        <f t="shared" si="498"/>
        <v>582</v>
      </c>
      <c r="B605" s="30">
        <f t="shared" si="499"/>
        <v>44351</v>
      </c>
      <c r="C605" s="14">
        <f t="shared" si="445"/>
        <v>13</v>
      </c>
      <c r="D605" s="14">
        <f t="shared" si="446"/>
        <v>4</v>
      </c>
      <c r="E605" s="14">
        <f t="shared" si="447"/>
        <v>4</v>
      </c>
      <c r="F605" s="53">
        <f t="shared" si="448"/>
        <v>44351</v>
      </c>
      <c r="G605" s="66">
        <f t="shared" si="449"/>
        <v>1.9</v>
      </c>
      <c r="H605" s="66">
        <f t="shared" si="497"/>
        <v>0.1</v>
      </c>
      <c r="I605" s="172">
        <f t="shared" si="450"/>
        <v>3.8999999999999998E-3</v>
      </c>
      <c r="J605" s="14">
        <f t="shared" si="451"/>
        <v>6</v>
      </c>
      <c r="K605" s="18">
        <f t="shared" si="452"/>
        <v>0.14402483311260944</v>
      </c>
      <c r="L605" s="18">
        <f t="shared" si="453"/>
        <v>6.6666666666666671E-3</v>
      </c>
      <c r="M605" s="6">
        <f t="shared" si="454"/>
        <v>1330.1916173845023</v>
      </c>
      <c r="N605" s="6">
        <f t="shared" si="491"/>
        <v>5.1877473077995582</v>
      </c>
      <c r="O605" s="6">
        <f t="shared" si="455"/>
        <v>2677467.9695506943</v>
      </c>
      <c r="P605" s="6">
        <f>IF($B605&lt;$D$12,0,IF('Plot Data'!X555&gt;0,'Plot Data'!X555,MAX(0,MIN($D$15,$O605))))</f>
        <v>21227</v>
      </c>
      <c r="Q605" s="97">
        <f t="shared" si="456"/>
        <v>18317.711046355151</v>
      </c>
      <c r="R605" s="97">
        <f t="shared" si="457"/>
        <v>2909.2889536448479</v>
      </c>
      <c r="S605" s="6">
        <f t="shared" si="458"/>
        <v>1099.5880842147501</v>
      </c>
      <c r="T605" s="6"/>
      <c r="U605" s="6"/>
      <c r="V605" s="6">
        <f t="shared" si="459"/>
        <v>230.6035331697523</v>
      </c>
      <c r="W605" s="149">
        <f t="shared" si="492"/>
        <v>0.93699118127067904</v>
      </c>
      <c r="X605" s="97">
        <f t="shared" si="460"/>
        <v>28317.051993298654</v>
      </c>
      <c r="Y605" s="6">
        <f t="shared" si="461"/>
        <v>271.3595526139257</v>
      </c>
      <c r="Z605" s="6">
        <f t="shared" si="462"/>
        <v>1089.3792685157021</v>
      </c>
      <c r="AA605" s="6">
        <f t="shared" si="463"/>
        <v>1031.1662999329176</v>
      </c>
      <c r="AB605" s="6">
        <f t="shared" si="464"/>
        <v>52.431906042622906</v>
      </c>
      <c r="AC605" s="6">
        <f t="shared" si="465"/>
        <v>70.931261153515237</v>
      </c>
      <c r="AD605" s="6">
        <f t="array" ref="AD605">SUM(($A605-A575:A605=J575:J605)*(N575:N605))</f>
        <v>5.1121108391557328</v>
      </c>
      <c r="AE605" s="6">
        <f t="shared" si="466"/>
        <v>7493939.90441023</v>
      </c>
      <c r="AF605" s="6">
        <f t="shared" si="493"/>
        <v>3287825.0038469159</v>
      </c>
      <c r="AG605" s="6">
        <f t="shared" si="494"/>
        <v>683358.65570894501</v>
      </c>
      <c r="AH605" s="6">
        <f t="shared" si="467"/>
        <v>2581336.6977111856</v>
      </c>
      <c r="AI605" s="6">
        <f t="shared" si="468"/>
        <v>407637.47493039886</v>
      </c>
      <c r="AJ605" s="6">
        <f t="shared" si="469"/>
        <v>3983.6070083315249</v>
      </c>
      <c r="AK605" s="6">
        <f t="shared" si="470"/>
        <v>5185.6603384429145</v>
      </c>
      <c r="AL605" s="6">
        <f t="shared" si="471"/>
        <v>879.76033102887732</v>
      </c>
      <c r="AM605" s="6">
        <f t="shared" si="472"/>
        <v>10049.027677803317</v>
      </c>
      <c r="AN605" s="6">
        <f t="shared" si="473"/>
        <v>523733.04453497095</v>
      </c>
      <c r="AO605" s="6">
        <f t="shared" si="474"/>
        <v>6060.0955897766835</v>
      </c>
      <c r="AP605" s="6">
        <f t="shared" si="475"/>
        <v>5.6458116153288369</v>
      </c>
      <c r="AQ605" s="14">
        <f t="shared" si="476"/>
        <v>15</v>
      </c>
      <c r="AR605" s="146">
        <f t="shared" si="477"/>
        <v>0</v>
      </c>
      <c r="AS605" s="146">
        <f t="shared" si="478"/>
        <v>0.4</v>
      </c>
      <c r="AT605" s="146">
        <f t="shared" si="479"/>
        <v>1</v>
      </c>
      <c r="AU605" s="77">
        <f t="shared" si="480"/>
        <v>0</v>
      </c>
      <c r="AV605" s="77">
        <f t="shared" si="481"/>
        <v>372.59524620464913</v>
      </c>
      <c r="AW605" s="77">
        <f t="shared" si="482"/>
        <v>19.610276116034161</v>
      </c>
      <c r="AX605" s="77">
        <f t="shared" si="483"/>
        <v>32.563146313671083</v>
      </c>
      <c r="AY605" s="6">
        <f t="shared" si="495"/>
        <v>424.76866863435441</v>
      </c>
      <c r="AZ605" s="6">
        <f t="shared" si="484"/>
        <v>443585.40071732615</v>
      </c>
      <c r="BA605" s="6">
        <f t="shared" si="485"/>
        <v>537.11584557715935</v>
      </c>
      <c r="BB605" s="6">
        <f t="shared" si="486"/>
        <v>947479.64273294946</v>
      </c>
      <c r="BC605" s="6">
        <f t="shared" si="487"/>
        <v>189495.92854658997</v>
      </c>
      <c r="BD605" s="6">
        <f t="shared" si="488"/>
        <v>37582.749645247903</v>
      </c>
      <c r="BE605" s="6">
        <f t="shared" si="489"/>
        <v>3705029.5</v>
      </c>
      <c r="BF605" s="6">
        <f t="shared" si="496"/>
        <v>2581336.6977111856</v>
      </c>
      <c r="BG605" s="6"/>
      <c r="BH605" s="6"/>
      <c r="BI605" s="51">
        <f t="shared" si="490"/>
        <v>0.52991933618506792</v>
      </c>
      <c r="BT605" s="18"/>
    </row>
    <row r="606" spans="1:72">
      <c r="A606">
        <f t="shared" si="498"/>
        <v>583</v>
      </c>
      <c r="B606" s="30">
        <f t="shared" si="499"/>
        <v>44352</v>
      </c>
      <c r="C606" s="14">
        <f t="shared" si="445"/>
        <v>13</v>
      </c>
      <c r="D606" s="14">
        <f t="shared" si="446"/>
        <v>4</v>
      </c>
      <c r="E606" s="14">
        <f t="shared" si="447"/>
        <v>4</v>
      </c>
      <c r="F606" s="53">
        <f t="shared" si="448"/>
        <v>44352</v>
      </c>
      <c r="G606" s="66">
        <f t="shared" si="449"/>
        <v>1.9</v>
      </c>
      <c r="H606" s="66">
        <f t="shared" si="497"/>
        <v>0.1</v>
      </c>
      <c r="I606" s="172">
        <f t="shared" si="450"/>
        <v>3.8999999999999998E-3</v>
      </c>
      <c r="J606" s="14">
        <f t="shared" si="451"/>
        <v>6</v>
      </c>
      <c r="K606" s="18">
        <f t="shared" si="452"/>
        <v>0.14285714285714285</v>
      </c>
      <c r="L606" s="18">
        <f t="shared" si="453"/>
        <v>6.6666666666666671E-3</v>
      </c>
      <c r="M606" s="6">
        <f t="shared" si="454"/>
        <v>1315.760404127017</v>
      </c>
      <c r="N606" s="6">
        <f t="shared" si="491"/>
        <v>5.1314655760953656</v>
      </c>
      <c r="O606" s="6">
        <f t="shared" si="455"/>
        <v>2656277.7452225629</v>
      </c>
      <c r="P606" s="6">
        <f>IF($B606&lt;$D$12,0,IF('Plot Data'!X556&gt;0,'Plot Data'!X556,MAX(0,MIN($D$15,$O606))))</f>
        <v>18154</v>
      </c>
      <c r="Q606" s="97">
        <f t="shared" si="456"/>
        <v>15659.521477096692</v>
      </c>
      <c r="R606" s="97">
        <f t="shared" si="457"/>
        <v>2494.4785229033077</v>
      </c>
      <c r="S606" s="6">
        <f t="shared" si="458"/>
        <v>1089.3452246538379</v>
      </c>
      <c r="T606" s="6"/>
      <c r="U606" s="6"/>
      <c r="V606" s="6">
        <f t="shared" si="459"/>
        <v>226.41517947317914</v>
      </c>
      <c r="W606" s="149">
        <f t="shared" si="492"/>
        <v>0.93668073078512537</v>
      </c>
      <c r="X606" s="97">
        <f t="shared" si="460"/>
        <v>25868.992807032537</v>
      </c>
      <c r="Y606" s="6">
        <f t="shared" si="461"/>
        <v>262.15953021311452</v>
      </c>
      <c r="Z606" s="6">
        <f t="shared" si="462"/>
        <v>1075.1138638605562</v>
      </c>
      <c r="AA606" s="6">
        <f t="shared" si="463"/>
        <v>996.20621480983516</v>
      </c>
      <c r="AB606" s="6">
        <f t="shared" si="464"/>
        <v>50.659122989041784</v>
      </c>
      <c r="AC606" s="6">
        <f t="shared" si="465"/>
        <v>69.445302042915714</v>
      </c>
      <c r="AD606" s="6">
        <f t="array" ref="AD606">SUM(($A606-A576:A606=J576:J606)*(N576:N606))</f>
        <v>4.9392644914315733</v>
      </c>
      <c r="AE606" s="6">
        <f t="shared" si="466"/>
        <v>7493934.9651457388</v>
      </c>
      <c r="AF606" s="6">
        <f t="shared" si="493"/>
        <v>3271076.1371451654</v>
      </c>
      <c r="AG606" s="6">
        <f t="shared" si="494"/>
        <v>672922.76919953595</v>
      </c>
      <c r="AH606" s="6">
        <f t="shared" si="467"/>
        <v>2607205.6905182181</v>
      </c>
      <c r="AI606" s="6">
        <f t="shared" si="468"/>
        <v>410131.95345330215</v>
      </c>
      <c r="AJ606" s="6">
        <f t="shared" si="469"/>
        <v>3962.0940183848707</v>
      </c>
      <c r="AK606" s="6">
        <f t="shared" si="470"/>
        <v>5213.908864504594</v>
      </c>
      <c r="AL606" s="6">
        <f t="shared" si="471"/>
        <v>856.03488748357177</v>
      </c>
      <c r="AM606" s="6">
        <f t="shared" si="472"/>
        <v>10032.037770373037</v>
      </c>
      <c r="AN606" s="6">
        <f t="shared" si="473"/>
        <v>522566.37705913349</v>
      </c>
      <c r="AO606" s="6">
        <f t="shared" si="474"/>
        <v>6065.0348542681149</v>
      </c>
      <c r="AP606" s="6">
        <f t="shared" si="475"/>
        <v>5.470822280091852</v>
      </c>
      <c r="AQ606" s="14">
        <f t="shared" si="476"/>
        <v>15</v>
      </c>
      <c r="AR606" s="146">
        <f t="shared" si="477"/>
        <v>0</v>
      </c>
      <c r="AS606" s="146">
        <f t="shared" si="478"/>
        <v>0.4</v>
      </c>
      <c r="AT606" s="146">
        <f t="shared" si="479"/>
        <v>1</v>
      </c>
      <c r="AU606" s="77">
        <f t="shared" si="480"/>
        <v>0</v>
      </c>
      <c r="AV606" s="77">
        <f t="shared" si="481"/>
        <v>420.42386402322273</v>
      </c>
      <c r="AW606" s="77">
        <f t="shared" si="482"/>
        <v>22.127571790695928</v>
      </c>
      <c r="AX606" s="77">
        <f t="shared" si="483"/>
        <v>31.459143625573745</v>
      </c>
      <c r="AY606" s="6">
        <f t="shared" si="495"/>
        <v>474.0105794394924</v>
      </c>
      <c r="AZ606" s="6">
        <f t="shared" si="484"/>
        <v>444059.41129676567</v>
      </c>
      <c r="BA606" s="6">
        <f t="shared" si="485"/>
        <v>506.6742460866725</v>
      </c>
      <c r="BB606" s="6">
        <f t="shared" si="486"/>
        <v>948795.40313707653</v>
      </c>
      <c r="BC606" s="6">
        <f t="shared" si="487"/>
        <v>189759.08062741539</v>
      </c>
      <c r="BD606" s="6">
        <f t="shared" si="488"/>
        <v>37633.408768236943</v>
      </c>
      <c r="BE606" s="6">
        <f t="shared" si="489"/>
        <v>3723183.5</v>
      </c>
      <c r="BF606" s="6">
        <f t="shared" si="496"/>
        <v>2607205.6905182181</v>
      </c>
      <c r="BG606" s="6"/>
      <c r="BH606" s="6"/>
      <c r="BI606" s="51">
        <f t="shared" si="490"/>
        <v>0.52629211818466859</v>
      </c>
      <c r="BT606" s="18"/>
    </row>
    <row r="607" spans="1:72">
      <c r="A607">
        <f t="shared" si="498"/>
        <v>584</v>
      </c>
      <c r="B607" s="30">
        <f t="shared" si="499"/>
        <v>44353</v>
      </c>
      <c r="C607" s="14">
        <f t="shared" si="445"/>
        <v>13</v>
      </c>
      <c r="D607" s="14">
        <f t="shared" si="446"/>
        <v>4</v>
      </c>
      <c r="E607" s="14">
        <f t="shared" si="447"/>
        <v>4</v>
      </c>
      <c r="F607" s="53">
        <f t="shared" si="448"/>
        <v>44353</v>
      </c>
      <c r="G607" s="66">
        <f t="shared" si="449"/>
        <v>1.9</v>
      </c>
      <c r="H607" s="66">
        <f t="shared" si="497"/>
        <v>0.1</v>
      </c>
      <c r="I607" s="172">
        <f t="shared" si="450"/>
        <v>3.8999999999999998E-3</v>
      </c>
      <c r="J607" s="14">
        <f t="shared" si="451"/>
        <v>6</v>
      </c>
      <c r="K607" s="18">
        <f t="shared" si="452"/>
        <v>0.14285714285714285</v>
      </c>
      <c r="L607" s="18">
        <f t="shared" si="453"/>
        <v>6.6666666666666671E-3</v>
      </c>
      <c r="M607" s="6">
        <f t="shared" si="454"/>
        <v>1316.5644539483853</v>
      </c>
      <c r="N607" s="6">
        <f t="shared" si="491"/>
        <v>5.1346013703987028</v>
      </c>
      <c r="O607" s="6">
        <f t="shared" si="455"/>
        <v>2638133.9882690609</v>
      </c>
      <c r="P607" s="6">
        <f>IF($B607&lt;$D$12,0,IF('Plot Data'!X557&gt;0,'Plot Data'!X557,MAX(0,MIN($D$15,$O607))))</f>
        <v>5834.5</v>
      </c>
      <c r="Q607" s="97">
        <f t="shared" si="456"/>
        <v>5030.8097430673397</v>
      </c>
      <c r="R607" s="97">
        <f t="shared" si="457"/>
        <v>803.69025693265974</v>
      </c>
      <c r="S607" s="6">
        <f t="shared" si="458"/>
        <v>1091.9330026679595</v>
      </c>
      <c r="T607" s="6"/>
      <c r="U607" s="6"/>
      <c r="V607" s="6">
        <f t="shared" si="459"/>
        <v>224.63145128042578</v>
      </c>
      <c r="W607" s="149">
        <f t="shared" si="492"/>
        <v>0.93636805307295201</v>
      </c>
      <c r="X607" s="97">
        <f t="shared" si="460"/>
        <v>7018.4927290581572</v>
      </c>
      <c r="Y607" s="6">
        <f t="shared" si="461"/>
        <v>253.29561494520891</v>
      </c>
      <c r="Z607" s="6">
        <f t="shared" si="462"/>
        <v>1064.1532939076019</v>
      </c>
      <c r="AA607" s="6">
        <f t="shared" si="463"/>
        <v>962.52333679179378</v>
      </c>
      <c r="AB607" s="6">
        <f t="shared" si="464"/>
        <v>49.025690290085407</v>
      </c>
      <c r="AC607" s="6">
        <f t="shared" si="465"/>
        <v>67.958425572624094</v>
      </c>
      <c r="AD607" s="6">
        <f t="array" ref="AD607">SUM(($A607-A577:A607=J577:J607)*(N577:N607))</f>
        <v>4.7800048032833269</v>
      </c>
      <c r="AE607" s="6">
        <f t="shared" si="466"/>
        <v>7493930.1851409357</v>
      </c>
      <c r="AF607" s="6">
        <f t="shared" si="493"/>
        <v>3264953.3943994301</v>
      </c>
      <c r="AG607" s="6">
        <f t="shared" si="494"/>
        <v>670710.45476226474</v>
      </c>
      <c r="AH607" s="6">
        <f t="shared" si="467"/>
        <v>2614224.1832472761</v>
      </c>
      <c r="AI607" s="6">
        <f t="shared" si="468"/>
        <v>410935.64371023478</v>
      </c>
      <c r="AJ607" s="6">
        <f t="shared" si="469"/>
        <v>3961.209563480445</v>
      </c>
      <c r="AK607" s="6">
        <f t="shared" si="470"/>
        <v>5266.5131313303173</v>
      </c>
      <c r="AL607" s="6">
        <f t="shared" si="471"/>
        <v>832.32214739774986</v>
      </c>
      <c r="AM607" s="6">
        <f t="shared" si="472"/>
        <v>10060.044842208512</v>
      </c>
      <c r="AN607" s="6">
        <f t="shared" si="473"/>
        <v>523046.46417951048</v>
      </c>
      <c r="AO607" s="6">
        <f t="shared" si="474"/>
        <v>6069.8148590713981</v>
      </c>
      <c r="AP607" s="6">
        <f t="shared" si="475"/>
        <v>5.29633331014624</v>
      </c>
      <c r="AQ607" s="14">
        <f t="shared" si="476"/>
        <v>15</v>
      </c>
      <c r="AR607" s="146">
        <f t="shared" si="477"/>
        <v>0</v>
      </c>
      <c r="AS607" s="146">
        <f t="shared" si="478"/>
        <v>0.4</v>
      </c>
      <c r="AT607" s="146">
        <f t="shared" si="479"/>
        <v>1</v>
      </c>
      <c r="AU607" s="77">
        <f t="shared" si="480"/>
        <v>0</v>
      </c>
      <c r="AV607" s="77">
        <f t="shared" si="481"/>
        <v>413.9641220359668</v>
      </c>
      <c r="AW607" s="77">
        <f t="shared" si="482"/>
        <v>21.787585370314037</v>
      </c>
      <c r="AX607" s="77">
        <f t="shared" si="483"/>
        <v>30.395473793425072</v>
      </c>
      <c r="AY607" s="6">
        <f t="shared" si="495"/>
        <v>466.14718119970593</v>
      </c>
      <c r="AZ607" s="6">
        <f t="shared" si="484"/>
        <v>444525.55847796536</v>
      </c>
      <c r="BA607" s="6">
        <f t="shared" si="485"/>
        <v>478.12013288960691</v>
      </c>
      <c r="BB607" s="6">
        <f t="shared" si="486"/>
        <v>950111.96759102494</v>
      </c>
      <c r="BC607" s="6">
        <f t="shared" si="487"/>
        <v>190022.39351820506</v>
      </c>
      <c r="BD607" s="6">
        <f t="shared" si="488"/>
        <v>37682.43445852703</v>
      </c>
      <c r="BE607" s="6">
        <f t="shared" si="489"/>
        <v>3729018</v>
      </c>
      <c r="BF607" s="6">
        <f t="shared" si="496"/>
        <v>2614224.1832472761</v>
      </c>
      <c r="BG607" s="6"/>
      <c r="BH607" s="6"/>
      <c r="BI607" s="51">
        <f t="shared" si="490"/>
        <v>0.52518021277611859</v>
      </c>
      <c r="BT607" s="18"/>
    </row>
    <row r="608" spans="1:72">
      <c r="A608">
        <f t="shared" si="498"/>
        <v>585</v>
      </c>
      <c r="B608" s="30">
        <f t="shared" si="499"/>
        <v>44354</v>
      </c>
      <c r="C608" s="14">
        <f t="shared" si="445"/>
        <v>13</v>
      </c>
      <c r="D608" s="14">
        <f t="shared" si="446"/>
        <v>4</v>
      </c>
      <c r="E608" s="14">
        <f t="shared" si="447"/>
        <v>4</v>
      </c>
      <c r="F608" s="53">
        <f t="shared" si="448"/>
        <v>44354</v>
      </c>
      <c r="G608" s="66">
        <f t="shared" si="449"/>
        <v>1.9</v>
      </c>
      <c r="H608" s="66">
        <f t="shared" si="497"/>
        <v>0.1</v>
      </c>
      <c r="I608" s="172">
        <f t="shared" si="450"/>
        <v>3.8999999999999998E-3</v>
      </c>
      <c r="J608" s="14">
        <f t="shared" si="451"/>
        <v>6</v>
      </c>
      <c r="K608" s="18">
        <f t="shared" si="452"/>
        <v>0.14285714285714285</v>
      </c>
      <c r="L608" s="18">
        <f t="shared" si="453"/>
        <v>6.6666666666666671E-3</v>
      </c>
      <c r="M608" s="6">
        <f t="shared" si="454"/>
        <v>1323.7949135746653</v>
      </c>
      <c r="N608" s="6">
        <f t="shared" si="491"/>
        <v>5.1628001629411946</v>
      </c>
      <c r="O608" s="6">
        <f t="shared" si="455"/>
        <v>2632271.6192539176</v>
      </c>
      <c r="P608" s="6">
        <f>IF($B608&lt;$D$12,0,IF('Plot Data'!X558&gt;0,'Plot Data'!X558,MAX(0,MIN($D$15,$O608))))</f>
        <v>14101</v>
      </c>
      <c r="Q608" s="97">
        <f t="shared" si="456"/>
        <v>12153.935990825994</v>
      </c>
      <c r="R608" s="97">
        <f t="shared" si="457"/>
        <v>1947.0640091740052</v>
      </c>
      <c r="S608" s="6">
        <f t="shared" si="458"/>
        <v>1098.195593479084</v>
      </c>
      <c r="T608" s="6"/>
      <c r="U608" s="6"/>
      <c r="V608" s="6">
        <f t="shared" si="459"/>
        <v>225.59932009558128</v>
      </c>
      <c r="W608" s="149">
        <f t="shared" si="492"/>
        <v>0.93605309749915333</v>
      </c>
      <c r="X608" s="97">
        <f t="shared" si="460"/>
        <v>16420.668843497813</v>
      </c>
      <c r="Y608" s="6">
        <f t="shared" si="461"/>
        <v>245.12845145042704</v>
      </c>
      <c r="Z608" s="6">
        <f t="shared" si="462"/>
        <v>1052.6083233016136</v>
      </c>
      <c r="AA608" s="6">
        <f t="shared" si="463"/>
        <v>931.48811551162271</v>
      </c>
      <c r="AB608" s="6">
        <f t="shared" si="464"/>
        <v>55.318929476739825</v>
      </c>
      <c r="AC608" s="6">
        <f t="shared" si="465"/>
        <v>66.620483301233719</v>
      </c>
      <c r="AD608" s="6">
        <f t="array" ref="AD608">SUM(($A608-A578:A608=J578:J608)*(N578:N608))</f>
        <v>5.3935956239821321</v>
      </c>
      <c r="AE608" s="6">
        <f t="shared" si="466"/>
        <v>7493924.7915453119</v>
      </c>
      <c r="AF608" s="6">
        <f t="shared" si="493"/>
        <v>3251701.2628151253</v>
      </c>
      <c r="AG608" s="6">
        <f t="shared" si="494"/>
        <v>666218.12258949736</v>
      </c>
      <c r="AH608" s="6">
        <f t="shared" si="467"/>
        <v>2630644.8520907741</v>
      </c>
      <c r="AI608" s="6">
        <f t="shared" si="468"/>
        <v>412882.70771940879</v>
      </c>
      <c r="AJ608" s="6">
        <f t="shared" si="469"/>
        <v>3987.2677023030692</v>
      </c>
      <c r="AK608" s="6">
        <f t="shared" si="470"/>
        <v>5332.3144096435681</v>
      </c>
      <c r="AL608" s="6">
        <f t="shared" si="471"/>
        <v>815.6269979492738</v>
      </c>
      <c r="AM608" s="6">
        <f t="shared" si="472"/>
        <v>10135.209109895912</v>
      </c>
      <c r="AN608" s="6">
        <f t="shared" si="473"/>
        <v>522342.63722059981</v>
      </c>
      <c r="AO608" s="6">
        <f t="shared" si="474"/>
        <v>6075.2084546953802</v>
      </c>
      <c r="AP608" s="6">
        <f t="shared" si="475"/>
        <v>5.2338933006502497</v>
      </c>
      <c r="AQ608" s="14">
        <f t="shared" si="476"/>
        <v>15</v>
      </c>
      <c r="AR608" s="146">
        <f t="shared" si="477"/>
        <v>0</v>
      </c>
      <c r="AS608" s="146">
        <f t="shared" si="478"/>
        <v>0.4</v>
      </c>
      <c r="AT608" s="146">
        <f t="shared" si="479"/>
        <v>1</v>
      </c>
      <c r="AU608" s="77">
        <f t="shared" si="480"/>
        <v>0</v>
      </c>
      <c r="AV608" s="77">
        <f t="shared" si="481"/>
        <v>408.5432682670114</v>
      </c>
      <c r="AW608" s="77">
        <f t="shared" si="482"/>
        <v>21.502277277211125</v>
      </c>
      <c r="AX608" s="77">
        <f t="shared" si="483"/>
        <v>29.415414174051246</v>
      </c>
      <c r="AY608" s="6">
        <f t="shared" si="495"/>
        <v>459.46095971827378</v>
      </c>
      <c r="AZ608" s="6">
        <f t="shared" si="484"/>
        <v>444985.01943768363</v>
      </c>
      <c r="BA608" s="6">
        <f t="shared" si="485"/>
        <v>451.6469041343662</v>
      </c>
      <c r="BB608" s="6">
        <f t="shared" si="486"/>
        <v>951435.76250459964</v>
      </c>
      <c r="BC608" s="6">
        <f t="shared" si="487"/>
        <v>190287.15250092</v>
      </c>
      <c r="BD608" s="6">
        <f t="shared" si="488"/>
        <v>37737.753388003766</v>
      </c>
      <c r="BE608" s="6">
        <f t="shared" si="489"/>
        <v>3743119</v>
      </c>
      <c r="BF608" s="6">
        <f t="shared" si="496"/>
        <v>2630644.8520907741</v>
      </c>
      <c r="BG608" s="6"/>
      <c r="BH608" s="6"/>
      <c r="BI608" s="51">
        <f t="shared" si="490"/>
        <v>0.52281274424115398</v>
      </c>
      <c r="BT608" s="18"/>
    </row>
    <row r="609" spans="1:72">
      <c r="A609">
        <f t="shared" si="498"/>
        <v>586</v>
      </c>
      <c r="B609" s="30">
        <f t="shared" si="499"/>
        <v>44355</v>
      </c>
      <c r="C609" s="14">
        <f t="shared" si="445"/>
        <v>13</v>
      </c>
      <c r="D609" s="14">
        <f t="shared" si="446"/>
        <v>4</v>
      </c>
      <c r="E609" s="14">
        <f t="shared" si="447"/>
        <v>4</v>
      </c>
      <c r="F609" s="53">
        <f t="shared" si="448"/>
        <v>44355</v>
      </c>
      <c r="G609" s="66">
        <f t="shared" si="449"/>
        <v>1.9</v>
      </c>
      <c r="H609" s="66">
        <f t="shared" si="497"/>
        <v>0.1</v>
      </c>
      <c r="I609" s="172">
        <f t="shared" si="450"/>
        <v>3.8999999999999998E-3</v>
      </c>
      <c r="J609" s="14">
        <f t="shared" si="451"/>
        <v>6</v>
      </c>
      <c r="K609" s="18">
        <f t="shared" si="452"/>
        <v>0.14285714285714285</v>
      </c>
      <c r="L609" s="18">
        <f t="shared" si="453"/>
        <v>6.6666666666666671E-3</v>
      </c>
      <c r="M609" s="6">
        <f t="shared" si="454"/>
        <v>1336.8063864548958</v>
      </c>
      <c r="N609" s="6">
        <f t="shared" si="491"/>
        <v>5.2135449071740938</v>
      </c>
      <c r="O609" s="6">
        <f t="shared" si="455"/>
        <v>2618102.1450701039</v>
      </c>
      <c r="P609" s="6">
        <f>IF($B609&lt;$D$12,0,IF('Plot Data'!X559&gt;0,'Plot Data'!X559,MAX(0,MIN($D$15,$O609))))</f>
        <v>17154.5</v>
      </c>
      <c r="Q609" s="97">
        <f t="shared" si="456"/>
        <v>14780.249194354639</v>
      </c>
      <c r="R609" s="97">
        <f t="shared" si="457"/>
        <v>2374.2508056453607</v>
      </c>
      <c r="S609" s="6">
        <f t="shared" si="458"/>
        <v>1109.4906728219432</v>
      </c>
      <c r="T609" s="6"/>
      <c r="U609" s="6"/>
      <c r="V609" s="6">
        <f t="shared" si="459"/>
        <v>227.31571363295257</v>
      </c>
      <c r="W609" s="149">
        <f t="shared" si="492"/>
        <v>0.93573371324549581</v>
      </c>
      <c r="X609" s="97">
        <f t="shared" si="460"/>
        <v>23782.372066951033</v>
      </c>
      <c r="Y609" s="6">
        <f t="shared" si="461"/>
        <v>276.59464738369911</v>
      </c>
      <c r="Z609" s="6">
        <f t="shared" si="462"/>
        <v>1053.2515631587082</v>
      </c>
      <c r="AA609" s="6">
        <f t="shared" si="463"/>
        <v>1051.0596600580566</v>
      </c>
      <c r="AB609" s="6">
        <f t="shared" si="464"/>
        <v>54.468963425785098</v>
      </c>
      <c r="AC609" s="6">
        <f t="shared" si="465"/>
        <v>65.178154368845583</v>
      </c>
      <c r="AD609" s="6">
        <f t="array" ref="AD609">SUM(($A609-A579:A609=J579:J609)*(N579:N609))</f>
        <v>5.3107239340140469</v>
      </c>
      <c r="AE609" s="6">
        <f t="shared" si="466"/>
        <v>7493919.4808213776</v>
      </c>
      <c r="AF609" s="6">
        <f t="shared" si="493"/>
        <v>3235811.5229479484</v>
      </c>
      <c r="AG609" s="6">
        <f t="shared" si="494"/>
        <v>656988.68400326802</v>
      </c>
      <c r="AH609" s="6">
        <f t="shared" si="467"/>
        <v>2654427.224157725</v>
      </c>
      <c r="AI609" s="6">
        <f t="shared" si="468"/>
        <v>415256.95852505416</v>
      </c>
      <c r="AJ609" s="6">
        <f t="shared" si="469"/>
        <v>3994.2278782155572</v>
      </c>
      <c r="AK609" s="6">
        <f t="shared" si="470"/>
        <v>5280.0373493184352</v>
      </c>
      <c r="AL609" s="6">
        <f t="shared" si="471"/>
        <v>799.6070830721992</v>
      </c>
      <c r="AM609" s="6">
        <f t="shared" si="472"/>
        <v>10073.872310606192</v>
      </c>
      <c r="AN609" s="6">
        <f t="shared" si="473"/>
        <v>521361.21887676505</v>
      </c>
      <c r="AO609" s="6">
        <f t="shared" si="474"/>
        <v>6080.5191786293944</v>
      </c>
      <c r="AP609" s="6">
        <f t="shared" si="475"/>
        <v>5.1852480574986783</v>
      </c>
      <c r="AQ609" s="14">
        <f t="shared" si="476"/>
        <v>15</v>
      </c>
      <c r="AR609" s="146">
        <f t="shared" si="477"/>
        <v>0</v>
      </c>
      <c r="AS609" s="146">
        <f t="shared" si="478"/>
        <v>0.4</v>
      </c>
      <c r="AT609" s="146">
        <f t="shared" si="479"/>
        <v>1</v>
      </c>
      <c r="AU609" s="77">
        <f t="shared" si="480"/>
        <v>0</v>
      </c>
      <c r="AV609" s="77">
        <f t="shared" si="481"/>
        <v>404.37825168488877</v>
      </c>
      <c r="AW609" s="77">
        <f t="shared" si="482"/>
        <v>21.283065878152037</v>
      </c>
      <c r="AX609" s="77">
        <f t="shared" si="483"/>
        <v>33.191357686043901</v>
      </c>
      <c r="AY609" s="6">
        <f t="shared" si="495"/>
        <v>458.85267524908471</v>
      </c>
      <c r="AZ609" s="6">
        <f t="shared" si="484"/>
        <v>445443.87211293273</v>
      </c>
      <c r="BA609" s="6">
        <f t="shared" si="485"/>
        <v>451.32784416119102</v>
      </c>
      <c r="BB609" s="6">
        <f t="shared" si="486"/>
        <v>952772.56889105448</v>
      </c>
      <c r="BC609" s="6">
        <f t="shared" si="487"/>
        <v>190554.51377821097</v>
      </c>
      <c r="BD609" s="6">
        <f t="shared" si="488"/>
        <v>37792.222351429555</v>
      </c>
      <c r="BE609" s="6">
        <f t="shared" si="489"/>
        <v>3760273.5</v>
      </c>
      <c r="BF609" s="6">
        <f t="shared" si="496"/>
        <v>2654427.224157725</v>
      </c>
      <c r="BG609" s="6"/>
      <c r="BH609" s="6"/>
      <c r="BI609" s="51">
        <f t="shared" si="490"/>
        <v>0.51946117341049181</v>
      </c>
      <c r="BT609" s="18"/>
    </row>
    <row r="610" spans="1:72">
      <c r="A610">
        <f t="shared" si="498"/>
        <v>587</v>
      </c>
      <c r="B610" s="30">
        <f t="shared" si="499"/>
        <v>44356</v>
      </c>
      <c r="C610" s="14">
        <f t="shared" si="445"/>
        <v>13</v>
      </c>
      <c r="D610" s="14">
        <f t="shared" si="446"/>
        <v>4</v>
      </c>
      <c r="E610" s="14">
        <f t="shared" si="447"/>
        <v>4</v>
      </c>
      <c r="F610" s="53">
        <f t="shared" si="448"/>
        <v>44356</v>
      </c>
      <c r="G610" s="66">
        <f t="shared" si="449"/>
        <v>1.9</v>
      </c>
      <c r="H610" s="66">
        <f t="shared" si="497"/>
        <v>0.1</v>
      </c>
      <c r="I610" s="172">
        <f t="shared" si="450"/>
        <v>3.8999999999999998E-3</v>
      </c>
      <c r="J610" s="14">
        <f t="shared" si="451"/>
        <v>6</v>
      </c>
      <c r="K610" s="18">
        <f t="shared" si="452"/>
        <v>0.14178999769661541</v>
      </c>
      <c r="L610" s="18">
        <f t="shared" si="453"/>
        <v>6.6666666666666671E-3</v>
      </c>
      <c r="M610" s="6">
        <f t="shared" si="454"/>
        <v>1320.3287591369933</v>
      </c>
      <c r="N610" s="6">
        <f t="shared" si="491"/>
        <v>5.1492821606342734</v>
      </c>
      <c r="O610" s="6">
        <f t="shared" si="455"/>
        <v>2600995.2672341559</v>
      </c>
      <c r="P610" s="6">
        <f>IF($B610&lt;$D$12,0,IF('Plot Data'!X560&gt;0,'Plot Data'!X560,MAX(0,MIN($D$15,$O610))))</f>
        <v>17863.5</v>
      </c>
      <c r="Q610" s="97">
        <f t="shared" si="456"/>
        <v>15384.685004423842</v>
      </c>
      <c r="R610" s="97">
        <f t="shared" si="457"/>
        <v>2478.8149955761592</v>
      </c>
      <c r="S610" s="6">
        <f t="shared" si="458"/>
        <v>1097.496605468247</v>
      </c>
      <c r="T610" s="6"/>
      <c r="U610" s="6"/>
      <c r="V610" s="6">
        <f t="shared" si="459"/>
        <v>222.83215366874637</v>
      </c>
      <c r="W610" s="149">
        <f t="shared" si="492"/>
        <v>0.93541633858797146</v>
      </c>
      <c r="X610" s="97">
        <f t="shared" si="460"/>
        <v>23054.821733198882</v>
      </c>
      <c r="Y610" s="6">
        <f t="shared" si="461"/>
        <v>272.34481712892551</v>
      </c>
      <c r="Z610" s="6">
        <f t="shared" si="462"/>
        <v>1059.0359308597324</v>
      </c>
      <c r="AA610" s="6">
        <f t="shared" si="463"/>
        <v>1034.9103050899168</v>
      </c>
      <c r="AB610" s="6">
        <f t="shared" si="464"/>
        <v>53.75569319302781</v>
      </c>
      <c r="AC610" s="6">
        <f t="shared" si="465"/>
        <v>63.629604226749144</v>
      </c>
      <c r="AD610" s="6">
        <f t="array" ref="AD610">SUM(($A610-A580:A610=J580:J610)*(N580:N610))</f>
        <v>5.2411800863202114</v>
      </c>
      <c r="AE610" s="6">
        <f t="shared" si="466"/>
        <v>7493914.2396412911</v>
      </c>
      <c r="AF610" s="6">
        <f t="shared" si="493"/>
        <v>3219329.3413380561</v>
      </c>
      <c r="AG610" s="6">
        <f t="shared" si="494"/>
        <v>649095.71512082429</v>
      </c>
      <c r="AH610" s="6">
        <f t="shared" si="467"/>
        <v>2677482.0458909241</v>
      </c>
      <c r="AI610" s="6">
        <f t="shared" si="468"/>
        <v>417735.77352063032</v>
      </c>
      <c r="AJ610" s="6">
        <f t="shared" si="469"/>
        <v>3983.1758893638926</v>
      </c>
      <c r="AK610" s="6">
        <f t="shared" si="470"/>
        <v>5250.4072818952236</v>
      </c>
      <c r="AL610" s="6">
        <f t="shared" si="471"/>
        <v>784.4919919521576</v>
      </c>
      <c r="AM610" s="6">
        <f t="shared" si="472"/>
        <v>10018.075163211275</v>
      </c>
      <c r="AN610" s="6">
        <f t="shared" si="473"/>
        <v>520253.28860763443</v>
      </c>
      <c r="AO610" s="6">
        <f t="shared" si="474"/>
        <v>6085.7603587157146</v>
      </c>
      <c r="AP610" s="6">
        <f t="shared" si="475"/>
        <v>5.1526272934511974</v>
      </c>
      <c r="AQ610" s="14">
        <f t="shared" si="476"/>
        <v>15</v>
      </c>
      <c r="AR610" s="146">
        <f t="shared" si="477"/>
        <v>0</v>
      </c>
      <c r="AS610" s="146">
        <f t="shared" si="478"/>
        <v>0.4</v>
      </c>
      <c r="AT610" s="146">
        <f t="shared" si="479"/>
        <v>1</v>
      </c>
      <c r="AU610" s="77">
        <f t="shared" si="480"/>
        <v>0</v>
      </c>
      <c r="AV610" s="77">
        <f t="shared" si="481"/>
        <v>399.99116285461321</v>
      </c>
      <c r="AW610" s="77">
        <f t="shared" si="482"/>
        <v>21.052166466032272</v>
      </c>
      <c r="AX610" s="77">
        <f t="shared" si="483"/>
        <v>32.681378055471058</v>
      </c>
      <c r="AY610" s="6">
        <f t="shared" si="495"/>
        <v>453.7247073761165</v>
      </c>
      <c r="AZ610" s="6">
        <f t="shared" si="484"/>
        <v>445897.59682030883</v>
      </c>
      <c r="BA610" s="6">
        <f t="shared" si="485"/>
        <v>452.49738843912826</v>
      </c>
      <c r="BB610" s="6">
        <f t="shared" si="486"/>
        <v>954092.89765019144</v>
      </c>
      <c r="BC610" s="6">
        <f t="shared" si="487"/>
        <v>190818.57953003838</v>
      </c>
      <c r="BD610" s="6">
        <f t="shared" si="488"/>
        <v>37845.978044622585</v>
      </c>
      <c r="BE610" s="6">
        <f t="shared" si="489"/>
        <v>3778137</v>
      </c>
      <c r="BF610" s="6">
        <f t="shared" si="496"/>
        <v>2677482.0458909241</v>
      </c>
      <c r="BG610" s="6"/>
      <c r="BH610" s="6"/>
      <c r="BI610" s="51">
        <f t="shared" si="490"/>
        <v>0.51620887733084719</v>
      </c>
      <c r="BT610" s="18"/>
    </row>
    <row r="611" spans="1:72">
      <c r="A611">
        <f t="shared" si="498"/>
        <v>588</v>
      </c>
      <c r="B611" s="30">
        <f t="shared" si="499"/>
        <v>44357</v>
      </c>
      <c r="C611" s="14">
        <f t="shared" si="445"/>
        <v>13</v>
      </c>
      <c r="D611" s="14">
        <f t="shared" si="446"/>
        <v>4</v>
      </c>
      <c r="E611" s="14">
        <f t="shared" si="447"/>
        <v>4</v>
      </c>
      <c r="F611" s="53">
        <f t="shared" si="448"/>
        <v>44357</v>
      </c>
      <c r="G611" s="66">
        <f t="shared" si="449"/>
        <v>1.9</v>
      </c>
      <c r="H611" s="66">
        <f t="shared" si="497"/>
        <v>0.1</v>
      </c>
      <c r="I611" s="172">
        <f t="shared" si="450"/>
        <v>3.8999999999999998E-3</v>
      </c>
      <c r="J611" s="14">
        <f t="shared" si="451"/>
        <v>6</v>
      </c>
      <c r="K611" s="18">
        <f t="shared" si="452"/>
        <v>0.14128086179896032</v>
      </c>
      <c r="L611" s="18">
        <f t="shared" si="453"/>
        <v>6.6666666666666671E-3</v>
      </c>
      <c r="M611" s="6">
        <f t="shared" si="454"/>
        <v>1309.7585345408795</v>
      </c>
      <c r="N611" s="6">
        <f t="shared" si="491"/>
        <v>5.10805828470943</v>
      </c>
      <c r="O611" s="6">
        <f t="shared" si="455"/>
        <v>2583174.7398063671</v>
      </c>
      <c r="P611" s="6">
        <f>IF($B611&lt;$D$12,0,IF('Plot Data'!X561&gt;0,'Plot Data'!X561,MAX(0,MIN($D$15,$O611))))</f>
        <v>16586</v>
      </c>
      <c r="Q611" s="97">
        <f t="shared" si="456"/>
        <v>14278.544356220966</v>
      </c>
      <c r="R611" s="97">
        <f t="shared" si="457"/>
        <v>2307.4556437790334</v>
      </c>
      <c r="S611" s="6">
        <f t="shared" si="458"/>
        <v>1089.989858605448</v>
      </c>
      <c r="T611" s="6"/>
      <c r="U611" s="6"/>
      <c r="V611" s="6">
        <f t="shared" si="459"/>
        <v>219.7686759354315</v>
      </c>
      <c r="W611" s="149">
        <f t="shared" si="492"/>
        <v>0.93509962842429162</v>
      </c>
      <c r="X611" s="97">
        <f t="shared" si="460"/>
        <v>26894.392188720329</v>
      </c>
      <c r="Y611" s="6">
        <f t="shared" si="461"/>
        <v>268.77846596513905</v>
      </c>
      <c r="Z611" s="6">
        <f t="shared" si="462"/>
        <v>1069.4451091639166</v>
      </c>
      <c r="AA611" s="6">
        <f t="shared" si="463"/>
        <v>1021.3581706675284</v>
      </c>
      <c r="AB611" s="6">
        <f t="shared" si="464"/>
        <v>53.207664695380089</v>
      </c>
      <c r="AC611" s="6">
        <f t="shared" si="465"/>
        <v>62.006007984258964</v>
      </c>
      <c r="AD611" s="6">
        <f t="array" ref="AD611">SUM(($A611-A581:A611=J581:J611)*(N581:N611))</f>
        <v>5.1877473077995582</v>
      </c>
      <c r="AE611" s="6">
        <f t="shared" si="466"/>
        <v>7493909.051893983</v>
      </c>
      <c r="AF611" s="6">
        <f t="shared" si="493"/>
        <v>3203960.8071232298</v>
      </c>
      <c r="AG611" s="6">
        <f t="shared" si="494"/>
        <v>636260.09861238953</v>
      </c>
      <c r="AH611" s="6">
        <f t="shared" si="467"/>
        <v>2704376.4380796445</v>
      </c>
      <c r="AI611" s="6">
        <f t="shared" si="468"/>
        <v>420043.22916440933</v>
      </c>
      <c r="AJ611" s="6">
        <f t="shared" si="469"/>
        <v>3954.7108487757168</v>
      </c>
      <c r="AK611" s="6">
        <f t="shared" si="470"/>
        <v>5245.2865556962315</v>
      </c>
      <c r="AL611" s="6">
        <f t="shared" si="471"/>
        <v>770.50590135547918</v>
      </c>
      <c r="AM611" s="6">
        <f t="shared" si="472"/>
        <v>9970.5033058274275</v>
      </c>
      <c r="AN611" s="6">
        <f t="shared" si="473"/>
        <v>519297.97560847236</v>
      </c>
      <c r="AO611" s="6">
        <f t="shared" si="474"/>
        <v>6090.9481060235139</v>
      </c>
      <c r="AP611" s="6">
        <f t="shared" si="475"/>
        <v>5.1378038694265342</v>
      </c>
      <c r="AQ611" s="14">
        <f t="shared" si="476"/>
        <v>15</v>
      </c>
      <c r="AR611" s="146">
        <f t="shared" si="477"/>
        <v>0</v>
      </c>
      <c r="AS611" s="146">
        <f t="shared" si="478"/>
        <v>0.4</v>
      </c>
      <c r="AT611" s="146">
        <f t="shared" si="479"/>
        <v>1</v>
      </c>
      <c r="AU611" s="77">
        <f t="shared" si="480"/>
        <v>0</v>
      </c>
      <c r="AV611" s="77">
        <f t="shared" si="481"/>
        <v>400.23559400030922</v>
      </c>
      <c r="AW611" s="77">
        <f t="shared" si="482"/>
        <v>21.065031263174166</v>
      </c>
      <c r="AX611" s="77">
        <f t="shared" si="483"/>
        <v>32.253415915816689</v>
      </c>
      <c r="AY611" s="6">
        <f t="shared" si="495"/>
        <v>453.55404117930004</v>
      </c>
      <c r="AZ611" s="6">
        <f t="shared" si="484"/>
        <v>446351.15086148813</v>
      </c>
      <c r="BA611" s="6">
        <f t="shared" si="485"/>
        <v>455.78840182804771</v>
      </c>
      <c r="BB611" s="6">
        <f t="shared" si="486"/>
        <v>955402.65618473233</v>
      </c>
      <c r="BC611" s="6">
        <f t="shared" si="487"/>
        <v>191080.53123694655</v>
      </c>
      <c r="BD611" s="6">
        <f t="shared" si="488"/>
        <v>37899.185709317964</v>
      </c>
      <c r="BE611" s="6">
        <f t="shared" si="489"/>
        <v>3794723</v>
      </c>
      <c r="BF611" s="6">
        <f t="shared" si="496"/>
        <v>2704376.4380796445</v>
      </c>
      <c r="BG611" s="6"/>
      <c r="BH611" s="6"/>
      <c r="BI611" s="51">
        <f t="shared" si="490"/>
        <v>0.51244562472573052</v>
      </c>
      <c r="BT611" s="18"/>
    </row>
    <row r="612" spans="1:72">
      <c r="A612">
        <f t="shared" si="498"/>
        <v>589</v>
      </c>
      <c r="B612" s="30">
        <f t="shared" si="499"/>
        <v>44358</v>
      </c>
      <c r="C612" s="14">
        <f t="shared" si="445"/>
        <v>13</v>
      </c>
      <c r="D612" s="14">
        <f t="shared" si="446"/>
        <v>4</v>
      </c>
      <c r="E612" s="14">
        <f t="shared" si="447"/>
        <v>4</v>
      </c>
      <c r="F612" s="53">
        <f t="shared" si="448"/>
        <v>44358</v>
      </c>
      <c r="G612" s="66">
        <f t="shared" si="449"/>
        <v>1.9</v>
      </c>
      <c r="H612" s="66">
        <f t="shared" si="497"/>
        <v>0.1</v>
      </c>
      <c r="I612" s="172">
        <f t="shared" si="450"/>
        <v>3.8999999999999998E-3</v>
      </c>
      <c r="J612" s="14">
        <f t="shared" si="451"/>
        <v>6</v>
      </c>
      <c r="K612" s="18">
        <f t="shared" si="452"/>
        <v>0.14068945258659474</v>
      </c>
      <c r="L612" s="18">
        <f t="shared" si="453"/>
        <v>6.6666666666666671E-3</v>
      </c>
      <c r="M612" s="6">
        <f t="shared" si="454"/>
        <v>1299.4793046422874</v>
      </c>
      <c r="N612" s="6">
        <f t="shared" si="491"/>
        <v>5.067969288104921</v>
      </c>
      <c r="O612" s="6">
        <f t="shared" si="455"/>
        <v>2566624.7662999323</v>
      </c>
      <c r="P612" s="6">
        <f>IF($B612&lt;$D$12,0,IF('Plot Data'!X562&gt;0,'Plot Data'!X562,MAX(0,MIN($D$15,$O612))))</f>
        <v>17840.5</v>
      </c>
      <c r="Q612" s="97">
        <f t="shared" si="456"/>
        <v>15352.213239807174</v>
      </c>
      <c r="R612" s="97">
        <f t="shared" si="457"/>
        <v>2488.2867601928256</v>
      </c>
      <c r="S612" s="6">
        <f t="shared" si="458"/>
        <v>1084.1774116492122</v>
      </c>
      <c r="T612" s="6"/>
      <c r="U612" s="6"/>
      <c r="V612" s="6">
        <f t="shared" si="459"/>
        <v>215.30189299307531</v>
      </c>
      <c r="W612" s="149">
        <f t="shared" si="492"/>
        <v>0.93478320323815156</v>
      </c>
      <c r="X612" s="97">
        <f t="shared" si="460"/>
        <v>30916.812130560476</v>
      </c>
      <c r="Y612" s="6">
        <f t="shared" si="461"/>
        <v>266.03832347690047</v>
      </c>
      <c r="Z612" s="6">
        <f t="shared" si="462"/>
        <v>1056.2630073095947</v>
      </c>
      <c r="AA612" s="6">
        <f t="shared" si="463"/>
        <v>1010.9456292122218</v>
      </c>
      <c r="AB612" s="6">
        <f t="shared" si="464"/>
        <v>52.630416165080682</v>
      </c>
      <c r="AC612" s="6">
        <f t="shared" si="465"/>
        <v>60.376127443076491</v>
      </c>
      <c r="AD612" s="6">
        <f t="array" ref="AD612">SUM(($A612-A582:A612=J582:J612)*(N582:N612))</f>
        <v>5.1314655760953656</v>
      </c>
      <c r="AE612" s="6">
        <f t="shared" si="466"/>
        <v>7493903.9204284074</v>
      </c>
      <c r="AF612" s="6">
        <f t="shared" si="493"/>
        <v>3187524.4164717733</v>
      </c>
      <c r="AG612" s="6">
        <f t="shared" si="494"/>
        <v>620480.19782864314</v>
      </c>
      <c r="AH612" s="6">
        <f t="shared" si="467"/>
        <v>2735293.2502102051</v>
      </c>
      <c r="AI612" s="6">
        <f t="shared" si="468"/>
        <v>422531.51592460216</v>
      </c>
      <c r="AJ612" s="6">
        <f t="shared" si="469"/>
        <v>3931.8888226315094</v>
      </c>
      <c r="AK612" s="6">
        <f t="shared" si="470"/>
        <v>5237.9735176285249</v>
      </c>
      <c r="AL612" s="6">
        <f t="shared" si="471"/>
        <v>757.62872450138798</v>
      </c>
      <c r="AM612" s="6">
        <f t="shared" si="472"/>
        <v>9927.4910647614233</v>
      </c>
      <c r="AN612" s="6">
        <f t="shared" si="473"/>
        <v>518147.04892841179</v>
      </c>
      <c r="AO612" s="6">
        <f t="shared" si="474"/>
        <v>6096.0795715996092</v>
      </c>
      <c r="AP612" s="6">
        <f t="shared" si="475"/>
        <v>5.1405688318465241</v>
      </c>
      <c r="AQ612" s="14">
        <f t="shared" si="476"/>
        <v>15</v>
      </c>
      <c r="AR612" s="146">
        <f t="shared" si="477"/>
        <v>0</v>
      </c>
      <c r="AS612" s="146">
        <f t="shared" si="478"/>
        <v>0.4</v>
      </c>
      <c r="AT612" s="146">
        <f t="shared" si="479"/>
        <v>1</v>
      </c>
      <c r="AU612" s="77">
        <f t="shared" si="480"/>
        <v>0</v>
      </c>
      <c r="AV612" s="77">
        <f t="shared" si="481"/>
        <v>402.43365372669831</v>
      </c>
      <c r="AW612" s="77">
        <f t="shared" si="482"/>
        <v>21.180718617194646</v>
      </c>
      <c r="AX612" s="77">
        <f t="shared" si="483"/>
        <v>31.924598817228052</v>
      </c>
      <c r="AY612" s="6">
        <f t="shared" si="495"/>
        <v>455.53897116112103</v>
      </c>
      <c r="AZ612" s="6">
        <f t="shared" si="484"/>
        <v>446806.68983264925</v>
      </c>
      <c r="BA612" s="6">
        <f t="shared" si="485"/>
        <v>460.18415933187185</v>
      </c>
      <c r="BB612" s="6">
        <f t="shared" si="486"/>
        <v>956702.13548937463</v>
      </c>
      <c r="BC612" s="6">
        <f t="shared" si="487"/>
        <v>191340.42709787501</v>
      </c>
      <c r="BD612" s="6">
        <f t="shared" si="488"/>
        <v>37951.816125483048</v>
      </c>
      <c r="BE612" s="6">
        <f t="shared" si="489"/>
        <v>3812563.5</v>
      </c>
      <c r="BF612" s="6">
        <f t="shared" si="496"/>
        <v>2735293.2502102051</v>
      </c>
      <c r="BG612" s="6"/>
      <c r="BH612" s="6"/>
      <c r="BI612" s="51">
        <f t="shared" si="490"/>
        <v>0.50814697582654922</v>
      </c>
      <c r="BT612" s="18"/>
    </row>
    <row r="613" spans="1:72">
      <c r="A613">
        <f t="shared" si="498"/>
        <v>590</v>
      </c>
      <c r="B613" s="30">
        <f t="shared" si="499"/>
        <v>44359</v>
      </c>
      <c r="C613" s="14">
        <f t="shared" si="445"/>
        <v>13</v>
      </c>
      <c r="D613" s="14">
        <f t="shared" si="446"/>
        <v>4</v>
      </c>
      <c r="E613" s="14">
        <f t="shared" si="447"/>
        <v>4</v>
      </c>
      <c r="F613" s="53">
        <f t="shared" si="448"/>
        <v>44359</v>
      </c>
      <c r="G613" s="66">
        <f t="shared" si="449"/>
        <v>1.9</v>
      </c>
      <c r="H613" s="66">
        <f t="shared" si="497"/>
        <v>0.1</v>
      </c>
      <c r="I613" s="172">
        <f t="shared" si="450"/>
        <v>3.8999999999999998E-3</v>
      </c>
      <c r="J613" s="14">
        <f t="shared" si="451"/>
        <v>6</v>
      </c>
      <c r="K613" s="18">
        <f t="shared" si="452"/>
        <v>0.14001087399064749</v>
      </c>
      <c r="L613" s="18">
        <f t="shared" si="453"/>
        <v>6.6666666666666671E-3</v>
      </c>
      <c r="M613" s="6">
        <f t="shared" si="454"/>
        <v>1288.9312987970743</v>
      </c>
      <c r="N613" s="6">
        <f t="shared" si="491"/>
        <v>5.0268320653085894</v>
      </c>
      <c r="O613" s="6">
        <f t="shared" si="455"/>
        <v>2548816.464959099</v>
      </c>
      <c r="P613" s="6">
        <f>IF($B613&lt;$D$12,0,IF('Plot Data'!X563&gt;0,'Plot Data'!X563,MAX(0,MIN($D$15,$O613))))</f>
        <v>12697</v>
      </c>
      <c r="Q613" s="97">
        <f t="shared" si="456"/>
        <v>10921.636711140942</v>
      </c>
      <c r="R613" s="97">
        <f t="shared" si="457"/>
        <v>1775.3632888590598</v>
      </c>
      <c r="S613" s="6">
        <f t="shared" si="458"/>
        <v>1078.9115041093874</v>
      </c>
      <c r="T613" s="6"/>
      <c r="U613" s="6"/>
      <c r="V613" s="6">
        <f t="shared" si="459"/>
        <v>210.01979468768712</v>
      </c>
      <c r="W613" s="149">
        <f t="shared" si="492"/>
        <v>0.9344667983357734</v>
      </c>
      <c r="X613" s="97">
        <f t="shared" si="460"/>
        <v>29685.644086860601</v>
      </c>
      <c r="Y613" s="6">
        <f t="shared" si="461"/>
        <v>263.1520808254034</v>
      </c>
      <c r="Z613" s="6">
        <f t="shared" si="462"/>
        <v>1047.8068276327037</v>
      </c>
      <c r="AA613" s="6">
        <f t="shared" si="463"/>
        <v>999.97790713653285</v>
      </c>
      <c r="AB613" s="6">
        <f t="shared" si="464"/>
        <v>52.662578157935414</v>
      </c>
      <c r="AC613" s="6">
        <f t="shared" si="465"/>
        <v>58.726586295937459</v>
      </c>
      <c r="AD613" s="6">
        <f t="array" ref="AD613">SUM(($A613-A583:A613=J583:J613)*(N583:N613))</f>
        <v>5.1346013703987028</v>
      </c>
      <c r="AE613" s="6">
        <f t="shared" si="466"/>
        <v>7493898.7858270369</v>
      </c>
      <c r="AF613" s="6">
        <f t="shared" si="493"/>
        <v>3175523.8682565228</v>
      </c>
      <c r="AG613" s="6">
        <f t="shared" si="494"/>
        <v>601506.17065823579</v>
      </c>
      <c r="AH613" s="6">
        <f t="shared" si="467"/>
        <v>2764978.8942970657</v>
      </c>
      <c r="AI613" s="6">
        <f t="shared" si="468"/>
        <v>424306.87921346124</v>
      </c>
      <c r="AJ613" s="6">
        <f t="shared" si="469"/>
        <v>3909.8612129704761</v>
      </c>
      <c r="AK613" s="6">
        <f t="shared" si="470"/>
        <v>5233.1398599667609</v>
      </c>
      <c r="AL613" s="6">
        <f t="shared" si="471"/>
        <v>746.43011499298723</v>
      </c>
      <c r="AM613" s="6">
        <f t="shared" si="472"/>
        <v>9889.431187930224</v>
      </c>
      <c r="AN613" s="6">
        <f t="shared" si="473"/>
        <v>517693.54221381061</v>
      </c>
      <c r="AO613" s="6">
        <f t="shared" si="474"/>
        <v>6101.2141729700079</v>
      </c>
      <c r="AP613" s="6">
        <f t="shared" si="475"/>
        <v>5.168474100270422</v>
      </c>
      <c r="AQ613" s="14">
        <f t="shared" si="476"/>
        <v>15</v>
      </c>
      <c r="AR613" s="146">
        <f t="shared" si="477"/>
        <v>0</v>
      </c>
      <c r="AS613" s="146">
        <f t="shared" si="478"/>
        <v>0.4</v>
      </c>
      <c r="AT613" s="146">
        <f t="shared" si="479"/>
        <v>1</v>
      </c>
      <c r="AU613" s="77">
        <f t="shared" si="480"/>
        <v>0</v>
      </c>
      <c r="AV613" s="77">
        <f t="shared" si="481"/>
        <v>406.38914148228838</v>
      </c>
      <c r="AW613" s="77">
        <f t="shared" si="482"/>
        <v>21.388902183278333</v>
      </c>
      <c r="AX613" s="77">
        <f t="shared" si="483"/>
        <v>31.57824969904841</v>
      </c>
      <c r="AY613" s="6">
        <f t="shared" si="495"/>
        <v>459.35629336461511</v>
      </c>
      <c r="AZ613" s="6">
        <f t="shared" si="484"/>
        <v>447266.04612601385</v>
      </c>
      <c r="BA613" s="6">
        <f t="shared" si="485"/>
        <v>458.09068989259788</v>
      </c>
      <c r="BB613" s="6">
        <f t="shared" si="486"/>
        <v>957991.06678817165</v>
      </c>
      <c r="BC613" s="6">
        <f t="shared" si="487"/>
        <v>191598.21335763443</v>
      </c>
      <c r="BD613" s="6">
        <f t="shared" si="488"/>
        <v>38004.478703640983</v>
      </c>
      <c r="BE613" s="6">
        <f t="shared" si="489"/>
        <v>3825260.5</v>
      </c>
      <c r="BF613" s="6">
        <f t="shared" si="496"/>
        <v>2764978.8942970657</v>
      </c>
      <c r="BG613" s="6"/>
      <c r="BH613" s="6"/>
      <c r="BI613" s="51">
        <f t="shared" si="490"/>
        <v>0.50401401818478397</v>
      </c>
      <c r="BT613" s="18"/>
    </row>
    <row r="614" spans="1:72">
      <c r="A614">
        <f t="shared" si="498"/>
        <v>591</v>
      </c>
      <c r="B614" s="30">
        <f t="shared" si="499"/>
        <v>44360</v>
      </c>
      <c r="C614" s="14">
        <f t="shared" si="445"/>
        <v>13</v>
      </c>
      <c r="D614" s="14">
        <f t="shared" si="446"/>
        <v>4</v>
      </c>
      <c r="E614" s="14">
        <f t="shared" si="447"/>
        <v>4</v>
      </c>
      <c r="F614" s="53">
        <f t="shared" si="448"/>
        <v>44360</v>
      </c>
      <c r="G614" s="66">
        <f t="shared" si="449"/>
        <v>1.9</v>
      </c>
      <c r="H614" s="66">
        <f t="shared" si="497"/>
        <v>0.1</v>
      </c>
      <c r="I614" s="172">
        <f t="shared" si="450"/>
        <v>3.8999999999999998E-3</v>
      </c>
      <c r="J614" s="14">
        <f t="shared" si="451"/>
        <v>6</v>
      </c>
      <c r="K614" s="18">
        <f t="shared" si="452"/>
        <v>0.1393553706352097</v>
      </c>
      <c r="L614" s="18">
        <f t="shared" si="453"/>
        <v>6.6666666666666671E-3</v>
      </c>
      <c r="M614" s="6">
        <f t="shared" si="454"/>
        <v>1279.1025040039085</v>
      </c>
      <c r="N614" s="6">
        <f t="shared" si="491"/>
        <v>4.9884997656152432</v>
      </c>
      <c r="O614" s="6">
        <f t="shared" si="455"/>
        <v>2536147.45144324</v>
      </c>
      <c r="P614" s="6">
        <f>IF($B614&lt;$D$12,0,IF('Plot Data'!X564&gt;0,'Plot Data'!X564,MAX(0,MIN($D$15,$O614))))</f>
        <v>4634.5</v>
      </c>
      <c r="Q614" s="97">
        <f t="shared" si="456"/>
        <v>3984.8629884912843</v>
      </c>
      <c r="R614" s="97">
        <f t="shared" si="457"/>
        <v>649.63701150871577</v>
      </c>
      <c r="S614" s="6">
        <f t="shared" si="458"/>
        <v>1075.4006427171983</v>
      </c>
      <c r="T614" s="6"/>
      <c r="U614" s="6"/>
      <c r="V614" s="6">
        <f t="shared" si="459"/>
        <v>203.7018612867102</v>
      </c>
      <c r="W614" s="149">
        <f t="shared" si="492"/>
        <v>0.93415033836342876</v>
      </c>
      <c r="X614" s="97">
        <f t="shared" si="460"/>
        <v>11348.80115038339</v>
      </c>
      <c r="Y614" s="6">
        <f t="shared" si="461"/>
        <v>263.31289078967706</v>
      </c>
      <c r="Z614" s="6">
        <f t="shared" si="462"/>
        <v>1039.5834437138299</v>
      </c>
      <c r="AA614" s="6">
        <f t="shared" si="463"/>
        <v>1000.5889850007728</v>
      </c>
      <c r="AB614" s="6">
        <f t="shared" si="464"/>
        <v>52.951796542986614</v>
      </c>
      <c r="AC614" s="6">
        <f t="shared" si="465"/>
        <v>57.05827003975989</v>
      </c>
      <c r="AD614" s="6">
        <f t="array" ref="AD614">SUM(($A614-A584:A614=J584:J614)*(N584:N614))</f>
        <v>5.1628001629411946</v>
      </c>
      <c r="AE614" s="6">
        <f t="shared" si="466"/>
        <v>7493893.6230268739</v>
      </c>
      <c r="AF614" s="6">
        <f t="shared" si="493"/>
        <v>3170463.6046253145</v>
      </c>
      <c r="AG614" s="6">
        <f t="shared" si="494"/>
        <v>593938.53063505702</v>
      </c>
      <c r="AH614" s="6">
        <f t="shared" si="467"/>
        <v>2776327.6954474491</v>
      </c>
      <c r="AI614" s="6">
        <f t="shared" si="468"/>
        <v>424956.51622496994</v>
      </c>
      <c r="AJ614" s="6">
        <f t="shared" si="469"/>
        <v>3886.0673824708774</v>
      </c>
      <c r="AK614" s="6">
        <f t="shared" si="470"/>
        <v>5219.1825221368317</v>
      </c>
      <c r="AL614" s="6">
        <f t="shared" si="471"/>
        <v>737.16084133327274</v>
      </c>
      <c r="AM614" s="6">
        <f t="shared" si="472"/>
        <v>9842.4107459409825</v>
      </c>
      <c r="AN614" s="6">
        <f t="shared" si="473"/>
        <v>518364.86534813215</v>
      </c>
      <c r="AO614" s="6">
        <f t="shared" si="474"/>
        <v>6106.3769731329494</v>
      </c>
      <c r="AP614" s="6">
        <f t="shared" si="475"/>
        <v>5.2231591516501794</v>
      </c>
      <c r="AQ614" s="14">
        <f t="shared" si="476"/>
        <v>15</v>
      </c>
      <c r="AR614" s="146">
        <f t="shared" si="477"/>
        <v>0</v>
      </c>
      <c r="AS614" s="146">
        <f t="shared" si="478"/>
        <v>0.4</v>
      </c>
      <c r="AT614" s="146">
        <f t="shared" si="479"/>
        <v>1</v>
      </c>
      <c r="AU614" s="77">
        <f t="shared" si="480"/>
        <v>0</v>
      </c>
      <c r="AV614" s="77">
        <f t="shared" si="481"/>
        <v>401.37994277764602</v>
      </c>
      <c r="AW614" s="77">
        <f t="shared" si="482"/>
        <v>21.125260146191895</v>
      </c>
      <c r="AX614" s="77">
        <f t="shared" si="483"/>
        <v>31.597546894761248</v>
      </c>
      <c r="AY614" s="6">
        <f t="shared" si="495"/>
        <v>454.10274981859919</v>
      </c>
      <c r="AZ614" s="6">
        <f t="shared" si="484"/>
        <v>447720.14887583244</v>
      </c>
      <c r="BA614" s="6">
        <f t="shared" si="485"/>
        <v>456.37005683815471</v>
      </c>
      <c r="BB614" s="6">
        <f t="shared" si="486"/>
        <v>959270.16929217556</v>
      </c>
      <c r="BC614" s="6">
        <f t="shared" si="487"/>
        <v>191854.03385843523</v>
      </c>
      <c r="BD614" s="6">
        <f t="shared" si="488"/>
        <v>38057.430500183968</v>
      </c>
      <c r="BE614" s="6">
        <f t="shared" si="489"/>
        <v>3829895</v>
      </c>
      <c r="BF614" s="6">
        <f t="shared" si="496"/>
        <v>2776327.6954474491</v>
      </c>
      <c r="BG614" s="6"/>
      <c r="BH614" s="6"/>
      <c r="BI614" s="51">
        <f t="shared" si="490"/>
        <v>0.50232927295542318</v>
      </c>
      <c r="BT614" s="18"/>
    </row>
    <row r="615" spans="1:72">
      <c r="A615">
        <f t="shared" si="498"/>
        <v>592</v>
      </c>
      <c r="B615" s="30">
        <f t="shared" si="499"/>
        <v>44361</v>
      </c>
      <c r="C615" s="14">
        <f t="shared" si="445"/>
        <v>13</v>
      </c>
      <c r="D615" s="14">
        <f t="shared" si="446"/>
        <v>4</v>
      </c>
      <c r="E615" s="14">
        <f t="shared" si="447"/>
        <v>4</v>
      </c>
      <c r="F615" s="53">
        <f t="shared" si="448"/>
        <v>44361</v>
      </c>
      <c r="G615" s="66">
        <f t="shared" si="449"/>
        <v>1.9</v>
      </c>
      <c r="H615" s="66">
        <f t="shared" si="497"/>
        <v>0.1</v>
      </c>
      <c r="I615" s="172">
        <f t="shared" si="450"/>
        <v>3.8999999999999998E-3</v>
      </c>
      <c r="J615" s="14">
        <f t="shared" si="451"/>
        <v>6</v>
      </c>
      <c r="K615" s="18">
        <f t="shared" si="452"/>
        <v>0.13908728893018071</v>
      </c>
      <c r="L615" s="18">
        <f t="shared" si="453"/>
        <v>6.6666666666666671E-3</v>
      </c>
      <c r="M615" s="6">
        <f t="shared" si="454"/>
        <v>1271.3389298725615</v>
      </c>
      <c r="N615" s="6">
        <f t="shared" si="491"/>
        <v>4.9582218265029896</v>
      </c>
      <c r="O615" s="6">
        <f t="shared" si="455"/>
        <v>2531548.5304387929</v>
      </c>
      <c r="P615" s="6">
        <f>IF($B615&lt;$D$12,0,IF('Plot Data'!X565&gt;0,'Plot Data'!X565,MAX(0,MIN($D$15,$O615))))</f>
        <v>11881</v>
      </c>
      <c r="Q615" s="97">
        <f t="shared" si="456"/>
        <v>10211.447453620554</v>
      </c>
      <c r="R615" s="97">
        <f t="shared" si="457"/>
        <v>1669.5525463794445</v>
      </c>
      <c r="S615" s="6">
        <f t="shared" si="458"/>
        <v>1070.7500584353638</v>
      </c>
      <c r="T615" s="6"/>
      <c r="U615" s="6"/>
      <c r="V615" s="6">
        <f t="shared" si="459"/>
        <v>200.58887143719764</v>
      </c>
      <c r="W615" s="149">
        <f t="shared" si="492"/>
        <v>0.93383485089720109</v>
      </c>
      <c r="X615" s="97">
        <f t="shared" si="460"/>
        <v>20239.555611762094</v>
      </c>
      <c r="Y615" s="6">
        <f t="shared" si="461"/>
        <v>264.7589827149331</v>
      </c>
      <c r="Z615" s="6">
        <f t="shared" si="462"/>
        <v>1031.1450390376594</v>
      </c>
      <c r="AA615" s="6">
        <f t="shared" si="463"/>
        <v>1006.0841343167457</v>
      </c>
      <c r="AB615" s="6">
        <f t="shared" si="464"/>
        <v>53.472255458195832</v>
      </c>
      <c r="AC615" s="6">
        <f t="shared" si="465"/>
        <v>55.551675924046179</v>
      </c>
      <c r="AD615" s="6">
        <f t="array" ref="AD615">SUM(($A615-A585:A615=J585:J615)*(N585:N615))</f>
        <v>5.2135449071740938</v>
      </c>
      <c r="AE615" s="6">
        <f t="shared" si="466"/>
        <v>7493888.4094819669</v>
      </c>
      <c r="AF615" s="6">
        <f t="shared" si="493"/>
        <v>3159181.4071132587</v>
      </c>
      <c r="AG615" s="6">
        <f t="shared" si="494"/>
        <v>583709.83360547828</v>
      </c>
      <c r="AH615" s="6">
        <f t="shared" si="467"/>
        <v>2796567.2510592113</v>
      </c>
      <c r="AI615" s="6">
        <f t="shared" si="468"/>
        <v>426626.06877134938</v>
      </c>
      <c r="AJ615" s="6">
        <f t="shared" si="469"/>
        <v>3861.5022905908463</v>
      </c>
      <c r="AK615" s="6">
        <f t="shared" si="470"/>
        <v>5190.7711713995495</v>
      </c>
      <c r="AL615" s="6">
        <f t="shared" si="471"/>
        <v>729.86787596024828</v>
      </c>
      <c r="AM615" s="6">
        <f t="shared" si="472"/>
        <v>9782.1413379506448</v>
      </c>
      <c r="AN615" s="6">
        <f t="shared" si="473"/>
        <v>518021.70759470842</v>
      </c>
      <c r="AO615" s="6">
        <f t="shared" si="474"/>
        <v>6111.5905180401232</v>
      </c>
      <c r="AP615" s="6">
        <f t="shared" si="475"/>
        <v>5.1974376206775821</v>
      </c>
      <c r="AQ615" s="14">
        <f t="shared" si="476"/>
        <v>15</v>
      </c>
      <c r="AR615" s="146">
        <f t="shared" si="477"/>
        <v>0</v>
      </c>
      <c r="AS615" s="146">
        <f t="shared" si="478"/>
        <v>0.4</v>
      </c>
      <c r="AT615" s="146">
        <f t="shared" si="479"/>
        <v>1</v>
      </c>
      <c r="AU615" s="77">
        <f t="shared" si="480"/>
        <v>0</v>
      </c>
      <c r="AV615" s="77">
        <f t="shared" si="481"/>
        <v>398.16659450042744</v>
      </c>
      <c r="AW615" s="77">
        <f t="shared" si="482"/>
        <v>20.956136552654073</v>
      </c>
      <c r="AX615" s="77">
        <f t="shared" si="483"/>
        <v>31.771077925791968</v>
      </c>
      <c r="AY615" s="6">
        <f t="shared" si="495"/>
        <v>450.89380897887349</v>
      </c>
      <c r="AZ615" s="6">
        <f t="shared" si="484"/>
        <v>448171.04268481134</v>
      </c>
      <c r="BA615" s="6">
        <f t="shared" si="485"/>
        <v>455.14617816110177</v>
      </c>
      <c r="BB615" s="6">
        <f t="shared" si="486"/>
        <v>960541.50822204817</v>
      </c>
      <c r="BC615" s="6">
        <f t="shared" si="487"/>
        <v>192108.30164440974</v>
      </c>
      <c r="BD615" s="6">
        <f t="shared" si="488"/>
        <v>38110.902755642164</v>
      </c>
      <c r="BE615" s="6">
        <f t="shared" si="489"/>
        <v>3841776</v>
      </c>
      <c r="BF615" s="6">
        <f t="shared" si="496"/>
        <v>2796567.2510592113</v>
      </c>
      <c r="BG615" s="6"/>
      <c r="BH615" s="6"/>
      <c r="BI615" s="51">
        <f t="shared" si="490"/>
        <v>0.49945916408134422</v>
      </c>
      <c r="BT615" s="18"/>
    </row>
    <row r="616" spans="1:72">
      <c r="A616">
        <f t="shared" si="498"/>
        <v>593</v>
      </c>
      <c r="B616" s="30">
        <f t="shared" si="499"/>
        <v>44362</v>
      </c>
      <c r="C616" s="14">
        <f t="shared" si="445"/>
        <v>13</v>
      </c>
      <c r="D616" s="14">
        <f t="shared" si="446"/>
        <v>4</v>
      </c>
      <c r="E616" s="14">
        <f t="shared" si="447"/>
        <v>4</v>
      </c>
      <c r="F616" s="53">
        <f t="shared" si="448"/>
        <v>44362</v>
      </c>
      <c r="G616" s="66">
        <f t="shared" si="449"/>
        <v>1.9</v>
      </c>
      <c r="H616" s="66">
        <f t="shared" si="497"/>
        <v>0.1</v>
      </c>
      <c r="I616" s="172">
        <f t="shared" si="450"/>
        <v>3.8999999999999998E-3</v>
      </c>
      <c r="J616" s="14">
        <f t="shared" si="451"/>
        <v>6</v>
      </c>
      <c r="K616" s="18">
        <f t="shared" si="452"/>
        <v>0.13862941290966627</v>
      </c>
      <c r="L616" s="18">
        <f t="shared" si="453"/>
        <v>6.6666666666666671E-3</v>
      </c>
      <c r="M616" s="6">
        <f t="shared" si="454"/>
        <v>1259.777141373216</v>
      </c>
      <c r="N616" s="6">
        <f t="shared" si="491"/>
        <v>4.9131308513555423</v>
      </c>
      <c r="O616" s="6">
        <f t="shared" si="455"/>
        <v>2519714.3279224131</v>
      </c>
      <c r="P616" s="6">
        <f>IF($B616&lt;$D$12,0,IF('Plot Data'!X566&gt;0,'Plot Data'!X566,MAX(0,MIN($D$15,$O616))))</f>
        <v>13394</v>
      </c>
      <c r="Q616" s="97">
        <f t="shared" si="456"/>
        <v>11507.135843986536</v>
      </c>
      <c r="R616" s="97">
        <f t="shared" si="457"/>
        <v>1886.8641560134624</v>
      </c>
      <c r="S616" s="6">
        <f t="shared" si="458"/>
        <v>1063.3128953456612</v>
      </c>
      <c r="T616" s="6"/>
      <c r="U616" s="6"/>
      <c r="V616" s="6">
        <f t="shared" si="459"/>
        <v>196.46424602755459</v>
      </c>
      <c r="W616" s="149">
        <f t="shared" si="492"/>
        <v>0.93352054205857393</v>
      </c>
      <c r="X616" s="97">
        <f t="shared" si="460"/>
        <v>27418.05482993041</v>
      </c>
      <c r="Y616" s="6">
        <f t="shared" si="461"/>
        <v>267.36127729097916</v>
      </c>
      <c r="Z616" s="6">
        <f t="shared" si="462"/>
        <v>1023.2820032031268</v>
      </c>
      <c r="AA616" s="6">
        <f t="shared" si="463"/>
        <v>1015.9728537057208</v>
      </c>
      <c r="AB616" s="6">
        <f t="shared" si="464"/>
        <v>52.813150365479736</v>
      </c>
      <c r="AC616" s="6">
        <f t="shared" si="465"/>
        <v>53.971126262923825</v>
      </c>
      <c r="AD616" s="6">
        <f t="array" ref="AD616">SUM(($A616-A586:A616=J586:J616)*(N586:N616))</f>
        <v>5.1492821606342734</v>
      </c>
      <c r="AE616" s="6">
        <f t="shared" si="466"/>
        <v>7493883.2601998067</v>
      </c>
      <c r="AF616" s="6">
        <f t="shared" si="493"/>
        <v>3146610.9583739266</v>
      </c>
      <c r="AG616" s="6">
        <f t="shared" si="494"/>
        <v>567602.45037350687</v>
      </c>
      <c r="AH616" s="6">
        <f t="shared" si="467"/>
        <v>2823985.3058891417</v>
      </c>
      <c r="AI616" s="6">
        <f t="shared" si="468"/>
        <v>428512.93292736285</v>
      </c>
      <c r="AJ616" s="6">
        <f t="shared" si="469"/>
        <v>3830.6361514699565</v>
      </c>
      <c r="AK616" s="6">
        <f t="shared" si="470"/>
        <v>5145.267170531476</v>
      </c>
      <c r="AL616" s="6">
        <f t="shared" si="471"/>
        <v>723.56061790216995</v>
      </c>
      <c r="AM616" s="6">
        <f t="shared" si="472"/>
        <v>9699.4639399036023</v>
      </c>
      <c r="AN616" s="6">
        <f t="shared" si="473"/>
        <v>517472.14869595453</v>
      </c>
      <c r="AO616" s="6">
        <f t="shared" si="474"/>
        <v>6116.7398002007576</v>
      </c>
      <c r="AP616" s="6">
        <f t="shared" si="475"/>
        <v>5.1743745101947365</v>
      </c>
      <c r="AQ616" s="14">
        <f t="shared" si="476"/>
        <v>15</v>
      </c>
      <c r="AR616" s="146">
        <f t="shared" si="477"/>
        <v>0</v>
      </c>
      <c r="AS616" s="146">
        <f t="shared" si="478"/>
        <v>0.4</v>
      </c>
      <c r="AT616" s="146">
        <f t="shared" si="479"/>
        <v>1</v>
      </c>
      <c r="AU616" s="77">
        <f t="shared" si="480"/>
        <v>0</v>
      </c>
      <c r="AV616" s="77">
        <f t="shared" si="481"/>
        <v>395.04170861125544</v>
      </c>
      <c r="AW616" s="77">
        <f t="shared" si="482"/>
        <v>20.791668874276599</v>
      </c>
      <c r="AX616" s="77">
        <f t="shared" si="483"/>
        <v>32.083353274917499</v>
      </c>
      <c r="AY616" s="6">
        <f t="shared" si="495"/>
        <v>447.91673076044952</v>
      </c>
      <c r="AZ616" s="6">
        <f t="shared" si="484"/>
        <v>448618.95941557176</v>
      </c>
      <c r="BA616" s="6">
        <f t="shared" si="485"/>
        <v>453.58390037700468</v>
      </c>
      <c r="BB616" s="6">
        <f t="shared" si="486"/>
        <v>961801.28536342143</v>
      </c>
      <c r="BC616" s="6">
        <f t="shared" si="487"/>
        <v>192360.25707268438</v>
      </c>
      <c r="BD616" s="6">
        <f t="shared" si="488"/>
        <v>38163.715906007645</v>
      </c>
      <c r="BE616" s="6">
        <f t="shared" si="489"/>
        <v>3855170</v>
      </c>
      <c r="BF616" s="6">
        <f t="shared" si="496"/>
        <v>2823985.3058891417</v>
      </c>
      <c r="BG616" s="6"/>
      <c r="BH616" s="6"/>
      <c r="BI616" s="51">
        <f t="shared" si="490"/>
        <v>0.4956326753145075</v>
      </c>
      <c r="BT616" s="18"/>
    </row>
    <row r="617" spans="1:72">
      <c r="A617">
        <f t="shared" si="498"/>
        <v>594</v>
      </c>
      <c r="B617" s="30">
        <f t="shared" si="499"/>
        <v>44363</v>
      </c>
      <c r="C617" s="14">
        <f t="shared" si="445"/>
        <v>13</v>
      </c>
      <c r="D617" s="14">
        <f t="shared" si="446"/>
        <v>4</v>
      </c>
      <c r="E617" s="14">
        <f t="shared" si="447"/>
        <v>4</v>
      </c>
      <c r="F617" s="53">
        <f t="shared" si="448"/>
        <v>44363</v>
      </c>
      <c r="G617" s="66">
        <f t="shared" si="449"/>
        <v>1.9</v>
      </c>
      <c r="H617" s="66">
        <f t="shared" si="497"/>
        <v>0.1</v>
      </c>
      <c r="I617" s="172">
        <f t="shared" si="450"/>
        <v>3.8999999999999998E-3</v>
      </c>
      <c r="J617" s="14">
        <f t="shared" si="451"/>
        <v>6</v>
      </c>
      <c r="K617" s="18">
        <f t="shared" si="452"/>
        <v>0.13801664066980493</v>
      </c>
      <c r="L617" s="18">
        <f t="shared" si="453"/>
        <v>6.6666666666666671E-3</v>
      </c>
      <c r="M617" s="6">
        <f t="shared" si="454"/>
        <v>1243.647760932261</v>
      </c>
      <c r="N617" s="6">
        <f t="shared" si="491"/>
        <v>4.8502262676358177</v>
      </c>
      <c r="O617" s="6">
        <f t="shared" si="455"/>
        <v>2506386.2268209178</v>
      </c>
      <c r="P617" s="6">
        <f>IF($B617&lt;$D$12,0,IF('Plot Data'!X567&gt;0,'Plot Data'!X567,MAX(0,MIN($D$15,$O617))))</f>
        <v>12768</v>
      </c>
      <c r="Q617" s="97">
        <f t="shared" si="456"/>
        <v>10964.797342887359</v>
      </c>
      <c r="R617" s="97">
        <f t="shared" si="457"/>
        <v>1803.2026571126401</v>
      </c>
      <c r="S617" s="6">
        <f t="shared" si="458"/>
        <v>1053.5947298263475</v>
      </c>
      <c r="T617" s="6"/>
      <c r="U617" s="6"/>
      <c r="V617" s="6">
        <f t="shared" si="459"/>
        <v>190.05303110591339</v>
      </c>
      <c r="W617" s="149">
        <f t="shared" si="492"/>
        <v>0.93320796693050478</v>
      </c>
      <c r="X617" s="97">
        <f t="shared" si="460"/>
        <v>27813.704089698258</v>
      </c>
      <c r="Y617" s="6">
        <f t="shared" si="461"/>
        <v>264.06575182739869</v>
      </c>
      <c r="Z617" s="6">
        <f t="shared" si="462"/>
        <v>1017.0711438980493</v>
      </c>
      <c r="AA617" s="6">
        <f t="shared" si="463"/>
        <v>1003.4498569441149</v>
      </c>
      <c r="AB617" s="6">
        <f t="shared" si="464"/>
        <v>52.390341381635182</v>
      </c>
      <c r="AC617" s="6">
        <f t="shared" si="465"/>
        <v>52.310201785210147</v>
      </c>
      <c r="AD617" s="6">
        <f t="array" ref="AD617">SUM(($A617-A587:A617=J587:J617)*(N587:N617))</f>
        <v>5.10805828470943</v>
      </c>
      <c r="AE617" s="6">
        <f t="shared" si="466"/>
        <v>7493878.1521415217</v>
      </c>
      <c r="AF617" s="6">
        <f t="shared" si="493"/>
        <v>3134592.5663012131</v>
      </c>
      <c r="AG617" s="6">
        <f t="shared" si="494"/>
        <v>550563.49059559009</v>
      </c>
      <c r="AH617" s="6">
        <f t="shared" si="467"/>
        <v>2851799.0099788401</v>
      </c>
      <c r="AI617" s="6">
        <f t="shared" si="468"/>
        <v>430316.13558447547</v>
      </c>
      <c r="AJ617" s="6">
        <f t="shared" si="469"/>
        <v>3793.1470166767695</v>
      </c>
      <c r="AK617" s="6">
        <f t="shared" si="470"/>
        <v>5106.4981161037758</v>
      </c>
      <c r="AL617" s="6">
        <f t="shared" si="471"/>
        <v>718.53269921388562</v>
      </c>
      <c r="AM617" s="6">
        <f t="shared" si="472"/>
        <v>9618.1778319944297</v>
      </c>
      <c r="AN617" s="6">
        <f t="shared" si="473"/>
        <v>516988.77184939862</v>
      </c>
      <c r="AO617" s="6">
        <f t="shared" si="474"/>
        <v>6121.8478584854674</v>
      </c>
      <c r="AP617" s="6">
        <f t="shared" si="475"/>
        <v>5.1553571099646955</v>
      </c>
      <c r="AQ617" s="14">
        <f t="shared" si="476"/>
        <v>15</v>
      </c>
      <c r="AR617" s="146">
        <f t="shared" si="477"/>
        <v>0</v>
      </c>
      <c r="AS617" s="146">
        <f t="shared" si="478"/>
        <v>0.4</v>
      </c>
      <c r="AT617" s="146">
        <f t="shared" si="479"/>
        <v>1</v>
      </c>
      <c r="AU617" s="77">
        <f t="shared" si="480"/>
        <v>0</v>
      </c>
      <c r="AV617" s="77">
        <f t="shared" si="481"/>
        <v>391.83511483431067</v>
      </c>
      <c r="AW617" s="77">
        <f t="shared" si="482"/>
        <v>20.622900780753188</v>
      </c>
      <c r="AX617" s="77">
        <f t="shared" si="483"/>
        <v>31.687890219287841</v>
      </c>
      <c r="AY617" s="6">
        <f t="shared" si="495"/>
        <v>444.14590583435171</v>
      </c>
      <c r="AZ617" s="6">
        <f t="shared" si="484"/>
        <v>449063.1053214061</v>
      </c>
      <c r="BA617" s="6">
        <f t="shared" si="485"/>
        <v>452.21550015675268</v>
      </c>
      <c r="BB617" s="6">
        <f t="shared" si="486"/>
        <v>963044.93312435364</v>
      </c>
      <c r="BC617" s="6">
        <f t="shared" si="487"/>
        <v>192608.98662487083</v>
      </c>
      <c r="BD617" s="6">
        <f t="shared" si="488"/>
        <v>38216.106247389282</v>
      </c>
      <c r="BE617" s="6">
        <f t="shared" si="489"/>
        <v>3867938</v>
      </c>
      <c r="BF617" s="6">
        <f t="shared" si="496"/>
        <v>2851799.0099788401</v>
      </c>
      <c r="BG617" s="6"/>
      <c r="BH617" s="6"/>
      <c r="BI617" s="51">
        <f t="shared" si="490"/>
        <v>0.49175553459508786</v>
      </c>
      <c r="BT617" s="18"/>
    </row>
    <row r="618" spans="1:72">
      <c r="A618">
        <f t="shared" si="498"/>
        <v>595</v>
      </c>
      <c r="B618" s="30">
        <f t="shared" si="499"/>
        <v>44364</v>
      </c>
      <c r="C618" s="14">
        <f t="shared" si="445"/>
        <v>13</v>
      </c>
      <c r="D618" s="14">
        <f t="shared" si="446"/>
        <v>4</v>
      </c>
      <c r="E618" s="14">
        <f t="shared" si="447"/>
        <v>4</v>
      </c>
      <c r="F618" s="53">
        <f t="shared" si="448"/>
        <v>44364</v>
      </c>
      <c r="G618" s="66">
        <f t="shared" si="449"/>
        <v>1.9</v>
      </c>
      <c r="H618" s="66">
        <f t="shared" si="497"/>
        <v>0.1</v>
      </c>
      <c r="I618" s="172">
        <f t="shared" si="450"/>
        <v>3.8999999999999998E-3</v>
      </c>
      <c r="J618" s="14">
        <f t="shared" si="451"/>
        <v>6</v>
      </c>
      <c r="K618" s="18">
        <f t="shared" si="452"/>
        <v>0.13739302332143166</v>
      </c>
      <c r="L618" s="18">
        <f t="shared" si="453"/>
        <v>6.6666666666666671E-3</v>
      </c>
      <c r="M618" s="6">
        <f t="shared" si="454"/>
        <v>1227.5393692753423</v>
      </c>
      <c r="N618" s="6">
        <f t="shared" si="491"/>
        <v>4.7874035401738348</v>
      </c>
      <c r="O618" s="6">
        <f t="shared" si="455"/>
        <v>2493682.978163098</v>
      </c>
      <c r="P618" s="6">
        <f>IF($B618&lt;$D$12,0,IF('Plot Data'!X568&gt;0,'Plot Data'!X568,MAX(0,MIN($D$15,$O618))))</f>
        <v>11120</v>
      </c>
      <c r="Q618" s="97">
        <f t="shared" si="456"/>
        <v>9545.6368376893624</v>
      </c>
      <c r="R618" s="97">
        <f t="shared" si="457"/>
        <v>1574.3631623106394</v>
      </c>
      <c r="S618" s="6">
        <f t="shared" si="458"/>
        <v>1044.1445958771021</v>
      </c>
      <c r="T618" s="6"/>
      <c r="U618" s="6"/>
      <c r="V618" s="6">
        <f t="shared" si="459"/>
        <v>183.3947733982402</v>
      </c>
      <c r="W618" s="149">
        <f t="shared" si="492"/>
        <v>0.93289711184012536</v>
      </c>
      <c r="X618" s="97">
        <f t="shared" si="460"/>
        <v>26399.195070683461</v>
      </c>
      <c r="Y618" s="6">
        <f t="shared" si="461"/>
        <v>261.95170690817594</v>
      </c>
      <c r="Z618" s="6">
        <f t="shared" si="462"/>
        <v>1007.8217130985728</v>
      </c>
      <c r="AA618" s="6">
        <f t="shared" si="463"/>
        <v>995.41648625106848</v>
      </c>
      <c r="AB618" s="6">
        <f t="shared" si="464"/>
        <v>51.979172185691496</v>
      </c>
      <c r="AC618" s="6">
        <f t="shared" si="465"/>
        <v>50.628171331013412</v>
      </c>
      <c r="AD618" s="6">
        <f t="array" ref="AD618">SUM(($A618-A588:A618=J588:J618)*(N588:N618))</f>
        <v>5.067969288104921</v>
      </c>
      <c r="AE618" s="6">
        <f t="shared" si="466"/>
        <v>7493873.0841722339</v>
      </c>
      <c r="AF618" s="6">
        <f t="shared" si="493"/>
        <v>3124002.7848676466</v>
      </c>
      <c r="AG618" s="6">
        <f t="shared" si="494"/>
        <v>533526.53758919763</v>
      </c>
      <c r="AH618" s="6">
        <f t="shared" si="467"/>
        <v>2878198.2050495236</v>
      </c>
      <c r="AI618" s="6">
        <f t="shared" si="468"/>
        <v>431890.49874678609</v>
      </c>
      <c r="AJ618" s="6">
        <f t="shared" si="469"/>
        <v>3750.9129659453633</v>
      </c>
      <c r="AK618" s="6">
        <f t="shared" si="470"/>
        <v>5066.9241707655883</v>
      </c>
      <c r="AL618" s="6">
        <f t="shared" si="471"/>
        <v>714.81573078045881</v>
      </c>
      <c r="AM618" s="6">
        <f t="shared" si="472"/>
        <v>9532.6528674914116</v>
      </c>
      <c r="AN618" s="6">
        <f t="shared" si="473"/>
        <v>516722.40505157824</v>
      </c>
      <c r="AO618" s="6">
        <f t="shared" si="474"/>
        <v>6126.9158277735723</v>
      </c>
      <c r="AP618" s="6">
        <f t="shared" si="475"/>
        <v>5.1382459642940637</v>
      </c>
      <c r="AQ618" s="14">
        <f t="shared" si="476"/>
        <v>15</v>
      </c>
      <c r="AR618" s="146">
        <f t="shared" si="477"/>
        <v>0</v>
      </c>
      <c r="AS618" s="146">
        <f t="shared" si="478"/>
        <v>0.4</v>
      </c>
      <c r="AT618" s="146">
        <f t="shared" si="479"/>
        <v>1</v>
      </c>
      <c r="AU618" s="77">
        <f t="shared" si="480"/>
        <v>0</v>
      </c>
      <c r="AV618" s="77">
        <f t="shared" si="481"/>
        <v>388.84716121718827</v>
      </c>
      <c r="AW618" s="77">
        <f t="shared" si="482"/>
        <v>20.465640064062537</v>
      </c>
      <c r="AX618" s="77">
        <f t="shared" si="483"/>
        <v>31.434204828981109</v>
      </c>
      <c r="AY618" s="6">
        <f t="shared" si="495"/>
        <v>440.74700611023195</v>
      </c>
      <c r="AZ618" s="6">
        <f t="shared" si="484"/>
        <v>449503.8523275163</v>
      </c>
      <c r="BA618" s="6">
        <f t="shared" si="485"/>
        <v>450.38592371831015</v>
      </c>
      <c r="BB618" s="6">
        <f t="shared" si="486"/>
        <v>964272.47249362897</v>
      </c>
      <c r="BC618" s="6">
        <f t="shared" si="487"/>
        <v>192854.49449872589</v>
      </c>
      <c r="BD618" s="6">
        <f t="shared" si="488"/>
        <v>38268.085419574971</v>
      </c>
      <c r="BE618" s="6">
        <f t="shared" si="489"/>
        <v>3879058</v>
      </c>
      <c r="BF618" s="6">
        <f t="shared" si="496"/>
        <v>2878198.2050495236</v>
      </c>
      <c r="BG618" s="6"/>
      <c r="BH618" s="6"/>
      <c r="BI618" s="51">
        <f t="shared" si="490"/>
        <v>0.488069290922726</v>
      </c>
      <c r="BT618" s="18"/>
    </row>
    <row r="619" spans="1:72">
      <c r="A619">
        <f t="shared" si="498"/>
        <v>596</v>
      </c>
      <c r="B619" s="30">
        <f t="shared" si="499"/>
        <v>44365</v>
      </c>
      <c r="C619" s="14">
        <f t="shared" si="445"/>
        <v>13</v>
      </c>
      <c r="D619" s="14">
        <f t="shared" si="446"/>
        <v>4</v>
      </c>
      <c r="E619" s="14">
        <f t="shared" si="447"/>
        <v>4</v>
      </c>
      <c r="F619" s="53">
        <f t="shared" si="448"/>
        <v>44365</v>
      </c>
      <c r="G619" s="66">
        <f t="shared" si="449"/>
        <v>1.9</v>
      </c>
      <c r="H619" s="66">
        <f t="shared" si="497"/>
        <v>0.1</v>
      </c>
      <c r="I619" s="172">
        <f t="shared" si="450"/>
        <v>3.8999999999999998E-3</v>
      </c>
      <c r="J619" s="14">
        <f t="shared" si="451"/>
        <v>6</v>
      </c>
      <c r="K619" s="18">
        <f t="shared" si="452"/>
        <v>0.13679753164283451</v>
      </c>
      <c r="L619" s="18">
        <f t="shared" si="453"/>
        <v>6.6666666666666671E-3</v>
      </c>
      <c r="M619" s="6">
        <f t="shared" si="454"/>
        <v>1211.0237929357806</v>
      </c>
      <c r="N619" s="6">
        <f t="shared" si="491"/>
        <v>4.7229927924495447</v>
      </c>
      <c r="O619" s="6">
        <f t="shared" si="455"/>
        <v>2482631.3666090313</v>
      </c>
      <c r="P619" s="6">
        <f>IF($B619&lt;$D$12,0,IF('Plot Data'!X569&gt;0,'Plot Data'!X569,MAX(0,MIN($D$15,$O619))))</f>
        <v>12636.5</v>
      </c>
      <c r="Q619" s="97">
        <f t="shared" si="456"/>
        <v>10843.021412405989</v>
      </c>
      <c r="R619" s="97">
        <f t="shared" si="457"/>
        <v>1793.4785875940111</v>
      </c>
      <c r="S619" s="6">
        <f t="shared" si="458"/>
        <v>1034.3708465831439</v>
      </c>
      <c r="T619" s="6"/>
      <c r="U619" s="6"/>
      <c r="V619" s="6">
        <f t="shared" si="459"/>
        <v>176.65294635263669</v>
      </c>
      <c r="W619" s="149">
        <f t="shared" si="492"/>
        <v>0.93258822556767285</v>
      </c>
      <c r="X619" s="97">
        <f t="shared" si="460"/>
        <v>27589.225589408325</v>
      </c>
      <c r="Y619" s="6">
        <f t="shared" si="461"/>
        <v>259.89586092845747</v>
      </c>
      <c r="Z619" s="6">
        <f t="shared" si="462"/>
        <v>994.9182087458089</v>
      </c>
      <c r="AA619" s="6">
        <f t="shared" si="463"/>
        <v>987.60427152813838</v>
      </c>
      <c r="AB619" s="6">
        <f t="shared" si="464"/>
        <v>51.557251951882975</v>
      </c>
      <c r="AC619" s="6">
        <f t="shared" si="465"/>
        <v>48.98039924681359</v>
      </c>
      <c r="AD619" s="6">
        <f t="array" ref="AD619">SUM(($A619-A589:A619=J589:J619)*(N589:N619))</f>
        <v>5.0268320653085894</v>
      </c>
      <c r="AE619" s="6">
        <f t="shared" si="466"/>
        <v>7493868.0573401684</v>
      </c>
      <c r="AF619" s="6">
        <f t="shared" si="493"/>
        <v>3112125.3926086575</v>
      </c>
      <c r="AG619" s="6">
        <f t="shared" si="494"/>
        <v>516603.68046584271</v>
      </c>
      <c r="AH619" s="6">
        <f t="shared" si="467"/>
        <v>2905787.4306389322</v>
      </c>
      <c r="AI619" s="6">
        <f t="shared" si="468"/>
        <v>433683.97733438009</v>
      </c>
      <c r="AJ619" s="6">
        <f t="shared" si="469"/>
        <v>3707.1226892068776</v>
      </c>
      <c r="AK619" s="6">
        <f t="shared" si="470"/>
        <v>5022.6808560313766</v>
      </c>
      <c r="AL619" s="6">
        <f t="shared" si="471"/>
        <v>712.36575142021968</v>
      </c>
      <c r="AM619" s="6">
        <f t="shared" si="472"/>
        <v>9442.1692966584742</v>
      </c>
      <c r="AN619" s="6">
        <f t="shared" si="473"/>
        <v>516225.40699568763</v>
      </c>
      <c r="AO619" s="6">
        <f t="shared" si="474"/>
        <v>6131.9426598388809</v>
      </c>
      <c r="AP619" s="6">
        <f t="shared" si="475"/>
        <v>5.1232983198959641</v>
      </c>
      <c r="AQ619" s="14">
        <f t="shared" si="476"/>
        <v>15</v>
      </c>
      <c r="AR619" s="146">
        <f t="shared" si="477"/>
        <v>0</v>
      </c>
      <c r="AS619" s="146">
        <f t="shared" si="478"/>
        <v>0.4</v>
      </c>
      <c r="AT619" s="146">
        <f t="shared" si="479"/>
        <v>1</v>
      </c>
      <c r="AU619" s="77">
        <f t="shared" si="480"/>
        <v>0</v>
      </c>
      <c r="AV619" s="77">
        <f t="shared" si="481"/>
        <v>386.48703468125876</v>
      </c>
      <c r="AW619" s="77">
        <f t="shared" si="482"/>
        <v>20.341422877960984</v>
      </c>
      <c r="AX619" s="77">
        <f t="shared" si="483"/>
        <v>31.187503311414897</v>
      </c>
      <c r="AY619" s="6">
        <f t="shared" si="495"/>
        <v>438.01596087063467</v>
      </c>
      <c r="AZ619" s="6">
        <f t="shared" si="484"/>
        <v>449941.86828838696</v>
      </c>
      <c r="BA619" s="6">
        <f t="shared" si="485"/>
        <v>447.88263653395865</v>
      </c>
      <c r="BB619" s="6">
        <f t="shared" si="486"/>
        <v>965483.49628656474</v>
      </c>
      <c r="BC619" s="6">
        <f t="shared" si="487"/>
        <v>193096.69925731304</v>
      </c>
      <c r="BD619" s="6">
        <f t="shared" si="488"/>
        <v>38319.642671526854</v>
      </c>
      <c r="BE619" s="6">
        <f t="shared" si="489"/>
        <v>3891694.5</v>
      </c>
      <c r="BF619" s="6">
        <f t="shared" si="496"/>
        <v>2905787.4306389322</v>
      </c>
      <c r="BG619" s="6"/>
      <c r="BH619" s="6"/>
      <c r="BI619" s="51">
        <f t="shared" si="490"/>
        <v>0.48422644291424327</v>
      </c>
      <c r="BT619" s="18"/>
    </row>
    <row r="620" spans="1:72">
      <c r="A620">
        <f t="shared" si="498"/>
        <v>597</v>
      </c>
      <c r="B620" s="30">
        <f t="shared" si="499"/>
        <v>44366</v>
      </c>
      <c r="C620" s="14">
        <f t="shared" si="445"/>
        <v>13</v>
      </c>
      <c r="D620" s="14">
        <f t="shared" si="446"/>
        <v>4</v>
      </c>
      <c r="E620" s="14">
        <f t="shared" si="447"/>
        <v>4</v>
      </c>
      <c r="F620" s="53">
        <f t="shared" si="448"/>
        <v>44366</v>
      </c>
      <c r="G620" s="66">
        <f t="shared" si="449"/>
        <v>1.9</v>
      </c>
      <c r="H620" s="66">
        <f t="shared" si="497"/>
        <v>0.1</v>
      </c>
      <c r="I620" s="172">
        <f t="shared" si="450"/>
        <v>3.8999999999999998E-3</v>
      </c>
      <c r="J620" s="14">
        <f t="shared" si="451"/>
        <v>6</v>
      </c>
      <c r="K620" s="18">
        <f t="shared" si="452"/>
        <v>0.13617403608373801</v>
      </c>
      <c r="L620" s="18">
        <f t="shared" si="453"/>
        <v>6.6666666666666671E-3</v>
      </c>
      <c r="M620" s="6">
        <f t="shared" si="454"/>
        <v>1193.5216879826862</v>
      </c>
      <c r="N620" s="6">
        <f t="shared" si="491"/>
        <v>4.654734583132476</v>
      </c>
      <c r="O620" s="6">
        <f t="shared" si="455"/>
        <v>2470067.504836983</v>
      </c>
      <c r="P620" s="6">
        <f>IF($B620&lt;$D$12,0,IF('Plot Data'!X570&gt;0,'Plot Data'!X570,MAX(0,MIN($D$15,$O620))))</f>
        <v>6912</v>
      </c>
      <c r="Q620" s="97">
        <f t="shared" si="456"/>
        <v>5928.5917767534265</v>
      </c>
      <c r="R620" s="97">
        <f t="shared" si="457"/>
        <v>983.40822324657336</v>
      </c>
      <c r="S620" s="6">
        <f t="shared" si="458"/>
        <v>1023.606082736011</v>
      </c>
      <c r="T620" s="6"/>
      <c r="U620" s="6"/>
      <c r="V620" s="6">
        <f t="shared" si="459"/>
        <v>169.91560524667534</v>
      </c>
      <c r="W620" s="149">
        <f t="shared" si="492"/>
        <v>0.93228148889740681</v>
      </c>
      <c r="X620" s="97">
        <f t="shared" si="460"/>
        <v>24426.290539883375</v>
      </c>
      <c r="Y620" s="6">
        <f t="shared" si="461"/>
        <v>257.78625975941486</v>
      </c>
      <c r="Z620" s="6">
        <f t="shared" si="462"/>
        <v>982.03149542027393</v>
      </c>
      <c r="AA620" s="6">
        <f t="shared" si="463"/>
        <v>979.58778708577654</v>
      </c>
      <c r="AB620" s="6">
        <f t="shared" si="464"/>
        <v>51.164100160156345</v>
      </c>
      <c r="AC620" s="6">
        <f t="shared" si="465"/>
        <v>47.319795203467173</v>
      </c>
      <c r="AD620" s="6">
        <f t="array" ref="AD620">SUM(($A620-A590:A620=J590:J620)*(N590:N620))</f>
        <v>4.9884997656152432</v>
      </c>
      <c r="AE620" s="6">
        <f t="shared" si="466"/>
        <v>7493863.0688404031</v>
      </c>
      <c r="AF620" s="6">
        <f t="shared" si="493"/>
        <v>3105173.1947491681</v>
      </c>
      <c r="AG620" s="6">
        <f t="shared" si="494"/>
        <v>497936.0660974661</v>
      </c>
      <c r="AH620" s="6">
        <f t="shared" si="467"/>
        <v>2930213.7211788157</v>
      </c>
      <c r="AI620" s="6">
        <f t="shared" si="468"/>
        <v>434667.38555762667</v>
      </c>
      <c r="AJ620" s="6">
        <f t="shared" si="469"/>
        <v>3660.8266220098749</v>
      </c>
      <c r="AK620" s="6">
        <f t="shared" si="470"/>
        <v>4973.9604642057175</v>
      </c>
      <c r="AL620" s="6">
        <f t="shared" si="471"/>
        <v>711.22155661129364</v>
      </c>
      <c r="AM620" s="6">
        <f t="shared" si="472"/>
        <v>9346.008642826886</v>
      </c>
      <c r="AN620" s="6">
        <f t="shared" si="473"/>
        <v>516526.6926144897</v>
      </c>
      <c r="AO620" s="6">
        <f t="shared" si="474"/>
        <v>6136.9311596044963</v>
      </c>
      <c r="AP620" s="6">
        <f t="shared" si="475"/>
        <v>5.1024266620697745</v>
      </c>
      <c r="AQ620" s="14">
        <f t="shared" si="476"/>
        <v>15</v>
      </c>
      <c r="AR620" s="146">
        <f t="shared" si="477"/>
        <v>0</v>
      </c>
      <c r="AS620" s="146">
        <f t="shared" si="478"/>
        <v>0.4</v>
      </c>
      <c r="AT620" s="146">
        <f t="shared" si="479"/>
        <v>1</v>
      </c>
      <c r="AU620" s="77">
        <f t="shared" si="480"/>
        <v>0</v>
      </c>
      <c r="AV620" s="77">
        <f t="shared" si="481"/>
        <v>382.97225097745769</v>
      </c>
      <c r="AW620" s="77">
        <f t="shared" si="482"/>
        <v>20.156434261971455</v>
      </c>
      <c r="AX620" s="77">
        <f t="shared" si="483"/>
        <v>30.934351171129787</v>
      </c>
      <c r="AY620" s="6">
        <f t="shared" si="495"/>
        <v>434.06303641055894</v>
      </c>
      <c r="AZ620" s="6">
        <f t="shared" si="484"/>
        <v>450375.93132479751</v>
      </c>
      <c r="BA620" s="6">
        <f t="shared" si="485"/>
        <v>444.26931411195045</v>
      </c>
      <c r="BB620" s="6">
        <f t="shared" si="486"/>
        <v>966677.01797454746</v>
      </c>
      <c r="BC620" s="6">
        <f t="shared" si="487"/>
        <v>193335.40359490959</v>
      </c>
      <c r="BD620" s="6">
        <f t="shared" si="488"/>
        <v>38370.806771687006</v>
      </c>
      <c r="BE620" s="6">
        <f t="shared" si="489"/>
        <v>3898606.5</v>
      </c>
      <c r="BF620" s="6">
        <f t="shared" si="496"/>
        <v>2930213.7211788157</v>
      </c>
      <c r="BG620" s="6"/>
      <c r="BH620" s="6"/>
      <c r="BI620" s="51">
        <f t="shared" si="490"/>
        <v>0.48080799285330122</v>
      </c>
      <c r="BT620" s="18"/>
    </row>
    <row r="621" spans="1:72">
      <c r="A621">
        <f t="shared" si="498"/>
        <v>598</v>
      </c>
      <c r="B621" s="30">
        <f t="shared" si="499"/>
        <v>44367</v>
      </c>
      <c r="C621" s="14">
        <f t="shared" si="445"/>
        <v>13</v>
      </c>
      <c r="D621" s="14">
        <f t="shared" si="446"/>
        <v>4</v>
      </c>
      <c r="E621" s="14">
        <f t="shared" si="447"/>
        <v>4</v>
      </c>
      <c r="F621" s="53">
        <f t="shared" si="448"/>
        <v>44367</v>
      </c>
      <c r="G621" s="66">
        <f t="shared" si="449"/>
        <v>1.9</v>
      </c>
      <c r="H621" s="66">
        <f t="shared" si="497"/>
        <v>0.1</v>
      </c>
      <c r="I621" s="172">
        <f t="shared" si="450"/>
        <v>3.8999999999999998E-3</v>
      </c>
      <c r="J621" s="14">
        <f t="shared" si="451"/>
        <v>6</v>
      </c>
      <c r="K621" s="18">
        <f t="shared" si="452"/>
        <v>0.13561705321797005</v>
      </c>
      <c r="L621" s="18">
        <f t="shared" si="453"/>
        <v>6.6666666666666671E-3</v>
      </c>
      <c r="M621" s="6">
        <f t="shared" si="454"/>
        <v>1175.7658568412157</v>
      </c>
      <c r="N621" s="6">
        <f t="shared" si="491"/>
        <v>4.5854868416807415</v>
      </c>
      <c r="O621" s="6">
        <f t="shared" si="455"/>
        <v>2463233.001167939</v>
      </c>
      <c r="P621" s="6">
        <f>IF($B621&lt;$D$12,0,IF('Plot Data'!X571&gt;0,'Plot Data'!X571,MAX(0,MIN($D$15,$O621))))</f>
        <v>2901.5</v>
      </c>
      <c r="Q621" s="97">
        <f t="shared" si="456"/>
        <v>2487.6881864231736</v>
      </c>
      <c r="R621" s="97">
        <f t="shared" si="457"/>
        <v>413.81181357682607</v>
      </c>
      <c r="S621" s="6">
        <f t="shared" si="458"/>
        <v>1013.2794643886969</v>
      </c>
      <c r="T621" s="6"/>
      <c r="U621" s="6"/>
      <c r="V621" s="6">
        <f t="shared" si="459"/>
        <v>162.48639245251888</v>
      </c>
      <c r="W621" s="149">
        <f t="shared" si="492"/>
        <v>0.93197726699785965</v>
      </c>
      <c r="X621" s="97">
        <f t="shared" si="460"/>
        <v>6725.6498232112244</v>
      </c>
      <c r="Y621" s="6">
        <f t="shared" si="461"/>
        <v>255.8205008007817</v>
      </c>
      <c r="Z621" s="6">
        <f t="shared" si="462"/>
        <v>968.81903434862454</v>
      </c>
      <c r="AA621" s="6">
        <f t="shared" si="463"/>
        <v>972.11790304297051</v>
      </c>
      <c r="AB621" s="6">
        <f t="shared" si="464"/>
        <v>50.853557194902464</v>
      </c>
      <c r="AC621" s="6">
        <f t="shared" si="465"/>
        <v>45.719858497610204</v>
      </c>
      <c r="AD621" s="6">
        <f t="array" ref="AD621">SUM(($A621-A591:A621=J591:J621)*(N591:N621))</f>
        <v>4.9582218265029896</v>
      </c>
      <c r="AE621" s="6">
        <f t="shared" si="466"/>
        <v>7493858.1106185764</v>
      </c>
      <c r="AF621" s="6">
        <f t="shared" si="493"/>
        <v>3101672.227098356</v>
      </c>
      <c r="AG621" s="6">
        <f t="shared" si="494"/>
        <v>493535.61806822551</v>
      </c>
      <c r="AH621" s="6">
        <f t="shared" si="467"/>
        <v>2936939.3710020268</v>
      </c>
      <c r="AI621" s="6">
        <f t="shared" si="468"/>
        <v>435081.19737120351</v>
      </c>
      <c r="AJ621" s="6">
        <f t="shared" si="469"/>
        <v>3611.952943701684</v>
      </c>
      <c r="AK621" s="6">
        <f t="shared" si="470"/>
        <v>4919.8080383164697</v>
      </c>
      <c r="AL621" s="6">
        <f t="shared" si="471"/>
        <v>711.39703348208297</v>
      </c>
      <c r="AM621" s="6">
        <f t="shared" si="472"/>
        <v>9243.1580155002357</v>
      </c>
      <c r="AN621" s="6">
        <f t="shared" si="473"/>
        <v>517386.53906325425</v>
      </c>
      <c r="AO621" s="6">
        <f t="shared" si="474"/>
        <v>6141.8893814309995</v>
      </c>
      <c r="AP621" s="6">
        <f t="shared" si="475"/>
        <v>5.0732011854357291</v>
      </c>
      <c r="AQ621" s="14">
        <f t="shared" si="476"/>
        <v>15</v>
      </c>
      <c r="AR621" s="146">
        <f t="shared" si="477"/>
        <v>0</v>
      </c>
      <c r="AS621" s="146">
        <f t="shared" si="478"/>
        <v>0.4</v>
      </c>
      <c r="AT621" s="146">
        <f t="shared" si="479"/>
        <v>1</v>
      </c>
      <c r="AU621" s="77">
        <f t="shared" si="480"/>
        <v>0</v>
      </c>
      <c r="AV621" s="77">
        <f t="shared" si="481"/>
        <v>378.06891932340739</v>
      </c>
      <c r="AW621" s="77">
        <f t="shared" si="482"/>
        <v>19.898364174916175</v>
      </c>
      <c r="AX621" s="77">
        <f t="shared" si="483"/>
        <v>30.698460096093807</v>
      </c>
      <c r="AY621" s="6">
        <f t="shared" si="495"/>
        <v>428.66574359441739</v>
      </c>
      <c r="AZ621" s="6">
        <f t="shared" si="484"/>
        <v>450804.59706839191</v>
      </c>
      <c r="BA621" s="6">
        <f t="shared" si="485"/>
        <v>440.63545607992484</v>
      </c>
      <c r="BB621" s="6">
        <f t="shared" si="486"/>
        <v>967852.78383138869</v>
      </c>
      <c r="BC621" s="6">
        <f t="shared" si="487"/>
        <v>193570.55676627782</v>
      </c>
      <c r="BD621" s="6">
        <f t="shared" si="488"/>
        <v>38421.66032888191</v>
      </c>
      <c r="BE621" s="6">
        <f t="shared" si="489"/>
        <v>3901508</v>
      </c>
      <c r="BF621" s="6">
        <f t="shared" si="496"/>
        <v>2936939.3710020268</v>
      </c>
      <c r="BG621" s="6"/>
      <c r="BH621" s="6"/>
      <c r="BI621" s="51">
        <f t="shared" si="490"/>
        <v>0.47975392542758155</v>
      </c>
      <c r="BT621" s="18"/>
    </row>
    <row r="622" spans="1:72">
      <c r="A622">
        <f t="shared" si="498"/>
        <v>599</v>
      </c>
      <c r="B622" s="30">
        <f t="shared" si="499"/>
        <v>44368</v>
      </c>
      <c r="C622" s="14">
        <f t="shared" si="445"/>
        <v>13</v>
      </c>
      <c r="D622" s="14">
        <f t="shared" si="446"/>
        <v>4</v>
      </c>
      <c r="E622" s="14">
        <f t="shared" si="447"/>
        <v>4</v>
      </c>
      <c r="F622" s="53">
        <f t="shared" si="448"/>
        <v>44368</v>
      </c>
      <c r="G622" s="66">
        <f t="shared" si="449"/>
        <v>1.9</v>
      </c>
      <c r="H622" s="66">
        <f t="shared" si="497"/>
        <v>0.1</v>
      </c>
      <c r="I622" s="172">
        <f t="shared" si="450"/>
        <v>3.8999999999999998E-3</v>
      </c>
      <c r="J622" s="14">
        <f t="shared" si="451"/>
        <v>6</v>
      </c>
      <c r="K622" s="18">
        <f t="shared" si="452"/>
        <v>0.13544486051419027</v>
      </c>
      <c r="L622" s="18">
        <f t="shared" si="453"/>
        <v>6.6666666666666671E-3</v>
      </c>
      <c r="M622" s="6">
        <f t="shared" si="454"/>
        <v>1160.3258230397403</v>
      </c>
      <c r="N622" s="6">
        <f t="shared" si="491"/>
        <v>4.5252707098549871</v>
      </c>
      <c r="O622" s="6">
        <f t="shared" si="455"/>
        <v>2460414.7097126152</v>
      </c>
      <c r="P622" s="6">
        <f>IF($B622&lt;$D$12,0,IF('Plot Data'!X572&gt;0,'Plot Data'!X572,MAX(0,MIN($D$15,$O622))))</f>
        <v>6853</v>
      </c>
      <c r="Q622" s="97">
        <f t="shared" si="456"/>
        <v>5873.2839519069175</v>
      </c>
      <c r="R622" s="97">
        <f t="shared" si="457"/>
        <v>979.71604809308292</v>
      </c>
      <c r="S622" s="6">
        <f t="shared" si="458"/>
        <v>1001.0409786310001</v>
      </c>
      <c r="T622" s="6"/>
      <c r="U622" s="6"/>
      <c r="V622" s="6">
        <f t="shared" si="459"/>
        <v>159.2848444087401</v>
      </c>
      <c r="W622" s="149">
        <f t="shared" si="492"/>
        <v>0.93167647846602619</v>
      </c>
      <c r="X622" s="97">
        <f t="shared" si="460"/>
        <v>16482.898957164623</v>
      </c>
      <c r="Y622" s="6">
        <f t="shared" si="461"/>
        <v>254.26778597451232</v>
      </c>
      <c r="Z622" s="6">
        <f t="shared" si="462"/>
        <v>954.81735038614897</v>
      </c>
      <c r="AA622" s="6">
        <f t="shared" si="463"/>
        <v>966.21758670314671</v>
      </c>
      <c r="AB622" s="6">
        <f t="shared" si="464"/>
        <v>50.391085654928638</v>
      </c>
      <c r="AC622" s="6">
        <f t="shared" si="465"/>
        <v>44.245685486802074</v>
      </c>
      <c r="AD622" s="6">
        <f t="array" ref="AD622">SUM(($A622-A592:A622=J592:J622)*(N592:N622))</f>
        <v>4.9131308513555423</v>
      </c>
      <c r="AE622" s="6">
        <f t="shared" si="466"/>
        <v>7493853.1974877249</v>
      </c>
      <c r="AF622" s="6">
        <f t="shared" si="493"/>
        <v>3094797.902167818</v>
      </c>
      <c r="AG622" s="6">
        <f t="shared" si="494"/>
        <v>482766.71821855905</v>
      </c>
      <c r="AH622" s="6">
        <f t="shared" si="467"/>
        <v>2953422.2699591913</v>
      </c>
      <c r="AI622" s="6">
        <f t="shared" si="468"/>
        <v>436060.91341929662</v>
      </c>
      <c r="AJ622" s="6">
        <f t="shared" si="469"/>
        <v>3563.1936303807629</v>
      </c>
      <c r="AK622" s="6">
        <f t="shared" si="470"/>
        <v>4858.016716344544</v>
      </c>
      <c r="AL622" s="6">
        <f t="shared" si="471"/>
        <v>712.62930279885404</v>
      </c>
      <c r="AM622" s="6">
        <f t="shared" si="472"/>
        <v>9133.8396495241614</v>
      </c>
      <c r="AN622" s="6">
        <f t="shared" si="473"/>
        <v>517671.55407332559</v>
      </c>
      <c r="AO622" s="6">
        <f t="shared" si="474"/>
        <v>6146.8025122823547</v>
      </c>
      <c r="AP622" s="6">
        <f t="shared" si="475"/>
        <v>5.0302848917473444</v>
      </c>
      <c r="AQ622" s="14">
        <f t="shared" si="476"/>
        <v>15</v>
      </c>
      <c r="AR622" s="146">
        <f t="shared" si="477"/>
        <v>0</v>
      </c>
      <c r="AS622" s="146">
        <f t="shared" si="478"/>
        <v>0.4</v>
      </c>
      <c r="AT622" s="146">
        <f t="shared" si="479"/>
        <v>1</v>
      </c>
      <c r="AU622" s="77">
        <f t="shared" si="480"/>
        <v>0</v>
      </c>
      <c r="AV622" s="77">
        <f t="shared" si="481"/>
        <v>373.1719682597041</v>
      </c>
      <c r="AW622" s="77">
        <f t="shared" si="482"/>
        <v>19.640629908405476</v>
      </c>
      <c r="AX622" s="77">
        <f t="shared" si="483"/>
        <v>30.512134316941481</v>
      </c>
      <c r="AY622" s="6">
        <f t="shared" si="495"/>
        <v>423.32473248505102</v>
      </c>
      <c r="AZ622" s="6">
        <f t="shared" si="484"/>
        <v>451227.92180087697</v>
      </c>
      <c r="BA622" s="6">
        <f t="shared" si="485"/>
        <v>436.69701658080368</v>
      </c>
      <c r="BB622" s="6">
        <f t="shared" si="486"/>
        <v>969013.10965442844</v>
      </c>
      <c r="BC622" s="6">
        <f t="shared" si="487"/>
        <v>193802.62193088577</v>
      </c>
      <c r="BD622" s="6">
        <f t="shared" si="488"/>
        <v>38472.051414536836</v>
      </c>
      <c r="BE622" s="6">
        <f t="shared" si="489"/>
        <v>3908361</v>
      </c>
      <c r="BF622" s="6">
        <f t="shared" si="496"/>
        <v>2953422.2699591913</v>
      </c>
      <c r="BG622" s="6"/>
      <c r="BH622" s="6"/>
      <c r="BI622" s="51">
        <f t="shared" si="490"/>
        <v>0.4773998804227626</v>
      </c>
      <c r="BT622" s="18"/>
    </row>
    <row r="623" spans="1:72">
      <c r="A623">
        <f t="shared" si="498"/>
        <v>600</v>
      </c>
      <c r="B623" s="30">
        <f t="shared" si="499"/>
        <v>44369</v>
      </c>
      <c r="C623" s="14">
        <f t="shared" si="445"/>
        <v>13</v>
      </c>
      <c r="D623" s="14">
        <f t="shared" si="446"/>
        <v>4</v>
      </c>
      <c r="E623" s="14">
        <f t="shared" si="447"/>
        <v>4</v>
      </c>
      <c r="F623" s="53">
        <f t="shared" si="448"/>
        <v>44369</v>
      </c>
      <c r="G623" s="66">
        <f t="shared" si="449"/>
        <v>1.9</v>
      </c>
      <c r="H623" s="66">
        <f t="shared" si="497"/>
        <v>0.1</v>
      </c>
      <c r="I623" s="172">
        <f t="shared" si="450"/>
        <v>3.8999999999999998E-3</v>
      </c>
      <c r="J623" s="14">
        <f t="shared" si="451"/>
        <v>6</v>
      </c>
      <c r="K623" s="18">
        <f t="shared" si="452"/>
        <v>0.13505953416317104</v>
      </c>
      <c r="L623" s="18">
        <f t="shared" si="453"/>
        <v>6.6666666666666671E-3</v>
      </c>
      <c r="M623" s="6">
        <f t="shared" si="454"/>
        <v>1142.115608537455</v>
      </c>
      <c r="N623" s="6">
        <f t="shared" si="491"/>
        <v>4.4542508732960746</v>
      </c>
      <c r="O623" s="6">
        <f t="shared" si="455"/>
        <v>2453650.4541624701</v>
      </c>
      <c r="P623" s="6">
        <f>IF($B623&lt;$D$12,0,IF('Plot Data'!X573&gt;0,'Plot Data'!X573,MAX(0,MIN($D$15,$O623))))</f>
        <v>9353.5</v>
      </c>
      <c r="Q623" s="97">
        <f t="shared" si="456"/>
        <v>8013.1313298485002</v>
      </c>
      <c r="R623" s="97">
        <f t="shared" si="457"/>
        <v>1340.3686701514991</v>
      </c>
      <c r="S623" s="6">
        <f t="shared" si="458"/>
        <v>987.99528852482285</v>
      </c>
      <c r="T623" s="6"/>
      <c r="U623" s="6"/>
      <c r="V623" s="6">
        <f t="shared" si="459"/>
        <v>154.12032001263225</v>
      </c>
      <c r="W623" s="149">
        <f t="shared" si="492"/>
        <v>0.93137904645261127</v>
      </c>
      <c r="X623" s="97">
        <f t="shared" si="460"/>
        <v>19638.085229505377</v>
      </c>
      <c r="Y623" s="6">
        <f t="shared" si="461"/>
        <v>251.9554282746432</v>
      </c>
      <c r="Z623" s="6">
        <f t="shared" si="462"/>
        <v>940.61268547297266</v>
      </c>
      <c r="AA623" s="6">
        <f t="shared" si="463"/>
        <v>957.43062744364408</v>
      </c>
      <c r="AB623" s="6">
        <f t="shared" si="464"/>
        <v>49.745910437290441</v>
      </c>
      <c r="AC623" s="6">
        <f t="shared" si="465"/>
        <v>49.925333852757689</v>
      </c>
      <c r="AD623" s="6">
        <f t="array" ref="AD623">SUM(($A623-A593:A623=J593:J623)*(N593:N623))</f>
        <v>4.8502262676358177</v>
      </c>
      <c r="AE623" s="6">
        <f t="shared" si="466"/>
        <v>7493848.3472614577</v>
      </c>
      <c r="AF623" s="6">
        <f t="shared" si="493"/>
        <v>3085796.7755494448</v>
      </c>
      <c r="AG623" s="6">
        <f t="shared" si="494"/>
        <v>470987.64399888954</v>
      </c>
      <c r="AH623" s="6">
        <f t="shared" si="467"/>
        <v>2973060.3551886966</v>
      </c>
      <c r="AI623" s="6">
        <f t="shared" si="468"/>
        <v>437401.28208944813</v>
      </c>
      <c r="AJ623" s="6">
        <f t="shared" si="469"/>
        <v>3512.7411251706017</v>
      </c>
      <c r="AK623" s="6">
        <f t="shared" si="470"/>
        <v>4791.4528639365826</v>
      </c>
      <c r="AL623" s="6">
        <f t="shared" si="471"/>
        <v>707.59965311575104</v>
      </c>
      <c r="AM623" s="6">
        <f t="shared" si="472"/>
        <v>9011.7936422229359</v>
      </c>
      <c r="AN623" s="6">
        <f t="shared" si="473"/>
        <v>517590.49679274514</v>
      </c>
      <c r="AO623" s="6">
        <f t="shared" si="474"/>
        <v>6151.6527385499903</v>
      </c>
      <c r="AP623" s="6">
        <f t="shared" si="475"/>
        <v>4.9875626213189594</v>
      </c>
      <c r="AQ623" s="14">
        <f t="shared" si="476"/>
        <v>15</v>
      </c>
      <c r="AR623" s="146">
        <f t="shared" si="477"/>
        <v>0</v>
      </c>
      <c r="AS623" s="146">
        <f t="shared" si="478"/>
        <v>0.4</v>
      </c>
      <c r="AT623" s="146">
        <f t="shared" si="479"/>
        <v>1</v>
      </c>
      <c r="AU623" s="77">
        <f t="shared" si="480"/>
        <v>0</v>
      </c>
      <c r="AV623" s="77">
        <f t="shared" si="481"/>
        <v>368.15123305247738</v>
      </c>
      <c r="AW623" s="77">
        <f t="shared" si="482"/>
        <v>19.376380686972492</v>
      </c>
      <c r="AX623" s="77">
        <f t="shared" si="483"/>
        <v>30.234651392957183</v>
      </c>
      <c r="AY623" s="6">
        <f t="shared" si="495"/>
        <v>417.76226513240704</v>
      </c>
      <c r="AZ623" s="6">
        <f t="shared" si="484"/>
        <v>451645.68406600936</v>
      </c>
      <c r="BA623" s="6">
        <f t="shared" si="485"/>
        <v>432.38923577679918</v>
      </c>
      <c r="BB623" s="6">
        <f t="shared" si="486"/>
        <v>970155.22526296589</v>
      </c>
      <c r="BC623" s="6">
        <f t="shared" si="487"/>
        <v>194031.04505259325</v>
      </c>
      <c r="BD623" s="6">
        <f t="shared" si="488"/>
        <v>38521.797324974126</v>
      </c>
      <c r="BE623" s="6">
        <f t="shared" si="489"/>
        <v>3917714.5</v>
      </c>
      <c r="BF623" s="6">
        <f t="shared" si="496"/>
        <v>2973060.3551886966</v>
      </c>
      <c r="BG623" s="6"/>
      <c r="BH623" s="6"/>
      <c r="BI623" s="51">
        <f t="shared" si="490"/>
        <v>0.47462722151938413</v>
      </c>
      <c r="BT623" s="18"/>
    </row>
    <row r="624" spans="1:72">
      <c r="A624">
        <f t="shared" si="498"/>
        <v>601</v>
      </c>
      <c r="B624" s="30">
        <f t="shared" si="499"/>
        <v>44370</v>
      </c>
      <c r="C624" s="14">
        <f t="shared" si="445"/>
        <v>13</v>
      </c>
      <c r="D624" s="14">
        <f t="shared" si="446"/>
        <v>4</v>
      </c>
      <c r="E624" s="14">
        <f t="shared" si="447"/>
        <v>4</v>
      </c>
      <c r="F624" s="53">
        <f t="shared" si="448"/>
        <v>44370</v>
      </c>
      <c r="G624" s="66">
        <f t="shared" si="449"/>
        <v>1.9</v>
      </c>
      <c r="H624" s="66">
        <f t="shared" si="497"/>
        <v>0.1</v>
      </c>
      <c r="I624" s="172">
        <f t="shared" si="450"/>
        <v>3.8999999999999998E-3</v>
      </c>
      <c r="J624" s="14">
        <f t="shared" si="451"/>
        <v>6</v>
      </c>
      <c r="K624" s="18">
        <f t="shared" si="452"/>
        <v>0.13460431558478159</v>
      </c>
      <c r="L624" s="18">
        <f t="shared" si="453"/>
        <v>6.6666666666666671E-3</v>
      </c>
      <c r="M624" s="6">
        <f t="shared" si="454"/>
        <v>1122.4976794078016</v>
      </c>
      <c r="N624" s="6">
        <f t="shared" si="491"/>
        <v>4.377740949690426</v>
      </c>
      <c r="O624" s="6">
        <f t="shared" si="455"/>
        <v>2444396.5705763493</v>
      </c>
      <c r="P624" s="6">
        <f>IF($B624&lt;$D$12,0,IF('Plot Data'!X574&gt;0,'Plot Data'!X574,MAX(0,MIN($D$15,$O624))))</f>
        <v>8734</v>
      </c>
      <c r="Q624" s="97">
        <f t="shared" si="456"/>
        <v>7479.4483636310788</v>
      </c>
      <c r="R624" s="97">
        <f t="shared" si="457"/>
        <v>1254.5516363689205</v>
      </c>
      <c r="S624" s="6">
        <f t="shared" si="458"/>
        <v>973.85708862225226</v>
      </c>
      <c r="T624" s="6"/>
      <c r="U624" s="6"/>
      <c r="V624" s="6">
        <f t="shared" si="459"/>
        <v>148.64059078554925</v>
      </c>
      <c r="W624" s="149">
        <f t="shared" si="492"/>
        <v>0.93108510937491085</v>
      </c>
      <c r="X624" s="97">
        <f t="shared" si="460"/>
        <v>18967.249953260321</v>
      </c>
      <c r="Y624" s="6">
        <f t="shared" si="461"/>
        <v>248.72955218645222</v>
      </c>
      <c r="Z624" s="6">
        <f t="shared" si="462"/>
        <v>928.26065843179231</v>
      </c>
      <c r="AA624" s="6">
        <f t="shared" si="463"/>
        <v>945.17229830851841</v>
      </c>
      <c r="AB624" s="6">
        <f t="shared" si="464"/>
        <v>49.101574771013695</v>
      </c>
      <c r="AC624" s="6">
        <f t="shared" si="465"/>
        <v>49.158239491771049</v>
      </c>
      <c r="AD624" s="6">
        <f t="array" ref="AD624">SUM(($A624-A594:A624=J594:J624)*(N594:N624))</f>
        <v>4.7874035401738348</v>
      </c>
      <c r="AE624" s="6">
        <f t="shared" si="466"/>
        <v>7493843.5598579179</v>
      </c>
      <c r="AF624" s="6">
        <f t="shared" si="493"/>
        <v>3077343.4700971916</v>
      </c>
      <c r="AG624" s="6">
        <f t="shared" si="494"/>
        <v>459351.2018184748</v>
      </c>
      <c r="AH624" s="6">
        <f t="shared" si="467"/>
        <v>2992027.6051419568</v>
      </c>
      <c r="AI624" s="6">
        <f t="shared" si="468"/>
        <v>438655.83372581704</v>
      </c>
      <c r="AJ624" s="6">
        <f t="shared" si="469"/>
        <v>3458.2485939601593</v>
      </c>
      <c r="AK624" s="6">
        <f t="shared" si="470"/>
        <v>4725.4396492888427</v>
      </c>
      <c r="AL624" s="6">
        <f t="shared" si="471"/>
        <v>702.75558485481986</v>
      </c>
      <c r="AM624" s="6">
        <f t="shared" si="472"/>
        <v>8886.4438281038219</v>
      </c>
      <c r="AN624" s="6">
        <f t="shared" si="473"/>
        <v>517579.00524636294</v>
      </c>
      <c r="AO624" s="6">
        <f t="shared" si="474"/>
        <v>6156.440142090164</v>
      </c>
      <c r="AP624" s="6">
        <f t="shared" si="475"/>
        <v>4.9417548006709433</v>
      </c>
      <c r="AQ624" s="14">
        <f t="shared" si="476"/>
        <v>15</v>
      </c>
      <c r="AR624" s="146">
        <f t="shared" si="477"/>
        <v>0</v>
      </c>
      <c r="AS624" s="146">
        <f t="shared" si="478"/>
        <v>0.4</v>
      </c>
      <c r="AT624" s="146">
        <f t="shared" si="479"/>
        <v>1</v>
      </c>
      <c r="AU624" s="77">
        <f t="shared" si="480"/>
        <v>0</v>
      </c>
      <c r="AV624" s="77">
        <f t="shared" si="481"/>
        <v>362.83059314673665</v>
      </c>
      <c r="AW624" s="77">
        <f t="shared" si="482"/>
        <v>19.096347007722979</v>
      </c>
      <c r="AX624" s="77">
        <f t="shared" si="483"/>
        <v>29.847546262374266</v>
      </c>
      <c r="AY624" s="6">
        <f t="shared" si="495"/>
        <v>411.77448641683384</v>
      </c>
      <c r="AZ624" s="6">
        <f t="shared" si="484"/>
        <v>452057.45855242619</v>
      </c>
      <c r="BA624" s="6">
        <f t="shared" si="485"/>
        <v>427.76474728858528</v>
      </c>
      <c r="BB624" s="6">
        <f t="shared" si="486"/>
        <v>971277.72294237372</v>
      </c>
      <c r="BC624" s="6">
        <f t="shared" si="487"/>
        <v>194255.54458847482</v>
      </c>
      <c r="BD624" s="6">
        <f t="shared" si="488"/>
        <v>38570.898899745138</v>
      </c>
      <c r="BE624" s="6">
        <f t="shared" si="489"/>
        <v>3926448.5</v>
      </c>
      <c r="BF624" s="6">
        <f t="shared" si="496"/>
        <v>2992027.6051419568</v>
      </c>
      <c r="BG624" s="6"/>
      <c r="BH624" s="6"/>
      <c r="BI624" s="51">
        <f t="shared" si="490"/>
        <v>0.47194669112931431</v>
      </c>
      <c r="BT624" s="18"/>
    </row>
    <row r="625" spans="1:72">
      <c r="A625">
        <f t="shared" si="498"/>
        <v>602</v>
      </c>
      <c r="B625" s="30">
        <f t="shared" si="499"/>
        <v>44371</v>
      </c>
      <c r="C625" s="14">
        <f t="shared" si="445"/>
        <v>13</v>
      </c>
      <c r="D625" s="14">
        <f t="shared" si="446"/>
        <v>4</v>
      </c>
      <c r="E625" s="14">
        <f t="shared" si="447"/>
        <v>4</v>
      </c>
      <c r="F625" s="53">
        <f t="shared" si="448"/>
        <v>44371</v>
      </c>
      <c r="G625" s="66">
        <f t="shared" si="449"/>
        <v>1.9</v>
      </c>
      <c r="H625" s="66">
        <f t="shared" si="497"/>
        <v>0.1</v>
      </c>
      <c r="I625" s="172">
        <f t="shared" si="450"/>
        <v>3.8999999999999998E-3</v>
      </c>
      <c r="J625" s="14">
        <f t="shared" si="451"/>
        <v>6</v>
      </c>
      <c r="K625" s="18">
        <f t="shared" si="452"/>
        <v>0.1341628026651146</v>
      </c>
      <c r="L625" s="18">
        <f t="shared" si="453"/>
        <v>6.6666666666666671E-3</v>
      </c>
      <c r="M625" s="6">
        <f t="shared" si="454"/>
        <v>1102.6315880841996</v>
      </c>
      <c r="N625" s="6">
        <f t="shared" si="491"/>
        <v>4.3002631935283784</v>
      </c>
      <c r="O625" s="6">
        <f t="shared" si="455"/>
        <v>2435765.0486253416</v>
      </c>
      <c r="P625" s="6">
        <f>IF($B625&lt;$D$12,0,IF('Plot Data'!X575&gt;0,'Plot Data'!X575,MAX(0,MIN($D$15,$O625))))</f>
        <v>7937.5</v>
      </c>
      <c r="Q625" s="97">
        <f t="shared" si="456"/>
        <v>6794.6983450768594</v>
      </c>
      <c r="R625" s="97">
        <f t="shared" si="457"/>
        <v>1142.8016549231402</v>
      </c>
      <c r="S625" s="6">
        <f t="shared" si="458"/>
        <v>959.42014572490064</v>
      </c>
      <c r="T625" s="6"/>
      <c r="U625" s="6"/>
      <c r="V625" s="6">
        <f t="shared" si="459"/>
        <v>143.21144235929907</v>
      </c>
      <c r="W625" s="149">
        <f t="shared" si="492"/>
        <v>0.93079482594701302</v>
      </c>
      <c r="X625" s="97">
        <f t="shared" si="460"/>
        <v>17309.522472174001</v>
      </c>
      <c r="Y625" s="6">
        <f t="shared" si="461"/>
        <v>245.50787385506848</v>
      </c>
      <c r="Z625" s="6">
        <f t="shared" si="462"/>
        <v>913.69248682996408</v>
      </c>
      <c r="AA625" s="6">
        <f t="shared" si="463"/>
        <v>932.92992064926023</v>
      </c>
      <c r="AB625" s="6">
        <f t="shared" si="464"/>
        <v>48.440951717431226</v>
      </c>
      <c r="AC625" s="6">
        <f t="shared" si="465"/>
        <v>48.514513106707597</v>
      </c>
      <c r="AD625" s="6">
        <f t="array" ref="AD625">SUM(($A625-A595:A625=J595:J625)*(N595:N625))</f>
        <v>4.7229927924495447</v>
      </c>
      <c r="AE625" s="6">
        <f t="shared" si="466"/>
        <v>7493838.8368651252</v>
      </c>
      <c r="AF625" s="6">
        <f t="shared" si="493"/>
        <v>3069589.35160639</v>
      </c>
      <c r="AG625" s="6">
        <f t="shared" si="494"/>
        <v>448693.16624901834</v>
      </c>
      <c r="AH625" s="6">
        <f t="shared" si="467"/>
        <v>3009337.1276141307</v>
      </c>
      <c r="AI625" s="6">
        <f t="shared" si="468"/>
        <v>439798.63538074016</v>
      </c>
      <c r="AJ625" s="6">
        <f t="shared" si="469"/>
        <v>3401.6798213593274</v>
      </c>
      <c r="AK625" s="6">
        <f t="shared" si="470"/>
        <v>4657.7612637521152</v>
      </c>
      <c r="AL625" s="6">
        <f t="shared" si="471"/>
        <v>697.95903067309393</v>
      </c>
      <c r="AM625" s="6">
        <f t="shared" si="472"/>
        <v>8757.400115784536</v>
      </c>
      <c r="AN625" s="6">
        <f t="shared" si="473"/>
        <v>517663.15589905088</v>
      </c>
      <c r="AO625" s="6">
        <f t="shared" si="474"/>
        <v>6161.163134882614</v>
      </c>
      <c r="AP625" s="6">
        <f t="shared" si="475"/>
        <v>4.8924724441488125</v>
      </c>
      <c r="AQ625" s="14">
        <f t="shared" si="476"/>
        <v>15</v>
      </c>
      <c r="AR625" s="146">
        <f t="shared" si="477"/>
        <v>0</v>
      </c>
      <c r="AS625" s="146">
        <f t="shared" si="478"/>
        <v>0.4</v>
      </c>
      <c r="AT625" s="146">
        <f t="shared" si="479"/>
        <v>1</v>
      </c>
      <c r="AU625" s="77">
        <f t="shared" si="480"/>
        <v>0</v>
      </c>
      <c r="AV625" s="77">
        <f t="shared" si="481"/>
        <v>357.43282047972963</v>
      </c>
      <c r="AW625" s="77">
        <f t="shared" si="482"/>
        <v>18.812253709459451</v>
      </c>
      <c r="AX625" s="77">
        <f t="shared" si="483"/>
        <v>29.460944862608219</v>
      </c>
      <c r="AY625" s="6">
        <f t="shared" si="495"/>
        <v>405.70601905179734</v>
      </c>
      <c r="AZ625" s="6">
        <f t="shared" si="484"/>
        <v>452463.16457147797</v>
      </c>
      <c r="BA625" s="6">
        <f t="shared" si="485"/>
        <v>422.75889199452439</v>
      </c>
      <c r="BB625" s="6">
        <f t="shared" si="486"/>
        <v>972380.35453045787</v>
      </c>
      <c r="BC625" s="6">
        <f t="shared" si="487"/>
        <v>194476.07090609166</v>
      </c>
      <c r="BD625" s="6">
        <f t="shared" si="488"/>
        <v>38619.339851462566</v>
      </c>
      <c r="BE625" s="6">
        <f t="shared" si="489"/>
        <v>3934386</v>
      </c>
      <c r="BF625" s="6">
        <f t="shared" si="496"/>
        <v>3009337.1276141307</v>
      </c>
      <c r="BG625" s="6"/>
      <c r="BH625" s="6"/>
      <c r="BI625" s="51">
        <f t="shared" si="490"/>
        <v>0.46949001632482407</v>
      </c>
      <c r="BT625" s="18"/>
    </row>
    <row r="626" spans="1:72">
      <c r="A626">
        <f t="shared" si="498"/>
        <v>603</v>
      </c>
      <c r="B626" s="30">
        <f t="shared" si="499"/>
        <v>44372</v>
      </c>
      <c r="C626" s="14">
        <f t="shared" si="445"/>
        <v>13</v>
      </c>
      <c r="D626" s="14">
        <f t="shared" si="446"/>
        <v>4</v>
      </c>
      <c r="E626" s="14">
        <f t="shared" si="447"/>
        <v>4</v>
      </c>
      <c r="F626" s="53">
        <f t="shared" si="448"/>
        <v>44372</v>
      </c>
      <c r="G626" s="66">
        <f t="shared" si="449"/>
        <v>1.9</v>
      </c>
      <c r="H626" s="66">
        <f t="shared" si="497"/>
        <v>0.1</v>
      </c>
      <c r="I626" s="172">
        <f t="shared" si="450"/>
        <v>3.8999999999999998E-3</v>
      </c>
      <c r="J626" s="14">
        <f t="shared" si="451"/>
        <v>6</v>
      </c>
      <c r="K626" s="18">
        <f t="shared" si="452"/>
        <v>0.13375692568728034</v>
      </c>
      <c r="L626" s="18">
        <f t="shared" si="453"/>
        <v>6.6666666666666671E-3</v>
      </c>
      <c r="M626" s="6">
        <f t="shared" si="454"/>
        <v>1082.6591225067525</v>
      </c>
      <c r="N626" s="6">
        <f t="shared" si="491"/>
        <v>4.222370577776335</v>
      </c>
      <c r="O626" s="6">
        <f t="shared" si="455"/>
        <v>2427933.2212369395</v>
      </c>
      <c r="P626" s="6">
        <f>IF($B626&lt;$D$12,0,IF('Plot Data'!X576&gt;0,'Plot Data'!X576,MAX(0,MIN($D$15,$O626))))</f>
        <v>9431.5</v>
      </c>
      <c r="Q626" s="97">
        <f t="shared" si="456"/>
        <v>8070.4750806092379</v>
      </c>
      <c r="R626" s="97">
        <f t="shared" si="457"/>
        <v>1361.0249193907609</v>
      </c>
      <c r="S626" s="6">
        <f t="shared" si="458"/>
        <v>944.58557463770603</v>
      </c>
      <c r="T626" s="6"/>
      <c r="U626" s="6"/>
      <c r="V626" s="6">
        <f t="shared" si="459"/>
        <v>138.07354786904665</v>
      </c>
      <c r="W626" s="149">
        <f t="shared" si="492"/>
        <v>0.93050839826407983</v>
      </c>
      <c r="X626" s="97">
        <f t="shared" si="460"/>
        <v>19146.159486562257</v>
      </c>
      <c r="Y626" s="6">
        <f t="shared" si="461"/>
        <v>242.20475858715614</v>
      </c>
      <c r="Z626" s="6">
        <f t="shared" si="462"/>
        <v>897.99814352624128</v>
      </c>
      <c r="AA626" s="6">
        <f t="shared" si="463"/>
        <v>920.37808263119325</v>
      </c>
      <c r="AB626" s="6">
        <f t="shared" si="464"/>
        <v>47.74086751930745</v>
      </c>
      <c r="AC626" s="6">
        <f t="shared" si="465"/>
        <v>48.019917387580534</v>
      </c>
      <c r="AD626" s="6">
        <f t="array" ref="AD626">SUM(($A626-A596:A626=J596:J626)*(N596:N626))</f>
        <v>4.654734583132476</v>
      </c>
      <c r="AE626" s="6">
        <f t="shared" si="466"/>
        <v>7493834.1821305417</v>
      </c>
      <c r="AF626" s="6">
        <f t="shared" si="493"/>
        <v>3060574.290951143</v>
      </c>
      <c r="AG626" s="6">
        <f t="shared" si="494"/>
        <v>437479.40829519631</v>
      </c>
      <c r="AH626" s="6">
        <f t="shared" si="467"/>
        <v>3028483.2871006932</v>
      </c>
      <c r="AI626" s="6">
        <f t="shared" si="468"/>
        <v>441159.6603001309</v>
      </c>
      <c r="AJ626" s="6">
        <f t="shared" si="469"/>
        <v>3344.1360417526835</v>
      </c>
      <c r="AK626" s="6">
        <f t="shared" si="470"/>
        <v>4587.6404571278563</v>
      </c>
      <c r="AL626" s="6">
        <f t="shared" si="471"/>
        <v>693.02524622168835</v>
      </c>
      <c r="AM626" s="6">
        <f t="shared" si="472"/>
        <v>8624.8017451022279</v>
      </c>
      <c r="AN626" s="6">
        <f t="shared" si="473"/>
        <v>517512.73373826611</v>
      </c>
      <c r="AO626" s="6">
        <f t="shared" si="474"/>
        <v>6165.8178694657463</v>
      </c>
      <c r="AP626" s="6">
        <f t="shared" si="475"/>
        <v>4.8393156609807715</v>
      </c>
      <c r="AQ626" s="14">
        <f t="shared" si="476"/>
        <v>15</v>
      </c>
      <c r="AR626" s="146">
        <f t="shared" si="477"/>
        <v>0</v>
      </c>
      <c r="AS626" s="146">
        <f t="shared" si="478"/>
        <v>0.4</v>
      </c>
      <c r="AT626" s="146">
        <f t="shared" si="479"/>
        <v>1</v>
      </c>
      <c r="AU626" s="77">
        <f t="shared" si="480"/>
        <v>0</v>
      </c>
      <c r="AV626" s="77">
        <f t="shared" si="481"/>
        <v>352.73905020408108</v>
      </c>
      <c r="AW626" s="77">
        <f t="shared" si="482"/>
        <v>18.565213168635843</v>
      </c>
      <c r="AX626" s="77">
        <f t="shared" si="483"/>
        <v>29.064571030458733</v>
      </c>
      <c r="AY626" s="6">
        <f t="shared" si="495"/>
        <v>400.3688344031757</v>
      </c>
      <c r="AZ626" s="6">
        <f t="shared" si="484"/>
        <v>452863.53340588114</v>
      </c>
      <c r="BA626" s="6">
        <f t="shared" si="485"/>
        <v>417.38073107059711</v>
      </c>
      <c r="BB626" s="6">
        <f t="shared" si="486"/>
        <v>973463.01365296461</v>
      </c>
      <c r="BC626" s="6">
        <f t="shared" si="487"/>
        <v>194692.602730593</v>
      </c>
      <c r="BD626" s="6">
        <f t="shared" si="488"/>
        <v>38667.080718981873</v>
      </c>
      <c r="BE626" s="6">
        <f t="shared" si="489"/>
        <v>3943817.5</v>
      </c>
      <c r="BF626" s="6">
        <f t="shared" si="496"/>
        <v>3028483.2871006932</v>
      </c>
      <c r="BG626" s="6"/>
      <c r="BH626" s="6"/>
      <c r="BI626" s="51">
        <f t="shared" si="490"/>
        <v>0.46679091293314712</v>
      </c>
      <c r="BT626" s="18"/>
    </row>
    <row r="627" spans="1:72">
      <c r="A627">
        <f t="shared" si="498"/>
        <v>604</v>
      </c>
      <c r="B627" s="30">
        <f t="shared" si="499"/>
        <v>44373</v>
      </c>
      <c r="C627" s="14">
        <f t="shared" si="445"/>
        <v>13</v>
      </c>
      <c r="D627" s="14">
        <f t="shared" si="446"/>
        <v>4</v>
      </c>
      <c r="E627" s="14">
        <f t="shared" si="447"/>
        <v>4</v>
      </c>
      <c r="F627" s="53">
        <f t="shared" si="448"/>
        <v>44373</v>
      </c>
      <c r="G627" s="66">
        <f t="shared" si="449"/>
        <v>1.9</v>
      </c>
      <c r="H627" s="66">
        <f t="shared" si="497"/>
        <v>0.1</v>
      </c>
      <c r="I627" s="172">
        <f t="shared" si="450"/>
        <v>3.8999999999999998E-3</v>
      </c>
      <c r="J627" s="14">
        <f t="shared" si="451"/>
        <v>6</v>
      </c>
      <c r="K627" s="18">
        <f t="shared" si="452"/>
        <v>0.13330962330281071</v>
      </c>
      <c r="L627" s="18">
        <f t="shared" si="453"/>
        <v>6.6666666666666671E-3</v>
      </c>
      <c r="M627" s="6">
        <f t="shared" si="454"/>
        <v>1062.0023054959961</v>
      </c>
      <c r="N627" s="6">
        <f t="shared" si="491"/>
        <v>4.1418089914343845</v>
      </c>
      <c r="O627" s="6">
        <f t="shared" si="455"/>
        <v>2418610.4733276237</v>
      </c>
      <c r="P627" s="6">
        <f>IF($B627&lt;$D$12,0,IF('Plot Data'!X577&gt;0,'Plot Data'!X577,MAX(0,MIN($D$15,$O627))))</f>
        <v>5465</v>
      </c>
      <c r="Q627" s="97">
        <f t="shared" si="456"/>
        <v>4674.5756558282364</v>
      </c>
      <c r="R627" s="97">
        <f t="shared" si="457"/>
        <v>790.42434417176401</v>
      </c>
      <c r="S627" s="6">
        <f t="shared" si="458"/>
        <v>929.18440726972744</v>
      </c>
      <c r="T627" s="6"/>
      <c r="U627" s="6"/>
      <c r="V627" s="6">
        <f t="shared" si="459"/>
        <v>132.8178982262686</v>
      </c>
      <c r="W627" s="149">
        <f t="shared" si="492"/>
        <v>0.93022589772257791</v>
      </c>
      <c r="X627" s="97">
        <f t="shared" si="460"/>
        <v>9080.1873196026136</v>
      </c>
      <c r="Y627" s="6">
        <f t="shared" si="461"/>
        <v>238.70433759653724</v>
      </c>
      <c r="Z627" s="6">
        <f t="shared" si="462"/>
        <v>882.10527046735979</v>
      </c>
      <c r="AA627" s="6">
        <f t="shared" si="463"/>
        <v>907.0764828668415</v>
      </c>
      <c r="AB627" s="6">
        <f t="shared" si="464"/>
        <v>47.03063427364863</v>
      </c>
      <c r="AC627" s="6">
        <f t="shared" si="465"/>
        <v>47.498950588985309</v>
      </c>
      <c r="AD627" s="6">
        <f t="array" ref="AD627">SUM(($A627-A597:A627=J597:J627)*(N597:N627))</f>
        <v>4.5854868416807415</v>
      </c>
      <c r="AE627" s="6">
        <f t="shared" si="466"/>
        <v>7493829.5966437003</v>
      </c>
      <c r="AF627" s="6">
        <f t="shared" si="493"/>
        <v>3054970.5308880452</v>
      </c>
      <c r="AG627" s="6">
        <f t="shared" si="494"/>
        <v>432940.97873319569</v>
      </c>
      <c r="AH627" s="6">
        <f t="shared" si="467"/>
        <v>3037563.474420296</v>
      </c>
      <c r="AI627" s="6">
        <f t="shared" si="468"/>
        <v>441950.08464430267</v>
      </c>
      <c r="AJ627" s="6">
        <f t="shared" si="469"/>
        <v>3285.3287391847825</v>
      </c>
      <c r="AK627" s="6">
        <f t="shared" si="470"/>
        <v>4515.6386104547264</v>
      </c>
      <c r="AL627" s="6">
        <f t="shared" si="471"/>
        <v>687.97144306467089</v>
      </c>
      <c r="AM627" s="6">
        <f t="shared" si="472"/>
        <v>8488.9387927041789</v>
      </c>
      <c r="AN627" s="6">
        <f t="shared" si="473"/>
        <v>517915.5891651467</v>
      </c>
      <c r="AO627" s="6">
        <f t="shared" si="474"/>
        <v>6170.4033563074272</v>
      </c>
      <c r="AP627" s="6">
        <f t="shared" si="475"/>
        <v>4.7817423861329837</v>
      </c>
      <c r="AQ627" s="14">
        <f t="shared" si="476"/>
        <v>15</v>
      </c>
      <c r="AR627" s="146">
        <f t="shared" si="477"/>
        <v>0</v>
      </c>
      <c r="AS627" s="146">
        <f t="shared" si="478"/>
        <v>0.4</v>
      </c>
      <c r="AT627" s="146">
        <f t="shared" si="479"/>
        <v>1</v>
      </c>
      <c r="AU627" s="77">
        <f t="shared" si="480"/>
        <v>0</v>
      </c>
      <c r="AV627" s="77">
        <f t="shared" si="481"/>
        <v>347.20314499538637</v>
      </c>
      <c r="AW627" s="77">
        <f t="shared" si="482"/>
        <v>18.273849736599281</v>
      </c>
      <c r="AX627" s="77">
        <f t="shared" si="483"/>
        <v>28.644520511584471</v>
      </c>
      <c r="AY627" s="6">
        <f t="shared" si="495"/>
        <v>394.12151524357012</v>
      </c>
      <c r="AZ627" s="6">
        <f t="shared" si="484"/>
        <v>453257.65492112469</v>
      </c>
      <c r="BA627" s="6">
        <f t="shared" si="485"/>
        <v>411.67479947531166</v>
      </c>
      <c r="BB627" s="6">
        <f t="shared" si="486"/>
        <v>974525.01595846063</v>
      </c>
      <c r="BC627" s="6">
        <f t="shared" si="487"/>
        <v>194905.0031916922</v>
      </c>
      <c r="BD627" s="6">
        <f t="shared" si="488"/>
        <v>38714.111353255525</v>
      </c>
      <c r="BE627" s="6">
        <f t="shared" si="489"/>
        <v>3949282.5</v>
      </c>
      <c r="BF627" s="6">
        <f t="shared" si="496"/>
        <v>3037563.474420296</v>
      </c>
      <c r="BG627" s="6"/>
      <c r="BH627" s="6"/>
      <c r="BI627" s="51">
        <f t="shared" si="490"/>
        <v>0.46543779313895661</v>
      </c>
      <c r="BT627" s="18"/>
    </row>
    <row r="628" spans="1:72">
      <c r="A628">
        <f t="shared" si="498"/>
        <v>605</v>
      </c>
      <c r="B628" s="30">
        <f t="shared" si="499"/>
        <v>44374</v>
      </c>
      <c r="C628" s="14">
        <f t="shared" si="445"/>
        <v>13</v>
      </c>
      <c r="D628" s="14">
        <f t="shared" si="446"/>
        <v>4</v>
      </c>
      <c r="E628" s="14">
        <f t="shared" si="447"/>
        <v>4</v>
      </c>
      <c r="F628" s="53">
        <f t="shared" si="448"/>
        <v>44374</v>
      </c>
      <c r="G628" s="66">
        <f t="shared" si="449"/>
        <v>1.9</v>
      </c>
      <c r="H628" s="66">
        <f t="shared" si="497"/>
        <v>0.1</v>
      </c>
      <c r="I628" s="172">
        <f t="shared" si="450"/>
        <v>3.8999999999999998E-3</v>
      </c>
      <c r="J628" s="14">
        <f t="shared" si="451"/>
        <v>6</v>
      </c>
      <c r="K628" s="18">
        <f t="shared" si="452"/>
        <v>0.13308483642467556</v>
      </c>
      <c r="L628" s="18">
        <f t="shared" si="453"/>
        <v>6.6666666666666671E-3</v>
      </c>
      <c r="M628" s="6">
        <f t="shared" si="454"/>
        <v>1042.7769399681067</v>
      </c>
      <c r="N628" s="6">
        <f t="shared" si="491"/>
        <v>4.0668300658756156</v>
      </c>
      <c r="O628" s="6">
        <f t="shared" si="455"/>
        <v>2413257.0591733465</v>
      </c>
      <c r="P628" s="6">
        <f>IF($B628&lt;$D$12,0,IF('Plot Data'!X578&gt;0,'Plot Data'!X578,MAX(0,MIN($D$15,$O628))))</f>
        <v>2392</v>
      </c>
      <c r="Q628" s="97">
        <f t="shared" si="456"/>
        <v>2045.2623633510639</v>
      </c>
      <c r="R628" s="97">
        <f t="shared" si="457"/>
        <v>346.73763664893619</v>
      </c>
      <c r="S628" s="6">
        <f t="shared" si="458"/>
        <v>913.3410676001107</v>
      </c>
      <c r="T628" s="6"/>
      <c r="U628" s="6"/>
      <c r="V628" s="6">
        <f t="shared" si="459"/>
        <v>129.43587236799593</v>
      </c>
      <c r="W628" s="149">
        <f t="shared" si="492"/>
        <v>0.92994778914315135</v>
      </c>
      <c r="X628" s="97">
        <f t="shared" si="460"/>
        <v>3422.7513456458182</v>
      </c>
      <c r="Y628" s="6">
        <f t="shared" si="461"/>
        <v>235.15317136824316</v>
      </c>
      <c r="Z628" s="6">
        <f t="shared" si="462"/>
        <v>866.12729800540205</v>
      </c>
      <c r="AA628" s="6">
        <f t="shared" si="463"/>
        <v>893.58205119932393</v>
      </c>
      <c r="AB628" s="6">
        <f t="shared" si="464"/>
        <v>46.413032921589611</v>
      </c>
      <c r="AC628" s="6">
        <f t="shared" si="465"/>
        <v>47.527976787536709</v>
      </c>
      <c r="AD628" s="6">
        <f t="array" ref="AD628">SUM(($A628-A598:A628=J598:J628)*(N598:N628))</f>
        <v>4.5252707098549871</v>
      </c>
      <c r="AE628" s="6">
        <f t="shared" si="466"/>
        <v>7493825.0713729905</v>
      </c>
      <c r="AF628" s="6">
        <f t="shared" si="493"/>
        <v>3052011.9274570942</v>
      </c>
      <c r="AG628" s="6">
        <f t="shared" si="494"/>
        <v>431434.05387853296</v>
      </c>
      <c r="AH628" s="6">
        <f t="shared" si="467"/>
        <v>3040986.2257659417</v>
      </c>
      <c r="AI628" s="6">
        <f t="shared" si="468"/>
        <v>442296.8222809516</v>
      </c>
      <c r="AJ628" s="6">
        <f t="shared" si="469"/>
        <v>3226.8252097792442</v>
      </c>
      <c r="AK628" s="6">
        <f t="shared" si="470"/>
        <v>4441.7708243392144</v>
      </c>
      <c r="AL628" s="6">
        <f t="shared" si="471"/>
        <v>682.33122848886887</v>
      </c>
      <c r="AM628" s="6">
        <f t="shared" si="472"/>
        <v>8350.9272626073271</v>
      </c>
      <c r="AN628" s="6">
        <f t="shared" si="473"/>
        <v>518745.11472785287</v>
      </c>
      <c r="AO628" s="6">
        <f t="shared" si="474"/>
        <v>6174.9286270172825</v>
      </c>
      <c r="AP628" s="6">
        <f t="shared" si="475"/>
        <v>4.7198922266118517</v>
      </c>
      <c r="AQ628" s="14">
        <f t="shared" si="476"/>
        <v>15</v>
      </c>
      <c r="AR628" s="146">
        <f t="shared" si="477"/>
        <v>0</v>
      </c>
      <c r="AS628" s="146">
        <f t="shared" si="478"/>
        <v>0.4</v>
      </c>
      <c r="AT628" s="146">
        <f t="shared" si="479"/>
        <v>1</v>
      </c>
      <c r="AU628" s="77">
        <f t="shared" si="480"/>
        <v>0</v>
      </c>
      <c r="AV628" s="77">
        <f t="shared" si="481"/>
        <v>341.23929453997175</v>
      </c>
      <c r="AW628" s="77">
        <f t="shared" si="482"/>
        <v>17.959962870524826</v>
      </c>
      <c r="AX628" s="77">
        <f t="shared" si="483"/>
        <v>28.218380564189179</v>
      </c>
      <c r="AY628" s="6">
        <f t="shared" si="495"/>
        <v>387.41763797468576</v>
      </c>
      <c r="AZ628" s="6">
        <f t="shared" si="484"/>
        <v>453645.07255909935</v>
      </c>
      <c r="BA628" s="6">
        <f t="shared" si="485"/>
        <v>405.78221295820549</v>
      </c>
      <c r="BB628" s="6">
        <f t="shared" si="486"/>
        <v>975567.79289842874</v>
      </c>
      <c r="BC628" s="6">
        <f t="shared" si="487"/>
        <v>195113.55857968584</v>
      </c>
      <c r="BD628" s="6">
        <f t="shared" si="488"/>
        <v>38760.524386177116</v>
      </c>
      <c r="BE628" s="6">
        <f t="shared" si="489"/>
        <v>3951674.5</v>
      </c>
      <c r="BF628" s="6">
        <f t="shared" si="496"/>
        <v>3040986.2257659417</v>
      </c>
      <c r="BG628" s="6"/>
      <c r="BH628" s="6"/>
      <c r="BI628" s="51">
        <f t="shared" si="490"/>
        <v>0.46484217981584175</v>
      </c>
      <c r="BT628" s="18"/>
    </row>
    <row r="629" spans="1:72">
      <c r="A629">
        <f t="shared" si="498"/>
        <v>606</v>
      </c>
      <c r="B629" s="30">
        <f t="shared" si="499"/>
        <v>44375</v>
      </c>
      <c r="C629" s="14">
        <f t="shared" si="445"/>
        <v>13</v>
      </c>
      <c r="D629" s="14">
        <f t="shared" si="446"/>
        <v>4</v>
      </c>
      <c r="E629" s="14">
        <f t="shared" si="447"/>
        <v>4</v>
      </c>
      <c r="F629" s="53">
        <f t="shared" si="448"/>
        <v>44375</v>
      </c>
      <c r="G629" s="66">
        <f t="shared" si="449"/>
        <v>1.9</v>
      </c>
      <c r="H629" s="66">
        <f t="shared" si="497"/>
        <v>0.1</v>
      </c>
      <c r="I629" s="172">
        <f t="shared" si="450"/>
        <v>3.8999999999999998E-3</v>
      </c>
      <c r="J629" s="14">
        <f t="shared" si="451"/>
        <v>6</v>
      </c>
      <c r="K629" s="18">
        <f t="shared" si="452"/>
        <v>0.13298577446494259</v>
      </c>
      <c r="L629" s="18">
        <f t="shared" si="453"/>
        <v>6.6666666666666671E-3</v>
      </c>
      <c r="M629" s="6">
        <f t="shared" si="454"/>
        <v>1024.3630575126228</v>
      </c>
      <c r="N629" s="6">
        <f t="shared" si="491"/>
        <v>3.9950159242992287</v>
      </c>
      <c r="O629" s="6">
        <f t="shared" si="455"/>
        <v>2410978.5224938262</v>
      </c>
      <c r="P629" s="6">
        <f>IF($B629&lt;$D$12,0,IF('Plot Data'!X579&gt;0,'Plot Data'!X579,MAX(0,MIN($D$15,$O629))))</f>
        <v>5181.5</v>
      </c>
      <c r="Q629" s="97">
        <f t="shared" si="456"/>
        <v>4428.7526749348208</v>
      </c>
      <c r="R629" s="97">
        <f t="shared" si="457"/>
        <v>752.74732506517898</v>
      </c>
      <c r="S629" s="6">
        <f t="shared" si="458"/>
        <v>897.49296711534657</v>
      </c>
      <c r="T629" s="6"/>
      <c r="U629" s="6"/>
      <c r="V629" s="6">
        <f t="shared" si="459"/>
        <v>126.87009039727626</v>
      </c>
      <c r="W629" s="149">
        <f t="shared" si="492"/>
        <v>0.92967432310816245</v>
      </c>
      <c r="X629" s="97">
        <f t="shared" si="460"/>
        <v>3178.3290109248783</v>
      </c>
      <c r="Y629" s="6">
        <f t="shared" si="461"/>
        <v>232.06516460794808</v>
      </c>
      <c r="Z629" s="6">
        <f t="shared" si="462"/>
        <v>849.60184439679688</v>
      </c>
      <c r="AA629" s="6">
        <f t="shared" si="463"/>
        <v>881.84762551020265</v>
      </c>
      <c r="AB629" s="6">
        <f t="shared" si="464"/>
        <v>45.6846243414982</v>
      </c>
      <c r="AC629" s="6">
        <f t="shared" si="465"/>
        <v>47.788996380045418</v>
      </c>
      <c r="AD629" s="6">
        <f t="array" ref="AD629">SUM(($A629-A599:A629=J599:J629)*(N599:N629))</f>
        <v>4.4542508732960746</v>
      </c>
      <c r="AE629" s="6">
        <f t="shared" si="466"/>
        <v>7493820.6171221174</v>
      </c>
      <c r="AF629" s="6">
        <f t="shared" si="493"/>
        <v>3046685.681815044</v>
      </c>
      <c r="AG629" s="6">
        <f t="shared" si="494"/>
        <v>432557.6074521456</v>
      </c>
      <c r="AH629" s="6">
        <f t="shared" si="467"/>
        <v>3044164.5547768665</v>
      </c>
      <c r="AI629" s="6">
        <f t="shared" si="468"/>
        <v>443049.5696060168</v>
      </c>
      <c r="AJ629" s="6">
        <f t="shared" si="469"/>
        <v>3169.5212582871213</v>
      </c>
      <c r="AK629" s="6">
        <f t="shared" si="470"/>
        <v>4363.8404188843106</v>
      </c>
      <c r="AL629" s="6">
        <f t="shared" si="471"/>
        <v>675.77260557702562</v>
      </c>
      <c r="AM629" s="6">
        <f t="shared" si="472"/>
        <v>8209.1342827484568</v>
      </c>
      <c r="AN629" s="6">
        <f t="shared" si="473"/>
        <v>519154.06918928586</v>
      </c>
      <c r="AO629" s="6">
        <f t="shared" si="474"/>
        <v>6179.3828778905781</v>
      </c>
      <c r="AP629" s="6">
        <f t="shared" si="475"/>
        <v>4.6543379440319246</v>
      </c>
      <c r="AQ629" s="14">
        <f t="shared" si="476"/>
        <v>15</v>
      </c>
      <c r="AR629" s="146">
        <f t="shared" si="477"/>
        <v>0</v>
      </c>
      <c r="AS629" s="146">
        <f t="shared" si="478"/>
        <v>0.4</v>
      </c>
      <c r="AT629" s="146">
        <f t="shared" si="479"/>
        <v>1</v>
      </c>
      <c r="AU629" s="77">
        <f t="shared" si="480"/>
        <v>0</v>
      </c>
      <c r="AV629" s="77">
        <f t="shared" si="481"/>
        <v>335.20000277759675</v>
      </c>
      <c r="AW629" s="77">
        <f t="shared" si="482"/>
        <v>17.642105409347195</v>
      </c>
      <c r="AX629" s="77">
        <f t="shared" si="483"/>
        <v>27.847819752953768</v>
      </c>
      <c r="AY629" s="6">
        <f t="shared" si="495"/>
        <v>380.68992793989776</v>
      </c>
      <c r="AZ629" s="6">
        <f t="shared" si="484"/>
        <v>454025.76248703926</v>
      </c>
      <c r="BA629" s="6">
        <f t="shared" si="485"/>
        <v>399.69152659461332</v>
      </c>
      <c r="BB629" s="6">
        <f t="shared" si="486"/>
        <v>976592.15595594142</v>
      </c>
      <c r="BC629" s="6">
        <f t="shared" si="487"/>
        <v>195318.43119118837</v>
      </c>
      <c r="BD629" s="6">
        <f t="shared" si="488"/>
        <v>38806.209010518614</v>
      </c>
      <c r="BE629" s="6">
        <f t="shared" si="489"/>
        <v>3956856</v>
      </c>
      <c r="BF629" s="6">
        <f t="shared" si="496"/>
        <v>3044164.5547768665</v>
      </c>
      <c r="BG629" s="6"/>
      <c r="BH629" s="6"/>
      <c r="BI629" s="51">
        <f t="shared" si="490"/>
        <v>0.46428163510048603</v>
      </c>
      <c r="BT629" s="18"/>
    </row>
    <row r="630" spans="1:72">
      <c r="A630">
        <f t="shared" si="498"/>
        <v>607</v>
      </c>
      <c r="B630" s="30">
        <f t="shared" si="499"/>
        <v>44376</v>
      </c>
      <c r="C630" s="14">
        <f t="shared" ref="C630:C693" si="500">IF($B630&lt;$K$4,1,IF($B630&lt;$K$5,2,IF($B630&lt;$K$6,3,IF($B630&lt;$K$7,4,IF($B630&lt;$K$8,5,IF($B630&lt;$K$9,6,IF($B630&lt;$K$10,7,IF($B630&lt;$K$11,8,IF($B630&lt;$K$12,9,IF($B630&lt;$K$13,10,IF($B630&lt;$K$14,11,IF($B630&lt;$K$15,12,IF($B630&lt;$K$16,13,IF($B630&lt;$K$17,14,IF($B630&lt;$K$18,15,16)))))))))))))))</f>
        <v>13</v>
      </c>
      <c r="D630" s="14">
        <f t="shared" ref="D630:D693" si="501">IF($B630&lt;$S$2,IF(G629&lt;$V$3,1,IF(G629&lt;$V$4,2,IF(G629&lt;$V$5,3,4))),IF($E629=1,IF($BA629&lt;$Z$2,2,1),IF($E629=2,IF($BA629&lt;$Z$2,3,IF($BA629&gt;$Z$3,1,2)),IF($E629=3,IF($BA629&lt;$Z$2,4,IF($BA629&gt;$Z$3,2,3)),IF($E629=4,IF($BA629&gt;$Z$3,3,4),5)))))</f>
        <v>4</v>
      </c>
      <c r="E630" s="14">
        <f t="shared" ref="E630:E693" si="502">IF($B630&lt;$S$2,$D630,IF($B630-$F629&gt;INDEX($Y$11:$AB$14,$E629,$D630),$D630,$E629))</f>
        <v>4</v>
      </c>
      <c r="F630" s="53">
        <f t="shared" ref="F630:F693" si="503">IF($B630&lt;$S$2,$B630,IF($E630=$E629,$F629,$B630))</f>
        <v>44376</v>
      </c>
      <c r="G630" s="66">
        <f t="shared" ref="G630:G693" si="504">IF($B630&lt;$S$2,INDEX($N$3:$N$18,$C630,$N$2),INDEX($V$3:$V$6,$E630,$V$2))</f>
        <v>1.9</v>
      </c>
      <c r="H630" s="66">
        <f t="shared" si="497"/>
        <v>0.1</v>
      </c>
      <c r="I630" s="172">
        <f t="shared" ref="I630:I693" si="505">IF($B630&lt;$R$10,$S$9,IF($B630&lt;$R$11,$S$10,IF($B630&lt;$R$12,$S$11,IF($B630&lt;$R$13,$S$12,IF($B630&lt;$R$14,$S$13,IF($B630&lt;$R$15,$S$14,IF($B630&lt;$R$16,$S$15,IF($B630&lt;$R$17,$S$16,IF($B630&lt;$R$18,$S$17,$S$18)))))))))</f>
        <v>3.8999999999999998E-3</v>
      </c>
      <c r="J630" s="14">
        <f t="shared" ref="J630:J693" si="506">IF($B630&lt;$R$10,$T$9,IF($B630&lt;$R$11,$T$10,IF($B630&lt;$R$12,$T$11,IF($B630&lt;$R$13,$T$12,IF($B630&lt;$R$14,$T$13,IF($B630&lt;$R$15,$T$14,IF($B630&lt;$R$16,$T$15,IF($B630&lt;$R$17,$T$16,IF($B630&lt;$R$18,$T$17,$T$18)))))))))</f>
        <v>6</v>
      </c>
      <c r="K630" s="18">
        <f t="shared" ref="K630:K693" si="507">IF(ABS(1-$BI629*$G630)&lt;$G$19,1/$G$6,(($BI629*$G630)^(1/$G$6)-1)/(1-1/($BI629*$G630)))</f>
        <v>0.13289248029379491</v>
      </c>
      <c r="L630" s="18">
        <f t="shared" ref="L630:L693" si="508">IF($G$8-$E$8&gt;1,H630/($G$8-$E$8),H630)</f>
        <v>6.6666666666666671E-3</v>
      </c>
      <c r="M630" s="6">
        <f t="shared" ref="M630:M693" si="509">IF($B630=$K$4,$O$4,$K630*($AJ629+$AK629)+$L630*$AL629)</f>
        <v>1005.6322689333812</v>
      </c>
      <c r="N630" s="6">
        <f t="shared" si="491"/>
        <v>3.9219658488401863</v>
      </c>
      <c r="O630" s="6">
        <f t="shared" ref="O630:O693" si="510">MAX(0,$G$14*(AE629-AM629)-BE629)</f>
        <v>2405913.7604134632</v>
      </c>
      <c r="P630" s="6">
        <f>IF($B630&lt;$D$12,0,IF('Plot Data'!X580&gt;0,'Plot Data'!X580,MAX(0,MIN($D$15,$O630))))</f>
        <v>7057</v>
      </c>
      <c r="Q630" s="97">
        <f t="shared" ref="Q630:Q693" si="511">$P630*$AF629/($AF629+$AN629)</f>
        <v>6029.5645227784271</v>
      </c>
      <c r="R630" s="97">
        <f t="shared" ref="R630:R693" si="512">$P630*$AN629/($AF629+$AN629)</f>
        <v>1027.4354772215734</v>
      </c>
      <c r="S630" s="6">
        <f t="shared" ref="S630:S693" si="513">$M630*AF629/($AF629+$AG629)</f>
        <v>880.60683895888917</v>
      </c>
      <c r="T630" s="6"/>
      <c r="U630" s="6"/>
      <c r="V630" s="6">
        <f t="shared" ref="V630:V693" si="514">$M630*AG629/($AF629+$AG629)</f>
        <v>125.02542997449193</v>
      </c>
      <c r="W630" s="149">
        <f t="shared" si="492"/>
        <v>0.92940561223594476</v>
      </c>
      <c r="X630" s="97">
        <f t="shared" ref="X630:X693" si="515">$G$13*($W630/INDEX($W$24:$W$896,$A630-$G$12,$W$23))*INDEX($Q$24:$Q$896,$A630-$G$12,$Q$23)</f>
        <v>14248.896029861764</v>
      </c>
      <c r="Y630" s="6">
        <f t="shared" ref="Y630:Y693" si="516">$D$6*INDEX($M$24:$M$896,$A630-$G$6,$M$23)</f>
        <v>228.42312170749102</v>
      </c>
      <c r="Z630" s="6">
        <f t="shared" ref="Z630:Z693" si="517">($D$7+$D$8)*INDEX($M$24:$M$896,$A630-$E$7,$M$23)</f>
        <v>834.22155197448546</v>
      </c>
      <c r="AA630" s="6">
        <f t="shared" ref="AA630:AA693" si="518">$D$7*INDEX($M$24:$M$896,$A630-$G$7,$M$23)</f>
        <v>868.00786248846589</v>
      </c>
      <c r="AB630" s="6">
        <f t="shared" ref="AB630:AB693" si="519">$D$8*INDEX($M$24:$M$896,$A630-$E$8,$M$23)</f>
        <v>44.899907176312063</v>
      </c>
      <c r="AC630" s="6">
        <f t="shared" ref="AC630:AC693" si="520">($D$8-INDEX($I$24:$I$896,$A630-$G$8,1))*INDEX($M$24:$M$896,$A630-$G$8,1)</f>
        <v>48.258710551021736</v>
      </c>
      <c r="AD630" s="6">
        <f t="array" ref="AD630">SUM(($A630-A600:A630=J600:J630)*(N600:N630))</f>
        <v>4.377740949690426</v>
      </c>
      <c r="AE630" s="6">
        <f t="shared" ref="AE630:AE686" si="521">AE629-AD630</f>
        <v>7493816.239381168</v>
      </c>
      <c r="AF630" s="6">
        <f t="shared" si="493"/>
        <v>3039775.5104533066</v>
      </c>
      <c r="AG630" s="6">
        <f t="shared" si="494"/>
        <v>424213.2505150878</v>
      </c>
      <c r="AH630" s="6">
        <f t="shared" ref="AH630:AH693" si="522">AH629+X630</f>
        <v>3058413.4508067281</v>
      </c>
      <c r="AI630" s="6">
        <f t="shared" ref="AI630:AI693" si="523">AI629+R630</f>
        <v>444077.00508323836</v>
      </c>
      <c r="AJ630" s="6">
        <f t="shared" ref="AJ630:AJ693" si="524">AJ629+S630+V630-Z630-Y630</f>
        <v>3112.5088535385253</v>
      </c>
      <c r="AK630" s="6">
        <f t="shared" ref="AK630:AK693" si="525">AK629+Z630-AB630-AA630</f>
        <v>4285.1542011940182</v>
      </c>
      <c r="AL630" s="6">
        <f t="shared" ref="AL630:AL693" si="526">AL629+AB630-AD630-AC630</f>
        <v>668.03606125262547</v>
      </c>
      <c r="AM630" s="6">
        <f t="shared" si="472"/>
        <v>8065.6991159851696</v>
      </c>
      <c r="AN630" s="6">
        <f t="shared" ref="AN630:AN693" si="527">AN629+Y630+AA630+AC630-R630</f>
        <v>519271.32340681128</v>
      </c>
      <c r="AO630" s="6">
        <f t="shared" ref="AO630:AO693" si="528">AO629+AD630</f>
        <v>6183.7606188402688</v>
      </c>
      <c r="AP630" s="6">
        <f t="shared" ref="AP630:AP693" si="529">(INDEX($AO$24:$AO$896,$A630)-INDEX($AO$24:$AO$896,$A630-$G$16))/$G$16</f>
        <v>4.5868400414683492</v>
      </c>
      <c r="AQ630" s="14">
        <f t="shared" ref="AQ630:AQ693" si="530">IF($B630&lt;$AD$4,1,IF($B630&lt;$AD$5,2,IF($B630&lt;$AD$6,3,IF($B630&lt;$AD$7,4,IF($B630&lt;$AD$8,5,IF($B630&lt;$AD$9,6,IF($B630&lt;$AD$10,7,IF($B630&lt;$AD$11,8,IF($B630&lt;$AD$12,9,IF($B630&lt;$AD$13,10,IF($B630&lt;$AH$2,10,IF($B630&lt;$AD$14,11,IF($B630&lt;$AD$15,12,IF($B630&lt;$AD$16,13,IF($B630&lt;$AD$17,14,IF($B630&lt;$AD$18,15,16))))))))))))))))</f>
        <v>15</v>
      </c>
      <c r="AR630" s="146">
        <f t="shared" ref="AR630:AR693" si="531">INDEX($AE$3:$AF$18,$AQ630,$AF$2)</f>
        <v>0</v>
      </c>
      <c r="AS630" s="146">
        <f t="shared" ref="AS630:AS693" si="532">INDEX($AE$3:$AF$18,$AQ630,$AE$2)</f>
        <v>0.4</v>
      </c>
      <c r="AT630" s="146">
        <f t="shared" ref="AT630:AT693" si="533">IF($B630&lt;$AH$3,0,$AI$3)</f>
        <v>1</v>
      </c>
      <c r="AU630" s="77">
        <f t="shared" ref="AU630:AU693" si="534">AR630*$D$6*INDEX($M$24:$M$896,$A630-$F$6,$M$23)</f>
        <v>0</v>
      </c>
      <c r="AV630" s="77">
        <f t="shared" ref="AV630:AV693" si="535">AS630*$D$7*INDEX($M$24:$M$896,$A630-$F$7,$M$23)</f>
        <v>329.12837324205282</v>
      </c>
      <c r="AW630" s="77">
        <f t="shared" ref="AW630:AW693" si="536">AS630*$D$8*INDEX($M$24:$M$896,$A630-$F$7,$M$23)</f>
        <v>17.322545960108041</v>
      </c>
      <c r="AX630" s="77">
        <f t="shared" ref="AX630:AX693" si="537">AT630*($D$8*INDEX($M$24:$M$896,$A630-$F$8,$M$23)-INDEX($AW$24:$AW$896,$A630-($F$8-$F$7),1))</f>
        <v>27.410774604898918</v>
      </c>
      <c r="AY630" s="6">
        <f t="shared" si="495"/>
        <v>373.86169380705974</v>
      </c>
      <c r="AZ630" s="6">
        <f t="shared" ref="AZ630:AZ693" si="538">AZ629+AY630</f>
        <v>454399.62418084632</v>
      </c>
      <c r="BA630" s="6">
        <f t="shared" ref="BA630:BA693" si="539">(INDEX($AZ$24:$AZ$896,$A630)-INDEX($AZ$24:$AZ$896,$A630-$G$16))/$G$16</f>
        <v>393.42001640528076</v>
      </c>
      <c r="BB630" s="6">
        <f t="shared" ref="BB630:BB693" si="540">BB629+M630</f>
        <v>977597.78822487476</v>
      </c>
      <c r="BC630" s="6">
        <f t="shared" ref="BC630:BC693" si="541">BC629+$D$6*(S630+V630)</f>
        <v>195519.55764497505</v>
      </c>
      <c r="BD630" s="6">
        <f t="shared" ref="BD630:BD693" si="542">BD629+AB630</f>
        <v>38851.108917694924</v>
      </c>
      <c r="BE630" s="6">
        <f t="shared" ref="BE630:BE693" si="543">BE629+P630</f>
        <v>3963913</v>
      </c>
      <c r="BF630" s="6">
        <f t="shared" si="496"/>
        <v>3058413.4508067281</v>
      </c>
      <c r="BG630" s="6"/>
      <c r="BH630" s="6"/>
      <c r="BI630" s="51">
        <f t="shared" si="490"/>
        <v>0.4622462908503942</v>
      </c>
      <c r="BT630" s="18"/>
    </row>
    <row r="631" spans="1:72">
      <c r="A631">
        <f t="shared" si="498"/>
        <v>608</v>
      </c>
      <c r="B631" s="30">
        <f t="shared" si="499"/>
        <v>44377</v>
      </c>
      <c r="C631" s="14">
        <f t="shared" si="500"/>
        <v>14</v>
      </c>
      <c r="D631" s="14">
        <f t="shared" si="501"/>
        <v>4</v>
      </c>
      <c r="E631" s="14">
        <f t="shared" si="502"/>
        <v>4</v>
      </c>
      <c r="F631" s="53">
        <f t="shared" si="503"/>
        <v>44377</v>
      </c>
      <c r="G631" s="66">
        <f t="shared" si="504"/>
        <v>3.2</v>
      </c>
      <c r="H631" s="66">
        <f t="shared" si="497"/>
        <v>0.1</v>
      </c>
      <c r="I631" s="172">
        <f t="shared" si="505"/>
        <v>3.8999999999999998E-3</v>
      </c>
      <c r="J631" s="14">
        <f t="shared" si="506"/>
        <v>6</v>
      </c>
      <c r="K631" s="18">
        <f t="shared" si="507"/>
        <v>0.17755989095551769</v>
      </c>
      <c r="L631" s="18">
        <f t="shared" si="508"/>
        <v>6.6666666666666671E-3</v>
      </c>
      <c r="M631" s="6">
        <f t="shared" si="509"/>
        <v>1317.9818190656565</v>
      </c>
      <c r="N631" s="6">
        <f t="shared" ref="N631:N694" si="544">I631*M631</f>
        <v>5.1401290943560598</v>
      </c>
      <c r="O631" s="6">
        <f t="shared" si="510"/>
        <v>2398974.959225405</v>
      </c>
      <c r="P631" s="6">
        <f>IF($B631&lt;$D$12,0,IF('Plot Data'!X581&gt;0,'Plot Data'!X581,MAX(0,MIN($D$15,$O631))))</f>
        <v>7544</v>
      </c>
      <c r="Q631" s="97">
        <f t="shared" si="511"/>
        <v>6443.316854582602</v>
      </c>
      <c r="R631" s="97">
        <f t="shared" si="512"/>
        <v>1100.6831454173976</v>
      </c>
      <c r="S631" s="6">
        <f t="shared" si="513"/>
        <v>1156.5767481585192</v>
      </c>
      <c r="T631" s="6"/>
      <c r="U631" s="6"/>
      <c r="V631" s="6">
        <f t="shared" si="514"/>
        <v>161.40507090713731</v>
      </c>
      <c r="W631" s="149">
        <f t="shared" ref="W631:W694" si="545">W630*IF(AG630&gt;1,1-V631/AG630,1)</f>
        <v>0.9290519910829933</v>
      </c>
      <c r="X631" s="97">
        <f t="shared" si="515"/>
        <v>12137.187505260212</v>
      </c>
      <c r="Y631" s="6">
        <f t="shared" si="516"/>
        <v>224.49953588156032</v>
      </c>
      <c r="Z631" s="6">
        <f t="shared" si="517"/>
        <v>819.49044601009837</v>
      </c>
      <c r="AA631" s="6">
        <f t="shared" si="518"/>
        <v>853.09823634992915</v>
      </c>
      <c r="AB631" s="6">
        <f t="shared" si="519"/>
        <v>44.105263523367988</v>
      </c>
      <c r="AC631" s="6">
        <f t="shared" si="520"/>
        <v>47.663868204845457</v>
      </c>
      <c r="AD631" s="6">
        <f t="array" ref="AD631">SUM(($A631-A601:A631=J601:J631)*(N601:N631))</f>
        <v>4.3002631935283784</v>
      </c>
      <c r="AE631" s="6">
        <f t="shared" si="521"/>
        <v>7493811.9391179746</v>
      </c>
      <c r="AF631" s="6">
        <f t="shared" ref="AF631:AF694" si="546">AF630-S631-Q631</f>
        <v>3032175.6168505657</v>
      </c>
      <c r="AG631" s="6">
        <f t="shared" ref="AG631:AG694" si="547">AG630+Q631-V631-X631</f>
        <v>418357.974793503</v>
      </c>
      <c r="AH631" s="6">
        <f t="shared" si="522"/>
        <v>3070550.6383119882</v>
      </c>
      <c r="AI631" s="6">
        <f t="shared" si="523"/>
        <v>445177.68822865578</v>
      </c>
      <c r="AJ631" s="6">
        <f t="shared" si="524"/>
        <v>3386.500690712523</v>
      </c>
      <c r="AK631" s="6">
        <f t="shared" si="525"/>
        <v>4207.4411473308201</v>
      </c>
      <c r="AL631" s="6">
        <f t="shared" si="526"/>
        <v>660.17719337761957</v>
      </c>
      <c r="AM631" s="6">
        <f t="shared" si="472"/>
        <v>8254.1190314209634</v>
      </c>
      <c r="AN631" s="6">
        <f t="shared" si="527"/>
        <v>519295.90190183022</v>
      </c>
      <c r="AO631" s="6">
        <f t="shared" si="528"/>
        <v>6188.0608820337975</v>
      </c>
      <c r="AP631" s="6">
        <f t="shared" si="529"/>
        <v>4.5172485633762074</v>
      </c>
      <c r="AQ631" s="14">
        <f t="shared" si="530"/>
        <v>15</v>
      </c>
      <c r="AR631" s="146">
        <f t="shared" si="531"/>
        <v>0</v>
      </c>
      <c r="AS631" s="146">
        <f t="shared" si="532"/>
        <v>0.4</v>
      </c>
      <c r="AT631" s="146">
        <f t="shared" si="533"/>
        <v>1</v>
      </c>
      <c r="AU631" s="77">
        <f t="shared" si="534"/>
        <v>0</v>
      </c>
      <c r="AV631" s="77">
        <f t="shared" si="535"/>
        <v>322.84870087078286</v>
      </c>
      <c r="AW631" s="77">
        <f t="shared" si="536"/>
        <v>16.992036887935939</v>
      </c>
      <c r="AX631" s="77">
        <f t="shared" si="537"/>
        <v>26.939944305787236</v>
      </c>
      <c r="AY631" s="6">
        <f t="shared" si="495"/>
        <v>366.78068206450598</v>
      </c>
      <c r="AZ631" s="6">
        <f t="shared" si="538"/>
        <v>454766.40486291086</v>
      </c>
      <c r="BA631" s="6">
        <f t="shared" si="539"/>
        <v>386.99233006923794</v>
      </c>
      <c r="BB631" s="6">
        <f t="shared" si="540"/>
        <v>978915.7700439404</v>
      </c>
      <c r="BC631" s="6">
        <f t="shared" si="541"/>
        <v>195783.15400878817</v>
      </c>
      <c r="BD631" s="6">
        <f t="shared" si="542"/>
        <v>38895.214181218289</v>
      </c>
      <c r="BE631" s="6">
        <f t="shared" si="543"/>
        <v>3971457</v>
      </c>
      <c r="BF631" s="6">
        <f t="shared" ref="BF631:BF694" si="548">BF630+X631</f>
        <v>3070550.6383119882</v>
      </c>
      <c r="BG631" s="6"/>
      <c r="BH631" s="6"/>
      <c r="BI631" s="51">
        <f t="shared" si="490"/>
        <v>0.46045105210502496</v>
      </c>
      <c r="BT631" s="18"/>
    </row>
    <row r="632" spans="1:72">
      <c r="A632">
        <f t="shared" si="498"/>
        <v>609</v>
      </c>
      <c r="B632" s="30">
        <f t="shared" si="499"/>
        <v>44378</v>
      </c>
      <c r="C632" s="14">
        <f t="shared" si="500"/>
        <v>14</v>
      </c>
      <c r="D632" s="14">
        <f t="shared" si="501"/>
        <v>4</v>
      </c>
      <c r="E632" s="14">
        <f t="shared" si="502"/>
        <v>4</v>
      </c>
      <c r="F632" s="53">
        <f t="shared" si="503"/>
        <v>44378</v>
      </c>
      <c r="G632" s="66">
        <f t="shared" si="504"/>
        <v>3.2</v>
      </c>
      <c r="H632" s="66">
        <f t="shared" si="497"/>
        <v>0.1</v>
      </c>
      <c r="I632" s="172">
        <f t="shared" si="505"/>
        <v>3.8999999999999998E-3</v>
      </c>
      <c r="J632" s="14">
        <f t="shared" si="506"/>
        <v>6</v>
      </c>
      <c r="K632" s="18">
        <f t="shared" si="507"/>
        <v>0.17718737637048046</v>
      </c>
      <c r="L632" s="18">
        <f t="shared" si="508"/>
        <v>6.6666666666666671E-3</v>
      </c>
      <c r="M632" s="6">
        <f t="shared" si="509"/>
        <v>1349.9518118821081</v>
      </c>
      <c r="N632" s="6">
        <f t="shared" si="544"/>
        <v>5.2648120663402214</v>
      </c>
      <c r="O632" s="6">
        <f t="shared" si="510"/>
        <v>2391267.1470735706</v>
      </c>
      <c r="P632" s="6">
        <f>IF($B632&lt;$D$12,0,IF('Plot Data'!X582&gt;0,'Plot Data'!X582,MAX(0,MIN($D$15,$O632))))</f>
        <v>7195.5</v>
      </c>
      <c r="Q632" s="97">
        <f t="shared" si="511"/>
        <v>6143.374524009344</v>
      </c>
      <c r="R632" s="97">
        <f t="shared" si="512"/>
        <v>1052.1254759906551</v>
      </c>
      <c r="S632" s="6">
        <f t="shared" si="513"/>
        <v>1186.2776753788528</v>
      </c>
      <c r="T632" s="6"/>
      <c r="U632" s="6"/>
      <c r="V632" s="6">
        <f t="shared" si="514"/>
        <v>163.6741365032552</v>
      </c>
      <c r="W632" s="149">
        <f t="shared" si="545"/>
        <v>0.92868851819238529</v>
      </c>
      <c r="X632" s="97">
        <f t="shared" si="515"/>
        <v>13899.123581856054</v>
      </c>
      <c r="Y632" s="6">
        <f t="shared" si="516"/>
        <v>220.52631761683995</v>
      </c>
      <c r="Z632" s="6">
        <f t="shared" si="517"/>
        <v>804.505815146705</v>
      </c>
      <c r="AA632" s="6">
        <f t="shared" si="518"/>
        <v>838.00000694399171</v>
      </c>
      <c r="AB632" s="6">
        <f t="shared" si="519"/>
        <v>43.306364900270104</v>
      </c>
      <c r="AC632" s="6">
        <f t="shared" si="520"/>
        <v>47.282283096925752</v>
      </c>
      <c r="AD632" s="6">
        <f t="array" ref="AD632">SUM(($A632-A602:A632=J602:J632)*(N602:N632))</f>
        <v>4.222370577776335</v>
      </c>
      <c r="AE632" s="6">
        <f t="shared" si="521"/>
        <v>7493807.7167473966</v>
      </c>
      <c r="AF632" s="6">
        <f t="shared" si="546"/>
        <v>3024845.9646511772</v>
      </c>
      <c r="AG632" s="6">
        <f t="shared" si="547"/>
        <v>410438.55159915303</v>
      </c>
      <c r="AH632" s="6">
        <f t="shared" si="522"/>
        <v>3084449.7618938442</v>
      </c>
      <c r="AI632" s="6">
        <f t="shared" si="523"/>
        <v>446229.81370464643</v>
      </c>
      <c r="AJ632" s="6">
        <f t="shared" si="524"/>
        <v>3711.4203698310853</v>
      </c>
      <c r="AK632" s="6">
        <f t="shared" si="525"/>
        <v>4130.6405906332629</v>
      </c>
      <c r="AL632" s="6">
        <f t="shared" si="526"/>
        <v>651.97890460318752</v>
      </c>
      <c r="AM632" s="6">
        <f t="shared" si="472"/>
        <v>8494.0398650675361</v>
      </c>
      <c r="AN632" s="6">
        <f t="shared" si="527"/>
        <v>519349.58503349737</v>
      </c>
      <c r="AO632" s="6">
        <f t="shared" si="528"/>
        <v>6192.2832526115735</v>
      </c>
      <c r="AP632" s="6">
        <f t="shared" si="529"/>
        <v>4.4457311041370691</v>
      </c>
      <c r="AQ632" s="14">
        <f t="shared" si="530"/>
        <v>15</v>
      </c>
      <c r="AR632" s="146">
        <f t="shared" si="531"/>
        <v>0</v>
      </c>
      <c r="AS632" s="146">
        <f t="shared" si="532"/>
        <v>0.4</v>
      </c>
      <c r="AT632" s="146">
        <f t="shared" si="533"/>
        <v>1</v>
      </c>
      <c r="AU632" s="77">
        <f t="shared" si="534"/>
        <v>0</v>
      </c>
      <c r="AV632" s="77">
        <f t="shared" si="535"/>
        <v>317.00418975030448</v>
      </c>
      <c r="AW632" s="77">
        <f t="shared" si="536"/>
        <v>16.684431039489709</v>
      </c>
      <c r="AX632" s="77">
        <f t="shared" si="537"/>
        <v>26.463158114020793</v>
      </c>
      <c r="AY632" s="6">
        <f t="shared" si="495"/>
        <v>360.151778903815</v>
      </c>
      <c r="AZ632" s="6">
        <f t="shared" si="538"/>
        <v>455126.55664181465</v>
      </c>
      <c r="BA632" s="6">
        <f t="shared" si="539"/>
        <v>380.48458147666781</v>
      </c>
      <c r="BB632" s="6">
        <f t="shared" si="540"/>
        <v>980265.72185582248</v>
      </c>
      <c r="BC632" s="6">
        <f t="shared" si="541"/>
        <v>196053.14437116458</v>
      </c>
      <c r="BD632" s="6">
        <f t="shared" si="542"/>
        <v>38938.520546118561</v>
      </c>
      <c r="BE632" s="6">
        <f t="shared" si="543"/>
        <v>3978652.5</v>
      </c>
      <c r="BF632" s="6">
        <f t="shared" si="548"/>
        <v>3084449.7618938442</v>
      </c>
      <c r="BG632" s="6"/>
      <c r="BH632" s="6"/>
      <c r="BI632" s="51">
        <f t="shared" si="490"/>
        <v>0.45841642141057987</v>
      </c>
      <c r="BT632" s="18"/>
    </row>
    <row r="633" spans="1:72">
      <c r="A633">
        <f t="shared" si="498"/>
        <v>610</v>
      </c>
      <c r="B633" s="30">
        <f t="shared" si="499"/>
        <v>44379</v>
      </c>
      <c r="C633" s="14">
        <f t="shared" si="500"/>
        <v>14</v>
      </c>
      <c r="D633" s="14">
        <f t="shared" si="501"/>
        <v>4</v>
      </c>
      <c r="E633" s="14">
        <f t="shared" si="502"/>
        <v>4</v>
      </c>
      <c r="F633" s="53">
        <f t="shared" si="503"/>
        <v>44379</v>
      </c>
      <c r="G633" s="66">
        <f t="shared" si="504"/>
        <v>3.2</v>
      </c>
      <c r="H633" s="66">
        <f t="shared" si="497"/>
        <v>0.1</v>
      </c>
      <c r="I633" s="172">
        <f t="shared" si="505"/>
        <v>3.8999999999999998E-3</v>
      </c>
      <c r="J633" s="14">
        <f t="shared" si="506"/>
        <v>6</v>
      </c>
      <c r="K633" s="18">
        <f t="shared" si="507"/>
        <v>0.17676411469443709</v>
      </c>
      <c r="L633" s="18">
        <f t="shared" si="508"/>
        <v>6.6666666666666671E-3</v>
      </c>
      <c r="M633" s="6">
        <f t="shared" si="509"/>
        <v>1390.5414890869756</v>
      </c>
      <c r="N633" s="6">
        <f t="shared" si="544"/>
        <v>5.4231118074392048</v>
      </c>
      <c r="O633" s="6">
        <f t="shared" si="510"/>
        <v>2383864.1253499798</v>
      </c>
      <c r="P633" s="6">
        <f>IF($B633&lt;$D$12,0,IF('Plot Data'!X583&gt;0,'Plot Data'!X583,MAX(0,MIN($D$15,$O633))))</f>
        <v>7706</v>
      </c>
      <c r="Q633" s="97">
        <f t="shared" si="511"/>
        <v>6576.7993545603895</v>
      </c>
      <c r="R633" s="97">
        <f t="shared" si="512"/>
        <v>1129.2006454396108</v>
      </c>
      <c r="S633" s="6">
        <f t="shared" si="513"/>
        <v>1224.4033331294158</v>
      </c>
      <c r="T633" s="6"/>
      <c r="U633" s="6"/>
      <c r="V633" s="6">
        <f t="shared" si="514"/>
        <v>166.13815595755983</v>
      </c>
      <c r="W633" s="149">
        <f t="shared" si="545"/>
        <v>0.92831260175551489</v>
      </c>
      <c r="X633" s="97">
        <f t="shared" si="515"/>
        <v>17240.646681175775</v>
      </c>
      <c r="Y633" s="6">
        <f t="shared" si="516"/>
        <v>216.53182450135051</v>
      </c>
      <c r="Z633" s="6">
        <f t="shared" si="517"/>
        <v>1054.3854552525252</v>
      </c>
      <c r="AA633" s="6">
        <f t="shared" si="518"/>
        <v>822.82093310513187</v>
      </c>
      <c r="AB633" s="6">
        <f t="shared" si="519"/>
        <v>42.480092219839847</v>
      </c>
      <c r="AC633" s="6">
        <f t="shared" si="520"/>
        <v>46.911202897586577</v>
      </c>
      <c r="AD633" s="6">
        <f t="array" ref="AD633">SUM(($A633-A603:A633=J603:J633)*(N603:N633))</f>
        <v>4.1418089914343845</v>
      </c>
      <c r="AE633" s="6">
        <f t="shared" si="521"/>
        <v>7493803.5749384053</v>
      </c>
      <c r="AF633" s="6">
        <f t="shared" si="546"/>
        <v>3017044.7619634876</v>
      </c>
      <c r="AG633" s="6">
        <f t="shared" si="547"/>
        <v>399608.56611658004</v>
      </c>
      <c r="AH633" s="6">
        <f t="shared" si="522"/>
        <v>3101690.4085750198</v>
      </c>
      <c r="AI633" s="6">
        <f t="shared" si="523"/>
        <v>447359.01435008604</v>
      </c>
      <c r="AJ633" s="6">
        <f t="shared" si="524"/>
        <v>3831.0445791641851</v>
      </c>
      <c r="AK633" s="6">
        <f t="shared" si="525"/>
        <v>4319.7250205608161</v>
      </c>
      <c r="AL633" s="6">
        <f t="shared" si="526"/>
        <v>643.40598493400648</v>
      </c>
      <c r="AM633" s="6">
        <f t="shared" si="472"/>
        <v>8794.1755846590077</v>
      </c>
      <c r="AN633" s="6">
        <f t="shared" si="527"/>
        <v>519306.64834856184</v>
      </c>
      <c r="AO633" s="6">
        <f t="shared" si="528"/>
        <v>6196.4250616030076</v>
      </c>
      <c r="AP633" s="6">
        <f t="shared" si="529"/>
        <v>4.3724560196087623</v>
      </c>
      <c r="AQ633" s="14">
        <f t="shared" si="530"/>
        <v>15</v>
      </c>
      <c r="AR633" s="146">
        <f t="shared" si="531"/>
        <v>0</v>
      </c>
      <c r="AS633" s="146">
        <f t="shared" si="532"/>
        <v>0.4</v>
      </c>
      <c r="AT633" s="146">
        <f t="shared" si="533"/>
        <v>1</v>
      </c>
      <c r="AU633" s="77">
        <f t="shared" si="534"/>
        <v>0</v>
      </c>
      <c r="AV633" s="77">
        <f t="shared" si="535"/>
        <v>311.40636948383741</v>
      </c>
      <c r="AW633" s="77">
        <f t="shared" si="536"/>
        <v>16.389808920201965</v>
      </c>
      <c r="AX633" s="77">
        <f t="shared" si="537"/>
        <v>25.983818940162063</v>
      </c>
      <c r="AY633" s="6">
        <f t="shared" si="495"/>
        <v>353.77999734420143</v>
      </c>
      <c r="AZ633" s="6">
        <f t="shared" si="538"/>
        <v>455480.33663915884</v>
      </c>
      <c r="BA633" s="6">
        <f t="shared" si="539"/>
        <v>373.82903332538473</v>
      </c>
      <c r="BB633" s="6">
        <f t="shared" si="540"/>
        <v>981656.26334490941</v>
      </c>
      <c r="BC633" s="6">
        <f t="shared" si="541"/>
        <v>196331.25266898199</v>
      </c>
      <c r="BD633" s="6">
        <f t="shared" si="542"/>
        <v>38981.000638338402</v>
      </c>
      <c r="BE633" s="6">
        <f t="shared" si="543"/>
        <v>3986358.5</v>
      </c>
      <c r="BF633" s="6">
        <f t="shared" si="548"/>
        <v>3101690.4085750198</v>
      </c>
      <c r="BG633" s="6"/>
      <c r="BH633" s="6"/>
      <c r="BI633" s="51">
        <f t="shared" si="490"/>
        <v>0.45593046226970929</v>
      </c>
      <c r="BT633" s="18"/>
    </row>
    <row r="634" spans="1:72">
      <c r="A634">
        <f t="shared" si="498"/>
        <v>611</v>
      </c>
      <c r="B634" s="30">
        <f t="shared" si="499"/>
        <v>44380</v>
      </c>
      <c r="C634" s="14">
        <f t="shared" si="500"/>
        <v>14</v>
      </c>
      <c r="D634" s="14">
        <f t="shared" si="501"/>
        <v>4</v>
      </c>
      <c r="E634" s="14">
        <f t="shared" si="502"/>
        <v>4</v>
      </c>
      <c r="F634" s="53">
        <f t="shared" si="503"/>
        <v>44380</v>
      </c>
      <c r="G634" s="66">
        <f t="shared" si="504"/>
        <v>3.2</v>
      </c>
      <c r="H634" s="66">
        <f t="shared" si="497"/>
        <v>0.1</v>
      </c>
      <c r="I634" s="172">
        <f t="shared" si="505"/>
        <v>3.8999999999999998E-3</v>
      </c>
      <c r="J634" s="14">
        <f t="shared" si="506"/>
        <v>6</v>
      </c>
      <c r="K634" s="18">
        <f t="shared" si="507"/>
        <v>0.17624540605961272</v>
      </c>
      <c r="L634" s="18">
        <f t="shared" si="508"/>
        <v>6.6666666666666671E-3</v>
      </c>
      <c r="M634" s="6">
        <f t="shared" si="509"/>
        <v>1440.8250710347734</v>
      </c>
      <c r="N634" s="6">
        <f t="shared" si="544"/>
        <v>5.6192177770356162</v>
      </c>
      <c r="O634" s="6">
        <f t="shared" si="510"/>
        <v>2375899.4894506838</v>
      </c>
      <c r="P634" s="6">
        <f>IF($B634&lt;$D$12,0,IF('Plot Data'!X584&gt;0,'Plot Data'!X584,MAX(0,MIN($D$15,$O634))))</f>
        <v>3988.5</v>
      </c>
      <c r="Q634" s="97">
        <f t="shared" si="511"/>
        <v>3402.7961695213794</v>
      </c>
      <c r="R634" s="97">
        <f t="shared" si="512"/>
        <v>585.70383047862038</v>
      </c>
      <c r="S634" s="6">
        <f t="shared" si="513"/>
        <v>1272.3075231966475</v>
      </c>
      <c r="T634" s="6"/>
      <c r="U634" s="6"/>
      <c r="V634" s="6">
        <f t="shared" si="514"/>
        <v>168.51754783812606</v>
      </c>
      <c r="W634" s="149">
        <f t="shared" si="545"/>
        <v>0.92792112625538903</v>
      </c>
      <c r="X634" s="97">
        <f t="shared" si="515"/>
        <v>14737.42366173679</v>
      </c>
      <c r="Y634" s="6">
        <f t="shared" si="516"/>
        <v>212.40046109919922</v>
      </c>
      <c r="Z634" s="6">
        <f t="shared" si="517"/>
        <v>1079.9614495056865</v>
      </c>
      <c r="AA634" s="6">
        <f t="shared" si="518"/>
        <v>807.12175217695699</v>
      </c>
      <c r="AB634" s="6">
        <f t="shared" si="519"/>
        <v>41.711077598724266</v>
      </c>
      <c r="AC634" s="6">
        <f t="shared" si="520"/>
        <v>46.530419886574386</v>
      </c>
      <c r="AD634" s="6">
        <f t="array" ref="AD634">SUM(($A634-A604:A634=J604:J634)*(N604:N634))</f>
        <v>4.0668300658756156</v>
      </c>
      <c r="AE634" s="6">
        <f t="shared" si="521"/>
        <v>7493799.5081083393</v>
      </c>
      <c r="AF634" s="6">
        <f t="shared" si="546"/>
        <v>3012369.6582707698</v>
      </c>
      <c r="AG634" s="6">
        <f t="shared" si="547"/>
        <v>388105.42107652657</v>
      </c>
      <c r="AH634" s="6">
        <f t="shared" si="522"/>
        <v>3116427.8322367566</v>
      </c>
      <c r="AI634" s="6">
        <f t="shared" si="523"/>
        <v>447944.71818056464</v>
      </c>
      <c r="AJ634" s="6">
        <f t="shared" si="524"/>
        <v>3979.507739594073</v>
      </c>
      <c r="AK634" s="6">
        <f t="shared" si="525"/>
        <v>4550.8536402908221</v>
      </c>
      <c r="AL634" s="6">
        <f t="shared" si="526"/>
        <v>634.51981258028081</v>
      </c>
      <c r="AM634" s="6">
        <f t="shared" si="472"/>
        <v>9164.8811924651745</v>
      </c>
      <c r="AN634" s="6">
        <f t="shared" si="527"/>
        <v>519786.997151246</v>
      </c>
      <c r="AO634" s="6">
        <f t="shared" si="528"/>
        <v>6200.491891668883</v>
      </c>
      <c r="AP634" s="6">
        <f t="shared" si="529"/>
        <v>4.2983621944936852</v>
      </c>
      <c r="AQ634" s="14">
        <f t="shared" si="530"/>
        <v>15</v>
      </c>
      <c r="AR634" s="146">
        <f t="shared" si="531"/>
        <v>0</v>
      </c>
      <c r="AS634" s="146">
        <f t="shared" si="532"/>
        <v>0.4</v>
      </c>
      <c r="AT634" s="146">
        <f t="shared" si="533"/>
        <v>1</v>
      </c>
      <c r="AU634" s="77">
        <f t="shared" si="534"/>
        <v>0</v>
      </c>
      <c r="AV634" s="77">
        <f t="shared" si="535"/>
        <v>305.71220975574795</v>
      </c>
      <c r="AW634" s="77">
        <f t="shared" si="536"/>
        <v>16.090116302934099</v>
      </c>
      <c r="AX634" s="77">
        <f t="shared" si="537"/>
        <v>25.488055331903908</v>
      </c>
      <c r="AY634" s="6">
        <f t="shared" si="495"/>
        <v>347.29038139058599</v>
      </c>
      <c r="AZ634" s="6">
        <f t="shared" si="538"/>
        <v>455827.62702054944</v>
      </c>
      <c r="BA634" s="6">
        <f t="shared" si="539"/>
        <v>367.13887134639248</v>
      </c>
      <c r="BB634" s="6">
        <f t="shared" si="540"/>
        <v>983097.08841594413</v>
      </c>
      <c r="BC634" s="6">
        <f t="shared" si="541"/>
        <v>196619.41768318895</v>
      </c>
      <c r="BD634" s="6">
        <f t="shared" si="542"/>
        <v>39022.711715937126</v>
      </c>
      <c r="BE634" s="6">
        <f t="shared" si="543"/>
        <v>3990347</v>
      </c>
      <c r="BF634" s="6">
        <f t="shared" si="548"/>
        <v>3116427.8322367566</v>
      </c>
      <c r="BG634" s="6"/>
      <c r="BH634" s="6"/>
      <c r="BI634" s="51">
        <f t="shared" si="490"/>
        <v>0.45377182504922375</v>
      </c>
      <c r="BT634" s="18"/>
    </row>
    <row r="635" spans="1:72">
      <c r="A635">
        <f t="shared" si="498"/>
        <v>612</v>
      </c>
      <c r="B635" s="30">
        <f t="shared" si="499"/>
        <v>44381</v>
      </c>
      <c r="C635" s="14">
        <f t="shared" si="500"/>
        <v>14</v>
      </c>
      <c r="D635" s="14">
        <f t="shared" si="501"/>
        <v>4</v>
      </c>
      <c r="E635" s="14">
        <f t="shared" si="502"/>
        <v>4</v>
      </c>
      <c r="F635" s="53">
        <f t="shared" si="503"/>
        <v>44381</v>
      </c>
      <c r="G635" s="66">
        <f t="shared" si="504"/>
        <v>3.2</v>
      </c>
      <c r="H635" s="66">
        <f t="shared" si="497"/>
        <v>0.1</v>
      </c>
      <c r="I635" s="172">
        <f t="shared" si="505"/>
        <v>3.8999999999999998E-3</v>
      </c>
      <c r="J635" s="14">
        <f t="shared" si="506"/>
        <v>6</v>
      </c>
      <c r="K635" s="18">
        <f t="shared" si="507"/>
        <v>0.17579359537140696</v>
      </c>
      <c r="L635" s="18">
        <f t="shared" si="508"/>
        <v>6.6666666666666671E-3</v>
      </c>
      <c r="M635" s="6">
        <f t="shared" si="509"/>
        <v>1503.8130288712305</v>
      </c>
      <c r="N635" s="6">
        <f t="shared" si="544"/>
        <v>5.8648708125977986</v>
      </c>
      <c r="O635" s="6">
        <f t="shared" si="510"/>
        <v>2371592.4328784924</v>
      </c>
      <c r="P635" s="6">
        <f>IF($B635&lt;$D$12,0,IF('Plot Data'!X585&gt;0,'Plot Data'!X585,MAX(0,MIN($D$15,$O635))))</f>
        <v>788</v>
      </c>
      <c r="Q635" s="97">
        <f t="shared" si="511"/>
        <v>672.03907478836209</v>
      </c>
      <c r="R635" s="97">
        <f t="shared" si="512"/>
        <v>115.96092521163803</v>
      </c>
      <c r="S635" s="6">
        <f t="shared" si="513"/>
        <v>1332.1787791938407</v>
      </c>
      <c r="T635" s="6"/>
      <c r="U635" s="6"/>
      <c r="V635" s="6">
        <f t="shared" si="514"/>
        <v>171.63424967738979</v>
      </c>
      <c r="W635" s="149">
        <f t="shared" si="545"/>
        <v>0.92751076598311322</v>
      </c>
      <c r="X635" s="97">
        <f t="shared" si="515"/>
        <v>4734.0612207398253</v>
      </c>
      <c r="Y635" s="6">
        <f t="shared" si="516"/>
        <v>208.55538799362137</v>
      </c>
      <c r="Z635" s="6">
        <f t="shared" si="517"/>
        <v>1112.4331912695804</v>
      </c>
      <c r="AA635" s="6">
        <f t="shared" si="518"/>
        <v>792.51047437576108</v>
      </c>
      <c r="AB635" s="6">
        <f t="shared" si="519"/>
        <v>40.974522300504916</v>
      </c>
      <c r="AC635" s="6">
        <f t="shared" si="520"/>
        <v>46.1756003945411</v>
      </c>
      <c r="AD635" s="6">
        <f t="array" ref="AD635">SUM(($A635-A605:A635=J605:J635)*(N605:N635))</f>
        <v>3.9950159242992287</v>
      </c>
      <c r="AE635" s="6">
        <f t="shared" si="521"/>
        <v>7493795.5130924154</v>
      </c>
      <c r="AF635" s="6">
        <f t="shared" si="546"/>
        <v>3010365.4404167878</v>
      </c>
      <c r="AG635" s="6">
        <f t="shared" si="547"/>
        <v>383871.76468089764</v>
      </c>
      <c r="AH635" s="6">
        <f t="shared" si="522"/>
        <v>3121161.8934574965</v>
      </c>
      <c r="AI635" s="6">
        <f t="shared" si="523"/>
        <v>448060.6791057763</v>
      </c>
      <c r="AJ635" s="6">
        <f t="shared" si="524"/>
        <v>4162.3321892021013</v>
      </c>
      <c r="AK635" s="6">
        <f t="shared" si="525"/>
        <v>4829.801834884137</v>
      </c>
      <c r="AL635" s="6">
        <f t="shared" si="526"/>
        <v>625.32371856194538</v>
      </c>
      <c r="AM635" s="6">
        <f t="shared" si="472"/>
        <v>9617.4577426481828</v>
      </c>
      <c r="AN635" s="6">
        <f t="shared" si="527"/>
        <v>520718.27768879826</v>
      </c>
      <c r="AO635" s="6">
        <f t="shared" si="528"/>
        <v>6204.486907593182</v>
      </c>
      <c r="AP635" s="6">
        <f t="shared" si="529"/>
        <v>4.2226115108427882</v>
      </c>
      <c r="AQ635" s="14">
        <f t="shared" si="530"/>
        <v>15</v>
      </c>
      <c r="AR635" s="146">
        <f t="shared" si="531"/>
        <v>0</v>
      </c>
      <c r="AS635" s="146">
        <f t="shared" si="532"/>
        <v>0.4</v>
      </c>
      <c r="AT635" s="146">
        <f t="shared" si="533"/>
        <v>1</v>
      </c>
      <c r="AU635" s="77">
        <f t="shared" si="534"/>
        <v>0</v>
      </c>
      <c r="AV635" s="77">
        <f t="shared" si="535"/>
        <v>400.66647299595962</v>
      </c>
      <c r="AW635" s="77">
        <f t="shared" si="536"/>
        <v>21.087709105050504</v>
      </c>
      <c r="AX635" s="77">
        <f t="shared" si="537"/>
        <v>25.026646559234557</v>
      </c>
      <c r="AY635" s="6">
        <f t="shared" si="495"/>
        <v>446.78082866024471</v>
      </c>
      <c r="AZ635" s="6">
        <f t="shared" si="538"/>
        <v>456274.40784920967</v>
      </c>
      <c r="BA635" s="6">
        <f t="shared" si="539"/>
        <v>375.61932715861724</v>
      </c>
      <c r="BB635" s="6">
        <f t="shared" si="540"/>
        <v>984600.90144481533</v>
      </c>
      <c r="BC635" s="6">
        <f t="shared" si="541"/>
        <v>196920.18028896319</v>
      </c>
      <c r="BD635" s="6">
        <f t="shared" si="542"/>
        <v>39063.686238237635</v>
      </c>
      <c r="BE635" s="6">
        <f t="shared" si="543"/>
        <v>3991135</v>
      </c>
      <c r="BF635" s="6">
        <f t="shared" si="548"/>
        <v>3121161.8934574965</v>
      </c>
      <c r="BG635" s="6"/>
      <c r="BH635" s="6"/>
      <c r="BI635" s="51">
        <f t="shared" si="490"/>
        <v>0.4529396617732111</v>
      </c>
      <c r="BT635" s="18"/>
    </row>
    <row r="636" spans="1:72">
      <c r="A636">
        <f t="shared" si="498"/>
        <v>613</v>
      </c>
      <c r="B636" s="30">
        <f t="shared" si="499"/>
        <v>44382</v>
      </c>
      <c r="C636" s="14">
        <f t="shared" si="500"/>
        <v>14</v>
      </c>
      <c r="D636" s="14">
        <f t="shared" si="501"/>
        <v>4</v>
      </c>
      <c r="E636" s="14">
        <f t="shared" si="502"/>
        <v>4</v>
      </c>
      <c r="F636" s="53">
        <f t="shared" si="503"/>
        <v>44382</v>
      </c>
      <c r="G636" s="66">
        <f t="shared" si="504"/>
        <v>3.2</v>
      </c>
      <c r="H636" s="66">
        <f t="shared" si="497"/>
        <v>0.1</v>
      </c>
      <c r="I636" s="172">
        <f t="shared" si="505"/>
        <v>3.8999999999999998E-3</v>
      </c>
      <c r="J636" s="14">
        <f t="shared" si="506"/>
        <v>6</v>
      </c>
      <c r="K636" s="18">
        <f t="shared" si="507"/>
        <v>0.17561907110872282</v>
      </c>
      <c r="L636" s="18">
        <f t="shared" si="508"/>
        <v>6.6666666666666671E-3</v>
      </c>
      <c r="M636" s="6">
        <f t="shared" si="509"/>
        <v>1583.35904938558</v>
      </c>
      <c r="N636" s="6">
        <f t="shared" si="544"/>
        <v>6.1751002926037613</v>
      </c>
      <c r="O636" s="6">
        <f t="shared" si="510"/>
        <v>2370416.3470473019</v>
      </c>
      <c r="P636" s="6">
        <f>IF($B636&lt;$D$12,0,IF('Plot Data'!X586&gt;0,'Plot Data'!X586,MAX(0,MIN($D$15,$O636))))</f>
        <v>4254.5</v>
      </c>
      <c r="Q636" s="97">
        <f t="shared" si="511"/>
        <v>3627.1017026819331</v>
      </c>
      <c r="R636" s="97">
        <f t="shared" si="512"/>
        <v>627.39829731806651</v>
      </c>
      <c r="S636" s="6">
        <f t="shared" si="513"/>
        <v>1404.2888207350109</v>
      </c>
      <c r="T636" s="6"/>
      <c r="U636" s="6"/>
      <c r="V636" s="6">
        <f t="shared" si="514"/>
        <v>179.07022865056908</v>
      </c>
      <c r="W636" s="149">
        <f t="shared" si="545"/>
        <v>0.92707809658613749</v>
      </c>
      <c r="X636" s="97">
        <f t="shared" si="515"/>
        <v>11435.532322667368</v>
      </c>
      <c r="Y636" s="6">
        <f t="shared" si="516"/>
        <v>204.87261150252459</v>
      </c>
      <c r="Z636" s="6">
        <f t="shared" si="517"/>
        <v>1152.6600568278188</v>
      </c>
      <c r="AA636" s="6">
        <f t="shared" si="518"/>
        <v>778.51592370959338</v>
      </c>
      <c r="AB636" s="6">
        <f t="shared" si="519"/>
        <v>40.225290757335245</v>
      </c>
      <c r="AC636" s="6">
        <f t="shared" si="520"/>
        <v>45.895335368399472</v>
      </c>
      <c r="AD636" s="6">
        <f t="array" ref="AD636">SUM(($A636-A606:A636=J606:J636)*(N606:N636))</f>
        <v>3.9219658488401863</v>
      </c>
      <c r="AE636" s="6">
        <f t="shared" si="521"/>
        <v>7493791.5911265668</v>
      </c>
      <c r="AF636" s="6">
        <f t="shared" si="546"/>
        <v>3005334.0498933708</v>
      </c>
      <c r="AG636" s="6">
        <f t="shared" si="547"/>
        <v>375884.26383226161</v>
      </c>
      <c r="AH636" s="6">
        <f t="shared" si="522"/>
        <v>3132597.4257801641</v>
      </c>
      <c r="AI636" s="6">
        <f t="shared" si="523"/>
        <v>448688.07740309439</v>
      </c>
      <c r="AJ636" s="6">
        <f t="shared" si="524"/>
        <v>4388.1585702573375</v>
      </c>
      <c r="AK636" s="6">
        <f t="shared" si="525"/>
        <v>5163.7206772450272</v>
      </c>
      <c r="AL636" s="6">
        <f t="shared" si="526"/>
        <v>615.73170810204101</v>
      </c>
      <c r="AM636" s="6">
        <f t="shared" si="472"/>
        <v>10167.610955604407</v>
      </c>
      <c r="AN636" s="6">
        <f t="shared" si="527"/>
        <v>521120.16326206073</v>
      </c>
      <c r="AO636" s="6">
        <f t="shared" si="528"/>
        <v>6208.408873442022</v>
      </c>
      <c r="AP636" s="6">
        <f t="shared" si="529"/>
        <v>4.1465707930634119</v>
      </c>
      <c r="AQ636" s="14">
        <f t="shared" si="530"/>
        <v>15</v>
      </c>
      <c r="AR636" s="146">
        <f t="shared" si="531"/>
        <v>0</v>
      </c>
      <c r="AS636" s="146">
        <f t="shared" si="532"/>
        <v>0.4</v>
      </c>
      <c r="AT636" s="146">
        <f t="shared" si="533"/>
        <v>1</v>
      </c>
      <c r="AU636" s="77">
        <f t="shared" si="534"/>
        <v>0</v>
      </c>
      <c r="AV636" s="77">
        <f t="shared" si="535"/>
        <v>410.38535081216094</v>
      </c>
      <c r="AW636" s="77">
        <f t="shared" si="536"/>
        <v>21.59922899011373</v>
      </c>
      <c r="AX636" s="77">
        <f t="shared" si="537"/>
        <v>24.584713380302951</v>
      </c>
      <c r="AY636" s="6">
        <f t="shared" si="495"/>
        <v>456.56929318257761</v>
      </c>
      <c r="AZ636" s="6">
        <f t="shared" si="538"/>
        <v>456730.97714239225</v>
      </c>
      <c r="BA636" s="6">
        <f t="shared" si="539"/>
        <v>386.45923647899843</v>
      </c>
      <c r="BB636" s="6">
        <f t="shared" si="540"/>
        <v>986184.26049420086</v>
      </c>
      <c r="BC636" s="6">
        <f t="shared" si="541"/>
        <v>197236.85209884032</v>
      </c>
      <c r="BD636" s="6">
        <f t="shared" si="542"/>
        <v>39103.91152899497</v>
      </c>
      <c r="BE636" s="6">
        <f t="shared" si="543"/>
        <v>3995389.5</v>
      </c>
      <c r="BF636" s="6">
        <f t="shared" si="548"/>
        <v>3132597.4257801641</v>
      </c>
      <c r="BG636" s="6"/>
      <c r="BH636" s="6"/>
      <c r="BI636" s="51">
        <f t="shared" si="490"/>
        <v>0.45120260853388944</v>
      </c>
      <c r="BT636" s="18"/>
    </row>
    <row r="637" spans="1:72">
      <c r="A637">
        <f t="shared" si="498"/>
        <v>614</v>
      </c>
      <c r="B637" s="30">
        <f t="shared" si="499"/>
        <v>44383</v>
      </c>
      <c r="C637" s="14">
        <f t="shared" si="500"/>
        <v>14</v>
      </c>
      <c r="D637" s="14">
        <f t="shared" si="501"/>
        <v>4</v>
      </c>
      <c r="E637" s="14">
        <f t="shared" si="502"/>
        <v>4</v>
      </c>
      <c r="F637" s="53">
        <f t="shared" si="503"/>
        <v>44383</v>
      </c>
      <c r="G637" s="66">
        <f t="shared" si="504"/>
        <v>3.2</v>
      </c>
      <c r="H637" s="66">
        <f t="shared" si="497"/>
        <v>0.1</v>
      </c>
      <c r="I637" s="172">
        <f t="shared" si="505"/>
        <v>3.8999999999999998E-3</v>
      </c>
      <c r="J637" s="14">
        <f t="shared" si="506"/>
        <v>6</v>
      </c>
      <c r="K637" s="18">
        <f t="shared" si="507"/>
        <v>0.17525414032720901</v>
      </c>
      <c r="L637" s="18">
        <f t="shared" si="508"/>
        <v>6.6666666666666671E-3</v>
      </c>
      <c r="M637" s="6">
        <f t="shared" si="509"/>
        <v>1678.1112640843489</v>
      </c>
      <c r="N637" s="6">
        <f t="shared" si="544"/>
        <v>6.5446339299289606</v>
      </c>
      <c r="O637" s="6">
        <f t="shared" si="510"/>
        <v>2365690.8831453174</v>
      </c>
      <c r="P637" s="6">
        <f>IF($B637&lt;$D$12,0,IF('Plot Data'!X587&gt;0,'Plot Data'!X587,MAX(0,MIN($D$15,$O637))))</f>
        <v>6903.5</v>
      </c>
      <c r="Q637" s="97">
        <f t="shared" si="511"/>
        <v>5883.3384355427124</v>
      </c>
      <c r="R637" s="97">
        <f t="shared" si="512"/>
        <v>1020.161564457287</v>
      </c>
      <c r="S637" s="6">
        <f t="shared" si="513"/>
        <v>1491.5585015583633</v>
      </c>
      <c r="T637" s="6"/>
      <c r="U637" s="6"/>
      <c r="V637" s="6">
        <f t="shared" si="514"/>
        <v>186.5527625259856</v>
      </c>
      <c r="W637" s="149">
        <f t="shared" si="545"/>
        <v>0.92661798426796749</v>
      </c>
      <c r="X637" s="97">
        <f t="shared" si="515"/>
        <v>13904.449840277479</v>
      </c>
      <c r="Y637" s="6">
        <f t="shared" si="516"/>
        <v>201.12645378667625</v>
      </c>
      <c r="Z637" s="6">
        <f t="shared" si="517"/>
        <v>1203.0504230969843</v>
      </c>
      <c r="AA637" s="6">
        <f t="shared" si="518"/>
        <v>764.2805243893697</v>
      </c>
      <c r="AB637" s="6">
        <f t="shared" si="519"/>
        <v>52.719272762626261</v>
      </c>
      <c r="AC637" s="6">
        <f t="shared" si="520"/>
        <v>45.477954803573098</v>
      </c>
      <c r="AD637" s="6">
        <f t="array" ref="AD637">SUM(($A637-A607:A637=J607:J637)*(N607:N637))</f>
        <v>5.1401290943560598</v>
      </c>
      <c r="AE637" s="6">
        <f t="shared" si="521"/>
        <v>7493786.4509974727</v>
      </c>
      <c r="AF637" s="6">
        <f t="shared" si="546"/>
        <v>2997959.1529562697</v>
      </c>
      <c r="AG637" s="6">
        <f t="shared" si="547"/>
        <v>367676.59966500086</v>
      </c>
      <c r="AH637" s="6">
        <f t="shared" si="522"/>
        <v>3146501.8756204415</v>
      </c>
      <c r="AI637" s="6">
        <f t="shared" si="523"/>
        <v>449708.23896755168</v>
      </c>
      <c r="AJ637" s="6">
        <f t="shared" si="524"/>
        <v>4662.0929574580259</v>
      </c>
      <c r="AK637" s="6">
        <f t="shared" si="525"/>
        <v>5549.7713031900157</v>
      </c>
      <c r="AL637" s="6">
        <f t="shared" si="526"/>
        <v>617.83289696673808</v>
      </c>
      <c r="AM637" s="6">
        <f t="shared" si="472"/>
        <v>10829.697157614781</v>
      </c>
      <c r="AN637" s="6">
        <f t="shared" si="527"/>
        <v>521110.88663058303</v>
      </c>
      <c r="AO637" s="6">
        <f t="shared" si="528"/>
        <v>6213.5490025363779</v>
      </c>
      <c r="AP637" s="6">
        <f t="shared" si="529"/>
        <v>4.2554833851584464</v>
      </c>
      <c r="AQ637" s="14">
        <f t="shared" si="530"/>
        <v>15</v>
      </c>
      <c r="AR637" s="146">
        <f t="shared" si="531"/>
        <v>0</v>
      </c>
      <c r="AS637" s="146">
        <f t="shared" si="532"/>
        <v>0.4</v>
      </c>
      <c r="AT637" s="146">
        <f t="shared" si="533"/>
        <v>1</v>
      </c>
      <c r="AU637" s="77">
        <f t="shared" si="534"/>
        <v>0</v>
      </c>
      <c r="AV637" s="77">
        <f t="shared" si="535"/>
        <v>422.72461268244064</v>
      </c>
      <c r="AW637" s="77">
        <f t="shared" si="536"/>
        <v>22.24866382539161</v>
      </c>
      <c r="AX637" s="77">
        <f t="shared" si="537"/>
        <v>24.135174454401145</v>
      </c>
      <c r="AY637" s="6">
        <f t="shared" si="495"/>
        <v>469.10845096223335</v>
      </c>
      <c r="AZ637" s="6">
        <f t="shared" si="538"/>
        <v>457200.08559335448</v>
      </c>
      <c r="BA637" s="6">
        <f t="shared" si="539"/>
        <v>400.06591607259389</v>
      </c>
      <c r="BB637" s="6">
        <f t="shared" si="540"/>
        <v>987862.37175828521</v>
      </c>
      <c r="BC637" s="6">
        <f t="shared" si="541"/>
        <v>197572.47435165718</v>
      </c>
      <c r="BD637" s="6">
        <f t="shared" si="542"/>
        <v>39156.630801757594</v>
      </c>
      <c r="BE637" s="6">
        <f t="shared" si="543"/>
        <v>4002293</v>
      </c>
      <c r="BF637" s="6">
        <f t="shared" si="548"/>
        <v>3146501.8756204415</v>
      </c>
      <c r="BG637" s="6"/>
      <c r="BH637" s="6"/>
      <c r="BI637" s="51">
        <f t="shared" si="490"/>
        <v>0.44912352048319742</v>
      </c>
      <c r="BT637" s="18"/>
    </row>
    <row r="638" spans="1:72">
      <c r="A638">
        <f t="shared" si="498"/>
        <v>615</v>
      </c>
      <c r="B638" s="30">
        <f t="shared" si="499"/>
        <v>44384</v>
      </c>
      <c r="C638" s="14">
        <f t="shared" si="500"/>
        <v>14</v>
      </c>
      <c r="D638" s="14">
        <f t="shared" si="501"/>
        <v>4</v>
      </c>
      <c r="E638" s="14">
        <f t="shared" si="502"/>
        <v>4</v>
      </c>
      <c r="F638" s="53">
        <f t="shared" si="503"/>
        <v>44384</v>
      </c>
      <c r="G638" s="66">
        <f t="shared" si="504"/>
        <v>3.2</v>
      </c>
      <c r="H638" s="66">
        <f t="shared" si="497"/>
        <v>0.1</v>
      </c>
      <c r="I638" s="172">
        <f t="shared" si="505"/>
        <v>3.8999999999999998E-3</v>
      </c>
      <c r="J638" s="14">
        <f t="shared" si="506"/>
        <v>6</v>
      </c>
      <c r="K638" s="18">
        <f t="shared" si="507"/>
        <v>0.17481622762473562</v>
      </c>
      <c r="L638" s="18">
        <f t="shared" si="508"/>
        <v>6.6666666666666671E-3</v>
      </c>
      <c r="M638" s="6">
        <f t="shared" si="509"/>
        <v>1789.318473042129</v>
      </c>
      <c r="N638" s="6">
        <f t="shared" si="544"/>
        <v>6.978342044864303</v>
      </c>
      <c r="O638" s="6">
        <f t="shared" si="510"/>
        <v>2358220.2407638794</v>
      </c>
      <c r="P638" s="6">
        <f>IF($B638&lt;$D$12,0,IF('Plot Data'!X588&gt;0,'Plot Data'!X588,MAX(0,MIN($D$15,$O638))))</f>
        <v>6427.5</v>
      </c>
      <c r="Q638" s="97">
        <f t="shared" si="511"/>
        <v>5475.7030234864815</v>
      </c>
      <c r="R638" s="97">
        <f t="shared" si="512"/>
        <v>951.79697651351796</v>
      </c>
      <c r="S638" s="6">
        <f t="shared" si="513"/>
        <v>1593.8455876077753</v>
      </c>
      <c r="T638" s="6"/>
      <c r="U638" s="6"/>
      <c r="V638" s="6">
        <f t="shared" si="514"/>
        <v>195.4728854343534</v>
      </c>
      <c r="W638" s="149">
        <f t="shared" si="545"/>
        <v>0.92612535381162286</v>
      </c>
      <c r="X638" s="97">
        <f t="shared" si="515"/>
        <v>14470.283383423397</v>
      </c>
      <c r="Y638" s="6">
        <f t="shared" si="516"/>
        <v>263.59636381313129</v>
      </c>
      <c r="Z638" s="6">
        <f t="shared" si="517"/>
        <v>1266.687239508464</v>
      </c>
      <c r="AA638" s="6">
        <f t="shared" si="518"/>
        <v>1001.6661824898989</v>
      </c>
      <c r="AB638" s="6">
        <f t="shared" si="519"/>
        <v>53.998072475284324</v>
      </c>
      <c r="AC638" s="6">
        <f t="shared" si="520"/>
        <v>44.895684169654622</v>
      </c>
      <c r="AD638" s="6">
        <f t="array" ref="AD638">SUM(($A638-A608:A638=J608:J638)*(N608:N638))</f>
        <v>5.2648120663402214</v>
      </c>
      <c r="AE638" s="6">
        <f t="shared" si="521"/>
        <v>7493781.1861854065</v>
      </c>
      <c r="AF638" s="6">
        <f t="shared" si="546"/>
        <v>2990889.6043451754</v>
      </c>
      <c r="AG638" s="6">
        <f t="shared" si="547"/>
        <v>358486.54641962959</v>
      </c>
      <c r="AH638" s="6">
        <f t="shared" si="522"/>
        <v>3160972.159003865</v>
      </c>
      <c r="AI638" s="6">
        <f t="shared" si="523"/>
        <v>450660.0359440652</v>
      </c>
      <c r="AJ638" s="6">
        <f t="shared" si="524"/>
        <v>4921.1278271785586</v>
      </c>
      <c r="AK638" s="6">
        <f t="shared" si="525"/>
        <v>5760.7942877332962</v>
      </c>
      <c r="AL638" s="6">
        <f t="shared" si="526"/>
        <v>621.67047320602751</v>
      </c>
      <c r="AM638" s="6">
        <f t="shared" si="472"/>
        <v>11303.592588117883</v>
      </c>
      <c r="AN638" s="6">
        <f t="shared" si="527"/>
        <v>521469.24788454222</v>
      </c>
      <c r="AO638" s="6">
        <f t="shared" si="528"/>
        <v>6218.8138146027177</v>
      </c>
      <c r="AP638" s="6">
        <f t="shared" si="529"/>
        <v>4.3932760812743128</v>
      </c>
      <c r="AQ638" s="14">
        <f t="shared" si="530"/>
        <v>15</v>
      </c>
      <c r="AR638" s="146">
        <f t="shared" si="531"/>
        <v>0</v>
      </c>
      <c r="AS638" s="146">
        <f t="shared" si="532"/>
        <v>0.4</v>
      </c>
      <c r="AT638" s="146">
        <f t="shared" si="533"/>
        <v>1</v>
      </c>
      <c r="AU638" s="77">
        <f t="shared" si="534"/>
        <v>0</v>
      </c>
      <c r="AV638" s="77">
        <f t="shared" si="535"/>
        <v>438.01082159457115</v>
      </c>
      <c r="AW638" s="77">
        <f t="shared" si="536"/>
        <v>23.053201136556375</v>
      </c>
      <c r="AX638" s="77">
        <f t="shared" si="537"/>
        <v>31.631563657575757</v>
      </c>
      <c r="AY638" s="6">
        <f t="shared" si="495"/>
        <v>492.6955863887033</v>
      </c>
      <c r="AZ638" s="6">
        <f t="shared" si="538"/>
        <v>457692.78117974318</v>
      </c>
      <c r="BA638" s="6">
        <f t="shared" si="539"/>
        <v>418.05375954747433</v>
      </c>
      <c r="BB638" s="6">
        <f t="shared" si="540"/>
        <v>989651.69023132732</v>
      </c>
      <c r="BC638" s="6">
        <f t="shared" si="541"/>
        <v>197930.33804626559</v>
      </c>
      <c r="BD638" s="6">
        <f t="shared" si="542"/>
        <v>39210.628874232876</v>
      </c>
      <c r="BE638" s="6">
        <f t="shared" si="543"/>
        <v>4008720.5</v>
      </c>
      <c r="BF638" s="6">
        <f t="shared" si="548"/>
        <v>3160972.159003865</v>
      </c>
      <c r="BG638" s="6"/>
      <c r="BH638" s="6"/>
      <c r="BI638" s="51">
        <f t="shared" si="490"/>
        <v>0.44695409000456193</v>
      </c>
      <c r="BT638" s="18"/>
    </row>
    <row r="639" spans="1:72">
      <c r="A639">
        <f t="shared" si="498"/>
        <v>616</v>
      </c>
      <c r="B639" s="30">
        <f t="shared" si="499"/>
        <v>44385</v>
      </c>
      <c r="C639" s="14">
        <f t="shared" si="500"/>
        <v>14</v>
      </c>
      <c r="D639" s="14">
        <f t="shared" si="501"/>
        <v>4</v>
      </c>
      <c r="E639" s="14">
        <f t="shared" si="502"/>
        <v>4</v>
      </c>
      <c r="F639" s="53">
        <f t="shared" si="503"/>
        <v>44385</v>
      </c>
      <c r="G639" s="66">
        <f t="shared" si="504"/>
        <v>3.2</v>
      </c>
      <c r="H639" s="66">
        <f t="shared" si="497"/>
        <v>0.1</v>
      </c>
      <c r="I639" s="172">
        <f t="shared" si="505"/>
        <v>3.8999999999999998E-3</v>
      </c>
      <c r="J639" s="14">
        <f t="shared" si="506"/>
        <v>6</v>
      </c>
      <c r="K639" s="18">
        <f t="shared" si="507"/>
        <v>0.17435797086238164</v>
      </c>
      <c r="L639" s="18">
        <f t="shared" si="508"/>
        <v>6.6666666666666671E-3</v>
      </c>
      <c r="M639" s="6">
        <f t="shared" si="509"/>
        <v>1866.6227346874048</v>
      </c>
      <c r="N639" s="6">
        <f t="shared" si="544"/>
        <v>7.2798286652808786</v>
      </c>
      <c r="O639" s="6">
        <f t="shared" si="510"/>
        <v>2351385.4545576945</v>
      </c>
      <c r="P639" s="6">
        <f>IF($B639&lt;$D$12,0,IF('Plot Data'!X589&gt;0,'Plot Data'!X589,MAX(0,MIN($D$15,$O639))))</f>
        <v>6168.5</v>
      </c>
      <c r="Q639" s="97">
        <f t="shared" si="511"/>
        <v>5252.6815455349097</v>
      </c>
      <c r="R639" s="97">
        <f t="shared" si="512"/>
        <v>915.81845446509033</v>
      </c>
      <c r="S639" s="6">
        <f t="shared" si="513"/>
        <v>1666.8365334649307</v>
      </c>
      <c r="T639" s="6"/>
      <c r="U639" s="6"/>
      <c r="V639" s="6">
        <f t="shared" si="514"/>
        <v>199.78620122247386</v>
      </c>
      <c r="W639" s="149">
        <f t="shared" si="545"/>
        <v>0.92560921989211653</v>
      </c>
      <c r="X639" s="97">
        <f t="shared" si="515"/>
        <v>13426.948643724512</v>
      </c>
      <c r="Y639" s="6">
        <f t="shared" si="516"/>
        <v>269.99036237642161</v>
      </c>
      <c r="Z639" s="6">
        <f t="shared" si="517"/>
        <v>1342.4890112674793</v>
      </c>
      <c r="AA639" s="6">
        <f t="shared" si="518"/>
        <v>1025.9633770304022</v>
      </c>
      <c r="AB639" s="6">
        <f t="shared" si="519"/>
        <v>55.621659563479028</v>
      </c>
      <c r="AC639" s="6">
        <f t="shared" si="520"/>
        <v>44.314171230839861</v>
      </c>
      <c r="AD639" s="6">
        <f t="array" ref="AD639">SUM(($A639-A609:A639=J609:J639)*(N609:N639))</f>
        <v>5.4231118074392048</v>
      </c>
      <c r="AE639" s="6">
        <f t="shared" si="521"/>
        <v>7493775.763073599</v>
      </c>
      <c r="AF639" s="6">
        <f t="shared" si="546"/>
        <v>2983970.0862661754</v>
      </c>
      <c r="AG639" s="6">
        <f t="shared" si="547"/>
        <v>350112.49312021758</v>
      </c>
      <c r="AH639" s="6">
        <f t="shared" si="522"/>
        <v>3174399.1076475894</v>
      </c>
      <c r="AI639" s="6">
        <f t="shared" si="523"/>
        <v>451575.85439853027</v>
      </c>
      <c r="AJ639" s="6">
        <f t="shared" si="524"/>
        <v>5175.2711882220628</v>
      </c>
      <c r="AK639" s="6">
        <f t="shared" si="525"/>
        <v>6021.6982624068951</v>
      </c>
      <c r="AL639" s="6">
        <f t="shared" si="526"/>
        <v>627.55484973122748</v>
      </c>
      <c r="AM639" s="6">
        <f t="shared" si="472"/>
        <v>11824.524300360186</v>
      </c>
      <c r="AN639" s="6">
        <f t="shared" si="527"/>
        <v>521893.6973407148</v>
      </c>
      <c r="AO639" s="6">
        <f t="shared" si="528"/>
        <v>6224.2369264101571</v>
      </c>
      <c r="AP639" s="6">
        <f t="shared" si="529"/>
        <v>4.5648105426548033</v>
      </c>
      <c r="AQ639" s="14">
        <f t="shared" si="530"/>
        <v>15</v>
      </c>
      <c r="AR639" s="146">
        <f t="shared" si="531"/>
        <v>0</v>
      </c>
      <c r="AS639" s="146">
        <f t="shared" si="532"/>
        <v>0.4</v>
      </c>
      <c r="AT639" s="146">
        <f t="shared" si="533"/>
        <v>1</v>
      </c>
      <c r="AU639" s="77">
        <f t="shared" si="534"/>
        <v>0</v>
      </c>
      <c r="AV639" s="77">
        <f t="shared" si="535"/>
        <v>457.15916077685415</v>
      </c>
      <c r="AW639" s="77">
        <f t="shared" si="536"/>
        <v>24.061008461939689</v>
      </c>
      <c r="AX639" s="77">
        <f t="shared" si="537"/>
        <v>32.398843485170595</v>
      </c>
      <c r="AY639" s="6">
        <f t="shared" si="495"/>
        <v>513.61901272396449</v>
      </c>
      <c r="AZ639" s="6">
        <f t="shared" si="538"/>
        <v>458206.40019246715</v>
      </c>
      <c r="BA639" s="6">
        <f t="shared" si="539"/>
        <v>439.97765009321404</v>
      </c>
      <c r="BB639" s="6">
        <f t="shared" si="540"/>
        <v>991518.31296601472</v>
      </c>
      <c r="BC639" s="6">
        <f t="shared" si="541"/>
        <v>198303.66259320307</v>
      </c>
      <c r="BD639" s="6">
        <f t="shared" si="542"/>
        <v>39266.250533796352</v>
      </c>
      <c r="BE639" s="6">
        <f t="shared" si="543"/>
        <v>4014889</v>
      </c>
      <c r="BF639" s="6">
        <f t="shared" si="548"/>
        <v>3174399.1076475894</v>
      </c>
      <c r="BG639" s="6"/>
      <c r="BH639" s="6"/>
      <c r="BI639" s="51">
        <f t="shared" si="490"/>
        <v>0.44491357692012218</v>
      </c>
      <c r="BT639" s="18"/>
    </row>
    <row r="640" spans="1:72">
      <c r="A640">
        <f t="shared" si="498"/>
        <v>617</v>
      </c>
      <c r="B640" s="30">
        <f t="shared" si="499"/>
        <v>44386</v>
      </c>
      <c r="C640" s="14">
        <f t="shared" si="500"/>
        <v>14</v>
      </c>
      <c r="D640" s="14">
        <f t="shared" si="501"/>
        <v>4</v>
      </c>
      <c r="E640" s="14">
        <f t="shared" si="502"/>
        <v>4</v>
      </c>
      <c r="F640" s="53">
        <f t="shared" si="503"/>
        <v>44386</v>
      </c>
      <c r="G640" s="66">
        <f t="shared" si="504"/>
        <v>3.2</v>
      </c>
      <c r="H640" s="66">
        <f t="shared" si="497"/>
        <v>0.1</v>
      </c>
      <c r="I640" s="172">
        <f t="shared" si="505"/>
        <v>3.8999999999999998E-3</v>
      </c>
      <c r="J640" s="14">
        <f t="shared" si="506"/>
        <v>6</v>
      </c>
      <c r="K640" s="18">
        <f t="shared" si="507"/>
        <v>0.17392571139765758</v>
      </c>
      <c r="L640" s="18">
        <f t="shared" si="508"/>
        <v>6.6666666666666671E-3</v>
      </c>
      <c r="M640" s="6">
        <f t="shared" si="509"/>
        <v>1951.6245761966888</v>
      </c>
      <c r="N640" s="6">
        <f t="shared" si="544"/>
        <v>7.6113358471670862</v>
      </c>
      <c r="O640" s="6">
        <f t="shared" si="510"/>
        <v>2344769.5529572526</v>
      </c>
      <c r="P640" s="6">
        <f>IF($B640&lt;$D$12,0,IF('Plot Data'!X590&gt;0,'Plot Data'!X590,MAX(0,MIN($D$15,$O640))))</f>
        <v>7482.5</v>
      </c>
      <c r="Q640" s="97">
        <f t="shared" si="511"/>
        <v>6368.6319687856503</v>
      </c>
      <c r="R640" s="97">
        <f t="shared" si="512"/>
        <v>1113.8680312143499</v>
      </c>
      <c r="S640" s="6">
        <f t="shared" si="513"/>
        <v>1746.6841976255428</v>
      </c>
      <c r="T640" s="6"/>
      <c r="U640" s="6"/>
      <c r="V640" s="6">
        <f t="shared" si="514"/>
        <v>204.94037857114614</v>
      </c>
      <c r="W640" s="149">
        <f t="shared" si="545"/>
        <v>0.92506740916653207</v>
      </c>
      <c r="X640" s="97">
        <f t="shared" si="515"/>
        <v>14433.0155630185</v>
      </c>
      <c r="Y640" s="6">
        <f t="shared" si="516"/>
        <v>278.10829781739511</v>
      </c>
      <c r="Z640" s="6">
        <f t="shared" si="517"/>
        <v>1431.4547784337033</v>
      </c>
      <c r="AA640" s="6">
        <f t="shared" si="518"/>
        <v>1056.8115317061015</v>
      </c>
      <c r="AB640" s="6">
        <f t="shared" si="519"/>
        <v>57.633002841390933</v>
      </c>
      <c r="AC640" s="6">
        <f t="shared" si="520"/>
        <v>43.71795892498168</v>
      </c>
      <c r="AD640" s="6">
        <f t="array" ref="AD640">SUM(($A640-A610:A640=J610:J640)*(N610:N640))</f>
        <v>5.6192177770356162</v>
      </c>
      <c r="AE640" s="6">
        <f t="shared" si="521"/>
        <v>7493770.1438558223</v>
      </c>
      <c r="AF640" s="6">
        <f t="shared" si="546"/>
        <v>2975854.7700997642</v>
      </c>
      <c r="AG640" s="6">
        <f t="shared" si="547"/>
        <v>341843.16914741357</v>
      </c>
      <c r="AH640" s="6">
        <f t="shared" si="522"/>
        <v>3188832.123210608</v>
      </c>
      <c r="AI640" s="6">
        <f t="shared" si="523"/>
        <v>452689.72242974461</v>
      </c>
      <c r="AJ640" s="6">
        <f t="shared" si="524"/>
        <v>5417.3326881676539</v>
      </c>
      <c r="AK640" s="6">
        <f t="shared" si="525"/>
        <v>6338.7085062931055</v>
      </c>
      <c r="AL640" s="6">
        <f t="shared" si="526"/>
        <v>635.85067587060121</v>
      </c>
      <c r="AM640" s="6">
        <f t="shared" si="472"/>
        <v>12391.891870331359</v>
      </c>
      <c r="AN640" s="6">
        <f t="shared" si="527"/>
        <v>522158.46709794895</v>
      </c>
      <c r="AO640" s="6">
        <f t="shared" si="528"/>
        <v>6229.8561441871925</v>
      </c>
      <c r="AP640" s="6">
        <f t="shared" si="529"/>
        <v>4.7758689405978396</v>
      </c>
      <c r="AQ640" s="14">
        <f t="shared" si="530"/>
        <v>15</v>
      </c>
      <c r="AR640" s="146">
        <f t="shared" si="531"/>
        <v>0</v>
      </c>
      <c r="AS640" s="146">
        <f t="shared" si="532"/>
        <v>0.4</v>
      </c>
      <c r="AT640" s="146">
        <f t="shared" si="533"/>
        <v>1</v>
      </c>
      <c r="AU640" s="77">
        <f t="shared" si="534"/>
        <v>0</v>
      </c>
      <c r="AV640" s="77">
        <f t="shared" si="535"/>
        <v>481.3411510132164</v>
      </c>
      <c r="AW640" s="77">
        <f t="shared" si="536"/>
        <v>25.33374479016928</v>
      </c>
      <c r="AX640" s="77">
        <f t="shared" si="537"/>
        <v>33.372995738087418</v>
      </c>
      <c r="AY640" s="6">
        <f t="shared" si="495"/>
        <v>540.04789154147318</v>
      </c>
      <c r="AZ640" s="6">
        <f t="shared" si="538"/>
        <v>458746.44808400865</v>
      </c>
      <c r="BA640" s="6">
        <f t="shared" si="539"/>
        <v>466.58734926425888</v>
      </c>
      <c r="BB640" s="6">
        <f t="shared" si="540"/>
        <v>993469.93754221138</v>
      </c>
      <c r="BC640" s="6">
        <f t="shared" si="541"/>
        <v>198693.9875084424</v>
      </c>
      <c r="BD640" s="6">
        <f t="shared" si="542"/>
        <v>39323.883536637746</v>
      </c>
      <c r="BE640" s="6">
        <f t="shared" si="543"/>
        <v>4022371.5</v>
      </c>
      <c r="BF640" s="6">
        <f t="shared" si="548"/>
        <v>3188832.123210608</v>
      </c>
      <c r="BG640" s="6"/>
      <c r="BH640" s="6"/>
      <c r="BI640" s="51">
        <f t="shared" si="490"/>
        <v>0.44272747569757986</v>
      </c>
      <c r="BT640" s="18"/>
    </row>
    <row r="641" spans="1:72">
      <c r="A641">
        <f t="shared" si="498"/>
        <v>618</v>
      </c>
      <c r="B641" s="30">
        <f t="shared" si="499"/>
        <v>44387</v>
      </c>
      <c r="C641" s="14">
        <f t="shared" si="500"/>
        <v>14</v>
      </c>
      <c r="D641" s="14">
        <f t="shared" si="501"/>
        <v>4</v>
      </c>
      <c r="E641" s="14">
        <f t="shared" si="502"/>
        <v>4</v>
      </c>
      <c r="F641" s="53">
        <f t="shared" si="503"/>
        <v>44387</v>
      </c>
      <c r="G641" s="66">
        <f t="shared" si="504"/>
        <v>3.2</v>
      </c>
      <c r="H641" s="66">
        <f t="shared" si="497"/>
        <v>0.1</v>
      </c>
      <c r="I641" s="172">
        <f t="shared" si="505"/>
        <v>3.8999999999999998E-3</v>
      </c>
      <c r="J641" s="14">
        <f t="shared" si="506"/>
        <v>6</v>
      </c>
      <c r="K641" s="18">
        <f t="shared" si="507"/>
        <v>0.17346127382943172</v>
      </c>
      <c r="L641" s="18">
        <f t="shared" si="508"/>
        <v>6.6666666666666671E-3</v>
      </c>
      <c r="M641" s="6">
        <f t="shared" si="509"/>
        <v>2043.456885288241</v>
      </c>
      <c r="N641" s="6">
        <f t="shared" si="544"/>
        <v>7.9694818526241393</v>
      </c>
      <c r="O641" s="6">
        <f t="shared" si="510"/>
        <v>2336800.0141876675</v>
      </c>
      <c r="P641" s="6">
        <f>IF($B641&lt;$D$12,0,IF('Plot Data'!X591&gt;0,'Plot Data'!X591,MAX(0,MIN($D$15,$O641))))</f>
        <v>4396.5</v>
      </c>
      <c r="Q641" s="97">
        <f t="shared" si="511"/>
        <v>3740.2218372463303</v>
      </c>
      <c r="R641" s="97">
        <f t="shared" si="512"/>
        <v>656.27816275367002</v>
      </c>
      <c r="S641" s="6">
        <f t="shared" si="513"/>
        <v>1832.9067416420892</v>
      </c>
      <c r="T641" s="6"/>
      <c r="U641" s="6"/>
      <c r="V641" s="6">
        <f t="shared" si="514"/>
        <v>210.55014364615178</v>
      </c>
      <c r="W641" s="149">
        <f t="shared" si="545"/>
        <v>0.92449763596799728</v>
      </c>
      <c r="X641" s="97">
        <f t="shared" si="515"/>
        <v>10264.865452059506</v>
      </c>
      <c r="Y641" s="6">
        <f t="shared" si="516"/>
        <v>288.16501420695471</v>
      </c>
      <c r="Z641" s="6">
        <f t="shared" si="517"/>
        <v>1493.298187749924</v>
      </c>
      <c r="AA641" s="6">
        <f t="shared" si="518"/>
        <v>1095.0270539864277</v>
      </c>
      <c r="AB641" s="6">
        <f t="shared" si="519"/>
        <v>60.152521154849218</v>
      </c>
      <c r="AC641" s="6">
        <f t="shared" si="520"/>
        <v>43.08613293617497</v>
      </c>
      <c r="AD641" s="6">
        <f t="array" ref="AD641">SUM(($A641-A611:A641=J611:J641)*(N611:N641))</f>
        <v>5.8648708125977986</v>
      </c>
      <c r="AE641" s="6">
        <f t="shared" si="521"/>
        <v>7493764.2789850095</v>
      </c>
      <c r="AF641" s="6">
        <f t="shared" si="546"/>
        <v>2970281.641520876</v>
      </c>
      <c r="AG641" s="6">
        <f t="shared" si="547"/>
        <v>335107.97538895428</v>
      </c>
      <c r="AH641" s="6">
        <f t="shared" si="522"/>
        <v>3199096.9886626676</v>
      </c>
      <c r="AI641" s="6">
        <f t="shared" si="523"/>
        <v>453346.00059249828</v>
      </c>
      <c r="AJ641" s="6">
        <f t="shared" si="524"/>
        <v>5679.3263714990162</v>
      </c>
      <c r="AK641" s="6">
        <f t="shared" si="525"/>
        <v>6676.8271189017523</v>
      </c>
      <c r="AL641" s="6">
        <f t="shared" si="526"/>
        <v>647.0521932766776</v>
      </c>
      <c r="AM641" s="6">
        <f t="shared" si="472"/>
        <v>13003.205683677445</v>
      </c>
      <c r="AN641" s="6">
        <f t="shared" si="527"/>
        <v>522928.46713632485</v>
      </c>
      <c r="AO641" s="6">
        <f t="shared" si="528"/>
        <v>6235.72101499979</v>
      </c>
      <c r="AP641" s="6">
        <f t="shared" si="529"/>
        <v>5.0327319044152841</v>
      </c>
      <c r="AQ641" s="14">
        <f t="shared" si="530"/>
        <v>15</v>
      </c>
      <c r="AR641" s="146">
        <f t="shared" si="531"/>
        <v>0</v>
      </c>
      <c r="AS641" s="146">
        <f t="shared" si="532"/>
        <v>0.4</v>
      </c>
      <c r="AT641" s="146">
        <f t="shared" si="533"/>
        <v>1</v>
      </c>
      <c r="AU641" s="77">
        <f t="shared" si="534"/>
        <v>0</v>
      </c>
      <c r="AV641" s="77">
        <f t="shared" si="535"/>
        <v>510.14582428164215</v>
      </c>
      <c r="AW641" s="77">
        <f t="shared" si="536"/>
        <v>26.849780225349583</v>
      </c>
      <c r="AX641" s="77">
        <f t="shared" si="537"/>
        <v>34.579801704834559</v>
      </c>
      <c r="AY641" s="6">
        <f t="shared" si="495"/>
        <v>571.57540621182636</v>
      </c>
      <c r="AZ641" s="6">
        <f t="shared" si="538"/>
        <v>459318.02349022048</v>
      </c>
      <c r="BA641" s="6">
        <f t="shared" si="539"/>
        <v>498.62806709586374</v>
      </c>
      <c r="BB641" s="6">
        <f t="shared" si="540"/>
        <v>995513.39442749962</v>
      </c>
      <c r="BC641" s="6">
        <f t="shared" si="541"/>
        <v>199102.67888550003</v>
      </c>
      <c r="BD641" s="6">
        <f t="shared" si="542"/>
        <v>39384.036057792597</v>
      </c>
      <c r="BE641" s="6">
        <f t="shared" si="543"/>
        <v>4026768</v>
      </c>
      <c r="BF641" s="6">
        <f t="shared" si="548"/>
        <v>3199096.9886626676</v>
      </c>
      <c r="BG641" s="6"/>
      <c r="BH641" s="6"/>
      <c r="BI641" s="51">
        <f t="shared" si="490"/>
        <v>0.44108534694362284</v>
      </c>
      <c r="BT641" s="18"/>
    </row>
    <row r="642" spans="1:72">
      <c r="A642">
        <f t="shared" si="498"/>
        <v>619</v>
      </c>
      <c r="B642" s="30">
        <f t="shared" si="499"/>
        <v>44388</v>
      </c>
      <c r="C642" s="14">
        <f t="shared" si="500"/>
        <v>14</v>
      </c>
      <c r="D642" s="14">
        <f t="shared" si="501"/>
        <v>4</v>
      </c>
      <c r="E642" s="14">
        <f t="shared" si="502"/>
        <v>4</v>
      </c>
      <c r="F642" s="53">
        <f t="shared" si="503"/>
        <v>44388</v>
      </c>
      <c r="G642" s="66">
        <f t="shared" si="504"/>
        <v>3.2</v>
      </c>
      <c r="H642" s="66">
        <f t="shared" si="497"/>
        <v>0.1</v>
      </c>
      <c r="I642" s="172">
        <f t="shared" si="505"/>
        <v>3.8999999999999998E-3</v>
      </c>
      <c r="J642" s="14">
        <f t="shared" si="506"/>
        <v>6</v>
      </c>
      <c r="K642" s="18">
        <f t="shared" si="507"/>
        <v>0.17311148790292241</v>
      </c>
      <c r="L642" s="18">
        <f t="shared" si="508"/>
        <v>6.6666666666666671E-3</v>
      </c>
      <c r="M642" s="6">
        <f t="shared" si="509"/>
        <v>2143.3057967686764</v>
      </c>
      <c r="N642" s="6">
        <f t="shared" si="544"/>
        <v>8.3588926073978378</v>
      </c>
      <c r="O642" s="6">
        <f t="shared" si="510"/>
        <v>2331878.9123061318</v>
      </c>
      <c r="P642" s="6">
        <f>IF($B642&lt;$D$12,0,IF('Plot Data'!X592&gt;0,'Plot Data'!X592,MAX(0,MIN($D$15,$O642))))</f>
        <v>2070</v>
      </c>
      <c r="Q642" s="97">
        <f t="shared" si="511"/>
        <v>1760.1240139293272</v>
      </c>
      <c r="R642" s="97">
        <f t="shared" si="512"/>
        <v>309.87598607067292</v>
      </c>
      <c r="S642" s="6">
        <f t="shared" si="513"/>
        <v>1926.0125425876356</v>
      </c>
      <c r="T642" s="6"/>
      <c r="U642" s="6"/>
      <c r="V642" s="6">
        <f t="shared" si="514"/>
        <v>217.29325418104074</v>
      </c>
      <c r="W642" s="149">
        <f t="shared" si="545"/>
        <v>0.92389816620136755</v>
      </c>
      <c r="X642" s="97">
        <f t="shared" si="515"/>
        <v>3744.0731792451106</v>
      </c>
      <c r="Y642" s="6">
        <f t="shared" si="516"/>
        <v>300.76260577424608</v>
      </c>
      <c r="Z642" s="6">
        <f t="shared" si="517"/>
        <v>1561.2996609573511</v>
      </c>
      <c r="AA642" s="6">
        <f t="shared" si="518"/>
        <v>1142.8979019421351</v>
      </c>
      <c r="AB642" s="6">
        <f t="shared" si="519"/>
        <v>63.334361975423199</v>
      </c>
      <c r="AC642" s="6">
        <f t="shared" si="520"/>
        <v>42.445147431967889</v>
      </c>
      <c r="AD642" s="6">
        <f t="array" ref="AD642">SUM(($A642-A612:A642=J612:J642)*(N612:N642))</f>
        <v>6.1751002926037613</v>
      </c>
      <c r="AE642" s="6">
        <f t="shared" si="521"/>
        <v>7493758.1038847165</v>
      </c>
      <c r="AF642" s="6">
        <f t="shared" si="546"/>
        <v>2966595.5049643591</v>
      </c>
      <c r="AG642" s="6">
        <f t="shared" si="547"/>
        <v>332906.73296945746</v>
      </c>
      <c r="AH642" s="6">
        <f t="shared" si="522"/>
        <v>3202841.0618419126</v>
      </c>
      <c r="AI642" s="6">
        <f t="shared" si="523"/>
        <v>453655.87657856895</v>
      </c>
      <c r="AJ642" s="6">
        <f t="shared" si="524"/>
        <v>5960.5699015360951</v>
      </c>
      <c r="AK642" s="6">
        <f t="shared" si="525"/>
        <v>7031.8945159415453</v>
      </c>
      <c r="AL642" s="6">
        <f t="shared" si="526"/>
        <v>661.76630752752908</v>
      </c>
      <c r="AM642" s="6">
        <f t="shared" si="472"/>
        <v>13654.230725005169</v>
      </c>
      <c r="AN642" s="6">
        <f t="shared" si="527"/>
        <v>524104.69680540246</v>
      </c>
      <c r="AO642" s="6">
        <f t="shared" si="528"/>
        <v>6241.8961152923939</v>
      </c>
      <c r="AP642" s="6">
        <f t="shared" si="529"/>
        <v>5.3441725284588495</v>
      </c>
      <c r="AQ642" s="14">
        <f t="shared" si="530"/>
        <v>15</v>
      </c>
      <c r="AR642" s="146">
        <f t="shared" si="531"/>
        <v>0</v>
      </c>
      <c r="AS642" s="146">
        <f t="shared" si="532"/>
        <v>0.4</v>
      </c>
      <c r="AT642" s="146">
        <f t="shared" si="533"/>
        <v>1</v>
      </c>
      <c r="AU642" s="77">
        <f t="shared" si="534"/>
        <v>0</v>
      </c>
      <c r="AV642" s="77">
        <f t="shared" si="535"/>
        <v>543.9528158048073</v>
      </c>
      <c r="AW642" s="77">
        <f t="shared" si="536"/>
        <v>28.629095568674064</v>
      </c>
      <c r="AX642" s="77">
        <f t="shared" si="537"/>
        <v>36.091512692909532</v>
      </c>
      <c r="AY642" s="6">
        <f t="shared" si="495"/>
        <v>608.67342406639091</v>
      </c>
      <c r="AZ642" s="6">
        <f t="shared" si="538"/>
        <v>459926.69691428688</v>
      </c>
      <c r="BA642" s="6">
        <f t="shared" si="539"/>
        <v>521.75558072531464</v>
      </c>
      <c r="BB642" s="6">
        <f t="shared" si="540"/>
        <v>997656.70022426825</v>
      </c>
      <c r="BC642" s="6">
        <f t="shared" si="541"/>
        <v>199531.34004485377</v>
      </c>
      <c r="BD642" s="6">
        <f t="shared" si="542"/>
        <v>39447.37041976802</v>
      </c>
      <c r="BE642" s="6">
        <f t="shared" si="543"/>
        <v>4028838</v>
      </c>
      <c r="BF642" s="6">
        <f t="shared" si="548"/>
        <v>3202841.0618419126</v>
      </c>
      <c r="BG642" s="6"/>
      <c r="BH642" s="6"/>
      <c r="BI642" s="51">
        <f t="shared" si="490"/>
        <v>0.44030007269962124</v>
      </c>
      <c r="BT642" s="18"/>
    </row>
    <row r="643" spans="1:72">
      <c r="A643">
        <f t="shared" si="498"/>
        <v>620</v>
      </c>
      <c r="B643" s="30">
        <f t="shared" si="499"/>
        <v>44389</v>
      </c>
      <c r="C643" s="14">
        <f t="shared" si="500"/>
        <v>14</v>
      </c>
      <c r="D643" s="14">
        <f t="shared" si="501"/>
        <v>4</v>
      </c>
      <c r="E643" s="14">
        <f t="shared" si="502"/>
        <v>4</v>
      </c>
      <c r="F643" s="53">
        <f t="shared" si="503"/>
        <v>44389</v>
      </c>
      <c r="G643" s="66">
        <f t="shared" si="504"/>
        <v>3.2</v>
      </c>
      <c r="H643" s="66">
        <f t="shared" si="497"/>
        <v>0.1</v>
      </c>
      <c r="I643" s="172">
        <f t="shared" si="505"/>
        <v>3.8999999999999998E-3</v>
      </c>
      <c r="J643" s="14">
        <f t="shared" si="506"/>
        <v>6</v>
      </c>
      <c r="K643" s="18">
        <f t="shared" si="507"/>
        <v>0.17294393954588805</v>
      </c>
      <c r="L643" s="18">
        <f t="shared" si="508"/>
        <v>6.6666666666666671E-3</v>
      </c>
      <c r="M643" s="6">
        <f t="shared" si="509"/>
        <v>2251.3797561518713</v>
      </c>
      <c r="N643" s="6">
        <f t="shared" si="544"/>
        <v>8.7803810489922984</v>
      </c>
      <c r="O643" s="6">
        <f t="shared" si="510"/>
        <v>2329250.2921857545</v>
      </c>
      <c r="P643" s="6">
        <f>IF($B643&lt;$D$12,0,IF('Plot Data'!X593&gt;0,'Plot Data'!X593,MAX(0,MIN($D$15,$O643))))</f>
        <v>5026</v>
      </c>
      <c r="Q643" s="97">
        <f t="shared" si="511"/>
        <v>4271.3805672545423</v>
      </c>
      <c r="R643" s="97">
        <f t="shared" si="512"/>
        <v>754.61943274545786</v>
      </c>
      <c r="S643" s="6">
        <f t="shared" si="513"/>
        <v>2024.2244383959917</v>
      </c>
      <c r="T643" s="6"/>
      <c r="U643" s="6"/>
      <c r="V643" s="6">
        <f t="shared" si="514"/>
        <v>227.15531775587999</v>
      </c>
      <c r="W643" s="149">
        <f t="shared" si="545"/>
        <v>0.92326775425491769</v>
      </c>
      <c r="X643" s="97">
        <f t="shared" si="515"/>
        <v>9591.1018331361065</v>
      </c>
      <c r="Y643" s="6">
        <f t="shared" si="516"/>
        <v>316.671809877116</v>
      </c>
      <c r="Z643" s="6">
        <f t="shared" si="517"/>
        <v>1634.7655082305928</v>
      </c>
      <c r="AA643" s="6">
        <f t="shared" si="518"/>
        <v>1203.3528775330408</v>
      </c>
      <c r="AB643" s="6">
        <f t="shared" si="519"/>
        <v>67.124450563373955</v>
      </c>
      <c r="AC643" s="6">
        <f t="shared" si="520"/>
        <v>41.887762211734625</v>
      </c>
      <c r="AD643" s="6">
        <f t="array" ref="AD643">SUM(($A643-A613:A643=J613:J643)*(N613:N643))</f>
        <v>6.5446339299289606</v>
      </c>
      <c r="AE643" s="6">
        <f t="shared" si="521"/>
        <v>7493751.5592507869</v>
      </c>
      <c r="AF643" s="6">
        <f t="shared" si="546"/>
        <v>2960299.8999587088</v>
      </c>
      <c r="AG643" s="6">
        <f t="shared" si="547"/>
        <v>327359.85638582002</v>
      </c>
      <c r="AH643" s="6">
        <f t="shared" si="522"/>
        <v>3212432.1636750489</v>
      </c>
      <c r="AI643" s="6">
        <f t="shared" si="523"/>
        <v>454410.49601131439</v>
      </c>
      <c r="AJ643" s="6">
        <f t="shared" si="524"/>
        <v>6260.5123395802575</v>
      </c>
      <c r="AK643" s="6">
        <f t="shared" si="525"/>
        <v>7396.1826960757253</v>
      </c>
      <c r="AL643" s="6">
        <f t="shared" si="526"/>
        <v>680.45836194923947</v>
      </c>
      <c r="AM643" s="6">
        <f t="shared" si="472"/>
        <v>14337.153397605221</v>
      </c>
      <c r="AN643" s="6">
        <f t="shared" si="527"/>
        <v>524911.98982227885</v>
      </c>
      <c r="AO643" s="6">
        <f t="shared" si="528"/>
        <v>6248.4407492223227</v>
      </c>
      <c r="AP643" s="6">
        <f t="shared" si="529"/>
        <v>5.7188393971858078</v>
      </c>
      <c r="AQ643" s="14">
        <f t="shared" si="530"/>
        <v>15</v>
      </c>
      <c r="AR643" s="146">
        <f t="shared" si="531"/>
        <v>0</v>
      </c>
      <c r="AS643" s="146">
        <f t="shared" si="532"/>
        <v>0.4</v>
      </c>
      <c r="AT643" s="146">
        <f t="shared" si="533"/>
        <v>1</v>
      </c>
      <c r="AU643" s="77">
        <f t="shared" si="534"/>
        <v>0</v>
      </c>
      <c r="AV643" s="77">
        <f t="shared" si="535"/>
        <v>567.4533113449711</v>
      </c>
      <c r="AW643" s="77">
        <f t="shared" si="536"/>
        <v>29.865963754998479</v>
      </c>
      <c r="AX643" s="77">
        <f t="shared" si="537"/>
        <v>38.000617185253915</v>
      </c>
      <c r="AY643" s="6">
        <f t="shared" si="495"/>
        <v>635.31989228522343</v>
      </c>
      <c r="AZ643" s="6">
        <f t="shared" si="538"/>
        <v>460562.01680657209</v>
      </c>
      <c r="BA643" s="6">
        <f t="shared" si="539"/>
        <v>547.29138059712045</v>
      </c>
      <c r="BB643" s="6">
        <f t="shared" si="540"/>
        <v>999908.07998042007</v>
      </c>
      <c r="BC643" s="6">
        <f t="shared" si="541"/>
        <v>199981.61599608415</v>
      </c>
      <c r="BD643" s="6">
        <f t="shared" si="542"/>
        <v>39514.494870331393</v>
      </c>
      <c r="BE643" s="6">
        <f t="shared" si="543"/>
        <v>4033864</v>
      </c>
      <c r="BF643" s="6">
        <f t="shared" si="548"/>
        <v>3212432.1636750489</v>
      </c>
      <c r="BG643" s="6"/>
      <c r="BH643" s="6"/>
      <c r="BI643" s="51">
        <f t="shared" si="490"/>
        <v>0.43872014308854718</v>
      </c>
      <c r="BT643" s="18"/>
    </row>
    <row r="644" spans="1:72">
      <c r="A644">
        <f t="shared" si="498"/>
        <v>621</v>
      </c>
      <c r="B644" s="30">
        <f t="shared" si="499"/>
        <v>44390</v>
      </c>
      <c r="C644" s="14">
        <f t="shared" si="500"/>
        <v>14</v>
      </c>
      <c r="D644" s="14">
        <f t="shared" si="501"/>
        <v>4</v>
      </c>
      <c r="E644" s="14">
        <f t="shared" si="502"/>
        <v>4</v>
      </c>
      <c r="F644" s="53">
        <f t="shared" si="503"/>
        <v>44390</v>
      </c>
      <c r="G644" s="66">
        <f t="shared" si="504"/>
        <v>3.2</v>
      </c>
      <c r="H644" s="66">
        <f t="shared" si="497"/>
        <v>0.1</v>
      </c>
      <c r="I644" s="172">
        <f t="shared" si="505"/>
        <v>3.8999999999999998E-3</v>
      </c>
      <c r="J644" s="14">
        <f t="shared" si="506"/>
        <v>6</v>
      </c>
      <c r="K644" s="18">
        <f t="shared" si="507"/>
        <v>0.17260629197003388</v>
      </c>
      <c r="L644" s="18">
        <f t="shared" si="508"/>
        <v>6.6666666666666671E-3</v>
      </c>
      <c r="M644" s="6">
        <f t="shared" si="509"/>
        <v>2361.7678797498106</v>
      </c>
      <c r="N644" s="6">
        <f t="shared" si="544"/>
        <v>9.2108947310242613</v>
      </c>
      <c r="O644" s="6">
        <f t="shared" si="510"/>
        <v>2323638.2449752046</v>
      </c>
      <c r="P644" s="6">
        <f>IF($B644&lt;$D$12,0,IF('Plot Data'!X594&gt;0,'Plot Data'!X594,MAX(0,MIN($D$15,$O644))))</f>
        <v>5675</v>
      </c>
      <c r="Q644" s="97">
        <f t="shared" si="511"/>
        <v>4820.2813669734651</v>
      </c>
      <c r="R644" s="97">
        <f t="shared" si="512"/>
        <v>854.71863302653503</v>
      </c>
      <c r="S644" s="6">
        <f t="shared" si="513"/>
        <v>2126.6012106808721</v>
      </c>
      <c r="T644" s="6"/>
      <c r="U644" s="6"/>
      <c r="V644" s="6">
        <f t="shared" si="514"/>
        <v>235.16666906893843</v>
      </c>
      <c r="W644" s="149">
        <f t="shared" si="545"/>
        <v>0.92260450310120568</v>
      </c>
      <c r="X644" s="97">
        <f t="shared" si="515"/>
        <v>10803.949271266787</v>
      </c>
      <c r="Y644" s="6">
        <f t="shared" si="516"/>
        <v>335.62225281686983</v>
      </c>
      <c r="Z644" s="6">
        <f t="shared" si="517"/>
        <v>1714.6446374149411</v>
      </c>
      <c r="AA644" s="6">
        <f t="shared" si="518"/>
        <v>1275.3645607041053</v>
      </c>
      <c r="AB644" s="6">
        <f t="shared" si="519"/>
        <v>71.572738921685158</v>
      </c>
      <c r="AC644" s="6">
        <f t="shared" si="520"/>
        <v>41.230373468202124</v>
      </c>
      <c r="AD644" s="6">
        <f t="array" ref="AD644">SUM(($A644-A614:A644=J614:J644)*(N614:N644))</f>
        <v>6.978342044864303</v>
      </c>
      <c r="AE644" s="6">
        <f t="shared" si="521"/>
        <v>7493744.5809087418</v>
      </c>
      <c r="AF644" s="6">
        <f t="shared" si="546"/>
        <v>2953353.0173810543</v>
      </c>
      <c r="AG644" s="6">
        <f t="shared" si="547"/>
        <v>321141.02181245777</v>
      </c>
      <c r="AH644" s="6">
        <f t="shared" si="522"/>
        <v>3223236.1129463157</v>
      </c>
      <c r="AI644" s="6">
        <f t="shared" si="523"/>
        <v>455265.21464434091</v>
      </c>
      <c r="AJ644" s="6">
        <f t="shared" si="524"/>
        <v>6572.0133290982558</v>
      </c>
      <c r="AK644" s="6">
        <f t="shared" si="525"/>
        <v>7763.8900338648764</v>
      </c>
      <c r="AL644" s="6">
        <f t="shared" si="526"/>
        <v>703.82238535785814</v>
      </c>
      <c r="AM644" s="6">
        <f t="shared" si="472"/>
        <v>15039.725748320991</v>
      </c>
      <c r="AN644" s="6">
        <f t="shared" si="527"/>
        <v>525709.48837624153</v>
      </c>
      <c r="AO644" s="6">
        <f t="shared" si="528"/>
        <v>6255.4190912671866</v>
      </c>
      <c r="AP644" s="6">
        <f t="shared" si="529"/>
        <v>5.981441247258382</v>
      </c>
      <c r="AQ644" s="14">
        <f t="shared" si="530"/>
        <v>15</v>
      </c>
      <c r="AR644" s="146">
        <f t="shared" si="531"/>
        <v>0</v>
      </c>
      <c r="AS644" s="146">
        <f t="shared" si="532"/>
        <v>0.4</v>
      </c>
      <c r="AT644" s="146">
        <f t="shared" si="533"/>
        <v>1</v>
      </c>
      <c r="AU644" s="77">
        <f t="shared" si="534"/>
        <v>0</v>
      </c>
      <c r="AV644" s="77">
        <f t="shared" si="535"/>
        <v>593.29387116379348</v>
      </c>
      <c r="AW644" s="77">
        <f t="shared" si="536"/>
        <v>31.225993219147021</v>
      </c>
      <c r="AX644" s="77">
        <f t="shared" si="537"/>
        <v>40.274670338024372</v>
      </c>
      <c r="AY644" s="6">
        <f t="shared" si="495"/>
        <v>664.79453472096486</v>
      </c>
      <c r="AZ644" s="6">
        <f t="shared" si="538"/>
        <v>461226.81134129304</v>
      </c>
      <c r="BA644" s="6">
        <f t="shared" si="539"/>
        <v>575.2465354197941</v>
      </c>
      <c r="BB644" s="6">
        <f t="shared" si="540"/>
        <v>1002269.8478601698</v>
      </c>
      <c r="BC644" s="6">
        <f t="shared" si="541"/>
        <v>200453.96957203411</v>
      </c>
      <c r="BD644" s="6">
        <f t="shared" si="542"/>
        <v>39586.067609253078</v>
      </c>
      <c r="BE644" s="6">
        <f t="shared" si="543"/>
        <v>4039539</v>
      </c>
      <c r="BF644" s="6">
        <f t="shared" si="548"/>
        <v>3223236.1129463157</v>
      </c>
      <c r="BG644" s="6"/>
      <c r="BH644" s="6"/>
      <c r="BI644" s="51">
        <f t="shared" si="490"/>
        <v>0.43696365733303721</v>
      </c>
      <c r="BT644" s="18"/>
    </row>
    <row r="645" spans="1:72">
      <c r="A645">
        <f t="shared" si="498"/>
        <v>622</v>
      </c>
      <c r="B645" s="30">
        <f t="shared" si="499"/>
        <v>44391</v>
      </c>
      <c r="C645" s="14">
        <f t="shared" si="500"/>
        <v>14</v>
      </c>
      <c r="D645" s="14">
        <f t="shared" si="501"/>
        <v>4</v>
      </c>
      <c r="E645" s="14">
        <f t="shared" si="502"/>
        <v>4</v>
      </c>
      <c r="F645" s="53">
        <f t="shared" si="503"/>
        <v>44391</v>
      </c>
      <c r="G645" s="66">
        <f t="shared" si="504"/>
        <v>3.2</v>
      </c>
      <c r="H645" s="66">
        <f t="shared" si="497"/>
        <v>0.1</v>
      </c>
      <c r="I645" s="172">
        <f t="shared" si="505"/>
        <v>3.8999999999999998E-3</v>
      </c>
      <c r="J645" s="14">
        <f t="shared" si="506"/>
        <v>6</v>
      </c>
      <c r="K645" s="18">
        <f t="shared" si="507"/>
        <v>0.17223004717828427</v>
      </c>
      <c r="L645" s="18">
        <f t="shared" si="508"/>
        <v>6.6666666666666671E-3</v>
      </c>
      <c r="M645" s="6">
        <f t="shared" si="509"/>
        <v>2473.7654617821836</v>
      </c>
      <c r="N645" s="6">
        <f t="shared" si="544"/>
        <v>9.6476853009505152</v>
      </c>
      <c r="O645" s="6">
        <f t="shared" si="510"/>
        <v>2317360.1268863576</v>
      </c>
      <c r="P645" s="6">
        <f>IF($B645&lt;$D$12,0,IF('Plot Data'!X595&gt;0,'Plot Data'!X595,MAX(0,MIN($D$15,$O645))))</f>
        <v>5331.5</v>
      </c>
      <c r="Q645" s="97">
        <f t="shared" si="511"/>
        <v>4525.8748832797028</v>
      </c>
      <c r="R645" s="97">
        <f t="shared" si="512"/>
        <v>805.62511672029734</v>
      </c>
      <c r="S645" s="6">
        <f t="shared" si="513"/>
        <v>2231.1546771503204</v>
      </c>
      <c r="T645" s="6"/>
      <c r="U645" s="6"/>
      <c r="V645" s="6">
        <f t="shared" si="514"/>
        <v>242.61078463186317</v>
      </c>
      <c r="W645" s="149">
        <f t="shared" si="545"/>
        <v>0.92190750774029229</v>
      </c>
      <c r="X645" s="97">
        <f t="shared" si="515"/>
        <v>10290.420658625673</v>
      </c>
      <c r="Y645" s="6">
        <f t="shared" si="516"/>
        <v>357.86369460842582</v>
      </c>
      <c r="Z645" s="6">
        <f t="shared" si="517"/>
        <v>1801.1038049214972</v>
      </c>
      <c r="AA645" s="6">
        <f t="shared" si="518"/>
        <v>1359.8820395120181</v>
      </c>
      <c r="AB645" s="6">
        <f t="shared" si="519"/>
        <v>74.664909387496195</v>
      </c>
      <c r="AC645" s="6">
        <f t="shared" si="520"/>
        <v>40.522166226621636</v>
      </c>
      <c r="AD645" s="6">
        <f t="array" ref="AD645">SUM(($A645-A615:A645=J615:J645)*(N615:N645))</f>
        <v>7.2798286652808786</v>
      </c>
      <c r="AE645" s="6">
        <f t="shared" si="521"/>
        <v>7493737.301080077</v>
      </c>
      <c r="AF645" s="6">
        <f t="shared" si="546"/>
        <v>2946595.9878206244</v>
      </c>
      <c r="AG645" s="6">
        <f t="shared" si="547"/>
        <v>315133.86525247997</v>
      </c>
      <c r="AH645" s="6">
        <f t="shared" si="522"/>
        <v>3233526.5336049413</v>
      </c>
      <c r="AI645" s="6">
        <f t="shared" si="523"/>
        <v>456070.83976106119</v>
      </c>
      <c r="AJ645" s="6">
        <f t="shared" si="524"/>
        <v>6886.8112913505156</v>
      </c>
      <c r="AK645" s="6">
        <f t="shared" si="525"/>
        <v>8130.4468898868581</v>
      </c>
      <c r="AL645" s="6">
        <f t="shared" si="526"/>
        <v>730.68529985345185</v>
      </c>
      <c r="AM645" s="6">
        <f t="shared" si="472"/>
        <v>15747.943481090826</v>
      </c>
      <c r="AN645" s="6">
        <f t="shared" si="527"/>
        <v>526662.13115986832</v>
      </c>
      <c r="AO645" s="6">
        <f t="shared" si="528"/>
        <v>6262.6989199324671</v>
      </c>
      <c r="AP645" s="6">
        <f t="shared" si="529"/>
        <v>6.2693007613927749</v>
      </c>
      <c r="AQ645" s="14">
        <f t="shared" si="530"/>
        <v>15</v>
      </c>
      <c r="AR645" s="146">
        <f t="shared" si="531"/>
        <v>0</v>
      </c>
      <c r="AS645" s="146">
        <f t="shared" si="532"/>
        <v>0.4</v>
      </c>
      <c r="AT645" s="146">
        <f t="shared" si="533"/>
        <v>1</v>
      </c>
      <c r="AU645" s="77">
        <f t="shared" si="534"/>
        <v>0</v>
      </c>
      <c r="AV645" s="77">
        <f t="shared" si="535"/>
        <v>621.21089312762535</v>
      </c>
      <c r="AW645" s="77">
        <f t="shared" si="536"/>
        <v>32.695310164611854</v>
      </c>
      <c r="AX645" s="77">
        <f t="shared" si="537"/>
        <v>42.943643353011097</v>
      </c>
      <c r="AY645" s="6">
        <f t="shared" si="495"/>
        <v>696.84984664524836</v>
      </c>
      <c r="AZ645" s="6">
        <f t="shared" si="538"/>
        <v>461923.6611879383</v>
      </c>
      <c r="BA645" s="6">
        <f t="shared" si="539"/>
        <v>604.41142974215995</v>
      </c>
      <c r="BB645" s="6">
        <f t="shared" si="540"/>
        <v>1004743.6133219521</v>
      </c>
      <c r="BC645" s="6">
        <f t="shared" si="541"/>
        <v>200948.72266439055</v>
      </c>
      <c r="BD645" s="6">
        <f t="shared" si="542"/>
        <v>39660.732518640572</v>
      </c>
      <c r="BE645" s="6">
        <f t="shared" si="543"/>
        <v>4044870.5</v>
      </c>
      <c r="BF645" s="6">
        <f t="shared" si="548"/>
        <v>3233526.5336049413</v>
      </c>
      <c r="BG645" s="6"/>
      <c r="BH645" s="6"/>
      <c r="BI645" s="51">
        <f t="shared" si="490"/>
        <v>0.43526076802865632</v>
      </c>
      <c r="BT645" s="18"/>
    </row>
    <row r="646" spans="1:72">
      <c r="A646">
        <f t="shared" si="498"/>
        <v>623</v>
      </c>
      <c r="B646" s="30">
        <f t="shared" si="499"/>
        <v>44392</v>
      </c>
      <c r="C646" s="14">
        <f t="shared" si="500"/>
        <v>14</v>
      </c>
      <c r="D646" s="14">
        <f t="shared" si="501"/>
        <v>4</v>
      </c>
      <c r="E646" s="14">
        <f t="shared" si="502"/>
        <v>4</v>
      </c>
      <c r="F646" s="53">
        <f t="shared" si="503"/>
        <v>44392</v>
      </c>
      <c r="G646" s="66">
        <f t="shared" si="504"/>
        <v>3.2</v>
      </c>
      <c r="H646" s="66">
        <f t="shared" si="497"/>
        <v>0.1</v>
      </c>
      <c r="I646" s="172">
        <f t="shared" si="505"/>
        <v>3.8999999999999998E-3</v>
      </c>
      <c r="J646" s="14">
        <f t="shared" si="506"/>
        <v>6</v>
      </c>
      <c r="K646" s="18">
        <f t="shared" si="507"/>
        <v>0.17186440826272167</v>
      </c>
      <c r="L646" s="18">
        <f t="shared" si="508"/>
        <v>6.6666666666666671E-3</v>
      </c>
      <c r="M646" s="6">
        <f t="shared" si="509"/>
        <v>2585.8034263792333</v>
      </c>
      <c r="N646" s="6">
        <f t="shared" si="544"/>
        <v>10.084633362879009</v>
      </c>
      <c r="O646" s="6">
        <f t="shared" si="510"/>
        <v>2311420.4539591381</v>
      </c>
      <c r="P646" s="6">
        <f>IF($B646&lt;$D$12,0,IF('Plot Data'!X596&gt;0,'Plot Data'!X596,MAX(0,MIN($D$15,$O646))))</f>
        <v>5277</v>
      </c>
      <c r="Q646" s="97">
        <f t="shared" si="511"/>
        <v>4476.8302542091506</v>
      </c>
      <c r="R646" s="97">
        <f t="shared" si="512"/>
        <v>800.16974579084967</v>
      </c>
      <c r="S646" s="6">
        <f t="shared" si="513"/>
        <v>2335.9745732109541</v>
      </c>
      <c r="T646" s="6"/>
      <c r="U646" s="6"/>
      <c r="V646" s="6">
        <f t="shared" si="514"/>
        <v>249.82885316827944</v>
      </c>
      <c r="W646" s="149">
        <f t="shared" si="545"/>
        <v>0.92117664660227572</v>
      </c>
      <c r="X646" s="97">
        <f t="shared" si="515"/>
        <v>8954.4245975392532</v>
      </c>
      <c r="Y646" s="6">
        <f t="shared" si="516"/>
        <v>373.32454693748099</v>
      </c>
      <c r="Z646" s="6">
        <f t="shared" si="517"/>
        <v>1889.4143037998485</v>
      </c>
      <c r="AA646" s="6">
        <f t="shared" si="518"/>
        <v>1418.6332783624277</v>
      </c>
      <c r="AB646" s="6">
        <f t="shared" si="519"/>
        <v>78.064983047867557</v>
      </c>
      <c r="AC646" s="6">
        <f t="shared" si="520"/>
        <v>39.805000329839608</v>
      </c>
      <c r="AD646" s="6">
        <f t="array" ref="AD646">SUM(($A646-A616:A646=J616:J646)*(N616:N646))</f>
        <v>7.6113358471670862</v>
      </c>
      <c r="AE646" s="6">
        <f t="shared" si="521"/>
        <v>7493729.6897442294</v>
      </c>
      <c r="AF646" s="6">
        <f t="shared" si="546"/>
        <v>2939783.1829932043</v>
      </c>
      <c r="AG646" s="6">
        <f t="shared" si="547"/>
        <v>310406.44205598161</v>
      </c>
      <c r="AH646" s="6">
        <f t="shared" si="522"/>
        <v>3242480.9582024808</v>
      </c>
      <c r="AI646" s="6">
        <f t="shared" si="523"/>
        <v>456871.00950685202</v>
      </c>
      <c r="AJ646" s="6">
        <f t="shared" si="524"/>
        <v>7209.8758669924191</v>
      </c>
      <c r="AK646" s="6">
        <f t="shared" si="525"/>
        <v>8523.1629322764129</v>
      </c>
      <c r="AL646" s="6">
        <f t="shared" si="526"/>
        <v>761.3339467243128</v>
      </c>
      <c r="AM646" s="6">
        <f t="shared" si="472"/>
        <v>16494.372745993143</v>
      </c>
      <c r="AN646" s="6">
        <f t="shared" si="527"/>
        <v>527693.72423970723</v>
      </c>
      <c r="AO646" s="6">
        <f t="shared" si="528"/>
        <v>6270.3102557796346</v>
      </c>
      <c r="AP646" s="6">
        <f t="shared" si="529"/>
        <v>6.5819041956396438</v>
      </c>
      <c r="AQ646" s="14">
        <f t="shared" si="530"/>
        <v>15</v>
      </c>
      <c r="AR646" s="146">
        <f t="shared" si="531"/>
        <v>0</v>
      </c>
      <c r="AS646" s="146">
        <f t="shared" si="532"/>
        <v>0.4</v>
      </c>
      <c r="AT646" s="146">
        <f t="shared" si="533"/>
        <v>1</v>
      </c>
      <c r="AU646" s="77">
        <f t="shared" si="534"/>
        <v>0</v>
      </c>
      <c r="AV646" s="77">
        <f t="shared" si="535"/>
        <v>651.5649622176777</v>
      </c>
      <c r="AW646" s="77">
        <f t="shared" si="536"/>
        <v>34.292892748298826</v>
      </c>
      <c r="AX646" s="77">
        <f t="shared" si="537"/>
        <v>44.79894563249772</v>
      </c>
      <c r="AY646" s="6">
        <f t="shared" si="495"/>
        <v>730.65680059847432</v>
      </c>
      <c r="AZ646" s="6">
        <f t="shared" si="538"/>
        <v>462654.31798853679</v>
      </c>
      <c r="BA646" s="6">
        <f t="shared" si="539"/>
        <v>635.41682800994852</v>
      </c>
      <c r="BB646" s="6">
        <f t="shared" si="540"/>
        <v>1007329.4167483313</v>
      </c>
      <c r="BC646" s="6">
        <f t="shared" si="541"/>
        <v>201465.8833496664</v>
      </c>
      <c r="BD646" s="6">
        <f t="shared" si="542"/>
        <v>39738.797501688437</v>
      </c>
      <c r="BE646" s="6">
        <f t="shared" si="543"/>
        <v>4050147.5</v>
      </c>
      <c r="BF646" s="6">
        <f t="shared" si="548"/>
        <v>3242480.9582024808</v>
      </c>
      <c r="BG646" s="6"/>
      <c r="BH646" s="6"/>
      <c r="BI646" s="51">
        <f t="shared" si="490"/>
        <v>0.43372122555972781</v>
      </c>
      <c r="BT646" s="18"/>
    </row>
    <row r="647" spans="1:72">
      <c r="A647">
        <f t="shared" si="498"/>
        <v>624</v>
      </c>
      <c r="B647" s="30">
        <f t="shared" si="499"/>
        <v>44393</v>
      </c>
      <c r="C647" s="14">
        <f t="shared" si="500"/>
        <v>14</v>
      </c>
      <c r="D647" s="14">
        <f t="shared" si="501"/>
        <v>4</v>
      </c>
      <c r="E647" s="14">
        <f t="shared" si="502"/>
        <v>4</v>
      </c>
      <c r="F647" s="53">
        <f t="shared" si="503"/>
        <v>44393</v>
      </c>
      <c r="G647" s="66">
        <f t="shared" si="504"/>
        <v>3.2</v>
      </c>
      <c r="H647" s="66">
        <f t="shared" si="497"/>
        <v>0.1</v>
      </c>
      <c r="I647" s="172">
        <f t="shared" si="505"/>
        <v>3.8999999999999998E-3</v>
      </c>
      <c r="J647" s="14">
        <f t="shared" si="506"/>
        <v>6</v>
      </c>
      <c r="K647" s="18">
        <f t="shared" si="507"/>
        <v>0.17153309739586839</v>
      </c>
      <c r="L647" s="18">
        <f t="shared" si="508"/>
        <v>6.6666666666666671E-3</v>
      </c>
      <c r="M647" s="6">
        <f t="shared" si="509"/>
        <v>2703.8124363327856</v>
      </c>
      <c r="N647" s="6">
        <f t="shared" si="544"/>
        <v>10.544868501697863</v>
      </c>
      <c r="O647" s="6">
        <f t="shared" si="510"/>
        <v>2305502.5194485001</v>
      </c>
      <c r="P647" s="6">
        <f>IF($B647&lt;$D$12,0,IF('Plot Data'!X597&gt;0,'Plot Data'!X597,MAX(0,MIN($D$15,$O647))))</f>
        <v>6443.5</v>
      </c>
      <c r="Q647" s="97">
        <f t="shared" si="511"/>
        <v>5462.903848070051</v>
      </c>
      <c r="R647" s="97">
        <f t="shared" si="512"/>
        <v>980.59615192994897</v>
      </c>
      <c r="S647" s="6">
        <f t="shared" si="513"/>
        <v>2445.5872571369491</v>
      </c>
      <c r="T647" s="6"/>
      <c r="U647" s="6"/>
      <c r="V647" s="6">
        <f t="shared" si="514"/>
        <v>258.22517919583669</v>
      </c>
      <c r="W647" s="149">
        <f t="shared" si="545"/>
        <v>0.92041032550705504</v>
      </c>
      <c r="X647" s="97">
        <f t="shared" si="515"/>
        <v>10166.359776328691</v>
      </c>
      <c r="Y647" s="6">
        <f t="shared" si="516"/>
        <v>390.32491523933777</v>
      </c>
      <c r="Z647" s="6">
        <f t="shared" si="517"/>
        <v>1979.012369425747</v>
      </c>
      <c r="AA647" s="6">
        <f t="shared" si="518"/>
        <v>1483.2346779094835</v>
      </c>
      <c r="AB647" s="6">
        <f t="shared" si="519"/>
        <v>81.738275411529642</v>
      </c>
      <c r="AC647" s="6">
        <f t="shared" si="520"/>
        <v>39.083994322493766</v>
      </c>
      <c r="AD647" s="6">
        <f t="array" ref="AD647">SUM(($A647-A617:A647=J617:J647)*(N617:N647))</f>
        <v>7.9694818526241393</v>
      </c>
      <c r="AE647" s="6">
        <f t="shared" si="521"/>
        <v>7493721.7202623766</v>
      </c>
      <c r="AF647" s="6">
        <f t="shared" si="546"/>
        <v>2931874.6918879971</v>
      </c>
      <c r="AG647" s="6">
        <f t="shared" si="547"/>
        <v>305444.7609485272</v>
      </c>
      <c r="AH647" s="6">
        <f t="shared" si="522"/>
        <v>3252647.3179788096</v>
      </c>
      <c r="AI647" s="6">
        <f t="shared" si="523"/>
        <v>457851.60565878195</v>
      </c>
      <c r="AJ647" s="6">
        <f t="shared" si="524"/>
        <v>7544.3510186601197</v>
      </c>
      <c r="AK647" s="6">
        <f t="shared" si="525"/>
        <v>8937.2023483811463</v>
      </c>
      <c r="AL647" s="6">
        <f t="shared" si="526"/>
        <v>796.01874596072457</v>
      </c>
      <c r="AM647" s="6">
        <f t="shared" si="472"/>
        <v>17277.572113001992</v>
      </c>
      <c r="AN647" s="6">
        <f t="shared" si="527"/>
        <v>528625.77167524863</v>
      </c>
      <c r="AO647" s="6">
        <f t="shared" si="528"/>
        <v>6278.2797376322587</v>
      </c>
      <c r="AP647" s="6">
        <f t="shared" si="529"/>
        <v>6.9176562064380311</v>
      </c>
      <c r="AQ647" s="14">
        <f t="shared" si="530"/>
        <v>15</v>
      </c>
      <c r="AR647" s="146">
        <f t="shared" si="531"/>
        <v>0</v>
      </c>
      <c r="AS647" s="146">
        <f t="shared" si="532"/>
        <v>0.4</v>
      </c>
      <c r="AT647" s="146">
        <f t="shared" si="533"/>
        <v>1</v>
      </c>
      <c r="AU647" s="77">
        <f t="shared" si="534"/>
        <v>0</v>
      </c>
      <c r="AV647" s="77">
        <f t="shared" si="535"/>
        <v>684.41944587016894</v>
      </c>
      <c r="AW647" s="77">
        <f t="shared" si="536"/>
        <v>36.022076098429942</v>
      </c>
      <c r="AX647" s="77">
        <f t="shared" si="537"/>
        <v>46.838989828720536</v>
      </c>
      <c r="AY647" s="6">
        <f t="shared" si="495"/>
        <v>767.28051179731938</v>
      </c>
      <c r="AZ647" s="6">
        <f t="shared" si="538"/>
        <v>463421.59850033413</v>
      </c>
      <c r="BA647" s="6">
        <f t="shared" si="539"/>
        <v>667.87863090364101</v>
      </c>
      <c r="BB647" s="6">
        <f t="shared" si="540"/>
        <v>1010033.2291846641</v>
      </c>
      <c r="BC647" s="6">
        <f t="shared" si="541"/>
        <v>202006.64583693296</v>
      </c>
      <c r="BD647" s="6">
        <f t="shared" si="542"/>
        <v>39820.535777099969</v>
      </c>
      <c r="BE647" s="6">
        <f t="shared" si="543"/>
        <v>4056591</v>
      </c>
      <c r="BF647" s="6">
        <f t="shared" si="548"/>
        <v>3252647.3179788096</v>
      </c>
      <c r="BG647" s="6"/>
      <c r="BH647" s="6"/>
      <c r="BI647" s="51">
        <f t="shared" si="490"/>
        <v>0.43200422616216078</v>
      </c>
      <c r="BT647" s="18"/>
    </row>
    <row r="648" spans="1:72">
      <c r="A648">
        <f t="shared" si="498"/>
        <v>625</v>
      </c>
      <c r="B648" s="30">
        <f t="shared" si="499"/>
        <v>44394</v>
      </c>
      <c r="C648" s="14">
        <f t="shared" si="500"/>
        <v>14</v>
      </c>
      <c r="D648" s="14">
        <f t="shared" si="501"/>
        <v>4</v>
      </c>
      <c r="E648" s="14">
        <f t="shared" si="502"/>
        <v>4</v>
      </c>
      <c r="F648" s="53">
        <f t="shared" si="503"/>
        <v>44394</v>
      </c>
      <c r="G648" s="66">
        <f t="shared" si="504"/>
        <v>3.2</v>
      </c>
      <c r="H648" s="66">
        <f t="shared" si="497"/>
        <v>0.1</v>
      </c>
      <c r="I648" s="172">
        <f t="shared" si="505"/>
        <v>3.8999999999999998E-3</v>
      </c>
      <c r="J648" s="14">
        <f t="shared" si="506"/>
        <v>6</v>
      </c>
      <c r="K648" s="18">
        <f t="shared" si="507"/>
        <v>0.17116275827472227</v>
      </c>
      <c r="L648" s="18">
        <f t="shared" si="508"/>
        <v>6.6666666666666671E-3</v>
      </c>
      <c r="M648" s="6">
        <f t="shared" si="509"/>
        <v>2826.3349265945571</v>
      </c>
      <c r="N648" s="6">
        <f t="shared" si="544"/>
        <v>11.022706213718772</v>
      </c>
      <c r="O648" s="6">
        <f t="shared" si="510"/>
        <v>2298386.5259269681</v>
      </c>
      <c r="P648" s="6">
        <f>IF($B648&lt;$D$12,0,IF('Plot Data'!X598&gt;0,'Plot Data'!X598,MAX(0,MIN($D$15,$O648))))</f>
        <v>3602</v>
      </c>
      <c r="Q648" s="97">
        <f t="shared" si="511"/>
        <v>3051.7587705526266</v>
      </c>
      <c r="R648" s="97">
        <f t="shared" si="512"/>
        <v>550.24122944737326</v>
      </c>
      <c r="S648" s="6">
        <f t="shared" si="513"/>
        <v>2559.6670216839875</v>
      </c>
      <c r="T648" s="6"/>
      <c r="U648" s="6"/>
      <c r="V648" s="6">
        <f t="shared" si="514"/>
        <v>266.66790491056963</v>
      </c>
      <c r="W648" s="149">
        <f t="shared" si="545"/>
        <v>0.91960676321186685</v>
      </c>
      <c r="X648" s="97">
        <f t="shared" si="515"/>
        <v>5555.5907750984425</v>
      </c>
      <c r="Y648" s="6">
        <f t="shared" si="516"/>
        <v>408.6913770576482</v>
      </c>
      <c r="Z648" s="6">
        <f t="shared" si="517"/>
        <v>2068.6427411033869</v>
      </c>
      <c r="AA648" s="6">
        <f t="shared" si="518"/>
        <v>1553.0272328190631</v>
      </c>
      <c r="AB648" s="6">
        <f t="shared" si="519"/>
        <v>85.732231870747057</v>
      </c>
      <c r="AC648" s="6">
        <f t="shared" si="520"/>
        <v>38.338283228405459</v>
      </c>
      <c r="AD648" s="6">
        <f t="array" ref="AD648">SUM(($A648-A618:A648=J618:J648)*(N618:N648))</f>
        <v>8.3588926073978378</v>
      </c>
      <c r="AE648" s="6">
        <f t="shared" si="521"/>
        <v>7493713.3613697691</v>
      </c>
      <c r="AF648" s="6">
        <f t="shared" si="546"/>
        <v>2926263.2660957607</v>
      </c>
      <c r="AG648" s="6">
        <f t="shared" si="547"/>
        <v>302674.26103907084</v>
      </c>
      <c r="AH648" s="6">
        <f t="shared" si="522"/>
        <v>3258202.9087539082</v>
      </c>
      <c r="AI648" s="6">
        <f t="shared" si="523"/>
        <v>458401.84688822931</v>
      </c>
      <c r="AJ648" s="6">
        <f t="shared" si="524"/>
        <v>7893.351827093642</v>
      </c>
      <c r="AK648" s="6">
        <f t="shared" si="525"/>
        <v>9367.0856247947231</v>
      </c>
      <c r="AL648" s="6">
        <f t="shared" si="526"/>
        <v>835.05380199566832</v>
      </c>
      <c r="AM648" s="6">
        <f t="shared" si="472"/>
        <v>18095.491253884033</v>
      </c>
      <c r="AN648" s="6">
        <f t="shared" si="527"/>
        <v>530075.58733890648</v>
      </c>
      <c r="AO648" s="6">
        <f t="shared" si="528"/>
        <v>6286.6386302396568</v>
      </c>
      <c r="AP648" s="6">
        <f t="shared" si="529"/>
        <v>7.273945034266684</v>
      </c>
      <c r="AQ648" s="14">
        <f t="shared" si="530"/>
        <v>15</v>
      </c>
      <c r="AR648" s="146">
        <f t="shared" si="531"/>
        <v>0</v>
      </c>
      <c r="AS648" s="146">
        <f t="shared" si="532"/>
        <v>0.4</v>
      </c>
      <c r="AT648" s="146">
        <f t="shared" si="533"/>
        <v>1</v>
      </c>
      <c r="AU648" s="77">
        <f t="shared" si="534"/>
        <v>0</v>
      </c>
      <c r="AV648" s="77">
        <f t="shared" si="535"/>
        <v>717.97743544394257</v>
      </c>
      <c r="AW648" s="77">
        <f t="shared" si="536"/>
        <v>37.788286075996972</v>
      </c>
      <c r="AX648" s="77">
        <f t="shared" si="537"/>
        <v>49.042965246917788</v>
      </c>
      <c r="AY648" s="6">
        <f t="shared" si="495"/>
        <v>804.80868676685736</v>
      </c>
      <c r="AZ648" s="6">
        <f t="shared" si="538"/>
        <v>464226.40718710097</v>
      </c>
      <c r="BA648" s="6">
        <f t="shared" si="539"/>
        <v>701.19767098292607</v>
      </c>
      <c r="BB648" s="6">
        <f t="shared" si="540"/>
        <v>1012859.5641112586</v>
      </c>
      <c r="BC648" s="6">
        <f t="shared" si="541"/>
        <v>202571.91282225188</v>
      </c>
      <c r="BD648" s="6">
        <f t="shared" si="542"/>
        <v>39906.268008970714</v>
      </c>
      <c r="BE648" s="6">
        <f t="shared" si="543"/>
        <v>4060193</v>
      </c>
      <c r="BF648" s="6">
        <f t="shared" si="548"/>
        <v>3258202.9087539082</v>
      </c>
      <c r="BG648" s="6"/>
      <c r="BH648" s="6"/>
      <c r="BI648" s="51">
        <f t="shared" si="490"/>
        <v>0.43088618037888454</v>
      </c>
      <c r="BT648" s="18"/>
    </row>
    <row r="649" spans="1:72">
      <c r="A649">
        <f t="shared" si="498"/>
        <v>626</v>
      </c>
      <c r="B649" s="30">
        <f t="shared" si="499"/>
        <v>44395</v>
      </c>
      <c r="C649" s="14">
        <f t="shared" si="500"/>
        <v>14</v>
      </c>
      <c r="D649" s="14">
        <f t="shared" si="501"/>
        <v>4</v>
      </c>
      <c r="E649" s="14">
        <f t="shared" si="502"/>
        <v>4</v>
      </c>
      <c r="F649" s="53">
        <f t="shared" si="503"/>
        <v>44395</v>
      </c>
      <c r="G649" s="66">
        <f t="shared" si="504"/>
        <v>3.2</v>
      </c>
      <c r="H649" s="66">
        <f t="shared" si="497"/>
        <v>0.1</v>
      </c>
      <c r="I649" s="172">
        <f t="shared" si="505"/>
        <v>3.8999999999999998E-3</v>
      </c>
      <c r="J649" s="14">
        <f t="shared" si="506"/>
        <v>6</v>
      </c>
      <c r="K649" s="18">
        <f t="shared" si="507"/>
        <v>0.1709211291526882</v>
      </c>
      <c r="L649" s="18">
        <f t="shared" si="508"/>
        <v>6.6666666666666671E-3</v>
      </c>
      <c r="M649" s="6">
        <f t="shared" si="509"/>
        <v>2955.7404842927454</v>
      </c>
      <c r="N649" s="6">
        <f t="shared" si="544"/>
        <v>11.527387888741707</v>
      </c>
      <c r="O649" s="6">
        <f t="shared" si="510"/>
        <v>2294082.1895985026</v>
      </c>
      <c r="P649" s="6">
        <f>IF($B649&lt;$D$12,0,IF('Plot Data'!X599&gt;0,'Plot Data'!X599,MAX(0,MIN($D$15,$O649))))</f>
        <v>1894</v>
      </c>
      <c r="Q649" s="97">
        <f t="shared" si="511"/>
        <v>1603.5298797390133</v>
      </c>
      <c r="R649" s="97">
        <f t="shared" si="512"/>
        <v>290.47012026098679</v>
      </c>
      <c r="S649" s="6">
        <f t="shared" si="513"/>
        <v>2678.6751773958322</v>
      </c>
      <c r="T649" s="6"/>
      <c r="U649" s="6"/>
      <c r="V649" s="6">
        <f t="shared" si="514"/>
        <v>277.06530689691323</v>
      </c>
      <c r="W649" s="149">
        <f t="shared" si="545"/>
        <v>0.91876496341957836</v>
      </c>
      <c r="X649" s="97">
        <f t="shared" si="515"/>
        <v>2329.8000768976599</v>
      </c>
      <c r="Y649" s="6">
        <f t="shared" si="516"/>
        <v>428.66115935373529</v>
      </c>
      <c r="Z649" s="6">
        <f t="shared" si="517"/>
        <v>2163.0499490662287</v>
      </c>
      <c r="AA649" s="6">
        <f t="shared" si="518"/>
        <v>1628.9124055441941</v>
      </c>
      <c r="AB649" s="6">
        <f t="shared" si="519"/>
        <v>90.055190246074858</v>
      </c>
      <c r="AC649" s="6">
        <f t="shared" si="520"/>
        <v>37.644247532848652</v>
      </c>
      <c r="AD649" s="6">
        <f t="array" ref="AD649">SUM(($A649-A619:A649=J619:J649)*(N619:N649))</f>
        <v>8.7803810489922984</v>
      </c>
      <c r="AE649" s="6">
        <f t="shared" si="521"/>
        <v>7493704.5809887201</v>
      </c>
      <c r="AF649" s="6">
        <f t="shared" si="546"/>
        <v>2921981.0610386259</v>
      </c>
      <c r="AG649" s="6">
        <f t="shared" si="547"/>
        <v>301670.92553501524</v>
      </c>
      <c r="AH649" s="6">
        <f t="shared" si="522"/>
        <v>3260532.708830806</v>
      </c>
      <c r="AI649" s="6">
        <f t="shared" si="523"/>
        <v>458692.31700849032</v>
      </c>
      <c r="AJ649" s="6">
        <f t="shared" si="524"/>
        <v>8257.3812029664259</v>
      </c>
      <c r="AK649" s="6">
        <f t="shared" si="525"/>
        <v>9811.1679780706836</v>
      </c>
      <c r="AL649" s="6">
        <f t="shared" si="526"/>
        <v>878.68436365990215</v>
      </c>
      <c r="AM649" s="6">
        <f t="shared" si="472"/>
        <v>18947.23354469701</v>
      </c>
      <c r="AN649" s="6">
        <f t="shared" si="527"/>
        <v>531880.33503107622</v>
      </c>
      <c r="AO649" s="6">
        <f t="shared" si="528"/>
        <v>6295.419011288649</v>
      </c>
      <c r="AP649" s="6">
        <f t="shared" si="529"/>
        <v>7.6461279994650146</v>
      </c>
      <c r="AQ649" s="14">
        <f t="shared" si="530"/>
        <v>15</v>
      </c>
      <c r="AR649" s="146">
        <f t="shared" si="531"/>
        <v>0</v>
      </c>
      <c r="AS649" s="146">
        <f t="shared" si="532"/>
        <v>0.4</v>
      </c>
      <c r="AT649" s="146">
        <f t="shared" si="533"/>
        <v>1</v>
      </c>
      <c r="AU649" s="77">
        <f t="shared" si="534"/>
        <v>0</v>
      </c>
      <c r="AV649" s="77">
        <f t="shared" si="535"/>
        <v>752.02470038178399</v>
      </c>
      <c r="AW649" s="77">
        <f t="shared" si="536"/>
        <v>39.580247388514941</v>
      </c>
      <c r="AX649" s="77">
        <f t="shared" si="537"/>
        <v>51.439339122448231</v>
      </c>
      <c r="AY649" s="6">
        <f t="shared" si="495"/>
        <v>843.04428689274721</v>
      </c>
      <c r="AZ649" s="6">
        <f t="shared" si="538"/>
        <v>465069.45147399371</v>
      </c>
      <c r="BA649" s="6">
        <f t="shared" si="539"/>
        <v>734.67922281526262</v>
      </c>
      <c r="BB649" s="6">
        <f t="shared" si="540"/>
        <v>1015815.3045955513</v>
      </c>
      <c r="BC649" s="6">
        <f t="shared" si="541"/>
        <v>203163.06091911043</v>
      </c>
      <c r="BD649" s="6">
        <f t="shared" si="542"/>
        <v>39996.323199216786</v>
      </c>
      <c r="BE649" s="6">
        <f t="shared" si="543"/>
        <v>4062087</v>
      </c>
      <c r="BF649" s="6">
        <f t="shared" si="548"/>
        <v>3260532.708830806</v>
      </c>
      <c r="BG649" s="6"/>
      <c r="BH649" s="6"/>
      <c r="BI649" s="51">
        <f t="shared" si="490"/>
        <v>0.43018135446010769</v>
      </c>
      <c r="BT649" s="18"/>
    </row>
    <row r="650" spans="1:72">
      <c r="A650">
        <f t="shared" si="498"/>
        <v>627</v>
      </c>
      <c r="B650" s="30">
        <f t="shared" si="499"/>
        <v>44396</v>
      </c>
      <c r="C650" s="14">
        <f t="shared" si="500"/>
        <v>14</v>
      </c>
      <c r="D650" s="14">
        <f t="shared" si="501"/>
        <v>4</v>
      </c>
      <c r="E650" s="14">
        <f t="shared" si="502"/>
        <v>4</v>
      </c>
      <c r="F650" s="53">
        <f t="shared" si="503"/>
        <v>44396</v>
      </c>
      <c r="G650" s="66">
        <f t="shared" si="504"/>
        <v>3.2</v>
      </c>
      <c r="H650" s="66">
        <f t="shared" si="497"/>
        <v>0.1</v>
      </c>
      <c r="I650" s="172">
        <f t="shared" si="505"/>
        <v>3.8999999999999998E-3</v>
      </c>
      <c r="J650" s="14">
        <f t="shared" si="506"/>
        <v>6</v>
      </c>
      <c r="K650" s="18">
        <f t="shared" si="507"/>
        <v>0.17076860945103361</v>
      </c>
      <c r="L650" s="18">
        <f t="shared" si="508"/>
        <v>6.6666666666666671E-3</v>
      </c>
      <c r="M650" s="6">
        <f t="shared" si="509"/>
        <v>3091.3989142010523</v>
      </c>
      <c r="N650" s="6">
        <f t="shared" si="544"/>
        <v>12.056455765384104</v>
      </c>
      <c r="O650" s="6">
        <f t="shared" si="510"/>
        <v>2291456.7453274196</v>
      </c>
      <c r="P650" s="6">
        <f>IF($B650&lt;$D$12,0,IF('Plot Data'!X600&gt;0,'Plot Data'!X600,MAX(0,MIN($D$15,$O650))))</f>
        <v>4820</v>
      </c>
      <c r="Q650" s="97">
        <f t="shared" si="511"/>
        <v>4077.7399840748994</v>
      </c>
      <c r="R650" s="97">
        <f t="shared" si="512"/>
        <v>742.26001592510056</v>
      </c>
      <c r="S650" s="6">
        <f t="shared" si="513"/>
        <v>2802.1042956972105</v>
      </c>
      <c r="T650" s="6"/>
      <c r="U650" s="6"/>
      <c r="V650" s="6">
        <f t="shared" si="514"/>
        <v>289.2946185038416</v>
      </c>
      <c r="W650" s="149">
        <f t="shared" si="545"/>
        <v>0.91788389157244632</v>
      </c>
      <c r="X650" s="97">
        <f t="shared" si="515"/>
        <v>5497.0187741717864</v>
      </c>
      <c r="Y650" s="6">
        <f t="shared" si="516"/>
        <v>450.27595123037429</v>
      </c>
      <c r="Z650" s="6">
        <f t="shared" si="517"/>
        <v>2261.0679412756458</v>
      </c>
      <c r="AA650" s="6">
        <f t="shared" si="518"/>
        <v>1711.0486146754222</v>
      </c>
      <c r="AB650" s="6">
        <f t="shared" si="519"/>
        <v>94.470715189992433</v>
      </c>
      <c r="AC650" s="6">
        <f t="shared" si="520"/>
        <v>36.979506376205684</v>
      </c>
      <c r="AD650" s="6">
        <f t="array" ref="AD650">SUM(($A650-A620:A650=J620:J650)*(N620:N650))</f>
        <v>9.2108947310242613</v>
      </c>
      <c r="AE650" s="6">
        <f t="shared" si="521"/>
        <v>7493695.3700939892</v>
      </c>
      <c r="AF650" s="6">
        <f t="shared" si="546"/>
        <v>2915101.2167588538</v>
      </c>
      <c r="AG650" s="6">
        <f t="shared" si="547"/>
        <v>299962.35212641454</v>
      </c>
      <c r="AH650" s="6">
        <f t="shared" si="522"/>
        <v>3266029.7276049778</v>
      </c>
      <c r="AI650" s="6">
        <f t="shared" si="523"/>
        <v>459434.57702441543</v>
      </c>
      <c r="AJ650" s="6">
        <f t="shared" si="524"/>
        <v>8637.4362246614583</v>
      </c>
      <c r="AK650" s="6">
        <f t="shared" si="525"/>
        <v>10266.716589480913</v>
      </c>
      <c r="AL650" s="6">
        <f t="shared" si="526"/>
        <v>926.96467774266466</v>
      </c>
      <c r="AM650" s="6">
        <f t="shared" si="472"/>
        <v>19831.117491885034</v>
      </c>
      <c r="AN650" s="6">
        <f t="shared" si="527"/>
        <v>533336.3790874331</v>
      </c>
      <c r="AO650" s="6">
        <f t="shared" si="528"/>
        <v>6304.6299060196734</v>
      </c>
      <c r="AP650" s="6">
        <f t="shared" si="529"/>
        <v>8.0270223996215329</v>
      </c>
      <c r="AQ650" s="14">
        <f t="shared" si="530"/>
        <v>15</v>
      </c>
      <c r="AR650" s="146">
        <f t="shared" si="531"/>
        <v>0</v>
      </c>
      <c r="AS650" s="146">
        <f t="shared" si="532"/>
        <v>0.4</v>
      </c>
      <c r="AT650" s="146">
        <f t="shared" si="533"/>
        <v>1</v>
      </c>
      <c r="AU650" s="77">
        <f t="shared" si="534"/>
        <v>0</v>
      </c>
      <c r="AV650" s="77">
        <f t="shared" si="535"/>
        <v>786.08424161928701</v>
      </c>
      <c r="AW650" s="77">
        <f t="shared" si="536"/>
        <v>41.372854822067737</v>
      </c>
      <c r="AX650" s="77">
        <f t="shared" si="537"/>
        <v>54.033114147644916</v>
      </c>
      <c r="AY650" s="6">
        <f t="shared" si="495"/>
        <v>881.49021058899973</v>
      </c>
      <c r="AZ650" s="6">
        <f t="shared" si="538"/>
        <v>465950.94168458274</v>
      </c>
      <c r="BA650" s="6">
        <f t="shared" si="539"/>
        <v>769.8464111443775</v>
      </c>
      <c r="BB650" s="6">
        <f t="shared" si="540"/>
        <v>1018906.7035097524</v>
      </c>
      <c r="BC650" s="6">
        <f t="shared" si="541"/>
        <v>203781.34070195063</v>
      </c>
      <c r="BD650" s="6">
        <f t="shared" si="542"/>
        <v>40090.793914406779</v>
      </c>
      <c r="BE650" s="6">
        <f t="shared" si="543"/>
        <v>4066907</v>
      </c>
      <c r="BF650" s="6">
        <f t="shared" si="548"/>
        <v>3266029.7276049778</v>
      </c>
      <c r="BG650" s="6"/>
      <c r="BH650" s="6"/>
      <c r="BI650" s="51">
        <f t="shared" si="490"/>
        <v>0.42903579744060821</v>
      </c>
      <c r="BT650" s="18"/>
    </row>
    <row r="651" spans="1:72">
      <c r="A651">
        <f t="shared" si="498"/>
        <v>628</v>
      </c>
      <c r="B651" s="30">
        <f t="shared" si="499"/>
        <v>44397</v>
      </c>
      <c r="C651" s="14">
        <f t="shared" si="500"/>
        <v>14</v>
      </c>
      <c r="D651" s="14">
        <f t="shared" si="501"/>
        <v>4</v>
      </c>
      <c r="E651" s="14">
        <f t="shared" si="502"/>
        <v>4</v>
      </c>
      <c r="F651" s="53">
        <f t="shared" si="503"/>
        <v>44397</v>
      </c>
      <c r="G651" s="66">
        <f t="shared" si="504"/>
        <v>3.2</v>
      </c>
      <c r="H651" s="66">
        <f t="shared" si="497"/>
        <v>0.1</v>
      </c>
      <c r="I651" s="172">
        <f t="shared" si="505"/>
        <v>3.8999999999999998E-3</v>
      </c>
      <c r="J651" s="14">
        <f t="shared" si="506"/>
        <v>6</v>
      </c>
      <c r="K651" s="18">
        <f t="shared" si="507"/>
        <v>0.1705203963551388</v>
      </c>
      <c r="L651" s="18">
        <f t="shared" si="508"/>
        <v>6.6666666666666671E-3</v>
      </c>
      <c r="M651" s="6">
        <f t="shared" si="509"/>
        <v>3229.7233951439539</v>
      </c>
      <c r="N651" s="6">
        <f t="shared" si="544"/>
        <v>12.59592124106142</v>
      </c>
      <c r="O651" s="6">
        <f t="shared" si="510"/>
        <v>2285877.6147117885</v>
      </c>
      <c r="P651" s="6">
        <f>IF($B651&lt;$D$12,0,IF('Plot Data'!X601&gt;0,'Plot Data'!X601,MAX(0,MIN($D$15,$O651))))</f>
        <v>5490.5</v>
      </c>
      <c r="Q651" s="97">
        <f t="shared" si="511"/>
        <v>4641.3376451681397</v>
      </c>
      <c r="R651" s="97">
        <f t="shared" si="512"/>
        <v>849.16235483186017</v>
      </c>
      <c r="S651" s="6">
        <f t="shared" si="513"/>
        <v>2928.3932952663358</v>
      </c>
      <c r="T651" s="6"/>
      <c r="U651" s="6"/>
      <c r="V651" s="6">
        <f t="shared" si="514"/>
        <v>301.3300998776183</v>
      </c>
      <c r="W651" s="149">
        <f t="shared" si="545"/>
        <v>0.91696182237688595</v>
      </c>
      <c r="X651" s="97">
        <f t="shared" si="515"/>
        <v>7494.6379332790812</v>
      </c>
      <c r="Y651" s="6">
        <f t="shared" si="516"/>
        <v>472.35357594996213</v>
      </c>
      <c r="Z651" s="6">
        <f t="shared" si="517"/>
        <v>2364.5923874341966</v>
      </c>
      <c r="AA651" s="6">
        <f t="shared" si="518"/>
        <v>1794.9435886098561</v>
      </c>
      <c r="AB651" s="6">
        <f t="shared" si="519"/>
        <v>98.950618471287342</v>
      </c>
      <c r="AC651" s="6">
        <f t="shared" si="520"/>
        <v>36.303324908495057</v>
      </c>
      <c r="AD651" s="6">
        <f t="array" ref="AD651">SUM(($A651-A621:A651=J621:J651)*(N621:N651))</f>
        <v>9.6476853009505152</v>
      </c>
      <c r="AE651" s="6">
        <f t="shared" si="521"/>
        <v>7493685.7224086886</v>
      </c>
      <c r="AF651" s="6">
        <f t="shared" si="546"/>
        <v>2907531.4858184196</v>
      </c>
      <c r="AG651" s="6">
        <f t="shared" si="547"/>
        <v>296807.72173842596</v>
      </c>
      <c r="AH651" s="6">
        <f t="shared" si="522"/>
        <v>3273524.3655382567</v>
      </c>
      <c r="AI651" s="6">
        <f t="shared" si="523"/>
        <v>460283.7393792473</v>
      </c>
      <c r="AJ651" s="6">
        <f t="shared" si="524"/>
        <v>9030.2136564212524</v>
      </c>
      <c r="AK651" s="6">
        <f t="shared" si="525"/>
        <v>10737.414769833966</v>
      </c>
      <c r="AL651" s="6">
        <f t="shared" si="526"/>
        <v>979.96428600450633</v>
      </c>
      <c r="AM651" s="6">
        <f t="shared" si="472"/>
        <v>20747.592712259724</v>
      </c>
      <c r="AN651" s="6">
        <f t="shared" si="527"/>
        <v>534790.81722206948</v>
      </c>
      <c r="AO651" s="6">
        <f t="shared" si="528"/>
        <v>6314.2775913206242</v>
      </c>
      <c r="AP651" s="6">
        <f t="shared" si="529"/>
        <v>8.4083571504910903</v>
      </c>
      <c r="AQ651" s="14">
        <f t="shared" si="530"/>
        <v>15</v>
      </c>
      <c r="AR651" s="146">
        <f t="shared" si="531"/>
        <v>0</v>
      </c>
      <c r="AS651" s="146">
        <f t="shared" si="532"/>
        <v>0.4</v>
      </c>
      <c r="AT651" s="146">
        <f t="shared" si="533"/>
        <v>1</v>
      </c>
      <c r="AU651" s="77">
        <f t="shared" si="534"/>
        <v>0</v>
      </c>
      <c r="AV651" s="77">
        <f t="shared" si="535"/>
        <v>821.958980645167</v>
      </c>
      <c r="AW651" s="77">
        <f t="shared" si="536"/>
        <v>43.260998981324569</v>
      </c>
      <c r="AX651" s="77">
        <f t="shared" si="537"/>
        <v>56.682429113995461</v>
      </c>
      <c r="AY651" s="6">
        <f t="shared" si="495"/>
        <v>921.90240874048698</v>
      </c>
      <c r="AZ651" s="6">
        <f t="shared" si="538"/>
        <v>466872.84409332322</v>
      </c>
      <c r="BA651" s="6">
        <f t="shared" si="539"/>
        <v>806.57610743288285</v>
      </c>
      <c r="BB651" s="6">
        <f t="shared" si="540"/>
        <v>1022136.4269048964</v>
      </c>
      <c r="BC651" s="6">
        <f t="shared" si="541"/>
        <v>204427.28538097942</v>
      </c>
      <c r="BD651" s="6">
        <f t="shared" si="542"/>
        <v>40189.744532878067</v>
      </c>
      <c r="BE651" s="6">
        <f t="shared" si="543"/>
        <v>4072397.5</v>
      </c>
      <c r="BF651" s="6">
        <f t="shared" si="548"/>
        <v>3273524.3655382567</v>
      </c>
      <c r="BG651" s="6"/>
      <c r="BH651" s="6"/>
      <c r="BI651" s="51">
        <f t="shared" si="490"/>
        <v>0.42760523009055118</v>
      </c>
      <c r="BT651" s="18"/>
    </row>
    <row r="652" spans="1:72">
      <c r="A652">
        <f t="shared" si="498"/>
        <v>629</v>
      </c>
      <c r="B652" s="30">
        <f t="shared" si="499"/>
        <v>44398</v>
      </c>
      <c r="C652" s="14">
        <f t="shared" si="500"/>
        <v>14</v>
      </c>
      <c r="D652" s="14">
        <f t="shared" si="501"/>
        <v>4</v>
      </c>
      <c r="E652" s="14">
        <f t="shared" si="502"/>
        <v>4</v>
      </c>
      <c r="F652" s="53">
        <f t="shared" si="503"/>
        <v>44398</v>
      </c>
      <c r="G652" s="66">
        <f t="shared" si="504"/>
        <v>3.2</v>
      </c>
      <c r="H652" s="66">
        <f t="shared" si="497"/>
        <v>0.1</v>
      </c>
      <c r="I652" s="172">
        <f t="shared" si="505"/>
        <v>3.8999999999999998E-3</v>
      </c>
      <c r="J652" s="14">
        <f t="shared" si="506"/>
        <v>6</v>
      </c>
      <c r="K652" s="18">
        <f t="shared" si="507"/>
        <v>0.17020986674525568</v>
      </c>
      <c r="L652" s="18">
        <f t="shared" si="508"/>
        <v>6.6666666666666671E-3</v>
      </c>
      <c r="M652" s="6">
        <f t="shared" si="509"/>
        <v>3371.1784955426588</v>
      </c>
      <c r="N652" s="6">
        <f t="shared" si="544"/>
        <v>13.147596132616368</v>
      </c>
      <c r="O652" s="6">
        <f t="shared" si="510"/>
        <v>2279599.9102419643</v>
      </c>
      <c r="P652" s="6">
        <f>IF($B652&lt;$D$12,0,IF('Plot Data'!X602&gt;0,'Plot Data'!X602,MAX(0,MIN($D$15,$O652))))</f>
        <v>5911</v>
      </c>
      <c r="Q652" s="97">
        <f t="shared" si="511"/>
        <v>4992.6814225072667</v>
      </c>
      <c r="R652" s="97">
        <f t="shared" si="512"/>
        <v>918.31857749273365</v>
      </c>
      <c r="S652" s="6">
        <f t="shared" si="513"/>
        <v>3058.9169826304555</v>
      </c>
      <c r="T652" s="6"/>
      <c r="U652" s="6"/>
      <c r="V652" s="6">
        <f t="shared" si="514"/>
        <v>312.26151291220322</v>
      </c>
      <c r="W652" s="149">
        <f t="shared" si="545"/>
        <v>0.91599711740135137</v>
      </c>
      <c r="X652" s="97">
        <f t="shared" si="515"/>
        <v>6990.3335562588773</v>
      </c>
      <c r="Y652" s="6">
        <f t="shared" si="516"/>
        <v>494.75309235643675</v>
      </c>
      <c r="Z652" s="6">
        <f t="shared" si="517"/>
        <v>2473.1191313608419</v>
      </c>
      <c r="AA652" s="6">
        <f t="shared" si="518"/>
        <v>1880.0617509544595</v>
      </c>
      <c r="AB652" s="6">
        <f t="shared" si="519"/>
        <v>103.43213705516933</v>
      </c>
      <c r="AC652" s="6">
        <f t="shared" si="520"/>
        <v>47.579143668270198</v>
      </c>
      <c r="AD652" s="6">
        <f t="array" ref="AD652">SUM(($A652-A622:A652=J622:J652)*(N622:N652))</f>
        <v>10.084633362879009</v>
      </c>
      <c r="AE652" s="6">
        <f t="shared" si="521"/>
        <v>7493675.6377753261</v>
      </c>
      <c r="AF652" s="6">
        <f t="shared" si="546"/>
        <v>2899479.8874132819</v>
      </c>
      <c r="AG652" s="6">
        <f t="shared" si="547"/>
        <v>294497.80809176213</v>
      </c>
      <c r="AH652" s="6">
        <f t="shared" si="522"/>
        <v>3280514.6990945158</v>
      </c>
      <c r="AI652" s="6">
        <f t="shared" si="523"/>
        <v>461202.05795674003</v>
      </c>
      <c r="AJ652" s="6">
        <f t="shared" si="524"/>
        <v>9433.5199282466328</v>
      </c>
      <c r="AK652" s="6">
        <f t="shared" si="525"/>
        <v>11227.040013185178</v>
      </c>
      <c r="AL652" s="6">
        <f t="shared" si="526"/>
        <v>1025.7326460285265</v>
      </c>
      <c r="AM652" s="6">
        <f t="shared" si="472"/>
        <v>21686.292587460339</v>
      </c>
      <c r="AN652" s="6">
        <f t="shared" si="527"/>
        <v>536294.89263155602</v>
      </c>
      <c r="AO652" s="6">
        <f t="shared" si="528"/>
        <v>6324.362224683503</v>
      </c>
      <c r="AP652" s="6">
        <f t="shared" si="529"/>
        <v>8.8090435358622674</v>
      </c>
      <c r="AQ652" s="14">
        <f t="shared" si="530"/>
        <v>15</v>
      </c>
      <c r="AR652" s="146">
        <f t="shared" si="531"/>
        <v>0</v>
      </c>
      <c r="AS652" s="146">
        <f t="shared" si="532"/>
        <v>0.4</v>
      </c>
      <c r="AT652" s="146">
        <f t="shared" si="533"/>
        <v>1</v>
      </c>
      <c r="AU652" s="77">
        <f t="shared" si="534"/>
        <v>0</v>
      </c>
      <c r="AV652" s="77">
        <f t="shared" si="535"/>
        <v>859.20581768474551</v>
      </c>
      <c r="AW652" s="77">
        <f t="shared" si="536"/>
        <v>45.221358825512915</v>
      </c>
      <c r="AX652" s="77">
        <f t="shared" si="537"/>
        <v>59.370371082772401</v>
      </c>
      <c r="AY652" s="6">
        <f t="shared" si="495"/>
        <v>963.7975475930308</v>
      </c>
      <c r="AZ652" s="6">
        <f t="shared" si="538"/>
        <v>467836.64164091623</v>
      </c>
      <c r="BA652" s="6">
        <f t="shared" si="539"/>
        <v>844.71149328256229</v>
      </c>
      <c r="BB652" s="6">
        <f t="shared" si="540"/>
        <v>1025507.605400439</v>
      </c>
      <c r="BC652" s="6">
        <f t="shared" si="541"/>
        <v>205101.52108008796</v>
      </c>
      <c r="BD652" s="6">
        <f t="shared" si="542"/>
        <v>40293.176669933237</v>
      </c>
      <c r="BE652" s="6">
        <f t="shared" si="543"/>
        <v>4078308.5</v>
      </c>
      <c r="BF652" s="6">
        <f t="shared" si="548"/>
        <v>3280514.6990945158</v>
      </c>
      <c r="BG652" s="6"/>
      <c r="BH652" s="6"/>
      <c r="BI652" s="51">
        <f t="shared" si="490"/>
        <v>0.42622310464097579</v>
      </c>
      <c r="BT652" s="18"/>
    </row>
    <row r="653" spans="1:72">
      <c r="A653">
        <f t="shared" si="498"/>
        <v>630</v>
      </c>
      <c r="B653" s="30">
        <f t="shared" si="499"/>
        <v>44399</v>
      </c>
      <c r="C653" s="14">
        <f t="shared" si="500"/>
        <v>14</v>
      </c>
      <c r="D653" s="14">
        <f t="shared" si="501"/>
        <v>4</v>
      </c>
      <c r="E653" s="14">
        <f t="shared" si="502"/>
        <v>4</v>
      </c>
      <c r="F653" s="53">
        <f t="shared" si="503"/>
        <v>44399</v>
      </c>
      <c r="G653" s="66">
        <f t="shared" si="504"/>
        <v>3.2</v>
      </c>
      <c r="H653" s="66">
        <f t="shared" si="497"/>
        <v>0.1</v>
      </c>
      <c r="I653" s="172">
        <f t="shared" si="505"/>
        <v>3.8999999999999998E-3</v>
      </c>
      <c r="J653" s="14">
        <f t="shared" si="506"/>
        <v>6</v>
      </c>
      <c r="K653" s="18">
        <f t="shared" si="507"/>
        <v>0.16990925680995958</v>
      </c>
      <c r="L653" s="18">
        <f t="shared" si="508"/>
        <v>6.6666666666666671E-3</v>
      </c>
      <c r="M653" s="6">
        <f t="shared" si="509"/>
        <v>3517.2586025664914</v>
      </c>
      <c r="N653" s="6">
        <f t="shared" si="544"/>
        <v>13.717308550009315</v>
      </c>
      <c r="O653" s="6">
        <f t="shared" si="510"/>
        <v>2272882.443409686</v>
      </c>
      <c r="P653" s="6">
        <f>IF($B653&lt;$D$12,0,IF('Plot Data'!X603&gt;0,'Plot Data'!X603,MAX(0,MIN($D$15,$O653))))</f>
        <v>5552</v>
      </c>
      <c r="Q653" s="97">
        <f t="shared" si="511"/>
        <v>4685.3805518382842</v>
      </c>
      <c r="R653" s="97">
        <f t="shared" si="512"/>
        <v>866.61944816171615</v>
      </c>
      <c r="S653" s="6">
        <f t="shared" si="513"/>
        <v>3192.9529725035559</v>
      </c>
      <c r="T653" s="6"/>
      <c r="U653" s="6"/>
      <c r="V653" s="6">
        <f t="shared" si="514"/>
        <v>324.30563006293551</v>
      </c>
      <c r="W653" s="149">
        <f t="shared" si="545"/>
        <v>0.91498840693175731</v>
      </c>
      <c r="X653" s="97">
        <f t="shared" si="515"/>
        <v>6345.3475878719137</v>
      </c>
      <c r="Y653" s="6">
        <f t="shared" si="516"/>
        <v>517.16068527584673</v>
      </c>
      <c r="Z653" s="6">
        <f t="shared" si="517"/>
        <v>2583.7787161151632</v>
      </c>
      <c r="AA653" s="6">
        <f t="shared" si="518"/>
        <v>1965.2106040482174</v>
      </c>
      <c r="AB653" s="6">
        <f t="shared" si="519"/>
        <v>108.15249745331143</v>
      </c>
      <c r="AC653" s="6">
        <f t="shared" si="520"/>
        <v>48.733260408944105</v>
      </c>
      <c r="AD653" s="6">
        <f t="array" ref="AD653">SUM(($A653-A623:A653=J623:J653)*(N623:N653))</f>
        <v>10.544868501697863</v>
      </c>
      <c r="AE653" s="6">
        <f t="shared" si="521"/>
        <v>7493665.0929068243</v>
      </c>
      <c r="AF653" s="6">
        <f t="shared" si="546"/>
        <v>2891601.5538889403</v>
      </c>
      <c r="AG653" s="6">
        <f t="shared" si="547"/>
        <v>292513.53542566556</v>
      </c>
      <c r="AH653" s="6">
        <f t="shared" si="522"/>
        <v>3286860.0466823876</v>
      </c>
      <c r="AI653" s="6">
        <f t="shared" si="523"/>
        <v>462068.67740490177</v>
      </c>
      <c r="AJ653" s="6">
        <f t="shared" si="524"/>
        <v>9849.8391294221146</v>
      </c>
      <c r="AK653" s="6">
        <f t="shared" si="525"/>
        <v>11737.455627798812</v>
      </c>
      <c r="AL653" s="6">
        <f t="shared" si="526"/>
        <v>1074.607014571196</v>
      </c>
      <c r="AM653" s="6">
        <f t="shared" si="472"/>
        <v>22661.901771792123</v>
      </c>
      <c r="AN653" s="6">
        <f t="shared" si="527"/>
        <v>537959.37773312733</v>
      </c>
      <c r="AO653" s="6">
        <f t="shared" si="528"/>
        <v>6334.9070931852011</v>
      </c>
      <c r="AP653" s="6">
        <f t="shared" si="529"/>
        <v>9.2281196293666401</v>
      </c>
      <c r="AQ653" s="14">
        <f t="shared" si="530"/>
        <v>15</v>
      </c>
      <c r="AR653" s="146">
        <f t="shared" si="531"/>
        <v>0</v>
      </c>
      <c r="AS653" s="146">
        <f t="shared" si="532"/>
        <v>0.4</v>
      </c>
      <c r="AT653" s="146">
        <f t="shared" si="533"/>
        <v>1</v>
      </c>
      <c r="AU653" s="77">
        <f t="shared" si="534"/>
        <v>0</v>
      </c>
      <c r="AV653" s="77">
        <f t="shared" si="535"/>
        <v>898.54510722499469</v>
      </c>
      <c r="AW653" s="77">
        <f t="shared" si="536"/>
        <v>47.291847748683928</v>
      </c>
      <c r="AX653" s="77">
        <f t="shared" si="537"/>
        <v>62.059282233101598</v>
      </c>
      <c r="AY653" s="6">
        <f t="shared" si="495"/>
        <v>1007.8962372067803</v>
      </c>
      <c r="AZ653" s="6">
        <f t="shared" si="538"/>
        <v>468844.537878123</v>
      </c>
      <c r="BA653" s="6">
        <f t="shared" si="539"/>
        <v>884.31712708374414</v>
      </c>
      <c r="BB653" s="6">
        <f t="shared" si="540"/>
        <v>1029024.8640030054</v>
      </c>
      <c r="BC653" s="6">
        <f t="shared" si="541"/>
        <v>205804.97280060124</v>
      </c>
      <c r="BD653" s="6">
        <f t="shared" si="542"/>
        <v>40401.329167386546</v>
      </c>
      <c r="BE653" s="6">
        <f t="shared" si="543"/>
        <v>4083860.5</v>
      </c>
      <c r="BF653" s="6">
        <f t="shared" si="548"/>
        <v>3286860.0466823876</v>
      </c>
      <c r="BG653" s="6"/>
      <c r="BH653" s="6"/>
      <c r="BI653" s="51">
        <f t="shared" si="490"/>
        <v>0.42490757857974598</v>
      </c>
      <c r="BT653" s="18"/>
    </row>
    <row r="654" spans="1:72">
      <c r="A654">
        <f t="shared" si="498"/>
        <v>631</v>
      </c>
      <c r="B654" s="30">
        <f t="shared" si="499"/>
        <v>44400</v>
      </c>
      <c r="C654" s="14">
        <f t="shared" si="500"/>
        <v>14</v>
      </c>
      <c r="D654" s="14">
        <f t="shared" si="501"/>
        <v>4</v>
      </c>
      <c r="E654" s="14">
        <f t="shared" si="502"/>
        <v>4</v>
      </c>
      <c r="F654" s="53">
        <f t="shared" si="503"/>
        <v>44400</v>
      </c>
      <c r="G654" s="66">
        <f t="shared" si="504"/>
        <v>3.2</v>
      </c>
      <c r="H654" s="66">
        <f t="shared" si="497"/>
        <v>0.1</v>
      </c>
      <c r="I654" s="172">
        <f t="shared" si="505"/>
        <v>3.8999999999999998E-3</v>
      </c>
      <c r="J654" s="14">
        <f t="shared" si="506"/>
        <v>6</v>
      </c>
      <c r="K654" s="18">
        <f t="shared" si="507"/>
        <v>0.16962258599214639</v>
      </c>
      <c r="L654" s="18">
        <f t="shared" si="508"/>
        <v>6.6666666666666671E-3</v>
      </c>
      <c r="M654" s="6">
        <f t="shared" si="509"/>
        <v>3668.8568080583254</v>
      </c>
      <c r="N654" s="6">
        <f t="shared" si="544"/>
        <v>14.308541551427469</v>
      </c>
      <c r="O654" s="6">
        <f t="shared" si="510"/>
        <v>2266492.2124647768</v>
      </c>
      <c r="P654" s="6">
        <f>IF($B654&lt;$D$12,0,IF('Plot Data'!X604&gt;0,'Plot Data'!X604,MAX(0,MIN($D$15,$O654))))</f>
        <v>6372</v>
      </c>
      <c r="Q654" s="97">
        <f t="shared" si="511"/>
        <v>5372.4909598459262</v>
      </c>
      <c r="R654" s="97">
        <f t="shared" si="512"/>
        <v>999.5090401540748</v>
      </c>
      <c r="S654" s="6">
        <f t="shared" si="513"/>
        <v>3331.8117434822607</v>
      </c>
      <c r="T654" s="6"/>
      <c r="U654" s="6"/>
      <c r="V654" s="6">
        <f t="shared" si="514"/>
        <v>337.04506457606465</v>
      </c>
      <c r="W654" s="149">
        <f t="shared" si="545"/>
        <v>0.9139341229778476</v>
      </c>
      <c r="X654" s="97">
        <f t="shared" si="515"/>
        <v>7530.3870976799017</v>
      </c>
      <c r="Y654" s="6">
        <f t="shared" si="516"/>
        <v>540.76248726655717</v>
      </c>
      <c r="Z654" s="6">
        <f t="shared" si="517"/>
        <v>2696.9427964341271</v>
      </c>
      <c r="AA654" s="6">
        <f t="shared" si="518"/>
        <v>2054.8974516129169</v>
      </c>
      <c r="AB654" s="6">
        <f t="shared" si="519"/>
        <v>113.05339706378228</v>
      </c>
      <c r="AC654" s="6">
        <f t="shared" si="520"/>
        <v>50.198547756039822</v>
      </c>
      <c r="AD654" s="6">
        <f t="array" ref="AD654">SUM(($A654-A624:A654=J624:J654)*(N624:N654))</f>
        <v>11.022706213718772</v>
      </c>
      <c r="AE654" s="6">
        <f t="shared" si="521"/>
        <v>7493654.0702006109</v>
      </c>
      <c r="AF654" s="6">
        <f t="shared" si="546"/>
        <v>2882897.2511856118</v>
      </c>
      <c r="AG654" s="6">
        <f t="shared" si="547"/>
        <v>290018.59422325552</v>
      </c>
      <c r="AH654" s="6">
        <f t="shared" si="522"/>
        <v>3294390.4337800676</v>
      </c>
      <c r="AI654" s="6">
        <f t="shared" si="523"/>
        <v>463068.18644505582</v>
      </c>
      <c r="AJ654" s="6">
        <f t="shared" si="524"/>
        <v>10280.990653779756</v>
      </c>
      <c r="AK654" s="6">
        <f t="shared" si="525"/>
        <v>12266.44757555624</v>
      </c>
      <c r="AL654" s="6">
        <f t="shared" si="526"/>
        <v>1126.4391576652199</v>
      </c>
      <c r="AM654" s="6">
        <f t="shared" si="472"/>
        <v>23673.877387001216</v>
      </c>
      <c r="AN654" s="6">
        <f t="shared" si="527"/>
        <v>539605.72717960877</v>
      </c>
      <c r="AO654" s="6">
        <f t="shared" si="528"/>
        <v>6345.9297993989203</v>
      </c>
      <c r="AP654" s="6">
        <f t="shared" si="529"/>
        <v>9.6642945380945093</v>
      </c>
      <c r="AQ654" s="14">
        <f t="shared" si="530"/>
        <v>15</v>
      </c>
      <c r="AR654" s="146">
        <f t="shared" si="531"/>
        <v>0</v>
      </c>
      <c r="AS654" s="146">
        <f t="shared" si="532"/>
        <v>0.4</v>
      </c>
      <c r="AT654" s="146">
        <f t="shared" si="533"/>
        <v>1</v>
      </c>
      <c r="AU654" s="77">
        <f t="shared" si="534"/>
        <v>0</v>
      </c>
      <c r="AV654" s="77">
        <f t="shared" si="535"/>
        <v>939.7852699171201</v>
      </c>
      <c r="AW654" s="77">
        <f t="shared" si="536"/>
        <v>49.46238262721684</v>
      </c>
      <c r="AX654" s="77">
        <f t="shared" si="537"/>
        <v>64.891498471986864</v>
      </c>
      <c r="AY654" s="6">
        <f t="shared" si="495"/>
        <v>1054.1391510163237</v>
      </c>
      <c r="AZ654" s="6">
        <f t="shared" si="538"/>
        <v>469898.6770291393</v>
      </c>
      <c r="BA654" s="6">
        <f t="shared" si="539"/>
        <v>925.29693268645292</v>
      </c>
      <c r="BB654" s="6">
        <f t="shared" si="540"/>
        <v>1032693.7208110638</v>
      </c>
      <c r="BC654" s="6">
        <f t="shared" si="541"/>
        <v>206538.74416221291</v>
      </c>
      <c r="BD654" s="6">
        <f t="shared" si="542"/>
        <v>40514.38256445033</v>
      </c>
      <c r="BE654" s="6">
        <f t="shared" si="543"/>
        <v>4090232.5</v>
      </c>
      <c r="BF654" s="6">
        <f t="shared" si="548"/>
        <v>3294390.4337800676</v>
      </c>
      <c r="BG654" s="6"/>
      <c r="BH654" s="6"/>
      <c r="BI654" s="51">
        <f t="shared" si="490"/>
        <v>0.42341370654222443</v>
      </c>
      <c r="BT654" s="18"/>
    </row>
    <row r="655" spans="1:72">
      <c r="A655">
        <f t="shared" si="498"/>
        <v>632</v>
      </c>
      <c r="B655" s="30">
        <f t="shared" si="499"/>
        <v>44401</v>
      </c>
      <c r="C655" s="14">
        <f t="shared" si="500"/>
        <v>14</v>
      </c>
      <c r="D655" s="14">
        <f t="shared" si="501"/>
        <v>4</v>
      </c>
      <c r="E655" s="14">
        <f t="shared" si="502"/>
        <v>4</v>
      </c>
      <c r="F655" s="53">
        <f t="shared" si="503"/>
        <v>44401</v>
      </c>
      <c r="G655" s="66">
        <f t="shared" si="504"/>
        <v>3.2</v>
      </c>
      <c r="H655" s="66">
        <f t="shared" si="497"/>
        <v>0.1</v>
      </c>
      <c r="I655" s="172">
        <f t="shared" si="505"/>
        <v>3.8999999999999998E-3</v>
      </c>
      <c r="J655" s="14">
        <f t="shared" si="506"/>
        <v>6</v>
      </c>
      <c r="K655" s="18">
        <f t="shared" si="507"/>
        <v>0.16929640226394832</v>
      </c>
      <c r="L655" s="18">
        <f t="shared" si="508"/>
        <v>6.6666666666666671E-3</v>
      </c>
      <c r="M655" s="6">
        <f t="shared" si="509"/>
        <v>3824.7097668796282</v>
      </c>
      <c r="N655" s="6">
        <f t="shared" si="544"/>
        <v>14.916368090830549</v>
      </c>
      <c r="O655" s="6">
        <f t="shared" si="510"/>
        <v>2259250.6638915678</v>
      </c>
      <c r="P655" s="6">
        <f>IF($B655&lt;$D$12,0,IF('Plot Data'!X605&gt;0,'Plot Data'!X605,MAX(0,MIN($D$15,$O655))))</f>
        <v>3719</v>
      </c>
      <c r="Q655" s="97">
        <f t="shared" si="511"/>
        <v>3132.6473475504404</v>
      </c>
      <c r="R655" s="97">
        <f t="shared" si="512"/>
        <v>586.35265244955963</v>
      </c>
      <c r="S655" s="6">
        <f t="shared" si="513"/>
        <v>3475.1143146373561</v>
      </c>
      <c r="T655" s="6"/>
      <c r="U655" s="6"/>
      <c r="V655" s="6">
        <f t="shared" si="514"/>
        <v>349.59545224227247</v>
      </c>
      <c r="W655" s="149">
        <f t="shared" si="545"/>
        <v>0.91283244460478397</v>
      </c>
      <c r="X655" s="97">
        <f t="shared" si="515"/>
        <v>4357.8114919766167</v>
      </c>
      <c r="Y655" s="6">
        <f t="shared" si="516"/>
        <v>565.26698531891145</v>
      </c>
      <c r="Z655" s="6">
        <f t="shared" si="517"/>
        <v>2813.8068820531935</v>
      </c>
      <c r="AA655" s="6">
        <f t="shared" si="518"/>
        <v>2148.0145442118633</v>
      </c>
      <c r="AB655" s="6">
        <f t="shared" si="519"/>
        <v>118.22961937170982</v>
      </c>
      <c r="AC655" s="6">
        <f t="shared" si="520"/>
        <v>52.013785064355318</v>
      </c>
      <c r="AD655" s="6">
        <f t="array" ref="AD655">SUM(($A655-A625:A655=J625:J655)*(N625:N655))</f>
        <v>11.527387888741707</v>
      </c>
      <c r="AE655" s="6">
        <f t="shared" si="521"/>
        <v>7493642.5428127218</v>
      </c>
      <c r="AF655" s="6">
        <f t="shared" si="546"/>
        <v>2876289.4895234243</v>
      </c>
      <c r="AG655" s="6">
        <f t="shared" si="547"/>
        <v>288443.83462658705</v>
      </c>
      <c r="AH655" s="6">
        <f t="shared" si="522"/>
        <v>3298748.2452720441</v>
      </c>
      <c r="AI655" s="6">
        <f t="shared" si="523"/>
        <v>463654.53909750539</v>
      </c>
      <c r="AJ655" s="6">
        <f t="shared" si="524"/>
        <v>10726.62655328728</v>
      </c>
      <c r="AK655" s="6">
        <f t="shared" si="525"/>
        <v>12814.01029402586</v>
      </c>
      <c r="AL655" s="6">
        <f t="shared" si="526"/>
        <v>1181.1276040838327</v>
      </c>
      <c r="AM655" s="6">
        <f t="shared" si="472"/>
        <v>24721.764451396972</v>
      </c>
      <c r="AN655" s="6">
        <f t="shared" si="527"/>
        <v>541784.66984175437</v>
      </c>
      <c r="AO655" s="6">
        <f t="shared" si="528"/>
        <v>6357.4571872876622</v>
      </c>
      <c r="AP655" s="6">
        <f t="shared" si="529"/>
        <v>10.116936721143636</v>
      </c>
      <c r="AQ655" s="14">
        <f t="shared" si="530"/>
        <v>16</v>
      </c>
      <c r="AR655" s="146">
        <f t="shared" si="531"/>
        <v>0</v>
      </c>
      <c r="AS655" s="146">
        <f t="shared" si="532"/>
        <v>0.53</v>
      </c>
      <c r="AT655" s="146">
        <f t="shared" si="533"/>
        <v>1</v>
      </c>
      <c r="AU655" s="77">
        <f t="shared" si="534"/>
        <v>0</v>
      </c>
      <c r="AV655" s="77">
        <f t="shared" si="535"/>
        <v>1300.9325835639847</v>
      </c>
      <c r="AW655" s="77">
        <f t="shared" si="536"/>
        <v>68.470135977051825</v>
      </c>
      <c r="AX655" s="77">
        <f t="shared" si="537"/>
        <v>67.832038238269377</v>
      </c>
      <c r="AY655" s="6">
        <f t="shared" si="495"/>
        <v>1437.2347577793059</v>
      </c>
      <c r="AZ655" s="6">
        <f t="shared" si="538"/>
        <v>471335.91178691859</v>
      </c>
      <c r="BA655" s="6">
        <f t="shared" si="539"/>
        <v>1015.6435142596602</v>
      </c>
      <c r="BB655" s="6">
        <f t="shared" si="540"/>
        <v>1036518.4305779435</v>
      </c>
      <c r="BC655" s="6">
        <f t="shared" si="541"/>
        <v>207303.68611558885</v>
      </c>
      <c r="BD655" s="6">
        <f t="shared" si="542"/>
        <v>40632.612183822042</v>
      </c>
      <c r="BE655" s="6">
        <f t="shared" si="543"/>
        <v>4093951.5</v>
      </c>
      <c r="BF655" s="6">
        <f t="shared" si="548"/>
        <v>3298748.2452720441</v>
      </c>
      <c r="BG655" s="6"/>
      <c r="BH655" s="6"/>
      <c r="BI655" s="51">
        <f t="shared" si="490"/>
        <v>0.42232242945526677</v>
      </c>
      <c r="BT655" s="18"/>
    </row>
    <row r="656" spans="1:72">
      <c r="A656">
        <f t="shared" si="498"/>
        <v>633</v>
      </c>
      <c r="B656" s="30">
        <f t="shared" si="499"/>
        <v>44402</v>
      </c>
      <c r="C656" s="14">
        <f t="shared" si="500"/>
        <v>14</v>
      </c>
      <c r="D656" s="14">
        <f t="shared" si="501"/>
        <v>4</v>
      </c>
      <c r="E656" s="14">
        <f t="shared" si="502"/>
        <v>4</v>
      </c>
      <c r="F656" s="53">
        <f t="shared" si="503"/>
        <v>44402</v>
      </c>
      <c r="G656" s="66">
        <f t="shared" si="504"/>
        <v>3.2</v>
      </c>
      <c r="H656" s="66">
        <f t="shared" si="497"/>
        <v>0.1</v>
      </c>
      <c r="I656" s="172">
        <f t="shared" si="505"/>
        <v>3.8999999999999998E-3</v>
      </c>
      <c r="J656" s="14">
        <f t="shared" si="506"/>
        <v>6</v>
      </c>
      <c r="K656" s="18">
        <f t="shared" si="507"/>
        <v>0.16905768614330277</v>
      </c>
      <c r="L656" s="18">
        <f t="shared" si="508"/>
        <v>6.6666666666666671E-3</v>
      </c>
      <c r="M656" s="6">
        <f t="shared" si="509"/>
        <v>3987.5997797737587</v>
      </c>
      <c r="N656" s="6">
        <f t="shared" si="544"/>
        <v>15.551639141117658</v>
      </c>
      <c r="O656" s="6">
        <f t="shared" si="510"/>
        <v>2254631.1616071258</v>
      </c>
      <c r="P656" s="6">
        <f>IF($B656&lt;$D$12,0,IF('Plot Data'!X606&gt;0,'Plot Data'!X606,MAX(0,MIN($D$15,$O656))))</f>
        <v>1970.5</v>
      </c>
      <c r="Q656" s="97">
        <f t="shared" si="511"/>
        <v>1658.1642687818528</v>
      </c>
      <c r="R656" s="97">
        <f t="shared" si="512"/>
        <v>312.33573121814726</v>
      </c>
      <c r="S656" s="6">
        <f t="shared" si="513"/>
        <v>3624.1572860075585</v>
      </c>
      <c r="T656" s="6"/>
      <c r="U656" s="6"/>
      <c r="V656" s="6">
        <f t="shared" si="514"/>
        <v>363.44249376620036</v>
      </c>
      <c r="W656" s="149">
        <f t="shared" si="545"/>
        <v>0.91168226540096309</v>
      </c>
      <c r="X656" s="97">
        <f t="shared" si="515"/>
        <v>1904.835921114905</v>
      </c>
      <c r="Y656" s="6">
        <f t="shared" si="516"/>
        <v>591.14809685854914</v>
      </c>
      <c r="Z656" s="6">
        <f t="shared" si="517"/>
        <v>2935.0854464466606</v>
      </c>
      <c r="AA656" s="6">
        <f t="shared" si="518"/>
        <v>2246.3627680624863</v>
      </c>
      <c r="AB656" s="6">
        <f t="shared" si="519"/>
        <v>123.6559565680421</v>
      </c>
      <c r="AC656" s="6">
        <f t="shared" si="520"/>
        <v>54.287650342251418</v>
      </c>
      <c r="AD656" s="6">
        <f t="array" ref="AD656">SUM(($A656-A626:A656=J626:J656)*(N626:N656))</f>
        <v>12.056455765384104</v>
      </c>
      <c r="AE656" s="6">
        <f t="shared" si="521"/>
        <v>7493630.4863569569</v>
      </c>
      <c r="AF656" s="6">
        <f t="shared" si="546"/>
        <v>2871007.167968635</v>
      </c>
      <c r="AG656" s="6">
        <f t="shared" si="547"/>
        <v>287833.7204804878</v>
      </c>
      <c r="AH656" s="6">
        <f t="shared" si="522"/>
        <v>3300653.0811931589</v>
      </c>
      <c r="AI656" s="6">
        <f t="shared" si="523"/>
        <v>463966.87482872355</v>
      </c>
      <c r="AJ656" s="6">
        <f t="shared" si="524"/>
        <v>11187.99278975583</v>
      </c>
      <c r="AK656" s="6">
        <f t="shared" si="525"/>
        <v>13379.077015841993</v>
      </c>
      <c r="AL656" s="6">
        <f t="shared" si="526"/>
        <v>1238.4394545442392</v>
      </c>
      <c r="AM656" s="6">
        <f t="shared" si="472"/>
        <v>25805.509260142062</v>
      </c>
      <c r="AN656" s="6">
        <f t="shared" si="527"/>
        <v>544364.13262579951</v>
      </c>
      <c r="AO656" s="6">
        <f t="shared" si="528"/>
        <v>6369.5136430530465</v>
      </c>
      <c r="AP656" s="6">
        <f t="shared" si="529"/>
        <v>10.584947394913927</v>
      </c>
      <c r="AQ656" s="14">
        <f t="shared" si="530"/>
        <v>16</v>
      </c>
      <c r="AR656" s="146">
        <f t="shared" si="531"/>
        <v>0</v>
      </c>
      <c r="AS656" s="146">
        <f t="shared" si="532"/>
        <v>0.53</v>
      </c>
      <c r="AT656" s="146">
        <f t="shared" si="533"/>
        <v>1</v>
      </c>
      <c r="AU656" s="77">
        <f t="shared" si="534"/>
        <v>0</v>
      </c>
      <c r="AV656" s="77">
        <f t="shared" si="535"/>
        <v>1357.9106980045831</v>
      </c>
      <c r="AW656" s="77">
        <f t="shared" si="536"/>
        <v>71.468984105504362</v>
      </c>
      <c r="AX656" s="77">
        <f t="shared" si="537"/>
        <v>70.937771623025895</v>
      </c>
      <c r="AY656" s="6">
        <f t="shared" si="495"/>
        <v>1500.3174537331133</v>
      </c>
      <c r="AZ656" s="6">
        <f t="shared" si="538"/>
        <v>472836.22924065171</v>
      </c>
      <c r="BA656" s="6">
        <f t="shared" si="539"/>
        <v>1109.5396809511419</v>
      </c>
      <c r="BB656" s="6">
        <f t="shared" si="540"/>
        <v>1040506.0303577172</v>
      </c>
      <c r="BC656" s="6">
        <f t="shared" si="541"/>
        <v>208101.20607154359</v>
      </c>
      <c r="BD656" s="6">
        <f t="shared" si="542"/>
        <v>40756.268140390086</v>
      </c>
      <c r="BE656" s="6">
        <f t="shared" si="543"/>
        <v>4095922</v>
      </c>
      <c r="BF656" s="6">
        <f t="shared" si="548"/>
        <v>3300653.0811931589</v>
      </c>
      <c r="BG656" s="6"/>
      <c r="BH656" s="6"/>
      <c r="BI656" s="51">
        <f t="shared" si="490"/>
        <v>0.42153678303195857</v>
      </c>
      <c r="BT656" s="18"/>
    </row>
    <row r="657" spans="1:72">
      <c r="A657">
        <f t="shared" si="498"/>
        <v>634</v>
      </c>
      <c r="B657" s="30">
        <f t="shared" si="499"/>
        <v>44403</v>
      </c>
      <c r="C657" s="14">
        <f t="shared" si="500"/>
        <v>14</v>
      </c>
      <c r="D657" s="14">
        <f t="shared" si="501"/>
        <v>4</v>
      </c>
      <c r="E657" s="14">
        <f t="shared" si="502"/>
        <v>4</v>
      </c>
      <c r="F657" s="53">
        <f t="shared" si="503"/>
        <v>44403</v>
      </c>
      <c r="G657" s="66">
        <f t="shared" si="504"/>
        <v>3.2</v>
      </c>
      <c r="H657" s="66">
        <f t="shared" si="497"/>
        <v>0.1</v>
      </c>
      <c r="I657" s="172">
        <f t="shared" si="505"/>
        <v>3.8999999999999998E-3</v>
      </c>
      <c r="J657" s="14">
        <f t="shared" si="506"/>
        <v>6</v>
      </c>
      <c r="K657" s="18">
        <f t="shared" si="507"/>
        <v>0.16888559663607375</v>
      </c>
      <c r="L657" s="18">
        <f t="shared" si="508"/>
        <v>6.6666666666666671E-3</v>
      </c>
      <c r="M657" s="6">
        <f t="shared" si="509"/>
        <v>4157.2805047487545</v>
      </c>
      <c r="N657" s="6">
        <f t="shared" si="544"/>
        <v>16.21339396852014</v>
      </c>
      <c r="O657" s="6">
        <f t="shared" si="510"/>
        <v>2251729.2305322923</v>
      </c>
      <c r="P657" s="6">
        <f>IF($B657&lt;$D$12,0,IF('Plot Data'!X607&gt;0,'Plot Data'!X607,MAX(0,MIN($D$15,$O657))))</f>
        <v>5161.5</v>
      </c>
      <c r="Q657" s="97">
        <f t="shared" si="511"/>
        <v>4338.8264973975047</v>
      </c>
      <c r="R657" s="97">
        <f t="shared" si="512"/>
        <v>822.67350260249555</v>
      </c>
      <c r="S657" s="6">
        <f t="shared" si="513"/>
        <v>3778.4689225831444</v>
      </c>
      <c r="T657" s="6"/>
      <c r="U657" s="6"/>
      <c r="V657" s="6">
        <f t="shared" si="514"/>
        <v>378.81158216561033</v>
      </c>
      <c r="W657" s="149">
        <f t="shared" si="545"/>
        <v>0.91048242057106488</v>
      </c>
      <c r="X657" s="97">
        <f t="shared" si="515"/>
        <v>4120.4605608541624</v>
      </c>
      <c r="Y657" s="6">
        <f t="shared" si="516"/>
        <v>618.27978284021049</v>
      </c>
      <c r="Z657" s="6">
        <f t="shared" si="517"/>
        <v>3059.7678135037027</v>
      </c>
      <c r="AA657" s="6">
        <f t="shared" si="518"/>
        <v>2349.4631747927997</v>
      </c>
      <c r="AB657" s="6">
        <f t="shared" si="519"/>
        <v>129.18893580575815</v>
      </c>
      <c r="AC657" s="6">
        <f t="shared" si="520"/>
        <v>57.159261682819434</v>
      </c>
      <c r="AD657" s="6">
        <f t="array" ref="AD657">SUM(($A657-A627:A657=J627:J657)*(N627:N657))</f>
        <v>12.59592124106142</v>
      </c>
      <c r="AE657" s="6">
        <f t="shared" si="521"/>
        <v>7493617.8904357161</v>
      </c>
      <c r="AF657" s="6">
        <f t="shared" si="546"/>
        <v>2862889.8725486547</v>
      </c>
      <c r="AG657" s="6">
        <f t="shared" si="547"/>
        <v>287673.27483486553</v>
      </c>
      <c r="AH657" s="6">
        <f t="shared" si="522"/>
        <v>3304773.5417540129</v>
      </c>
      <c r="AI657" s="6">
        <f t="shared" si="523"/>
        <v>464789.54833132605</v>
      </c>
      <c r="AJ657" s="6">
        <f t="shared" si="524"/>
        <v>11667.225698160672</v>
      </c>
      <c r="AK657" s="6">
        <f t="shared" si="525"/>
        <v>13960.192718747139</v>
      </c>
      <c r="AL657" s="6">
        <f t="shared" si="526"/>
        <v>1297.8732074261163</v>
      </c>
      <c r="AM657" s="6">
        <f t="shared" si="472"/>
        <v>26925.291624333928</v>
      </c>
      <c r="AN657" s="6">
        <f t="shared" si="527"/>
        <v>546566.36134251277</v>
      </c>
      <c r="AO657" s="6">
        <f t="shared" si="528"/>
        <v>6382.1095642941082</v>
      </c>
      <c r="AP657" s="6">
        <f t="shared" si="529"/>
        <v>11.068522610633538</v>
      </c>
      <c r="AQ657" s="14">
        <f t="shared" si="530"/>
        <v>16</v>
      </c>
      <c r="AR657" s="146">
        <f t="shared" si="531"/>
        <v>0</v>
      </c>
      <c r="AS657" s="146">
        <f t="shared" si="532"/>
        <v>0.53</v>
      </c>
      <c r="AT657" s="146">
        <f t="shared" si="533"/>
        <v>1</v>
      </c>
      <c r="AU657" s="77">
        <f t="shared" si="534"/>
        <v>0</v>
      </c>
      <c r="AV657" s="77">
        <f t="shared" si="535"/>
        <v>1416.751765113783</v>
      </c>
      <c r="AW657" s="77">
        <f t="shared" si="536"/>
        <v>74.565882374409611</v>
      </c>
      <c r="AX657" s="77">
        <f t="shared" si="537"/>
        <v>74.19357394082526</v>
      </c>
      <c r="AY657" s="6">
        <f t="shared" si="495"/>
        <v>1565.5112214290177</v>
      </c>
      <c r="AZ657" s="6">
        <f t="shared" si="538"/>
        <v>474401.74046208075</v>
      </c>
      <c r="BA657" s="6">
        <f t="shared" si="539"/>
        <v>1207.256968214002</v>
      </c>
      <c r="BB657" s="6">
        <f t="shared" si="540"/>
        <v>1044663.310862466</v>
      </c>
      <c r="BC657" s="6">
        <f t="shared" si="541"/>
        <v>208932.66217249335</v>
      </c>
      <c r="BD657" s="6">
        <f t="shared" si="542"/>
        <v>40885.457076195846</v>
      </c>
      <c r="BE657" s="6">
        <f t="shared" si="543"/>
        <v>4101083.5</v>
      </c>
      <c r="BF657" s="6">
        <f t="shared" si="548"/>
        <v>3304773.5417540129</v>
      </c>
      <c r="BG657" s="6"/>
      <c r="BH657" s="6"/>
      <c r="BI657" s="51">
        <f t="shared" si="490"/>
        <v>0.42043285278859222</v>
      </c>
      <c r="BT657" s="18"/>
    </row>
    <row r="658" spans="1:72">
      <c r="A658">
        <f t="shared" si="498"/>
        <v>635</v>
      </c>
      <c r="B658" s="30">
        <f t="shared" si="499"/>
        <v>44404</v>
      </c>
      <c r="C658" s="14">
        <f t="shared" si="500"/>
        <v>14</v>
      </c>
      <c r="D658" s="14">
        <f t="shared" si="501"/>
        <v>4</v>
      </c>
      <c r="E658" s="14">
        <f t="shared" si="502"/>
        <v>4</v>
      </c>
      <c r="F658" s="53">
        <f t="shared" si="503"/>
        <v>44404</v>
      </c>
      <c r="G658" s="66">
        <f t="shared" si="504"/>
        <v>3.2</v>
      </c>
      <c r="H658" s="66">
        <f t="shared" si="497"/>
        <v>0.1</v>
      </c>
      <c r="I658" s="172">
        <f t="shared" si="505"/>
        <v>3.8999999999999998E-3</v>
      </c>
      <c r="J658" s="14">
        <f t="shared" si="506"/>
        <v>6</v>
      </c>
      <c r="K658" s="18">
        <f t="shared" si="507"/>
        <v>0.1686434633282019</v>
      </c>
      <c r="L658" s="18">
        <f t="shared" si="508"/>
        <v>6.6666666666666671E-3</v>
      </c>
      <c r="M658" s="6">
        <f t="shared" si="509"/>
        <v>4330.5490860377859</v>
      </c>
      <c r="N658" s="6">
        <f t="shared" si="544"/>
        <v>16.889141435547366</v>
      </c>
      <c r="O658" s="6">
        <f t="shared" si="510"/>
        <v>2245605.2089896752</v>
      </c>
      <c r="P658" s="6">
        <f>IF($B658&lt;$D$12,0,IF('Plot Data'!X608&gt;0,'Plot Data'!X608,MAX(0,MIN($D$15,$O658))))</f>
        <v>5899.5</v>
      </c>
      <c r="Q658" s="97">
        <f t="shared" si="511"/>
        <v>4953.7573279903609</v>
      </c>
      <c r="R658" s="97">
        <f t="shared" si="512"/>
        <v>945.74267200963914</v>
      </c>
      <c r="S658" s="6">
        <f t="shared" si="513"/>
        <v>3935.1330352761238</v>
      </c>
      <c r="T658" s="6"/>
      <c r="U658" s="6"/>
      <c r="V658" s="6">
        <f t="shared" si="514"/>
        <v>395.41605076166206</v>
      </c>
      <c r="W658" s="149">
        <f t="shared" si="545"/>
        <v>0.90923093357340479</v>
      </c>
      <c r="X658" s="97">
        <f t="shared" si="515"/>
        <v>5603.7462895806029</v>
      </c>
      <c r="Y658" s="6">
        <f t="shared" si="516"/>
        <v>645.9446790287908</v>
      </c>
      <c r="Z658" s="6">
        <f t="shared" si="517"/>
        <v>3190.0798238190073</v>
      </c>
      <c r="AA658" s="6">
        <f t="shared" si="518"/>
        <v>2454.5897803094049</v>
      </c>
      <c r="AB658" s="6">
        <f t="shared" si="519"/>
        <v>134.84713982170635</v>
      </c>
      <c r="AC658" s="6">
        <f t="shared" si="520"/>
        <v>60.579816633444999</v>
      </c>
      <c r="AD658" s="6">
        <f t="array" ref="AD658">SUM(($A658-A628:A658=J628:J658)*(N628:N658))</f>
        <v>13.147596132616368</v>
      </c>
      <c r="AE658" s="6">
        <f t="shared" si="521"/>
        <v>7493604.7428395832</v>
      </c>
      <c r="AF658" s="6">
        <f t="shared" si="546"/>
        <v>2854000.9821853884</v>
      </c>
      <c r="AG658" s="6">
        <f t="shared" si="547"/>
        <v>286627.86982251366</v>
      </c>
      <c r="AH658" s="6">
        <f t="shared" si="522"/>
        <v>3310377.2880435935</v>
      </c>
      <c r="AI658" s="6">
        <f t="shared" si="523"/>
        <v>465735.29100333567</v>
      </c>
      <c r="AJ658" s="6">
        <f t="shared" si="524"/>
        <v>12161.750281350658</v>
      </c>
      <c r="AK658" s="6">
        <f t="shared" si="525"/>
        <v>14560.835622435035</v>
      </c>
      <c r="AL658" s="6">
        <f t="shared" si="526"/>
        <v>1358.9929344817613</v>
      </c>
      <c r="AM658" s="6">
        <f t="shared" si="472"/>
        <v>28081.578838267455</v>
      </c>
      <c r="AN658" s="6">
        <f t="shared" si="527"/>
        <v>548781.7329464748</v>
      </c>
      <c r="AO658" s="6">
        <f t="shared" si="528"/>
        <v>6395.2571604267241</v>
      </c>
      <c r="AP658" s="6">
        <f t="shared" si="529"/>
        <v>11.568509872299988</v>
      </c>
      <c r="AQ658" s="14">
        <f t="shared" si="530"/>
        <v>16</v>
      </c>
      <c r="AR658" s="146">
        <f t="shared" si="531"/>
        <v>0</v>
      </c>
      <c r="AS658" s="146">
        <f t="shared" si="532"/>
        <v>0.53</v>
      </c>
      <c r="AT658" s="146">
        <f t="shared" si="533"/>
        <v>1</v>
      </c>
      <c r="AU658" s="77">
        <f t="shared" si="534"/>
        <v>0</v>
      </c>
      <c r="AV658" s="77">
        <f t="shared" si="535"/>
        <v>1477.8155222858936</v>
      </c>
      <c r="AW658" s="77">
        <f t="shared" si="536"/>
        <v>77.7797643308365</v>
      </c>
      <c r="AX658" s="77">
        <f t="shared" si="537"/>
        <v>60.718799828706324</v>
      </c>
      <c r="AY658" s="6">
        <f t="shared" si="495"/>
        <v>1616.3140864454365</v>
      </c>
      <c r="AZ658" s="6">
        <f t="shared" si="538"/>
        <v>476018.05454852618</v>
      </c>
      <c r="BA658" s="6">
        <f t="shared" si="539"/>
        <v>1306.4586364575662</v>
      </c>
      <c r="BB658" s="6">
        <f t="shared" si="540"/>
        <v>1048993.8599485038</v>
      </c>
      <c r="BC658" s="6">
        <f t="shared" si="541"/>
        <v>209798.77198970091</v>
      </c>
      <c r="BD658" s="6">
        <f t="shared" si="542"/>
        <v>41020.304216017554</v>
      </c>
      <c r="BE658" s="6">
        <f t="shared" si="543"/>
        <v>4106983</v>
      </c>
      <c r="BF658" s="6">
        <f t="shared" si="548"/>
        <v>3310377.2880435935</v>
      </c>
      <c r="BG658" s="6"/>
      <c r="BH658" s="6"/>
      <c r="BI658" s="51">
        <f t="shared" si="490"/>
        <v>0.41910788729668313</v>
      </c>
      <c r="BT658" s="18"/>
    </row>
    <row r="659" spans="1:72">
      <c r="A659">
        <f t="shared" si="498"/>
        <v>636</v>
      </c>
      <c r="B659" s="30">
        <f t="shared" si="499"/>
        <v>44405</v>
      </c>
      <c r="C659" s="14">
        <f t="shared" si="500"/>
        <v>14</v>
      </c>
      <c r="D659" s="14">
        <f t="shared" si="501"/>
        <v>4</v>
      </c>
      <c r="E659" s="14">
        <f t="shared" si="502"/>
        <v>4</v>
      </c>
      <c r="F659" s="53">
        <f t="shared" si="503"/>
        <v>44405</v>
      </c>
      <c r="G659" s="66">
        <f t="shared" si="504"/>
        <v>3.2</v>
      </c>
      <c r="H659" s="66">
        <f t="shared" si="497"/>
        <v>0.1</v>
      </c>
      <c r="I659" s="172">
        <f t="shared" si="505"/>
        <v>3.8999999999999998E-3</v>
      </c>
      <c r="J659" s="14">
        <f t="shared" si="506"/>
        <v>6</v>
      </c>
      <c r="K659" s="18">
        <f t="shared" si="507"/>
        <v>0.16835234344286154</v>
      </c>
      <c r="L659" s="18">
        <f t="shared" si="508"/>
        <v>6.6666666666666671E-3</v>
      </c>
      <c r="M659" s="6">
        <f t="shared" si="509"/>
        <v>4507.8699126520441</v>
      </c>
      <c r="N659" s="6">
        <f t="shared" si="544"/>
        <v>17.580692659342972</v>
      </c>
      <c r="O659" s="6">
        <f t="shared" si="510"/>
        <v>2238711.6894011181</v>
      </c>
      <c r="P659" s="6">
        <f>IF($B659&lt;$D$12,0,IF('Plot Data'!X609&gt;0,'Plot Data'!X609,MAX(0,MIN($D$15,$O659))))</f>
        <v>5832.5</v>
      </c>
      <c r="Q659" s="97">
        <f t="shared" si="511"/>
        <v>4891.8670753125716</v>
      </c>
      <c r="R659" s="97">
        <f t="shared" si="512"/>
        <v>940.63292468742873</v>
      </c>
      <c r="S659" s="6">
        <f t="shared" si="513"/>
        <v>4096.4614937061415</v>
      </c>
      <c r="T659" s="6"/>
      <c r="U659" s="6"/>
      <c r="V659" s="6">
        <f t="shared" si="514"/>
        <v>411.40841894590255</v>
      </c>
      <c r="W659" s="149">
        <f t="shared" si="545"/>
        <v>0.90792587813315828</v>
      </c>
      <c r="X659" s="97">
        <f t="shared" si="515"/>
        <v>5981.9595253698462</v>
      </c>
      <c r="Y659" s="6">
        <f t="shared" si="516"/>
        <v>674.23569910853178</v>
      </c>
      <c r="Z659" s="6">
        <f t="shared" si="517"/>
        <v>3325.8244037990039</v>
      </c>
      <c r="AA659" s="6">
        <f t="shared" si="518"/>
        <v>2562.0956566124205</v>
      </c>
      <c r="AB659" s="6">
        <f t="shared" si="519"/>
        <v>140.69034410265965</v>
      </c>
      <c r="AC659" s="6">
        <f t="shared" si="520"/>
        <v>64.594396876820852</v>
      </c>
      <c r="AD659" s="6">
        <f t="array" ref="AD659">SUM(($A659-A629:A659=J629:J659)*(N629:N659))</f>
        <v>13.717308550009315</v>
      </c>
      <c r="AE659" s="6">
        <f t="shared" si="521"/>
        <v>7493591.0255310331</v>
      </c>
      <c r="AF659" s="6">
        <f t="shared" si="546"/>
        <v>2845012.6536163697</v>
      </c>
      <c r="AG659" s="6">
        <f t="shared" si="547"/>
        <v>285126.36895351048</v>
      </c>
      <c r="AH659" s="6">
        <f t="shared" si="522"/>
        <v>3316359.2475689636</v>
      </c>
      <c r="AI659" s="6">
        <f t="shared" si="523"/>
        <v>466675.92392802308</v>
      </c>
      <c r="AJ659" s="6">
        <f t="shared" si="524"/>
        <v>12669.560091095165</v>
      </c>
      <c r="AK659" s="6">
        <f t="shared" si="525"/>
        <v>15183.87402551896</v>
      </c>
      <c r="AL659" s="6">
        <f t="shared" si="526"/>
        <v>1421.3715731575905</v>
      </c>
      <c r="AM659" s="6">
        <f t="shared" si="472"/>
        <v>29274.805689771714</v>
      </c>
      <c r="AN659" s="6">
        <f t="shared" si="527"/>
        <v>551142.0257743852</v>
      </c>
      <c r="AO659" s="6">
        <f t="shared" si="528"/>
        <v>6408.9744689767331</v>
      </c>
      <c r="AP659" s="6">
        <f t="shared" si="529"/>
        <v>12.087463470461444</v>
      </c>
      <c r="AQ659" s="14">
        <f t="shared" si="530"/>
        <v>16</v>
      </c>
      <c r="AR659" s="146">
        <f t="shared" si="531"/>
        <v>0</v>
      </c>
      <c r="AS659" s="146">
        <f t="shared" si="532"/>
        <v>0.53</v>
      </c>
      <c r="AT659" s="146">
        <f t="shared" si="533"/>
        <v>1</v>
      </c>
      <c r="AU659" s="77">
        <f t="shared" si="534"/>
        <v>0</v>
      </c>
      <c r="AV659" s="77">
        <f t="shared" si="535"/>
        <v>1540.5930940991145</v>
      </c>
      <c r="AW659" s="77">
        <f t="shared" si="536"/>
        <v>81.083847057848118</v>
      </c>
      <c r="AX659" s="77">
        <f t="shared" si="537"/>
        <v>63.378155716201988</v>
      </c>
      <c r="AY659" s="6">
        <f t="shared" si="495"/>
        <v>1685.0550968731645</v>
      </c>
      <c r="AZ659" s="6">
        <f t="shared" si="538"/>
        <v>477703.10964539932</v>
      </c>
      <c r="BA659" s="6">
        <f t="shared" si="539"/>
        <v>1409.4954292118698</v>
      </c>
      <c r="BB659" s="6">
        <f t="shared" si="540"/>
        <v>1053501.7298611559</v>
      </c>
      <c r="BC659" s="6">
        <f t="shared" si="541"/>
        <v>210700.34597223133</v>
      </c>
      <c r="BD659" s="6">
        <f t="shared" si="542"/>
        <v>41160.994560120213</v>
      </c>
      <c r="BE659" s="6">
        <f t="shared" si="543"/>
        <v>4112815.5</v>
      </c>
      <c r="BF659" s="6">
        <f t="shared" si="548"/>
        <v>3316359.2475689636</v>
      </c>
      <c r="BG659" s="6"/>
      <c r="BH659" s="6"/>
      <c r="BI659" s="51">
        <f t="shared" si="490"/>
        <v>0.4177088143595431</v>
      </c>
      <c r="BT659" s="18"/>
    </row>
    <row r="660" spans="1:72">
      <c r="A660">
        <f t="shared" si="498"/>
        <v>637</v>
      </c>
      <c r="B660" s="30">
        <f t="shared" si="499"/>
        <v>44406</v>
      </c>
      <c r="C660" s="14">
        <f t="shared" si="500"/>
        <v>14</v>
      </c>
      <c r="D660" s="14">
        <f t="shared" si="501"/>
        <v>4</v>
      </c>
      <c r="E660" s="14">
        <f t="shared" si="502"/>
        <v>4</v>
      </c>
      <c r="F660" s="53">
        <f t="shared" si="503"/>
        <v>44406</v>
      </c>
      <c r="G660" s="66">
        <f t="shared" si="504"/>
        <v>3.2</v>
      </c>
      <c r="H660" s="66">
        <f t="shared" si="497"/>
        <v>0.1</v>
      </c>
      <c r="I660" s="172">
        <f t="shared" si="505"/>
        <v>3.8999999999999998E-3</v>
      </c>
      <c r="J660" s="14">
        <f t="shared" si="506"/>
        <v>6</v>
      </c>
      <c r="K660" s="18">
        <f t="shared" si="507"/>
        <v>0.16804433978988376</v>
      </c>
      <c r="L660" s="18">
        <f t="shared" si="508"/>
        <v>6.6666666666666671E-3</v>
      </c>
      <c r="M660" s="6">
        <f t="shared" si="509"/>
        <v>4690.0877574951619</v>
      </c>
      <c r="N660" s="6">
        <f t="shared" si="544"/>
        <v>18.291342254231129</v>
      </c>
      <c r="O660" s="6">
        <f t="shared" si="510"/>
        <v>2231853.2868650723</v>
      </c>
      <c r="P660" s="6">
        <f>IF($B660&lt;$D$12,0,IF('Plot Data'!X610&gt;0,'Plot Data'!X610,MAX(0,MIN($D$15,$O660))))</f>
        <v>5699.5</v>
      </c>
      <c r="Q660" s="97">
        <f t="shared" si="511"/>
        <v>4774.5615703803505</v>
      </c>
      <c r="R660" s="97">
        <f t="shared" si="512"/>
        <v>924.93842961964924</v>
      </c>
      <c r="S660" s="6">
        <f t="shared" si="513"/>
        <v>4262.8646588642268</v>
      </c>
      <c r="T660" s="6"/>
      <c r="U660" s="6"/>
      <c r="V660" s="6">
        <f t="shared" si="514"/>
        <v>427.2230986309342</v>
      </c>
      <c r="W660" s="149">
        <f t="shared" si="545"/>
        <v>0.90656547464467385</v>
      </c>
      <c r="X660" s="97">
        <f t="shared" si="515"/>
        <v>5697.1767988613692</v>
      </c>
      <c r="Y660" s="6">
        <f t="shared" si="516"/>
        <v>703.45172051329837</v>
      </c>
      <c r="Z660" s="6">
        <f t="shared" si="517"/>
        <v>3464.4392688302287</v>
      </c>
      <c r="AA660" s="6">
        <f t="shared" si="518"/>
        <v>2673.1165379505337</v>
      </c>
      <c r="AB660" s="6">
        <f t="shared" si="519"/>
        <v>146.75427232233301</v>
      </c>
      <c r="AC660" s="6">
        <f t="shared" si="520"/>
        <v>67.385080722215307</v>
      </c>
      <c r="AD660" s="6">
        <f t="array" ref="AD660">SUM(($A660-A630:A660=J630:J660)*(N630:N660))</f>
        <v>14.308541551427469</v>
      </c>
      <c r="AE660" s="6">
        <f t="shared" si="521"/>
        <v>7493576.7169894818</v>
      </c>
      <c r="AF660" s="6">
        <f t="shared" si="546"/>
        <v>2835975.2273871251</v>
      </c>
      <c r="AG660" s="6">
        <f t="shared" si="547"/>
        <v>283776.53062639851</v>
      </c>
      <c r="AH660" s="6">
        <f t="shared" si="522"/>
        <v>3322056.424367825</v>
      </c>
      <c r="AI660" s="6">
        <f t="shared" si="523"/>
        <v>467600.86235764273</v>
      </c>
      <c r="AJ660" s="6">
        <f t="shared" si="524"/>
        <v>13191.756859246798</v>
      </c>
      <c r="AK660" s="6">
        <f t="shared" si="525"/>
        <v>15828.44248407632</v>
      </c>
      <c r="AL660" s="6">
        <f t="shared" si="526"/>
        <v>1486.4322232062809</v>
      </c>
      <c r="AM660" s="6">
        <f t="shared" si="472"/>
        <v>30506.631566529399</v>
      </c>
      <c r="AN660" s="6">
        <f t="shared" si="527"/>
        <v>553661.04068395158</v>
      </c>
      <c r="AO660" s="6">
        <f t="shared" si="528"/>
        <v>6423.283010528161</v>
      </c>
      <c r="AP660" s="6">
        <f t="shared" si="529"/>
        <v>12.625131048994263</v>
      </c>
      <c r="AQ660" s="14">
        <f t="shared" si="530"/>
        <v>16</v>
      </c>
      <c r="AR660" s="146">
        <f t="shared" si="531"/>
        <v>0</v>
      </c>
      <c r="AS660" s="146">
        <f t="shared" si="532"/>
        <v>0.53</v>
      </c>
      <c r="AT660" s="146">
        <f t="shared" si="533"/>
        <v>1</v>
      </c>
      <c r="AU660" s="77">
        <f t="shared" si="534"/>
        <v>0</v>
      </c>
      <c r="AV660" s="77">
        <f t="shared" si="535"/>
        <v>1606.2051912928703</v>
      </c>
      <c r="AW660" s="77">
        <f t="shared" si="536"/>
        <v>84.53711533120368</v>
      </c>
      <c r="AX660" s="77">
        <f t="shared" si="537"/>
        <v>66.12446172825004</v>
      </c>
      <c r="AY660" s="6">
        <f t="shared" si="495"/>
        <v>1756.866768352324</v>
      </c>
      <c r="AZ660" s="6">
        <f t="shared" si="538"/>
        <v>479459.97641375166</v>
      </c>
      <c r="BA660" s="6">
        <f t="shared" si="539"/>
        <v>1516.4912193755238</v>
      </c>
      <c r="BB660" s="6">
        <f t="shared" si="540"/>
        <v>1058191.8176186511</v>
      </c>
      <c r="BC660" s="6">
        <f t="shared" si="541"/>
        <v>211638.36352373037</v>
      </c>
      <c r="BD660" s="6">
        <f t="shared" si="542"/>
        <v>41307.748832442543</v>
      </c>
      <c r="BE660" s="6">
        <f t="shared" si="543"/>
        <v>4118515</v>
      </c>
      <c r="BF660" s="6">
        <f t="shared" si="548"/>
        <v>3322056.424367825</v>
      </c>
      <c r="BG660" s="6"/>
      <c r="BH660" s="6"/>
      <c r="BI660" s="51">
        <f t="shared" si="490"/>
        <v>0.41632345618620331</v>
      </c>
      <c r="BT660" s="18"/>
    </row>
    <row r="661" spans="1:72">
      <c r="A661">
        <f t="shared" si="498"/>
        <v>638</v>
      </c>
      <c r="B661" s="30">
        <f t="shared" si="499"/>
        <v>44407</v>
      </c>
      <c r="C661" s="14">
        <f t="shared" si="500"/>
        <v>14</v>
      </c>
      <c r="D661" s="14">
        <f t="shared" si="501"/>
        <v>4</v>
      </c>
      <c r="E661" s="14">
        <f t="shared" si="502"/>
        <v>4</v>
      </c>
      <c r="F661" s="53">
        <f t="shared" si="503"/>
        <v>44407</v>
      </c>
      <c r="G661" s="66">
        <f t="shared" si="504"/>
        <v>3.2</v>
      </c>
      <c r="H661" s="66">
        <f t="shared" si="497"/>
        <v>0.1</v>
      </c>
      <c r="I661" s="172">
        <f t="shared" si="505"/>
        <v>3.8999999999999998E-3</v>
      </c>
      <c r="J661" s="14">
        <f t="shared" si="506"/>
        <v>6</v>
      </c>
      <c r="K661" s="18">
        <f t="shared" si="507"/>
        <v>0.16773874428590649</v>
      </c>
      <c r="L661" s="18">
        <f t="shared" si="508"/>
        <v>6.6666666666666671E-3</v>
      </c>
      <c r="M661" s="6">
        <f t="shared" si="509"/>
        <v>4877.7213449304163</v>
      </c>
      <c r="N661" s="6">
        <f t="shared" si="544"/>
        <v>19.023113245228622</v>
      </c>
      <c r="O661" s="6">
        <f t="shared" si="510"/>
        <v>2225094.5726095093</v>
      </c>
      <c r="P661" s="6">
        <f>IF($B661&lt;$D$12,0,IF('Plot Data'!X611&gt;0,'Plot Data'!X611,MAX(0,MIN($D$15,$O661))))</f>
        <v>6888</v>
      </c>
      <c r="Q661" s="97">
        <f t="shared" si="511"/>
        <v>5762.9184435646675</v>
      </c>
      <c r="R661" s="97">
        <f t="shared" si="512"/>
        <v>1125.0815564353325</v>
      </c>
      <c r="S661" s="6">
        <f t="shared" si="513"/>
        <v>4434.0376970019506</v>
      </c>
      <c r="T661" s="6"/>
      <c r="U661" s="6"/>
      <c r="V661" s="6">
        <f t="shared" si="514"/>
        <v>443.68364792846563</v>
      </c>
      <c r="W661" s="149">
        <f t="shared" si="545"/>
        <v>0.90514806258459801</v>
      </c>
      <c r="X661" s="97">
        <f t="shared" si="515"/>
        <v>6092.0516681599338</v>
      </c>
      <c r="Y661" s="6">
        <f t="shared" si="516"/>
        <v>733.77136161166516</v>
      </c>
      <c r="Z661" s="6">
        <f t="shared" si="517"/>
        <v>3606.2959301216356</v>
      </c>
      <c r="AA661" s="6">
        <f t="shared" si="518"/>
        <v>2788.3311741243274</v>
      </c>
      <c r="AB661" s="6">
        <f t="shared" si="519"/>
        <v>152.98839067518514</v>
      </c>
      <c r="AC661" s="6">
        <f t="shared" si="520"/>
        <v>70.453647200700473</v>
      </c>
      <c r="AD661" s="6">
        <f t="array" ref="AD661">SUM(($A661-A631:A661=J631:J661)*(N631:N661))</f>
        <v>14.916368090830549</v>
      </c>
      <c r="AE661" s="6">
        <f t="shared" si="521"/>
        <v>7493561.8006213913</v>
      </c>
      <c r="AF661" s="6">
        <f t="shared" si="546"/>
        <v>2825778.2712465585</v>
      </c>
      <c r="AG661" s="6">
        <f t="shared" si="547"/>
        <v>283003.71375387476</v>
      </c>
      <c r="AH661" s="6">
        <f t="shared" si="522"/>
        <v>3328148.4760359852</v>
      </c>
      <c r="AI661" s="6">
        <f t="shared" si="523"/>
        <v>468725.94391407806</v>
      </c>
      <c r="AJ661" s="6">
        <f t="shared" si="524"/>
        <v>13729.410912443911</v>
      </c>
      <c r="AK661" s="6">
        <f t="shared" si="525"/>
        <v>16493.418849398444</v>
      </c>
      <c r="AL661" s="6">
        <f t="shared" si="526"/>
        <v>1554.0505985899351</v>
      </c>
      <c r="AM661" s="6">
        <f t="shared" si="472"/>
        <v>31776.880360432289</v>
      </c>
      <c r="AN661" s="6">
        <f t="shared" si="527"/>
        <v>556128.51531045302</v>
      </c>
      <c r="AO661" s="6">
        <f t="shared" si="528"/>
        <v>6438.1993786189914</v>
      </c>
      <c r="AP661" s="6">
        <f t="shared" si="529"/>
        <v>13.181368460010162</v>
      </c>
      <c r="AQ661" s="14">
        <f t="shared" si="530"/>
        <v>16</v>
      </c>
      <c r="AR661" s="146">
        <f t="shared" si="531"/>
        <v>0</v>
      </c>
      <c r="AS661" s="146">
        <f t="shared" si="532"/>
        <v>0.53</v>
      </c>
      <c r="AT661" s="146">
        <f t="shared" si="533"/>
        <v>1</v>
      </c>
      <c r="AU661" s="77">
        <f t="shared" si="534"/>
        <v>0</v>
      </c>
      <c r="AV661" s="77">
        <f t="shared" si="535"/>
        <v>1674.5525873127986</v>
      </c>
      <c r="AW661" s="77">
        <f t="shared" si="536"/>
        <v>88.134346700673603</v>
      </c>
      <c r="AX661" s="77">
        <f t="shared" si="537"/>
        <v>68.974507991496509</v>
      </c>
      <c r="AY661" s="6">
        <f t="shared" si="495"/>
        <v>1831.6614420049686</v>
      </c>
      <c r="AZ661" s="6">
        <f t="shared" si="538"/>
        <v>481291.63785575662</v>
      </c>
      <c r="BA661" s="6">
        <f t="shared" si="539"/>
        <v>1627.5658323739024</v>
      </c>
      <c r="BB661" s="6">
        <f t="shared" si="540"/>
        <v>1063069.5389635814</v>
      </c>
      <c r="BC661" s="6">
        <f t="shared" si="541"/>
        <v>212613.90779271646</v>
      </c>
      <c r="BD661" s="6">
        <f t="shared" si="542"/>
        <v>41460.737223117729</v>
      </c>
      <c r="BE661" s="6">
        <f t="shared" si="543"/>
        <v>4125403</v>
      </c>
      <c r="BF661" s="6">
        <f t="shared" si="548"/>
        <v>3328148.4760359852</v>
      </c>
      <c r="BG661" s="6"/>
      <c r="BH661" s="6"/>
      <c r="BI661" s="51">
        <f t="shared" si="490"/>
        <v>0.41486039185566503</v>
      </c>
      <c r="BT661" s="18"/>
    </row>
    <row r="662" spans="1:72">
      <c r="A662">
        <f t="shared" si="498"/>
        <v>639</v>
      </c>
      <c r="B662" s="30">
        <f t="shared" si="499"/>
        <v>44408</v>
      </c>
      <c r="C662" s="14">
        <f t="shared" si="500"/>
        <v>14</v>
      </c>
      <c r="D662" s="14">
        <f t="shared" si="501"/>
        <v>4</v>
      </c>
      <c r="E662" s="14">
        <f t="shared" si="502"/>
        <v>4</v>
      </c>
      <c r="F662" s="53">
        <f t="shared" si="503"/>
        <v>44408</v>
      </c>
      <c r="G662" s="66">
        <f t="shared" si="504"/>
        <v>3.2</v>
      </c>
      <c r="H662" s="66">
        <f t="shared" si="497"/>
        <v>0.1</v>
      </c>
      <c r="I662" s="172">
        <f t="shared" si="505"/>
        <v>3.8999999999999998E-3</v>
      </c>
      <c r="J662" s="14">
        <f t="shared" si="506"/>
        <v>6</v>
      </c>
      <c r="K662" s="18">
        <f t="shared" si="507"/>
        <v>0.16741534414509535</v>
      </c>
      <c r="L662" s="18">
        <f t="shared" si="508"/>
        <v>6.6666666666666671E-3</v>
      </c>
      <c r="M662" s="6">
        <f t="shared" si="509"/>
        <v>5070.1257829414008</v>
      </c>
      <c r="N662" s="6">
        <f t="shared" si="544"/>
        <v>19.773490553471461</v>
      </c>
      <c r="O662" s="6">
        <f t="shared" si="510"/>
        <v>2217114.182221815</v>
      </c>
      <c r="P662" s="6">
        <f>IF($B662&lt;$D$12,0,IF('Plot Data'!X612&gt;0,'Plot Data'!X612,MAX(0,MIN($D$15,$O662))))</f>
        <v>3906.5</v>
      </c>
      <c r="Q662" s="97">
        <f t="shared" si="511"/>
        <v>3264.1061724421334</v>
      </c>
      <c r="R662" s="97">
        <f t="shared" si="512"/>
        <v>642.39382755786698</v>
      </c>
      <c r="S662" s="6">
        <f t="shared" si="513"/>
        <v>4608.5738205668222</v>
      </c>
      <c r="T662" s="6"/>
      <c r="U662" s="6"/>
      <c r="V662" s="6">
        <f t="shared" si="514"/>
        <v>461.55196237457881</v>
      </c>
      <c r="W662" s="149">
        <f t="shared" si="545"/>
        <v>0.90367185275334183</v>
      </c>
      <c r="X662" s="97">
        <f t="shared" si="515"/>
        <v>3148.1776634285634</v>
      </c>
      <c r="Y662" s="6">
        <f t="shared" si="516"/>
        <v>764.94195337592566</v>
      </c>
      <c r="Z662" s="6">
        <f t="shared" si="517"/>
        <v>3752.0702059961295</v>
      </c>
      <c r="AA662" s="6">
        <f t="shared" si="518"/>
        <v>2906.7794228285175</v>
      </c>
      <c r="AB662" s="6">
        <f t="shared" si="519"/>
        <v>159.50399119095036</v>
      </c>
      <c r="AC662" s="6">
        <f t="shared" si="520"/>
        <v>73.7687935589055</v>
      </c>
      <c r="AD662" s="6">
        <f t="array" ref="AD662">SUM(($A662-A632:A662=J632:J662)*(N632:N662))</f>
        <v>15.551639141117658</v>
      </c>
      <c r="AE662" s="6">
        <f t="shared" si="521"/>
        <v>7493546.2489822498</v>
      </c>
      <c r="AF662" s="6">
        <f t="shared" si="546"/>
        <v>2817905.5912535498</v>
      </c>
      <c r="AG662" s="6">
        <f t="shared" si="547"/>
        <v>282658.09030051378</v>
      </c>
      <c r="AH662" s="6">
        <f t="shared" si="522"/>
        <v>3331296.6536994139</v>
      </c>
      <c r="AI662" s="6">
        <f t="shared" si="523"/>
        <v>469368.33774163591</v>
      </c>
      <c r="AJ662" s="6">
        <f t="shared" si="524"/>
        <v>14282.524536013256</v>
      </c>
      <c r="AK662" s="6">
        <f t="shared" si="525"/>
        <v>17179.205641375105</v>
      </c>
      <c r="AL662" s="6">
        <f t="shared" si="526"/>
        <v>1624.2341570808621</v>
      </c>
      <c r="AM662" s="6">
        <f t="shared" si="472"/>
        <v>33085.964334469223</v>
      </c>
      <c r="AN662" s="6">
        <f t="shared" si="527"/>
        <v>559231.61165265844</v>
      </c>
      <c r="AO662" s="6">
        <f t="shared" si="528"/>
        <v>6453.7510177601089</v>
      </c>
      <c r="AP662" s="6">
        <f t="shared" si="529"/>
        <v>13.756261496063805</v>
      </c>
      <c r="AQ662" s="14">
        <f t="shared" si="530"/>
        <v>16</v>
      </c>
      <c r="AR662" s="146">
        <f t="shared" si="531"/>
        <v>0</v>
      </c>
      <c r="AS662" s="146">
        <f t="shared" si="532"/>
        <v>0.53</v>
      </c>
      <c r="AT662" s="146">
        <f t="shared" si="533"/>
        <v>1</v>
      </c>
      <c r="AU662" s="77">
        <f t="shared" si="534"/>
        <v>0</v>
      </c>
      <c r="AV662" s="77">
        <f t="shared" si="535"/>
        <v>1744.3451718560204</v>
      </c>
      <c r="AW662" s="77">
        <f t="shared" si="536"/>
        <v>91.807640624001067</v>
      </c>
      <c r="AX662" s="77">
        <f t="shared" si="537"/>
        <v>71.904543617337026</v>
      </c>
      <c r="AY662" s="6">
        <f t="shared" si="495"/>
        <v>1908.0573560973585</v>
      </c>
      <c r="AZ662" s="6">
        <f t="shared" si="538"/>
        <v>483199.69521185401</v>
      </c>
      <c r="BA662" s="6">
        <f t="shared" si="539"/>
        <v>1694.8262035622029</v>
      </c>
      <c r="BB662" s="6">
        <f t="shared" si="540"/>
        <v>1068139.6647465229</v>
      </c>
      <c r="BC662" s="6">
        <f t="shared" si="541"/>
        <v>213627.93294930476</v>
      </c>
      <c r="BD662" s="6">
        <f t="shared" si="542"/>
        <v>41620.241214308677</v>
      </c>
      <c r="BE662" s="6">
        <f t="shared" si="543"/>
        <v>4129309.5</v>
      </c>
      <c r="BF662" s="6">
        <f t="shared" si="548"/>
        <v>3331296.6536994139</v>
      </c>
      <c r="BG662" s="6"/>
      <c r="BH662" s="6"/>
      <c r="BI662" s="51">
        <f t="shared" si="490"/>
        <v>0.41376453531265955</v>
      </c>
      <c r="BT662" s="18"/>
    </row>
    <row r="663" spans="1:72">
      <c r="A663">
        <f t="shared" si="498"/>
        <v>640</v>
      </c>
      <c r="B663" s="30">
        <f t="shared" si="499"/>
        <v>44409</v>
      </c>
      <c r="C663" s="14">
        <f t="shared" si="500"/>
        <v>15</v>
      </c>
      <c r="D663" s="14">
        <f t="shared" si="501"/>
        <v>4</v>
      </c>
      <c r="E663" s="14">
        <f t="shared" si="502"/>
        <v>4</v>
      </c>
      <c r="F663" s="53">
        <f t="shared" si="503"/>
        <v>44409</v>
      </c>
      <c r="G663" s="66">
        <f t="shared" si="504"/>
        <v>3.2</v>
      </c>
      <c r="H663" s="66">
        <f t="shared" si="497"/>
        <v>0.1</v>
      </c>
      <c r="I663" s="172">
        <f t="shared" si="505"/>
        <v>3.8999999999999998E-3</v>
      </c>
      <c r="J663" s="14">
        <f t="shared" si="506"/>
        <v>6</v>
      </c>
      <c r="K663" s="18">
        <f t="shared" si="507"/>
        <v>0.16717266424461932</v>
      </c>
      <c r="L663" s="18">
        <f t="shared" si="508"/>
        <v>6.6666666666666671E-3</v>
      </c>
      <c r="M663" s="6">
        <f t="shared" si="509"/>
        <v>5270.3694832132242</v>
      </c>
      <c r="N663" s="6">
        <f t="shared" si="544"/>
        <v>20.554440984531574</v>
      </c>
      <c r="O663" s="6">
        <f t="shared" si="510"/>
        <v>2212081.7419506134</v>
      </c>
      <c r="P663" s="6">
        <f>IF($B663&lt;$D$12,0,IF('Plot Data'!X613&gt;0,'Plot Data'!X613,MAX(0,MIN($D$15,$O663))))</f>
        <v>2293.5</v>
      </c>
      <c r="Q663" s="97">
        <f t="shared" si="511"/>
        <v>1913.7115507117603</v>
      </c>
      <c r="R663" s="97">
        <f t="shared" si="512"/>
        <v>379.78844928823975</v>
      </c>
      <c r="S663" s="6">
        <f t="shared" si="513"/>
        <v>4789.9044045032515</v>
      </c>
      <c r="T663" s="6"/>
      <c r="U663" s="6"/>
      <c r="V663" s="6">
        <f t="shared" si="514"/>
        <v>480.4650787099726</v>
      </c>
      <c r="W663" s="149">
        <f t="shared" si="545"/>
        <v>0.9021357822046463</v>
      </c>
      <c r="X663" s="97">
        <f t="shared" si="515"/>
        <v>620.97065900414316</v>
      </c>
      <c r="Y663" s="6">
        <f t="shared" si="516"/>
        <v>797.51995595475182</v>
      </c>
      <c r="Z663" s="6">
        <f t="shared" si="517"/>
        <v>3902.1770759443334</v>
      </c>
      <c r="AA663" s="6">
        <f t="shared" si="518"/>
        <v>3030.5758326280566</v>
      </c>
      <c r="AB663" s="6">
        <f t="shared" si="519"/>
        <v>166.2912201899502</v>
      </c>
      <c r="AC663" s="6">
        <f t="shared" si="520"/>
        <v>77.373339263349223</v>
      </c>
      <c r="AD663" s="6">
        <f t="array" ref="AD663">SUM(($A663-A633:A663=J633:J663)*(N633:N663))</f>
        <v>16.21339396852014</v>
      </c>
      <c r="AE663" s="6">
        <f t="shared" si="521"/>
        <v>7493530.0355882812</v>
      </c>
      <c r="AF663" s="6">
        <f t="shared" si="546"/>
        <v>2811201.9752983348</v>
      </c>
      <c r="AG663" s="6">
        <f t="shared" si="547"/>
        <v>283470.36611351144</v>
      </c>
      <c r="AH663" s="6">
        <f t="shared" si="522"/>
        <v>3331917.6243584179</v>
      </c>
      <c r="AI663" s="6">
        <f t="shared" si="523"/>
        <v>469748.12619092414</v>
      </c>
      <c r="AJ663" s="6">
        <f t="shared" si="524"/>
        <v>14853.196987327392</v>
      </c>
      <c r="AK663" s="6">
        <f t="shared" si="525"/>
        <v>17884.515664501432</v>
      </c>
      <c r="AL663" s="6">
        <f t="shared" si="526"/>
        <v>1696.938644038943</v>
      </c>
      <c r="AM663" s="6">
        <f t="shared" si="472"/>
        <v>34434.65129586777</v>
      </c>
      <c r="AN663" s="6">
        <f t="shared" si="527"/>
        <v>562757.29233121639</v>
      </c>
      <c r="AO663" s="6">
        <f t="shared" si="528"/>
        <v>6469.9644117286289</v>
      </c>
      <c r="AP663" s="6">
        <f t="shared" si="529"/>
        <v>14.35010981079748</v>
      </c>
      <c r="AQ663" s="14">
        <f t="shared" si="530"/>
        <v>16</v>
      </c>
      <c r="AR663" s="146">
        <f t="shared" si="531"/>
        <v>0</v>
      </c>
      <c r="AS663" s="146">
        <f t="shared" si="532"/>
        <v>0.53</v>
      </c>
      <c r="AT663" s="146">
        <f t="shared" si="533"/>
        <v>1</v>
      </c>
      <c r="AU663" s="77">
        <f t="shared" si="534"/>
        <v>0</v>
      </c>
      <c r="AV663" s="77">
        <f t="shared" si="535"/>
        <v>1815.7700008162435</v>
      </c>
      <c r="AW663" s="77">
        <f t="shared" si="536"/>
        <v>95.56684214822333</v>
      </c>
      <c r="AX663" s="77">
        <f t="shared" si="537"/>
        <v>74.966875859746679</v>
      </c>
      <c r="AY663" s="6">
        <f t="shared" si="495"/>
        <v>1986.3037188242135</v>
      </c>
      <c r="AZ663" s="6">
        <f t="shared" si="538"/>
        <v>485185.99893067824</v>
      </c>
      <c r="BA663" s="6">
        <f t="shared" si="539"/>
        <v>1764.2528128609326</v>
      </c>
      <c r="BB663" s="6">
        <f t="shared" si="540"/>
        <v>1073410.0342297361</v>
      </c>
      <c r="BC663" s="6">
        <f t="shared" si="541"/>
        <v>214682.00684594741</v>
      </c>
      <c r="BD663" s="6">
        <f t="shared" si="542"/>
        <v>41786.532434498629</v>
      </c>
      <c r="BE663" s="6">
        <f t="shared" si="543"/>
        <v>4131603</v>
      </c>
      <c r="BF663" s="6">
        <f t="shared" si="548"/>
        <v>3331917.6243584179</v>
      </c>
      <c r="BG663" s="6"/>
      <c r="BH663" s="6"/>
      <c r="BI663" s="51">
        <f t="shared" si="490"/>
        <v>0.41297924031993266</v>
      </c>
      <c r="BT663" s="18"/>
    </row>
    <row r="664" spans="1:72">
      <c r="A664">
        <f t="shared" si="498"/>
        <v>641</v>
      </c>
      <c r="B664" s="30">
        <f t="shared" si="499"/>
        <v>44410</v>
      </c>
      <c r="C664" s="14">
        <f t="shared" si="500"/>
        <v>15</v>
      </c>
      <c r="D664" s="14">
        <f t="shared" si="501"/>
        <v>4</v>
      </c>
      <c r="E664" s="14">
        <f t="shared" si="502"/>
        <v>4</v>
      </c>
      <c r="F664" s="53">
        <f t="shared" si="503"/>
        <v>44410</v>
      </c>
      <c r="G664" s="66">
        <f t="shared" si="504"/>
        <v>3.2</v>
      </c>
      <c r="H664" s="66">
        <f t="shared" ref="H664:H727" si="549">$N$19</f>
        <v>0.1</v>
      </c>
      <c r="I664" s="172">
        <f t="shared" si="505"/>
        <v>3.8999999999999998E-3</v>
      </c>
      <c r="J664" s="14">
        <f t="shared" si="506"/>
        <v>6</v>
      </c>
      <c r="K664" s="18">
        <f t="shared" si="507"/>
        <v>0.1669985217298427</v>
      </c>
      <c r="L664" s="18">
        <f t="shared" si="508"/>
        <v>6.6666666666666671E-3</v>
      </c>
      <c r="M664" s="6">
        <f t="shared" si="509"/>
        <v>5478.4625419653748</v>
      </c>
      <c r="N664" s="6">
        <f t="shared" si="544"/>
        <v>21.366003913664962</v>
      </c>
      <c r="O664" s="6">
        <f t="shared" si="510"/>
        <v>2208628.076648551</v>
      </c>
      <c r="P664" s="6">
        <f>IF($B664&lt;$D$12,0,IF('Plot Data'!X614&gt;0,'Plot Data'!X614,MAX(0,MIN($D$15,$O664))))</f>
        <v>7870.3703703703704</v>
      </c>
      <c r="Q664" s="97">
        <f t="shared" si="511"/>
        <v>6557.6371783110517</v>
      </c>
      <c r="R664" s="97">
        <f t="shared" si="512"/>
        <v>1312.7331920593188</v>
      </c>
      <c r="S664" s="6">
        <f t="shared" si="513"/>
        <v>4976.6382416255256</v>
      </c>
      <c r="T664" s="6"/>
      <c r="U664" s="6"/>
      <c r="V664" s="6">
        <f t="shared" si="514"/>
        <v>501.82430033984946</v>
      </c>
      <c r="W664" s="149">
        <f t="shared" si="545"/>
        <v>0.90053874169588599</v>
      </c>
      <c r="X664" s="97">
        <f t="shared" si="515"/>
        <v>3347.1056371582313</v>
      </c>
      <c r="Y664" s="6">
        <f t="shared" si="516"/>
        <v>831.45610094975098</v>
      </c>
      <c r="Z664" s="6">
        <f t="shared" si="517"/>
        <v>4056.1006263531208</v>
      </c>
      <c r="AA664" s="6">
        <f t="shared" si="518"/>
        <v>3159.5331836090536</v>
      </c>
      <c r="AB664" s="6">
        <f t="shared" si="519"/>
        <v>173.22196344151143</v>
      </c>
      <c r="AC664" s="6">
        <f t="shared" si="520"/>
        <v>81.274809197082561</v>
      </c>
      <c r="AD664" s="6">
        <f t="array" ref="AD664">SUM(($A664-A634:A664=J634:J664)*(N634:N664))</f>
        <v>16.889141435547366</v>
      </c>
      <c r="AE664" s="6">
        <f t="shared" si="521"/>
        <v>7493513.1464468455</v>
      </c>
      <c r="AF664" s="6">
        <f t="shared" si="546"/>
        <v>2799667.6998783983</v>
      </c>
      <c r="AG664" s="6">
        <f t="shared" si="547"/>
        <v>286179.07335432444</v>
      </c>
      <c r="AH664" s="6">
        <f t="shared" si="522"/>
        <v>3335264.7299955762</v>
      </c>
      <c r="AI664" s="6">
        <f t="shared" si="523"/>
        <v>471060.85938298347</v>
      </c>
      <c r="AJ664" s="6">
        <f t="shared" si="524"/>
        <v>15444.102801989897</v>
      </c>
      <c r="AK664" s="6">
        <f t="shared" si="525"/>
        <v>18607.861143803988</v>
      </c>
      <c r="AL664" s="6">
        <f t="shared" si="526"/>
        <v>1771.9966568478246</v>
      </c>
      <c r="AM664" s="6">
        <f t="shared" si="472"/>
        <v>35823.96060264171</v>
      </c>
      <c r="AN664" s="6">
        <f t="shared" si="527"/>
        <v>565516.82323291292</v>
      </c>
      <c r="AO664" s="6">
        <f t="shared" si="528"/>
        <v>6486.8535531641764</v>
      </c>
      <c r="AP664" s="6">
        <f t="shared" si="529"/>
        <v>14.963426981438326</v>
      </c>
      <c r="AQ664" s="14">
        <f t="shared" si="530"/>
        <v>16</v>
      </c>
      <c r="AR664" s="146">
        <f t="shared" si="531"/>
        <v>0</v>
      </c>
      <c r="AS664" s="146">
        <f t="shared" si="532"/>
        <v>0.53</v>
      </c>
      <c r="AT664" s="146">
        <f t="shared" si="533"/>
        <v>1</v>
      </c>
      <c r="AU664" s="77">
        <f t="shared" si="534"/>
        <v>0</v>
      </c>
      <c r="AV664" s="77">
        <f t="shared" si="535"/>
        <v>1889.1673487190515</v>
      </c>
      <c r="AW664" s="77">
        <f t="shared" si="536"/>
        <v>99.429860458897437</v>
      </c>
      <c r="AX664" s="77">
        <f t="shared" si="537"/>
        <v>78.156873489276592</v>
      </c>
      <c r="AY664" s="6">
        <f t="shared" si="495"/>
        <v>2066.7540826672252</v>
      </c>
      <c r="AZ664" s="6">
        <f t="shared" si="538"/>
        <v>487252.75301334547</v>
      </c>
      <c r="BA664" s="6">
        <f t="shared" si="539"/>
        <v>1835.85893589496</v>
      </c>
      <c r="BB664" s="6">
        <f t="shared" si="540"/>
        <v>1078888.4967717014</v>
      </c>
      <c r="BC664" s="6">
        <f t="shared" si="541"/>
        <v>215777.6993543405</v>
      </c>
      <c r="BD664" s="6">
        <f t="shared" si="542"/>
        <v>41959.754397940138</v>
      </c>
      <c r="BE664" s="6">
        <f t="shared" si="543"/>
        <v>4139473.3703703703</v>
      </c>
      <c r="BF664" s="6">
        <f t="shared" si="548"/>
        <v>3335264.7299955762</v>
      </c>
      <c r="BG664" s="6"/>
      <c r="BH664" s="6"/>
      <c r="BI664" s="51">
        <f t="shared" si="490"/>
        <v>0.4118024100212489</v>
      </c>
      <c r="BT664" s="18"/>
    </row>
    <row r="665" spans="1:72">
      <c r="A665">
        <f t="shared" si="498"/>
        <v>642</v>
      </c>
      <c r="B665" s="30">
        <f t="shared" si="499"/>
        <v>44411</v>
      </c>
      <c r="C665" s="14">
        <f t="shared" si="500"/>
        <v>15</v>
      </c>
      <c r="D665" s="14">
        <f t="shared" si="501"/>
        <v>4</v>
      </c>
      <c r="E665" s="14">
        <f t="shared" si="502"/>
        <v>4</v>
      </c>
      <c r="F665" s="53">
        <f t="shared" si="503"/>
        <v>44411</v>
      </c>
      <c r="G665" s="66">
        <f t="shared" si="504"/>
        <v>3.2</v>
      </c>
      <c r="H665" s="66">
        <f t="shared" si="549"/>
        <v>0.1</v>
      </c>
      <c r="I665" s="172">
        <f t="shared" si="505"/>
        <v>3.8999999999999998E-3</v>
      </c>
      <c r="J665" s="14">
        <f t="shared" si="506"/>
        <v>6</v>
      </c>
      <c r="K665" s="18">
        <f t="shared" si="507"/>
        <v>0.16673718256001835</v>
      </c>
      <c r="L665" s="18">
        <f t="shared" si="508"/>
        <v>6.6666666666666671E-3</v>
      </c>
      <c r="M665" s="6">
        <f t="shared" si="509"/>
        <v>5689.5418400026492</v>
      </c>
      <c r="N665" s="6">
        <f t="shared" si="544"/>
        <v>22.18921317601033</v>
      </c>
      <c r="O665" s="6">
        <f t="shared" si="510"/>
        <v>2199562.4375972021</v>
      </c>
      <c r="P665" s="6">
        <f>IF($B665&lt;$D$12,0,IF('Plot Data'!X615&gt;0,'Plot Data'!X615,MAX(0,MIN($D$15,$O665))))</f>
        <v>7870.3703703703704</v>
      </c>
      <c r="Q665" s="97">
        <f t="shared" si="511"/>
        <v>6547.7603265671123</v>
      </c>
      <c r="R665" s="97">
        <f t="shared" si="512"/>
        <v>1322.6100438032577</v>
      </c>
      <c r="S665" s="6">
        <f t="shared" si="513"/>
        <v>5161.8980743736483</v>
      </c>
      <c r="T665" s="6"/>
      <c r="U665" s="6"/>
      <c r="V665" s="6">
        <f t="shared" si="514"/>
        <v>527.64376562900122</v>
      </c>
      <c r="W665" s="149">
        <f t="shared" si="545"/>
        <v>0.89887836993217241</v>
      </c>
      <c r="X665" s="97">
        <f t="shared" si="515"/>
        <v>5421.8517931463475</v>
      </c>
      <c r="Y665" s="6">
        <f t="shared" si="516"/>
        <v>866.10981720755717</v>
      </c>
      <c r="Z665" s="6">
        <f t="shared" si="517"/>
        <v>4216.2955865705799</v>
      </c>
      <c r="AA665" s="6">
        <f t="shared" si="518"/>
        <v>3291.2173053887173</v>
      </c>
      <c r="AB665" s="6">
        <f t="shared" si="519"/>
        <v>180.31479650608176</v>
      </c>
      <c r="AC665" s="6">
        <f t="shared" si="520"/>
        <v>85.259820458968164</v>
      </c>
      <c r="AD665" s="6">
        <f t="array" ref="AD665">SUM(($A665-A635:A665=J635:J665)*(N635:N665))</f>
        <v>17.580692659342972</v>
      </c>
      <c r="AE665" s="6">
        <f t="shared" si="521"/>
        <v>7493495.5657541864</v>
      </c>
      <c r="AF665" s="6">
        <f t="shared" si="546"/>
        <v>2787958.0414774576</v>
      </c>
      <c r="AG665" s="6">
        <f t="shared" si="547"/>
        <v>286777.33812211623</v>
      </c>
      <c r="AH665" s="6">
        <f t="shared" si="522"/>
        <v>3340686.5817887224</v>
      </c>
      <c r="AI665" s="6">
        <f t="shared" si="523"/>
        <v>472383.4694267867</v>
      </c>
      <c r="AJ665" s="6">
        <f t="shared" si="524"/>
        <v>16051.239238214406</v>
      </c>
      <c r="AK665" s="6">
        <f t="shared" si="525"/>
        <v>19352.624628479771</v>
      </c>
      <c r="AL665" s="6">
        <f t="shared" si="526"/>
        <v>1849.4709402355954</v>
      </c>
      <c r="AM665" s="6">
        <f t="shared" si="472"/>
        <v>37253.334806929772</v>
      </c>
      <c r="AN665" s="6">
        <f t="shared" si="527"/>
        <v>568436.80013216496</v>
      </c>
      <c r="AO665" s="6">
        <f t="shared" si="528"/>
        <v>6504.4342458235196</v>
      </c>
      <c r="AP665" s="6">
        <f t="shared" si="529"/>
        <v>15.596726485256502</v>
      </c>
      <c r="AQ665" s="14">
        <f t="shared" si="530"/>
        <v>16</v>
      </c>
      <c r="AR665" s="146">
        <f t="shared" si="531"/>
        <v>0</v>
      </c>
      <c r="AS665" s="146">
        <f t="shared" si="532"/>
        <v>0.53</v>
      </c>
      <c r="AT665" s="146">
        <f t="shared" si="533"/>
        <v>1</v>
      </c>
      <c r="AU665" s="77">
        <f t="shared" si="534"/>
        <v>0</v>
      </c>
      <c r="AV665" s="77">
        <f t="shared" si="535"/>
        <v>1964.746157737972</v>
      </c>
      <c r="AW665" s="77">
        <f t="shared" si="536"/>
        <v>103.40769251252483</v>
      </c>
      <c r="AX665" s="77">
        <f t="shared" si="537"/>
        <v>81.414322817510367</v>
      </c>
      <c r="AY665" s="6">
        <f t="shared" si="495"/>
        <v>2149.5681730680071</v>
      </c>
      <c r="AZ665" s="6">
        <f t="shared" si="538"/>
        <v>489402.32118641346</v>
      </c>
      <c r="BA665" s="6">
        <f t="shared" si="539"/>
        <v>1912.0380911267546</v>
      </c>
      <c r="BB665" s="6">
        <f t="shared" si="540"/>
        <v>1084578.038611704</v>
      </c>
      <c r="BC665" s="6">
        <f t="shared" si="541"/>
        <v>216915.60772234102</v>
      </c>
      <c r="BD665" s="6">
        <f t="shared" si="542"/>
        <v>42140.069194446223</v>
      </c>
      <c r="BE665" s="6">
        <f t="shared" si="543"/>
        <v>4147343.7407407407</v>
      </c>
      <c r="BF665" s="6">
        <f t="shared" si="548"/>
        <v>3340686.5817887224</v>
      </c>
      <c r="BG665" s="6"/>
      <c r="BH665" s="6"/>
      <c r="BI665" s="51">
        <f t="shared" si="490"/>
        <v>0.41032057103647807</v>
      </c>
      <c r="BT665" s="18"/>
    </row>
    <row r="666" spans="1:72">
      <c r="A666">
        <f t="shared" ref="A666:A729" si="550">A665+1</f>
        <v>643</v>
      </c>
      <c r="B666" s="30">
        <f t="shared" ref="B666:B729" si="551">B665+1</f>
        <v>44412</v>
      </c>
      <c r="C666" s="14">
        <f t="shared" si="500"/>
        <v>15</v>
      </c>
      <c r="D666" s="14">
        <f t="shared" si="501"/>
        <v>4</v>
      </c>
      <c r="E666" s="14">
        <f t="shared" si="502"/>
        <v>4</v>
      </c>
      <c r="F666" s="53">
        <f t="shared" si="503"/>
        <v>44412</v>
      </c>
      <c r="G666" s="66">
        <f t="shared" si="504"/>
        <v>3.2</v>
      </c>
      <c r="H666" s="66">
        <f t="shared" si="549"/>
        <v>0.1</v>
      </c>
      <c r="I666" s="172">
        <f t="shared" si="505"/>
        <v>3.8999999999999998E-3</v>
      </c>
      <c r="J666" s="14">
        <f t="shared" si="506"/>
        <v>6</v>
      </c>
      <c r="K666" s="18">
        <f t="shared" si="507"/>
        <v>0.16640747269911266</v>
      </c>
      <c r="L666" s="18">
        <f t="shared" si="508"/>
        <v>6.6666666666666671E-3</v>
      </c>
      <c r="M666" s="6">
        <f t="shared" si="509"/>
        <v>5903.7973161082491</v>
      </c>
      <c r="N666" s="6">
        <f t="shared" si="544"/>
        <v>23.024809532822172</v>
      </c>
      <c r="O666" s="6">
        <f t="shared" si="510"/>
        <v>2190462.1555644274</v>
      </c>
      <c r="P666" s="6">
        <f>IF($B666&lt;$D$12,0,IF('Plot Data'!X616&gt;0,'Plot Data'!X616,MAX(0,MIN($D$15,$O666))))</f>
        <v>7870.3703703703704</v>
      </c>
      <c r="Q666" s="97">
        <f t="shared" si="511"/>
        <v>6537.4496741143739</v>
      </c>
      <c r="R666" s="97">
        <f t="shared" si="512"/>
        <v>1332.9206962559972</v>
      </c>
      <c r="S666" s="6">
        <f t="shared" si="513"/>
        <v>5353.1563437633349</v>
      </c>
      <c r="T666" s="6"/>
      <c r="U666" s="6"/>
      <c r="V666" s="6">
        <f t="shared" si="514"/>
        <v>550.64097234491396</v>
      </c>
      <c r="W666" s="149">
        <f t="shared" si="545"/>
        <v>0.89715243418397017</v>
      </c>
      <c r="X666" s="97">
        <f t="shared" si="515"/>
        <v>5039.1809946272315</v>
      </c>
      <c r="Y666" s="6">
        <f t="shared" si="516"/>
        <v>901.5739825304089</v>
      </c>
      <c r="Z666" s="6">
        <f t="shared" si="517"/>
        <v>4382.7700335723002</v>
      </c>
      <c r="AA666" s="6">
        <f t="shared" si="518"/>
        <v>3425.9811336155535</v>
      </c>
      <c r="AB666" s="6">
        <f t="shared" si="519"/>
        <v>187.60351029980649</v>
      </c>
      <c r="AC666" s="6">
        <f t="shared" si="520"/>
        <v>89.302933170336829</v>
      </c>
      <c r="AD666" s="6">
        <f t="array" ref="AD666">SUM(($A666-A636:A666=J636:J666)*(N636:N666))</f>
        <v>18.291342254231129</v>
      </c>
      <c r="AE666" s="6">
        <f t="shared" si="521"/>
        <v>7493477.2744119326</v>
      </c>
      <c r="AF666" s="6">
        <f t="shared" si="546"/>
        <v>2776067.4354595798</v>
      </c>
      <c r="AG666" s="6">
        <f t="shared" si="547"/>
        <v>287724.96582925844</v>
      </c>
      <c r="AH666" s="6">
        <f t="shared" si="522"/>
        <v>3345725.7627833495</v>
      </c>
      <c r="AI666" s="6">
        <f t="shared" si="523"/>
        <v>473716.39012304269</v>
      </c>
      <c r="AJ666" s="6">
        <f t="shared" si="524"/>
        <v>16670.692538219944</v>
      </c>
      <c r="AK666" s="6">
        <f t="shared" si="525"/>
        <v>20121.810018136712</v>
      </c>
      <c r="AL666" s="6">
        <f t="shared" si="526"/>
        <v>1929.4801751108339</v>
      </c>
      <c r="AM666" s="6">
        <f t="shared" ref="AM666:AM729" si="552">AJ666+AK666+AL666</f>
        <v>38721.982731467491</v>
      </c>
      <c r="AN666" s="6">
        <f t="shared" si="527"/>
        <v>571520.73748522531</v>
      </c>
      <c r="AO666" s="6">
        <f t="shared" si="528"/>
        <v>6522.7255880777511</v>
      </c>
      <c r="AP666" s="6">
        <f t="shared" si="529"/>
        <v>16.250159871574006</v>
      </c>
      <c r="AQ666" s="14">
        <f t="shared" si="530"/>
        <v>16</v>
      </c>
      <c r="AR666" s="146">
        <f t="shared" si="531"/>
        <v>0</v>
      </c>
      <c r="AS666" s="146">
        <f t="shared" si="532"/>
        <v>0.53</v>
      </c>
      <c r="AT666" s="146">
        <f t="shared" si="533"/>
        <v>1</v>
      </c>
      <c r="AU666" s="77">
        <f t="shared" si="534"/>
        <v>0</v>
      </c>
      <c r="AV666" s="77">
        <f t="shared" si="535"/>
        <v>2042.2466653687964</v>
      </c>
      <c r="AW666" s="77">
        <f t="shared" si="536"/>
        <v>107.4866665983577</v>
      </c>
      <c r="AX666" s="77">
        <f t="shared" si="537"/>
        <v>84.747954357858433</v>
      </c>
      <c r="AY666" s="6">
        <f t="shared" si="495"/>
        <v>2234.4812863250122</v>
      </c>
      <c r="AZ666" s="6">
        <f t="shared" si="538"/>
        <v>491636.80247273849</v>
      </c>
      <c r="BA666" s="6">
        <f t="shared" si="539"/>
        <v>1990.5275467627382</v>
      </c>
      <c r="BB666" s="6">
        <f t="shared" si="540"/>
        <v>1090481.8359278124</v>
      </c>
      <c r="BC666" s="6">
        <f t="shared" si="541"/>
        <v>218096.36718556267</v>
      </c>
      <c r="BD666" s="6">
        <f t="shared" si="542"/>
        <v>42327.67270474603</v>
      </c>
      <c r="BE666" s="6">
        <f t="shared" si="543"/>
        <v>4155214.111111111</v>
      </c>
      <c r="BF666" s="6">
        <f t="shared" si="548"/>
        <v>3345725.7627833495</v>
      </c>
      <c r="BG666" s="6"/>
      <c r="BH666" s="6"/>
      <c r="BI666" s="51">
        <f t="shared" ref="BI666:BI729" si="553">IF(AE666&gt;1,(AF666+AG666)/AE666,1)</f>
        <v>0.40886123879374492</v>
      </c>
      <c r="BT666" s="18"/>
    </row>
    <row r="667" spans="1:72">
      <c r="A667">
        <f t="shared" si="550"/>
        <v>644</v>
      </c>
      <c r="B667" s="30">
        <f t="shared" si="551"/>
        <v>44413</v>
      </c>
      <c r="C667" s="14">
        <f t="shared" si="500"/>
        <v>15</v>
      </c>
      <c r="D667" s="14">
        <f t="shared" si="501"/>
        <v>4</v>
      </c>
      <c r="E667" s="14">
        <f t="shared" si="502"/>
        <v>4</v>
      </c>
      <c r="F667" s="53">
        <f t="shared" si="503"/>
        <v>44413</v>
      </c>
      <c r="G667" s="66">
        <f t="shared" si="504"/>
        <v>3.2</v>
      </c>
      <c r="H667" s="66">
        <f t="shared" si="549"/>
        <v>0.1</v>
      </c>
      <c r="I667" s="172">
        <f t="shared" si="505"/>
        <v>3.8999999999999998E-3</v>
      </c>
      <c r="J667" s="14">
        <f t="shared" si="506"/>
        <v>6</v>
      </c>
      <c r="K667" s="18">
        <f t="shared" si="507"/>
        <v>0.16608207296605695</v>
      </c>
      <c r="L667" s="18">
        <f t="shared" si="508"/>
        <v>6.6666666666666671E-3</v>
      </c>
      <c r="M667" s="6">
        <f t="shared" si="509"/>
        <v>6123.4382953360691</v>
      </c>
      <c r="N667" s="6">
        <f t="shared" si="544"/>
        <v>23.881409351810667</v>
      </c>
      <c r="O667" s="6">
        <f t="shared" si="510"/>
        <v>2181327.8868172849</v>
      </c>
      <c r="P667" s="6">
        <f>IF($B667&lt;$D$12,0,IF('Plot Data'!X617&gt;0,'Plot Data'!X617,MAX(0,MIN($D$15,$O667))))</f>
        <v>7870.3703703703704</v>
      </c>
      <c r="Q667" s="97">
        <f t="shared" si="511"/>
        <v>6526.6925802797605</v>
      </c>
      <c r="R667" s="97">
        <f t="shared" si="512"/>
        <v>1343.6777900906104</v>
      </c>
      <c r="S667" s="6">
        <f t="shared" si="513"/>
        <v>5548.3777678858469</v>
      </c>
      <c r="T667" s="6"/>
      <c r="U667" s="6"/>
      <c r="V667" s="6">
        <f t="shared" si="514"/>
        <v>575.06052745022248</v>
      </c>
      <c r="W667" s="149">
        <f t="shared" si="545"/>
        <v>0.89535934351309932</v>
      </c>
      <c r="X667" s="97">
        <f t="shared" si="515"/>
        <v>4826.9675034131387</v>
      </c>
      <c r="Y667" s="6">
        <f t="shared" si="516"/>
        <v>938.01755149903238</v>
      </c>
      <c r="Z667" s="6">
        <f t="shared" si="517"/>
        <v>4551.6334720021196</v>
      </c>
      <c r="AA667" s="6">
        <f t="shared" si="518"/>
        <v>3564.4666956963229</v>
      </c>
      <c r="AB667" s="6">
        <f t="shared" si="519"/>
        <v>195.10885379721665</v>
      </c>
      <c r="AC667" s="6">
        <f t="shared" si="520"/>
        <v>93.347503692290317</v>
      </c>
      <c r="AD667" s="6">
        <f t="array" ref="AD667">SUM(($A667-A637:A667=J637:J667)*(N637:N667))</f>
        <v>19.023113245228622</v>
      </c>
      <c r="AE667" s="6">
        <f t="shared" si="521"/>
        <v>7493458.2512986874</v>
      </c>
      <c r="AF667" s="6">
        <f t="shared" si="546"/>
        <v>2763992.3651114139</v>
      </c>
      <c r="AG667" s="6">
        <f t="shared" si="547"/>
        <v>288849.63037867483</v>
      </c>
      <c r="AH667" s="6">
        <f t="shared" si="522"/>
        <v>3350552.7302867626</v>
      </c>
      <c r="AI667" s="6">
        <f t="shared" si="523"/>
        <v>475060.0679131333</v>
      </c>
      <c r="AJ667" s="6">
        <f t="shared" si="524"/>
        <v>17304.479810054861</v>
      </c>
      <c r="AK667" s="6">
        <f t="shared" si="525"/>
        <v>20913.86794064529</v>
      </c>
      <c r="AL667" s="6">
        <f t="shared" si="526"/>
        <v>2012.2184119705319</v>
      </c>
      <c r="AM667" s="6">
        <f t="shared" si="552"/>
        <v>40230.566162670686</v>
      </c>
      <c r="AN667" s="6">
        <f t="shared" si="527"/>
        <v>574772.89144602243</v>
      </c>
      <c r="AO667" s="6">
        <f t="shared" si="528"/>
        <v>6541.7487013229802</v>
      </c>
      <c r="AP667" s="6">
        <f t="shared" si="529"/>
        <v>16.923670113545604</v>
      </c>
      <c r="AQ667" s="14">
        <f t="shared" si="530"/>
        <v>16</v>
      </c>
      <c r="AR667" s="146">
        <f t="shared" si="531"/>
        <v>0</v>
      </c>
      <c r="AS667" s="146">
        <f t="shared" si="532"/>
        <v>0.53</v>
      </c>
      <c r="AT667" s="146">
        <f t="shared" si="533"/>
        <v>1</v>
      </c>
      <c r="AU667" s="77">
        <f t="shared" si="534"/>
        <v>0</v>
      </c>
      <c r="AV667" s="77">
        <f t="shared" si="535"/>
        <v>2122.904827838287</v>
      </c>
      <c r="AW667" s="77">
        <f t="shared" si="536"/>
        <v>111.73183304412035</v>
      </c>
      <c r="AX667" s="77">
        <f t="shared" si="537"/>
        <v>88.17364984090905</v>
      </c>
      <c r="AY667" s="6">
        <f t="shared" ref="AY667:AY730" si="554">SUM(AU667:AX667)</f>
        <v>2322.8103107233164</v>
      </c>
      <c r="AZ667" s="6">
        <f t="shared" si="538"/>
        <v>493959.61278346181</v>
      </c>
      <c r="BA667" s="6">
        <f t="shared" si="539"/>
        <v>2071.3766242443066</v>
      </c>
      <c r="BB667" s="6">
        <f t="shared" si="540"/>
        <v>1096605.2742231484</v>
      </c>
      <c r="BC667" s="6">
        <f t="shared" si="541"/>
        <v>219321.05484462989</v>
      </c>
      <c r="BD667" s="6">
        <f t="shared" si="542"/>
        <v>42522.781558543247</v>
      </c>
      <c r="BE667" s="6">
        <f t="shared" si="543"/>
        <v>4163084.4814814813</v>
      </c>
      <c r="BF667" s="6">
        <f t="shared" si="548"/>
        <v>3350552.7302867626</v>
      </c>
      <c r="BG667" s="6"/>
      <c r="BH667" s="6"/>
      <c r="BI667" s="51">
        <f t="shared" si="553"/>
        <v>0.40740094801502391</v>
      </c>
      <c r="BT667" s="18"/>
    </row>
    <row r="668" spans="1:72">
      <c r="A668">
        <f t="shared" si="550"/>
        <v>645</v>
      </c>
      <c r="B668" s="30">
        <f t="shared" si="551"/>
        <v>44414</v>
      </c>
      <c r="C668" s="14">
        <f t="shared" si="500"/>
        <v>15</v>
      </c>
      <c r="D668" s="14">
        <f t="shared" si="501"/>
        <v>4</v>
      </c>
      <c r="E668" s="14">
        <f t="shared" si="502"/>
        <v>4</v>
      </c>
      <c r="F668" s="53">
        <f t="shared" si="503"/>
        <v>44414</v>
      </c>
      <c r="G668" s="66">
        <f t="shared" si="504"/>
        <v>3.2</v>
      </c>
      <c r="H668" s="66">
        <f t="shared" si="549"/>
        <v>0.1</v>
      </c>
      <c r="I668" s="172">
        <f t="shared" si="505"/>
        <v>3.8999999999999998E-3</v>
      </c>
      <c r="J668" s="14">
        <f t="shared" si="506"/>
        <v>6</v>
      </c>
      <c r="K668" s="18">
        <f t="shared" si="507"/>
        <v>0.16575576295744074</v>
      </c>
      <c r="L668" s="18">
        <f t="shared" si="508"/>
        <v>6.6666666666666671E-3</v>
      </c>
      <c r="M668" s="6">
        <f t="shared" si="509"/>
        <v>6348.326179803229</v>
      </c>
      <c r="N668" s="6">
        <f t="shared" si="544"/>
        <v>24.758472101232591</v>
      </c>
      <c r="O668" s="6">
        <f t="shared" si="510"/>
        <v>2172159.0508841323</v>
      </c>
      <c r="P668" s="6">
        <f>IF($B668&lt;$D$12,0,IF('Plot Data'!X618&gt;0,'Plot Data'!X618,MAX(0,MIN($D$15,$O668))))</f>
        <v>7870.3703703703704</v>
      </c>
      <c r="Q668" s="97">
        <f t="shared" si="511"/>
        <v>6515.4756152975951</v>
      </c>
      <c r="R668" s="97">
        <f t="shared" si="512"/>
        <v>1354.8947550727755</v>
      </c>
      <c r="S668" s="6">
        <f t="shared" si="513"/>
        <v>5747.6689321407766</v>
      </c>
      <c r="T668" s="6"/>
      <c r="U668" s="6"/>
      <c r="V668" s="6">
        <f t="shared" si="514"/>
        <v>600.65724766245307</v>
      </c>
      <c r="W668" s="149">
        <f t="shared" si="545"/>
        <v>0.89349746098883098</v>
      </c>
      <c r="X668" s="97">
        <f t="shared" si="515"/>
        <v>5843.7240527679178</v>
      </c>
      <c r="Y668" s="6">
        <f t="shared" si="516"/>
        <v>975.54426898608335</v>
      </c>
      <c r="Z668" s="6">
        <f t="shared" si="517"/>
        <v>4723.0378528865995</v>
      </c>
      <c r="AA668" s="6">
        <f t="shared" si="518"/>
        <v>3707.0682221471166</v>
      </c>
      <c r="AB668" s="6">
        <f t="shared" si="519"/>
        <v>202.80503131765605</v>
      </c>
      <c r="AC668" s="6">
        <f t="shared" si="520"/>
        <v>97.607628951613563</v>
      </c>
      <c r="AD668" s="6">
        <f t="array" ref="AD668">SUM(($A668-A638:A668=J638:J668)*(N638:N668))</f>
        <v>19.773490553471461</v>
      </c>
      <c r="AE668" s="6">
        <f t="shared" si="521"/>
        <v>7493438.4778081337</v>
      </c>
      <c r="AF668" s="6">
        <f t="shared" si="546"/>
        <v>2751729.2205639756</v>
      </c>
      <c r="AG668" s="6">
        <f t="shared" si="547"/>
        <v>288920.72469354211</v>
      </c>
      <c r="AH668" s="6">
        <f t="shared" si="522"/>
        <v>3356396.4543395303</v>
      </c>
      <c r="AI668" s="6">
        <f t="shared" si="523"/>
        <v>476414.96266820608</v>
      </c>
      <c r="AJ668" s="6">
        <f t="shared" si="524"/>
        <v>17954.223867985409</v>
      </c>
      <c r="AK668" s="6">
        <f t="shared" si="525"/>
        <v>21727.032540067114</v>
      </c>
      <c r="AL668" s="6">
        <f t="shared" si="526"/>
        <v>2097.6423237831027</v>
      </c>
      <c r="AM668" s="6">
        <f t="shared" si="552"/>
        <v>41778.898731835623</v>
      </c>
      <c r="AN668" s="6">
        <f t="shared" si="527"/>
        <v>578198.21681103448</v>
      </c>
      <c r="AO668" s="6">
        <f t="shared" si="528"/>
        <v>6561.5221918764519</v>
      </c>
      <c r="AP668" s="6">
        <f t="shared" si="529"/>
        <v>17.617544751065775</v>
      </c>
      <c r="AQ668" s="14">
        <f t="shared" si="530"/>
        <v>16</v>
      </c>
      <c r="AR668" s="146">
        <f t="shared" si="531"/>
        <v>0</v>
      </c>
      <c r="AS668" s="146">
        <f t="shared" si="532"/>
        <v>0.53</v>
      </c>
      <c r="AT668" s="146">
        <f t="shared" si="533"/>
        <v>1</v>
      </c>
      <c r="AU668" s="77">
        <f t="shared" si="534"/>
        <v>0</v>
      </c>
      <c r="AV668" s="77">
        <f t="shared" si="535"/>
        <v>2206.7247119036533</v>
      </c>
      <c r="AW668" s="77">
        <f t="shared" si="536"/>
        <v>116.14340588966594</v>
      </c>
      <c r="AX668" s="77">
        <f t="shared" si="537"/>
        <v>91.701161284691821</v>
      </c>
      <c r="AY668" s="6">
        <f t="shared" si="554"/>
        <v>2414.5692790780113</v>
      </c>
      <c r="AZ668" s="6">
        <f t="shared" si="538"/>
        <v>496374.1820625398</v>
      </c>
      <c r="BA668" s="6">
        <f t="shared" si="539"/>
        <v>2154.6491723975964</v>
      </c>
      <c r="BB668" s="6">
        <f t="shared" si="540"/>
        <v>1102953.6004029515</v>
      </c>
      <c r="BC668" s="6">
        <f t="shared" si="541"/>
        <v>220590.72008059054</v>
      </c>
      <c r="BD668" s="6">
        <f t="shared" si="542"/>
        <v>42725.586589860904</v>
      </c>
      <c r="BE668" s="6">
        <f t="shared" si="543"/>
        <v>4170954.8518518517</v>
      </c>
      <c r="BF668" s="6">
        <f t="shared" si="548"/>
        <v>3356396.4543395303</v>
      </c>
      <c r="BG668" s="6"/>
      <c r="BH668" s="6"/>
      <c r="BI668" s="51">
        <f t="shared" si="553"/>
        <v>0.40577499291712638</v>
      </c>
      <c r="BT668" s="18"/>
    </row>
    <row r="669" spans="1:72">
      <c r="A669">
        <f t="shared" si="550"/>
        <v>646</v>
      </c>
      <c r="B669" s="30">
        <f t="shared" si="551"/>
        <v>44415</v>
      </c>
      <c r="C669" s="14">
        <f t="shared" si="500"/>
        <v>15</v>
      </c>
      <c r="D669" s="14">
        <f t="shared" si="501"/>
        <v>4</v>
      </c>
      <c r="E669" s="14">
        <f t="shared" si="502"/>
        <v>4</v>
      </c>
      <c r="F669" s="53">
        <f t="shared" si="503"/>
        <v>44415</v>
      </c>
      <c r="G669" s="66">
        <f t="shared" si="504"/>
        <v>3.2</v>
      </c>
      <c r="H669" s="66">
        <f t="shared" si="549"/>
        <v>0.1</v>
      </c>
      <c r="I669" s="172">
        <f t="shared" si="505"/>
        <v>3.8999999999999998E-3</v>
      </c>
      <c r="J669" s="14">
        <f t="shared" si="506"/>
        <v>6</v>
      </c>
      <c r="K669" s="18">
        <f t="shared" si="507"/>
        <v>0.16539161014899834</v>
      </c>
      <c r="L669" s="18">
        <f t="shared" si="508"/>
        <v>6.6666666666666671E-3</v>
      </c>
      <c r="M669" s="6">
        <f t="shared" si="509"/>
        <v>6576.9311722216189</v>
      </c>
      <c r="N669" s="6">
        <f t="shared" si="544"/>
        <v>25.650031571664311</v>
      </c>
      <c r="O669" s="6">
        <f t="shared" si="510"/>
        <v>2162955.7903630016</v>
      </c>
      <c r="P669" s="6">
        <f>IF($B669&lt;$D$12,0,IF('Plot Data'!X619&gt;0,'Plot Data'!X619,MAX(0,MIN($D$15,$O669))))</f>
        <v>7870.3703703703704</v>
      </c>
      <c r="Q669" s="97">
        <f t="shared" si="511"/>
        <v>6503.7838007309356</v>
      </c>
      <c r="R669" s="97">
        <f t="shared" si="512"/>
        <v>1366.5865696394349</v>
      </c>
      <c r="S669" s="6">
        <f t="shared" si="513"/>
        <v>5951.9951372460828</v>
      </c>
      <c r="T669" s="6"/>
      <c r="U669" s="6"/>
      <c r="V669" s="6">
        <f t="shared" si="514"/>
        <v>624.93603497553727</v>
      </c>
      <c r="W669" s="149">
        <f t="shared" si="545"/>
        <v>0.89156482441136387</v>
      </c>
      <c r="X669" s="97">
        <f t="shared" si="515"/>
        <v>3426.6369010104545</v>
      </c>
      <c r="Y669" s="6">
        <f t="shared" si="516"/>
        <v>1014.0251565882802</v>
      </c>
      <c r="Z669" s="6">
        <f t="shared" si="517"/>
        <v>4898.7506362688555</v>
      </c>
      <c r="AA669" s="6">
        <f t="shared" si="518"/>
        <v>3853.2955950354644</v>
      </c>
      <c r="AB669" s="6">
        <f t="shared" si="519"/>
        <v>210.81477932852897</v>
      </c>
      <c r="AC669" s="6">
        <f t="shared" si="520"/>
        <v>102.03069085006351</v>
      </c>
      <c r="AD669" s="6">
        <f t="array" ref="AD669">SUM(($A669-A639:A669=J639:J669)*(N639:N669))</f>
        <v>20.554440984531574</v>
      </c>
      <c r="AE669" s="6">
        <f t="shared" si="521"/>
        <v>7493417.9233671492</v>
      </c>
      <c r="AF669" s="6">
        <f t="shared" si="546"/>
        <v>2739273.4416259988</v>
      </c>
      <c r="AG669" s="6">
        <f t="shared" si="547"/>
        <v>291372.93555828708</v>
      </c>
      <c r="AH669" s="6">
        <f t="shared" si="522"/>
        <v>3359823.0912405406</v>
      </c>
      <c r="AI669" s="6">
        <f t="shared" si="523"/>
        <v>477781.54923784552</v>
      </c>
      <c r="AJ669" s="6">
        <f t="shared" si="524"/>
        <v>18618.379247349894</v>
      </c>
      <c r="AK669" s="6">
        <f t="shared" si="525"/>
        <v>22561.672801971974</v>
      </c>
      <c r="AL669" s="6">
        <f t="shared" si="526"/>
        <v>2185.8719712770367</v>
      </c>
      <c r="AM669" s="6">
        <f t="shared" si="552"/>
        <v>43365.924020598904</v>
      </c>
      <c r="AN669" s="6">
        <f t="shared" si="527"/>
        <v>581800.98168386891</v>
      </c>
      <c r="AO669" s="6">
        <f t="shared" si="528"/>
        <v>6582.0766328609834</v>
      </c>
      <c r="AP669" s="6">
        <f t="shared" si="529"/>
        <v>18.332230728696363</v>
      </c>
      <c r="AQ669" s="14">
        <f t="shared" si="530"/>
        <v>16</v>
      </c>
      <c r="AR669" s="146">
        <f t="shared" si="531"/>
        <v>0</v>
      </c>
      <c r="AS669" s="146">
        <f t="shared" si="532"/>
        <v>0.53</v>
      </c>
      <c r="AT669" s="146">
        <f t="shared" si="533"/>
        <v>1</v>
      </c>
      <c r="AU669" s="77">
        <f t="shared" si="534"/>
        <v>0</v>
      </c>
      <c r="AV669" s="77">
        <f t="shared" si="535"/>
        <v>2291.7474531530675</v>
      </c>
      <c r="AW669" s="77">
        <f t="shared" si="536"/>
        <v>120.61828700805616</v>
      </c>
      <c r="AX669" s="77">
        <f t="shared" si="537"/>
        <v>95.318364719298344</v>
      </c>
      <c r="AY669" s="6">
        <f t="shared" si="554"/>
        <v>2507.6841048804217</v>
      </c>
      <c r="AZ669" s="6">
        <f t="shared" si="538"/>
        <v>498881.86616742023</v>
      </c>
      <c r="BA669" s="6">
        <f t="shared" si="539"/>
        <v>2240.3101365094603</v>
      </c>
      <c r="BB669" s="6">
        <f t="shared" si="540"/>
        <v>1109530.5315751731</v>
      </c>
      <c r="BC669" s="6">
        <f t="shared" si="541"/>
        <v>221906.10631503488</v>
      </c>
      <c r="BD669" s="6">
        <f t="shared" si="542"/>
        <v>42936.401369189436</v>
      </c>
      <c r="BE669" s="6">
        <f t="shared" si="543"/>
        <v>4178825.222222222</v>
      </c>
      <c r="BF669" s="6">
        <f t="shared" si="548"/>
        <v>3359823.0912405406</v>
      </c>
      <c r="BG669" s="6"/>
      <c r="BH669" s="6"/>
      <c r="BI669" s="51">
        <f t="shared" si="553"/>
        <v>0.40444112528858822</v>
      </c>
      <c r="BT669" s="18"/>
    </row>
    <row r="670" spans="1:72">
      <c r="A670">
        <f t="shared" si="550"/>
        <v>647</v>
      </c>
      <c r="B670" s="30">
        <f t="shared" si="551"/>
        <v>44416</v>
      </c>
      <c r="C670" s="14">
        <f t="shared" si="500"/>
        <v>15</v>
      </c>
      <c r="D670" s="14">
        <f t="shared" si="501"/>
        <v>4</v>
      </c>
      <c r="E670" s="14">
        <f t="shared" si="502"/>
        <v>4</v>
      </c>
      <c r="F670" s="53">
        <f t="shared" si="503"/>
        <v>44416</v>
      </c>
      <c r="G670" s="66">
        <f t="shared" si="504"/>
        <v>3.2</v>
      </c>
      <c r="H670" s="66">
        <f t="shared" si="549"/>
        <v>0.1</v>
      </c>
      <c r="I670" s="172">
        <f t="shared" si="505"/>
        <v>3.8999999999999998E-3</v>
      </c>
      <c r="J670" s="14">
        <f t="shared" si="506"/>
        <v>6</v>
      </c>
      <c r="K670" s="18">
        <f t="shared" si="507"/>
        <v>0.16509222213817371</v>
      </c>
      <c r="L670" s="18">
        <f t="shared" si="508"/>
        <v>6.6666666666666671E-3</v>
      </c>
      <c r="M670" s="6">
        <f t="shared" si="509"/>
        <v>6813.0787803967141</v>
      </c>
      <c r="N670" s="6">
        <f t="shared" si="544"/>
        <v>26.571007243547182</v>
      </c>
      <c r="O670" s="6">
        <f t="shared" si="510"/>
        <v>2153718.9772223458</v>
      </c>
      <c r="P670" s="6">
        <f>IF($B670&lt;$D$12,0,IF('Plot Data'!X620&gt;0,'Plot Data'!X620,MAX(0,MIN($D$15,$O670))))</f>
        <v>7870.3703703703704</v>
      </c>
      <c r="Q670" s="97">
        <f t="shared" si="511"/>
        <v>6491.6029523449779</v>
      </c>
      <c r="R670" s="97">
        <f t="shared" si="512"/>
        <v>1378.7674180253928</v>
      </c>
      <c r="S670" s="6">
        <f t="shared" si="513"/>
        <v>6158.0545653055351</v>
      </c>
      <c r="T670" s="6"/>
      <c r="U670" s="6"/>
      <c r="V670" s="6">
        <f t="shared" si="514"/>
        <v>655.02421509117994</v>
      </c>
      <c r="W670" s="149">
        <f t="shared" si="545"/>
        <v>0.88956053204908947</v>
      </c>
      <c r="X670" s="97">
        <f t="shared" si="515"/>
        <v>1609.9718194093564</v>
      </c>
      <c r="Y670" s="6">
        <f t="shared" si="516"/>
        <v>1054.073896642645</v>
      </c>
      <c r="Z670" s="6">
        <f t="shared" si="517"/>
        <v>5078.6609438425839</v>
      </c>
      <c r="AA670" s="6">
        <f t="shared" si="518"/>
        <v>4005.4808072420506</v>
      </c>
      <c r="AB670" s="6">
        <f t="shared" si="519"/>
        <v>219.138501678615</v>
      </c>
      <c r="AC670" s="6">
        <f t="shared" si="520"/>
        <v>106.7022314829681</v>
      </c>
      <c r="AD670" s="6">
        <f t="array" ref="AD670">SUM(($A670-A640:A670=J640:J670)*(N640:N670))</f>
        <v>21.366003913664962</v>
      </c>
      <c r="AE670" s="6">
        <f t="shared" si="521"/>
        <v>7493396.5573632354</v>
      </c>
      <c r="AF670" s="6">
        <f t="shared" si="546"/>
        <v>2726623.7841083487</v>
      </c>
      <c r="AG670" s="6">
        <f t="shared" si="547"/>
        <v>295599.54247613152</v>
      </c>
      <c r="AH670" s="6">
        <f t="shared" si="522"/>
        <v>3361433.0630599498</v>
      </c>
      <c r="AI670" s="6">
        <f t="shared" si="523"/>
        <v>479160.31665587093</v>
      </c>
      <c r="AJ670" s="6">
        <f t="shared" si="524"/>
        <v>19298.723187261381</v>
      </c>
      <c r="AK670" s="6">
        <f t="shared" si="525"/>
        <v>23415.714436893893</v>
      </c>
      <c r="AL670" s="6">
        <f t="shared" si="526"/>
        <v>2276.9422375590184</v>
      </c>
      <c r="AM670" s="6">
        <f t="shared" si="552"/>
        <v>44991.379861714289</v>
      </c>
      <c r="AN670" s="6">
        <f t="shared" si="527"/>
        <v>585588.47120121121</v>
      </c>
      <c r="AO670" s="6">
        <f t="shared" si="528"/>
        <v>6603.4426367746482</v>
      </c>
      <c r="AP670" s="6">
        <f t="shared" si="529"/>
        <v>19.068317863717052</v>
      </c>
      <c r="AQ670" s="14">
        <f t="shared" si="530"/>
        <v>16</v>
      </c>
      <c r="AR670" s="146">
        <f t="shared" si="531"/>
        <v>0</v>
      </c>
      <c r="AS670" s="146">
        <f t="shared" si="532"/>
        <v>0.53</v>
      </c>
      <c r="AT670" s="146">
        <f t="shared" si="533"/>
        <v>1</v>
      </c>
      <c r="AU670" s="77">
        <f t="shared" si="534"/>
        <v>0</v>
      </c>
      <c r="AV670" s="77">
        <f t="shared" si="535"/>
        <v>2378.0495589284028</v>
      </c>
      <c r="AW670" s="77">
        <f t="shared" si="536"/>
        <v>125.16050310149488</v>
      </c>
      <c r="AX670" s="77">
        <f t="shared" si="537"/>
        <v>99.082946284408621</v>
      </c>
      <c r="AY670" s="6">
        <f t="shared" si="554"/>
        <v>2602.293008314306</v>
      </c>
      <c r="AZ670" s="6">
        <f t="shared" si="538"/>
        <v>501484.15917573456</v>
      </c>
      <c r="BA670" s="6">
        <f t="shared" si="539"/>
        <v>2328.3086064366175</v>
      </c>
      <c r="BB670" s="6">
        <f t="shared" si="540"/>
        <v>1116343.6103555697</v>
      </c>
      <c r="BC670" s="6">
        <f t="shared" si="541"/>
        <v>223268.72207111423</v>
      </c>
      <c r="BD670" s="6">
        <f t="shared" si="542"/>
        <v>43155.539870868051</v>
      </c>
      <c r="BE670" s="6">
        <f t="shared" si="543"/>
        <v>4186695.5925925924</v>
      </c>
      <c r="BF670" s="6">
        <f t="shared" si="548"/>
        <v>3361433.0630599498</v>
      </c>
      <c r="BG670" s="6"/>
      <c r="BH670" s="6"/>
      <c r="BI670" s="51">
        <f t="shared" si="553"/>
        <v>0.40331821537120616</v>
      </c>
      <c r="BT670" s="18"/>
    </row>
    <row r="671" spans="1:72">
      <c r="A671">
        <f t="shared" si="550"/>
        <v>648</v>
      </c>
      <c r="B671" s="30">
        <f t="shared" si="551"/>
        <v>44417</v>
      </c>
      <c r="C671" s="14">
        <f t="shared" si="500"/>
        <v>15</v>
      </c>
      <c r="D671" s="14">
        <f t="shared" si="501"/>
        <v>4</v>
      </c>
      <c r="E671" s="14">
        <f t="shared" si="502"/>
        <v>4</v>
      </c>
      <c r="F671" s="53">
        <f t="shared" si="503"/>
        <v>44417</v>
      </c>
      <c r="G671" s="66">
        <f t="shared" si="504"/>
        <v>3.2</v>
      </c>
      <c r="H671" s="66">
        <f t="shared" si="549"/>
        <v>0.1</v>
      </c>
      <c r="I671" s="172">
        <f t="shared" si="505"/>
        <v>3.8999999999999998E-3</v>
      </c>
      <c r="J671" s="14">
        <f t="shared" si="506"/>
        <v>6</v>
      </c>
      <c r="K671" s="18">
        <f t="shared" si="507"/>
        <v>0.16483972615027431</v>
      </c>
      <c r="L671" s="18">
        <f t="shared" si="508"/>
        <v>6.6666666666666671E-3</v>
      </c>
      <c r="M671" s="6">
        <f t="shared" si="509"/>
        <v>7056.2158155457901</v>
      </c>
      <c r="N671" s="6">
        <f t="shared" si="544"/>
        <v>27.519241680628578</v>
      </c>
      <c r="O671" s="6">
        <f t="shared" si="510"/>
        <v>2144448.8082837006</v>
      </c>
      <c r="P671" s="6">
        <f>IF($B671&lt;$D$12,0,IF('Plot Data'!X621&gt;0,'Plot Data'!X621,MAX(0,MIN($D$15,$O671))))</f>
        <v>7870.3703703703704</v>
      </c>
      <c r="Q671" s="97">
        <f t="shared" si="511"/>
        <v>6478.9142082284443</v>
      </c>
      <c r="R671" s="97">
        <f t="shared" si="512"/>
        <v>1391.4561621419268</v>
      </c>
      <c r="S671" s="6">
        <f t="shared" si="513"/>
        <v>6366.0569684676584</v>
      </c>
      <c r="T671" s="6"/>
      <c r="U671" s="6"/>
      <c r="V671" s="6">
        <f t="shared" si="514"/>
        <v>690.15884707813109</v>
      </c>
      <c r="W671" s="149">
        <f t="shared" si="545"/>
        <v>0.88748360707802065</v>
      </c>
      <c r="X671" s="97">
        <f t="shared" si="515"/>
        <v>3900.5382834849938</v>
      </c>
      <c r="Y671" s="6">
        <f t="shared" si="516"/>
        <v>1095.6925083930751</v>
      </c>
      <c r="Z671" s="6">
        <f t="shared" si="517"/>
        <v>5261.5449377772957</v>
      </c>
      <c r="AA671" s="6">
        <f t="shared" si="518"/>
        <v>4163.631531893685</v>
      </c>
      <c r="AB671" s="6">
        <f t="shared" si="519"/>
        <v>227.58167360010597</v>
      </c>
      <c r="AC671" s="6">
        <f t="shared" si="520"/>
        <v>111.59950080265799</v>
      </c>
      <c r="AD671" s="6">
        <f t="array" ref="AD671">SUM(($A671-A641:A671=J641:J671)*(N641:N671))</f>
        <v>22.18921317601033</v>
      </c>
      <c r="AE671" s="6">
        <f t="shared" si="521"/>
        <v>7493374.3681500591</v>
      </c>
      <c r="AF671" s="6">
        <f t="shared" si="546"/>
        <v>2713778.8129316526</v>
      </c>
      <c r="AG671" s="6">
        <f t="shared" si="547"/>
        <v>297487.75955379684</v>
      </c>
      <c r="AH671" s="6">
        <f t="shared" si="522"/>
        <v>3365333.6013434348</v>
      </c>
      <c r="AI671" s="6">
        <f t="shared" si="523"/>
        <v>480551.77281801286</v>
      </c>
      <c r="AJ671" s="6">
        <f t="shared" si="524"/>
        <v>19997.701556636799</v>
      </c>
      <c r="AK671" s="6">
        <f t="shared" si="525"/>
        <v>24286.046169177396</v>
      </c>
      <c r="AL671" s="6">
        <f t="shared" si="526"/>
        <v>2370.735197180456</v>
      </c>
      <c r="AM671" s="6">
        <f t="shared" si="552"/>
        <v>46654.482922994648</v>
      </c>
      <c r="AN671" s="6">
        <f t="shared" si="527"/>
        <v>589567.93858015887</v>
      </c>
      <c r="AO671" s="6">
        <f t="shared" si="528"/>
        <v>6625.6318499506588</v>
      </c>
      <c r="AP671" s="6">
        <f t="shared" si="529"/>
        <v>19.825470969497474</v>
      </c>
      <c r="AQ671" s="14">
        <f t="shared" si="530"/>
        <v>16</v>
      </c>
      <c r="AR671" s="146">
        <f t="shared" si="531"/>
        <v>0</v>
      </c>
      <c r="AS671" s="146">
        <f t="shared" si="532"/>
        <v>0.53</v>
      </c>
      <c r="AT671" s="146">
        <f t="shared" si="533"/>
        <v>1</v>
      </c>
      <c r="AU671" s="77">
        <f t="shared" si="534"/>
        <v>0</v>
      </c>
      <c r="AV671" s="77">
        <f t="shared" si="535"/>
        <v>2466.5209453613688</v>
      </c>
      <c r="AW671" s="77">
        <f t="shared" si="536"/>
        <v>129.81689186112467</v>
      </c>
      <c r="AX671" s="77">
        <f t="shared" si="537"/>
        <v>102.99509578894906</v>
      </c>
      <c r="AY671" s="6">
        <f t="shared" si="554"/>
        <v>2699.3329330114425</v>
      </c>
      <c r="AZ671" s="6">
        <f t="shared" si="538"/>
        <v>504183.49210874602</v>
      </c>
      <c r="BA671" s="6">
        <f t="shared" si="539"/>
        <v>2418.6770136286505</v>
      </c>
      <c r="BB671" s="6">
        <f t="shared" si="540"/>
        <v>1123399.8261711155</v>
      </c>
      <c r="BC671" s="6">
        <f t="shared" si="541"/>
        <v>224679.96523422337</v>
      </c>
      <c r="BD671" s="6">
        <f t="shared" si="542"/>
        <v>43383.121544468158</v>
      </c>
      <c r="BE671" s="6">
        <f t="shared" si="543"/>
        <v>4194565.9629629627</v>
      </c>
      <c r="BF671" s="6">
        <f t="shared" si="548"/>
        <v>3365333.6013434348</v>
      </c>
      <c r="BG671" s="6"/>
      <c r="BH671" s="6"/>
      <c r="BI671" s="51">
        <f t="shared" si="553"/>
        <v>0.40185721739522029</v>
      </c>
      <c r="BT671" s="18"/>
    </row>
    <row r="672" spans="1:72">
      <c r="A672">
        <f t="shared" si="550"/>
        <v>649</v>
      </c>
      <c r="B672" s="30">
        <f t="shared" si="551"/>
        <v>44418</v>
      </c>
      <c r="C672" s="14">
        <f t="shared" si="500"/>
        <v>15</v>
      </c>
      <c r="D672" s="14">
        <f t="shared" si="501"/>
        <v>4</v>
      </c>
      <c r="E672" s="14">
        <f t="shared" si="502"/>
        <v>4</v>
      </c>
      <c r="F672" s="53">
        <f t="shared" si="503"/>
        <v>44418</v>
      </c>
      <c r="G672" s="66">
        <f t="shared" si="504"/>
        <v>3.2</v>
      </c>
      <c r="H672" s="66">
        <f t="shared" si="549"/>
        <v>0.1</v>
      </c>
      <c r="I672" s="172">
        <f t="shared" si="505"/>
        <v>3.8999999999999998E-3</v>
      </c>
      <c r="J672" s="14">
        <f t="shared" si="506"/>
        <v>6</v>
      </c>
      <c r="K672" s="18">
        <f t="shared" si="507"/>
        <v>0.16451057897302668</v>
      </c>
      <c r="L672" s="18">
        <f t="shared" si="508"/>
        <v>6.6666666666666671E-3</v>
      </c>
      <c r="M672" s="6">
        <f t="shared" si="509"/>
        <v>7300.9498787836828</v>
      </c>
      <c r="N672" s="6">
        <f t="shared" si="544"/>
        <v>28.473704527256363</v>
      </c>
      <c r="O672" s="6">
        <f t="shared" si="510"/>
        <v>2135145.9394800421</v>
      </c>
      <c r="P672" s="6">
        <f>IF($B672&lt;$D$12,0,IF('Plot Data'!X622&gt;0,'Plot Data'!X622,MAX(0,MIN($D$15,$O672))))</f>
        <v>7870.3703703703704</v>
      </c>
      <c r="Q672" s="97">
        <f t="shared" si="511"/>
        <v>6465.6985680541229</v>
      </c>
      <c r="R672" s="97">
        <f t="shared" si="512"/>
        <v>1404.6718023162487</v>
      </c>
      <c r="S672" s="6">
        <f t="shared" si="513"/>
        <v>6579.6775603847054</v>
      </c>
      <c r="T672" s="6"/>
      <c r="U672" s="6"/>
      <c r="V672" s="6">
        <f t="shared" si="514"/>
        <v>721.2723183989774</v>
      </c>
      <c r="W672" s="149">
        <f t="shared" si="545"/>
        <v>0.88533186355829274</v>
      </c>
      <c r="X672" s="97">
        <f t="shared" si="515"/>
        <v>4394.2677903646772</v>
      </c>
      <c r="Y672" s="6">
        <f t="shared" si="516"/>
        <v>1137.9083680005299</v>
      </c>
      <c r="Z672" s="6">
        <f t="shared" si="517"/>
        <v>5450.4630243173715</v>
      </c>
      <c r="AA672" s="6">
        <f t="shared" si="518"/>
        <v>4324.0517984020134</v>
      </c>
      <c r="AB672" s="6">
        <f t="shared" si="519"/>
        <v>236.15189264432996</v>
      </c>
      <c r="AC672" s="6">
        <f t="shared" si="520"/>
        <v>116.59301456469673</v>
      </c>
      <c r="AD672" s="6">
        <f t="array" ref="AD672">SUM(($A672-A642:A672=J642:J672)*(N642:N672))</f>
        <v>23.024809532822172</v>
      </c>
      <c r="AE672" s="6">
        <f t="shared" si="521"/>
        <v>7493351.3433405263</v>
      </c>
      <c r="AF672" s="6">
        <f t="shared" si="546"/>
        <v>2700733.4368032138</v>
      </c>
      <c r="AG672" s="6">
        <f t="shared" si="547"/>
        <v>298837.9180130873</v>
      </c>
      <c r="AH672" s="6">
        <f t="shared" si="522"/>
        <v>3369727.8691337993</v>
      </c>
      <c r="AI672" s="6">
        <f t="shared" si="523"/>
        <v>481956.44462032913</v>
      </c>
      <c r="AJ672" s="6">
        <f t="shared" si="524"/>
        <v>20710.280043102579</v>
      </c>
      <c r="AK672" s="6">
        <f t="shared" si="525"/>
        <v>25176.30550244842</v>
      </c>
      <c r="AL672" s="6">
        <f t="shared" si="526"/>
        <v>2467.2692657272673</v>
      </c>
      <c r="AM672" s="6">
        <f t="shared" si="552"/>
        <v>48353.854811278274</v>
      </c>
      <c r="AN672" s="6">
        <f t="shared" si="527"/>
        <v>593741.81995880988</v>
      </c>
      <c r="AO672" s="6">
        <f t="shared" si="528"/>
        <v>6648.6566594834812</v>
      </c>
      <c r="AP672" s="6">
        <f t="shared" si="529"/>
        <v>20.603201951423085</v>
      </c>
      <c r="AQ672" s="14">
        <f t="shared" si="530"/>
        <v>16</v>
      </c>
      <c r="AR672" s="146">
        <f t="shared" si="531"/>
        <v>0</v>
      </c>
      <c r="AS672" s="146">
        <f t="shared" si="532"/>
        <v>0.53</v>
      </c>
      <c r="AT672" s="146">
        <f t="shared" si="533"/>
        <v>1</v>
      </c>
      <c r="AU672" s="77">
        <f t="shared" si="534"/>
        <v>0</v>
      </c>
      <c r="AV672" s="77">
        <f t="shared" si="535"/>
        <v>2557.1057852247409</v>
      </c>
      <c r="AW672" s="77">
        <f t="shared" si="536"/>
        <v>134.58451501182844</v>
      </c>
      <c r="AX672" s="77">
        <f t="shared" si="537"/>
        <v>106.96338659204982</v>
      </c>
      <c r="AY672" s="6">
        <f t="shared" si="554"/>
        <v>2798.6536868286194</v>
      </c>
      <c r="AZ672" s="6">
        <f t="shared" si="538"/>
        <v>506982.14579557464</v>
      </c>
      <c r="BA672" s="6">
        <f t="shared" si="539"/>
        <v>2511.4035155944543</v>
      </c>
      <c r="BB672" s="6">
        <f t="shared" si="540"/>
        <v>1130700.7760498992</v>
      </c>
      <c r="BC672" s="6">
        <f t="shared" si="541"/>
        <v>226140.15520998012</v>
      </c>
      <c r="BD672" s="6">
        <f t="shared" si="542"/>
        <v>43619.27343711249</v>
      </c>
      <c r="BE672" s="6">
        <f t="shared" si="543"/>
        <v>4202436.333333333</v>
      </c>
      <c r="BF672" s="6">
        <f t="shared" si="548"/>
        <v>3369727.8691337993</v>
      </c>
      <c r="BG672" s="6"/>
      <c r="BH672" s="6"/>
      <c r="BI672" s="51">
        <f t="shared" si="553"/>
        <v>0.40029770624355859</v>
      </c>
      <c r="BT672" s="18"/>
    </row>
    <row r="673" spans="1:72">
      <c r="A673">
        <f t="shared" si="550"/>
        <v>650</v>
      </c>
      <c r="B673" s="30">
        <f t="shared" si="551"/>
        <v>44419</v>
      </c>
      <c r="C673" s="14">
        <f t="shared" si="500"/>
        <v>15</v>
      </c>
      <c r="D673" s="14">
        <f t="shared" si="501"/>
        <v>4</v>
      </c>
      <c r="E673" s="14">
        <f t="shared" si="502"/>
        <v>4</v>
      </c>
      <c r="F673" s="53">
        <f t="shared" si="503"/>
        <v>44419</v>
      </c>
      <c r="G673" s="66">
        <f t="shared" si="504"/>
        <v>3.2</v>
      </c>
      <c r="H673" s="66">
        <f t="shared" si="549"/>
        <v>0.1</v>
      </c>
      <c r="I673" s="172">
        <f t="shared" si="505"/>
        <v>3.8999999999999998E-3</v>
      </c>
      <c r="J673" s="14">
        <f t="shared" si="506"/>
        <v>6</v>
      </c>
      <c r="K673" s="18">
        <f t="shared" si="507"/>
        <v>0.16415844889585068</v>
      </c>
      <c r="L673" s="18">
        <f t="shared" si="508"/>
        <v>6.6666666666666671E-3</v>
      </c>
      <c r="M673" s="6">
        <f t="shared" si="509"/>
        <v>7549.1191700559302</v>
      </c>
      <c r="N673" s="6">
        <f t="shared" si="544"/>
        <v>29.441564763218125</v>
      </c>
      <c r="O673" s="6">
        <f t="shared" si="510"/>
        <v>2125811.531916528</v>
      </c>
      <c r="P673" s="6">
        <f>IF($B673&lt;$D$12,0,IF('Plot Data'!X623&gt;0,'Plot Data'!X623,MAX(0,MIN($D$15,$O673))))</f>
        <v>7870.3703703703704</v>
      </c>
      <c r="Q673" s="97">
        <f t="shared" si="511"/>
        <v>6451.9447750157942</v>
      </c>
      <c r="R673" s="97">
        <f t="shared" si="512"/>
        <v>1418.4255953545769</v>
      </c>
      <c r="S673" s="6">
        <f t="shared" si="513"/>
        <v>6797.0240241978781</v>
      </c>
      <c r="T673" s="6"/>
      <c r="U673" s="6"/>
      <c r="V673" s="6">
        <f t="shared" si="514"/>
        <v>752.09514585805164</v>
      </c>
      <c r="W673" s="149">
        <f t="shared" si="545"/>
        <v>0.8831037199496008</v>
      </c>
      <c r="X673" s="97">
        <f t="shared" si="515"/>
        <v>4118.608500634823</v>
      </c>
      <c r="Y673" s="6">
        <f t="shared" si="516"/>
        <v>1180.7594632216499</v>
      </c>
      <c r="Z673" s="6">
        <f t="shared" si="517"/>
        <v>5644.9726524366324</v>
      </c>
      <c r="AA673" s="6">
        <f t="shared" si="518"/>
        <v>4486.885960242269</v>
      </c>
      <c r="AB673" s="6">
        <f t="shared" si="519"/>
        <v>244.93753181344277</v>
      </c>
      <c r="AC673" s="6">
        <f t="shared" si="520"/>
        <v>121.69954368908998</v>
      </c>
      <c r="AD673" s="6">
        <f t="array" ref="AD673">SUM(($A673-A643:A673=J643:J673)*(N643:N673))</f>
        <v>23.881409351810667</v>
      </c>
      <c r="AE673" s="6">
        <f t="shared" si="521"/>
        <v>7493327.4619311746</v>
      </c>
      <c r="AF673" s="6">
        <f t="shared" si="546"/>
        <v>2687484.4680040004</v>
      </c>
      <c r="AG673" s="6">
        <f t="shared" si="547"/>
        <v>300419.1591416102</v>
      </c>
      <c r="AH673" s="6">
        <f t="shared" si="522"/>
        <v>3373846.4776344341</v>
      </c>
      <c r="AI673" s="6">
        <f t="shared" si="523"/>
        <v>483374.87021568371</v>
      </c>
      <c r="AJ673" s="6">
        <f t="shared" si="524"/>
        <v>21433.667097500227</v>
      </c>
      <c r="AK673" s="6">
        <f t="shared" si="525"/>
        <v>26089.454662829339</v>
      </c>
      <c r="AL673" s="6">
        <f t="shared" si="526"/>
        <v>2566.6258444998093</v>
      </c>
      <c r="AM673" s="6">
        <f t="shared" si="552"/>
        <v>50089.747604829376</v>
      </c>
      <c r="AN673" s="6">
        <f t="shared" si="527"/>
        <v>598112.7393306084</v>
      </c>
      <c r="AO673" s="6">
        <f t="shared" si="528"/>
        <v>6672.5380688352916</v>
      </c>
      <c r="AP673" s="6">
        <f t="shared" si="529"/>
        <v>21.401782965362923</v>
      </c>
      <c r="AQ673" s="14">
        <f t="shared" si="530"/>
        <v>16</v>
      </c>
      <c r="AR673" s="146">
        <f t="shared" si="531"/>
        <v>0</v>
      </c>
      <c r="AS673" s="146">
        <f t="shared" si="532"/>
        <v>0.53</v>
      </c>
      <c r="AT673" s="146">
        <f t="shared" si="533"/>
        <v>1</v>
      </c>
      <c r="AU673" s="77">
        <f t="shared" si="534"/>
        <v>0</v>
      </c>
      <c r="AV673" s="77">
        <f t="shared" si="535"/>
        <v>2649.1878761708685</v>
      </c>
      <c r="AW673" s="77">
        <f t="shared" si="536"/>
        <v>139.43094085109831</v>
      </c>
      <c r="AX673" s="77">
        <f t="shared" si="537"/>
        <v>110.99138954283508</v>
      </c>
      <c r="AY673" s="6">
        <f t="shared" si="554"/>
        <v>2899.610206564802</v>
      </c>
      <c r="AZ673" s="6">
        <f t="shared" si="538"/>
        <v>509881.75600213947</v>
      </c>
      <c r="BA673" s="6">
        <f t="shared" si="539"/>
        <v>2606.4219327715691</v>
      </c>
      <c r="BB673" s="6">
        <f t="shared" si="540"/>
        <v>1138249.8952199551</v>
      </c>
      <c r="BC673" s="6">
        <f t="shared" si="541"/>
        <v>227649.9790439913</v>
      </c>
      <c r="BD673" s="6">
        <f t="shared" si="542"/>
        <v>43864.210968925931</v>
      </c>
      <c r="BE673" s="6">
        <f t="shared" si="543"/>
        <v>4210306.7037037034</v>
      </c>
      <c r="BF673" s="6">
        <f t="shared" si="548"/>
        <v>3373846.4776344341</v>
      </c>
      <c r="BG673" s="6"/>
      <c r="BH673" s="6"/>
      <c r="BI673" s="51">
        <f t="shared" si="553"/>
        <v>0.39874189968678753</v>
      </c>
      <c r="BT673" s="18"/>
    </row>
    <row r="674" spans="1:72">
      <c r="A674">
        <f t="shared" si="550"/>
        <v>651</v>
      </c>
      <c r="B674" s="30">
        <f t="shared" si="551"/>
        <v>44420</v>
      </c>
      <c r="C674" s="14">
        <f t="shared" si="500"/>
        <v>15</v>
      </c>
      <c r="D674" s="14">
        <f t="shared" si="501"/>
        <v>4</v>
      </c>
      <c r="E674" s="14">
        <f t="shared" si="502"/>
        <v>4</v>
      </c>
      <c r="F674" s="53">
        <f t="shared" si="503"/>
        <v>44420</v>
      </c>
      <c r="G674" s="66">
        <f t="shared" si="504"/>
        <v>3.2</v>
      </c>
      <c r="H674" s="66">
        <f t="shared" si="549"/>
        <v>0.1</v>
      </c>
      <c r="I674" s="172">
        <f t="shared" si="505"/>
        <v>3.8999999999999998E-3</v>
      </c>
      <c r="J674" s="14">
        <f t="shared" si="506"/>
        <v>6</v>
      </c>
      <c r="K674" s="18">
        <f t="shared" si="507"/>
        <v>0.16380633910275624</v>
      </c>
      <c r="L674" s="18">
        <f t="shared" si="508"/>
        <v>6.6666666666666671E-3</v>
      </c>
      <c r="M674" s="6">
        <f t="shared" si="509"/>
        <v>7801.6994372574509</v>
      </c>
      <c r="N674" s="6">
        <f t="shared" si="544"/>
        <v>30.426627805304058</v>
      </c>
      <c r="O674" s="6">
        <f t="shared" si="510"/>
        <v>2116445.3534736903</v>
      </c>
      <c r="P674" s="6">
        <f>IF($B674&lt;$D$12,0,IF('Plot Data'!X624&gt;0,'Plot Data'!X624,MAX(0,MIN($D$15,$O674))))</f>
        <v>7870.3703703703704</v>
      </c>
      <c r="Q674" s="97">
        <f t="shared" si="511"/>
        <v>6437.6418632788209</v>
      </c>
      <c r="R674" s="97">
        <f t="shared" si="512"/>
        <v>1432.7285070915493</v>
      </c>
      <c r="S674" s="6">
        <f t="shared" si="513"/>
        <v>7017.2765517524376</v>
      </c>
      <c r="T674" s="6"/>
      <c r="U674" s="6"/>
      <c r="V674" s="6">
        <f t="shared" si="514"/>
        <v>784.42288550501382</v>
      </c>
      <c r="W674" s="149">
        <f t="shared" si="545"/>
        <v>0.8807978524736968</v>
      </c>
      <c r="X674" s="97">
        <f t="shared" si="515"/>
        <v>4066.5635238625732</v>
      </c>
      <c r="Y674" s="6">
        <f t="shared" si="516"/>
        <v>1224.6876590672139</v>
      </c>
      <c r="Z674" s="6">
        <f t="shared" si="517"/>
        <v>5840.7599030269466</v>
      </c>
      <c r="AA674" s="6">
        <f t="shared" si="518"/>
        <v>4653.8131044554129</v>
      </c>
      <c r="AB674" s="6">
        <f t="shared" si="519"/>
        <v>253.93304719212918</v>
      </c>
      <c r="AC674" s="6">
        <f t="shared" si="520"/>
        <v>126.97303555265034</v>
      </c>
      <c r="AD674" s="6">
        <f t="array" ref="AD674">SUM(($A674-A644:A674=J644:J674)*(N644:N674))</f>
        <v>24.758472101232591</v>
      </c>
      <c r="AE674" s="6">
        <f t="shared" si="521"/>
        <v>7493302.7034590738</v>
      </c>
      <c r="AF674" s="6">
        <f t="shared" si="546"/>
        <v>2674029.549588969</v>
      </c>
      <c r="AG674" s="6">
        <f t="shared" si="547"/>
        <v>302005.81459552143</v>
      </c>
      <c r="AH674" s="6">
        <f t="shared" si="522"/>
        <v>3377913.0411582966</v>
      </c>
      <c r="AI674" s="6">
        <f t="shared" si="523"/>
        <v>484807.59872277523</v>
      </c>
      <c r="AJ674" s="6">
        <f t="shared" si="524"/>
        <v>22169.91897266352</v>
      </c>
      <c r="AK674" s="6">
        <f t="shared" si="525"/>
        <v>27022.468414208746</v>
      </c>
      <c r="AL674" s="6">
        <f t="shared" si="526"/>
        <v>2668.8273840380557</v>
      </c>
      <c r="AM674" s="6">
        <f t="shared" si="552"/>
        <v>51861.214770910323</v>
      </c>
      <c r="AN674" s="6">
        <f t="shared" si="527"/>
        <v>602685.48462259211</v>
      </c>
      <c r="AO674" s="6">
        <f t="shared" si="528"/>
        <v>6697.2965409365243</v>
      </c>
      <c r="AP674" s="6">
        <f t="shared" si="529"/>
        <v>22.221119944792008</v>
      </c>
      <c r="AQ674" s="14">
        <f t="shared" si="530"/>
        <v>16</v>
      </c>
      <c r="AR674" s="146">
        <f t="shared" si="531"/>
        <v>0</v>
      </c>
      <c r="AS674" s="146">
        <f t="shared" si="532"/>
        <v>0.53</v>
      </c>
      <c r="AT674" s="146">
        <f t="shared" si="533"/>
        <v>1</v>
      </c>
      <c r="AU674" s="77">
        <f t="shared" si="534"/>
        <v>0</v>
      </c>
      <c r="AV674" s="77">
        <f t="shared" si="535"/>
        <v>2744.3081327437967</v>
      </c>
      <c r="AW674" s="77">
        <f t="shared" si="536"/>
        <v>144.43727014441035</v>
      </c>
      <c r="AX674" s="77">
        <f t="shared" si="537"/>
        <v>115.1206399523181</v>
      </c>
      <c r="AY674" s="6">
        <f t="shared" si="554"/>
        <v>3003.8660428405251</v>
      </c>
      <c r="AZ674" s="6">
        <f t="shared" si="538"/>
        <v>512885.62204498</v>
      </c>
      <c r="BA674" s="6">
        <f t="shared" si="539"/>
        <v>2703.7156087883131</v>
      </c>
      <c r="BB674" s="6">
        <f t="shared" si="540"/>
        <v>1146051.5946572125</v>
      </c>
      <c r="BC674" s="6">
        <f t="shared" si="541"/>
        <v>229210.3189314428</v>
      </c>
      <c r="BD674" s="6">
        <f t="shared" si="542"/>
        <v>44118.144016118058</v>
      </c>
      <c r="BE674" s="6">
        <f t="shared" si="543"/>
        <v>4218177.0740740737</v>
      </c>
      <c r="BF674" s="6">
        <f t="shared" si="548"/>
        <v>3377913.0411582966</v>
      </c>
      <c r="BG674" s="6"/>
      <c r="BH674" s="6"/>
      <c r="BI674" s="51">
        <f t="shared" si="553"/>
        <v>0.39715936776592342</v>
      </c>
      <c r="BT674" s="18"/>
    </row>
    <row r="675" spans="1:72">
      <c r="A675">
        <f t="shared" si="550"/>
        <v>652</v>
      </c>
      <c r="B675" s="30">
        <f t="shared" si="551"/>
        <v>44421</v>
      </c>
      <c r="C675" s="14">
        <f t="shared" si="500"/>
        <v>15</v>
      </c>
      <c r="D675" s="14">
        <f t="shared" si="501"/>
        <v>4</v>
      </c>
      <c r="E675" s="14">
        <f t="shared" si="502"/>
        <v>4</v>
      </c>
      <c r="F675" s="53">
        <f t="shared" si="503"/>
        <v>44421</v>
      </c>
      <c r="G675" s="66">
        <f t="shared" si="504"/>
        <v>3.2</v>
      </c>
      <c r="H675" s="66">
        <f t="shared" si="549"/>
        <v>0.1</v>
      </c>
      <c r="I675" s="172">
        <f t="shared" si="505"/>
        <v>3.8999999999999998E-3</v>
      </c>
      <c r="J675" s="14">
        <f t="shared" si="506"/>
        <v>6</v>
      </c>
      <c r="K675" s="18">
        <f t="shared" si="507"/>
        <v>0.16344733978141171</v>
      </c>
      <c r="L675" s="18">
        <f t="shared" si="508"/>
        <v>6.6666666666666671E-3</v>
      </c>
      <c r="M675" s="6">
        <f t="shared" si="509"/>
        <v>8058.1570384411962</v>
      </c>
      <c r="N675" s="6">
        <f t="shared" si="544"/>
        <v>31.426812449920664</v>
      </c>
      <c r="O675" s="6">
        <f t="shared" si="510"/>
        <v>2107048.1913108649</v>
      </c>
      <c r="P675" s="6">
        <f>IF($B675&lt;$D$12,0,IF('Plot Data'!X625&gt;0,'Plot Data'!X625,MAX(0,MIN($D$15,$O675))))</f>
        <v>7870.3703703703704</v>
      </c>
      <c r="Q675" s="97">
        <f t="shared" si="511"/>
        <v>6422.774857394279</v>
      </c>
      <c r="R675" s="97">
        <f t="shared" si="512"/>
        <v>1447.5955129760916</v>
      </c>
      <c r="S675" s="6">
        <f t="shared" si="513"/>
        <v>7240.4213657335777</v>
      </c>
      <c r="T675" s="6"/>
      <c r="U675" s="6"/>
      <c r="V675" s="6">
        <f t="shared" si="514"/>
        <v>817.73567270761885</v>
      </c>
      <c r="W675" s="149">
        <f t="shared" si="545"/>
        <v>0.87841293208606575</v>
      </c>
      <c r="X675" s="97">
        <f t="shared" si="515"/>
        <v>4952.9552105270768</v>
      </c>
      <c r="Y675" s="6">
        <f t="shared" si="516"/>
        <v>1269.665235960646</v>
      </c>
      <c r="Z675" s="6">
        <f t="shared" si="517"/>
        <v>6039.2953360447445</v>
      </c>
      <c r="AA675" s="6">
        <f t="shared" si="518"/>
        <v>4824.7278966504546</v>
      </c>
      <c r="AB675" s="6">
        <f t="shared" si="519"/>
        <v>263.07724688886475</v>
      </c>
      <c r="AC675" s="6">
        <f t="shared" si="520"/>
        <v>132.44573077090556</v>
      </c>
      <c r="AD675" s="6">
        <f t="array" ref="AD675">SUM(($A675-A645:A675=J645:J675)*(N645:N675))</f>
        <v>25.650031571664311</v>
      </c>
      <c r="AE675" s="6">
        <f t="shared" si="521"/>
        <v>7493277.0534275025</v>
      </c>
      <c r="AF675" s="6">
        <f t="shared" si="546"/>
        <v>2660366.3533658409</v>
      </c>
      <c r="AG675" s="6">
        <f t="shared" si="547"/>
        <v>302657.89856968104</v>
      </c>
      <c r="AH675" s="6">
        <f t="shared" si="522"/>
        <v>3382865.9963688236</v>
      </c>
      <c r="AI675" s="6">
        <f t="shared" si="523"/>
        <v>486255.19423575135</v>
      </c>
      <c r="AJ675" s="6">
        <f t="shared" si="524"/>
        <v>22919.115439099325</v>
      </c>
      <c r="AK675" s="6">
        <f t="shared" si="525"/>
        <v>27973.958606714172</v>
      </c>
      <c r="AL675" s="6">
        <f t="shared" si="526"/>
        <v>2773.8088685843509</v>
      </c>
      <c r="AM675" s="6">
        <f t="shared" si="552"/>
        <v>53666.882914397851</v>
      </c>
      <c r="AN675" s="6">
        <f t="shared" si="527"/>
        <v>607464.72797299805</v>
      </c>
      <c r="AO675" s="6">
        <f t="shared" si="528"/>
        <v>6722.9465725081882</v>
      </c>
      <c r="AP675" s="6">
        <f t="shared" si="529"/>
        <v>23.06062580453376</v>
      </c>
      <c r="AQ675" s="14">
        <f t="shared" si="530"/>
        <v>16</v>
      </c>
      <c r="AR675" s="146">
        <f t="shared" si="531"/>
        <v>0</v>
      </c>
      <c r="AS675" s="146">
        <f t="shared" si="532"/>
        <v>0.53</v>
      </c>
      <c r="AT675" s="146">
        <f t="shared" si="533"/>
        <v>1</v>
      </c>
      <c r="AU675" s="77">
        <f t="shared" si="534"/>
        <v>0</v>
      </c>
      <c r="AV675" s="77">
        <f t="shared" si="535"/>
        <v>2842.2437305018448</v>
      </c>
      <c r="AW675" s="77">
        <f t="shared" si="536"/>
        <v>149.59177528957076</v>
      </c>
      <c r="AX675" s="77">
        <f t="shared" si="537"/>
        <v>119.34853218030074</v>
      </c>
      <c r="AY675" s="6">
        <f t="shared" si="554"/>
        <v>3111.1840379717164</v>
      </c>
      <c r="AZ675" s="6">
        <f t="shared" si="538"/>
        <v>515996.80608295172</v>
      </c>
      <c r="BA675" s="6">
        <f t="shared" si="539"/>
        <v>2803.2320029159891</v>
      </c>
      <c r="BB675" s="6">
        <f t="shared" si="540"/>
        <v>1154109.7516956537</v>
      </c>
      <c r="BC675" s="6">
        <f t="shared" si="541"/>
        <v>230821.95033913103</v>
      </c>
      <c r="BD675" s="6">
        <f t="shared" si="542"/>
        <v>44381.221263006926</v>
      </c>
      <c r="BE675" s="6">
        <f t="shared" si="543"/>
        <v>4226047.444444444</v>
      </c>
      <c r="BF675" s="6">
        <f t="shared" si="548"/>
        <v>3382865.9963688236</v>
      </c>
      <c r="BG675" s="6"/>
      <c r="BH675" s="6"/>
      <c r="BI675" s="51">
        <f t="shared" si="553"/>
        <v>0.39542435583376756</v>
      </c>
      <c r="BT675" s="18"/>
    </row>
    <row r="676" spans="1:72">
      <c r="A676">
        <f t="shared" si="550"/>
        <v>653</v>
      </c>
      <c r="B676" s="30">
        <f t="shared" si="551"/>
        <v>44422</v>
      </c>
      <c r="C676" s="14">
        <f t="shared" si="500"/>
        <v>15</v>
      </c>
      <c r="D676" s="14">
        <f t="shared" si="501"/>
        <v>4</v>
      </c>
      <c r="E676" s="14">
        <f t="shared" si="502"/>
        <v>4</v>
      </c>
      <c r="F676" s="53">
        <f t="shared" si="503"/>
        <v>44422</v>
      </c>
      <c r="G676" s="66">
        <f t="shared" si="504"/>
        <v>3.2</v>
      </c>
      <c r="H676" s="66">
        <f t="shared" si="549"/>
        <v>0.1</v>
      </c>
      <c r="I676" s="172">
        <f t="shared" si="505"/>
        <v>3.8999999999999998E-3</v>
      </c>
      <c r="J676" s="14">
        <f t="shared" si="506"/>
        <v>6</v>
      </c>
      <c r="K676" s="18">
        <f t="shared" si="507"/>
        <v>0.16305276973905361</v>
      </c>
      <c r="L676" s="18">
        <f t="shared" si="508"/>
        <v>6.6666666666666671E-3</v>
      </c>
      <c r="M676" s="6">
        <f t="shared" si="509"/>
        <v>8316.7487428285294</v>
      </c>
      <c r="N676" s="6">
        <f t="shared" si="544"/>
        <v>32.435320097031266</v>
      </c>
      <c r="O676" s="6">
        <f t="shared" si="510"/>
        <v>2097621.2004916947</v>
      </c>
      <c r="P676" s="6">
        <f>IF($B676&lt;$D$12,0,IF('Plot Data'!X626&gt;0,'Plot Data'!X626,MAX(0,MIN($D$15,$O676))))</f>
        <v>7870.3703703703704</v>
      </c>
      <c r="Q676" s="97">
        <f t="shared" si="511"/>
        <v>6407.3288981884607</v>
      </c>
      <c r="R676" s="97">
        <f t="shared" si="512"/>
        <v>1463.0414721819111</v>
      </c>
      <c r="S676" s="6">
        <f t="shared" si="513"/>
        <v>7467.2350421585907</v>
      </c>
      <c r="T676" s="6"/>
      <c r="U676" s="6"/>
      <c r="V676" s="6">
        <f t="shared" si="514"/>
        <v>849.51370066993775</v>
      </c>
      <c r="W676" s="149">
        <f t="shared" si="545"/>
        <v>0.87594736345501623</v>
      </c>
      <c r="X676" s="97">
        <f t="shared" si="515"/>
        <v>2761.5293276533935</v>
      </c>
      <c r="Y676" s="6">
        <f t="shared" si="516"/>
        <v>1315.3862344443239</v>
      </c>
      <c r="Z676" s="6">
        <f t="shared" si="517"/>
        <v>6241.3595498059613</v>
      </c>
      <c r="AA676" s="6">
        <f t="shared" si="518"/>
        <v>4998.4676908884303</v>
      </c>
      <c r="AB676" s="6">
        <f t="shared" si="519"/>
        <v>272.52315121586855</v>
      </c>
      <c r="AC676" s="6">
        <f t="shared" si="520"/>
        <v>138.07202258435458</v>
      </c>
      <c r="AD676" s="6">
        <f t="array" ref="AD676">SUM(($A676-A646:A676=J646:J676)*(N646:N676))</f>
        <v>26.571007243547182</v>
      </c>
      <c r="AE676" s="6">
        <f t="shared" si="521"/>
        <v>7493250.4824202592</v>
      </c>
      <c r="AF676" s="6">
        <f t="shared" si="546"/>
        <v>2646491.7894254937</v>
      </c>
      <c r="AG676" s="6">
        <f t="shared" si="547"/>
        <v>305454.1844395462</v>
      </c>
      <c r="AH676" s="6">
        <f t="shared" si="522"/>
        <v>3385627.5256964769</v>
      </c>
      <c r="AI676" s="6">
        <f t="shared" si="523"/>
        <v>487718.23570793326</v>
      </c>
      <c r="AJ676" s="6">
        <f t="shared" si="524"/>
        <v>23679.118397677568</v>
      </c>
      <c r="AK676" s="6">
        <f t="shared" si="525"/>
        <v>28944.32731441583</v>
      </c>
      <c r="AL676" s="6">
        <f t="shared" si="526"/>
        <v>2881.6889899723174</v>
      </c>
      <c r="AM676" s="6">
        <f t="shared" si="552"/>
        <v>55505.134702065712</v>
      </c>
      <c r="AN676" s="6">
        <f t="shared" si="527"/>
        <v>612453.6124487333</v>
      </c>
      <c r="AO676" s="6">
        <f t="shared" si="528"/>
        <v>6749.517579751735</v>
      </c>
      <c r="AP676" s="6">
        <f t="shared" si="529"/>
        <v>23.920135270107362</v>
      </c>
      <c r="AQ676" s="14">
        <f t="shared" si="530"/>
        <v>16</v>
      </c>
      <c r="AR676" s="146">
        <f t="shared" si="531"/>
        <v>0</v>
      </c>
      <c r="AS676" s="146">
        <f t="shared" si="532"/>
        <v>0.53</v>
      </c>
      <c r="AT676" s="146">
        <f t="shared" si="533"/>
        <v>1</v>
      </c>
      <c r="AU676" s="77">
        <f t="shared" si="534"/>
        <v>0</v>
      </c>
      <c r="AV676" s="77">
        <f t="shared" si="535"/>
        <v>2940.8226111740678</v>
      </c>
      <c r="AW676" s="77">
        <f t="shared" si="536"/>
        <v>154.78013743021407</v>
      </c>
      <c r="AX676" s="77">
        <f t="shared" si="537"/>
        <v>123.64630603776644</v>
      </c>
      <c r="AY676" s="6">
        <f t="shared" si="554"/>
        <v>3219.2490546420481</v>
      </c>
      <c r="AZ676" s="6">
        <f t="shared" si="538"/>
        <v>519216.05513759376</v>
      </c>
      <c r="BA676" s="6">
        <f t="shared" si="539"/>
        <v>2904.8841385962191</v>
      </c>
      <c r="BB676" s="6">
        <f t="shared" si="540"/>
        <v>1162426.5004384823</v>
      </c>
      <c r="BC676" s="6">
        <f t="shared" si="541"/>
        <v>232485.30008769673</v>
      </c>
      <c r="BD676" s="6">
        <f t="shared" si="542"/>
        <v>44653.744414222798</v>
      </c>
      <c r="BE676" s="6">
        <f t="shared" si="543"/>
        <v>4233917.8148148144</v>
      </c>
      <c r="BF676" s="6">
        <f t="shared" si="548"/>
        <v>3385627.5256964769</v>
      </c>
      <c r="BG676" s="6"/>
      <c r="BH676" s="6"/>
      <c r="BI676" s="51">
        <f t="shared" si="553"/>
        <v>0.39394732376697289</v>
      </c>
      <c r="BT676" s="18"/>
    </row>
    <row r="677" spans="1:72">
      <c r="A677">
        <f t="shared" si="550"/>
        <v>654</v>
      </c>
      <c r="B677" s="30">
        <f t="shared" si="551"/>
        <v>44423</v>
      </c>
      <c r="C677" s="14">
        <f t="shared" si="500"/>
        <v>15</v>
      </c>
      <c r="D677" s="14">
        <f t="shared" si="501"/>
        <v>4</v>
      </c>
      <c r="E677" s="14">
        <f t="shared" si="502"/>
        <v>4</v>
      </c>
      <c r="F677" s="53">
        <f t="shared" si="503"/>
        <v>44423</v>
      </c>
      <c r="G677" s="66">
        <f t="shared" si="504"/>
        <v>3.2</v>
      </c>
      <c r="H677" s="66">
        <f t="shared" si="549"/>
        <v>0.1</v>
      </c>
      <c r="I677" s="172">
        <f t="shared" si="505"/>
        <v>3.8999999999999998E-3</v>
      </c>
      <c r="J677" s="14">
        <f t="shared" si="506"/>
        <v>6</v>
      </c>
      <c r="K677" s="18">
        <f t="shared" si="507"/>
        <v>0.1627160557459599</v>
      </c>
      <c r="L677" s="18">
        <f t="shared" si="508"/>
        <v>6.6666666666666671E-3</v>
      </c>
      <c r="M677" s="6">
        <f t="shared" si="509"/>
        <v>8581.8907859666324</v>
      </c>
      <c r="N677" s="6">
        <f t="shared" si="544"/>
        <v>33.469374065269868</v>
      </c>
      <c r="O677" s="6">
        <f t="shared" si="510"/>
        <v>2088165.7307456499</v>
      </c>
      <c r="P677" s="6">
        <f>IF($B677&lt;$D$12,0,IF('Plot Data'!X627&gt;0,'Plot Data'!X627,MAX(0,MIN($D$15,$O677))))</f>
        <v>7870.3703703703704</v>
      </c>
      <c r="Q677" s="97">
        <f t="shared" si="511"/>
        <v>6391.2916592417096</v>
      </c>
      <c r="R677" s="97">
        <f t="shared" si="512"/>
        <v>1479.0787111286611</v>
      </c>
      <c r="S677" s="6">
        <f t="shared" si="513"/>
        <v>7693.8750586515162</v>
      </c>
      <c r="T677" s="6"/>
      <c r="U677" s="6"/>
      <c r="V677" s="6">
        <f t="shared" si="514"/>
        <v>888.01572731511669</v>
      </c>
      <c r="W677" s="149">
        <f t="shared" si="545"/>
        <v>0.87340081122337632</v>
      </c>
      <c r="X677" s="97">
        <f t="shared" si="515"/>
        <v>1448.1375932574838</v>
      </c>
      <c r="Y677" s="6">
        <f t="shared" si="516"/>
        <v>1362.6157560793429</v>
      </c>
      <c r="Z677" s="6">
        <f t="shared" si="517"/>
        <v>6446.5256307529571</v>
      </c>
      <c r="AA677" s="6">
        <f t="shared" si="518"/>
        <v>5177.9398731015026</v>
      </c>
      <c r="AB677" s="6">
        <f t="shared" si="519"/>
        <v>282.24863262183163</v>
      </c>
      <c r="AC677" s="6">
        <f t="shared" si="520"/>
        <v>143.95235204983268</v>
      </c>
      <c r="AD677" s="6">
        <f t="array" ref="AD677">SUM(($A677-A647:A677=J647:J677)*(N647:N677))</f>
        <v>27.519241680628578</v>
      </c>
      <c r="AE677" s="6">
        <f t="shared" si="521"/>
        <v>7493222.9631785788</v>
      </c>
      <c r="AF677" s="6">
        <f t="shared" si="546"/>
        <v>2632406.6227076007</v>
      </c>
      <c r="AG677" s="6">
        <f t="shared" si="547"/>
        <v>309509.32277821534</v>
      </c>
      <c r="AH677" s="6">
        <f t="shared" si="522"/>
        <v>3387075.6632897346</v>
      </c>
      <c r="AI677" s="6">
        <f t="shared" si="523"/>
        <v>489197.31441906194</v>
      </c>
      <c r="AJ677" s="6">
        <f t="shared" si="524"/>
        <v>24451.867796811901</v>
      </c>
      <c r="AK677" s="6">
        <f t="shared" si="525"/>
        <v>29930.664439445449</v>
      </c>
      <c r="AL677" s="6">
        <f t="shared" si="526"/>
        <v>2992.4660288636878</v>
      </c>
      <c r="AM677" s="6">
        <f t="shared" si="552"/>
        <v>57374.998265121038</v>
      </c>
      <c r="AN677" s="6">
        <f t="shared" si="527"/>
        <v>617659.04171883536</v>
      </c>
      <c r="AO677" s="6">
        <f t="shared" si="528"/>
        <v>6777.0368214323635</v>
      </c>
      <c r="AP677" s="6">
        <f t="shared" si="529"/>
        <v>24.799169236816461</v>
      </c>
      <c r="AQ677" s="14">
        <f t="shared" si="530"/>
        <v>16</v>
      </c>
      <c r="AR677" s="146">
        <f t="shared" si="531"/>
        <v>0</v>
      </c>
      <c r="AS677" s="146">
        <f t="shared" si="532"/>
        <v>0.53</v>
      </c>
      <c r="AT677" s="146">
        <f t="shared" si="533"/>
        <v>1</v>
      </c>
      <c r="AU677" s="77">
        <f t="shared" si="534"/>
        <v>0</v>
      </c>
      <c r="AV677" s="77">
        <f t="shared" si="535"/>
        <v>3040.7852016985289</v>
      </c>
      <c r="AW677" s="77">
        <f t="shared" si="536"/>
        <v>160.04132640518571</v>
      </c>
      <c r="AX677" s="77">
        <f t="shared" si="537"/>
        <v>128.0858810714582</v>
      </c>
      <c r="AY677" s="6">
        <f t="shared" si="554"/>
        <v>3328.9124091751728</v>
      </c>
      <c r="AZ677" s="6">
        <f t="shared" si="538"/>
        <v>522544.96754676895</v>
      </c>
      <c r="BA677" s="6">
        <f t="shared" si="539"/>
        <v>3008.6869101477705</v>
      </c>
      <c r="BB677" s="6">
        <f t="shared" si="540"/>
        <v>1171008.3912244488</v>
      </c>
      <c r="BC677" s="6">
        <f t="shared" si="541"/>
        <v>234201.67824489006</v>
      </c>
      <c r="BD677" s="6">
        <f t="shared" si="542"/>
        <v>44935.993046844633</v>
      </c>
      <c r="BE677" s="6">
        <f t="shared" si="543"/>
        <v>4241788.1851851847</v>
      </c>
      <c r="BF677" s="6">
        <f t="shared" si="548"/>
        <v>3387075.6632897346</v>
      </c>
      <c r="BG677" s="6"/>
      <c r="BH677" s="6"/>
      <c r="BI677" s="51">
        <f t="shared" si="553"/>
        <v>0.39261022392397532</v>
      </c>
      <c r="BT677" s="18"/>
    </row>
    <row r="678" spans="1:72">
      <c r="A678">
        <f t="shared" si="550"/>
        <v>655</v>
      </c>
      <c r="B678" s="30">
        <f t="shared" si="551"/>
        <v>44424</v>
      </c>
      <c r="C678" s="14">
        <f t="shared" si="500"/>
        <v>15</v>
      </c>
      <c r="D678" s="14">
        <f t="shared" si="501"/>
        <v>4</v>
      </c>
      <c r="E678" s="14">
        <f t="shared" si="502"/>
        <v>4</v>
      </c>
      <c r="F678" s="53">
        <f t="shared" si="503"/>
        <v>44424</v>
      </c>
      <c r="G678" s="66">
        <f t="shared" si="504"/>
        <v>3.2</v>
      </c>
      <c r="H678" s="66">
        <f t="shared" si="549"/>
        <v>0.1</v>
      </c>
      <c r="I678" s="172">
        <f t="shared" si="505"/>
        <v>3.8999999999999998E-3</v>
      </c>
      <c r="J678" s="14">
        <f t="shared" si="506"/>
        <v>6</v>
      </c>
      <c r="K678" s="18">
        <f t="shared" si="507"/>
        <v>0.16241059345091693</v>
      </c>
      <c r="L678" s="18">
        <f t="shared" si="508"/>
        <v>6.6666666666666671E-3</v>
      </c>
      <c r="M678" s="6">
        <f t="shared" si="509"/>
        <v>8852.2491073799338</v>
      </c>
      <c r="N678" s="6">
        <f t="shared" si="544"/>
        <v>34.523771518781743</v>
      </c>
      <c r="O678" s="6">
        <f t="shared" si="510"/>
        <v>2078682.5849912539</v>
      </c>
      <c r="P678" s="6">
        <f>IF($B678&lt;$D$12,0,IF('Plot Data'!X628&gt;0,'Plot Data'!X628,MAX(0,MIN($D$15,$O678))))</f>
        <v>7870.3703703703704</v>
      </c>
      <c r="Q678" s="97">
        <f t="shared" si="511"/>
        <v>6374.6450765267537</v>
      </c>
      <c r="R678" s="97">
        <f t="shared" si="512"/>
        <v>1495.7252938436159</v>
      </c>
      <c r="S678" s="6">
        <f t="shared" si="513"/>
        <v>7920.9330272949965</v>
      </c>
      <c r="T678" s="6"/>
      <c r="U678" s="6"/>
      <c r="V678" s="6">
        <f t="shared" si="514"/>
        <v>931.31608008493811</v>
      </c>
      <c r="W678" s="149">
        <f t="shared" si="545"/>
        <v>0.87077274104910751</v>
      </c>
      <c r="X678" s="97">
        <f t="shared" si="515"/>
        <v>3675.0242737986646</v>
      </c>
      <c r="Y678" s="6">
        <f t="shared" si="516"/>
        <v>1411.2431631091581</v>
      </c>
      <c r="Z678" s="6">
        <f t="shared" si="517"/>
        <v>6653.3989942628241</v>
      </c>
      <c r="AA678" s="6">
        <f t="shared" si="518"/>
        <v>5362.7240198148002</v>
      </c>
      <c r="AB678" s="6">
        <f t="shared" si="519"/>
        <v>292.03799515134733</v>
      </c>
      <c r="AC678" s="6">
        <f t="shared" si="520"/>
        <v>150.07782622143003</v>
      </c>
      <c r="AD678" s="6">
        <f t="array" ref="AD678">SUM(($A678-A648:A678=J648:J678)*(N648:N678))</f>
        <v>28.473704527256363</v>
      </c>
      <c r="AE678" s="6">
        <f t="shared" si="521"/>
        <v>7493194.4894740516</v>
      </c>
      <c r="AF678" s="6">
        <f t="shared" si="546"/>
        <v>2618111.044603779</v>
      </c>
      <c r="AG678" s="6">
        <f t="shared" si="547"/>
        <v>311277.62750085845</v>
      </c>
      <c r="AH678" s="6">
        <f t="shared" si="522"/>
        <v>3390750.6875635334</v>
      </c>
      <c r="AI678" s="6">
        <f t="shared" si="523"/>
        <v>490693.03971290553</v>
      </c>
      <c r="AJ678" s="6">
        <f t="shared" si="524"/>
        <v>25239.474746819851</v>
      </c>
      <c r="AK678" s="6">
        <f t="shared" si="525"/>
        <v>30929.301418742129</v>
      </c>
      <c r="AL678" s="6">
        <f t="shared" si="526"/>
        <v>3105.9524932663489</v>
      </c>
      <c r="AM678" s="6">
        <f t="shared" si="552"/>
        <v>59274.728658828331</v>
      </c>
      <c r="AN678" s="6">
        <f t="shared" si="527"/>
        <v>623087.3614341371</v>
      </c>
      <c r="AO678" s="6">
        <f t="shared" si="528"/>
        <v>6805.5105259596203</v>
      </c>
      <c r="AP678" s="6">
        <f t="shared" si="529"/>
        <v>25.696953715565932</v>
      </c>
      <c r="AQ678" s="14">
        <f t="shared" si="530"/>
        <v>16</v>
      </c>
      <c r="AR678" s="146">
        <f t="shared" si="531"/>
        <v>0</v>
      </c>
      <c r="AS678" s="146">
        <f t="shared" si="532"/>
        <v>0.53</v>
      </c>
      <c r="AT678" s="146">
        <f t="shared" si="533"/>
        <v>1</v>
      </c>
      <c r="AU678" s="77">
        <f t="shared" si="534"/>
        <v>0</v>
      </c>
      <c r="AV678" s="77">
        <f t="shared" si="535"/>
        <v>3142.5245333273015</v>
      </c>
      <c r="AW678" s="77">
        <f t="shared" si="536"/>
        <v>165.39602806985795</v>
      </c>
      <c r="AX678" s="77">
        <f t="shared" si="537"/>
        <v>132.65685733226087</v>
      </c>
      <c r="AY678" s="6">
        <f t="shared" si="554"/>
        <v>3440.5774187294201</v>
      </c>
      <c r="AZ678" s="6">
        <f t="shared" si="538"/>
        <v>525985.54496549838</v>
      </c>
      <c r="BA678" s="6">
        <f t="shared" si="539"/>
        <v>3114.5789795360511</v>
      </c>
      <c r="BB678" s="6">
        <f t="shared" si="540"/>
        <v>1179860.6403318287</v>
      </c>
      <c r="BC678" s="6">
        <f t="shared" si="541"/>
        <v>235972.12806636604</v>
      </c>
      <c r="BD678" s="6">
        <f t="shared" si="542"/>
        <v>45228.031041995979</v>
      </c>
      <c r="BE678" s="6">
        <f t="shared" si="543"/>
        <v>4249658.555555555</v>
      </c>
      <c r="BF678" s="6">
        <f t="shared" si="548"/>
        <v>3390750.6875635334</v>
      </c>
      <c r="BG678" s="6"/>
      <c r="BH678" s="6"/>
      <c r="BI678" s="51">
        <f t="shared" si="553"/>
        <v>0.39093989569063647</v>
      </c>
      <c r="BT678" s="18"/>
    </row>
    <row r="679" spans="1:72">
      <c r="A679">
        <f t="shared" si="550"/>
        <v>656</v>
      </c>
      <c r="B679" s="30">
        <f t="shared" si="551"/>
        <v>44425</v>
      </c>
      <c r="C679" s="14">
        <f t="shared" si="500"/>
        <v>15</v>
      </c>
      <c r="D679" s="14">
        <f t="shared" si="501"/>
        <v>4</v>
      </c>
      <c r="E679" s="14">
        <f t="shared" si="502"/>
        <v>4</v>
      </c>
      <c r="F679" s="53">
        <f t="shared" si="503"/>
        <v>44425</v>
      </c>
      <c r="G679" s="66">
        <f t="shared" si="504"/>
        <v>3.2</v>
      </c>
      <c r="H679" s="66">
        <f t="shared" si="549"/>
        <v>0.1</v>
      </c>
      <c r="I679" s="172">
        <f t="shared" si="505"/>
        <v>3.8999999999999998E-3</v>
      </c>
      <c r="J679" s="14">
        <f t="shared" si="506"/>
        <v>6</v>
      </c>
      <c r="K679" s="18">
        <f t="shared" si="507"/>
        <v>0.16202813463463306</v>
      </c>
      <c r="L679" s="18">
        <f t="shared" si="508"/>
        <v>6.6666666666666671E-3</v>
      </c>
      <c r="M679" s="6">
        <f t="shared" si="509"/>
        <v>9121.6283767713558</v>
      </c>
      <c r="N679" s="6">
        <f t="shared" si="544"/>
        <v>35.574350669408282</v>
      </c>
      <c r="O679" s="6">
        <f t="shared" si="510"/>
        <v>2069173.2411373854</v>
      </c>
      <c r="P679" s="6">
        <f>IF($B679&lt;$D$12,0,IF('Plot Data'!X629&gt;0,'Plot Data'!X629,MAX(0,MIN($D$15,$O679))))</f>
        <v>7870.3703703703704</v>
      </c>
      <c r="Q679" s="97">
        <f t="shared" si="511"/>
        <v>6357.3718762182916</v>
      </c>
      <c r="R679" s="97">
        <f t="shared" si="512"/>
        <v>1512.9984941520793</v>
      </c>
      <c r="S679" s="6">
        <f t="shared" si="513"/>
        <v>8152.3616942365516</v>
      </c>
      <c r="T679" s="6"/>
      <c r="U679" s="6"/>
      <c r="V679" s="6">
        <f t="shared" si="514"/>
        <v>969.26668253480307</v>
      </c>
      <c r="W679" s="149">
        <f t="shared" si="545"/>
        <v>0.86806129977806379</v>
      </c>
      <c r="X679" s="97">
        <f t="shared" si="515"/>
        <v>4174.1294087941505</v>
      </c>
      <c r="Y679" s="6">
        <f t="shared" si="516"/>
        <v>1460.1899757567367</v>
      </c>
      <c r="Z679" s="6">
        <f t="shared" si="517"/>
        <v>6865.5126287733065</v>
      </c>
      <c r="AA679" s="6">
        <f t="shared" si="518"/>
        <v>5548.7219078755988</v>
      </c>
      <c r="AB679" s="6">
        <f t="shared" si="519"/>
        <v>301.96476680223719</v>
      </c>
      <c r="AC679" s="6">
        <f t="shared" si="520"/>
        <v>156.33282200596406</v>
      </c>
      <c r="AD679" s="6">
        <f t="array" ref="AD679">SUM(($A679-A649:A679=J649:J679)*(N649:N679))</f>
        <v>29.441564763218125</v>
      </c>
      <c r="AE679" s="6">
        <f t="shared" si="521"/>
        <v>7493165.0479092887</v>
      </c>
      <c r="AF679" s="6">
        <f t="shared" si="546"/>
        <v>2603601.3110333239</v>
      </c>
      <c r="AG679" s="6">
        <f t="shared" si="547"/>
        <v>312491.60328574775</v>
      </c>
      <c r="AH679" s="6">
        <f t="shared" si="522"/>
        <v>3394924.8169723274</v>
      </c>
      <c r="AI679" s="6">
        <f t="shared" si="523"/>
        <v>492206.03820705763</v>
      </c>
      <c r="AJ679" s="6">
        <f t="shared" si="524"/>
        <v>26035.400519061164</v>
      </c>
      <c r="AK679" s="6">
        <f t="shared" si="525"/>
        <v>31944.1273728376</v>
      </c>
      <c r="AL679" s="6">
        <f t="shared" si="526"/>
        <v>3222.1428732994041</v>
      </c>
      <c r="AM679" s="6">
        <f t="shared" si="552"/>
        <v>61201.670765198163</v>
      </c>
      <c r="AN679" s="6">
        <f t="shared" si="527"/>
        <v>628739.60764562327</v>
      </c>
      <c r="AO679" s="6">
        <f t="shared" si="528"/>
        <v>6834.952090722838</v>
      </c>
      <c r="AP679" s="6">
        <f t="shared" si="529"/>
        <v>26.613633034193818</v>
      </c>
      <c r="AQ679" s="14">
        <f t="shared" si="530"/>
        <v>16</v>
      </c>
      <c r="AR679" s="146">
        <f t="shared" si="531"/>
        <v>0</v>
      </c>
      <c r="AS679" s="146">
        <f t="shared" si="532"/>
        <v>0.53</v>
      </c>
      <c r="AT679" s="146">
        <f t="shared" si="533"/>
        <v>1</v>
      </c>
      <c r="AU679" s="77">
        <f t="shared" si="534"/>
        <v>0</v>
      </c>
      <c r="AV679" s="77">
        <f t="shared" si="535"/>
        <v>3245.8256550841143</v>
      </c>
      <c r="AW679" s="77">
        <f t="shared" si="536"/>
        <v>170.83292921495337</v>
      </c>
      <c r="AX679" s="77">
        <f t="shared" si="537"/>
        <v>137.25785772113326</v>
      </c>
      <c r="AY679" s="6">
        <f t="shared" si="554"/>
        <v>3553.916442020201</v>
      </c>
      <c r="AZ679" s="6">
        <f t="shared" si="538"/>
        <v>529539.4614075186</v>
      </c>
      <c r="BA679" s="6">
        <f t="shared" si="539"/>
        <v>3222.473658849136</v>
      </c>
      <c r="BB679" s="6">
        <f t="shared" si="540"/>
        <v>1188982.2687086002</v>
      </c>
      <c r="BC679" s="6">
        <f t="shared" si="541"/>
        <v>237796.45374172032</v>
      </c>
      <c r="BD679" s="6">
        <f t="shared" si="542"/>
        <v>45529.995808798216</v>
      </c>
      <c r="BE679" s="6">
        <f t="shared" si="543"/>
        <v>4257528.9259259254</v>
      </c>
      <c r="BF679" s="6">
        <f t="shared" si="548"/>
        <v>3394924.8169723274</v>
      </c>
      <c r="BG679" s="6"/>
      <c r="BH679" s="6"/>
      <c r="BI679" s="51">
        <f t="shared" si="553"/>
        <v>0.38916704699207277</v>
      </c>
      <c r="BT679" s="18"/>
    </row>
    <row r="680" spans="1:72">
      <c r="A680">
        <f t="shared" si="550"/>
        <v>657</v>
      </c>
      <c r="B680" s="30">
        <f t="shared" si="551"/>
        <v>44426</v>
      </c>
      <c r="C680" s="14">
        <f t="shared" si="500"/>
        <v>15</v>
      </c>
      <c r="D680" s="14">
        <f t="shared" si="501"/>
        <v>4</v>
      </c>
      <c r="E680" s="14">
        <f t="shared" si="502"/>
        <v>4</v>
      </c>
      <c r="F680" s="53">
        <f t="shared" si="503"/>
        <v>44426</v>
      </c>
      <c r="G680" s="66">
        <f t="shared" si="504"/>
        <v>3.2</v>
      </c>
      <c r="H680" s="66">
        <f t="shared" si="549"/>
        <v>0.1</v>
      </c>
      <c r="I680" s="172">
        <f t="shared" si="505"/>
        <v>3.8999999999999998E-3</v>
      </c>
      <c r="J680" s="14">
        <f t="shared" si="506"/>
        <v>6</v>
      </c>
      <c r="K680" s="18">
        <f t="shared" si="507"/>
        <v>0.16162113808616987</v>
      </c>
      <c r="L680" s="18">
        <f t="shared" si="508"/>
        <v>6.6666666666666671E-3</v>
      </c>
      <c r="M680" s="6">
        <f t="shared" si="509"/>
        <v>9392.1982360761704</v>
      </c>
      <c r="N680" s="6">
        <f t="shared" si="544"/>
        <v>36.62957312069706</v>
      </c>
      <c r="O680" s="6">
        <f t="shared" si="510"/>
        <v>2059639.9446465513</v>
      </c>
      <c r="P680" s="6">
        <f>IF($B680&lt;$D$12,0,IF('Plot Data'!X630&gt;0,'Plot Data'!X630,MAX(0,MIN($D$15,$O680))))</f>
        <v>7870.3703703703704</v>
      </c>
      <c r="Q680" s="97">
        <f t="shared" si="511"/>
        <v>6339.4632961515981</v>
      </c>
      <c r="R680" s="97">
        <f t="shared" si="512"/>
        <v>1530.9070742187723</v>
      </c>
      <c r="S680" s="6">
        <f t="shared" si="513"/>
        <v>8385.7203317689437</v>
      </c>
      <c r="T680" s="6"/>
      <c r="U680" s="6"/>
      <c r="V680" s="6">
        <f t="shared" si="514"/>
        <v>1006.4779043072275</v>
      </c>
      <c r="W680" s="149">
        <f t="shared" si="545"/>
        <v>0.86526543419759916</v>
      </c>
      <c r="X680" s="97">
        <f t="shared" si="515"/>
        <v>4480.3579050075077</v>
      </c>
      <c r="Y680" s="6">
        <f t="shared" si="516"/>
        <v>1509.8238340111861</v>
      </c>
      <c r="Z680" s="6">
        <f t="shared" si="517"/>
        <v>7081.7992859039477</v>
      </c>
      <c r="AA680" s="6">
        <f t="shared" si="518"/>
        <v>5737.3305692425074</v>
      </c>
      <c r="AB680" s="6">
        <f t="shared" si="519"/>
        <v>312.06797749029806</v>
      </c>
      <c r="AC680" s="6">
        <f t="shared" si="520"/>
        <v>162.7341038467388</v>
      </c>
      <c r="AD680" s="6">
        <f t="array" ref="AD680">SUM(($A680-A650:A680=J650:J680)*(N650:N680))</f>
        <v>30.426627805304058</v>
      </c>
      <c r="AE680" s="6">
        <f t="shared" si="521"/>
        <v>7493134.6212814832</v>
      </c>
      <c r="AF680" s="6">
        <f t="shared" si="546"/>
        <v>2588876.1274054032</v>
      </c>
      <c r="AG680" s="6">
        <f t="shared" si="547"/>
        <v>313344.23077258462</v>
      </c>
      <c r="AH680" s="6">
        <f t="shared" si="522"/>
        <v>3399405.1748773349</v>
      </c>
      <c r="AI680" s="6">
        <f t="shared" si="523"/>
        <v>493736.94528127642</v>
      </c>
      <c r="AJ680" s="6">
        <f t="shared" si="524"/>
        <v>26835.975635222199</v>
      </c>
      <c r="AK680" s="6">
        <f t="shared" si="525"/>
        <v>32976.528112008746</v>
      </c>
      <c r="AL680" s="6">
        <f t="shared" si="526"/>
        <v>3341.0501191376588</v>
      </c>
      <c r="AM680" s="6">
        <f t="shared" si="552"/>
        <v>63153.553866368609</v>
      </c>
      <c r="AN680" s="6">
        <f t="shared" si="527"/>
        <v>634618.58907850494</v>
      </c>
      <c r="AO680" s="6">
        <f t="shared" si="528"/>
        <v>6865.3787185281417</v>
      </c>
      <c r="AP680" s="6">
        <f t="shared" si="529"/>
        <v>27.548664241835727</v>
      </c>
      <c r="AQ680" s="14">
        <f t="shared" si="530"/>
        <v>16</v>
      </c>
      <c r="AR680" s="146">
        <f t="shared" si="531"/>
        <v>0</v>
      </c>
      <c r="AS680" s="146">
        <f t="shared" si="532"/>
        <v>0.53</v>
      </c>
      <c r="AT680" s="146">
        <f t="shared" si="533"/>
        <v>1</v>
      </c>
      <c r="AU680" s="77">
        <f t="shared" si="534"/>
        <v>0</v>
      </c>
      <c r="AV680" s="77">
        <f t="shared" si="535"/>
        <v>3349.986393611332</v>
      </c>
      <c r="AW680" s="77">
        <f t="shared" si="536"/>
        <v>176.31507334796481</v>
      </c>
      <c r="AX680" s="77">
        <f t="shared" si="537"/>
        <v>141.92344039705148</v>
      </c>
      <c r="AY680" s="6">
        <f t="shared" si="554"/>
        <v>3668.224907356348</v>
      </c>
      <c r="AZ680" s="6">
        <f t="shared" si="538"/>
        <v>533207.68631487491</v>
      </c>
      <c r="BA680" s="6">
        <f t="shared" si="539"/>
        <v>3332.2757589622051</v>
      </c>
      <c r="BB680" s="6">
        <f t="shared" si="540"/>
        <v>1198374.4669446764</v>
      </c>
      <c r="BC680" s="6">
        <f t="shared" si="541"/>
        <v>239674.89338893557</v>
      </c>
      <c r="BD680" s="6">
        <f t="shared" si="542"/>
        <v>45842.063786288512</v>
      </c>
      <c r="BE680" s="6">
        <f t="shared" si="543"/>
        <v>4265399.2962962957</v>
      </c>
      <c r="BF680" s="6">
        <f t="shared" si="548"/>
        <v>3399405.1748773349</v>
      </c>
      <c r="BG680" s="6"/>
      <c r="BH680" s="6"/>
      <c r="BI680" s="51">
        <f t="shared" si="553"/>
        <v>0.38731725837879677</v>
      </c>
      <c r="BT680" s="18"/>
    </row>
    <row r="681" spans="1:72">
      <c r="A681">
        <f t="shared" si="550"/>
        <v>658</v>
      </c>
      <c r="B681" s="30">
        <f t="shared" si="551"/>
        <v>44427</v>
      </c>
      <c r="C681" s="14">
        <f t="shared" si="500"/>
        <v>15</v>
      </c>
      <c r="D681" s="14">
        <f t="shared" si="501"/>
        <v>4</v>
      </c>
      <c r="E681" s="14">
        <f t="shared" si="502"/>
        <v>4</v>
      </c>
      <c r="F681" s="53">
        <f t="shared" si="503"/>
        <v>44427</v>
      </c>
      <c r="G681" s="66">
        <f t="shared" si="504"/>
        <v>3.2</v>
      </c>
      <c r="H681" s="66">
        <f t="shared" si="549"/>
        <v>0.1</v>
      </c>
      <c r="I681" s="172">
        <f t="shared" si="505"/>
        <v>3.8999999999999998E-3</v>
      </c>
      <c r="J681" s="14">
        <f t="shared" si="506"/>
        <v>6</v>
      </c>
      <c r="K681" s="18">
        <f t="shared" si="507"/>
        <v>0.16119530335728749</v>
      </c>
      <c r="L681" s="18">
        <f t="shared" si="508"/>
        <v>6.6666666666666671E-3</v>
      </c>
      <c r="M681" s="6">
        <f t="shared" si="509"/>
        <v>9663.7683535547039</v>
      </c>
      <c r="N681" s="6">
        <f t="shared" si="544"/>
        <v>37.688696578863343</v>
      </c>
      <c r="O681" s="6">
        <f t="shared" si="510"/>
        <v>2050084.6110065514</v>
      </c>
      <c r="P681" s="6">
        <f>IF($B681&lt;$D$12,0,IF('Plot Data'!X631&gt;0,'Plot Data'!X631,MAX(0,MIN($D$15,$O681))))</f>
        <v>7870.3703703703704</v>
      </c>
      <c r="Q681" s="97">
        <f t="shared" si="511"/>
        <v>6320.9081316303709</v>
      </c>
      <c r="R681" s="97">
        <f t="shared" si="512"/>
        <v>1549.4622387399991</v>
      </c>
      <c r="S681" s="6">
        <f t="shared" si="513"/>
        <v>8620.3995919179833</v>
      </c>
      <c r="T681" s="6"/>
      <c r="U681" s="6"/>
      <c r="V681" s="6">
        <f t="shared" si="514"/>
        <v>1043.3687616367199</v>
      </c>
      <c r="W681" s="149">
        <f t="shared" si="545"/>
        <v>0.86238428676960954</v>
      </c>
      <c r="X681" s="97">
        <f t="shared" si="515"/>
        <v>4195.2101339088194</v>
      </c>
      <c r="Y681" s="6">
        <f t="shared" si="516"/>
        <v>1560.3398874514903</v>
      </c>
      <c r="Z681" s="6">
        <f t="shared" si="517"/>
        <v>7297.3027014170848</v>
      </c>
      <c r="AA681" s="6">
        <f t="shared" si="518"/>
        <v>5929.291572315663</v>
      </c>
      <c r="AB681" s="6">
        <f t="shared" si="519"/>
        <v>322.32628153764784</v>
      </c>
      <c r="AC681" s="6">
        <f t="shared" si="520"/>
        <v>169.31216804557533</v>
      </c>
      <c r="AD681" s="6">
        <f t="array" ref="AD681">SUM(($A681-A651:A681=J651:J681)*(N651:N681))</f>
        <v>31.426812449920664</v>
      </c>
      <c r="AE681" s="6">
        <f t="shared" si="521"/>
        <v>7493103.1944690337</v>
      </c>
      <c r="AF681" s="6">
        <f t="shared" si="546"/>
        <v>2573934.8196818549</v>
      </c>
      <c r="AG681" s="6">
        <f t="shared" si="547"/>
        <v>314426.56000866945</v>
      </c>
      <c r="AH681" s="6">
        <f t="shared" si="522"/>
        <v>3403600.3850112436</v>
      </c>
      <c r="AI681" s="6">
        <f t="shared" si="523"/>
        <v>495286.40752001642</v>
      </c>
      <c r="AJ681" s="6">
        <f t="shared" si="524"/>
        <v>27642.101399908326</v>
      </c>
      <c r="AK681" s="6">
        <f t="shared" si="525"/>
        <v>34022.21295957252</v>
      </c>
      <c r="AL681" s="6">
        <f t="shared" si="526"/>
        <v>3462.6374201798108</v>
      </c>
      <c r="AM681" s="6">
        <f t="shared" si="552"/>
        <v>65126.95177966066</v>
      </c>
      <c r="AN681" s="6">
        <f t="shared" si="527"/>
        <v>640728.07046757767</v>
      </c>
      <c r="AO681" s="6">
        <f t="shared" si="528"/>
        <v>6896.8055309780621</v>
      </c>
      <c r="AP681" s="6">
        <f t="shared" si="529"/>
        <v>28.501284291648258</v>
      </c>
      <c r="AQ681" s="14">
        <f t="shared" si="530"/>
        <v>16</v>
      </c>
      <c r="AR681" s="146">
        <f t="shared" si="531"/>
        <v>0</v>
      </c>
      <c r="AS681" s="146">
        <f t="shared" si="532"/>
        <v>0.53</v>
      </c>
      <c r="AT681" s="146">
        <f t="shared" si="533"/>
        <v>1</v>
      </c>
      <c r="AU681" s="77">
        <f t="shared" si="534"/>
        <v>0</v>
      </c>
      <c r="AV681" s="77">
        <f t="shared" si="535"/>
        <v>3456.78560858736</v>
      </c>
      <c r="AW681" s="77">
        <f t="shared" si="536"/>
        <v>181.93608466249262</v>
      </c>
      <c r="AX681" s="77">
        <f t="shared" si="537"/>
        <v>146.67194942044011</v>
      </c>
      <c r="AY681" s="6">
        <f t="shared" si="554"/>
        <v>3785.393642670293</v>
      </c>
      <c r="AZ681" s="6">
        <f t="shared" si="538"/>
        <v>536993.07995754515</v>
      </c>
      <c r="BA681" s="6">
        <f t="shared" si="539"/>
        <v>3443.9225589378789</v>
      </c>
      <c r="BB681" s="6">
        <f t="shared" si="540"/>
        <v>1208038.235298231</v>
      </c>
      <c r="BC681" s="6">
        <f t="shared" si="541"/>
        <v>241607.64705964652</v>
      </c>
      <c r="BD681" s="6">
        <f t="shared" si="542"/>
        <v>46164.390067826163</v>
      </c>
      <c r="BE681" s="6">
        <f t="shared" si="543"/>
        <v>4273269.666666666</v>
      </c>
      <c r="BF681" s="6">
        <f t="shared" si="548"/>
        <v>3403600.3850112436</v>
      </c>
      <c r="BG681" s="6"/>
      <c r="BH681" s="6"/>
      <c r="BI681" s="51">
        <f t="shared" si="553"/>
        <v>0.38546931821552144</v>
      </c>
      <c r="BT681" s="18"/>
    </row>
    <row r="682" spans="1:72">
      <c r="A682">
        <f t="shared" si="550"/>
        <v>659</v>
      </c>
      <c r="B682" s="30">
        <f t="shared" si="551"/>
        <v>44428</v>
      </c>
      <c r="C682" s="14">
        <f t="shared" si="500"/>
        <v>15</v>
      </c>
      <c r="D682" s="14">
        <f t="shared" si="501"/>
        <v>4</v>
      </c>
      <c r="E682" s="14">
        <f t="shared" si="502"/>
        <v>4</v>
      </c>
      <c r="F682" s="53">
        <f t="shared" si="503"/>
        <v>44428</v>
      </c>
      <c r="G682" s="66">
        <f t="shared" si="504"/>
        <v>3.2</v>
      </c>
      <c r="H682" s="66">
        <f t="shared" si="549"/>
        <v>0.1</v>
      </c>
      <c r="I682" s="172">
        <f t="shared" si="505"/>
        <v>3.8999999999999998E-3</v>
      </c>
      <c r="J682" s="14">
        <f t="shared" si="506"/>
        <v>6</v>
      </c>
      <c r="K682" s="18">
        <f t="shared" si="507"/>
        <v>0.16076868802726688</v>
      </c>
      <c r="L682" s="18">
        <f t="shared" si="508"/>
        <v>6.6666666666666671E-3</v>
      </c>
      <c r="M682" s="6">
        <f t="shared" si="509"/>
        <v>9936.7751671425558</v>
      </c>
      <c r="N682" s="6">
        <f t="shared" si="544"/>
        <v>38.753423151855969</v>
      </c>
      <c r="O682" s="6">
        <f t="shared" si="510"/>
        <v>2040510.1396193011</v>
      </c>
      <c r="P682" s="6">
        <f>IF($B682&lt;$D$12,0,IF('Plot Data'!X632&gt;0,'Plot Data'!X632,MAX(0,MIN($D$15,$O682))))</f>
        <v>7870.3703703703704</v>
      </c>
      <c r="Q682" s="97">
        <f t="shared" si="511"/>
        <v>6301.6935312763053</v>
      </c>
      <c r="R682" s="97">
        <f t="shared" si="512"/>
        <v>1568.6768390940645</v>
      </c>
      <c r="S682" s="6">
        <f t="shared" si="513"/>
        <v>8855.0594042351568</v>
      </c>
      <c r="T682" s="6"/>
      <c r="U682" s="6"/>
      <c r="V682" s="6">
        <f t="shared" si="514"/>
        <v>1081.7157629073999</v>
      </c>
      <c r="W682" s="149">
        <f t="shared" si="545"/>
        <v>0.85941744237625861</v>
      </c>
      <c r="X682" s="97">
        <f t="shared" si="515"/>
        <v>4799.4179313640279</v>
      </c>
      <c r="Y682" s="6">
        <f t="shared" si="516"/>
        <v>1611.6314076882393</v>
      </c>
      <c r="Z682" s="6">
        <f t="shared" si="517"/>
        <v>7513.7585888609365</v>
      </c>
      <c r="AA682" s="6">
        <f t="shared" si="518"/>
        <v>6124.1993492153088</v>
      </c>
      <c r="AB682" s="6">
        <f t="shared" si="519"/>
        <v>332.66994971314119</v>
      </c>
      <c r="AC682" s="6">
        <f t="shared" si="520"/>
        <v>176.08574055198804</v>
      </c>
      <c r="AD682" s="6">
        <f t="array" ref="AD682">SUM(($A682-A652:A682=J652:J682)*(N652:N682))</f>
        <v>32.435320097031266</v>
      </c>
      <c r="AE682" s="6">
        <f t="shared" si="521"/>
        <v>7493070.7591489367</v>
      </c>
      <c r="AF682" s="6">
        <f t="shared" si="546"/>
        <v>2558778.0667463434</v>
      </c>
      <c r="AG682" s="6">
        <f t="shared" si="547"/>
        <v>314847.11984567432</v>
      </c>
      <c r="AH682" s="6">
        <f t="shared" si="522"/>
        <v>3408399.8029426076</v>
      </c>
      <c r="AI682" s="6">
        <f t="shared" si="523"/>
        <v>496855.08435911051</v>
      </c>
      <c r="AJ682" s="6">
        <f t="shared" si="524"/>
        <v>28453.486570501704</v>
      </c>
      <c r="AK682" s="6">
        <f t="shared" si="525"/>
        <v>35079.102249505013</v>
      </c>
      <c r="AL682" s="6">
        <f t="shared" si="526"/>
        <v>3586.7863092439325</v>
      </c>
      <c r="AM682" s="6">
        <f t="shared" si="552"/>
        <v>67119.375129250649</v>
      </c>
      <c r="AN682" s="6">
        <f t="shared" si="527"/>
        <v>647071.31012593908</v>
      </c>
      <c r="AO682" s="6">
        <f t="shared" si="528"/>
        <v>6929.2408510750929</v>
      </c>
      <c r="AP682" s="6">
        <f t="shared" si="529"/>
        <v>29.47061122384353</v>
      </c>
      <c r="AQ682" s="14">
        <f t="shared" si="530"/>
        <v>16</v>
      </c>
      <c r="AR682" s="146">
        <f t="shared" si="531"/>
        <v>0</v>
      </c>
      <c r="AS682" s="146">
        <f t="shared" si="532"/>
        <v>0.53</v>
      </c>
      <c r="AT682" s="146">
        <f t="shared" si="533"/>
        <v>1</v>
      </c>
      <c r="AU682" s="77">
        <f t="shared" si="534"/>
        <v>0</v>
      </c>
      <c r="AV682" s="77">
        <f t="shared" si="535"/>
        <v>3565.6859404526376</v>
      </c>
      <c r="AW682" s="77">
        <f t="shared" si="536"/>
        <v>187.66768107645458</v>
      </c>
      <c r="AX682" s="77">
        <f t="shared" si="537"/>
        <v>151.49335232269448</v>
      </c>
      <c r="AY682" s="6">
        <f t="shared" si="554"/>
        <v>3904.846973851787</v>
      </c>
      <c r="AZ682" s="6">
        <f t="shared" si="538"/>
        <v>540897.92693139694</v>
      </c>
      <c r="BA682" s="6">
        <f t="shared" si="539"/>
        <v>3557.3029783493175</v>
      </c>
      <c r="BB682" s="6">
        <f t="shared" si="540"/>
        <v>1217975.0104653735</v>
      </c>
      <c r="BC682" s="6">
        <f t="shared" si="541"/>
        <v>243595.00209307505</v>
      </c>
      <c r="BD682" s="6">
        <f t="shared" si="542"/>
        <v>46497.060017539305</v>
      </c>
      <c r="BE682" s="6">
        <f t="shared" si="543"/>
        <v>4281140.0370370364</v>
      </c>
      <c r="BF682" s="6">
        <f t="shared" si="548"/>
        <v>3408399.8029426076</v>
      </c>
      <c r="BG682" s="6"/>
      <c r="BH682" s="6"/>
      <c r="BI682" s="51">
        <f t="shared" si="553"/>
        <v>0.38350434407460532</v>
      </c>
      <c r="BT682" s="18"/>
    </row>
    <row r="683" spans="1:72">
      <c r="A683">
        <f t="shared" si="550"/>
        <v>660</v>
      </c>
      <c r="B683" s="30">
        <f t="shared" si="551"/>
        <v>44429</v>
      </c>
      <c r="C683" s="14">
        <f t="shared" si="500"/>
        <v>15</v>
      </c>
      <c r="D683" s="14">
        <f t="shared" si="501"/>
        <v>4</v>
      </c>
      <c r="E683" s="14">
        <f t="shared" si="502"/>
        <v>4</v>
      </c>
      <c r="F683" s="53">
        <f t="shared" si="503"/>
        <v>44429</v>
      </c>
      <c r="G683" s="66">
        <f t="shared" si="504"/>
        <v>3.2</v>
      </c>
      <c r="H683" s="66">
        <f t="shared" si="549"/>
        <v>0.1</v>
      </c>
      <c r="I683" s="172">
        <f t="shared" si="505"/>
        <v>3.8999999999999998E-3</v>
      </c>
      <c r="J683" s="14">
        <f t="shared" si="506"/>
        <v>6</v>
      </c>
      <c r="K683" s="18">
        <f t="shared" si="507"/>
        <v>0.16031372254130535</v>
      </c>
      <c r="L683" s="18">
        <f t="shared" si="508"/>
        <v>6.6666666666666671E-3</v>
      </c>
      <c r="M683" s="6">
        <f t="shared" si="509"/>
        <v>10209.057725149687</v>
      </c>
      <c r="N683" s="6">
        <f t="shared" si="544"/>
        <v>39.815325128083778</v>
      </c>
      <c r="O683" s="6">
        <f t="shared" si="510"/>
        <v>2030918.6393796969</v>
      </c>
      <c r="P683" s="6">
        <f>IF($B683&lt;$D$12,0,IF('Plot Data'!X633&gt;0,'Plot Data'!X633,MAX(0,MIN($D$15,$O683))))</f>
        <v>7870.3703703703704</v>
      </c>
      <c r="Q683" s="97">
        <f t="shared" si="511"/>
        <v>6281.8082552966735</v>
      </c>
      <c r="R683" s="97">
        <f t="shared" si="512"/>
        <v>1588.5621150736974</v>
      </c>
      <c r="S683" s="6">
        <f t="shared" si="513"/>
        <v>9090.5080840555365</v>
      </c>
      <c r="T683" s="6"/>
      <c r="U683" s="6"/>
      <c r="V683" s="6">
        <f t="shared" si="514"/>
        <v>1118.5496410941498</v>
      </c>
      <c r="W683" s="149">
        <f t="shared" si="545"/>
        <v>0.85636421110582106</v>
      </c>
      <c r="X683" s="97">
        <f t="shared" si="515"/>
        <v>2791.91732918553</v>
      </c>
      <c r="Y683" s="6">
        <f t="shared" si="516"/>
        <v>1663.349748565706</v>
      </c>
      <c r="Z683" s="6">
        <f t="shared" si="517"/>
        <v>7731.0146828437637</v>
      </c>
      <c r="AA683" s="6">
        <f t="shared" si="518"/>
        <v>6320.7290445496828</v>
      </c>
      <c r="AB683" s="6">
        <f t="shared" si="519"/>
        <v>343.2756314386653</v>
      </c>
      <c r="AC683" s="6">
        <f t="shared" si="520"/>
        <v>183.03154076418457</v>
      </c>
      <c r="AD683" s="6">
        <f t="array" ref="AD683">SUM(($A683-A653:A683=J653:J683)*(N653:N683))</f>
        <v>33.469374065269868</v>
      </c>
      <c r="AE683" s="6">
        <f t="shared" si="521"/>
        <v>7493037.2897748714</v>
      </c>
      <c r="AF683" s="6">
        <f t="shared" si="546"/>
        <v>2543405.7504069912</v>
      </c>
      <c r="AG683" s="6">
        <f t="shared" si="547"/>
        <v>317218.46113069128</v>
      </c>
      <c r="AH683" s="6">
        <f t="shared" si="522"/>
        <v>3411191.7202717932</v>
      </c>
      <c r="AI683" s="6">
        <f t="shared" si="523"/>
        <v>498443.64647418418</v>
      </c>
      <c r="AJ683" s="6">
        <f t="shared" si="524"/>
        <v>29268.179864241916</v>
      </c>
      <c r="AK683" s="6">
        <f t="shared" si="525"/>
        <v>36146.112256360429</v>
      </c>
      <c r="AL683" s="6">
        <f t="shared" si="526"/>
        <v>3713.5610258531433</v>
      </c>
      <c r="AM683" s="6">
        <f t="shared" si="552"/>
        <v>69127.853146455484</v>
      </c>
      <c r="AN683" s="6">
        <f t="shared" si="527"/>
        <v>653649.85834474489</v>
      </c>
      <c r="AO683" s="6">
        <f t="shared" si="528"/>
        <v>6962.710225140363</v>
      </c>
      <c r="AP683" s="6">
        <f t="shared" si="529"/>
        <v>30.45609219837544</v>
      </c>
      <c r="AQ683" s="14">
        <f t="shared" si="530"/>
        <v>16</v>
      </c>
      <c r="AR683" s="146">
        <f t="shared" si="531"/>
        <v>0</v>
      </c>
      <c r="AS683" s="146">
        <f t="shared" si="532"/>
        <v>0.53</v>
      </c>
      <c r="AT683" s="146">
        <f t="shared" si="533"/>
        <v>1</v>
      </c>
      <c r="AU683" s="77">
        <f t="shared" si="534"/>
        <v>0</v>
      </c>
      <c r="AV683" s="77">
        <f t="shared" si="535"/>
        <v>3674.1919101635026</v>
      </c>
      <c r="AW683" s="77">
        <f t="shared" si="536"/>
        <v>193.37852158755274</v>
      </c>
      <c r="AX683" s="77">
        <f t="shared" si="537"/>
        <v>156.35487636517638</v>
      </c>
      <c r="AY683" s="6">
        <f t="shared" si="554"/>
        <v>4023.9253081162319</v>
      </c>
      <c r="AZ683" s="6">
        <f t="shared" si="538"/>
        <v>544921.85223951319</v>
      </c>
      <c r="BA683" s="6">
        <f t="shared" si="539"/>
        <v>3672.2567288456316</v>
      </c>
      <c r="BB683" s="6">
        <f t="shared" si="540"/>
        <v>1228184.0681905232</v>
      </c>
      <c r="BC683" s="6">
        <f t="shared" si="541"/>
        <v>245636.813638105</v>
      </c>
      <c r="BD683" s="6">
        <f t="shared" si="542"/>
        <v>46840.335648977969</v>
      </c>
      <c r="BE683" s="6">
        <f t="shared" si="543"/>
        <v>4289010.4074074067</v>
      </c>
      <c r="BF683" s="6">
        <f t="shared" si="548"/>
        <v>3411191.7202717932</v>
      </c>
      <c r="BG683" s="6"/>
      <c r="BH683" s="6"/>
      <c r="BI683" s="51">
        <f t="shared" si="553"/>
        <v>0.38177098296859402</v>
      </c>
      <c r="BT683" s="18"/>
    </row>
    <row r="684" spans="1:72">
      <c r="A684">
        <f t="shared" si="550"/>
        <v>661</v>
      </c>
      <c r="B684" s="30">
        <f t="shared" si="551"/>
        <v>44430</v>
      </c>
      <c r="C684" s="14">
        <f t="shared" si="500"/>
        <v>15</v>
      </c>
      <c r="D684" s="14">
        <f t="shared" si="501"/>
        <v>4</v>
      </c>
      <c r="E684" s="14">
        <f t="shared" si="502"/>
        <v>4</v>
      </c>
      <c r="F684" s="53">
        <f t="shared" si="503"/>
        <v>44430</v>
      </c>
      <c r="G684" s="66">
        <f t="shared" si="504"/>
        <v>3.2</v>
      </c>
      <c r="H684" s="66">
        <f t="shared" si="549"/>
        <v>0.1</v>
      </c>
      <c r="I684" s="172">
        <f t="shared" si="505"/>
        <v>3.8999999999999998E-3</v>
      </c>
      <c r="J684" s="14">
        <f t="shared" si="506"/>
        <v>6</v>
      </c>
      <c r="K684" s="18">
        <f t="shared" si="507"/>
        <v>0.15991123693506015</v>
      </c>
      <c r="L684" s="18">
        <f t="shared" si="508"/>
        <v>6.6666666666666671E-3</v>
      </c>
      <c r="M684" s="6">
        <f t="shared" si="509"/>
        <v>10485.237439742566</v>
      </c>
      <c r="N684" s="6">
        <f t="shared" si="544"/>
        <v>40.892426014996005</v>
      </c>
      <c r="O684" s="6">
        <f t="shared" si="510"/>
        <v>2021312.6137267472</v>
      </c>
      <c r="P684" s="6">
        <f>IF($B684&lt;$D$12,0,IF('Plot Data'!X634&gt;0,'Plot Data'!X634,MAX(0,MIN($D$15,$O684))))</f>
        <v>7870.3703703703704</v>
      </c>
      <c r="Q684" s="97">
        <f t="shared" si="511"/>
        <v>6261.2440030871048</v>
      </c>
      <c r="R684" s="97">
        <f t="shared" si="512"/>
        <v>1609.1263672832656</v>
      </c>
      <c r="S684" s="6">
        <f t="shared" si="513"/>
        <v>9322.5153765614159</v>
      </c>
      <c r="T684" s="6"/>
      <c r="U684" s="6"/>
      <c r="V684" s="6">
        <f t="shared" si="514"/>
        <v>1162.7220631811506</v>
      </c>
      <c r="W684" s="149">
        <f t="shared" si="545"/>
        <v>0.85322532202974921</v>
      </c>
      <c r="X684" s="97">
        <f t="shared" si="515"/>
        <v>1474.2508504407715</v>
      </c>
      <c r="Y684" s="6">
        <f t="shared" si="516"/>
        <v>1716.3781571933266</v>
      </c>
      <c r="Z684" s="6">
        <f t="shared" si="517"/>
        <v>7949.4201337140448</v>
      </c>
      <c r="AA684" s="6">
        <f t="shared" si="518"/>
        <v>6522.2369973346404</v>
      </c>
      <c r="AB684" s="6">
        <f t="shared" si="519"/>
        <v>354.08996429519738</v>
      </c>
      <c r="AC684" s="6">
        <f t="shared" si="520"/>
        <v>190.2603383439974</v>
      </c>
      <c r="AD684" s="6">
        <f t="array" ref="AD684">SUM(($A684-A654:A684=J654:J684)*(N654:N684))</f>
        <v>34.523771518781743</v>
      </c>
      <c r="AE684" s="6">
        <f t="shared" si="521"/>
        <v>7493002.7660033526</v>
      </c>
      <c r="AF684" s="6">
        <f t="shared" si="546"/>
        <v>2527821.9910273426</v>
      </c>
      <c r="AG684" s="6">
        <f t="shared" si="547"/>
        <v>320842.73222015647</v>
      </c>
      <c r="AH684" s="6">
        <f t="shared" si="522"/>
        <v>3412665.9711222341</v>
      </c>
      <c r="AI684" s="6">
        <f t="shared" si="523"/>
        <v>500052.77284146746</v>
      </c>
      <c r="AJ684" s="6">
        <f t="shared" si="524"/>
        <v>30087.619013077114</v>
      </c>
      <c r="AK684" s="6">
        <f t="shared" si="525"/>
        <v>37219.205428444635</v>
      </c>
      <c r="AL684" s="6">
        <f t="shared" si="526"/>
        <v>3842.8668802855614</v>
      </c>
      <c r="AM684" s="6">
        <f t="shared" si="552"/>
        <v>71149.691321807317</v>
      </c>
      <c r="AN684" s="6">
        <f t="shared" si="527"/>
        <v>660469.60747033358</v>
      </c>
      <c r="AO684" s="6">
        <f t="shared" si="528"/>
        <v>6997.2339966591444</v>
      </c>
      <c r="AP684" s="6">
        <f t="shared" si="529"/>
        <v>31.456739318111563</v>
      </c>
      <c r="AQ684" s="14">
        <f t="shared" si="530"/>
        <v>16</v>
      </c>
      <c r="AR684" s="146">
        <f t="shared" si="531"/>
        <v>0</v>
      </c>
      <c r="AS684" s="146">
        <f t="shared" si="532"/>
        <v>0.53</v>
      </c>
      <c r="AT684" s="146">
        <f t="shared" si="533"/>
        <v>1</v>
      </c>
      <c r="AU684" s="77">
        <f t="shared" si="534"/>
        <v>0</v>
      </c>
      <c r="AV684" s="77">
        <f t="shared" si="535"/>
        <v>3783.1774494914816</v>
      </c>
      <c r="AW684" s="77">
        <f t="shared" si="536"/>
        <v>199.11460260481482</v>
      </c>
      <c r="AX684" s="77">
        <f t="shared" si="537"/>
        <v>161.33954677617268</v>
      </c>
      <c r="AY684" s="6">
        <f t="shared" si="554"/>
        <v>4143.6315988724691</v>
      </c>
      <c r="AZ684" s="6">
        <f t="shared" si="538"/>
        <v>549065.48383838567</v>
      </c>
      <c r="BA684" s="6">
        <f t="shared" si="539"/>
        <v>3788.6451845166739</v>
      </c>
      <c r="BB684" s="6">
        <f t="shared" si="540"/>
        <v>1238669.3056302657</v>
      </c>
      <c r="BC684" s="6">
        <f t="shared" si="541"/>
        <v>247733.86112605353</v>
      </c>
      <c r="BD684" s="6">
        <f t="shared" si="542"/>
        <v>47194.425613273168</v>
      </c>
      <c r="BE684" s="6">
        <f t="shared" si="543"/>
        <v>4296880.7777777771</v>
      </c>
      <c r="BF684" s="6">
        <f t="shared" si="548"/>
        <v>3412665.9711222341</v>
      </c>
      <c r="BG684" s="6"/>
      <c r="BH684" s="6"/>
      <c r="BI684" s="51">
        <f t="shared" si="553"/>
        <v>0.38017665443448534</v>
      </c>
      <c r="BT684" s="18"/>
    </row>
    <row r="685" spans="1:72">
      <c r="A685">
        <f t="shared" si="550"/>
        <v>662</v>
      </c>
      <c r="B685" s="30">
        <f t="shared" si="551"/>
        <v>44431</v>
      </c>
      <c r="C685" s="14">
        <f t="shared" si="500"/>
        <v>15</v>
      </c>
      <c r="D685" s="14">
        <f t="shared" si="501"/>
        <v>4</v>
      </c>
      <c r="E685" s="14">
        <f t="shared" si="502"/>
        <v>4</v>
      </c>
      <c r="F685" s="53">
        <f t="shared" si="503"/>
        <v>44431</v>
      </c>
      <c r="G685" s="66">
        <f t="shared" si="504"/>
        <v>3.2</v>
      </c>
      <c r="H685" s="66">
        <f t="shared" si="549"/>
        <v>0.1</v>
      </c>
      <c r="I685" s="172">
        <f t="shared" si="505"/>
        <v>3.8999999999999998E-3</v>
      </c>
      <c r="J685" s="14">
        <f t="shared" si="506"/>
        <v>6</v>
      </c>
      <c r="K685" s="18">
        <f t="shared" si="507"/>
        <v>0.15954007889607824</v>
      </c>
      <c r="L685" s="18">
        <f t="shared" si="508"/>
        <v>6.6666666666666671E-3</v>
      </c>
      <c r="M685" s="6">
        <f t="shared" si="509"/>
        <v>10763.755194180105</v>
      </c>
      <c r="N685" s="6">
        <f t="shared" si="544"/>
        <v>41.978645257302404</v>
      </c>
      <c r="O685" s="6">
        <f t="shared" si="510"/>
        <v>2011694.3357015364</v>
      </c>
      <c r="P685" s="6">
        <f>IF($B685&lt;$D$12,0,IF('Plot Data'!X635&gt;0,'Plot Data'!X635,MAX(0,MIN($D$15,$O685))))</f>
        <v>7870.3703703703704</v>
      </c>
      <c r="Q685" s="97">
        <f t="shared" si="511"/>
        <v>6239.9861132923706</v>
      </c>
      <c r="R685" s="97">
        <f t="shared" si="512"/>
        <v>1630.3842570779998</v>
      </c>
      <c r="S685" s="6">
        <f t="shared" si="513"/>
        <v>9551.4424227730651</v>
      </c>
      <c r="T685" s="6"/>
      <c r="U685" s="6"/>
      <c r="V685" s="6">
        <f t="shared" si="514"/>
        <v>1212.3127714070404</v>
      </c>
      <c r="W685" s="149">
        <f t="shared" si="545"/>
        <v>0.85000138752567955</v>
      </c>
      <c r="X685" s="97">
        <f t="shared" si="515"/>
        <v>3848.0788170215387</v>
      </c>
      <c r="Y685" s="6">
        <f t="shared" si="516"/>
        <v>1770.4498214759869</v>
      </c>
      <c r="Z685" s="6">
        <f t="shared" si="517"/>
        <v>8167.2461801197496</v>
      </c>
      <c r="AA685" s="6">
        <f t="shared" si="518"/>
        <v>6727.7093216087496</v>
      </c>
      <c r="AB685" s="6">
        <f t="shared" si="519"/>
        <v>364.86513507085425</v>
      </c>
      <c r="AC685" s="6">
        <f t="shared" si="520"/>
        <v>197.77249776495003</v>
      </c>
      <c r="AD685" s="6">
        <f t="array" ref="AD685">SUM(($A685-A655:A685=J655:J685)*(N655:N685))</f>
        <v>35.574350669408282</v>
      </c>
      <c r="AE685" s="6">
        <f t="shared" si="521"/>
        <v>7492967.1916526835</v>
      </c>
      <c r="AF685" s="6">
        <f t="shared" si="546"/>
        <v>2512030.5624912772</v>
      </c>
      <c r="AG685" s="6">
        <f t="shared" si="547"/>
        <v>322022.32674502028</v>
      </c>
      <c r="AH685" s="6">
        <f t="shared" si="522"/>
        <v>3416514.0499392557</v>
      </c>
      <c r="AI685" s="6">
        <f t="shared" si="523"/>
        <v>501683.15709854546</v>
      </c>
      <c r="AJ685" s="6">
        <f t="shared" si="524"/>
        <v>30913.678205661483</v>
      </c>
      <c r="AK685" s="6">
        <f t="shared" si="525"/>
        <v>38293.877151884779</v>
      </c>
      <c r="AL685" s="6">
        <f t="shared" si="526"/>
        <v>3974.385166922058</v>
      </c>
      <c r="AM685" s="6">
        <f t="shared" si="552"/>
        <v>73181.940524468315</v>
      </c>
      <c r="AN685" s="6">
        <f t="shared" si="527"/>
        <v>667535.1548541052</v>
      </c>
      <c r="AO685" s="6">
        <f t="shared" si="528"/>
        <v>7032.8083473285524</v>
      </c>
      <c r="AP685" s="6">
        <f t="shared" si="529"/>
        <v>32.471117338418871</v>
      </c>
      <c r="AQ685" s="14">
        <f t="shared" si="530"/>
        <v>16</v>
      </c>
      <c r="AR685" s="146">
        <f t="shared" si="531"/>
        <v>0</v>
      </c>
      <c r="AS685" s="146">
        <f t="shared" si="532"/>
        <v>0.53</v>
      </c>
      <c r="AT685" s="146">
        <f t="shared" si="533"/>
        <v>1</v>
      </c>
      <c r="AU685" s="77">
        <f t="shared" si="534"/>
        <v>0</v>
      </c>
      <c r="AV685" s="77">
        <f t="shared" si="535"/>
        <v>3892.5658928118351</v>
      </c>
      <c r="AW685" s="77">
        <f t="shared" si="536"/>
        <v>204.87188909535973</v>
      </c>
      <c r="AX685" s="77">
        <f t="shared" si="537"/>
        <v>166.42228321874279</v>
      </c>
      <c r="AY685" s="6">
        <f t="shared" si="554"/>
        <v>4263.8600651259376</v>
      </c>
      <c r="AZ685" s="6">
        <f t="shared" si="538"/>
        <v>553329.34390351165</v>
      </c>
      <c r="BA685" s="6">
        <f t="shared" si="539"/>
        <v>3906.2569911447522</v>
      </c>
      <c r="BB685" s="6">
        <f t="shared" si="540"/>
        <v>1249433.0608244459</v>
      </c>
      <c r="BC685" s="6">
        <f t="shared" si="541"/>
        <v>249886.61216488955</v>
      </c>
      <c r="BD685" s="6">
        <f t="shared" si="542"/>
        <v>47559.290748344021</v>
      </c>
      <c r="BE685" s="6">
        <f t="shared" si="543"/>
        <v>4304751.1481481474</v>
      </c>
      <c r="BF685" s="6">
        <f t="shared" si="548"/>
        <v>3416514.0499392557</v>
      </c>
      <c r="BG685" s="6"/>
      <c r="BH685" s="6"/>
      <c r="BI685" s="51">
        <f t="shared" si="553"/>
        <v>0.37822838626512195</v>
      </c>
      <c r="BT685" s="18"/>
    </row>
    <row r="686" spans="1:72">
      <c r="A686">
        <f t="shared" si="550"/>
        <v>663</v>
      </c>
      <c r="B686" s="30">
        <f t="shared" si="551"/>
        <v>44432</v>
      </c>
      <c r="C686" s="14">
        <f t="shared" si="500"/>
        <v>15</v>
      </c>
      <c r="D686" s="14">
        <f t="shared" si="501"/>
        <v>4</v>
      </c>
      <c r="E686" s="14">
        <f t="shared" si="502"/>
        <v>4</v>
      </c>
      <c r="F686" s="53">
        <f t="shared" si="503"/>
        <v>44432</v>
      </c>
      <c r="G686" s="66">
        <f t="shared" si="504"/>
        <v>3.2</v>
      </c>
      <c r="H686" s="66">
        <f t="shared" si="549"/>
        <v>0.1</v>
      </c>
      <c r="I686" s="172">
        <f t="shared" si="505"/>
        <v>3.8999999999999998E-3</v>
      </c>
      <c r="J686" s="14">
        <f t="shared" si="506"/>
        <v>6</v>
      </c>
      <c r="K686" s="18">
        <f t="shared" si="507"/>
        <v>0.15908527255915692</v>
      </c>
      <c r="L686" s="18">
        <f t="shared" si="508"/>
        <v>6.6666666666666671E-3</v>
      </c>
      <c r="M686" s="6">
        <f t="shared" si="509"/>
        <v>11036.398708321</v>
      </c>
      <c r="N686" s="6">
        <f t="shared" si="544"/>
        <v>43.041954962451896</v>
      </c>
      <c r="O686" s="6">
        <f t="shared" si="510"/>
        <v>2002066.3153108358</v>
      </c>
      <c r="P686" s="6">
        <f>IF($B686&lt;$D$12,0,IF('Plot Data'!X636&gt;0,'Plot Data'!X636,MAX(0,MIN($D$15,$O686))))</f>
        <v>7870.3703703703704</v>
      </c>
      <c r="Q686" s="97">
        <f t="shared" si="511"/>
        <v>6218.02241754029</v>
      </c>
      <c r="R686" s="97">
        <f t="shared" si="512"/>
        <v>1652.3479528300795</v>
      </c>
      <c r="S686" s="6">
        <f t="shared" si="513"/>
        <v>9782.3759607437787</v>
      </c>
      <c r="T686" s="6"/>
      <c r="U686" s="6"/>
      <c r="V686" s="6">
        <f t="shared" si="514"/>
        <v>1254.0227475772215</v>
      </c>
      <c r="W686" s="149">
        <f t="shared" si="545"/>
        <v>0.84669130314052632</v>
      </c>
      <c r="X686" s="97">
        <f t="shared" si="515"/>
        <v>4382.3718903229537</v>
      </c>
      <c r="Y686" s="6">
        <f t="shared" si="516"/>
        <v>1824.3256753542712</v>
      </c>
      <c r="Z686" s="6">
        <f t="shared" si="517"/>
        <v>8388.1899517940528</v>
      </c>
      <c r="AA686" s="6">
        <f t="shared" si="518"/>
        <v>6932.4375663462306</v>
      </c>
      <c r="AB686" s="6">
        <f t="shared" si="519"/>
        <v>375.68792944304681</v>
      </c>
      <c r="AC686" s="6">
        <f t="shared" si="520"/>
        <v>205.39246042409565</v>
      </c>
      <c r="AD686" s="6">
        <f t="array" ref="AD686">SUM(($A686-A656:A686=J656:J686)*(N656:N686))</f>
        <v>36.62957312069706</v>
      </c>
      <c r="AE686" s="6">
        <f t="shared" si="521"/>
        <v>7492930.5620795628</v>
      </c>
      <c r="AF686" s="6">
        <f t="shared" si="546"/>
        <v>2496030.1641129931</v>
      </c>
      <c r="AG686" s="6">
        <f t="shared" si="547"/>
        <v>322603.95452466042</v>
      </c>
      <c r="AH686" s="6">
        <f t="shared" si="522"/>
        <v>3420896.4218295785</v>
      </c>
      <c r="AI686" s="6">
        <f t="shared" si="523"/>
        <v>503335.50505137554</v>
      </c>
      <c r="AJ686" s="6">
        <f t="shared" si="524"/>
        <v>31737.561286834152</v>
      </c>
      <c r="AK686" s="6">
        <f t="shared" si="525"/>
        <v>39373.941607889559</v>
      </c>
      <c r="AL686" s="6">
        <f t="shared" si="526"/>
        <v>4108.0510628203119</v>
      </c>
      <c r="AM686" s="6">
        <f t="shared" si="552"/>
        <v>75219.553957544034</v>
      </c>
      <c r="AN686" s="6">
        <f t="shared" si="527"/>
        <v>674844.96260339976</v>
      </c>
      <c r="AO686" s="6">
        <f t="shared" si="528"/>
        <v>7069.4379204492498</v>
      </c>
      <c r="AP686" s="6">
        <f t="shared" si="529"/>
        <v>33.497975675201687</v>
      </c>
      <c r="AQ686" s="14">
        <f t="shared" si="530"/>
        <v>16</v>
      </c>
      <c r="AR686" s="146">
        <f t="shared" si="531"/>
        <v>0</v>
      </c>
      <c r="AS686" s="146">
        <f t="shared" si="532"/>
        <v>0.53</v>
      </c>
      <c r="AT686" s="146">
        <f t="shared" si="533"/>
        <v>1</v>
      </c>
      <c r="AU686" s="77">
        <f t="shared" si="534"/>
        <v>0</v>
      </c>
      <c r="AV686" s="77">
        <f t="shared" si="535"/>
        <v>4002.5330373250217</v>
      </c>
      <c r="AW686" s="77">
        <f t="shared" si="536"/>
        <v>210.65963354342219</v>
      </c>
      <c r="AX686" s="77">
        <f t="shared" si="537"/>
        <v>171.48661348330151</v>
      </c>
      <c r="AY686" s="6">
        <f t="shared" si="554"/>
        <v>4384.679284351746</v>
      </c>
      <c r="AZ686" s="6">
        <f t="shared" si="538"/>
        <v>557714.02318786341</v>
      </c>
      <c r="BA686" s="6">
        <f t="shared" si="539"/>
        <v>4024.9373971921159</v>
      </c>
      <c r="BB686" s="6">
        <f t="shared" si="540"/>
        <v>1260469.4595327668</v>
      </c>
      <c r="BC686" s="6">
        <f t="shared" si="541"/>
        <v>252093.89190655376</v>
      </c>
      <c r="BD686" s="6">
        <f t="shared" si="542"/>
        <v>47934.978677787069</v>
      </c>
      <c r="BE686" s="6">
        <f t="shared" si="543"/>
        <v>4312621.5185185177</v>
      </c>
      <c r="BF686" s="6">
        <f t="shared" si="548"/>
        <v>3420896.4218295785</v>
      </c>
      <c r="BG686" s="6"/>
      <c r="BH686" s="6"/>
      <c r="BI686" s="51">
        <f t="shared" si="553"/>
        <v>0.37617245953169215</v>
      </c>
      <c r="BT686" s="18"/>
    </row>
    <row r="687" spans="1:72">
      <c r="A687">
        <f t="shared" si="550"/>
        <v>664</v>
      </c>
      <c r="B687" s="30">
        <f t="shared" si="551"/>
        <v>44433</v>
      </c>
      <c r="C687" s="14">
        <f t="shared" si="500"/>
        <v>15</v>
      </c>
      <c r="D687" s="14">
        <f t="shared" si="501"/>
        <v>4</v>
      </c>
      <c r="E687" s="14">
        <f t="shared" si="502"/>
        <v>4</v>
      </c>
      <c r="F687" s="53">
        <f t="shared" si="503"/>
        <v>44433</v>
      </c>
      <c r="G687" s="66">
        <f t="shared" si="504"/>
        <v>3.2</v>
      </c>
      <c r="H687" s="66">
        <f t="shared" si="549"/>
        <v>0.1</v>
      </c>
      <c r="I687" s="172">
        <f t="shared" si="505"/>
        <v>3.8999999999999998E-3</v>
      </c>
      <c r="J687" s="14">
        <f t="shared" si="506"/>
        <v>6</v>
      </c>
      <c r="K687" s="18">
        <f t="shared" si="507"/>
        <v>0.15860383102199138</v>
      </c>
      <c r="L687" s="18">
        <f t="shared" si="508"/>
        <v>6.6666666666666671E-3</v>
      </c>
      <c r="M687" s="6">
        <f t="shared" si="509"/>
        <v>11305.943795920079</v>
      </c>
      <c r="N687" s="6">
        <f t="shared" si="544"/>
        <v>44.093180804088306</v>
      </c>
      <c r="O687" s="6">
        <f t="shared" si="510"/>
        <v>1992432.8383851983</v>
      </c>
      <c r="P687" s="6">
        <f>IF($B687&lt;$D$12,0,IF('Plot Data'!X637&gt;0,'Plot Data'!X637,MAX(0,MIN($D$15,$O687))))</f>
        <v>7870.3703703703704</v>
      </c>
      <c r="Q687" s="97">
        <f t="shared" si="511"/>
        <v>6195.3501989618517</v>
      </c>
      <c r="R687" s="97">
        <f t="shared" si="512"/>
        <v>1675.0201714085176</v>
      </c>
      <c r="S687" s="6">
        <f t="shared" si="513"/>
        <v>10011.933284204477</v>
      </c>
      <c r="T687" s="6"/>
      <c r="U687" s="6"/>
      <c r="V687" s="6">
        <f t="shared" si="514"/>
        <v>1294.0105117156029</v>
      </c>
      <c r="W687" s="149">
        <f t="shared" si="545"/>
        <v>0.84329510346263836</v>
      </c>
      <c r="X687" s="97">
        <f t="shared" si="515"/>
        <v>4316.4571780785363</v>
      </c>
      <c r="Y687" s="6">
        <f t="shared" si="516"/>
        <v>1878.4396472152341</v>
      </c>
      <c r="Z687" s="6">
        <f t="shared" si="517"/>
        <v>8611.0041553440842</v>
      </c>
      <c r="AA687" s="6">
        <f t="shared" si="518"/>
        <v>7138.0706594178891</v>
      </c>
      <c r="AB687" s="6">
        <f t="shared" si="519"/>
        <v>386.55073414218816</v>
      </c>
      <c r="AC687" s="6">
        <f t="shared" si="520"/>
        <v>213.1270831115078</v>
      </c>
      <c r="AD687" s="6">
        <f t="array" ref="AD687">SUM(($A687-A657:A687=J657:J687)*(N657:N687))</f>
        <v>37.688696578863343</v>
      </c>
      <c r="AE687" s="6">
        <f>AE686-AD687</f>
        <v>7492892.8733829837</v>
      </c>
      <c r="AF687" s="6">
        <f t="shared" si="546"/>
        <v>2479822.8806298268</v>
      </c>
      <c r="AG687" s="6">
        <f t="shared" si="547"/>
        <v>323188.83703382814</v>
      </c>
      <c r="AH687" s="6">
        <f t="shared" si="522"/>
        <v>3425212.8790076571</v>
      </c>
      <c r="AI687" s="6">
        <f t="shared" si="523"/>
        <v>505010.52522278408</v>
      </c>
      <c r="AJ687" s="6">
        <f t="shared" si="524"/>
        <v>32554.061280194921</v>
      </c>
      <c r="AK687" s="6">
        <f t="shared" si="525"/>
        <v>40460.324369673559</v>
      </c>
      <c r="AL687" s="6">
        <f t="shared" si="526"/>
        <v>4243.7860172721284</v>
      </c>
      <c r="AM687" s="6">
        <f t="shared" si="552"/>
        <v>77258.171667140603</v>
      </c>
      <c r="AN687" s="6">
        <f t="shared" si="527"/>
        <v>682399.57982173585</v>
      </c>
      <c r="AO687" s="6">
        <f t="shared" si="528"/>
        <v>7107.1266170281133</v>
      </c>
      <c r="AP687" s="6">
        <f t="shared" si="529"/>
        <v>34.535414071424512</v>
      </c>
      <c r="AQ687" s="14">
        <f t="shared" si="530"/>
        <v>16</v>
      </c>
      <c r="AR687" s="146">
        <f t="shared" si="531"/>
        <v>0</v>
      </c>
      <c r="AS687" s="146">
        <f t="shared" si="532"/>
        <v>0.53</v>
      </c>
      <c r="AT687" s="146">
        <f t="shared" si="533"/>
        <v>1</v>
      </c>
      <c r="AU687" s="77">
        <f t="shared" si="534"/>
        <v>0</v>
      </c>
      <c r="AV687" s="77">
        <f t="shared" si="535"/>
        <v>4112.2084516902942</v>
      </c>
      <c r="AW687" s="77">
        <f t="shared" si="536"/>
        <v>216.43202377317337</v>
      </c>
      <c r="AX687" s="77">
        <f t="shared" si="537"/>
        <v>176.57332683823199</v>
      </c>
      <c r="AY687" s="6">
        <f t="shared" si="554"/>
        <v>4505.2138023016996</v>
      </c>
      <c r="AZ687" s="6">
        <f t="shared" si="538"/>
        <v>562219.23699016508</v>
      </c>
      <c r="BA687" s="6">
        <f t="shared" si="539"/>
        <v>4144.5072393271676</v>
      </c>
      <c r="BB687" s="6">
        <f t="shared" si="540"/>
        <v>1271775.403328687</v>
      </c>
      <c r="BC687" s="6">
        <f t="shared" si="541"/>
        <v>254355.08066573777</v>
      </c>
      <c r="BD687" s="6">
        <f t="shared" si="542"/>
        <v>48321.529411929259</v>
      </c>
      <c r="BE687" s="6">
        <f t="shared" si="543"/>
        <v>4320491.8888888881</v>
      </c>
      <c r="BF687" s="6">
        <f t="shared" si="548"/>
        <v>3425212.8790076571</v>
      </c>
      <c r="BG687" s="6"/>
      <c r="BH687" s="6"/>
      <c r="BI687" s="51">
        <f t="shared" si="553"/>
        <v>0.37408938910908474</v>
      </c>
      <c r="BT687" s="18"/>
    </row>
    <row r="688" spans="1:72">
      <c r="A688">
        <f t="shared" si="550"/>
        <v>665</v>
      </c>
      <c r="B688" s="30">
        <f t="shared" si="551"/>
        <v>44434</v>
      </c>
      <c r="C688" s="14">
        <f t="shared" si="500"/>
        <v>15</v>
      </c>
      <c r="D688" s="14">
        <f t="shared" si="501"/>
        <v>4</v>
      </c>
      <c r="E688" s="14">
        <f t="shared" si="502"/>
        <v>4</v>
      </c>
      <c r="F688" s="53">
        <f t="shared" si="503"/>
        <v>44434</v>
      </c>
      <c r="G688" s="66">
        <f t="shared" si="504"/>
        <v>3.2</v>
      </c>
      <c r="H688" s="66">
        <f t="shared" si="549"/>
        <v>0.1</v>
      </c>
      <c r="I688" s="172">
        <f t="shared" si="505"/>
        <v>3.8999999999999998E-3</v>
      </c>
      <c r="J688" s="14">
        <f t="shared" si="506"/>
        <v>6</v>
      </c>
      <c r="K688" s="18">
        <f t="shared" si="507"/>
        <v>0.15811444673545566</v>
      </c>
      <c r="L688" s="18">
        <f t="shared" si="508"/>
        <v>6.6666666666666671E-3</v>
      </c>
      <c r="M688" s="6">
        <f t="shared" si="509"/>
        <v>11572.921097539962</v>
      </c>
      <c r="N688" s="6">
        <f t="shared" si="544"/>
        <v>45.134392280405848</v>
      </c>
      <c r="O688" s="6">
        <f t="shared" si="510"/>
        <v>1982797.6075695781</v>
      </c>
      <c r="P688" s="6">
        <f>IF($B688&lt;$D$12,0,IF('Plot Data'!X638&gt;0,'Plot Data'!X638,MAX(0,MIN($D$15,$O688))))</f>
        <v>7870.3703703703704</v>
      </c>
      <c r="Q688" s="97">
        <f t="shared" si="511"/>
        <v>6171.964422986377</v>
      </c>
      <c r="R688" s="97">
        <f t="shared" si="512"/>
        <v>1698.4059473839939</v>
      </c>
      <c r="S688" s="6">
        <f t="shared" si="513"/>
        <v>10238.556746856571</v>
      </c>
      <c r="T688" s="6"/>
      <c r="U688" s="6"/>
      <c r="V688" s="6">
        <f t="shared" si="514"/>
        <v>1334.3643506833891</v>
      </c>
      <c r="W688" s="149">
        <f t="shared" si="545"/>
        <v>0.8398133528752918</v>
      </c>
      <c r="X688" s="97">
        <f t="shared" si="515"/>
        <v>4201.8515368425387</v>
      </c>
      <c r="Y688" s="6">
        <f t="shared" si="516"/>
        <v>1932.7536707109409</v>
      </c>
      <c r="Z688" s="6">
        <f t="shared" si="517"/>
        <v>8829.1189666568007</v>
      </c>
      <c r="AA688" s="6">
        <f t="shared" si="518"/>
        <v>7344.4639487015747</v>
      </c>
      <c r="AB688" s="6">
        <f t="shared" si="519"/>
        <v>397.47100668570226</v>
      </c>
      <c r="AC688" s="6">
        <f t="shared" si="520"/>
        <v>221.0561224616321</v>
      </c>
      <c r="AD688" s="6">
        <f t="array" ref="AD688">SUM(($A688-A658:A688=J658:J688)*(N658:N688))</f>
        <v>38.753423151855969</v>
      </c>
      <c r="AE688" s="6">
        <f t="shared" ref="AE688:AE751" si="555">AE687-AD688</f>
        <v>7492854.1199598322</v>
      </c>
      <c r="AF688" s="6">
        <f t="shared" si="546"/>
        <v>2463412.3594599837</v>
      </c>
      <c r="AG688" s="6">
        <f t="shared" si="547"/>
        <v>323824.58556928858</v>
      </c>
      <c r="AH688" s="6">
        <f t="shared" si="522"/>
        <v>3429414.7305444996</v>
      </c>
      <c r="AI688" s="6">
        <f t="shared" si="523"/>
        <v>506708.9311701681</v>
      </c>
      <c r="AJ688" s="6">
        <f t="shared" si="524"/>
        <v>33365.109740367137</v>
      </c>
      <c r="AK688" s="6">
        <f t="shared" si="525"/>
        <v>41547.508380943087</v>
      </c>
      <c r="AL688" s="6">
        <f t="shared" si="526"/>
        <v>4381.4474783443429</v>
      </c>
      <c r="AM688" s="6">
        <f t="shared" si="552"/>
        <v>79294.065599654568</v>
      </c>
      <c r="AN688" s="6">
        <f t="shared" si="527"/>
        <v>690199.44761622616</v>
      </c>
      <c r="AO688" s="6">
        <f t="shared" si="528"/>
        <v>7145.880040179969</v>
      </c>
      <c r="AP688" s="6">
        <f t="shared" si="529"/>
        <v>35.582072743129565</v>
      </c>
      <c r="AQ688" s="14">
        <f t="shared" si="530"/>
        <v>16</v>
      </c>
      <c r="AR688" s="146">
        <f t="shared" si="531"/>
        <v>0</v>
      </c>
      <c r="AS688" s="146">
        <f t="shared" si="532"/>
        <v>0.53</v>
      </c>
      <c r="AT688" s="146">
        <f t="shared" si="533"/>
        <v>1</v>
      </c>
      <c r="AU688" s="77">
        <f t="shared" si="534"/>
        <v>0</v>
      </c>
      <c r="AV688" s="77">
        <f t="shared" si="535"/>
        <v>4223.4536407283067</v>
      </c>
      <c r="AW688" s="77">
        <f t="shared" si="536"/>
        <v>222.28703372254242</v>
      </c>
      <c r="AX688" s="77">
        <f t="shared" si="537"/>
        <v>181.67884504682843</v>
      </c>
      <c r="AY688" s="6">
        <f t="shared" si="554"/>
        <v>4627.4195194976774</v>
      </c>
      <c r="AZ688" s="6">
        <f t="shared" si="538"/>
        <v>566846.65650966275</v>
      </c>
      <c r="BA688" s="6">
        <f t="shared" si="539"/>
        <v>4264.7966503025136</v>
      </c>
      <c r="BB688" s="6">
        <f t="shared" si="540"/>
        <v>1283348.324426227</v>
      </c>
      <c r="BC688" s="6">
        <f t="shared" si="541"/>
        <v>256669.66488524576</v>
      </c>
      <c r="BD688" s="6">
        <f t="shared" si="542"/>
        <v>48719.00041861496</v>
      </c>
      <c r="BE688" s="6">
        <f t="shared" si="543"/>
        <v>4328362.2592592584</v>
      </c>
      <c r="BF688" s="6">
        <f t="shared" si="548"/>
        <v>3429414.7305444996</v>
      </c>
      <c r="BG688" s="6"/>
      <c r="BH688" s="6"/>
      <c r="BI688" s="51">
        <f t="shared" si="553"/>
        <v>0.37198601499587369</v>
      </c>
      <c r="BT688" s="18"/>
    </row>
    <row r="689" spans="1:72">
      <c r="A689">
        <f t="shared" si="550"/>
        <v>666</v>
      </c>
      <c r="B689" s="30">
        <f t="shared" si="551"/>
        <v>44435</v>
      </c>
      <c r="C689" s="14">
        <f t="shared" si="500"/>
        <v>15</v>
      </c>
      <c r="D689" s="14">
        <f t="shared" si="501"/>
        <v>4</v>
      </c>
      <c r="E689" s="14">
        <f t="shared" si="502"/>
        <v>4</v>
      </c>
      <c r="F689" s="53">
        <f t="shared" si="503"/>
        <v>44435</v>
      </c>
      <c r="G689" s="66">
        <f t="shared" si="504"/>
        <v>3.2</v>
      </c>
      <c r="H689" s="66">
        <f t="shared" si="549"/>
        <v>0.1</v>
      </c>
      <c r="I689" s="172">
        <f t="shared" si="505"/>
        <v>3.8999999999999998E-3</v>
      </c>
      <c r="J689" s="14">
        <f t="shared" si="506"/>
        <v>6</v>
      </c>
      <c r="K689" s="18">
        <f t="shared" si="507"/>
        <v>0.15761865933614197</v>
      </c>
      <c r="L689" s="18">
        <f t="shared" si="508"/>
        <v>6.6666666666666671E-3</v>
      </c>
      <c r="M689" s="6">
        <f t="shared" si="509"/>
        <v>11836.836085496921</v>
      </c>
      <c r="N689" s="6">
        <f t="shared" si="544"/>
        <v>46.163660733437993</v>
      </c>
      <c r="O689" s="6">
        <f t="shared" si="510"/>
        <v>1973163.7869468918</v>
      </c>
      <c r="P689" s="6">
        <f>IF($B689&lt;$D$12,0,IF('Plot Data'!X639&gt;0,'Plot Data'!X639,MAX(0,MIN($D$15,$O689))))</f>
        <v>7870.3703703703704</v>
      </c>
      <c r="Q689" s="97">
        <f t="shared" si="511"/>
        <v>6147.8611921716119</v>
      </c>
      <c r="R689" s="97">
        <f t="shared" si="512"/>
        <v>1722.509178198758</v>
      </c>
      <c r="S689" s="6">
        <f t="shared" si="513"/>
        <v>10461.618041450298</v>
      </c>
      <c r="T689" s="6"/>
      <c r="U689" s="6"/>
      <c r="V689" s="6">
        <f t="shared" si="514"/>
        <v>1375.2180440466229</v>
      </c>
      <c r="W689" s="149">
        <f t="shared" si="545"/>
        <v>0.83624683406241351</v>
      </c>
      <c r="X689" s="97">
        <f t="shared" si="515"/>
        <v>5058.0246232294212</v>
      </c>
      <c r="Y689" s="6">
        <f t="shared" si="516"/>
        <v>1987.3550334285112</v>
      </c>
      <c r="Z689" s="6">
        <f t="shared" si="517"/>
        <v>9044.7550367360636</v>
      </c>
      <c r="AA689" s="6">
        <f t="shared" si="518"/>
        <v>7551.9491270283424</v>
      </c>
      <c r="AB689" s="6">
        <f t="shared" si="519"/>
        <v>408.36230900598747</v>
      </c>
      <c r="AC689" s="6">
        <f t="shared" si="520"/>
        <v>229.17457509089658</v>
      </c>
      <c r="AD689" s="6">
        <f t="array" ref="AD689">SUM(($A689-A659:A689=J659:J689)*(N659:N689))</f>
        <v>39.815325128083778</v>
      </c>
      <c r="AE689" s="6">
        <f t="shared" si="555"/>
        <v>7492814.3046347043</v>
      </c>
      <c r="AF689" s="6">
        <f t="shared" si="546"/>
        <v>2446802.880226362</v>
      </c>
      <c r="AG689" s="6">
        <f t="shared" si="547"/>
        <v>323539.20409418421</v>
      </c>
      <c r="AH689" s="6">
        <f t="shared" si="522"/>
        <v>3434472.7551677292</v>
      </c>
      <c r="AI689" s="6">
        <f t="shared" si="523"/>
        <v>508431.44034836686</v>
      </c>
      <c r="AJ689" s="6">
        <f t="shared" si="524"/>
        <v>34169.835755699489</v>
      </c>
      <c r="AK689" s="6">
        <f t="shared" si="525"/>
        <v>42631.951981644823</v>
      </c>
      <c r="AL689" s="6">
        <f t="shared" si="526"/>
        <v>4520.8198871313498</v>
      </c>
      <c r="AM689" s="6">
        <f t="shared" si="552"/>
        <v>81322.607624475655</v>
      </c>
      <c r="AN689" s="6">
        <f t="shared" si="527"/>
        <v>698245.41717357514</v>
      </c>
      <c r="AO689" s="6">
        <f t="shared" si="528"/>
        <v>7185.6953653080527</v>
      </c>
      <c r="AP689" s="6">
        <f t="shared" si="529"/>
        <v>36.636359176137113</v>
      </c>
      <c r="AQ689" s="14">
        <f t="shared" si="530"/>
        <v>16</v>
      </c>
      <c r="AR689" s="146">
        <f t="shared" si="531"/>
        <v>0</v>
      </c>
      <c r="AS689" s="146">
        <f t="shared" si="532"/>
        <v>0.53</v>
      </c>
      <c r="AT689" s="146">
        <f t="shared" si="533"/>
        <v>1</v>
      </c>
      <c r="AU689" s="77">
        <f t="shared" si="534"/>
        <v>0</v>
      </c>
      <c r="AV689" s="77">
        <f t="shared" si="535"/>
        <v>4335.6405922157464</v>
      </c>
      <c r="AW689" s="77">
        <f t="shared" si="536"/>
        <v>228.19161011661822</v>
      </c>
      <c r="AX689" s="77">
        <f t="shared" si="537"/>
        <v>186.81137314228008</v>
      </c>
      <c r="AY689" s="6">
        <f t="shared" si="554"/>
        <v>4750.6435754746444</v>
      </c>
      <c r="AZ689" s="6">
        <f t="shared" si="538"/>
        <v>571597.30008513737</v>
      </c>
      <c r="BA689" s="6">
        <f t="shared" si="539"/>
        <v>4385.624736248632</v>
      </c>
      <c r="BB689" s="6">
        <f t="shared" si="540"/>
        <v>1295185.160511724</v>
      </c>
      <c r="BC689" s="6">
        <f t="shared" si="541"/>
        <v>259037.03210234514</v>
      </c>
      <c r="BD689" s="6">
        <f t="shared" si="542"/>
        <v>49127.362727620944</v>
      </c>
      <c r="BE689" s="6">
        <f t="shared" si="543"/>
        <v>4336232.6296296287</v>
      </c>
      <c r="BF689" s="6">
        <f t="shared" si="548"/>
        <v>3434472.7551677292</v>
      </c>
      <c r="BG689" s="6"/>
      <c r="BH689" s="6"/>
      <c r="BI689" s="51">
        <f t="shared" si="553"/>
        <v>0.36973318324557197</v>
      </c>
      <c r="BT689" s="18"/>
    </row>
    <row r="690" spans="1:72">
      <c r="A690">
        <f t="shared" si="550"/>
        <v>667</v>
      </c>
      <c r="B690" s="30">
        <f t="shared" si="551"/>
        <v>44436</v>
      </c>
      <c r="C690" s="14">
        <f t="shared" si="500"/>
        <v>15</v>
      </c>
      <c r="D690" s="14">
        <f t="shared" si="501"/>
        <v>4</v>
      </c>
      <c r="E690" s="14">
        <f t="shared" si="502"/>
        <v>4</v>
      </c>
      <c r="F690" s="53">
        <f t="shared" si="503"/>
        <v>44436</v>
      </c>
      <c r="G690" s="66">
        <f t="shared" si="504"/>
        <v>3.2</v>
      </c>
      <c r="H690" s="66">
        <f t="shared" si="549"/>
        <v>0.1</v>
      </c>
      <c r="I690" s="172">
        <f t="shared" si="505"/>
        <v>3.8999999999999998E-3</v>
      </c>
      <c r="J690" s="14">
        <f t="shared" si="506"/>
        <v>6</v>
      </c>
      <c r="K690" s="18">
        <f t="shared" si="507"/>
        <v>0.15708580822267301</v>
      </c>
      <c r="L690" s="18">
        <f t="shared" si="508"/>
        <v>6.6666666666666671E-3</v>
      </c>
      <c r="M690" s="6">
        <f t="shared" si="509"/>
        <v>12094.60969891445</v>
      </c>
      <c r="N690" s="6">
        <f t="shared" si="544"/>
        <v>47.168977825766355</v>
      </c>
      <c r="O690" s="6">
        <f t="shared" si="510"/>
        <v>1963535.3128290651</v>
      </c>
      <c r="P690" s="6">
        <f>IF($B690&lt;$D$12,0,IF('Plot Data'!X640&gt;0,'Plot Data'!X640,MAX(0,MIN($D$15,$O690))))</f>
        <v>7870.3703703703704</v>
      </c>
      <c r="Q690" s="97">
        <f t="shared" si="511"/>
        <v>6123.0363001390851</v>
      </c>
      <c r="R690" s="97">
        <f t="shared" si="512"/>
        <v>1747.3340702312846</v>
      </c>
      <c r="S690" s="6">
        <f t="shared" si="513"/>
        <v>10682.119733157639</v>
      </c>
      <c r="T690" s="6"/>
      <c r="U690" s="6"/>
      <c r="V690" s="6">
        <f t="shared" si="514"/>
        <v>1412.4899657568117</v>
      </c>
      <c r="W690" s="149">
        <f t="shared" si="545"/>
        <v>0.83259599284421848</v>
      </c>
      <c r="X690" s="97">
        <f t="shared" si="515"/>
        <v>2857.0079122829934</v>
      </c>
      <c r="Y690" s="6">
        <f t="shared" si="516"/>
        <v>2041.8115450299374</v>
      </c>
      <c r="Z690" s="6">
        <f t="shared" si="517"/>
        <v>9258.3368780319706</v>
      </c>
      <c r="AA690" s="6">
        <f t="shared" si="518"/>
        <v>7758.8838711137623</v>
      </c>
      <c r="AB690" s="6">
        <f t="shared" si="519"/>
        <v>419.40949758970265</v>
      </c>
      <c r="AC690" s="6">
        <f t="shared" si="520"/>
        <v>237.42721531720045</v>
      </c>
      <c r="AD690" s="6">
        <f t="array" ref="AD690">SUM(($A690-A660:A690=J660:J690)*(N660:N690))</f>
        <v>40.892426014996005</v>
      </c>
      <c r="AE690" s="6">
        <f t="shared" si="555"/>
        <v>7492773.4122086894</v>
      </c>
      <c r="AF690" s="6">
        <f t="shared" si="546"/>
        <v>2429997.7241930654</v>
      </c>
      <c r="AG690" s="6">
        <f t="shared" si="547"/>
        <v>325392.74251628347</v>
      </c>
      <c r="AH690" s="6">
        <f t="shared" si="522"/>
        <v>3437329.7630800121</v>
      </c>
      <c r="AI690" s="6">
        <f t="shared" si="523"/>
        <v>510178.77441859816</v>
      </c>
      <c r="AJ690" s="6">
        <f t="shared" si="524"/>
        <v>34964.297031552029</v>
      </c>
      <c r="AK690" s="6">
        <f t="shared" si="525"/>
        <v>43711.995490973328</v>
      </c>
      <c r="AL690" s="6">
        <f t="shared" si="526"/>
        <v>4661.9097433888555</v>
      </c>
      <c r="AM690" s="6">
        <f t="shared" si="552"/>
        <v>83338.202265914209</v>
      </c>
      <c r="AN690" s="6">
        <f t="shared" si="527"/>
        <v>706536.20573480474</v>
      </c>
      <c r="AO690" s="6">
        <f t="shared" si="528"/>
        <v>7226.5877913230488</v>
      </c>
      <c r="AP690" s="6">
        <f t="shared" si="529"/>
        <v>37.696795168955113</v>
      </c>
      <c r="AQ690" s="14">
        <f t="shared" si="530"/>
        <v>16</v>
      </c>
      <c r="AR690" s="146">
        <f t="shared" si="531"/>
        <v>0</v>
      </c>
      <c r="AS690" s="146">
        <f t="shared" si="532"/>
        <v>0.53</v>
      </c>
      <c r="AT690" s="146">
        <f t="shared" si="533"/>
        <v>1</v>
      </c>
      <c r="AU690" s="77">
        <f t="shared" si="534"/>
        <v>0</v>
      </c>
      <c r="AV690" s="77">
        <f t="shared" si="535"/>
        <v>4445.4613997116994</v>
      </c>
      <c r="AW690" s="77">
        <f t="shared" si="536"/>
        <v>233.97165261640518</v>
      </c>
      <c r="AX690" s="77">
        <f t="shared" si="537"/>
        <v>191.9302852328141</v>
      </c>
      <c r="AY690" s="6">
        <f t="shared" si="554"/>
        <v>4871.3633375609179</v>
      </c>
      <c r="AZ690" s="6">
        <f t="shared" si="538"/>
        <v>576468.66342269827</v>
      </c>
      <c r="BA690" s="6">
        <f t="shared" si="539"/>
        <v>4506.6873118835838</v>
      </c>
      <c r="BB690" s="6">
        <f t="shared" si="540"/>
        <v>1307279.7702106384</v>
      </c>
      <c r="BC690" s="6">
        <f t="shared" si="541"/>
        <v>261455.95404212803</v>
      </c>
      <c r="BD690" s="6">
        <f t="shared" si="542"/>
        <v>49546.772225210647</v>
      </c>
      <c r="BE690" s="6">
        <f t="shared" si="543"/>
        <v>4344102.9999999991</v>
      </c>
      <c r="BF690" s="6">
        <f t="shared" si="548"/>
        <v>3437329.7630800121</v>
      </c>
      <c r="BG690" s="6"/>
      <c r="BH690" s="6"/>
      <c r="BI690" s="51">
        <f t="shared" si="553"/>
        <v>0.36773972935304955</v>
      </c>
      <c r="BT690" s="18"/>
    </row>
    <row r="691" spans="1:72">
      <c r="A691">
        <f t="shared" si="550"/>
        <v>668</v>
      </c>
      <c r="B691" s="30">
        <f t="shared" si="551"/>
        <v>44437</v>
      </c>
      <c r="C691" s="14">
        <f t="shared" si="500"/>
        <v>15</v>
      </c>
      <c r="D691" s="14">
        <f t="shared" si="501"/>
        <v>4</v>
      </c>
      <c r="E691" s="14">
        <f t="shared" si="502"/>
        <v>4</v>
      </c>
      <c r="F691" s="53">
        <f t="shared" si="503"/>
        <v>44437</v>
      </c>
      <c r="G691" s="66">
        <f t="shared" si="504"/>
        <v>3.2</v>
      </c>
      <c r="H691" s="66">
        <f t="shared" si="549"/>
        <v>0.1</v>
      </c>
      <c r="I691" s="172">
        <f t="shared" si="505"/>
        <v>3.8999999999999998E-3</v>
      </c>
      <c r="J691" s="14">
        <f t="shared" si="506"/>
        <v>6</v>
      </c>
      <c r="K691" s="18">
        <f t="shared" si="507"/>
        <v>0.15661271086639017</v>
      </c>
      <c r="L691" s="18">
        <f t="shared" si="508"/>
        <v>6.6666666666666671E-3</v>
      </c>
      <c r="M691" s="6">
        <f t="shared" si="509"/>
        <v>12352.786851159059</v>
      </c>
      <c r="N691" s="6">
        <f t="shared" si="544"/>
        <v>48.175868719520324</v>
      </c>
      <c r="O691" s="6">
        <f t="shared" si="510"/>
        <v>1953916.9284513593</v>
      </c>
      <c r="P691" s="6">
        <f>IF($B691&lt;$D$12,0,IF('Plot Data'!X641&gt;0,'Plot Data'!X641,MAX(0,MIN($D$15,$O691))))</f>
        <v>7870.3703703703704</v>
      </c>
      <c r="Q691" s="97">
        <f t="shared" si="511"/>
        <v>6097.4893037411985</v>
      </c>
      <c r="R691" s="97">
        <f t="shared" si="512"/>
        <v>1772.881066629172</v>
      </c>
      <c r="S691" s="6">
        <f t="shared" si="513"/>
        <v>10894.007327972979</v>
      </c>
      <c r="T691" s="6"/>
      <c r="U691" s="6"/>
      <c r="V691" s="6">
        <f t="shared" si="514"/>
        <v>1458.7795231860789</v>
      </c>
      <c r="W691" s="149">
        <f t="shared" si="545"/>
        <v>0.82886335278576007</v>
      </c>
      <c r="X691" s="97">
        <f t="shared" si="515"/>
        <v>1670.3639666036022</v>
      </c>
      <c r="Y691" s="6">
        <f t="shared" si="516"/>
        <v>2097.0474879485132</v>
      </c>
      <c r="Z691" s="6">
        <f t="shared" si="517"/>
        <v>9469.4688683975382</v>
      </c>
      <c r="AA691" s="6">
        <f t="shared" si="518"/>
        <v>7968.7804542043505</v>
      </c>
      <c r="AB691" s="6">
        <f t="shared" si="519"/>
        <v>430.5502077672042</v>
      </c>
      <c r="AC691" s="6">
        <f t="shared" si="520"/>
        <v>245.95214397232138</v>
      </c>
      <c r="AD691" s="6">
        <f t="array" ref="AD691">SUM(($A691-A661:A691=J661:J691)*(N661:N691))</f>
        <v>41.978645257302404</v>
      </c>
      <c r="AE691" s="6">
        <f t="shared" si="555"/>
        <v>7492731.4335634317</v>
      </c>
      <c r="AF691" s="6">
        <f t="shared" si="546"/>
        <v>2413006.2275613514</v>
      </c>
      <c r="AG691" s="6">
        <f t="shared" si="547"/>
        <v>328361.08833023498</v>
      </c>
      <c r="AH691" s="6">
        <f t="shared" si="522"/>
        <v>3439000.1270466158</v>
      </c>
      <c r="AI691" s="6">
        <f t="shared" si="523"/>
        <v>511951.65548522735</v>
      </c>
      <c r="AJ691" s="6">
        <f t="shared" si="524"/>
        <v>35750.567526365034</v>
      </c>
      <c r="AK691" s="6">
        <f t="shared" si="525"/>
        <v>44782.133697399309</v>
      </c>
      <c r="AL691" s="6">
        <f t="shared" si="526"/>
        <v>4804.5291619264362</v>
      </c>
      <c r="AM691" s="6">
        <f t="shared" si="552"/>
        <v>85337.230385690767</v>
      </c>
      <c r="AN691" s="6">
        <f t="shared" si="527"/>
        <v>715075.10475430067</v>
      </c>
      <c r="AO691" s="6">
        <f t="shared" si="528"/>
        <v>7268.5664365803514</v>
      </c>
      <c r="AP691" s="6">
        <f t="shared" si="529"/>
        <v>38.761777131600994</v>
      </c>
      <c r="AQ691" s="14">
        <f t="shared" si="530"/>
        <v>16</v>
      </c>
      <c r="AR691" s="146">
        <f t="shared" si="531"/>
        <v>0</v>
      </c>
      <c r="AS691" s="146">
        <f t="shared" si="532"/>
        <v>0.53</v>
      </c>
      <c r="AT691" s="146">
        <f t="shared" si="533"/>
        <v>1</v>
      </c>
      <c r="AU691" s="77">
        <f t="shared" si="534"/>
        <v>0</v>
      </c>
      <c r="AV691" s="77">
        <f t="shared" si="535"/>
        <v>4554.0341609966081</v>
      </c>
      <c r="AW691" s="77">
        <f t="shared" si="536"/>
        <v>239.68600847350567</v>
      </c>
      <c r="AX691" s="77">
        <f t="shared" si="537"/>
        <v>197.12246386716023</v>
      </c>
      <c r="AY691" s="6">
        <f t="shared" si="554"/>
        <v>4990.8426333372736</v>
      </c>
      <c r="AZ691" s="6">
        <f t="shared" si="538"/>
        <v>581459.50605603552</v>
      </c>
      <c r="BA691" s="6">
        <f t="shared" si="539"/>
        <v>4627.7174596642644</v>
      </c>
      <c r="BB691" s="6">
        <f t="shared" si="540"/>
        <v>1319632.5570617975</v>
      </c>
      <c r="BC691" s="6">
        <f t="shared" si="541"/>
        <v>263926.51141235983</v>
      </c>
      <c r="BD691" s="6">
        <f t="shared" si="542"/>
        <v>49977.322432977853</v>
      </c>
      <c r="BE691" s="6">
        <f t="shared" si="543"/>
        <v>4351973.3703703694</v>
      </c>
      <c r="BF691" s="6">
        <f t="shared" si="548"/>
        <v>3439000.1270466158</v>
      </c>
      <c r="BG691" s="6"/>
      <c r="BH691" s="6"/>
      <c r="BI691" s="51">
        <f t="shared" si="553"/>
        <v>0.36587022238802341</v>
      </c>
      <c r="BT691" s="18"/>
    </row>
    <row r="692" spans="1:72">
      <c r="A692">
        <f t="shared" si="550"/>
        <v>669</v>
      </c>
      <c r="B692" s="30">
        <f t="shared" si="551"/>
        <v>44438</v>
      </c>
      <c r="C692" s="14">
        <f t="shared" si="500"/>
        <v>15</v>
      </c>
      <c r="D692" s="14">
        <f t="shared" si="501"/>
        <v>4</v>
      </c>
      <c r="E692" s="14">
        <f t="shared" si="502"/>
        <v>4</v>
      </c>
      <c r="F692" s="53">
        <f t="shared" si="503"/>
        <v>44438</v>
      </c>
      <c r="G692" s="66">
        <f t="shared" si="504"/>
        <v>3.2</v>
      </c>
      <c r="H692" s="66">
        <f t="shared" si="549"/>
        <v>0.1</v>
      </c>
      <c r="I692" s="172">
        <f t="shared" si="505"/>
        <v>3.8999999999999998E-3</v>
      </c>
      <c r="J692" s="14">
        <f t="shared" si="506"/>
        <v>6</v>
      </c>
      <c r="K692" s="18">
        <f t="shared" si="507"/>
        <v>0.15616765725787476</v>
      </c>
      <c r="L692" s="18">
        <f t="shared" si="508"/>
        <v>6.6666666666666671E-3</v>
      </c>
      <c r="M692" s="6">
        <f t="shared" si="509"/>
        <v>12608.633477176503</v>
      </c>
      <c r="N692" s="6">
        <f t="shared" si="544"/>
        <v>49.173670560988363</v>
      </c>
      <c r="O692" s="6">
        <f t="shared" si="510"/>
        <v>1944311.7023307104</v>
      </c>
      <c r="P692" s="6">
        <f>IF($B692&lt;$D$12,0,IF('Plot Data'!X642&gt;0,'Plot Data'!X642,MAX(0,MIN($D$15,$O692))))</f>
        <v>7870.3703703703704</v>
      </c>
      <c r="Q692" s="97">
        <f t="shared" si="511"/>
        <v>6071.2144920027458</v>
      </c>
      <c r="R692" s="97">
        <f t="shared" si="512"/>
        <v>1799.1558783676248</v>
      </c>
      <c r="S692" s="6">
        <f t="shared" si="513"/>
        <v>11098.370847676895</v>
      </c>
      <c r="T692" s="6"/>
      <c r="U692" s="6"/>
      <c r="V692" s="6">
        <f t="shared" si="514"/>
        <v>1510.2626294996089</v>
      </c>
      <c r="W692" s="149">
        <f t="shared" si="545"/>
        <v>0.82505108211434863</v>
      </c>
      <c r="X692" s="97">
        <f t="shared" si="515"/>
        <v>5707.5460827987572</v>
      </c>
      <c r="Y692" s="6">
        <f t="shared" si="516"/>
        <v>2152.7510388360211</v>
      </c>
      <c r="Z692" s="6">
        <f t="shared" si="517"/>
        <v>9675.6877591315606</v>
      </c>
      <c r="AA692" s="6">
        <f t="shared" si="518"/>
        <v>8180.4539475768797</v>
      </c>
      <c r="AB692" s="6">
        <f t="shared" si="519"/>
        <v>441.45594833283997</v>
      </c>
      <c r="AC692" s="6">
        <f t="shared" si="520"/>
        <v>254.72939094120304</v>
      </c>
      <c r="AD692" s="6">
        <f t="array" ref="AD692">SUM(($A692-A662:A692=J662:J692)*(N662:N692))</f>
        <v>43.041954962451896</v>
      </c>
      <c r="AE692" s="6">
        <f t="shared" si="555"/>
        <v>7492688.3916084692</v>
      </c>
      <c r="AF692" s="6">
        <f t="shared" si="546"/>
        <v>2395836.6422216715</v>
      </c>
      <c r="AG692" s="6">
        <f t="shared" si="547"/>
        <v>327214.49410993938</v>
      </c>
      <c r="AH692" s="6">
        <f t="shared" si="522"/>
        <v>3444707.6731294147</v>
      </c>
      <c r="AI692" s="6">
        <f t="shared" si="523"/>
        <v>513750.81136359496</v>
      </c>
      <c r="AJ692" s="6">
        <f t="shared" si="524"/>
        <v>36530.762205573948</v>
      </c>
      <c r="AK692" s="6">
        <f t="shared" si="525"/>
        <v>45835.911560621156</v>
      </c>
      <c r="AL692" s="6">
        <f t="shared" si="526"/>
        <v>4948.2137643556216</v>
      </c>
      <c r="AM692" s="6">
        <f t="shared" si="552"/>
        <v>87314.887530550724</v>
      </c>
      <c r="AN692" s="6">
        <f t="shared" si="527"/>
        <v>723863.88325328717</v>
      </c>
      <c r="AO692" s="6">
        <f t="shared" si="528"/>
        <v>7311.6083915428035</v>
      </c>
      <c r="AP692" s="6">
        <f t="shared" si="529"/>
        <v>39.828577744893018</v>
      </c>
      <c r="AQ692" s="14">
        <f t="shared" si="530"/>
        <v>16</v>
      </c>
      <c r="AR692" s="146">
        <f t="shared" si="531"/>
        <v>0</v>
      </c>
      <c r="AS692" s="146">
        <f t="shared" si="532"/>
        <v>0.53</v>
      </c>
      <c r="AT692" s="146">
        <f t="shared" si="533"/>
        <v>1</v>
      </c>
      <c r="AU692" s="77">
        <f t="shared" si="534"/>
        <v>0</v>
      </c>
      <c r="AV692" s="77">
        <f t="shared" si="535"/>
        <v>4661.572618089097</v>
      </c>
      <c r="AW692" s="77">
        <f t="shared" si="536"/>
        <v>245.3459272678472</v>
      </c>
      <c r="AX692" s="77">
        <f t="shared" si="537"/>
        <v>202.35859765058598</v>
      </c>
      <c r="AY692" s="6">
        <f t="shared" si="554"/>
        <v>5109.27714300753</v>
      </c>
      <c r="AZ692" s="6">
        <f t="shared" si="538"/>
        <v>586568.78319904301</v>
      </c>
      <c r="BA692" s="6">
        <f t="shared" si="539"/>
        <v>4748.4913279330522</v>
      </c>
      <c r="BB692" s="6">
        <f t="shared" si="540"/>
        <v>1332241.190538974</v>
      </c>
      <c r="BC692" s="6">
        <f t="shared" si="541"/>
        <v>266448.23810779513</v>
      </c>
      <c r="BD692" s="6">
        <f t="shared" si="542"/>
        <v>50418.778381310694</v>
      </c>
      <c r="BE692" s="6">
        <f t="shared" si="543"/>
        <v>4359843.7407407397</v>
      </c>
      <c r="BF692" s="6">
        <f t="shared" si="548"/>
        <v>3444707.6731294147</v>
      </c>
      <c r="BG692" s="6"/>
      <c r="BH692" s="6"/>
      <c r="BI692" s="51">
        <f t="shared" si="553"/>
        <v>0.36342778372864487</v>
      </c>
      <c r="BT692" s="18"/>
    </row>
    <row r="693" spans="1:72">
      <c r="A693">
        <f t="shared" si="550"/>
        <v>670</v>
      </c>
      <c r="B693" s="30">
        <f t="shared" si="551"/>
        <v>44439</v>
      </c>
      <c r="C693" s="14">
        <f t="shared" si="500"/>
        <v>15</v>
      </c>
      <c r="D693" s="14">
        <f t="shared" si="501"/>
        <v>4</v>
      </c>
      <c r="E693" s="14">
        <f t="shared" si="502"/>
        <v>4</v>
      </c>
      <c r="F693" s="53">
        <f t="shared" si="503"/>
        <v>44439</v>
      </c>
      <c r="G693" s="66">
        <f t="shared" si="504"/>
        <v>3.2</v>
      </c>
      <c r="H693" s="66">
        <f t="shared" si="549"/>
        <v>0.1</v>
      </c>
      <c r="I693" s="172">
        <f t="shared" si="505"/>
        <v>3.8999999999999998E-3</v>
      </c>
      <c r="J693" s="14">
        <f t="shared" si="506"/>
        <v>6</v>
      </c>
      <c r="K693" s="18">
        <f t="shared" si="507"/>
        <v>0.15558419476907487</v>
      </c>
      <c r="L693" s="18">
        <f t="shared" si="508"/>
        <v>6.6666666666666671E-3</v>
      </c>
      <c r="M693" s="6">
        <f t="shared" si="509"/>
        <v>12847.940705482919</v>
      </c>
      <c r="N693" s="6">
        <f t="shared" si="544"/>
        <v>50.106968751383384</v>
      </c>
      <c r="O693" s="6">
        <f t="shared" si="510"/>
        <v>1934723.7377254907</v>
      </c>
      <c r="P693" s="6">
        <f>IF($B693&lt;$D$12,0,IF('Plot Data'!X643&gt;0,'Plot Data'!X643,MAX(0,MIN($D$15,$O693))))</f>
        <v>7870.3703703703704</v>
      </c>
      <c r="Q693" s="97">
        <f t="shared" si="511"/>
        <v>6044.2089127507952</v>
      </c>
      <c r="R693" s="97">
        <f t="shared" si="512"/>
        <v>1826.1614576195761</v>
      </c>
      <c r="S693" s="6">
        <f t="shared" si="513"/>
        <v>11304.072372564795</v>
      </c>
      <c r="T693" s="6"/>
      <c r="U693" s="6"/>
      <c r="V693" s="6">
        <f t="shared" si="514"/>
        <v>1543.8683329181254</v>
      </c>
      <c r="W693" s="149">
        <f t="shared" si="545"/>
        <v>0.82115831372650272</v>
      </c>
      <c r="X693" s="97">
        <f t="shared" si="515"/>
        <v>5682.537936041469</v>
      </c>
      <c r="Y693" s="6">
        <f t="shared" si="516"/>
        <v>2207.2797416642002</v>
      </c>
      <c r="Z693" s="6">
        <f t="shared" si="517"/>
        <v>9882.229480927248</v>
      </c>
      <c r="AA693" s="6">
        <f t="shared" si="518"/>
        <v>8387.6630183239595</v>
      </c>
      <c r="AB693" s="6">
        <f t="shared" si="519"/>
        <v>452.23775183680317</v>
      </c>
      <c r="AC693" s="6">
        <f t="shared" si="520"/>
        <v>263.56429062409097</v>
      </c>
      <c r="AD693" s="6">
        <f t="array" ref="AD693">SUM(($A693-A663:A693=J663:J693)*(N663:N693))</f>
        <v>44.093180804088306</v>
      </c>
      <c r="AE693" s="6">
        <f t="shared" si="555"/>
        <v>7492644.2984276647</v>
      </c>
      <c r="AF693" s="6">
        <f t="shared" si="546"/>
        <v>2378488.3609363562</v>
      </c>
      <c r="AG693" s="6">
        <f t="shared" si="547"/>
        <v>326032.29675373057</v>
      </c>
      <c r="AH693" s="6">
        <f t="shared" si="522"/>
        <v>3450390.2110654563</v>
      </c>
      <c r="AI693" s="6">
        <f t="shared" si="523"/>
        <v>515576.97282121453</v>
      </c>
      <c r="AJ693" s="6">
        <f t="shared" si="524"/>
        <v>37289.193688465421</v>
      </c>
      <c r="AK693" s="6">
        <f t="shared" si="525"/>
        <v>46878.240271387644</v>
      </c>
      <c r="AL693" s="6">
        <f t="shared" si="526"/>
        <v>5092.794044764245</v>
      </c>
      <c r="AM693" s="6">
        <f t="shared" si="552"/>
        <v>89260.228004617311</v>
      </c>
      <c r="AN693" s="6">
        <f t="shared" si="527"/>
        <v>732896.22884627979</v>
      </c>
      <c r="AO693" s="6">
        <f t="shared" si="528"/>
        <v>7355.7015723468921</v>
      </c>
      <c r="AP693" s="6">
        <f t="shared" si="529"/>
        <v>40.894807413948911</v>
      </c>
      <c r="AQ693" s="14">
        <f t="shared" si="530"/>
        <v>16</v>
      </c>
      <c r="AR693" s="146">
        <f t="shared" si="531"/>
        <v>0</v>
      </c>
      <c r="AS693" s="146">
        <f t="shared" si="532"/>
        <v>0.53</v>
      </c>
      <c r="AT693" s="146">
        <f t="shared" si="533"/>
        <v>1</v>
      </c>
      <c r="AU693" s="77">
        <f t="shared" si="534"/>
        <v>0</v>
      </c>
      <c r="AV693" s="77">
        <f t="shared" si="535"/>
        <v>4767.8775752381607</v>
      </c>
      <c r="AW693" s="77">
        <f t="shared" si="536"/>
        <v>250.94092501253473</v>
      </c>
      <c r="AX693" s="77">
        <f t="shared" si="537"/>
        <v>207.48429571643479</v>
      </c>
      <c r="AY693" s="6">
        <f t="shared" si="554"/>
        <v>5226.3027959671299</v>
      </c>
      <c r="AZ693" s="6">
        <f t="shared" si="538"/>
        <v>591795.0859950101</v>
      </c>
      <c r="BA693" s="6">
        <f t="shared" si="539"/>
        <v>4868.7232581638136</v>
      </c>
      <c r="BB693" s="6">
        <f t="shared" si="540"/>
        <v>1345089.1312444569</v>
      </c>
      <c r="BC693" s="6">
        <f t="shared" si="541"/>
        <v>269017.82624889171</v>
      </c>
      <c r="BD693" s="6">
        <f t="shared" si="542"/>
        <v>50871.016133147496</v>
      </c>
      <c r="BE693" s="6">
        <f t="shared" si="543"/>
        <v>4367714.1111111101</v>
      </c>
      <c r="BF693" s="6">
        <f t="shared" si="548"/>
        <v>3450390.2110654563</v>
      </c>
      <c r="BG693" s="6"/>
      <c r="BH693" s="6"/>
      <c r="BI693" s="51">
        <f t="shared" si="553"/>
        <v>0.36095676639255808</v>
      </c>
      <c r="BT693" s="18"/>
    </row>
    <row r="694" spans="1:72">
      <c r="A694">
        <f t="shared" si="550"/>
        <v>671</v>
      </c>
      <c r="B694" s="30">
        <f t="shared" si="551"/>
        <v>44440</v>
      </c>
      <c r="C694" s="14">
        <f t="shared" ref="C694:C757" si="556">IF($B694&lt;$K$4,1,IF($B694&lt;$K$5,2,IF($B694&lt;$K$6,3,IF($B694&lt;$K$7,4,IF($B694&lt;$K$8,5,IF($B694&lt;$K$9,6,IF($B694&lt;$K$10,7,IF($B694&lt;$K$11,8,IF($B694&lt;$K$12,9,IF($B694&lt;$K$13,10,IF($B694&lt;$K$14,11,IF($B694&lt;$K$15,12,IF($B694&lt;$K$16,13,IF($B694&lt;$K$17,14,IF($B694&lt;$K$18,15,16)))))))))))))))</f>
        <v>15</v>
      </c>
      <c r="D694" s="14">
        <f t="shared" ref="D694:D757" si="557">IF($B694&lt;$S$2,IF(G693&lt;$V$3,1,IF(G693&lt;$V$4,2,IF(G693&lt;$V$5,3,4))),IF($E693=1,IF($BA693&lt;$Z$2,2,1),IF($E693=2,IF($BA693&lt;$Z$2,3,IF($BA693&gt;$Z$3,1,2)),IF($E693=3,IF($BA693&lt;$Z$2,4,IF($BA693&gt;$Z$3,2,3)),IF($E693=4,IF($BA693&gt;$Z$3,3,4),5)))))</f>
        <v>4</v>
      </c>
      <c r="E694" s="14">
        <f t="shared" ref="E694:E757" si="558">IF($B694&lt;$S$2,$D694,IF($B694-$F693&gt;INDEX($Y$11:$AB$14,$E693,$D694),$D694,$E693))</f>
        <v>4</v>
      </c>
      <c r="F694" s="53">
        <f t="shared" ref="F694:F757" si="559">IF($B694&lt;$S$2,$B694,IF($E694=$E693,$F693,$B694))</f>
        <v>44440</v>
      </c>
      <c r="G694" s="66">
        <f t="shared" ref="G694:G757" si="560">IF($B694&lt;$S$2,INDEX($N$3:$N$18,$C694,$N$2),INDEX($V$3:$V$6,$E694,$V$2))</f>
        <v>3.2</v>
      </c>
      <c r="H694" s="66">
        <f t="shared" si="549"/>
        <v>0.1</v>
      </c>
      <c r="I694" s="172">
        <f t="shared" ref="I694:I757" si="561">IF($B694&lt;$R$10,$S$9,IF($B694&lt;$R$11,$S$10,IF($B694&lt;$R$12,$S$11,IF($B694&lt;$R$13,$S$12,IF($B694&lt;$R$14,$S$13,IF($B694&lt;$R$15,$S$14,IF($B694&lt;$R$16,$S$15,IF($B694&lt;$R$17,$S$16,IF($B694&lt;$R$18,$S$17,$S$18)))))))))</f>
        <v>3.8999999999999998E-3</v>
      </c>
      <c r="J694" s="14">
        <f t="shared" ref="J694:J757" si="562">IF($B694&lt;$R$10,$T$9,IF($B694&lt;$R$11,$T$10,IF($B694&lt;$R$12,$T$11,IF($B694&lt;$R$13,$T$12,IF($B694&lt;$R$14,$T$13,IF($B694&lt;$R$15,$T$14,IF($B694&lt;$R$16,$T$15,IF($B694&lt;$R$17,$T$16,IF($B694&lt;$R$18,$T$17,$T$18)))))))))</f>
        <v>6</v>
      </c>
      <c r="K694" s="18">
        <f t="shared" ref="K694:K757" si="563">IF(ABS(1-$BI693*$G694)&lt;$G$19,1/$G$6,(($BI693*$G694)^(1/$G$6)-1)/(1-1/($BI693*$G694)))</f>
        <v>0.15499155932360678</v>
      </c>
      <c r="L694" s="18">
        <f t="shared" ref="L694:L757" si="564">IF($G$8-$E$8&gt;1,H694/($G$8-$E$8),H694)</f>
        <v>6.6666666666666671E-3</v>
      </c>
      <c r="M694" s="6">
        <f t="shared" ref="M694:M757" si="565">IF($B694=$K$4,$O$4,$K694*($AJ693+$AK693)+$L694*$AL693)</f>
        <v>13079.193794002751</v>
      </c>
      <c r="N694" s="6">
        <f t="shared" si="544"/>
        <v>51.008855796610725</v>
      </c>
      <c r="O694" s="6">
        <f t="shared" ref="O694:O757" si="566">MAX(0,$G$14*(AE693-AM693)-BE693)</f>
        <v>1925162.34874848</v>
      </c>
      <c r="P694" s="6">
        <f>IF($B694&lt;$D$12,0,IF('Plot Data'!X644&gt;0,'Plot Data'!X644,MAX(0,MIN($D$15,$O694))))</f>
        <v>7870.3703703703704</v>
      </c>
      <c r="Q694" s="97">
        <f t="shared" ref="Q694:Q757" si="567">$P694*$AF693/($AF693+$AN693)</f>
        <v>6016.4803745756317</v>
      </c>
      <c r="R694" s="97">
        <f t="shared" ref="R694:R757" si="568">$P694*$AN693/($AF693+$AN693)</f>
        <v>1853.8899957947376</v>
      </c>
      <c r="S694" s="6">
        <f t="shared" ref="S694:S757" si="569">$M694*AF693/($AF693+$AG693)</f>
        <v>11502.485707037013</v>
      </c>
      <c r="T694" s="6"/>
      <c r="U694" s="6"/>
      <c r="V694" s="6">
        <f t="shared" ref="V694:V757" si="570">$M694*AG693/($AF693+$AG693)</f>
        <v>1576.7080869657379</v>
      </c>
      <c r="W694" s="149">
        <f t="shared" si="545"/>
        <v>0.81718715207527004</v>
      </c>
      <c r="X694" s="97">
        <f t="shared" ref="X694:X757" si="571">$G$13*($W694/INDEX($W$24:$W$896,$A694-$G$12,$W$23))*INDEX($Q$24:$Q$896,$A694-$G$12,$Q$23)</f>
        <v>5657.0140074244719</v>
      </c>
      <c r="Y694" s="6">
        <f t="shared" ref="Y694:Y757" si="572">$D$6*INDEX($M$24:$M$896,$A694-$G$6,$M$23)</f>
        <v>2261.1887591840159</v>
      </c>
      <c r="Z694" s="6">
        <f t="shared" ref="Z694:Z757" si="573">($D$7+$D$8)*INDEX($M$24:$M$896,$A694-$E$7,$M$23)</f>
        <v>10086.906781741203</v>
      </c>
      <c r="AA694" s="6">
        <f t="shared" ref="AA694:AA757" si="574">$D$7*INDEX($M$24:$M$896,$A694-$G$7,$M$23)</f>
        <v>8592.5172848992606</v>
      </c>
      <c r="AB694" s="6">
        <f t="shared" ref="AB694:AB757" si="575">$D$8*INDEX($M$24:$M$896,$A694-$E$8,$M$23)</f>
        <v>462.9168439015985</v>
      </c>
      <c r="AC694" s="6">
        <f t="shared" ref="AC694:AC757" si="576">($D$8-INDEX($I$24:$I$896,$A694-$G$8,1))*INDEX($M$24:$M$896,$A694-$G$8,1)</f>
        <v>272.52320203901905</v>
      </c>
      <c r="AD694" s="6">
        <f t="array" ref="AD694">SUM(($A694-A664:A694=J664:J694)*(N664:N694))</f>
        <v>45.134392280405848</v>
      </c>
      <c r="AE694" s="6">
        <f t="shared" si="555"/>
        <v>7492599.1640353845</v>
      </c>
      <c r="AF694" s="6">
        <f t="shared" si="546"/>
        <v>2360969.3948547435</v>
      </c>
      <c r="AG694" s="6">
        <f t="shared" si="547"/>
        <v>324815.05503391603</v>
      </c>
      <c r="AH694" s="6">
        <f t="shared" ref="AH694:AH757" si="577">AH693+X694</f>
        <v>3456047.2250728807</v>
      </c>
      <c r="AI694" s="6">
        <f t="shared" ref="AI694:AI757" si="578">AI693+R694</f>
        <v>517430.86281700927</v>
      </c>
      <c r="AJ694" s="6">
        <f t="shared" ref="AJ694:AJ757" si="579">AJ693+S694+V694-Z694-Y694</f>
        <v>38020.291941542957</v>
      </c>
      <c r="AK694" s="6">
        <f t="shared" ref="AK694:AK757" si="580">AK693+Z694-AB694-AA694</f>
        <v>47909.712924327992</v>
      </c>
      <c r="AL694" s="6">
        <f t="shared" ref="AL694:AL757" si="581">AL693+AB694-AD694-AC694</f>
        <v>5238.0532943464177</v>
      </c>
      <c r="AM694" s="6">
        <f t="shared" si="552"/>
        <v>91168.058160217377</v>
      </c>
      <c r="AN694" s="6">
        <f t="shared" ref="AN694:AN757" si="582">AN693+Y694+AA694+AC694-R694</f>
        <v>742168.56809660734</v>
      </c>
      <c r="AO694" s="6">
        <f t="shared" ref="AO694:AO757" si="583">AO693+AD694</f>
        <v>7400.8359646272984</v>
      </c>
      <c r="AP694" s="6">
        <f t="shared" ref="AP694:AP757" si="584">(INDEX($AO$24:$AO$896,$A694)-INDEX($AO$24:$AO$896,$A694-$G$16))/$G$16</f>
        <v>41.958478228455014</v>
      </c>
      <c r="AQ694" s="14">
        <f t="shared" ref="AQ694:AQ757" si="585">IF($B694&lt;$AD$4,1,IF($B694&lt;$AD$5,2,IF($B694&lt;$AD$6,3,IF($B694&lt;$AD$7,4,IF($B694&lt;$AD$8,5,IF($B694&lt;$AD$9,6,IF($B694&lt;$AD$10,7,IF($B694&lt;$AD$11,8,IF($B694&lt;$AD$12,9,IF($B694&lt;$AD$13,10,IF($B694&lt;$AH$2,10,IF($B694&lt;$AD$14,11,IF($B694&lt;$AD$15,12,IF($B694&lt;$AD$16,13,IF($B694&lt;$AD$17,14,IF($B694&lt;$AD$18,15,16))))))))))))))))</f>
        <v>16</v>
      </c>
      <c r="AR694" s="146">
        <f t="shared" ref="AR694:AR757" si="586">INDEX($AE$3:$AF$18,$AQ694,$AF$2)</f>
        <v>0</v>
      </c>
      <c r="AS694" s="146">
        <f t="shared" ref="AS694:AS757" si="587">INDEX($AE$3:$AF$18,$AQ694,$AE$2)</f>
        <v>0.53</v>
      </c>
      <c r="AT694" s="146">
        <f t="shared" ref="AT694:AT757" si="588">IF($B694&lt;$AH$3,0,$AI$3)</f>
        <v>1</v>
      </c>
      <c r="AU694" s="77">
        <f t="shared" ref="AU694:AU757" si="589">AR694*$D$6*INDEX($M$24:$M$896,$A694-$F$6,$M$23)</f>
        <v>0</v>
      </c>
      <c r="AV694" s="77">
        <f t="shared" ref="AV694:AV757" si="590">AS694*$D$7*INDEX($M$24:$M$896,$A694-$F$7,$M$23)</f>
        <v>4871.708786722741</v>
      </c>
      <c r="AW694" s="77">
        <f t="shared" ref="AW694:AW757" si="591">AS694*$D$8*INDEX($M$24:$M$896,$A694-$F$7,$M$23)</f>
        <v>256.40572561698633</v>
      </c>
      <c r="AX694" s="77">
        <f t="shared" ref="AX694:AX757" si="592">AT694*($D$8*INDEX($M$24:$M$896,$A694-$F$8,$M$23)-INDEX($AW$24:$AW$896,$A694-($F$8-$F$7),1))</f>
        <v>212.5517433632975</v>
      </c>
      <c r="AY694" s="6">
        <f t="shared" si="554"/>
        <v>5340.6662557030249</v>
      </c>
      <c r="AZ694" s="6">
        <f t="shared" ref="AZ694:AZ757" si="593">AZ693+AY694</f>
        <v>597135.75225071318</v>
      </c>
      <c r="BA694" s="6">
        <f t="shared" ref="BA694:BA757" si="594">(INDEX($AZ$24:$AZ$896,$A694)-INDEX($AZ$24:$AZ$896,$A694-$G$16))/$G$16</f>
        <v>4988.0736086497282</v>
      </c>
      <c r="BB694" s="6">
        <f t="shared" ref="BB694:BB757" si="595">BB693+M694</f>
        <v>1358168.3250384596</v>
      </c>
      <c r="BC694" s="6">
        <f t="shared" ref="BC694:BC757" si="596">BC693+$D$6*(S694+V694)</f>
        <v>271633.66500769224</v>
      </c>
      <c r="BD694" s="6">
        <f t="shared" ref="BD694:BD757" si="597">BD693+AB694</f>
        <v>51333.932977049095</v>
      </c>
      <c r="BE694" s="6">
        <f t="shared" ref="BE694:BE757" si="598">BE693+P694</f>
        <v>4375584.4814814804</v>
      </c>
      <c r="BF694" s="6">
        <f t="shared" si="548"/>
        <v>3456047.2250728807</v>
      </c>
      <c r="BG694" s="6"/>
      <c r="BH694" s="6"/>
      <c r="BI694" s="51">
        <f t="shared" si="553"/>
        <v>0.35845831214092899</v>
      </c>
      <c r="BT694" s="18"/>
    </row>
    <row r="695" spans="1:72">
      <c r="A695">
        <f t="shared" si="550"/>
        <v>672</v>
      </c>
      <c r="B695" s="30">
        <f t="shared" si="551"/>
        <v>44441</v>
      </c>
      <c r="C695" s="14">
        <f t="shared" si="556"/>
        <v>15</v>
      </c>
      <c r="D695" s="14">
        <f t="shared" si="557"/>
        <v>4</v>
      </c>
      <c r="E695" s="14">
        <f t="shared" si="558"/>
        <v>4</v>
      </c>
      <c r="F695" s="53">
        <f t="shared" si="559"/>
        <v>44441</v>
      </c>
      <c r="G695" s="66">
        <f t="shared" si="560"/>
        <v>3.2</v>
      </c>
      <c r="H695" s="66">
        <f t="shared" si="549"/>
        <v>0.1</v>
      </c>
      <c r="I695" s="172">
        <f t="shared" si="561"/>
        <v>3.8999999999999998E-3</v>
      </c>
      <c r="J695" s="14">
        <f t="shared" si="562"/>
        <v>6</v>
      </c>
      <c r="K695" s="18">
        <f t="shared" si="563"/>
        <v>0.15438992126678405</v>
      </c>
      <c r="L695" s="18">
        <f t="shared" si="564"/>
        <v>6.6666666666666671E-3</v>
      </c>
      <c r="M695" s="6">
        <f t="shared" si="565"/>
        <v>13301.647040991829</v>
      </c>
      <c r="N695" s="6">
        <f t="shared" ref="N695:N758" si="599">I695*M695</f>
        <v>51.876423459868128</v>
      </c>
      <c r="O695" s="6">
        <f t="shared" si="566"/>
        <v>1915631.9585124115</v>
      </c>
      <c r="P695" s="6">
        <f>IF($B695&lt;$D$12,0,IF('Plot Data'!X645&gt;0,'Plot Data'!X645,MAX(0,MIN($D$15,$O695))))</f>
        <v>7870.3703703703704</v>
      </c>
      <c r="Q695" s="97">
        <f t="shared" si="567"/>
        <v>5988.0365592715179</v>
      </c>
      <c r="R695" s="97">
        <f t="shared" si="568"/>
        <v>1882.3338110988514</v>
      </c>
      <c r="S695" s="6">
        <f t="shared" si="569"/>
        <v>11692.96425342092</v>
      </c>
      <c r="T695" s="6"/>
      <c r="U695" s="6"/>
      <c r="V695" s="6">
        <f t="shared" si="570"/>
        <v>1608.6827875709084</v>
      </c>
      <c r="W695" s="149">
        <f t="shared" ref="W695:W758" si="600">W694*IF(AG694&gt;1,1-V695/AG694,1)</f>
        <v>0.81313994156148917</v>
      </c>
      <c r="X695" s="97">
        <f t="shared" si="571"/>
        <v>5630.9890980422906</v>
      </c>
      <c r="Y695" s="6">
        <f t="shared" si="572"/>
        <v>2314.5842195079927</v>
      </c>
      <c r="Z695" s="6">
        <f t="shared" si="573"/>
        <v>10278.352564386336</v>
      </c>
      <c r="AA695" s="6">
        <f t="shared" si="574"/>
        <v>8795.4200341303713</v>
      </c>
      <c r="AB695" s="6">
        <f t="shared" si="575"/>
        <v>473.47344341987684</v>
      </c>
      <c r="AC695" s="6">
        <f t="shared" si="576"/>
        <v>281.641349684994</v>
      </c>
      <c r="AD695" s="6">
        <f t="array" ref="AD695">SUM(($A695-A665:A695=J665:J695)*(N665:N695))</f>
        <v>46.163660733437993</v>
      </c>
      <c r="AE695" s="6">
        <f t="shared" si="555"/>
        <v>7492553.0003746515</v>
      </c>
      <c r="AF695" s="6">
        <f t="shared" ref="AF695:AF758" si="601">AF694-S695-Q695</f>
        <v>2343288.3940420509</v>
      </c>
      <c r="AG695" s="6">
        <f t="shared" ref="AG695:AG758" si="602">AG694+Q695-V695-X695</f>
        <v>323563.4197075743</v>
      </c>
      <c r="AH695" s="6">
        <f t="shared" si="577"/>
        <v>3461678.214170923</v>
      </c>
      <c r="AI695" s="6">
        <f t="shared" si="578"/>
        <v>519313.1966281081</v>
      </c>
      <c r="AJ695" s="6">
        <f t="shared" si="579"/>
        <v>38729.002198640461</v>
      </c>
      <c r="AK695" s="6">
        <f t="shared" si="580"/>
        <v>48919.172011164083</v>
      </c>
      <c r="AL695" s="6">
        <f t="shared" si="581"/>
        <v>5383.7217273478636</v>
      </c>
      <c r="AM695" s="6">
        <f t="shared" si="552"/>
        <v>93031.895937152396</v>
      </c>
      <c r="AN695" s="6">
        <f t="shared" si="582"/>
        <v>751677.87988883187</v>
      </c>
      <c r="AO695" s="6">
        <f t="shared" si="583"/>
        <v>7446.999625360736</v>
      </c>
      <c r="AP695" s="6">
        <f t="shared" si="584"/>
        <v>43.01708359725243</v>
      </c>
      <c r="AQ695" s="14">
        <f t="shared" si="585"/>
        <v>16</v>
      </c>
      <c r="AR695" s="146">
        <f t="shared" si="586"/>
        <v>0</v>
      </c>
      <c r="AS695" s="146">
        <f t="shared" si="587"/>
        <v>0.53</v>
      </c>
      <c r="AT695" s="146">
        <f t="shared" si="588"/>
        <v>1</v>
      </c>
      <c r="AU695" s="77">
        <f t="shared" si="589"/>
        <v>0</v>
      </c>
      <c r="AV695" s="77">
        <f t="shared" si="590"/>
        <v>4975.7025436468693</v>
      </c>
      <c r="AW695" s="77">
        <f t="shared" si="591"/>
        <v>261.87908124457203</v>
      </c>
      <c r="AX695" s="77">
        <f t="shared" si="592"/>
        <v>217.5709166337513</v>
      </c>
      <c r="AY695" s="6">
        <f t="shared" si="554"/>
        <v>5455.1525415251926</v>
      </c>
      <c r="AZ695" s="6">
        <f t="shared" si="593"/>
        <v>602590.90479223838</v>
      </c>
      <c r="BA695" s="6">
        <f t="shared" si="594"/>
        <v>5106.32118322509</v>
      </c>
      <c r="BB695" s="6">
        <f t="shared" si="595"/>
        <v>1371469.9720794514</v>
      </c>
      <c r="BC695" s="6">
        <f t="shared" si="596"/>
        <v>274293.9944158906</v>
      </c>
      <c r="BD695" s="6">
        <f t="shared" si="597"/>
        <v>51807.406420468971</v>
      </c>
      <c r="BE695" s="6">
        <f t="shared" si="598"/>
        <v>4383454.8518518507</v>
      </c>
      <c r="BF695" s="6">
        <f t="shared" ref="BF695:BF758" si="603">BF694+X695</f>
        <v>3461678.214170923</v>
      </c>
      <c r="BG695" s="6"/>
      <c r="BH695" s="6"/>
      <c r="BI695" s="51">
        <f t="shared" si="553"/>
        <v>0.35593366021118228</v>
      </c>
      <c r="BT695" s="18"/>
    </row>
    <row r="696" spans="1:72">
      <c r="A696">
        <f t="shared" si="550"/>
        <v>673</v>
      </c>
      <c r="B696" s="30">
        <f t="shared" si="551"/>
        <v>44442</v>
      </c>
      <c r="C696" s="14">
        <f t="shared" si="556"/>
        <v>15</v>
      </c>
      <c r="D696" s="14">
        <f t="shared" si="557"/>
        <v>4</v>
      </c>
      <c r="E696" s="14">
        <f t="shared" si="558"/>
        <v>4</v>
      </c>
      <c r="F696" s="53">
        <f t="shared" si="559"/>
        <v>44442</v>
      </c>
      <c r="G696" s="66">
        <f t="shared" si="560"/>
        <v>3.2</v>
      </c>
      <c r="H696" s="66">
        <f t="shared" si="549"/>
        <v>0.1</v>
      </c>
      <c r="I696" s="172">
        <f t="shared" si="561"/>
        <v>3.8999999999999998E-3</v>
      </c>
      <c r="J696" s="14">
        <f t="shared" si="562"/>
        <v>6</v>
      </c>
      <c r="K696" s="18">
        <f t="shared" si="563"/>
        <v>0.15377947618193519</v>
      </c>
      <c r="L696" s="18">
        <f t="shared" si="564"/>
        <v>6.6666666666666671E-3</v>
      </c>
      <c r="M696" s="6">
        <f t="shared" si="565"/>
        <v>13514.381796469061</v>
      </c>
      <c r="N696" s="6">
        <f t="shared" si="599"/>
        <v>52.706089006229334</v>
      </c>
      <c r="O696" s="6">
        <f t="shared" si="566"/>
        <v>1906138.0869200239</v>
      </c>
      <c r="P696" s="6">
        <f>IF($B696&lt;$D$12,0,IF('Plot Data'!X646&gt;0,'Plot Data'!X646,MAX(0,MIN($D$15,$O696))))</f>
        <v>7870.3703703703704</v>
      </c>
      <c r="Q696" s="97">
        <f t="shared" si="567"/>
        <v>5958.8848192124724</v>
      </c>
      <c r="R696" s="97">
        <f t="shared" si="568"/>
        <v>1911.4855511578983</v>
      </c>
      <c r="S696" s="6">
        <f t="shared" si="569"/>
        <v>11874.710793095546</v>
      </c>
      <c r="T696" s="6"/>
      <c r="U696" s="6"/>
      <c r="V696" s="6">
        <f t="shared" si="570"/>
        <v>1639.6710033735126</v>
      </c>
      <c r="W696" s="149">
        <f t="shared" si="600"/>
        <v>0.8090193212977147</v>
      </c>
      <c r="X696" s="97">
        <f t="shared" si="571"/>
        <v>5604.4796945108201</v>
      </c>
      <c r="Y696" s="6">
        <f t="shared" si="572"/>
        <v>2367.3672170993846</v>
      </c>
      <c r="Z696" s="6">
        <f t="shared" si="573"/>
        <v>10463.355035202201</v>
      </c>
      <c r="AA696" s="6">
        <f t="shared" si="574"/>
        <v>8995.9954249776602</v>
      </c>
      <c r="AB696" s="6">
        <f t="shared" si="575"/>
        <v>483.78438795657803</v>
      </c>
      <c r="AC696" s="6">
        <f t="shared" si="576"/>
        <v>290.8994690877272</v>
      </c>
      <c r="AD696" s="6">
        <f t="array" ref="AD696">SUM(($A696-A666:A696=J666:J696)*(N666:N696))</f>
        <v>47.168977825766355</v>
      </c>
      <c r="AE696" s="6">
        <f t="shared" si="555"/>
        <v>7492505.8313968256</v>
      </c>
      <c r="AF696" s="6">
        <f t="shared" si="601"/>
        <v>2325454.7984297429</v>
      </c>
      <c r="AG696" s="6">
        <f t="shared" si="602"/>
        <v>322278.15382890246</v>
      </c>
      <c r="AH696" s="6">
        <f t="shared" si="577"/>
        <v>3467282.6938654338</v>
      </c>
      <c r="AI696" s="6">
        <f t="shared" si="578"/>
        <v>521224.682179266</v>
      </c>
      <c r="AJ696" s="6">
        <f t="shared" si="579"/>
        <v>39412.661742807941</v>
      </c>
      <c r="AK696" s="6">
        <f t="shared" si="580"/>
        <v>49902.747233432048</v>
      </c>
      <c r="AL696" s="6">
        <f t="shared" si="581"/>
        <v>5529.4376683909486</v>
      </c>
      <c r="AM696" s="6">
        <f t="shared" si="552"/>
        <v>94844.846644630947</v>
      </c>
      <c r="AN696" s="6">
        <f t="shared" si="582"/>
        <v>761420.65644883877</v>
      </c>
      <c r="AO696" s="6">
        <f t="shared" si="583"/>
        <v>7494.168603186502</v>
      </c>
      <c r="AP696" s="6">
        <f t="shared" si="584"/>
        <v>44.067605411207033</v>
      </c>
      <c r="AQ696" s="14">
        <f t="shared" si="585"/>
        <v>16</v>
      </c>
      <c r="AR696" s="146">
        <f t="shared" si="586"/>
        <v>0</v>
      </c>
      <c r="AS696" s="146">
        <f t="shared" si="587"/>
        <v>0.53</v>
      </c>
      <c r="AT696" s="146">
        <f t="shared" si="588"/>
        <v>1</v>
      </c>
      <c r="AU696" s="77">
        <f t="shared" si="589"/>
        <v>0</v>
      </c>
      <c r="AV696" s="77">
        <f t="shared" si="590"/>
        <v>5078.7575646066962</v>
      </c>
      <c r="AW696" s="77">
        <f t="shared" si="591"/>
        <v>267.30302971614185</v>
      </c>
      <c r="AX696" s="77">
        <f t="shared" si="592"/>
        <v>222.53251840734211</v>
      </c>
      <c r="AY696" s="6">
        <f t="shared" si="554"/>
        <v>5568.5931127301801</v>
      </c>
      <c r="AZ696" s="6">
        <f t="shared" si="593"/>
        <v>608159.49790496856</v>
      </c>
      <c r="BA696" s="6">
        <f t="shared" si="594"/>
        <v>5223.1711171187426</v>
      </c>
      <c r="BB696" s="6">
        <f t="shared" si="595"/>
        <v>1384984.3538759204</v>
      </c>
      <c r="BC696" s="6">
        <f t="shared" si="596"/>
        <v>276996.87077518442</v>
      </c>
      <c r="BD696" s="6">
        <f t="shared" si="597"/>
        <v>52291.190808425548</v>
      </c>
      <c r="BE696" s="6">
        <f t="shared" si="598"/>
        <v>4391325.2222222211</v>
      </c>
      <c r="BF696" s="6">
        <f t="shared" si="603"/>
        <v>3467282.6938654338</v>
      </c>
      <c r="BG696" s="6"/>
      <c r="BH696" s="6"/>
      <c r="BI696" s="51">
        <f t="shared" si="553"/>
        <v>0.35338416970775044</v>
      </c>
      <c r="BT696" s="18"/>
    </row>
    <row r="697" spans="1:72">
      <c r="A697">
        <f t="shared" si="550"/>
        <v>674</v>
      </c>
      <c r="B697" s="30">
        <f t="shared" si="551"/>
        <v>44443</v>
      </c>
      <c r="C697" s="14">
        <f t="shared" si="556"/>
        <v>15</v>
      </c>
      <c r="D697" s="14">
        <f t="shared" si="557"/>
        <v>4</v>
      </c>
      <c r="E697" s="14">
        <f t="shared" si="558"/>
        <v>4</v>
      </c>
      <c r="F697" s="53">
        <f t="shared" si="559"/>
        <v>44443</v>
      </c>
      <c r="G697" s="66">
        <f t="shared" si="560"/>
        <v>3.2</v>
      </c>
      <c r="H697" s="66">
        <f t="shared" si="549"/>
        <v>0.1</v>
      </c>
      <c r="I697" s="172">
        <f t="shared" si="561"/>
        <v>3.8999999999999998E-3</v>
      </c>
      <c r="J697" s="14">
        <f t="shared" si="562"/>
        <v>6</v>
      </c>
      <c r="K697" s="18">
        <f t="shared" si="563"/>
        <v>0.1531604509737973</v>
      </c>
      <c r="L697" s="18">
        <f t="shared" si="564"/>
        <v>6.6666666666666671E-3</v>
      </c>
      <c r="M697" s="6">
        <f t="shared" si="565"/>
        <v>13716.451235499333</v>
      </c>
      <c r="N697" s="6">
        <f t="shared" si="599"/>
        <v>53.494159818447393</v>
      </c>
      <c r="O697" s="6">
        <f t="shared" si="566"/>
        <v>1896686.6148171443</v>
      </c>
      <c r="P697" s="6">
        <f>IF($B697&lt;$D$12,0,IF('Plot Data'!X647&gt;0,'Plot Data'!X647,MAX(0,MIN($D$15,$O697))))</f>
        <v>7870.3703703703704</v>
      </c>
      <c r="Q697" s="97">
        <f t="shared" si="567"/>
        <v>5929.0343296072324</v>
      </c>
      <c r="R697" s="97">
        <f t="shared" si="568"/>
        <v>1941.3360407631385</v>
      </c>
      <c r="S697" s="6">
        <f t="shared" si="569"/>
        <v>12046.905000676074</v>
      </c>
      <c r="T697" s="6"/>
      <c r="U697" s="6"/>
      <c r="V697" s="6">
        <f t="shared" si="570"/>
        <v>1669.5462348232588</v>
      </c>
      <c r="W697" s="149">
        <f t="shared" si="600"/>
        <v>0.80482823621880195</v>
      </c>
      <c r="X697" s="97">
        <f t="shared" si="571"/>
        <v>5577.5051535027542</v>
      </c>
      <c r="Y697" s="6">
        <f t="shared" si="572"/>
        <v>2418.9219397828901</v>
      </c>
      <c r="Z697" s="6">
        <f t="shared" si="573"/>
        <v>10641.317632793463</v>
      </c>
      <c r="AA697" s="6">
        <f t="shared" si="574"/>
        <v>9191.9033711749817</v>
      </c>
      <c r="AB697" s="6">
        <f t="shared" si="575"/>
        <v>494.11147404636233</v>
      </c>
      <c r="AC697" s="6">
        <f t="shared" si="576"/>
        <v>300.23462961610994</v>
      </c>
      <c r="AD697" s="6">
        <f t="array" ref="AD697">SUM(($A697-A667:A697=J667:J697)*(N667:N697))</f>
        <v>48.175868719520324</v>
      </c>
      <c r="AE697" s="6">
        <f t="shared" si="555"/>
        <v>7492457.6555281058</v>
      </c>
      <c r="AF697" s="6">
        <f t="shared" si="601"/>
        <v>2307478.8590994598</v>
      </c>
      <c r="AG697" s="6">
        <f t="shared" si="602"/>
        <v>320960.13677018369</v>
      </c>
      <c r="AH697" s="6">
        <f t="shared" si="577"/>
        <v>3472860.1990189366</v>
      </c>
      <c r="AI697" s="6">
        <f t="shared" si="578"/>
        <v>523166.01822002913</v>
      </c>
      <c r="AJ697" s="6">
        <f t="shared" si="579"/>
        <v>40068.873405730919</v>
      </c>
      <c r="AK697" s="6">
        <f t="shared" si="580"/>
        <v>50858.050021004172</v>
      </c>
      <c r="AL697" s="6">
        <f t="shared" si="581"/>
        <v>5675.1386441016803</v>
      </c>
      <c r="AM697" s="6">
        <f t="shared" si="552"/>
        <v>96602.062070836779</v>
      </c>
      <c r="AN697" s="6">
        <f t="shared" si="582"/>
        <v>771390.38034864957</v>
      </c>
      <c r="AO697" s="6">
        <f t="shared" si="583"/>
        <v>7542.3444719060226</v>
      </c>
      <c r="AP697" s="6">
        <f t="shared" si="584"/>
        <v>45.108097226139115</v>
      </c>
      <c r="AQ697" s="14">
        <f t="shared" si="585"/>
        <v>16</v>
      </c>
      <c r="AR697" s="146">
        <f t="shared" si="586"/>
        <v>0</v>
      </c>
      <c r="AS697" s="146">
        <f t="shared" si="587"/>
        <v>0.53</v>
      </c>
      <c r="AT697" s="146">
        <f t="shared" si="588"/>
        <v>1</v>
      </c>
      <c r="AU697" s="77">
        <f t="shared" si="589"/>
        <v>0</v>
      </c>
      <c r="AV697" s="77">
        <f t="shared" si="590"/>
        <v>5175.15051616852</v>
      </c>
      <c r="AW697" s="77">
        <f t="shared" si="591"/>
        <v>272.37634295623786</v>
      </c>
      <c r="AX697" s="77">
        <f t="shared" si="592"/>
        <v>227.3786623395917</v>
      </c>
      <c r="AY697" s="6">
        <f t="shared" si="554"/>
        <v>5674.9055214643495</v>
      </c>
      <c r="AZ697" s="6">
        <f t="shared" si="593"/>
        <v>613834.40342643287</v>
      </c>
      <c r="BA697" s="6">
        <f t="shared" si="594"/>
        <v>5337.9628576763707</v>
      </c>
      <c r="BB697" s="6">
        <f t="shared" si="595"/>
        <v>1398700.8051114196</v>
      </c>
      <c r="BC697" s="6">
        <f t="shared" si="596"/>
        <v>279740.1610222843</v>
      </c>
      <c r="BD697" s="6">
        <f t="shared" si="597"/>
        <v>52785.302282471908</v>
      </c>
      <c r="BE697" s="6">
        <f t="shared" si="598"/>
        <v>4399195.5925925914</v>
      </c>
      <c r="BF697" s="6">
        <f t="shared" si="603"/>
        <v>3472860.1990189366</v>
      </c>
      <c r="BG697" s="6"/>
      <c r="BH697" s="6"/>
      <c r="BI697" s="51">
        <f t="shared" si="553"/>
        <v>0.35081132476342008</v>
      </c>
      <c r="BT697" s="18"/>
    </row>
    <row r="698" spans="1:72">
      <c r="A698">
        <f t="shared" si="550"/>
        <v>675</v>
      </c>
      <c r="B698" s="30">
        <f t="shared" si="551"/>
        <v>44444</v>
      </c>
      <c r="C698" s="14">
        <f t="shared" si="556"/>
        <v>15</v>
      </c>
      <c r="D698" s="14">
        <f t="shared" si="557"/>
        <v>4</v>
      </c>
      <c r="E698" s="14">
        <f t="shared" si="558"/>
        <v>4</v>
      </c>
      <c r="F698" s="53">
        <f t="shared" si="559"/>
        <v>44444</v>
      </c>
      <c r="G698" s="66">
        <f t="shared" si="560"/>
        <v>3.2</v>
      </c>
      <c r="H698" s="66">
        <f t="shared" si="549"/>
        <v>0.1</v>
      </c>
      <c r="I698" s="172">
        <f t="shared" si="561"/>
        <v>3.8999999999999998E-3</v>
      </c>
      <c r="J698" s="14">
        <f t="shared" si="562"/>
        <v>6</v>
      </c>
      <c r="K698" s="18">
        <f t="shared" si="563"/>
        <v>0.15253310591229732</v>
      </c>
      <c r="L698" s="18">
        <f t="shared" si="564"/>
        <v>6.6666666666666671E-3</v>
      </c>
      <c r="M698" s="6">
        <f t="shared" si="565"/>
        <v>13907.200298956877</v>
      </c>
      <c r="N698" s="6">
        <f t="shared" si="599"/>
        <v>54.238081165931817</v>
      </c>
      <c r="O698" s="6">
        <f t="shared" si="566"/>
        <v>1887281.6618460864</v>
      </c>
      <c r="P698" s="6">
        <f>IF($B698&lt;$D$12,0,IF('Plot Data'!X648&gt;0,'Plot Data'!X648,MAX(0,MIN($D$15,$O698))))</f>
        <v>7870.3703703703704</v>
      </c>
      <c r="Q698" s="97">
        <f t="shared" si="567"/>
        <v>5898.5009854357249</v>
      </c>
      <c r="R698" s="97">
        <f t="shared" si="568"/>
        <v>1971.869384934645</v>
      </c>
      <c r="S698" s="6">
        <f t="shared" si="569"/>
        <v>12208.984393220517</v>
      </c>
      <c r="T698" s="6"/>
      <c r="U698" s="6"/>
      <c r="V698" s="6">
        <f t="shared" si="570"/>
        <v>1698.2159057363615</v>
      </c>
      <c r="W698" s="149">
        <f t="shared" si="600"/>
        <v>0.8005698503460692</v>
      </c>
      <c r="X698" s="97">
        <f t="shared" si="571"/>
        <v>5550.0804565700128</v>
      </c>
      <c r="Y698" s="6">
        <f t="shared" si="572"/>
        <v>2470.557370231812</v>
      </c>
      <c r="Z698" s="6">
        <f t="shared" si="573"/>
        <v>10811.505437175249</v>
      </c>
      <c r="AA698" s="6">
        <f t="shared" si="574"/>
        <v>9388.1180068808844</v>
      </c>
      <c r="AB698" s="6">
        <f t="shared" si="575"/>
        <v>504.34533908706015</v>
      </c>
      <c r="AC698" s="6">
        <f t="shared" si="576"/>
        <v>309.80625737339545</v>
      </c>
      <c r="AD698" s="6">
        <f t="array" ref="AD698">SUM(($A698-A668:A698=J668:J698)*(N668:N698))</f>
        <v>49.173670560988363</v>
      </c>
      <c r="AE698" s="6">
        <f t="shared" si="555"/>
        <v>7492408.4818575447</v>
      </c>
      <c r="AF698" s="6">
        <f t="shared" si="601"/>
        <v>2289371.3737208038</v>
      </c>
      <c r="AG698" s="6">
        <f t="shared" si="602"/>
        <v>319610.34139331302</v>
      </c>
      <c r="AH698" s="6">
        <f t="shared" si="577"/>
        <v>3478410.2794755064</v>
      </c>
      <c r="AI698" s="6">
        <f t="shared" si="578"/>
        <v>525137.88760496373</v>
      </c>
      <c r="AJ698" s="6">
        <f t="shared" si="579"/>
        <v>40694.010897280736</v>
      </c>
      <c r="AK698" s="6">
        <f t="shared" si="580"/>
        <v>51777.092112211474</v>
      </c>
      <c r="AL698" s="6">
        <f t="shared" si="581"/>
        <v>5820.5040552543569</v>
      </c>
      <c r="AM698" s="6">
        <f t="shared" si="552"/>
        <v>98291.607064746568</v>
      </c>
      <c r="AN698" s="6">
        <f t="shared" si="582"/>
        <v>781586.99259820103</v>
      </c>
      <c r="AO698" s="6">
        <f t="shared" si="583"/>
        <v>7591.5181424670109</v>
      </c>
      <c r="AP698" s="6">
        <f t="shared" si="584"/>
        <v>46.135957983808503</v>
      </c>
      <c r="AQ698" s="14">
        <f t="shared" si="585"/>
        <v>16</v>
      </c>
      <c r="AR698" s="146">
        <f t="shared" si="586"/>
        <v>0</v>
      </c>
      <c r="AS698" s="146">
        <f t="shared" si="587"/>
        <v>0.53</v>
      </c>
      <c r="AT698" s="146">
        <f t="shared" si="588"/>
        <v>1</v>
      </c>
      <c r="AU698" s="77">
        <f t="shared" si="589"/>
        <v>0</v>
      </c>
      <c r="AV698" s="77">
        <f t="shared" si="590"/>
        <v>5268.2992602243085</v>
      </c>
      <c r="AW698" s="77">
        <f t="shared" si="591"/>
        <v>277.27890843285832</v>
      </c>
      <c r="AX698" s="77">
        <f t="shared" si="592"/>
        <v>232.2323928017903</v>
      </c>
      <c r="AY698" s="6">
        <f t="shared" si="554"/>
        <v>5777.8105614589567</v>
      </c>
      <c r="AZ698" s="6">
        <f t="shared" si="593"/>
        <v>619612.2139878918</v>
      </c>
      <c r="BA698" s="6">
        <f t="shared" si="594"/>
        <v>5450.3868474080391</v>
      </c>
      <c r="BB698" s="6">
        <f t="shared" si="595"/>
        <v>1412608.0054103765</v>
      </c>
      <c r="BC698" s="6">
        <f t="shared" si="596"/>
        <v>282521.60108207568</v>
      </c>
      <c r="BD698" s="6">
        <f t="shared" si="597"/>
        <v>53289.647621558972</v>
      </c>
      <c r="BE698" s="6">
        <f t="shared" si="598"/>
        <v>4407065.9629629618</v>
      </c>
      <c r="BF698" s="6">
        <f t="shared" si="603"/>
        <v>3478410.2794755064</v>
      </c>
      <c r="BG698" s="6"/>
      <c r="BH698" s="6"/>
      <c r="BI698" s="51">
        <f t="shared" si="553"/>
        <v>0.3482166944623511</v>
      </c>
      <c r="BT698" s="18"/>
    </row>
    <row r="699" spans="1:72">
      <c r="A699">
        <f t="shared" si="550"/>
        <v>676</v>
      </c>
      <c r="B699" s="30">
        <f t="shared" si="551"/>
        <v>44445</v>
      </c>
      <c r="C699" s="14">
        <f t="shared" si="556"/>
        <v>15</v>
      </c>
      <c r="D699" s="14">
        <f t="shared" si="557"/>
        <v>4</v>
      </c>
      <c r="E699" s="14">
        <f t="shared" si="558"/>
        <v>4</v>
      </c>
      <c r="F699" s="53">
        <f t="shared" si="559"/>
        <v>44445</v>
      </c>
      <c r="G699" s="66">
        <f t="shared" si="560"/>
        <v>3.2</v>
      </c>
      <c r="H699" s="66">
        <f t="shared" si="549"/>
        <v>0.1</v>
      </c>
      <c r="I699" s="172">
        <f t="shared" si="561"/>
        <v>3.8999999999999998E-3</v>
      </c>
      <c r="J699" s="14">
        <f t="shared" si="562"/>
        <v>6</v>
      </c>
      <c r="K699" s="18">
        <f t="shared" si="563"/>
        <v>0.15189772564432411</v>
      </c>
      <c r="L699" s="18">
        <f t="shared" si="564"/>
        <v>6.6666666666666671E-3</v>
      </c>
      <c r="M699" s="6">
        <f t="shared" si="565"/>
        <v>14084.953595332243</v>
      </c>
      <c r="N699" s="6">
        <f t="shared" si="599"/>
        <v>54.931319021795744</v>
      </c>
      <c r="O699" s="6">
        <f t="shared" si="566"/>
        <v>1877933.3806109168</v>
      </c>
      <c r="P699" s="6">
        <f>IF($B699&lt;$D$12,0,IF('Plot Data'!X649&gt;0,'Plot Data'!X649,MAX(0,MIN($D$15,$O699))))</f>
        <v>7870.3703703703704</v>
      </c>
      <c r="Q699" s="97">
        <f t="shared" si="567"/>
        <v>5867.2891251546944</v>
      </c>
      <c r="R699" s="97">
        <f t="shared" si="568"/>
        <v>2003.0812452156749</v>
      </c>
      <c r="S699" s="6">
        <f t="shared" si="569"/>
        <v>12359.492354636577</v>
      </c>
      <c r="T699" s="6"/>
      <c r="U699" s="6"/>
      <c r="V699" s="6">
        <f t="shared" si="570"/>
        <v>1725.4612406956658</v>
      </c>
      <c r="W699" s="149">
        <f t="shared" si="600"/>
        <v>0.79624786176078199</v>
      </c>
      <c r="X699" s="97">
        <f t="shared" si="571"/>
        <v>5522.2208799186628</v>
      </c>
      <c r="Y699" s="6">
        <f t="shared" si="572"/>
        <v>2521.7266954353008</v>
      </c>
      <c r="Z699" s="6">
        <f t="shared" si="573"/>
        <v>10973.160988399468</v>
      </c>
      <c r="AA699" s="6">
        <f t="shared" si="574"/>
        <v>9582.5614426541433</v>
      </c>
      <c r="AB699" s="6">
        <f t="shared" si="575"/>
        <v>513.91762821931673</v>
      </c>
      <c r="AC699" s="6">
        <f t="shared" si="576"/>
        <v>319.56619277641562</v>
      </c>
      <c r="AD699" s="6">
        <f t="array" ref="AD699">SUM(($A699-A669:A699=J669:J699)*(N669:N699))</f>
        <v>50.106968751383384</v>
      </c>
      <c r="AE699" s="6">
        <f t="shared" si="555"/>
        <v>7492358.3748887936</v>
      </c>
      <c r="AF699" s="6">
        <f t="shared" si="601"/>
        <v>2271144.5922410125</v>
      </c>
      <c r="AG699" s="6">
        <f t="shared" si="602"/>
        <v>318229.94839785335</v>
      </c>
      <c r="AH699" s="6">
        <f t="shared" si="577"/>
        <v>3483932.5003554253</v>
      </c>
      <c r="AI699" s="6">
        <f t="shared" si="578"/>
        <v>527140.96885017946</v>
      </c>
      <c r="AJ699" s="6">
        <f t="shared" si="579"/>
        <v>41284.076808778205</v>
      </c>
      <c r="AK699" s="6">
        <f t="shared" si="580"/>
        <v>52653.774029737484</v>
      </c>
      <c r="AL699" s="6">
        <f t="shared" si="581"/>
        <v>5964.748521945874</v>
      </c>
      <c r="AM699" s="6">
        <f t="shared" si="552"/>
        <v>99902.599360461565</v>
      </c>
      <c r="AN699" s="6">
        <f t="shared" si="582"/>
        <v>792007.7656838512</v>
      </c>
      <c r="AO699" s="6">
        <f t="shared" si="583"/>
        <v>7641.6251112183945</v>
      </c>
      <c r="AP699" s="6">
        <f t="shared" si="584"/>
        <v>47.14524566794158</v>
      </c>
      <c r="AQ699" s="14">
        <f t="shared" si="585"/>
        <v>16</v>
      </c>
      <c r="AR699" s="146">
        <f t="shared" si="586"/>
        <v>0</v>
      </c>
      <c r="AS699" s="146">
        <f t="shared" si="587"/>
        <v>0.53</v>
      </c>
      <c r="AT699" s="146">
        <f t="shared" si="588"/>
        <v>1</v>
      </c>
      <c r="AU699" s="77">
        <f t="shared" si="589"/>
        <v>0</v>
      </c>
      <c r="AV699" s="77">
        <f t="shared" si="590"/>
        <v>5357.9034281115091</v>
      </c>
      <c r="AW699" s="77">
        <f t="shared" si="591"/>
        <v>281.99491726902676</v>
      </c>
      <c r="AX699" s="77">
        <f t="shared" si="592"/>
        <v>237.0423093709183</v>
      </c>
      <c r="AY699" s="6">
        <f t="shared" si="554"/>
        <v>5876.9406547514545</v>
      </c>
      <c r="AZ699" s="6">
        <f t="shared" si="593"/>
        <v>625489.15464264329</v>
      </c>
      <c r="BA699" s="6">
        <f t="shared" si="594"/>
        <v>5560.0530633714679</v>
      </c>
      <c r="BB699" s="6">
        <f t="shared" si="595"/>
        <v>1426692.9590057088</v>
      </c>
      <c r="BC699" s="6">
        <f t="shared" si="596"/>
        <v>285338.59180114215</v>
      </c>
      <c r="BD699" s="6">
        <f t="shared" si="597"/>
        <v>53803.565249778287</v>
      </c>
      <c r="BE699" s="6">
        <f t="shared" si="598"/>
        <v>4414936.3333333321</v>
      </c>
      <c r="BF699" s="6">
        <f t="shared" si="603"/>
        <v>3483932.5003554253</v>
      </c>
      <c r="BG699" s="6"/>
      <c r="BH699" s="6"/>
      <c r="BI699" s="51">
        <f t="shared" si="553"/>
        <v>0.34560206694294693</v>
      </c>
      <c r="BT699" s="18"/>
    </row>
    <row r="700" spans="1:72">
      <c r="A700">
        <f t="shared" si="550"/>
        <v>677</v>
      </c>
      <c r="B700" s="30">
        <f t="shared" si="551"/>
        <v>44446</v>
      </c>
      <c r="C700" s="14">
        <f t="shared" si="556"/>
        <v>15</v>
      </c>
      <c r="D700" s="14">
        <f t="shared" si="557"/>
        <v>4</v>
      </c>
      <c r="E700" s="14">
        <f t="shared" si="558"/>
        <v>4</v>
      </c>
      <c r="F700" s="53">
        <f t="shared" si="559"/>
        <v>44446</v>
      </c>
      <c r="G700" s="66">
        <f t="shared" si="560"/>
        <v>3.2</v>
      </c>
      <c r="H700" s="66">
        <f t="shared" si="549"/>
        <v>0.1</v>
      </c>
      <c r="I700" s="172">
        <f t="shared" si="561"/>
        <v>3.8999999999999998E-3</v>
      </c>
      <c r="J700" s="14">
        <f t="shared" si="562"/>
        <v>6</v>
      </c>
      <c r="K700" s="18">
        <f t="shared" si="563"/>
        <v>0.15125465291833662</v>
      </c>
      <c r="L700" s="18">
        <f t="shared" si="564"/>
        <v>6.6666666666666671E-3</v>
      </c>
      <c r="M700" s="6">
        <f t="shared" si="565"/>
        <v>14248.302014620473</v>
      </c>
      <c r="N700" s="6">
        <f t="shared" si="599"/>
        <v>55.56837785701984</v>
      </c>
      <c r="O700" s="6">
        <f t="shared" si="566"/>
        <v>1868651.0758657502</v>
      </c>
      <c r="P700" s="6">
        <f>IF($B700&lt;$D$12,0,IF('Plot Data'!X650&gt;0,'Plot Data'!X650,MAX(0,MIN($D$15,$O700))))</f>
        <v>7870.3703703703704</v>
      </c>
      <c r="Q700" s="97">
        <f t="shared" si="567"/>
        <v>5835.4097403466521</v>
      </c>
      <c r="R700" s="97">
        <f t="shared" si="568"/>
        <v>2034.9606300237192</v>
      </c>
      <c r="S700" s="6">
        <f t="shared" si="569"/>
        <v>12497.208712470761</v>
      </c>
      <c r="T700" s="6"/>
      <c r="U700" s="6"/>
      <c r="V700" s="6">
        <f t="shared" si="570"/>
        <v>1751.0933021497112</v>
      </c>
      <c r="W700" s="149">
        <f t="shared" si="600"/>
        <v>0.79186642530390539</v>
      </c>
      <c r="X700" s="97">
        <f t="shared" si="571"/>
        <v>5493.9524169158749</v>
      </c>
      <c r="Y700" s="6">
        <f t="shared" si="572"/>
        <v>2569.588141096584</v>
      </c>
      <c r="Z700" s="6">
        <f t="shared" si="573"/>
        <v>11125.760239165502</v>
      </c>
      <c r="AA700" s="6">
        <f t="shared" si="574"/>
        <v>9764.4349361670193</v>
      </c>
      <c r="AB700" s="6">
        <f t="shared" si="575"/>
        <v>523.16775176011004</v>
      </c>
      <c r="AC700" s="6">
        <f t="shared" si="576"/>
        <v>329.29078440144593</v>
      </c>
      <c r="AD700" s="6">
        <f t="array" ref="AD700">SUM(($A700-A670:A700=J670:J700)*(N670:N700))</f>
        <v>51.008855796610725</v>
      </c>
      <c r="AE700" s="6">
        <f t="shared" si="555"/>
        <v>7492307.3660329971</v>
      </c>
      <c r="AF700" s="6">
        <f t="shared" si="601"/>
        <v>2252811.9737881953</v>
      </c>
      <c r="AG700" s="6">
        <f t="shared" si="602"/>
        <v>316820.31241913442</v>
      </c>
      <c r="AH700" s="6">
        <f t="shared" si="577"/>
        <v>3489426.4527723412</v>
      </c>
      <c r="AI700" s="6">
        <f t="shared" si="578"/>
        <v>529175.92948020319</v>
      </c>
      <c r="AJ700" s="6">
        <f t="shared" si="579"/>
        <v>41837.030443136595</v>
      </c>
      <c r="AK700" s="6">
        <f t="shared" si="580"/>
        <v>53491.931580975855</v>
      </c>
      <c r="AL700" s="6">
        <f t="shared" si="581"/>
        <v>6107.616633507927</v>
      </c>
      <c r="AM700" s="6">
        <f t="shared" si="552"/>
        <v>101436.57865762038</v>
      </c>
      <c r="AN700" s="6">
        <f t="shared" si="582"/>
        <v>802636.11891549255</v>
      </c>
      <c r="AO700" s="6">
        <f t="shared" si="583"/>
        <v>7692.6339670150055</v>
      </c>
      <c r="AP700" s="6">
        <f t="shared" si="584"/>
        <v>48.133199238301913</v>
      </c>
      <c r="AQ700" s="14">
        <f t="shared" si="585"/>
        <v>16</v>
      </c>
      <c r="AR700" s="146">
        <f t="shared" si="586"/>
        <v>0</v>
      </c>
      <c r="AS700" s="146">
        <f t="shared" si="587"/>
        <v>0.53</v>
      </c>
      <c r="AT700" s="146">
        <f t="shared" si="588"/>
        <v>1</v>
      </c>
      <c r="AU700" s="77">
        <f t="shared" si="589"/>
        <v>0</v>
      </c>
      <c r="AV700" s="77">
        <f t="shared" si="590"/>
        <v>5443.5929876177379</v>
      </c>
      <c r="AW700" s="77">
        <f t="shared" si="591"/>
        <v>286.50489408514409</v>
      </c>
      <c r="AX700" s="77">
        <f t="shared" si="592"/>
        <v>241.54128526307886</v>
      </c>
      <c r="AY700" s="6">
        <f t="shared" si="554"/>
        <v>5971.6391669659606</v>
      </c>
      <c r="AZ700" s="6">
        <f t="shared" si="593"/>
        <v>631460.79380960925</v>
      </c>
      <c r="BA700" s="6">
        <f t="shared" si="594"/>
        <v>5666.529687799879</v>
      </c>
      <c r="BB700" s="6">
        <f t="shared" si="595"/>
        <v>1440941.2610203293</v>
      </c>
      <c r="BC700" s="6">
        <f t="shared" si="596"/>
        <v>288188.25220406626</v>
      </c>
      <c r="BD700" s="6">
        <f t="shared" si="597"/>
        <v>54326.7330015384</v>
      </c>
      <c r="BE700" s="6">
        <f t="shared" si="598"/>
        <v>4422806.7037037024</v>
      </c>
      <c r="BF700" s="6">
        <f t="shared" si="603"/>
        <v>3489426.4527723412</v>
      </c>
      <c r="BG700" s="6"/>
      <c r="BH700" s="6"/>
      <c r="BI700" s="51">
        <f t="shared" si="553"/>
        <v>0.34296941658546642</v>
      </c>
      <c r="BT700" s="18"/>
    </row>
    <row r="701" spans="1:72">
      <c r="A701">
        <f t="shared" si="550"/>
        <v>678</v>
      </c>
      <c r="B701" s="30">
        <f t="shared" si="551"/>
        <v>44447</v>
      </c>
      <c r="C701" s="14">
        <f t="shared" si="556"/>
        <v>15</v>
      </c>
      <c r="D701" s="14">
        <f t="shared" si="557"/>
        <v>4</v>
      </c>
      <c r="E701" s="14">
        <f t="shared" si="558"/>
        <v>4</v>
      </c>
      <c r="F701" s="53">
        <f t="shared" si="559"/>
        <v>44447</v>
      </c>
      <c r="G701" s="66">
        <f t="shared" si="560"/>
        <v>3.2</v>
      </c>
      <c r="H701" s="66">
        <f t="shared" si="549"/>
        <v>0.1</v>
      </c>
      <c r="I701" s="172">
        <f t="shared" si="561"/>
        <v>3.8999999999999998E-3</v>
      </c>
      <c r="J701" s="14">
        <f t="shared" si="562"/>
        <v>6</v>
      </c>
      <c r="K701" s="18">
        <f t="shared" si="563"/>
        <v>0.15060428189178199</v>
      </c>
      <c r="L701" s="18">
        <f t="shared" si="564"/>
        <v>6.6666666666666671E-3</v>
      </c>
      <c r="M701" s="6">
        <f t="shared" si="565"/>
        <v>14397.667313353797</v>
      </c>
      <c r="N701" s="6">
        <f t="shared" si="599"/>
        <v>56.150902522079804</v>
      </c>
      <c r="O701" s="6">
        <f t="shared" si="566"/>
        <v>1859433.4655653676</v>
      </c>
      <c r="P701" s="6">
        <f>IF($B701&lt;$D$12,0,IF('Plot Data'!X651&gt;0,'Plot Data'!X651,MAX(0,MIN($D$15,$O701))))</f>
        <v>7870.3703703703704</v>
      </c>
      <c r="Q701" s="97">
        <f t="shared" si="567"/>
        <v>5802.9015943219538</v>
      </c>
      <c r="R701" s="97">
        <f t="shared" si="568"/>
        <v>2067.4687760484162</v>
      </c>
      <c r="S701" s="6">
        <f t="shared" si="569"/>
        <v>12622.520931201178</v>
      </c>
      <c r="T701" s="6"/>
      <c r="U701" s="6"/>
      <c r="V701" s="6">
        <f t="shared" si="570"/>
        <v>1775.1463821526213</v>
      </c>
      <c r="W701" s="149">
        <f t="shared" si="600"/>
        <v>0.78742959229502074</v>
      </c>
      <c r="X701" s="97">
        <f t="shared" si="571"/>
        <v>5465.3032508923061</v>
      </c>
      <c r="Y701" s="6">
        <f t="shared" si="572"/>
        <v>2615.8387588005503</v>
      </c>
      <c r="Z701" s="6">
        <f t="shared" si="573"/>
        <v>11267.962876265796</v>
      </c>
      <c r="AA701" s="6">
        <f t="shared" si="574"/>
        <v>9940.1872834420901</v>
      </c>
      <c r="AB701" s="6">
        <f t="shared" si="575"/>
        <v>532.06588163967319</v>
      </c>
      <c r="AC701" s="6">
        <f t="shared" si="576"/>
        <v>339.05835632234977</v>
      </c>
      <c r="AD701" s="6">
        <f t="array" ref="AD701">SUM(($A701-A671:A701=J671:J701)*(N671:N701))</f>
        <v>51.876423459868128</v>
      </c>
      <c r="AE701" s="6">
        <f t="shared" si="555"/>
        <v>7492255.4896095376</v>
      </c>
      <c r="AF701" s="6">
        <f t="shared" si="601"/>
        <v>2234386.5512626721</v>
      </c>
      <c r="AG701" s="6">
        <f t="shared" si="602"/>
        <v>315382.76438041142</v>
      </c>
      <c r="AH701" s="6">
        <f t="shared" si="577"/>
        <v>3494891.7560232333</v>
      </c>
      <c r="AI701" s="6">
        <f t="shared" si="578"/>
        <v>531243.39825625159</v>
      </c>
      <c r="AJ701" s="6">
        <f t="shared" si="579"/>
        <v>42350.896121424048</v>
      </c>
      <c r="AK701" s="6">
        <f t="shared" si="580"/>
        <v>54287.641292159882</v>
      </c>
      <c r="AL701" s="6">
        <f t="shared" si="581"/>
        <v>6248.7477353653821</v>
      </c>
      <c r="AM701" s="6">
        <f t="shared" si="552"/>
        <v>102887.2851489493</v>
      </c>
      <c r="AN701" s="6">
        <f t="shared" si="582"/>
        <v>813463.73453800916</v>
      </c>
      <c r="AO701" s="6">
        <f t="shared" si="583"/>
        <v>7744.5103904748739</v>
      </c>
      <c r="AP701" s="6">
        <f t="shared" si="584"/>
        <v>49.096346549653653</v>
      </c>
      <c r="AQ701" s="14">
        <f t="shared" si="585"/>
        <v>16</v>
      </c>
      <c r="AR701" s="146">
        <f t="shared" si="586"/>
        <v>0</v>
      </c>
      <c r="AS701" s="146">
        <f t="shared" si="587"/>
        <v>0.53</v>
      </c>
      <c r="AT701" s="146">
        <f t="shared" si="588"/>
        <v>1</v>
      </c>
      <c r="AU701" s="77">
        <f t="shared" si="589"/>
        <v>0</v>
      </c>
      <c r="AV701" s="77">
        <f t="shared" si="590"/>
        <v>5524.9865576591319</v>
      </c>
      <c r="AW701" s="77">
        <f t="shared" si="591"/>
        <v>290.78876619258585</v>
      </c>
      <c r="AX701" s="77">
        <f t="shared" si="592"/>
        <v>245.88884332725172</v>
      </c>
      <c r="AY701" s="6">
        <f t="shared" si="554"/>
        <v>6061.6641671789694</v>
      </c>
      <c r="AZ701" s="6">
        <f t="shared" si="593"/>
        <v>637522.45797678828</v>
      </c>
      <c r="BA701" s="6">
        <f t="shared" si="594"/>
        <v>5769.5293894393008</v>
      </c>
      <c r="BB701" s="6">
        <f t="shared" si="595"/>
        <v>1455338.9283336832</v>
      </c>
      <c r="BC701" s="6">
        <f t="shared" si="596"/>
        <v>291067.78566673701</v>
      </c>
      <c r="BD701" s="6">
        <f t="shared" si="597"/>
        <v>54858.798883178075</v>
      </c>
      <c r="BE701" s="6">
        <f t="shared" si="598"/>
        <v>4430677.0740740728</v>
      </c>
      <c r="BF701" s="6">
        <f t="shared" si="603"/>
        <v>3494891.7560232333</v>
      </c>
      <c r="BG701" s="6"/>
      <c r="BH701" s="6"/>
      <c r="BI701" s="51">
        <f t="shared" si="553"/>
        <v>0.34032065766833131</v>
      </c>
      <c r="BT701" s="18"/>
    </row>
    <row r="702" spans="1:72">
      <c r="A702">
        <f t="shared" si="550"/>
        <v>679</v>
      </c>
      <c r="B702" s="30">
        <f t="shared" si="551"/>
        <v>44448</v>
      </c>
      <c r="C702" s="14">
        <f t="shared" si="556"/>
        <v>15</v>
      </c>
      <c r="D702" s="14">
        <f t="shared" si="557"/>
        <v>4</v>
      </c>
      <c r="E702" s="14">
        <f t="shared" si="558"/>
        <v>4</v>
      </c>
      <c r="F702" s="53">
        <f t="shared" si="559"/>
        <v>44448</v>
      </c>
      <c r="G702" s="66">
        <f t="shared" si="560"/>
        <v>3.2</v>
      </c>
      <c r="H702" s="66">
        <f t="shared" si="549"/>
        <v>0.1</v>
      </c>
      <c r="I702" s="172">
        <f t="shared" si="561"/>
        <v>3.8999999999999998E-3</v>
      </c>
      <c r="J702" s="14">
        <f t="shared" si="562"/>
        <v>6</v>
      </c>
      <c r="K702" s="18">
        <f t="shared" si="563"/>
        <v>0.14994699817477619</v>
      </c>
      <c r="L702" s="18">
        <f t="shared" si="564"/>
        <v>6.6666666666666671E-3</v>
      </c>
      <c r="M702" s="6">
        <f t="shared" si="565"/>
        <v>14532.316911403479</v>
      </c>
      <c r="N702" s="6">
        <f t="shared" si="599"/>
        <v>56.676035954473562</v>
      </c>
      <c r="O702" s="6">
        <f t="shared" si="566"/>
        <v>1850285.8997174269</v>
      </c>
      <c r="P702" s="6">
        <f>IF($B702&lt;$D$12,0,IF('Plot Data'!X652&gt;0,'Plot Data'!X652,MAX(0,MIN($D$15,$O702))))</f>
        <v>7870.3703703703704</v>
      </c>
      <c r="Q702" s="97">
        <f t="shared" si="567"/>
        <v>5769.7879029487858</v>
      </c>
      <c r="R702" s="97">
        <f t="shared" si="568"/>
        <v>2100.5824674215842</v>
      </c>
      <c r="S702" s="6">
        <f t="shared" si="569"/>
        <v>12734.804386544078</v>
      </c>
      <c r="T702" s="6"/>
      <c r="U702" s="6"/>
      <c r="V702" s="6">
        <f t="shared" si="570"/>
        <v>1797.5125248594031</v>
      </c>
      <c r="W702" s="149">
        <f t="shared" si="600"/>
        <v>0.78294166614795968</v>
      </c>
      <c r="X702" s="97">
        <f t="shared" si="571"/>
        <v>5436.3020195004383</v>
      </c>
      <c r="Y702" s="6">
        <f t="shared" si="572"/>
        <v>2660.3294081983659</v>
      </c>
      <c r="Z702" s="6">
        <f t="shared" si="573"/>
        <v>11398.641611696379</v>
      </c>
      <c r="AA702" s="6">
        <f t="shared" si="574"/>
        <v>10109.25175115379</v>
      </c>
      <c r="AB702" s="6">
        <f t="shared" si="575"/>
        <v>540.57527185876245</v>
      </c>
      <c r="AC702" s="6">
        <f t="shared" si="576"/>
        <v>348.8620375633248</v>
      </c>
      <c r="AD702" s="6">
        <f t="array" ref="AD702">SUM(($A702-A672:A702=J672:J702)*(N672:N702))</f>
        <v>52.706089006229334</v>
      </c>
      <c r="AE702" s="6">
        <f t="shared" si="555"/>
        <v>7492202.7835205318</v>
      </c>
      <c r="AF702" s="6">
        <f t="shared" si="601"/>
        <v>2215881.9589731791</v>
      </c>
      <c r="AG702" s="6">
        <f t="shared" si="602"/>
        <v>313918.73773900035</v>
      </c>
      <c r="AH702" s="6">
        <f t="shared" si="577"/>
        <v>3500328.0580427339</v>
      </c>
      <c r="AI702" s="6">
        <f t="shared" si="578"/>
        <v>533343.98072367313</v>
      </c>
      <c r="AJ702" s="6">
        <f t="shared" si="579"/>
        <v>42824.24201293278</v>
      </c>
      <c r="AK702" s="6">
        <f t="shared" si="580"/>
        <v>55036.455880843714</v>
      </c>
      <c r="AL702" s="6">
        <f t="shared" si="581"/>
        <v>6387.754880654591</v>
      </c>
      <c r="AM702" s="6">
        <f t="shared" si="552"/>
        <v>104248.45277443109</v>
      </c>
      <c r="AN702" s="6">
        <f t="shared" si="582"/>
        <v>824481.59526750317</v>
      </c>
      <c r="AO702" s="6">
        <f t="shared" si="583"/>
        <v>7797.2164794811033</v>
      </c>
      <c r="AP702" s="6">
        <f t="shared" si="584"/>
        <v>50.030979160052475</v>
      </c>
      <c r="AQ702" s="14">
        <f t="shared" si="585"/>
        <v>16</v>
      </c>
      <c r="AR702" s="146">
        <f t="shared" si="586"/>
        <v>0</v>
      </c>
      <c r="AS702" s="146">
        <f t="shared" si="587"/>
        <v>0.53</v>
      </c>
      <c r="AT702" s="146">
        <f t="shared" si="588"/>
        <v>1</v>
      </c>
      <c r="AU702" s="77">
        <f t="shared" si="589"/>
        <v>0</v>
      </c>
      <c r="AV702" s="77">
        <f t="shared" si="590"/>
        <v>5601.8202804198309</v>
      </c>
      <c r="AW702" s="77">
        <f t="shared" si="591"/>
        <v>294.83264633788582</v>
      </c>
      <c r="AX702" s="77">
        <f t="shared" si="592"/>
        <v>250.07096437064644</v>
      </c>
      <c r="AY702" s="6">
        <f t="shared" si="554"/>
        <v>6146.7238911283639</v>
      </c>
      <c r="AZ702" s="6">
        <f t="shared" si="593"/>
        <v>643669.1818679166</v>
      </c>
      <c r="BA702" s="6">
        <f t="shared" si="594"/>
        <v>5868.3252965254605</v>
      </c>
      <c r="BB702" s="6">
        <f t="shared" si="595"/>
        <v>1469871.2452450867</v>
      </c>
      <c r="BC702" s="6">
        <f t="shared" si="596"/>
        <v>293974.24904901773</v>
      </c>
      <c r="BD702" s="6">
        <f t="shared" si="597"/>
        <v>55399.374155036836</v>
      </c>
      <c r="BE702" s="6">
        <f t="shared" si="598"/>
        <v>4438547.4444444431</v>
      </c>
      <c r="BF702" s="6">
        <f t="shared" si="603"/>
        <v>3500328.0580427339</v>
      </c>
      <c r="BG702" s="6"/>
      <c r="BH702" s="6"/>
      <c r="BI702" s="51">
        <f t="shared" si="553"/>
        <v>0.33765779835492449</v>
      </c>
      <c r="BT702" s="18"/>
    </row>
    <row r="703" spans="1:72">
      <c r="A703">
        <f t="shared" si="550"/>
        <v>680</v>
      </c>
      <c r="B703" s="30">
        <f t="shared" si="551"/>
        <v>44449</v>
      </c>
      <c r="C703" s="14">
        <f t="shared" si="556"/>
        <v>15</v>
      </c>
      <c r="D703" s="14">
        <f t="shared" si="557"/>
        <v>4</v>
      </c>
      <c r="E703" s="14">
        <f t="shared" si="558"/>
        <v>4</v>
      </c>
      <c r="F703" s="53">
        <f t="shared" si="559"/>
        <v>44449</v>
      </c>
      <c r="G703" s="66">
        <f t="shared" si="560"/>
        <v>3.2</v>
      </c>
      <c r="H703" s="66">
        <f t="shared" si="549"/>
        <v>0.1</v>
      </c>
      <c r="I703" s="172">
        <f t="shared" si="561"/>
        <v>3.8999999999999998E-3</v>
      </c>
      <c r="J703" s="14">
        <f t="shared" si="562"/>
        <v>6</v>
      </c>
      <c r="K703" s="18">
        <f t="shared" si="563"/>
        <v>0.14928321726645011</v>
      </c>
      <c r="L703" s="18">
        <f t="shared" si="564"/>
        <v>6.6666666666666671E-3</v>
      </c>
      <c r="M703" s="6">
        <f t="shared" si="565"/>
        <v>14651.54485806077</v>
      </c>
      <c r="N703" s="6">
        <f t="shared" si="599"/>
        <v>57.141024946437</v>
      </c>
      <c r="O703" s="6">
        <f t="shared" si="566"/>
        <v>1841213.7366897427</v>
      </c>
      <c r="P703" s="6">
        <f>IF($B703&lt;$D$12,0,IF('Plot Data'!X653&gt;0,'Plot Data'!X653,MAX(0,MIN($D$15,$O703))))</f>
        <v>7870.3703703703704</v>
      </c>
      <c r="Q703" s="97">
        <f t="shared" si="567"/>
        <v>5736.0941884123722</v>
      </c>
      <c r="R703" s="97">
        <f t="shared" si="568"/>
        <v>2134.2761819579982</v>
      </c>
      <c r="S703" s="6">
        <f t="shared" si="569"/>
        <v>12833.459159157168</v>
      </c>
      <c r="T703" s="6"/>
      <c r="U703" s="6"/>
      <c r="V703" s="6">
        <f t="shared" si="570"/>
        <v>1818.0856989036004</v>
      </c>
      <c r="W703" s="149">
        <f t="shared" si="600"/>
        <v>0.77840719631493283</v>
      </c>
      <c r="X703" s="97">
        <f t="shared" si="571"/>
        <v>5406.9757939033298</v>
      </c>
      <c r="Y703" s="6">
        <f t="shared" si="572"/>
        <v>2702.8763592938121</v>
      </c>
      <c r="Z703" s="6">
        <f t="shared" si="573"/>
        <v>11518.133850683038</v>
      </c>
      <c r="AA703" s="6">
        <f t="shared" si="574"/>
        <v>10270.930165316486</v>
      </c>
      <c r="AB703" s="6">
        <f t="shared" si="575"/>
        <v>548.65804941997328</v>
      </c>
      <c r="AC703" s="6">
        <f t="shared" si="576"/>
        <v>358.71758353384627</v>
      </c>
      <c r="AD703" s="6">
        <f t="array" ref="AD703">SUM(($A703-A673:A703=J673:J703)*(N673:N703))</f>
        <v>53.494159818447393</v>
      </c>
      <c r="AE703" s="6">
        <f t="shared" si="555"/>
        <v>7492149.2893607132</v>
      </c>
      <c r="AF703" s="6">
        <f t="shared" si="601"/>
        <v>2197312.4056256097</v>
      </c>
      <c r="AG703" s="6">
        <f t="shared" si="602"/>
        <v>312429.77043460577</v>
      </c>
      <c r="AH703" s="6">
        <f t="shared" si="577"/>
        <v>3505735.0338366372</v>
      </c>
      <c r="AI703" s="6">
        <f t="shared" si="578"/>
        <v>535478.25690563116</v>
      </c>
      <c r="AJ703" s="6">
        <f t="shared" si="579"/>
        <v>43254.776661016702</v>
      </c>
      <c r="AK703" s="6">
        <f t="shared" si="580"/>
        <v>55735.001516790289</v>
      </c>
      <c r="AL703" s="6">
        <f t="shared" si="581"/>
        <v>6524.20118672227</v>
      </c>
      <c r="AM703" s="6">
        <f t="shared" si="552"/>
        <v>105513.97936452927</v>
      </c>
      <c r="AN703" s="6">
        <f t="shared" si="582"/>
        <v>835679.84319368924</v>
      </c>
      <c r="AO703" s="6">
        <f t="shared" si="583"/>
        <v>7850.7106392995511</v>
      </c>
      <c r="AP703" s="6">
        <f t="shared" si="584"/>
        <v>50.934576587578441</v>
      </c>
      <c r="AQ703" s="14">
        <f t="shared" si="585"/>
        <v>16</v>
      </c>
      <c r="AR703" s="146">
        <f t="shared" si="586"/>
        <v>0</v>
      </c>
      <c r="AS703" s="146">
        <f t="shared" si="587"/>
        <v>0.53</v>
      </c>
      <c r="AT703" s="146">
        <f t="shared" si="588"/>
        <v>1</v>
      </c>
      <c r="AU703" s="77">
        <f t="shared" si="589"/>
        <v>0</v>
      </c>
      <c r="AV703" s="77">
        <f t="shared" si="590"/>
        <v>5673.4193081998283</v>
      </c>
      <c r="AW703" s="77">
        <f t="shared" si="591"/>
        <v>298.60101622104355</v>
      </c>
      <c r="AX703" s="77">
        <f t="shared" si="592"/>
        <v>254.07037777361836</v>
      </c>
      <c r="AY703" s="6">
        <f t="shared" si="554"/>
        <v>6226.0907021944895</v>
      </c>
      <c r="AZ703" s="6">
        <f t="shared" si="593"/>
        <v>649895.27257011109</v>
      </c>
      <c r="BA703" s="6">
        <f t="shared" si="594"/>
        <v>5962.2535235917894</v>
      </c>
      <c r="BB703" s="6">
        <f t="shared" si="595"/>
        <v>1484522.7901031475</v>
      </c>
      <c r="BC703" s="6">
        <f t="shared" si="596"/>
        <v>296904.55802062986</v>
      </c>
      <c r="BD703" s="6">
        <f t="shared" si="597"/>
        <v>55948.032204456809</v>
      </c>
      <c r="BE703" s="6">
        <f t="shared" si="598"/>
        <v>4446417.8148148134</v>
      </c>
      <c r="BF703" s="6">
        <f t="shared" si="603"/>
        <v>3505735.0338366372</v>
      </c>
      <c r="BG703" s="6"/>
      <c r="BH703" s="6"/>
      <c r="BI703" s="51">
        <f t="shared" si="553"/>
        <v>0.33498293735606616</v>
      </c>
      <c r="BT703" s="18"/>
    </row>
    <row r="704" spans="1:72">
      <c r="A704">
        <f t="shared" si="550"/>
        <v>681</v>
      </c>
      <c r="B704" s="30">
        <f t="shared" si="551"/>
        <v>44450</v>
      </c>
      <c r="C704" s="14">
        <f t="shared" si="556"/>
        <v>15</v>
      </c>
      <c r="D704" s="14">
        <f t="shared" si="557"/>
        <v>4</v>
      </c>
      <c r="E704" s="14">
        <f t="shared" si="558"/>
        <v>4</v>
      </c>
      <c r="F704" s="53">
        <f t="shared" si="559"/>
        <v>44450</v>
      </c>
      <c r="G704" s="66">
        <f t="shared" si="560"/>
        <v>3.2</v>
      </c>
      <c r="H704" s="66">
        <f t="shared" si="549"/>
        <v>0.1</v>
      </c>
      <c r="I704" s="172">
        <f t="shared" si="561"/>
        <v>3.8999999999999998E-3</v>
      </c>
      <c r="J704" s="14">
        <f t="shared" si="562"/>
        <v>6</v>
      </c>
      <c r="K704" s="18">
        <f t="shared" si="563"/>
        <v>0.14861338455066828</v>
      </c>
      <c r="L704" s="18">
        <f t="shared" si="564"/>
        <v>6.6666666666666671E-3</v>
      </c>
      <c r="M704" s="6">
        <f t="shared" si="565"/>
        <v>14754.700645501931</v>
      </c>
      <c r="N704" s="6">
        <f t="shared" si="599"/>
        <v>57.543332517457529</v>
      </c>
      <c r="O704" s="6">
        <f t="shared" si="566"/>
        <v>1832222.1986819431</v>
      </c>
      <c r="P704" s="6">
        <f>IF($B704&lt;$D$12,0,IF('Plot Data'!X654&gt;0,'Plot Data'!X654,MAX(0,MIN($D$15,$O704))))</f>
        <v>7870.3703703703704</v>
      </c>
      <c r="Q704" s="97">
        <f t="shared" si="567"/>
        <v>5701.8485485464789</v>
      </c>
      <c r="R704" s="97">
        <f t="shared" si="568"/>
        <v>2168.521821823892</v>
      </c>
      <c r="S704" s="6">
        <f t="shared" si="569"/>
        <v>12917.935188285939</v>
      </c>
      <c r="T704" s="6"/>
      <c r="U704" s="6"/>
      <c r="V704" s="6">
        <f t="shared" si="570"/>
        <v>1836.7654572159909</v>
      </c>
      <c r="W704" s="149">
        <f t="shared" si="600"/>
        <v>0.77383096323749345</v>
      </c>
      <c r="X704" s="97">
        <f t="shared" si="571"/>
        <v>5377.3550956675344</v>
      </c>
      <c r="Y704" s="6">
        <f t="shared" si="572"/>
        <v>2743.290247099867</v>
      </c>
      <c r="Z704" s="6">
        <f t="shared" si="573"/>
        <v>11625.853529122784</v>
      </c>
      <c r="AA704" s="6">
        <f t="shared" si="574"/>
        <v>10424.502938979493</v>
      </c>
      <c r="AB704" s="6">
        <f t="shared" si="575"/>
        <v>556.28801195827509</v>
      </c>
      <c r="AC704" s="6">
        <f t="shared" si="576"/>
        <v>368.5469838779037</v>
      </c>
      <c r="AD704" s="6">
        <f t="array" ref="AD704">SUM(($A704-A674:A704=J674:J704)*(N674:N704))</f>
        <v>54.238081165931817</v>
      </c>
      <c r="AE704" s="6">
        <f t="shared" si="555"/>
        <v>7492095.0512795476</v>
      </c>
      <c r="AF704" s="6">
        <f t="shared" si="601"/>
        <v>2178692.6218887772</v>
      </c>
      <c r="AG704" s="6">
        <f t="shared" si="602"/>
        <v>310917.49843026872</v>
      </c>
      <c r="AH704" s="6">
        <f t="shared" si="577"/>
        <v>3511112.3889323049</v>
      </c>
      <c r="AI704" s="6">
        <f t="shared" si="578"/>
        <v>537646.77872745506</v>
      </c>
      <c r="AJ704" s="6">
        <f t="shared" si="579"/>
        <v>43640.333530295982</v>
      </c>
      <c r="AK704" s="6">
        <f t="shared" si="580"/>
        <v>56380.064094975314</v>
      </c>
      <c r="AL704" s="6">
        <f t="shared" si="581"/>
        <v>6657.7041336367101</v>
      </c>
      <c r="AM704" s="6">
        <f t="shared" si="552"/>
        <v>106678.101758908</v>
      </c>
      <c r="AN704" s="6">
        <f t="shared" si="582"/>
        <v>847047.6615418226</v>
      </c>
      <c r="AO704" s="6">
        <f t="shared" si="583"/>
        <v>7904.9487204654833</v>
      </c>
      <c r="AP704" s="6">
        <f t="shared" si="584"/>
        <v>51.800606937065822</v>
      </c>
      <c r="AQ704" s="14">
        <f t="shared" si="585"/>
        <v>16</v>
      </c>
      <c r="AR704" s="146">
        <f t="shared" si="586"/>
        <v>0</v>
      </c>
      <c r="AS704" s="146">
        <f t="shared" si="587"/>
        <v>0.53</v>
      </c>
      <c r="AT704" s="146">
        <f t="shared" si="588"/>
        <v>1</v>
      </c>
      <c r="AU704" s="77">
        <f t="shared" si="589"/>
        <v>0</v>
      </c>
      <c r="AV704" s="77">
        <f t="shared" si="590"/>
        <v>5739.2160514891266</v>
      </c>
      <c r="AW704" s="77">
        <f t="shared" si="591"/>
        <v>302.06400270995402</v>
      </c>
      <c r="AX704" s="77">
        <f t="shared" si="592"/>
        <v>257.86928322738743</v>
      </c>
      <c r="AY704" s="6">
        <f t="shared" si="554"/>
        <v>6299.1493374264683</v>
      </c>
      <c r="AZ704" s="6">
        <f t="shared" si="593"/>
        <v>656194.42190753762</v>
      </c>
      <c r="BA704" s="6">
        <f t="shared" si="594"/>
        <v>6051.4312115863931</v>
      </c>
      <c r="BB704" s="6">
        <f t="shared" si="595"/>
        <v>1499277.4907486495</v>
      </c>
      <c r="BC704" s="6">
        <f t="shared" si="596"/>
        <v>299855.49814973027</v>
      </c>
      <c r="BD704" s="6">
        <f t="shared" si="597"/>
        <v>56504.320216415086</v>
      </c>
      <c r="BE704" s="6">
        <f t="shared" si="598"/>
        <v>4454288.1851851838</v>
      </c>
      <c r="BF704" s="6">
        <f t="shared" si="603"/>
        <v>3511112.3889323049</v>
      </c>
      <c r="BG704" s="6"/>
      <c r="BH704" s="6"/>
      <c r="BI704" s="51">
        <f t="shared" si="553"/>
        <v>0.3322982561324892</v>
      </c>
      <c r="BT704" s="18"/>
    </row>
    <row r="705" spans="1:72">
      <c r="A705">
        <f t="shared" si="550"/>
        <v>682</v>
      </c>
      <c r="B705" s="30">
        <f t="shared" si="551"/>
        <v>44451</v>
      </c>
      <c r="C705" s="14">
        <f t="shared" si="556"/>
        <v>15</v>
      </c>
      <c r="D705" s="14">
        <f t="shared" si="557"/>
        <v>4</v>
      </c>
      <c r="E705" s="14">
        <f t="shared" si="558"/>
        <v>4</v>
      </c>
      <c r="F705" s="53">
        <f t="shared" si="559"/>
        <v>44451</v>
      </c>
      <c r="G705" s="66">
        <f t="shared" si="560"/>
        <v>3.2</v>
      </c>
      <c r="H705" s="66">
        <f t="shared" si="549"/>
        <v>0.1</v>
      </c>
      <c r="I705" s="172">
        <f t="shared" si="561"/>
        <v>3.8999999999999998E-3</v>
      </c>
      <c r="J705" s="14">
        <f t="shared" si="562"/>
        <v>6</v>
      </c>
      <c r="K705" s="18">
        <f t="shared" si="563"/>
        <v>0.14793797416619386</v>
      </c>
      <c r="L705" s="18">
        <f t="shared" si="564"/>
        <v>6.6666666666666671E-3</v>
      </c>
      <c r="M705" s="6">
        <f t="shared" si="565"/>
        <v>14841.199694204068</v>
      </c>
      <c r="N705" s="6">
        <f t="shared" si="599"/>
        <v>57.88067880739586</v>
      </c>
      <c r="O705" s="6">
        <f t="shared" si="566"/>
        <v>1823316.2219073605</v>
      </c>
      <c r="P705" s="6">
        <f>IF($B705&lt;$D$12,0,IF('Plot Data'!X655&gt;0,'Plot Data'!X655,MAX(0,MIN($D$15,$O705))))</f>
        <v>7870.3703703703704</v>
      </c>
      <c r="Q705" s="97">
        <f t="shared" si="567"/>
        <v>5667.0818547639792</v>
      </c>
      <c r="R705" s="97">
        <f t="shared" si="568"/>
        <v>2203.2885156063921</v>
      </c>
      <c r="S705" s="6">
        <f t="shared" si="569"/>
        <v>12987.741337425432</v>
      </c>
      <c r="T705" s="6"/>
      <c r="U705" s="6"/>
      <c r="V705" s="6">
        <f t="shared" si="570"/>
        <v>1853.4583567786344</v>
      </c>
      <c r="W705" s="149">
        <f t="shared" si="600"/>
        <v>0.76921795987554775</v>
      </c>
      <c r="X705" s="97">
        <f t="shared" si="571"/>
        <v>5347.4664260901845</v>
      </c>
      <c r="Y705" s="6">
        <f t="shared" si="572"/>
        <v>2781.4400597913755</v>
      </c>
      <c r="Z705" s="6">
        <f t="shared" si="573"/>
        <v>11721.235886448616</v>
      </c>
      <c r="AA705" s="6">
        <f t="shared" si="574"/>
        <v>10569.472227207227</v>
      </c>
      <c r="AB705" s="6">
        <f t="shared" si="575"/>
        <v>563.39814381328972</v>
      </c>
      <c r="AC705" s="6">
        <f t="shared" si="576"/>
        <v>378.51707157470668</v>
      </c>
      <c r="AD705" s="6">
        <f t="array" ref="AD705">SUM(($A705-A675:A705=J675:J705)*(N675:N705))</f>
        <v>54.931319021795744</v>
      </c>
      <c r="AE705" s="6">
        <f t="shared" si="555"/>
        <v>7492040.119960526</v>
      </c>
      <c r="AF705" s="6">
        <f t="shared" si="601"/>
        <v>2160037.7986965878</v>
      </c>
      <c r="AG705" s="6">
        <f t="shared" si="602"/>
        <v>309383.65550216386</v>
      </c>
      <c r="AH705" s="6">
        <f t="shared" si="577"/>
        <v>3516459.8553583953</v>
      </c>
      <c r="AI705" s="6">
        <f t="shared" si="578"/>
        <v>539850.06724306149</v>
      </c>
      <c r="AJ705" s="6">
        <f t="shared" si="579"/>
        <v>43978.857278260053</v>
      </c>
      <c r="AK705" s="6">
        <f t="shared" si="580"/>
        <v>56968.429610403415</v>
      </c>
      <c r="AL705" s="6">
        <f t="shared" si="581"/>
        <v>6787.6538868534981</v>
      </c>
      <c r="AM705" s="6">
        <f t="shared" si="552"/>
        <v>107734.94077551697</v>
      </c>
      <c r="AN705" s="6">
        <f t="shared" si="582"/>
        <v>858573.80238478945</v>
      </c>
      <c r="AO705" s="6">
        <f t="shared" si="583"/>
        <v>7959.8800394872787</v>
      </c>
      <c r="AP705" s="6">
        <f t="shared" si="584"/>
        <v>52.623128145752553</v>
      </c>
      <c r="AQ705" s="14">
        <f t="shared" si="585"/>
        <v>16</v>
      </c>
      <c r="AR705" s="146">
        <f t="shared" si="586"/>
        <v>0</v>
      </c>
      <c r="AS705" s="146">
        <f t="shared" si="587"/>
        <v>0.53</v>
      </c>
      <c r="AT705" s="146">
        <f t="shared" si="588"/>
        <v>1</v>
      </c>
      <c r="AU705" s="77">
        <f t="shared" si="589"/>
        <v>0</v>
      </c>
      <c r="AV705" s="77">
        <f t="shared" si="590"/>
        <v>5799.3803938189103</v>
      </c>
      <c r="AW705" s="77">
        <f t="shared" si="591"/>
        <v>305.2305470431005</v>
      </c>
      <c r="AX705" s="77">
        <f t="shared" si="592"/>
        <v>261.45536562038927</v>
      </c>
      <c r="AY705" s="6">
        <f t="shared" si="554"/>
        <v>6366.0663064823993</v>
      </c>
      <c r="AZ705" s="6">
        <f t="shared" si="593"/>
        <v>662560.48821402004</v>
      </c>
      <c r="BA705" s="6">
        <f t="shared" si="594"/>
        <v>6135.4677465897485</v>
      </c>
      <c r="BB705" s="6">
        <f t="shared" si="595"/>
        <v>1514118.6904428536</v>
      </c>
      <c r="BC705" s="6">
        <f t="shared" si="596"/>
        <v>302823.73808857106</v>
      </c>
      <c r="BD705" s="6">
        <f t="shared" si="597"/>
        <v>57067.718360228377</v>
      </c>
      <c r="BE705" s="6">
        <f t="shared" si="598"/>
        <v>4462158.5555555541</v>
      </c>
      <c r="BF705" s="6">
        <f t="shared" si="603"/>
        <v>3516459.8553583953</v>
      </c>
      <c r="BG705" s="6"/>
      <c r="BH705" s="6"/>
      <c r="BI705" s="51">
        <f t="shared" si="553"/>
        <v>0.32960601046698113</v>
      </c>
      <c r="BT705" s="18"/>
    </row>
    <row r="706" spans="1:72">
      <c r="A706">
        <f t="shared" si="550"/>
        <v>683</v>
      </c>
      <c r="B706" s="30">
        <f t="shared" si="551"/>
        <v>44452</v>
      </c>
      <c r="C706" s="14">
        <f t="shared" si="556"/>
        <v>15</v>
      </c>
      <c r="D706" s="14">
        <f t="shared" si="557"/>
        <v>4</v>
      </c>
      <c r="E706" s="14">
        <f t="shared" si="558"/>
        <v>4</v>
      </c>
      <c r="F706" s="53">
        <f t="shared" si="559"/>
        <v>44452</v>
      </c>
      <c r="G706" s="66">
        <f t="shared" si="560"/>
        <v>3.2</v>
      </c>
      <c r="H706" s="66">
        <f t="shared" si="549"/>
        <v>0.1</v>
      </c>
      <c r="I706" s="172">
        <f t="shared" si="561"/>
        <v>3.8999999999999998E-3</v>
      </c>
      <c r="J706" s="14">
        <f t="shared" si="562"/>
        <v>6</v>
      </c>
      <c r="K706" s="18">
        <f t="shared" si="563"/>
        <v>0.14725748768116348</v>
      </c>
      <c r="L706" s="18">
        <f t="shared" si="564"/>
        <v>6.6666666666666671E-3</v>
      </c>
      <c r="M706" s="6">
        <f t="shared" si="565"/>
        <v>14910.494881366594</v>
      </c>
      <c r="N706" s="6">
        <f t="shared" si="599"/>
        <v>58.150930037329715</v>
      </c>
      <c r="O706" s="6">
        <f t="shared" si="566"/>
        <v>1814500.8467517029</v>
      </c>
      <c r="P706" s="6">
        <f>IF($B706&lt;$D$12,0,IF('Plot Data'!X656&gt;0,'Plot Data'!X656,MAX(0,MIN($D$15,$O706))))</f>
        <v>7870.3703703703704</v>
      </c>
      <c r="Q706" s="97">
        <f t="shared" si="567"/>
        <v>5631.8267257872903</v>
      </c>
      <c r="R706" s="97">
        <f t="shared" si="568"/>
        <v>2238.5436445830801</v>
      </c>
      <c r="S706" s="6">
        <f t="shared" si="569"/>
        <v>13042.420315196483</v>
      </c>
      <c r="T706" s="6"/>
      <c r="U706" s="6"/>
      <c r="V706" s="6">
        <f t="shared" si="570"/>
        <v>1868.0745661701119</v>
      </c>
      <c r="W706" s="149">
        <f t="shared" si="600"/>
        <v>0.76457338191827839</v>
      </c>
      <c r="X706" s="97">
        <f t="shared" si="571"/>
        <v>5317.3342815897859</v>
      </c>
      <c r="Y706" s="6">
        <f t="shared" si="572"/>
        <v>2816.9907190664489</v>
      </c>
      <c r="Z706" s="6">
        <f t="shared" si="573"/>
        <v>11803.760516401546</v>
      </c>
      <c r="AA706" s="6">
        <f t="shared" si="574"/>
        <v>10704.564732452505</v>
      </c>
      <c r="AB706" s="6">
        <f t="shared" si="575"/>
        <v>569.93208058481889</v>
      </c>
      <c r="AC706" s="6">
        <f t="shared" si="576"/>
        <v>388.57156250990181</v>
      </c>
      <c r="AD706" s="6">
        <f t="array" ref="AD706">SUM(($A706-A676:A706=J676:J706)*(N676:N706))</f>
        <v>55.56837785701984</v>
      </c>
      <c r="AE706" s="6">
        <f t="shared" si="555"/>
        <v>7491984.5515826689</v>
      </c>
      <c r="AF706" s="6">
        <f t="shared" si="601"/>
        <v>2141363.551655604</v>
      </c>
      <c r="AG706" s="6">
        <f t="shared" si="602"/>
        <v>307830.07338019129</v>
      </c>
      <c r="AH706" s="6">
        <f t="shared" si="577"/>
        <v>3521777.1896399851</v>
      </c>
      <c r="AI706" s="6">
        <f t="shared" si="578"/>
        <v>542088.61088764458</v>
      </c>
      <c r="AJ706" s="6">
        <f t="shared" si="579"/>
        <v>44268.600924158658</v>
      </c>
      <c r="AK706" s="6">
        <f t="shared" si="580"/>
        <v>57497.693313767624</v>
      </c>
      <c r="AL706" s="6">
        <f t="shared" si="581"/>
        <v>6913.4460270713953</v>
      </c>
      <c r="AM706" s="6">
        <f t="shared" si="552"/>
        <v>108679.74026499767</v>
      </c>
      <c r="AN706" s="6">
        <f t="shared" si="582"/>
        <v>870245.38575423521</v>
      </c>
      <c r="AO706" s="6">
        <f t="shared" si="583"/>
        <v>8015.4484173442988</v>
      </c>
      <c r="AP706" s="6">
        <f t="shared" si="584"/>
        <v>53.403329446557755</v>
      </c>
      <c r="AQ706" s="14">
        <f t="shared" si="585"/>
        <v>16</v>
      </c>
      <c r="AR706" s="146">
        <f t="shared" si="586"/>
        <v>0</v>
      </c>
      <c r="AS706" s="146">
        <f t="shared" si="587"/>
        <v>0.53</v>
      </c>
      <c r="AT706" s="146">
        <f t="shared" si="588"/>
        <v>1</v>
      </c>
      <c r="AU706" s="77">
        <f t="shared" si="589"/>
        <v>0</v>
      </c>
      <c r="AV706" s="77">
        <f t="shared" si="590"/>
        <v>5853.6172519133224</v>
      </c>
      <c r="AW706" s="77">
        <f t="shared" si="591"/>
        <v>308.08511852175377</v>
      </c>
      <c r="AX706" s="77">
        <f t="shared" si="592"/>
        <v>264.79712759224617</v>
      </c>
      <c r="AY706" s="6">
        <f t="shared" si="554"/>
        <v>6426.4994980273223</v>
      </c>
      <c r="AZ706" s="6">
        <f t="shared" si="593"/>
        <v>668986.98771204741</v>
      </c>
      <c r="BA706" s="6">
        <f t="shared" si="594"/>
        <v>6213.9761527720175</v>
      </c>
      <c r="BB706" s="6">
        <f t="shared" si="595"/>
        <v>1529029.1853242202</v>
      </c>
      <c r="BC706" s="6">
        <f t="shared" si="596"/>
        <v>305805.83706484438</v>
      </c>
      <c r="BD706" s="6">
        <f t="shared" si="597"/>
        <v>57637.650440813195</v>
      </c>
      <c r="BE706" s="6">
        <f t="shared" si="598"/>
        <v>4470028.9259259244</v>
      </c>
      <c r="BF706" s="6">
        <f t="shared" si="603"/>
        <v>3521777.1896399851</v>
      </c>
      <c r="BG706" s="6"/>
      <c r="BH706" s="6"/>
      <c r="BI706" s="51">
        <f t="shared" si="553"/>
        <v>0.32690852579486529</v>
      </c>
      <c r="BT706" s="18"/>
    </row>
    <row r="707" spans="1:72">
      <c r="A707">
        <f t="shared" si="550"/>
        <v>684</v>
      </c>
      <c r="B707" s="30">
        <f t="shared" si="551"/>
        <v>44453</v>
      </c>
      <c r="C707" s="14">
        <f t="shared" si="556"/>
        <v>15</v>
      </c>
      <c r="D707" s="14">
        <f t="shared" si="557"/>
        <v>4</v>
      </c>
      <c r="E707" s="14">
        <f t="shared" si="558"/>
        <v>4</v>
      </c>
      <c r="F707" s="53">
        <f t="shared" si="559"/>
        <v>44453</v>
      </c>
      <c r="G707" s="66">
        <f t="shared" si="560"/>
        <v>3.2</v>
      </c>
      <c r="H707" s="66">
        <f t="shared" si="549"/>
        <v>0.1</v>
      </c>
      <c r="I707" s="172">
        <f t="shared" si="561"/>
        <v>3.8999999999999998E-3</v>
      </c>
      <c r="J707" s="14">
        <f t="shared" si="562"/>
        <v>6</v>
      </c>
      <c r="K707" s="18">
        <f t="shared" si="563"/>
        <v>0.14657245367850169</v>
      </c>
      <c r="L707" s="18">
        <f t="shared" si="564"/>
        <v>6.6666666666666671E-3</v>
      </c>
      <c r="M707" s="6">
        <f t="shared" si="565"/>
        <v>14962.225088401699</v>
      </c>
      <c r="N707" s="6">
        <f t="shared" si="599"/>
        <v>58.352677844766625</v>
      </c>
      <c r="O707" s="6">
        <f t="shared" si="566"/>
        <v>1805780.1636940958</v>
      </c>
      <c r="P707" s="6">
        <f>IF($B707&lt;$D$12,0,IF('Plot Data'!X657&gt;0,'Plot Data'!X657,MAX(0,MIN($D$15,$O707))))</f>
        <v>7870.3703703703704</v>
      </c>
      <c r="Q707" s="97">
        <f t="shared" si="567"/>
        <v>5596.1197484146724</v>
      </c>
      <c r="R707" s="97">
        <f t="shared" si="568"/>
        <v>2274.2506219556981</v>
      </c>
      <c r="S707" s="6">
        <f t="shared" si="569"/>
        <v>13081.678446514079</v>
      </c>
      <c r="T707" s="6"/>
      <c r="U707" s="6"/>
      <c r="V707" s="6">
        <f t="shared" si="570"/>
        <v>1880.5466418876208</v>
      </c>
      <c r="W707" s="149">
        <f t="shared" si="600"/>
        <v>0.75990257152586005</v>
      </c>
      <c r="X707" s="97">
        <f t="shared" si="571"/>
        <v>5286.993068592752</v>
      </c>
      <c r="Y707" s="6">
        <f t="shared" si="572"/>
        <v>2849.6604029240948</v>
      </c>
      <c r="Z707" s="6">
        <f t="shared" si="573"/>
        <v>11872.959755363256</v>
      </c>
      <c r="AA707" s="6">
        <f t="shared" si="574"/>
        <v>10828.709531111559</v>
      </c>
      <c r="AB707" s="6">
        <f t="shared" si="575"/>
        <v>575.90669253415194</v>
      </c>
      <c r="AC707" s="6">
        <f t="shared" si="576"/>
        <v>398.41399337038808</v>
      </c>
      <c r="AD707" s="6">
        <f t="array" ref="AD707">SUM(($A707-A677:A707=J677:J707)*(N677:N707))</f>
        <v>56.150902522079804</v>
      </c>
      <c r="AE707" s="6">
        <f t="shared" si="555"/>
        <v>7491928.4006801471</v>
      </c>
      <c r="AF707" s="6">
        <f t="shared" si="601"/>
        <v>2122685.7534606755</v>
      </c>
      <c r="AG707" s="6">
        <f t="shared" si="602"/>
        <v>306258.65341812558</v>
      </c>
      <c r="AH707" s="6">
        <f t="shared" si="577"/>
        <v>3527064.1827085777</v>
      </c>
      <c r="AI707" s="6">
        <f t="shared" si="578"/>
        <v>544362.8615096003</v>
      </c>
      <c r="AJ707" s="6">
        <f t="shared" si="579"/>
        <v>44508.205854273016</v>
      </c>
      <c r="AK707" s="6">
        <f t="shared" si="580"/>
        <v>57966.03684548517</v>
      </c>
      <c r="AL707" s="6">
        <f t="shared" si="581"/>
        <v>7034.7878237130799</v>
      </c>
      <c r="AM707" s="6">
        <f t="shared" si="552"/>
        <v>109509.03052347126</v>
      </c>
      <c r="AN707" s="6">
        <f t="shared" si="582"/>
        <v>882047.91905968543</v>
      </c>
      <c r="AO707" s="6">
        <f t="shared" si="583"/>
        <v>8071.5993198663782</v>
      </c>
      <c r="AP707" s="6">
        <f t="shared" si="584"/>
        <v>54.137907550196097</v>
      </c>
      <c r="AQ707" s="14">
        <f t="shared" si="585"/>
        <v>16</v>
      </c>
      <c r="AR707" s="146">
        <f t="shared" si="586"/>
        <v>0</v>
      </c>
      <c r="AS707" s="146">
        <f t="shared" si="587"/>
        <v>0.53</v>
      </c>
      <c r="AT707" s="146">
        <f t="shared" si="588"/>
        <v>1</v>
      </c>
      <c r="AU707" s="77">
        <f t="shared" si="589"/>
        <v>0</v>
      </c>
      <c r="AV707" s="77">
        <f t="shared" si="590"/>
        <v>5901.6422688268785</v>
      </c>
      <c r="AW707" s="77">
        <f t="shared" si="591"/>
        <v>310.61275099088834</v>
      </c>
      <c r="AX707" s="77">
        <f t="shared" si="592"/>
        <v>267.86807787486487</v>
      </c>
      <c r="AY707" s="6">
        <f t="shared" si="554"/>
        <v>6480.1230976926317</v>
      </c>
      <c r="AZ707" s="6">
        <f t="shared" si="593"/>
        <v>675467.11080974003</v>
      </c>
      <c r="BA707" s="6">
        <f t="shared" si="594"/>
        <v>6286.6167143043958</v>
      </c>
      <c r="BB707" s="6">
        <f t="shared" si="595"/>
        <v>1543991.4104126219</v>
      </c>
      <c r="BC707" s="6">
        <f t="shared" si="596"/>
        <v>308798.28208252473</v>
      </c>
      <c r="BD707" s="6">
        <f t="shared" si="597"/>
        <v>58213.557133347349</v>
      </c>
      <c r="BE707" s="6">
        <f t="shared" si="598"/>
        <v>4477899.2962962948</v>
      </c>
      <c r="BF707" s="6">
        <f t="shared" si="603"/>
        <v>3527064.1827085777</v>
      </c>
      <c r="BG707" s="6"/>
      <c r="BH707" s="6"/>
      <c r="BI707" s="51">
        <f t="shared" si="553"/>
        <v>0.32420817137791813</v>
      </c>
      <c r="BT707" s="18"/>
    </row>
    <row r="708" spans="1:72">
      <c r="A708">
        <f t="shared" si="550"/>
        <v>685</v>
      </c>
      <c r="B708" s="30">
        <f t="shared" si="551"/>
        <v>44454</v>
      </c>
      <c r="C708" s="14">
        <f t="shared" si="556"/>
        <v>15</v>
      </c>
      <c r="D708" s="14">
        <f t="shared" si="557"/>
        <v>4</v>
      </c>
      <c r="E708" s="14">
        <f t="shared" si="558"/>
        <v>4</v>
      </c>
      <c r="F708" s="53">
        <f t="shared" si="559"/>
        <v>44454</v>
      </c>
      <c r="G708" s="66">
        <f t="shared" si="560"/>
        <v>3.2</v>
      </c>
      <c r="H708" s="66">
        <f t="shared" si="549"/>
        <v>0.1</v>
      </c>
      <c r="I708" s="172">
        <f t="shared" si="561"/>
        <v>3.8999999999999998E-3</v>
      </c>
      <c r="J708" s="14">
        <f t="shared" si="562"/>
        <v>6</v>
      </c>
      <c r="K708" s="18">
        <f t="shared" si="563"/>
        <v>0.14588342190643927</v>
      </c>
      <c r="L708" s="18">
        <f t="shared" si="564"/>
        <v>6.6666666666666671E-3</v>
      </c>
      <c r="M708" s="6">
        <f t="shared" si="565"/>
        <v>14996.191767803097</v>
      </c>
      <c r="N708" s="6">
        <f t="shared" si="599"/>
        <v>58.485147894432075</v>
      </c>
      <c r="O708" s="6">
        <f t="shared" si="566"/>
        <v>1797157.1683368795</v>
      </c>
      <c r="P708" s="6">
        <f>IF($B708&lt;$D$12,0,IF('Plot Data'!X658&gt;0,'Plot Data'!X658,MAX(0,MIN($D$15,$O708))))</f>
        <v>7870.3703703703704</v>
      </c>
      <c r="Q708" s="97">
        <f t="shared" si="567"/>
        <v>5560.0012781269215</v>
      </c>
      <c r="R708" s="97">
        <f t="shared" si="568"/>
        <v>2310.3690922434489</v>
      </c>
      <c r="S708" s="6">
        <f t="shared" si="569"/>
        <v>13105.364837305744</v>
      </c>
      <c r="T708" s="6"/>
      <c r="U708" s="6"/>
      <c r="V708" s="6">
        <f t="shared" si="570"/>
        <v>1890.8269304973528</v>
      </c>
      <c r="W708" s="149">
        <f t="shared" si="600"/>
        <v>0.75521096777602703</v>
      </c>
      <c r="X708" s="97">
        <f t="shared" si="571"/>
        <v>5256.4801744700371</v>
      </c>
      <c r="Y708" s="6">
        <f t="shared" si="572"/>
        <v>2879.5334626707595</v>
      </c>
      <c r="Z708" s="6">
        <f t="shared" si="573"/>
        <v>11928.395905093275</v>
      </c>
      <c r="AA708" s="6">
        <f t="shared" si="574"/>
        <v>10942.227158148886</v>
      </c>
      <c r="AB708" s="6">
        <f t="shared" si="575"/>
        <v>581.29267645613913</v>
      </c>
      <c r="AC708" s="6">
        <f t="shared" si="576"/>
        <v>408.14457103271485</v>
      </c>
      <c r="AD708" s="6">
        <f t="array" ref="AD708">SUM(($A708-A678:A708=J678:J708)*(N678:N708))</f>
        <v>56.676035954473562</v>
      </c>
      <c r="AE708" s="6">
        <f t="shared" si="555"/>
        <v>7491871.7246441925</v>
      </c>
      <c r="AF708" s="6">
        <f t="shared" si="601"/>
        <v>2104020.3873452428</v>
      </c>
      <c r="AG708" s="6">
        <f t="shared" si="602"/>
        <v>304671.34759128507</v>
      </c>
      <c r="AH708" s="6">
        <f t="shared" si="577"/>
        <v>3532320.6628830479</v>
      </c>
      <c r="AI708" s="6">
        <f t="shared" si="578"/>
        <v>546673.2306018438</v>
      </c>
      <c r="AJ708" s="6">
        <f t="shared" si="579"/>
        <v>44696.468254312073</v>
      </c>
      <c r="AK708" s="6">
        <f t="shared" si="580"/>
        <v>58370.912915973415</v>
      </c>
      <c r="AL708" s="6">
        <f t="shared" si="581"/>
        <v>7151.2598931820303</v>
      </c>
      <c r="AM708" s="6">
        <f t="shared" si="552"/>
        <v>110218.64106346751</v>
      </c>
      <c r="AN708" s="6">
        <f t="shared" si="582"/>
        <v>893967.4551592943</v>
      </c>
      <c r="AO708" s="6">
        <f t="shared" si="583"/>
        <v>8128.2753558208515</v>
      </c>
      <c r="AP708" s="6">
        <f t="shared" si="584"/>
        <v>54.823566477996792</v>
      </c>
      <c r="AQ708" s="14">
        <f t="shared" si="585"/>
        <v>16</v>
      </c>
      <c r="AR708" s="146">
        <f t="shared" si="586"/>
        <v>0</v>
      </c>
      <c r="AS708" s="146">
        <f t="shared" si="587"/>
        <v>0.53</v>
      </c>
      <c r="AT708" s="146">
        <f t="shared" si="588"/>
        <v>1</v>
      </c>
      <c r="AU708" s="77">
        <f t="shared" si="589"/>
        <v>0</v>
      </c>
      <c r="AV708" s="77">
        <f t="shared" si="590"/>
        <v>5943.1934200081787</v>
      </c>
      <c r="AW708" s="77">
        <f t="shared" si="591"/>
        <v>312.79965368464093</v>
      </c>
      <c r="AX708" s="77">
        <f t="shared" si="592"/>
        <v>270.67614549105144</v>
      </c>
      <c r="AY708" s="6">
        <f t="shared" si="554"/>
        <v>6526.6692191838711</v>
      </c>
      <c r="AZ708" s="6">
        <f t="shared" si="593"/>
        <v>681993.78002892388</v>
      </c>
      <c r="BA708" s="6">
        <f t="shared" si="594"/>
        <v>6353.0460074479424</v>
      </c>
      <c r="BB708" s="6">
        <f t="shared" si="595"/>
        <v>1558987.6021804251</v>
      </c>
      <c r="BC708" s="6">
        <f t="shared" si="596"/>
        <v>311797.52043608535</v>
      </c>
      <c r="BD708" s="6">
        <f t="shared" si="597"/>
        <v>58794.849809803491</v>
      </c>
      <c r="BE708" s="6">
        <f t="shared" si="598"/>
        <v>4485769.6666666651</v>
      </c>
      <c r="BF708" s="6">
        <f t="shared" si="603"/>
        <v>3532320.6628830479</v>
      </c>
      <c r="BG708" s="6"/>
      <c r="BH708" s="6"/>
      <c r="BI708" s="51">
        <f t="shared" si="553"/>
        <v>0.32150733801450965</v>
      </c>
      <c r="BT708" s="18"/>
    </row>
    <row r="709" spans="1:72">
      <c r="A709">
        <f t="shared" si="550"/>
        <v>686</v>
      </c>
      <c r="B709" s="30">
        <f t="shared" si="551"/>
        <v>44455</v>
      </c>
      <c r="C709" s="14">
        <f t="shared" si="556"/>
        <v>15</v>
      </c>
      <c r="D709" s="14">
        <f t="shared" si="557"/>
        <v>4</v>
      </c>
      <c r="E709" s="14">
        <f t="shared" si="558"/>
        <v>4</v>
      </c>
      <c r="F709" s="53">
        <f t="shared" si="559"/>
        <v>44455</v>
      </c>
      <c r="G709" s="66">
        <f t="shared" si="560"/>
        <v>3.2</v>
      </c>
      <c r="H709" s="66">
        <f t="shared" si="549"/>
        <v>0.1</v>
      </c>
      <c r="I709" s="172">
        <f t="shared" si="561"/>
        <v>3.8999999999999998E-3</v>
      </c>
      <c r="J709" s="14">
        <f t="shared" si="562"/>
        <v>6</v>
      </c>
      <c r="K709" s="18">
        <f t="shared" si="563"/>
        <v>0.14519095815333205</v>
      </c>
      <c r="L709" s="18">
        <f t="shared" si="564"/>
        <v>6.6666666666666671E-3</v>
      </c>
      <c r="M709" s="6">
        <f t="shared" si="565"/>
        <v>15012.126892422992</v>
      </c>
      <c r="N709" s="6">
        <f t="shared" si="599"/>
        <v>58.547294880449662</v>
      </c>
      <c r="O709" s="6">
        <f t="shared" si="566"/>
        <v>1788635.4543769509</v>
      </c>
      <c r="P709" s="6">
        <f>IF($B709&lt;$D$12,0,IF('Plot Data'!X659&gt;0,'Plot Data'!X659,MAX(0,MIN($D$15,$O709))))</f>
        <v>7870.3703703703704</v>
      </c>
      <c r="Q709" s="97">
        <f t="shared" si="567"/>
        <v>5523.5112966246552</v>
      </c>
      <c r="R709" s="97">
        <f t="shared" si="568"/>
        <v>2346.8590737457152</v>
      </c>
      <c r="S709" s="6">
        <f t="shared" si="569"/>
        <v>13113.268327756388</v>
      </c>
      <c r="T709" s="6"/>
      <c r="U709" s="6"/>
      <c r="V709" s="6">
        <f t="shared" si="570"/>
        <v>1898.8585646666024</v>
      </c>
      <c r="W709" s="149">
        <f t="shared" si="600"/>
        <v>0.75050412932328403</v>
      </c>
      <c r="X709" s="97">
        <f t="shared" si="571"/>
        <v>5225.8306886018354</v>
      </c>
      <c r="Y709" s="6">
        <f t="shared" si="572"/>
        <v>2906.4633822806959</v>
      </c>
      <c r="Z709" s="6">
        <f t="shared" si="573"/>
        <v>11969.780070721361</v>
      </c>
      <c r="AA709" s="6">
        <f t="shared" si="574"/>
        <v>11044.560852666644</v>
      </c>
      <c r="AB709" s="6">
        <f t="shared" si="575"/>
        <v>586.06179432243084</v>
      </c>
      <c r="AC709" s="6">
        <f t="shared" si="576"/>
        <v>417.78245162119265</v>
      </c>
      <c r="AD709" s="6">
        <f t="array" ref="AD709">SUM(($A709-A679:A709=J679:J709)*(N679:N709))</f>
        <v>57.141024946437</v>
      </c>
      <c r="AE709" s="6">
        <f t="shared" si="555"/>
        <v>7491814.5836192463</v>
      </c>
      <c r="AF709" s="6">
        <f t="shared" si="601"/>
        <v>2085383.6077208619</v>
      </c>
      <c r="AG709" s="6">
        <f t="shared" si="602"/>
        <v>303070.16963464132</v>
      </c>
      <c r="AH709" s="6">
        <f t="shared" si="577"/>
        <v>3537546.4935716498</v>
      </c>
      <c r="AI709" s="6">
        <f t="shared" si="578"/>
        <v>549020.08967558946</v>
      </c>
      <c r="AJ709" s="6">
        <f t="shared" si="579"/>
        <v>44832.351693733013</v>
      </c>
      <c r="AK709" s="6">
        <f t="shared" si="580"/>
        <v>58710.070339705693</v>
      </c>
      <c r="AL709" s="6">
        <f t="shared" si="581"/>
        <v>7262.3982109368317</v>
      </c>
      <c r="AM709" s="6">
        <f t="shared" si="552"/>
        <v>110804.82024437554</v>
      </c>
      <c r="AN709" s="6">
        <f t="shared" si="582"/>
        <v>905989.40277211706</v>
      </c>
      <c r="AO709" s="6">
        <f t="shared" si="583"/>
        <v>8185.4163807672885</v>
      </c>
      <c r="AP709" s="6">
        <f t="shared" si="584"/>
        <v>55.457128755169315</v>
      </c>
      <c r="AQ709" s="14">
        <f t="shared" si="585"/>
        <v>16</v>
      </c>
      <c r="AR709" s="146">
        <f t="shared" si="586"/>
        <v>0</v>
      </c>
      <c r="AS709" s="146">
        <f t="shared" si="587"/>
        <v>0.53</v>
      </c>
      <c r="AT709" s="146">
        <f t="shared" si="588"/>
        <v>1</v>
      </c>
      <c r="AU709" s="77">
        <f t="shared" si="589"/>
        <v>0</v>
      </c>
      <c r="AV709" s="77">
        <f t="shared" si="590"/>
        <v>5978.0352368253989</v>
      </c>
      <c r="AW709" s="77">
        <f t="shared" si="591"/>
        <v>314.63343351712626</v>
      </c>
      <c r="AX709" s="77">
        <f t="shared" si="592"/>
        <v>273.20755793438536</v>
      </c>
      <c r="AY709" s="6">
        <f t="shared" si="554"/>
        <v>6565.8762282769103</v>
      </c>
      <c r="AZ709" s="6">
        <f t="shared" si="593"/>
        <v>688559.65625720075</v>
      </c>
      <c r="BA709" s="6">
        <f t="shared" si="594"/>
        <v>6412.9249127548783</v>
      </c>
      <c r="BB709" s="6">
        <f t="shared" si="595"/>
        <v>1573999.7290728481</v>
      </c>
      <c r="BC709" s="6">
        <f t="shared" si="596"/>
        <v>314799.94581456995</v>
      </c>
      <c r="BD709" s="6">
        <f t="shared" si="597"/>
        <v>59380.911604125919</v>
      </c>
      <c r="BE709" s="6">
        <f t="shared" si="598"/>
        <v>4493640.0370370355</v>
      </c>
      <c r="BF709" s="6">
        <f t="shared" si="603"/>
        <v>3537546.4935716498</v>
      </c>
      <c r="BG709" s="6"/>
      <c r="BH709" s="6"/>
      <c r="BI709" s="51">
        <f t="shared" si="553"/>
        <v>0.31880844763267713</v>
      </c>
      <c r="BT709" s="18"/>
    </row>
    <row r="710" spans="1:72">
      <c r="A710">
        <f t="shared" si="550"/>
        <v>687</v>
      </c>
      <c r="B710" s="30">
        <f t="shared" si="551"/>
        <v>44456</v>
      </c>
      <c r="C710" s="14">
        <f t="shared" si="556"/>
        <v>15</v>
      </c>
      <c r="D710" s="14">
        <f t="shared" si="557"/>
        <v>4</v>
      </c>
      <c r="E710" s="14">
        <f t="shared" si="558"/>
        <v>4</v>
      </c>
      <c r="F710" s="53">
        <f t="shared" si="559"/>
        <v>44456</v>
      </c>
      <c r="G710" s="66">
        <f t="shared" si="560"/>
        <v>3.2</v>
      </c>
      <c r="H710" s="66">
        <f t="shared" si="549"/>
        <v>0.1</v>
      </c>
      <c r="I710" s="172">
        <f t="shared" si="561"/>
        <v>3.8999999999999998E-3</v>
      </c>
      <c r="J710" s="14">
        <f t="shared" si="562"/>
        <v>6</v>
      </c>
      <c r="K710" s="18">
        <f t="shared" si="563"/>
        <v>0.1444956471878644</v>
      </c>
      <c r="L710" s="18">
        <f t="shared" si="564"/>
        <v>6.6666666666666671E-3</v>
      </c>
      <c r="M710" s="6">
        <f t="shared" si="565"/>
        <v>15009.84527119363</v>
      </c>
      <c r="N710" s="6">
        <f t="shared" si="599"/>
        <v>58.538396557655155</v>
      </c>
      <c r="O710" s="6">
        <f t="shared" si="566"/>
        <v>1780218.2618316049</v>
      </c>
      <c r="P710" s="6">
        <f>IF($B710&lt;$D$12,0,IF('Plot Data'!X660&gt;0,'Plot Data'!X660,MAX(0,MIN($D$15,$O710))))</f>
        <v>7870.3703703703704</v>
      </c>
      <c r="Q710" s="97">
        <f t="shared" si="567"/>
        <v>5486.6916628219215</v>
      </c>
      <c r="R710" s="97">
        <f t="shared" si="568"/>
        <v>2383.678707548449</v>
      </c>
      <c r="S710" s="6">
        <f t="shared" si="569"/>
        <v>13105.250593390374</v>
      </c>
      <c r="T710" s="6"/>
      <c r="U710" s="6"/>
      <c r="V710" s="6">
        <f t="shared" si="570"/>
        <v>1904.5946778032553</v>
      </c>
      <c r="W710" s="149">
        <f t="shared" si="600"/>
        <v>0.74578770945226314</v>
      </c>
      <c r="X710" s="97">
        <f t="shared" si="571"/>
        <v>5195.0764378226013</v>
      </c>
      <c r="Y710" s="6">
        <f t="shared" si="572"/>
        <v>2930.308971612154</v>
      </c>
      <c r="Z710" s="6">
        <f t="shared" si="573"/>
        <v>11996.953414242478</v>
      </c>
      <c r="AA710" s="6">
        <f t="shared" si="574"/>
        <v>11135.174092126184</v>
      </c>
      <c r="AB710" s="6">
        <f t="shared" si="575"/>
        <v>590.1880258200772</v>
      </c>
      <c r="AC710" s="6">
        <f t="shared" si="576"/>
        <v>427.30978268643889</v>
      </c>
      <c r="AD710" s="6">
        <f t="array" ref="AD710">SUM(($A710-A680:A710=J680:J710)*(N680:N710))</f>
        <v>57.543332517457529</v>
      </c>
      <c r="AE710" s="6">
        <f t="shared" si="555"/>
        <v>7491757.0402867291</v>
      </c>
      <c r="AF710" s="6">
        <f t="shared" si="601"/>
        <v>2066791.6654646497</v>
      </c>
      <c r="AG710" s="6">
        <f t="shared" si="602"/>
        <v>301457.19018183736</v>
      </c>
      <c r="AH710" s="6">
        <f t="shared" si="577"/>
        <v>3542741.5700094723</v>
      </c>
      <c r="AI710" s="6">
        <f t="shared" si="578"/>
        <v>551403.76838313788</v>
      </c>
      <c r="AJ710" s="6">
        <f t="shared" si="579"/>
        <v>44914.934579072004</v>
      </c>
      <c r="AK710" s="6">
        <f t="shared" si="580"/>
        <v>58981.661636001911</v>
      </c>
      <c r="AL710" s="6">
        <f t="shared" si="581"/>
        <v>7367.733121553013</v>
      </c>
      <c r="AM710" s="6">
        <f t="shared" si="552"/>
        <v>111264.32933662694</v>
      </c>
      <c r="AN710" s="6">
        <f t="shared" si="582"/>
        <v>918098.51691099338</v>
      </c>
      <c r="AO710" s="6">
        <f t="shared" si="583"/>
        <v>8242.9597132847466</v>
      </c>
      <c r="AP710" s="6">
        <f t="shared" si="584"/>
        <v>56.035581997885075</v>
      </c>
      <c r="AQ710" s="14">
        <f t="shared" si="585"/>
        <v>16</v>
      </c>
      <c r="AR710" s="146">
        <f t="shared" si="586"/>
        <v>0</v>
      </c>
      <c r="AS710" s="146">
        <f t="shared" si="587"/>
        <v>0.53</v>
      </c>
      <c r="AT710" s="146">
        <f t="shared" si="588"/>
        <v>1</v>
      </c>
      <c r="AU710" s="77">
        <f t="shared" si="589"/>
        <v>0</v>
      </c>
      <c r="AV710" s="77">
        <f t="shared" si="590"/>
        <v>6005.9473382144652</v>
      </c>
      <c r="AW710" s="77">
        <f t="shared" si="591"/>
        <v>316.10249148497178</v>
      </c>
      <c r="AX710" s="77">
        <f t="shared" si="592"/>
        <v>275.4490433315425</v>
      </c>
      <c r="AY710" s="6">
        <f t="shared" si="554"/>
        <v>6597.4988730309797</v>
      </c>
      <c r="AZ710" s="6">
        <f t="shared" si="593"/>
        <v>695157.15513023175</v>
      </c>
      <c r="BA710" s="6">
        <f t="shared" si="594"/>
        <v>6465.9832228743808</v>
      </c>
      <c r="BB710" s="6">
        <f t="shared" si="595"/>
        <v>1589009.5743440418</v>
      </c>
      <c r="BC710" s="6">
        <f t="shared" si="596"/>
        <v>317801.9148688087</v>
      </c>
      <c r="BD710" s="6">
        <f t="shared" si="597"/>
        <v>59971.099629945995</v>
      </c>
      <c r="BE710" s="6">
        <f t="shared" si="598"/>
        <v>4501510.4074074058</v>
      </c>
      <c r="BF710" s="6">
        <f t="shared" si="603"/>
        <v>3542741.5700094723</v>
      </c>
      <c r="BG710" s="6"/>
      <c r="BH710" s="6"/>
      <c r="BI710" s="51">
        <f t="shared" si="553"/>
        <v>0.31611394268544618</v>
      </c>
      <c r="BT710" s="18"/>
    </row>
    <row r="711" spans="1:72">
      <c r="A711">
        <f t="shared" si="550"/>
        <v>688</v>
      </c>
      <c r="B711" s="30">
        <f t="shared" si="551"/>
        <v>44457</v>
      </c>
      <c r="C711" s="14">
        <f t="shared" si="556"/>
        <v>15</v>
      </c>
      <c r="D711" s="14">
        <f t="shared" si="557"/>
        <v>4</v>
      </c>
      <c r="E711" s="14">
        <f t="shared" si="558"/>
        <v>4</v>
      </c>
      <c r="F711" s="53">
        <f t="shared" si="559"/>
        <v>44457</v>
      </c>
      <c r="G711" s="66">
        <f t="shared" si="560"/>
        <v>3.2</v>
      </c>
      <c r="H711" s="66">
        <f t="shared" si="549"/>
        <v>0.1</v>
      </c>
      <c r="I711" s="172">
        <f t="shared" si="561"/>
        <v>3.8999999999999998E-3</v>
      </c>
      <c r="J711" s="14">
        <f t="shared" si="562"/>
        <v>6</v>
      </c>
      <c r="K711" s="18">
        <f t="shared" si="563"/>
        <v>0.14379809052127154</v>
      </c>
      <c r="L711" s="18">
        <f t="shared" si="564"/>
        <v>6.6666666666666671E-3</v>
      </c>
      <c r="M711" s="6">
        <f t="shared" si="565"/>
        <v>14989.25036819755</v>
      </c>
      <c r="N711" s="6">
        <f t="shared" si="599"/>
        <v>58.458076435970447</v>
      </c>
      <c r="O711" s="6">
        <f t="shared" si="566"/>
        <v>1771908.3969001807</v>
      </c>
      <c r="P711" s="6">
        <f>IF($B711&lt;$D$12,0,IF('Plot Data'!X661&gt;0,'Plot Data'!X661,MAX(0,MIN($D$15,$O711))))</f>
        <v>7870.3703703703704</v>
      </c>
      <c r="Q711" s="97">
        <f t="shared" si="567"/>
        <v>5449.5860456263554</v>
      </c>
      <c r="R711" s="97">
        <f t="shared" si="568"/>
        <v>2420.784324744016</v>
      </c>
      <c r="S711" s="6">
        <f t="shared" si="569"/>
        <v>13081.251009027415</v>
      </c>
      <c r="T711" s="6"/>
      <c r="U711" s="6"/>
      <c r="V711" s="6">
        <f t="shared" si="570"/>
        <v>1907.9993591701359</v>
      </c>
      <c r="W711" s="149">
        <f t="shared" si="600"/>
        <v>0.74106742903415945</v>
      </c>
      <c r="X711" s="97">
        <f t="shared" si="571"/>
        <v>5164.2528510802795</v>
      </c>
      <c r="Y711" s="6">
        <f t="shared" si="572"/>
        <v>2950.9401291003865</v>
      </c>
      <c r="Z711" s="6">
        <f t="shared" si="573"/>
        <v>12009.701513938395</v>
      </c>
      <c r="AA711" s="6">
        <f t="shared" si="574"/>
        <v>11213.572490581468</v>
      </c>
      <c r="AB711" s="6">
        <f t="shared" si="575"/>
        <v>593.64798776816269</v>
      </c>
      <c r="AC711" s="6">
        <f t="shared" si="576"/>
        <v>436.61541013081165</v>
      </c>
      <c r="AD711" s="6">
        <f t="array" ref="AD711">SUM(($A711-A681:A711=J681:J711)*(N681:N711))</f>
        <v>57.88067880739586</v>
      </c>
      <c r="AE711" s="6">
        <f t="shared" si="555"/>
        <v>7491699.1596079217</v>
      </c>
      <c r="AF711" s="6">
        <f t="shared" si="601"/>
        <v>2048260.8284099959</v>
      </c>
      <c r="AG711" s="6">
        <f t="shared" si="602"/>
        <v>299834.52401721332</v>
      </c>
      <c r="AH711" s="6">
        <f t="shared" si="577"/>
        <v>3547905.8228605525</v>
      </c>
      <c r="AI711" s="6">
        <f t="shared" si="578"/>
        <v>553824.5527078819</v>
      </c>
      <c r="AJ711" s="6">
        <f t="shared" si="579"/>
        <v>44943.54330423077</v>
      </c>
      <c r="AK711" s="6">
        <f t="shared" si="580"/>
        <v>59184.142671590671</v>
      </c>
      <c r="AL711" s="6">
        <f t="shared" si="581"/>
        <v>7466.885020382967</v>
      </c>
      <c r="AM711" s="6">
        <f t="shared" si="552"/>
        <v>111594.57099620441</v>
      </c>
      <c r="AN711" s="6">
        <f t="shared" si="582"/>
        <v>930278.86061606195</v>
      </c>
      <c r="AO711" s="6">
        <f t="shared" si="583"/>
        <v>8300.8403920921428</v>
      </c>
      <c r="AP711" s="6">
        <f t="shared" si="584"/>
        <v>56.555953089522781</v>
      </c>
      <c r="AQ711" s="14">
        <f t="shared" si="585"/>
        <v>16</v>
      </c>
      <c r="AR711" s="146">
        <f t="shared" si="586"/>
        <v>0</v>
      </c>
      <c r="AS711" s="146">
        <f t="shared" si="587"/>
        <v>0.53</v>
      </c>
      <c r="AT711" s="146">
        <f t="shared" si="588"/>
        <v>1</v>
      </c>
      <c r="AU711" s="77">
        <f t="shared" si="589"/>
        <v>0</v>
      </c>
      <c r="AV711" s="77">
        <f t="shared" si="590"/>
        <v>6026.7842656082048</v>
      </c>
      <c r="AW711" s="77">
        <f t="shared" si="591"/>
        <v>317.19917187411602</v>
      </c>
      <c r="AX711" s="77">
        <f t="shared" si="592"/>
        <v>277.38837213543627</v>
      </c>
      <c r="AY711" s="6">
        <f t="shared" si="554"/>
        <v>6621.3718096177563</v>
      </c>
      <c r="AZ711" s="6">
        <f t="shared" si="593"/>
        <v>701778.52693984949</v>
      </c>
      <c r="BA711" s="6">
        <f t="shared" si="594"/>
        <v>6512.0150046159815</v>
      </c>
      <c r="BB711" s="6">
        <f t="shared" si="595"/>
        <v>1603998.8247122392</v>
      </c>
      <c r="BC711" s="6">
        <f t="shared" si="596"/>
        <v>320799.76494244824</v>
      </c>
      <c r="BD711" s="6">
        <f t="shared" si="597"/>
        <v>60564.747617714158</v>
      </c>
      <c r="BE711" s="6">
        <f t="shared" si="598"/>
        <v>4509380.7777777761</v>
      </c>
      <c r="BF711" s="6">
        <f t="shared" si="603"/>
        <v>3547905.8228605525</v>
      </c>
      <c r="BG711" s="6"/>
      <c r="BH711" s="6"/>
      <c r="BI711" s="51">
        <f t="shared" si="553"/>
        <v>0.31342627385348676</v>
      </c>
      <c r="BT711" s="18"/>
    </row>
    <row r="712" spans="1:72">
      <c r="A712">
        <f t="shared" si="550"/>
        <v>689</v>
      </c>
      <c r="B712" s="30">
        <f t="shared" si="551"/>
        <v>44458</v>
      </c>
      <c r="C712" s="14">
        <f t="shared" si="556"/>
        <v>15</v>
      </c>
      <c r="D712" s="14">
        <f t="shared" si="557"/>
        <v>4</v>
      </c>
      <c r="E712" s="14">
        <f t="shared" si="558"/>
        <v>4</v>
      </c>
      <c r="F712" s="53">
        <f t="shared" si="559"/>
        <v>44458</v>
      </c>
      <c r="G712" s="66">
        <f t="shared" si="560"/>
        <v>3.2</v>
      </c>
      <c r="H712" s="66">
        <f t="shared" si="549"/>
        <v>0.1</v>
      </c>
      <c r="I712" s="172">
        <f t="shared" si="561"/>
        <v>3.8999999999999998E-3</v>
      </c>
      <c r="J712" s="14">
        <f t="shared" si="562"/>
        <v>6</v>
      </c>
      <c r="K712" s="18">
        <f t="shared" si="563"/>
        <v>0.14285714285714285</v>
      </c>
      <c r="L712" s="18">
        <f t="shared" si="564"/>
        <v>6.6666666666666671E-3</v>
      </c>
      <c r="M712" s="6">
        <f t="shared" si="565"/>
        <v>14925.162944300853</v>
      </c>
      <c r="N712" s="6">
        <f t="shared" si="599"/>
        <v>58.208135482773322</v>
      </c>
      <c r="O712" s="6">
        <f t="shared" si="566"/>
        <v>1763708.1225421838</v>
      </c>
      <c r="P712" s="6">
        <f>IF($B712&lt;$D$12,0,IF('Plot Data'!X662&gt;0,'Plot Data'!X662,MAX(0,MIN($D$15,$O712))))</f>
        <v>7870.3703703703704</v>
      </c>
      <c r="Q712" s="97">
        <f t="shared" si="567"/>
        <v>5412.2398953090706</v>
      </c>
      <c r="R712" s="97">
        <f t="shared" si="568"/>
        <v>2458.1304750613008</v>
      </c>
      <c r="S712" s="6">
        <f t="shared" si="569"/>
        <v>13019.329298040304</v>
      </c>
      <c r="T712" s="6"/>
      <c r="U712" s="6"/>
      <c r="V712" s="6">
        <f t="shared" si="570"/>
        <v>1905.8336462605487</v>
      </c>
      <c r="W712" s="149">
        <f t="shared" si="600"/>
        <v>0.73635699335291005</v>
      </c>
      <c r="X712" s="97">
        <f t="shared" si="571"/>
        <v>5133.4450059504152</v>
      </c>
      <c r="Y712" s="6">
        <f t="shared" si="572"/>
        <v>2968.2399388408139</v>
      </c>
      <c r="Z712" s="6">
        <f t="shared" si="573"/>
        <v>12007.876216954905</v>
      </c>
      <c r="AA712" s="6">
        <f t="shared" si="574"/>
        <v>11279.311767595093</v>
      </c>
      <c r="AB712" s="6">
        <f t="shared" si="575"/>
        <v>596.41979525466377</v>
      </c>
      <c r="AC712" s="6">
        <f t="shared" si="576"/>
        <v>445.93560532684199</v>
      </c>
      <c r="AD712" s="6">
        <f t="array" ref="AD712">SUM(($A712-A682:A712=J682:J712)*(N682:N712))</f>
        <v>58.150930037329715</v>
      </c>
      <c r="AE712" s="6">
        <f t="shared" si="555"/>
        <v>7491641.008677884</v>
      </c>
      <c r="AF712" s="6">
        <f t="shared" si="601"/>
        <v>2029829.2592166464</v>
      </c>
      <c r="AG712" s="6">
        <f t="shared" si="602"/>
        <v>298207.48526031146</v>
      </c>
      <c r="AH712" s="6">
        <f t="shared" si="577"/>
        <v>3553039.267866503</v>
      </c>
      <c r="AI712" s="6">
        <f t="shared" si="578"/>
        <v>556282.68318294315</v>
      </c>
      <c r="AJ712" s="6">
        <f t="shared" si="579"/>
        <v>44892.590092735911</v>
      </c>
      <c r="AK712" s="6">
        <f t="shared" si="580"/>
        <v>59316.287325695812</v>
      </c>
      <c r="AL712" s="6">
        <f t="shared" si="581"/>
        <v>7559.2182802734587</v>
      </c>
      <c r="AM712" s="6">
        <f t="shared" si="552"/>
        <v>111768.09569870518</v>
      </c>
      <c r="AN712" s="6">
        <f t="shared" si="582"/>
        <v>942514.21745276346</v>
      </c>
      <c r="AO712" s="6">
        <f t="shared" si="583"/>
        <v>8358.9913221294719</v>
      </c>
      <c r="AP712" s="6">
        <f t="shared" si="584"/>
        <v>57.01589752031331</v>
      </c>
      <c r="AQ712" s="14">
        <f t="shared" si="585"/>
        <v>16</v>
      </c>
      <c r="AR712" s="146">
        <f t="shared" si="586"/>
        <v>0</v>
      </c>
      <c r="AS712" s="146">
        <f t="shared" si="587"/>
        <v>0.53</v>
      </c>
      <c r="AT712" s="146">
        <f t="shared" si="588"/>
        <v>1</v>
      </c>
      <c r="AU712" s="77">
        <f t="shared" si="589"/>
        <v>0</v>
      </c>
      <c r="AV712" s="77">
        <f t="shared" si="590"/>
        <v>6040.4660440710877</v>
      </c>
      <c r="AW712" s="77">
        <f t="shared" si="591"/>
        <v>317.91926547742565</v>
      </c>
      <c r="AX712" s="77">
        <f t="shared" si="592"/>
        <v>279.01455425103643</v>
      </c>
      <c r="AY712" s="6">
        <f t="shared" si="554"/>
        <v>6637.3998637995501</v>
      </c>
      <c r="AZ712" s="6">
        <f t="shared" si="593"/>
        <v>708415.92680364905</v>
      </c>
      <c r="BA712" s="6">
        <f t="shared" si="594"/>
        <v>6550.7769413755741</v>
      </c>
      <c r="BB712" s="6">
        <f t="shared" si="595"/>
        <v>1618923.98765654</v>
      </c>
      <c r="BC712" s="6">
        <f t="shared" si="596"/>
        <v>323784.79753130843</v>
      </c>
      <c r="BD712" s="6">
        <f t="shared" si="597"/>
        <v>61161.167412968818</v>
      </c>
      <c r="BE712" s="6">
        <f t="shared" si="598"/>
        <v>4517251.1481481465</v>
      </c>
      <c r="BF712" s="6">
        <f t="shared" si="603"/>
        <v>3553039.267866503</v>
      </c>
      <c r="BG712" s="6"/>
      <c r="BH712" s="6"/>
      <c r="BI712" s="51">
        <f t="shared" si="553"/>
        <v>0.31075124152108924</v>
      </c>
      <c r="BT712" s="18"/>
    </row>
    <row r="713" spans="1:72">
      <c r="A713">
        <f t="shared" si="550"/>
        <v>690</v>
      </c>
      <c r="B713" s="30">
        <f t="shared" si="551"/>
        <v>44459</v>
      </c>
      <c r="C713" s="14">
        <f t="shared" si="556"/>
        <v>15</v>
      </c>
      <c r="D713" s="14">
        <f t="shared" si="557"/>
        <v>4</v>
      </c>
      <c r="E713" s="14">
        <f t="shared" si="558"/>
        <v>4</v>
      </c>
      <c r="F713" s="53">
        <f t="shared" si="559"/>
        <v>44459</v>
      </c>
      <c r="G713" s="66">
        <f t="shared" si="560"/>
        <v>3.2</v>
      </c>
      <c r="H713" s="66">
        <f t="shared" si="549"/>
        <v>0.1</v>
      </c>
      <c r="I713" s="172">
        <f t="shared" si="561"/>
        <v>3.8999999999999998E-3</v>
      </c>
      <c r="J713" s="14">
        <f t="shared" si="562"/>
        <v>6</v>
      </c>
      <c r="K713" s="18">
        <f t="shared" si="563"/>
        <v>0.14285714285714285</v>
      </c>
      <c r="L713" s="18">
        <f t="shared" si="564"/>
        <v>6.6666666666666671E-3</v>
      </c>
      <c r="M713" s="6">
        <f t="shared" si="565"/>
        <v>14937.377276882544</v>
      </c>
      <c r="N713" s="6">
        <f t="shared" si="599"/>
        <v>58.255771379841917</v>
      </c>
      <c r="O713" s="6">
        <f t="shared" si="566"/>
        <v>1755640.8278841553</v>
      </c>
      <c r="P713" s="6">
        <f>IF($B713&lt;$D$12,0,IF('Plot Data'!X663&gt;0,'Plot Data'!X663,MAX(0,MIN($D$15,$O713))))</f>
        <v>7870.3703703703704</v>
      </c>
      <c r="Q713" s="97">
        <f t="shared" si="567"/>
        <v>5374.7180243618805</v>
      </c>
      <c r="R713" s="97">
        <f t="shared" si="568"/>
        <v>2495.6523460084904</v>
      </c>
      <c r="S713" s="6">
        <f t="shared" si="569"/>
        <v>13023.989215164282</v>
      </c>
      <c r="T713" s="6"/>
      <c r="U713" s="6"/>
      <c r="V713" s="6">
        <f t="shared" si="570"/>
        <v>1913.3880617182633</v>
      </c>
      <c r="W713" s="149">
        <f t="shared" si="600"/>
        <v>0.73163230752212238</v>
      </c>
      <c r="X713" s="97">
        <f t="shared" si="571"/>
        <v>5102.4701026083476</v>
      </c>
      <c r="Y713" s="6">
        <f t="shared" si="572"/>
        <v>2982.0989762733188</v>
      </c>
      <c r="Z713" s="6">
        <f t="shared" si="573"/>
        <v>11991.400294558041</v>
      </c>
      <c r="AA713" s="6">
        <f t="shared" si="574"/>
        <v>11331.976109838612</v>
      </c>
      <c r="AB713" s="6">
        <f t="shared" si="575"/>
        <v>598.48900353606803</v>
      </c>
      <c r="AC713" s="6">
        <f t="shared" si="576"/>
        <v>455.17166852607176</v>
      </c>
      <c r="AD713" s="6">
        <f t="array" ref="AD713">SUM(($A713-A683:A713=J683:J713)*(N683:N713))</f>
        <v>58.352677844766625</v>
      </c>
      <c r="AE713" s="6">
        <f t="shared" si="555"/>
        <v>7491582.6560000395</v>
      </c>
      <c r="AF713" s="6">
        <f t="shared" si="601"/>
        <v>2011430.5519771203</v>
      </c>
      <c r="AG713" s="6">
        <f t="shared" si="602"/>
        <v>296566.34512034676</v>
      </c>
      <c r="AH713" s="6">
        <f t="shared" si="577"/>
        <v>3558141.7379691112</v>
      </c>
      <c r="AI713" s="6">
        <f t="shared" si="578"/>
        <v>558778.3355289516</v>
      </c>
      <c r="AJ713" s="6">
        <f t="shared" si="579"/>
        <v>44856.468098787096</v>
      </c>
      <c r="AK713" s="6">
        <f t="shared" si="580"/>
        <v>59377.222506879174</v>
      </c>
      <c r="AL713" s="6">
        <f t="shared" si="581"/>
        <v>7644.182937438688</v>
      </c>
      <c r="AM713" s="6">
        <f t="shared" si="552"/>
        <v>111877.87354310496</v>
      </c>
      <c r="AN713" s="6">
        <f t="shared" si="582"/>
        <v>954787.81186139293</v>
      </c>
      <c r="AO713" s="6">
        <f t="shared" si="583"/>
        <v>8417.3439999742386</v>
      </c>
      <c r="AP713" s="6">
        <f t="shared" si="584"/>
        <v>57.413654661419969</v>
      </c>
      <c r="AQ713" s="14">
        <f t="shared" si="585"/>
        <v>16</v>
      </c>
      <c r="AR713" s="146">
        <f t="shared" si="586"/>
        <v>0</v>
      </c>
      <c r="AS713" s="146">
        <f t="shared" si="587"/>
        <v>0.53</v>
      </c>
      <c r="AT713" s="146">
        <f t="shared" si="588"/>
        <v>1</v>
      </c>
      <c r="AU713" s="77">
        <f t="shared" si="589"/>
        <v>0</v>
      </c>
      <c r="AV713" s="77">
        <f t="shared" si="590"/>
        <v>6046.8847122679817</v>
      </c>
      <c r="AW713" s="77">
        <f t="shared" si="591"/>
        <v>318.25709011936743</v>
      </c>
      <c r="AX713" s="77">
        <f t="shared" si="592"/>
        <v>280.31730376969199</v>
      </c>
      <c r="AY713" s="6">
        <f t="shared" si="554"/>
        <v>6645.4591061570409</v>
      </c>
      <c r="AZ713" s="6">
        <f t="shared" si="593"/>
        <v>715061.38590980612</v>
      </c>
      <c r="BA713" s="6">
        <f t="shared" si="594"/>
        <v>6582.0568853941013</v>
      </c>
      <c r="BB713" s="6">
        <f t="shared" si="595"/>
        <v>1633861.3649334225</v>
      </c>
      <c r="BC713" s="6">
        <f t="shared" si="596"/>
        <v>326772.27298668493</v>
      </c>
      <c r="BD713" s="6">
        <f t="shared" si="597"/>
        <v>61759.656416504884</v>
      </c>
      <c r="BE713" s="6">
        <f t="shared" si="598"/>
        <v>4525121.5185185168</v>
      </c>
      <c r="BF713" s="6">
        <f t="shared" si="603"/>
        <v>3558141.7379691112</v>
      </c>
      <c r="BG713" s="6"/>
      <c r="BH713" s="6"/>
      <c r="BI713" s="51">
        <f t="shared" si="553"/>
        <v>0.3080786801770094</v>
      </c>
      <c r="BT713" s="18"/>
    </row>
    <row r="714" spans="1:72">
      <c r="A714">
        <f t="shared" si="550"/>
        <v>691</v>
      </c>
      <c r="B714" s="30">
        <f t="shared" si="551"/>
        <v>44460</v>
      </c>
      <c r="C714" s="14">
        <f t="shared" si="556"/>
        <v>15</v>
      </c>
      <c r="D714" s="14">
        <f t="shared" si="557"/>
        <v>4</v>
      </c>
      <c r="E714" s="14">
        <f t="shared" si="558"/>
        <v>4</v>
      </c>
      <c r="F714" s="53">
        <f t="shared" si="559"/>
        <v>44460</v>
      </c>
      <c r="G714" s="66">
        <f t="shared" si="560"/>
        <v>3.2</v>
      </c>
      <c r="H714" s="66">
        <f t="shared" si="549"/>
        <v>0.1</v>
      </c>
      <c r="I714" s="172">
        <f t="shared" si="561"/>
        <v>3.8999999999999998E-3</v>
      </c>
      <c r="J714" s="14">
        <f t="shared" si="562"/>
        <v>6</v>
      </c>
      <c r="K714" s="18">
        <f t="shared" si="563"/>
        <v>0.14169748618386141</v>
      </c>
      <c r="L714" s="18">
        <f t="shared" si="564"/>
        <v>6.6666666666666671E-3</v>
      </c>
      <c r="M714" s="6">
        <f t="shared" si="565"/>
        <v>14820.613154072205</v>
      </c>
      <c r="N714" s="6">
        <f t="shared" si="599"/>
        <v>57.8003913008816</v>
      </c>
      <c r="O714" s="6">
        <f t="shared" si="566"/>
        <v>1747627.5465698773</v>
      </c>
      <c r="P714" s="6">
        <f>IF($B714&lt;$D$12,0,IF('Plot Data'!X664&gt;0,'Plot Data'!X664,MAX(0,MIN($D$15,$O714))))</f>
        <v>7870.3703703703704</v>
      </c>
      <c r="Q714" s="97">
        <f t="shared" si="567"/>
        <v>5336.9986550323647</v>
      </c>
      <c r="R714" s="97">
        <f t="shared" si="568"/>
        <v>2533.3717153380053</v>
      </c>
      <c r="S714" s="6">
        <f t="shared" si="569"/>
        <v>12916.236644262663</v>
      </c>
      <c r="T714" s="6"/>
      <c r="U714" s="6"/>
      <c r="V714" s="6">
        <f t="shared" si="570"/>
        <v>1904.3765098095428</v>
      </c>
      <c r="W714" s="149">
        <f t="shared" si="600"/>
        <v>0.72693419054698993</v>
      </c>
      <c r="X714" s="97">
        <f t="shared" si="571"/>
        <v>5071.6104232147864</v>
      </c>
      <c r="Y714" s="6">
        <f t="shared" si="572"/>
        <v>2992.4450176803402</v>
      </c>
      <c r="Z714" s="6">
        <f t="shared" si="573"/>
        <v>11940.130355440684</v>
      </c>
      <c r="AA714" s="6">
        <f t="shared" si="574"/>
        <v>11371.291067185291</v>
      </c>
      <c r="AB714" s="6">
        <f t="shared" si="575"/>
        <v>599.84767071212389</v>
      </c>
      <c r="AC714" s="6">
        <f t="shared" si="576"/>
        <v>463.81065946793336</v>
      </c>
      <c r="AD714" s="6">
        <f t="array" ref="AD714">SUM(($A714-A684:A714=J684:J714)*(N684:N714))</f>
        <v>58.485147894432075</v>
      </c>
      <c r="AE714" s="6">
        <f t="shared" si="555"/>
        <v>7491524.1708521452</v>
      </c>
      <c r="AF714" s="6">
        <f t="shared" si="601"/>
        <v>1993177.3166778253</v>
      </c>
      <c r="AG714" s="6">
        <f t="shared" si="602"/>
        <v>294927.35684235481</v>
      </c>
      <c r="AH714" s="6">
        <f t="shared" si="577"/>
        <v>3563213.3483923259</v>
      </c>
      <c r="AI714" s="6">
        <f t="shared" si="578"/>
        <v>561311.70724428957</v>
      </c>
      <c r="AJ714" s="6">
        <f t="shared" si="579"/>
        <v>44744.505879738281</v>
      </c>
      <c r="AK714" s="6">
        <f t="shared" si="580"/>
        <v>59346.214124422433</v>
      </c>
      <c r="AL714" s="6">
        <f t="shared" si="581"/>
        <v>7721.7348007884466</v>
      </c>
      <c r="AM714" s="6">
        <f t="shared" si="552"/>
        <v>111812.45480494916</v>
      </c>
      <c r="AN714" s="6">
        <f t="shared" si="582"/>
        <v>967081.98689038854</v>
      </c>
      <c r="AO714" s="6">
        <f t="shared" si="583"/>
        <v>8475.8291478686715</v>
      </c>
      <c r="AP714" s="6">
        <f t="shared" si="584"/>
        <v>57.747118286041896</v>
      </c>
      <c r="AQ714" s="14">
        <f t="shared" si="585"/>
        <v>16</v>
      </c>
      <c r="AR714" s="146">
        <f t="shared" si="586"/>
        <v>0</v>
      </c>
      <c r="AS714" s="146">
        <f t="shared" si="587"/>
        <v>0.53</v>
      </c>
      <c r="AT714" s="146">
        <f t="shared" si="588"/>
        <v>1</v>
      </c>
      <c r="AU714" s="77">
        <f t="shared" si="589"/>
        <v>0</v>
      </c>
      <c r="AV714" s="77">
        <f t="shared" si="590"/>
        <v>6045.9656752367946</v>
      </c>
      <c r="AW714" s="77">
        <f t="shared" si="591"/>
        <v>318.20871974930498</v>
      </c>
      <c r="AX714" s="77">
        <f t="shared" si="592"/>
        <v>281.28983166195201</v>
      </c>
      <c r="AY714" s="6">
        <f t="shared" si="554"/>
        <v>6645.4642266480514</v>
      </c>
      <c r="AZ714" s="6">
        <f t="shared" si="593"/>
        <v>721706.85013645422</v>
      </c>
      <c r="BA714" s="6">
        <f t="shared" si="594"/>
        <v>6605.6770466734552</v>
      </c>
      <c r="BB714" s="6">
        <f t="shared" si="595"/>
        <v>1648681.9780874948</v>
      </c>
      <c r="BC714" s="6">
        <f t="shared" si="596"/>
        <v>329736.39561749937</v>
      </c>
      <c r="BD714" s="6">
        <f t="shared" si="597"/>
        <v>62359.504087217007</v>
      </c>
      <c r="BE714" s="6">
        <f t="shared" si="598"/>
        <v>4532991.8888888871</v>
      </c>
      <c r="BF714" s="6">
        <f t="shared" si="603"/>
        <v>3563213.3483923259</v>
      </c>
      <c r="BG714" s="6"/>
      <c r="BH714" s="6"/>
      <c r="BI714" s="51">
        <f t="shared" si="553"/>
        <v>0.30542578804226334</v>
      </c>
      <c r="BT714" s="18"/>
    </row>
    <row r="715" spans="1:72">
      <c r="A715">
        <f t="shared" si="550"/>
        <v>692</v>
      </c>
      <c r="B715" s="30">
        <f t="shared" si="551"/>
        <v>44461</v>
      </c>
      <c r="C715" s="14">
        <f t="shared" si="556"/>
        <v>15</v>
      </c>
      <c r="D715" s="14">
        <f t="shared" si="557"/>
        <v>4</v>
      </c>
      <c r="E715" s="14">
        <f t="shared" si="558"/>
        <v>4</v>
      </c>
      <c r="F715" s="53">
        <f t="shared" si="559"/>
        <v>44461</v>
      </c>
      <c r="G715" s="66">
        <f t="shared" si="560"/>
        <v>3.2</v>
      </c>
      <c r="H715" s="66">
        <f t="shared" si="549"/>
        <v>0.1</v>
      </c>
      <c r="I715" s="172">
        <f t="shared" si="561"/>
        <v>3.8999999999999998E-3</v>
      </c>
      <c r="J715" s="14">
        <f t="shared" si="562"/>
        <v>6</v>
      </c>
      <c r="K715" s="18">
        <f t="shared" si="563"/>
        <v>0.14099710586379402</v>
      </c>
      <c r="L715" s="18">
        <f t="shared" si="564"/>
        <v>6.6666666666666671E-3</v>
      </c>
      <c r="M715" s="6">
        <f t="shared" si="565"/>
        <v>14727.968499870447</v>
      </c>
      <c r="N715" s="6">
        <f t="shared" si="599"/>
        <v>57.439077149494743</v>
      </c>
      <c r="O715" s="6">
        <f t="shared" si="566"/>
        <v>1739763.0697512291</v>
      </c>
      <c r="P715" s="6">
        <f>IF($B715&lt;$D$12,0,IF('Plot Data'!X665&gt;0,'Plot Data'!X665,MAX(0,MIN($D$15,$O715))))</f>
        <v>7870.3703703703704</v>
      </c>
      <c r="Q715" s="97">
        <f t="shared" si="567"/>
        <v>5299.2126997681435</v>
      </c>
      <c r="R715" s="97">
        <f t="shared" si="568"/>
        <v>2571.1576706022274</v>
      </c>
      <c r="S715" s="6">
        <f t="shared" si="569"/>
        <v>12829.593451039473</v>
      </c>
      <c r="T715" s="6"/>
      <c r="U715" s="6"/>
      <c r="V715" s="6">
        <f t="shared" si="570"/>
        <v>1898.3750488309743</v>
      </c>
      <c r="W715" s="149">
        <f t="shared" si="600"/>
        <v>0.72225509348305028</v>
      </c>
      <c r="X715" s="97">
        <f t="shared" si="571"/>
        <v>5040.8119978419727</v>
      </c>
      <c r="Y715" s="6">
        <f t="shared" si="572"/>
        <v>2999.2383535606195</v>
      </c>
      <c r="Z715" s="6">
        <f t="shared" si="573"/>
        <v>11949.901821506035</v>
      </c>
      <c r="AA715" s="6">
        <f t="shared" si="574"/>
        <v>11397.105743530354</v>
      </c>
      <c r="AB715" s="6">
        <f t="shared" si="575"/>
        <v>600.48507569691969</v>
      </c>
      <c r="AC715" s="6">
        <f t="shared" si="576"/>
        <v>472.15889596349933</v>
      </c>
      <c r="AD715" s="6">
        <f t="array" ref="AD715">SUM(($A715-A685:A715=J685:J715)*(N685:N715))</f>
        <v>58.547294880449662</v>
      </c>
      <c r="AE715" s="6">
        <f t="shared" si="555"/>
        <v>7491465.6235572649</v>
      </c>
      <c r="AF715" s="6">
        <f t="shared" si="601"/>
        <v>1975048.5105270178</v>
      </c>
      <c r="AG715" s="6">
        <f t="shared" si="602"/>
        <v>293287.38249544997</v>
      </c>
      <c r="AH715" s="6">
        <f t="shared" si="577"/>
        <v>3568254.160390168</v>
      </c>
      <c r="AI715" s="6">
        <f t="shared" si="578"/>
        <v>563882.86491489178</v>
      </c>
      <c r="AJ715" s="6">
        <f t="shared" si="579"/>
        <v>44523.334204542072</v>
      </c>
      <c r="AK715" s="6">
        <f t="shared" si="580"/>
        <v>59298.525126701192</v>
      </c>
      <c r="AL715" s="6">
        <f t="shared" si="581"/>
        <v>7791.5136856414174</v>
      </c>
      <c r="AM715" s="6">
        <f t="shared" si="552"/>
        <v>111613.37301688468</v>
      </c>
      <c r="AN715" s="6">
        <f t="shared" si="582"/>
        <v>979379.33221284067</v>
      </c>
      <c r="AO715" s="6">
        <f t="shared" si="583"/>
        <v>8534.3764427491205</v>
      </c>
      <c r="AP715" s="6">
        <f t="shared" si="584"/>
        <v>58.014440989752721</v>
      </c>
      <c r="AQ715" s="14">
        <f t="shared" si="585"/>
        <v>16</v>
      </c>
      <c r="AR715" s="146">
        <f t="shared" si="586"/>
        <v>0</v>
      </c>
      <c r="AS715" s="146">
        <f t="shared" si="587"/>
        <v>0.53</v>
      </c>
      <c r="AT715" s="146">
        <f t="shared" si="588"/>
        <v>1</v>
      </c>
      <c r="AU715" s="77">
        <f t="shared" si="589"/>
        <v>0</v>
      </c>
      <c r="AV715" s="77">
        <f t="shared" si="590"/>
        <v>6037.6700483099739</v>
      </c>
      <c r="AW715" s="77">
        <f t="shared" si="591"/>
        <v>317.7721078057881</v>
      </c>
      <c r="AX715" s="77">
        <f t="shared" si="592"/>
        <v>281.92840523469823</v>
      </c>
      <c r="AY715" s="6">
        <f t="shared" si="554"/>
        <v>6637.3705613504608</v>
      </c>
      <c r="AZ715" s="6">
        <f t="shared" si="593"/>
        <v>728344.2206978047</v>
      </c>
      <c r="BA715" s="6">
        <f t="shared" si="594"/>
        <v>6621.4915241258323</v>
      </c>
      <c r="BB715" s="6">
        <f t="shared" si="595"/>
        <v>1663409.9465873654</v>
      </c>
      <c r="BC715" s="6">
        <f t="shared" si="596"/>
        <v>332681.98931747343</v>
      </c>
      <c r="BD715" s="6">
        <f t="shared" si="597"/>
        <v>62959.989162913924</v>
      </c>
      <c r="BE715" s="6">
        <f t="shared" si="598"/>
        <v>4540862.2592592575</v>
      </c>
      <c r="BF715" s="6">
        <f t="shared" si="603"/>
        <v>3568254.160390168</v>
      </c>
      <c r="BG715" s="6"/>
      <c r="BH715" s="6"/>
      <c r="BI715" s="51">
        <f t="shared" si="553"/>
        <v>0.30278933482516146</v>
      </c>
      <c r="BT715" s="18"/>
    </row>
    <row r="716" spans="1:72">
      <c r="A716">
        <f t="shared" si="550"/>
        <v>693</v>
      </c>
      <c r="B716" s="30">
        <f t="shared" si="551"/>
        <v>44462</v>
      </c>
      <c r="C716" s="14">
        <f t="shared" si="556"/>
        <v>15</v>
      </c>
      <c r="D716" s="14">
        <f t="shared" si="557"/>
        <v>4</v>
      </c>
      <c r="E716" s="14">
        <f t="shared" si="558"/>
        <v>4</v>
      </c>
      <c r="F716" s="53">
        <f t="shared" si="559"/>
        <v>44462</v>
      </c>
      <c r="G716" s="66">
        <f t="shared" si="560"/>
        <v>3.2</v>
      </c>
      <c r="H716" s="66">
        <f t="shared" si="549"/>
        <v>0.1</v>
      </c>
      <c r="I716" s="172">
        <f t="shared" si="561"/>
        <v>3.8999999999999998E-3</v>
      </c>
      <c r="J716" s="14">
        <f t="shared" si="562"/>
        <v>6</v>
      </c>
      <c r="K716" s="18">
        <f t="shared" si="563"/>
        <v>0.14029762717576341</v>
      </c>
      <c r="L716" s="18">
        <f t="shared" si="564"/>
        <v>6.6666666666666671E-3</v>
      </c>
      <c r="M716" s="6">
        <f t="shared" si="565"/>
        <v>14617.903937720264</v>
      </c>
      <c r="N716" s="6">
        <f t="shared" si="599"/>
        <v>57.00982535710903</v>
      </c>
      <c r="O716" s="6">
        <f t="shared" si="566"/>
        <v>1732012.1537000658</v>
      </c>
      <c r="P716" s="6">
        <f>IF($B716&lt;$D$12,0,IF('Plot Data'!X666&gt;0,'Plot Data'!X666,MAX(0,MIN($D$15,$O716))))</f>
        <v>7870.3703703703704</v>
      </c>
      <c r="Q716" s="97">
        <f t="shared" si="567"/>
        <v>5261.378549316858</v>
      </c>
      <c r="R716" s="97">
        <f t="shared" si="568"/>
        <v>2608.9918210535116</v>
      </c>
      <c r="S716" s="6">
        <f t="shared" si="569"/>
        <v>12727.86340331276</v>
      </c>
      <c r="T716" s="6"/>
      <c r="U716" s="6"/>
      <c r="V716" s="6">
        <f t="shared" si="570"/>
        <v>1890.0405344075039</v>
      </c>
      <c r="W716" s="149">
        <f t="shared" si="600"/>
        <v>0.71760064366918408</v>
      </c>
      <c r="X716" s="97">
        <f t="shared" si="571"/>
        <v>5010.1077175075752</v>
      </c>
      <c r="Y716" s="6">
        <f t="shared" si="572"/>
        <v>3002.4253784845987</v>
      </c>
      <c r="Z716" s="6">
        <f t="shared" si="573"/>
        <v>11856.490523257766</v>
      </c>
      <c r="AA716" s="6">
        <f t="shared" si="574"/>
        <v>11409.216438241474</v>
      </c>
      <c r="AB716" s="6">
        <f t="shared" si="575"/>
        <v>600.39381084774516</v>
      </c>
      <c r="AC716" s="6">
        <f t="shared" si="576"/>
        <v>480.18945817980506</v>
      </c>
      <c r="AD716" s="6">
        <f t="array" ref="AD716">SUM(($A716-A686:A716=J686:J716)*(N686:N716))</f>
        <v>58.538396557655155</v>
      </c>
      <c r="AE716" s="6">
        <f t="shared" si="555"/>
        <v>7491407.0851607071</v>
      </c>
      <c r="AF716" s="6">
        <f t="shared" si="601"/>
        <v>1957059.268574388</v>
      </c>
      <c r="AG716" s="6">
        <f t="shared" si="602"/>
        <v>291648.61279285175</v>
      </c>
      <c r="AH716" s="6">
        <f t="shared" si="577"/>
        <v>3573264.2681076755</v>
      </c>
      <c r="AI716" s="6">
        <f t="shared" si="578"/>
        <v>566491.85673594533</v>
      </c>
      <c r="AJ716" s="6">
        <f t="shared" si="579"/>
        <v>44282.32224051997</v>
      </c>
      <c r="AK716" s="6">
        <f t="shared" si="580"/>
        <v>59145.405400869728</v>
      </c>
      <c r="AL716" s="6">
        <f t="shared" si="581"/>
        <v>7853.1796417517025</v>
      </c>
      <c r="AM716" s="6">
        <f t="shared" si="552"/>
        <v>111280.90728314141</v>
      </c>
      <c r="AN716" s="6">
        <f t="shared" si="582"/>
        <v>991662.17166669294</v>
      </c>
      <c r="AO716" s="6">
        <f t="shared" si="583"/>
        <v>8592.9148393067753</v>
      </c>
      <c r="AP716" s="6">
        <f t="shared" si="584"/>
        <v>58.214065505640974</v>
      </c>
      <c r="AQ716" s="14">
        <f t="shared" si="585"/>
        <v>16</v>
      </c>
      <c r="AR716" s="146">
        <f t="shared" si="586"/>
        <v>0</v>
      </c>
      <c r="AS716" s="146">
        <f t="shared" si="587"/>
        <v>0.53</v>
      </c>
      <c r="AT716" s="146">
        <f t="shared" si="588"/>
        <v>1</v>
      </c>
      <c r="AU716" s="77">
        <f t="shared" si="589"/>
        <v>0</v>
      </c>
      <c r="AV716" s="77">
        <f t="shared" si="590"/>
        <v>6011.8556339643847</v>
      </c>
      <c r="AW716" s="77">
        <f t="shared" si="591"/>
        <v>316.41345441917809</v>
      </c>
      <c r="AX716" s="77">
        <f t="shared" si="592"/>
        <v>282.22798557755226</v>
      </c>
      <c r="AY716" s="6">
        <f t="shared" si="554"/>
        <v>6610.4970739611153</v>
      </c>
      <c r="AZ716" s="6">
        <f t="shared" si="593"/>
        <v>734954.71777176578</v>
      </c>
      <c r="BA716" s="6">
        <f t="shared" si="594"/>
        <v>6627.8659306521458</v>
      </c>
      <c r="BB716" s="6">
        <f t="shared" si="595"/>
        <v>1678027.8505250856</v>
      </c>
      <c r="BC716" s="6">
        <f t="shared" si="596"/>
        <v>335605.57010501751</v>
      </c>
      <c r="BD716" s="6">
        <f t="shared" si="597"/>
        <v>63560.382973761669</v>
      </c>
      <c r="BE716" s="6">
        <f t="shared" si="598"/>
        <v>4548732.6296296278</v>
      </c>
      <c r="BF716" s="6">
        <f t="shared" si="603"/>
        <v>3573264.2681076755</v>
      </c>
      <c r="BG716" s="6"/>
      <c r="BH716" s="6"/>
      <c r="BI716" s="51">
        <f t="shared" si="553"/>
        <v>0.30017163075032649</v>
      </c>
      <c r="BT716" s="18"/>
    </row>
    <row r="717" spans="1:72">
      <c r="A717">
        <f t="shared" si="550"/>
        <v>694</v>
      </c>
      <c r="B717" s="30">
        <f t="shared" si="551"/>
        <v>44463</v>
      </c>
      <c r="C717" s="14">
        <f t="shared" si="556"/>
        <v>15</v>
      </c>
      <c r="D717" s="14">
        <f t="shared" si="557"/>
        <v>4</v>
      </c>
      <c r="E717" s="14">
        <f t="shared" si="558"/>
        <v>4</v>
      </c>
      <c r="F717" s="53">
        <f t="shared" si="559"/>
        <v>44463</v>
      </c>
      <c r="G717" s="66">
        <f t="shared" si="560"/>
        <v>3.2</v>
      </c>
      <c r="H717" s="66">
        <f t="shared" si="549"/>
        <v>0.1</v>
      </c>
      <c r="I717" s="172">
        <f t="shared" si="561"/>
        <v>3.8999999999999998E-3</v>
      </c>
      <c r="J717" s="14">
        <f t="shared" si="562"/>
        <v>6</v>
      </c>
      <c r="K717" s="18">
        <f t="shared" si="563"/>
        <v>0.13959969058407629</v>
      </c>
      <c r="L717" s="18">
        <f t="shared" si="564"/>
        <v>6.6666666666666671E-3</v>
      </c>
      <c r="M717" s="6">
        <f t="shared" si="565"/>
        <v>14490.833307497129</v>
      </c>
      <c r="N717" s="6">
        <f t="shared" si="599"/>
        <v>56.514249899238798</v>
      </c>
      <c r="O717" s="6">
        <f t="shared" si="566"/>
        <v>1724374.6215663031</v>
      </c>
      <c r="P717" s="6">
        <f>IF($B717&lt;$D$12,0,IF('Plot Data'!X667&gt;0,'Plot Data'!X667,MAX(0,MIN($D$15,$O717))))</f>
        <v>7870.3703703703704</v>
      </c>
      <c r="Q717" s="97">
        <f t="shared" si="567"/>
        <v>5223.5457273940656</v>
      </c>
      <c r="R717" s="97">
        <f t="shared" si="568"/>
        <v>2646.8246429763058</v>
      </c>
      <c r="S717" s="6">
        <f t="shared" si="569"/>
        <v>12611.42893160532</v>
      </c>
      <c r="T717" s="6"/>
      <c r="U717" s="6"/>
      <c r="V717" s="6">
        <f t="shared" si="570"/>
        <v>1879.4043758918092</v>
      </c>
      <c r="W717" s="149">
        <f t="shared" si="600"/>
        <v>0.7129763741520424</v>
      </c>
      <c r="X717" s="97">
        <f t="shared" si="571"/>
        <v>4979.5295155575441</v>
      </c>
      <c r="Y717" s="6">
        <f t="shared" si="572"/>
        <v>3001.9690542387261</v>
      </c>
      <c r="Z717" s="6">
        <f t="shared" si="573"/>
        <v>11782.374799896359</v>
      </c>
      <c r="AA717" s="6">
        <f t="shared" si="574"/>
        <v>11407.482406107159</v>
      </c>
      <c r="AB717" s="6">
        <f t="shared" si="575"/>
        <v>599.57001472790205</v>
      </c>
      <c r="AC717" s="6">
        <f t="shared" si="576"/>
        <v>487.86918285253307</v>
      </c>
      <c r="AD717" s="6">
        <f t="array" ref="AD717">SUM(($A717-A687:A717=J687:J717)*(N687:N717))</f>
        <v>58.458076435970447</v>
      </c>
      <c r="AE717" s="6">
        <f t="shared" si="555"/>
        <v>7491348.6270842711</v>
      </c>
      <c r="AF717" s="6">
        <f t="shared" si="601"/>
        <v>1939224.2939153886</v>
      </c>
      <c r="AG717" s="6">
        <f t="shared" si="602"/>
        <v>290013.22462879645</v>
      </c>
      <c r="AH717" s="6">
        <f t="shared" si="577"/>
        <v>3578243.7976232329</v>
      </c>
      <c r="AI717" s="6">
        <f t="shared" si="578"/>
        <v>569138.68137892161</v>
      </c>
      <c r="AJ717" s="6">
        <f t="shared" si="579"/>
        <v>43988.811693882017</v>
      </c>
      <c r="AK717" s="6">
        <f t="shared" si="580"/>
        <v>58920.727779931025</v>
      </c>
      <c r="AL717" s="6">
        <f t="shared" si="581"/>
        <v>7906.4223971910997</v>
      </c>
      <c r="AM717" s="6">
        <f t="shared" si="552"/>
        <v>110815.96187100414</v>
      </c>
      <c r="AN717" s="6">
        <f t="shared" si="582"/>
        <v>1003912.6676669151</v>
      </c>
      <c r="AO717" s="6">
        <f t="shared" si="583"/>
        <v>8651.372915742746</v>
      </c>
      <c r="AP717" s="6">
        <f t="shared" si="584"/>
        <v>58.344743208285635</v>
      </c>
      <c r="AQ717" s="14">
        <f t="shared" si="585"/>
        <v>16</v>
      </c>
      <c r="AR717" s="146">
        <f t="shared" si="586"/>
        <v>0</v>
      </c>
      <c r="AS717" s="146">
        <f t="shared" si="587"/>
        <v>0.53</v>
      </c>
      <c r="AT717" s="146">
        <f t="shared" si="588"/>
        <v>1</v>
      </c>
      <c r="AU717" s="77">
        <f t="shared" si="589"/>
        <v>0</v>
      </c>
      <c r="AV717" s="77">
        <f t="shared" si="590"/>
        <v>6016.7755671282894</v>
      </c>
      <c r="AW717" s="77">
        <f t="shared" si="591"/>
        <v>316.67239826990993</v>
      </c>
      <c r="AX717" s="77">
        <f t="shared" si="592"/>
        <v>282.18509109844018</v>
      </c>
      <c r="AY717" s="6">
        <f t="shared" si="554"/>
        <v>6615.6330564966393</v>
      </c>
      <c r="AZ717" s="6">
        <f t="shared" si="593"/>
        <v>741570.3508282624</v>
      </c>
      <c r="BA717" s="6">
        <f t="shared" si="594"/>
        <v>6630.4565282900921</v>
      </c>
      <c r="BB717" s="6">
        <f t="shared" si="595"/>
        <v>1692518.6838325828</v>
      </c>
      <c r="BC717" s="6">
        <f t="shared" si="596"/>
        <v>338503.73676651693</v>
      </c>
      <c r="BD717" s="6">
        <f t="shared" si="597"/>
        <v>64159.952988489567</v>
      </c>
      <c r="BE717" s="6">
        <f t="shared" si="598"/>
        <v>4556602.9999999981</v>
      </c>
      <c r="BF717" s="6">
        <f t="shared" si="603"/>
        <v>3578243.7976232329</v>
      </c>
      <c r="BG717" s="6"/>
      <c r="BH717" s="6"/>
      <c r="BI717" s="51">
        <f t="shared" si="553"/>
        <v>0.29757492669405144</v>
      </c>
      <c r="BT717" s="18"/>
    </row>
    <row r="718" spans="1:72">
      <c r="A718">
        <f t="shared" si="550"/>
        <v>695</v>
      </c>
      <c r="B718" s="30">
        <f t="shared" si="551"/>
        <v>44464</v>
      </c>
      <c r="C718" s="14">
        <f t="shared" si="556"/>
        <v>15</v>
      </c>
      <c r="D718" s="14">
        <f t="shared" si="557"/>
        <v>4</v>
      </c>
      <c r="E718" s="14">
        <f t="shared" si="558"/>
        <v>4</v>
      </c>
      <c r="F718" s="53">
        <f t="shared" si="559"/>
        <v>44464</v>
      </c>
      <c r="G718" s="66">
        <f t="shared" si="560"/>
        <v>3.2</v>
      </c>
      <c r="H718" s="66">
        <f t="shared" si="549"/>
        <v>0.1</v>
      </c>
      <c r="I718" s="172">
        <f t="shared" si="561"/>
        <v>3.8999999999999998E-3</v>
      </c>
      <c r="J718" s="14">
        <f t="shared" si="562"/>
        <v>6</v>
      </c>
      <c r="K718" s="18">
        <f t="shared" si="563"/>
        <v>0.13890393315499561</v>
      </c>
      <c r="L718" s="18">
        <f t="shared" si="564"/>
        <v>6.6666666666666671E-3</v>
      </c>
      <c r="M718" s="6">
        <f t="shared" si="565"/>
        <v>14347.249274729849</v>
      </c>
      <c r="N718" s="6">
        <f t="shared" si="599"/>
        <v>55.954272171446412</v>
      </c>
      <c r="O718" s="6">
        <f t="shared" si="566"/>
        <v>1716849.7654312793</v>
      </c>
      <c r="P718" s="6">
        <f>IF($B718&lt;$D$12,0,IF('Plot Data'!X668&gt;0,'Plot Data'!X668,MAX(0,MIN($D$15,$O718))))</f>
        <v>7870.3703703703704</v>
      </c>
      <c r="Q718" s="97">
        <f t="shared" si="567"/>
        <v>5185.763905505989</v>
      </c>
      <c r="R718" s="97">
        <f t="shared" si="568"/>
        <v>2684.606464864381</v>
      </c>
      <c r="S718" s="6">
        <f t="shared" si="569"/>
        <v>12480.740214073607</v>
      </c>
      <c r="T718" s="6"/>
      <c r="U718" s="6"/>
      <c r="V718" s="6">
        <f t="shared" si="570"/>
        <v>1866.5090606562446</v>
      </c>
      <c r="W718" s="149">
        <f t="shared" si="600"/>
        <v>0.7083876976732647</v>
      </c>
      <c r="X718" s="97">
        <f t="shared" si="571"/>
        <v>4949.1103049604317</v>
      </c>
      <c r="Y718" s="6">
        <f t="shared" si="572"/>
        <v>2997.8500736395104</v>
      </c>
      <c r="Z718" s="6">
        <f t="shared" si="573"/>
        <v>11694.323150176213</v>
      </c>
      <c r="AA718" s="6">
        <f t="shared" si="574"/>
        <v>11391.830279830139</v>
      </c>
      <c r="AB718" s="6">
        <f t="shared" si="575"/>
        <v>597.00651777203416</v>
      </c>
      <c r="AC718" s="6">
        <f t="shared" si="576"/>
        <v>495.16388960152591</v>
      </c>
      <c r="AD718" s="6">
        <f t="array" ref="AD718">SUM(($A718-A688:A718=J688:J718)*(N688:N718))</f>
        <v>58.208135482773322</v>
      </c>
      <c r="AE718" s="6">
        <f t="shared" si="555"/>
        <v>7491290.4189487882</v>
      </c>
      <c r="AF718" s="6">
        <f t="shared" si="601"/>
        <v>1921557.7897958092</v>
      </c>
      <c r="AG718" s="6">
        <f t="shared" si="602"/>
        <v>288383.36916868575</v>
      </c>
      <c r="AH718" s="6">
        <f t="shared" si="577"/>
        <v>3583192.9079281935</v>
      </c>
      <c r="AI718" s="6">
        <f t="shared" si="578"/>
        <v>571823.28784378595</v>
      </c>
      <c r="AJ718" s="6">
        <f t="shared" si="579"/>
        <v>43643.887744796149</v>
      </c>
      <c r="AK718" s="6">
        <f t="shared" si="580"/>
        <v>58626.214132505069</v>
      </c>
      <c r="AL718" s="6">
        <f t="shared" si="581"/>
        <v>7950.0568898788342</v>
      </c>
      <c r="AM718" s="6">
        <f t="shared" si="552"/>
        <v>110220.15876718005</v>
      </c>
      <c r="AN718" s="6">
        <f t="shared" si="582"/>
        <v>1016112.9054451219</v>
      </c>
      <c r="AO718" s="6">
        <f t="shared" si="583"/>
        <v>8709.5810512255193</v>
      </c>
      <c r="AP718" s="6">
        <f t="shared" si="584"/>
        <v>58.391522733339507</v>
      </c>
      <c r="AQ718" s="14">
        <f t="shared" si="585"/>
        <v>16</v>
      </c>
      <c r="AR718" s="146">
        <f t="shared" si="586"/>
        <v>0</v>
      </c>
      <c r="AS718" s="146">
        <f t="shared" si="587"/>
        <v>0.53</v>
      </c>
      <c r="AT718" s="146">
        <f t="shared" si="588"/>
        <v>1</v>
      </c>
      <c r="AU718" s="77">
        <f t="shared" si="589"/>
        <v>0</v>
      </c>
      <c r="AV718" s="77">
        <f t="shared" si="590"/>
        <v>5969.7429784602846</v>
      </c>
      <c r="AW718" s="77">
        <f t="shared" si="591"/>
        <v>314.19699886633077</v>
      </c>
      <c r="AX718" s="77">
        <f t="shared" si="592"/>
        <v>281.79790692211395</v>
      </c>
      <c r="AY718" s="6">
        <f t="shared" si="554"/>
        <v>6565.7378842487287</v>
      </c>
      <c r="AZ718" s="6">
        <f t="shared" si="593"/>
        <v>748136.08871251112</v>
      </c>
      <c r="BA718" s="6">
        <f t="shared" si="594"/>
        <v>6622.5088246659479</v>
      </c>
      <c r="BB718" s="6">
        <f t="shared" si="595"/>
        <v>1706865.9331073125</v>
      </c>
      <c r="BC718" s="6">
        <f t="shared" si="596"/>
        <v>341373.18662146293</v>
      </c>
      <c r="BD718" s="6">
        <f t="shared" si="597"/>
        <v>64756.959506261599</v>
      </c>
      <c r="BE718" s="6">
        <f t="shared" si="598"/>
        <v>4564473.3703703685</v>
      </c>
      <c r="BF718" s="6">
        <f t="shared" si="603"/>
        <v>3583192.9079281935</v>
      </c>
      <c r="BG718" s="6"/>
      <c r="BH718" s="6"/>
      <c r="BI718" s="51">
        <f t="shared" si="553"/>
        <v>0.29500139967535849</v>
      </c>
      <c r="BT718" s="18"/>
    </row>
    <row r="719" spans="1:72">
      <c r="A719">
        <f t="shared" si="550"/>
        <v>696</v>
      </c>
      <c r="B719" s="30">
        <f t="shared" si="551"/>
        <v>44465</v>
      </c>
      <c r="C719" s="14">
        <f t="shared" si="556"/>
        <v>15</v>
      </c>
      <c r="D719" s="14">
        <f t="shared" si="557"/>
        <v>4</v>
      </c>
      <c r="E719" s="14">
        <f t="shared" si="558"/>
        <v>4</v>
      </c>
      <c r="F719" s="53">
        <f t="shared" si="559"/>
        <v>44465</v>
      </c>
      <c r="G719" s="66">
        <f t="shared" si="560"/>
        <v>3.2</v>
      </c>
      <c r="H719" s="66">
        <f t="shared" si="549"/>
        <v>0.1</v>
      </c>
      <c r="I719" s="172">
        <f t="shared" si="561"/>
        <v>3.8999999999999998E-3</v>
      </c>
      <c r="J719" s="14">
        <f t="shared" si="562"/>
        <v>6</v>
      </c>
      <c r="K719" s="18">
        <f t="shared" si="563"/>
        <v>0.13821098438569257</v>
      </c>
      <c r="L719" s="18">
        <f t="shared" si="564"/>
        <v>6.6666666666666671E-3</v>
      </c>
      <c r="M719" s="6">
        <f t="shared" si="565"/>
        <v>14187.851832952727</v>
      </c>
      <c r="N719" s="6">
        <f t="shared" si="599"/>
        <v>55.332622148515632</v>
      </c>
      <c r="O719" s="6">
        <f t="shared" si="566"/>
        <v>1709436.3507839981</v>
      </c>
      <c r="P719" s="6">
        <f>IF($B719&lt;$D$12,0,IF('Plot Data'!X669&gt;0,'Plot Data'!X669,MAX(0,MIN($D$15,$O719))))</f>
        <v>7870.3703703703704</v>
      </c>
      <c r="Q719" s="97">
        <f t="shared" si="567"/>
        <v>5148.0826350834332</v>
      </c>
      <c r="R719" s="97">
        <f t="shared" si="568"/>
        <v>2722.2877352869373</v>
      </c>
      <c r="S719" s="6">
        <f t="shared" si="569"/>
        <v>12336.426741268302</v>
      </c>
      <c r="T719" s="6"/>
      <c r="U719" s="6"/>
      <c r="V719" s="6">
        <f t="shared" si="570"/>
        <v>1851.4250916844233</v>
      </c>
      <c r="W719" s="149">
        <f t="shared" si="600"/>
        <v>0.70383983916847803</v>
      </c>
      <c r="X719" s="97">
        <f t="shared" si="571"/>
        <v>4918.8724325066196</v>
      </c>
      <c r="Y719" s="6">
        <f t="shared" si="572"/>
        <v>2985.032588860171</v>
      </c>
      <c r="Z719" s="6">
        <f t="shared" si="573"/>
        <v>11592.666645997704</v>
      </c>
      <c r="AA719" s="6">
        <f t="shared" si="574"/>
        <v>11343.123837668649</v>
      </c>
      <c r="AB719" s="6">
        <f t="shared" si="575"/>
        <v>597.49509107530173</v>
      </c>
      <c r="AC719" s="6">
        <f t="shared" si="576"/>
        <v>502.04993079234328</v>
      </c>
      <c r="AD719" s="6">
        <f t="array" ref="AD719">SUM(($A719-A689:A719=J689:J719)*(N689:N719))</f>
        <v>58.255771379841917</v>
      </c>
      <c r="AE719" s="6">
        <f t="shared" si="555"/>
        <v>7491232.1631774083</v>
      </c>
      <c r="AF719" s="6">
        <f t="shared" si="601"/>
        <v>1904073.2804194575</v>
      </c>
      <c r="AG719" s="6">
        <f t="shared" si="602"/>
        <v>286761.15427957807</v>
      </c>
      <c r="AH719" s="6">
        <f t="shared" si="577"/>
        <v>3588111.7803607001</v>
      </c>
      <c r="AI719" s="6">
        <f t="shared" si="578"/>
        <v>574545.57557907293</v>
      </c>
      <c r="AJ719" s="6">
        <f t="shared" si="579"/>
        <v>43254.040342890999</v>
      </c>
      <c r="AK719" s="6">
        <f t="shared" si="580"/>
        <v>58278.261849758826</v>
      </c>
      <c r="AL719" s="6">
        <f t="shared" si="581"/>
        <v>7987.2462787819513</v>
      </c>
      <c r="AM719" s="6">
        <f t="shared" si="552"/>
        <v>109519.54847143179</v>
      </c>
      <c r="AN719" s="6">
        <f t="shared" si="582"/>
        <v>1028220.8240671561</v>
      </c>
      <c r="AO719" s="6">
        <f t="shared" si="583"/>
        <v>8767.8368226053608</v>
      </c>
      <c r="AP719" s="6">
        <f t="shared" si="584"/>
        <v>58.406500067984133</v>
      </c>
      <c r="AQ719" s="14">
        <f t="shared" si="585"/>
        <v>16</v>
      </c>
      <c r="AR719" s="146">
        <f t="shared" si="586"/>
        <v>0</v>
      </c>
      <c r="AS719" s="146">
        <f t="shared" si="587"/>
        <v>0.53</v>
      </c>
      <c r="AT719" s="146">
        <f t="shared" si="588"/>
        <v>1</v>
      </c>
      <c r="AU719" s="77">
        <f t="shared" si="589"/>
        <v>0</v>
      </c>
      <c r="AV719" s="77">
        <f t="shared" si="590"/>
        <v>5932.4257117478164</v>
      </c>
      <c r="AW719" s="77">
        <f t="shared" si="591"/>
        <v>312.23293219725349</v>
      </c>
      <c r="AX719" s="77">
        <f t="shared" si="592"/>
        <v>280.59306335285606</v>
      </c>
      <c r="AY719" s="6">
        <f t="shared" si="554"/>
        <v>6525.2517072979263</v>
      </c>
      <c r="AZ719" s="6">
        <f t="shared" si="593"/>
        <v>754661.3404198091</v>
      </c>
      <c r="BA719" s="6">
        <f t="shared" si="594"/>
        <v>6606.4876594514353</v>
      </c>
      <c r="BB719" s="6">
        <f t="shared" si="595"/>
        <v>1721053.7849402654</v>
      </c>
      <c r="BC719" s="6">
        <f t="shared" si="596"/>
        <v>344210.75698805344</v>
      </c>
      <c r="BD719" s="6">
        <f t="shared" si="597"/>
        <v>65354.454597336902</v>
      </c>
      <c r="BE719" s="6">
        <f t="shared" si="598"/>
        <v>4572343.7407407388</v>
      </c>
      <c r="BF719" s="6">
        <f t="shared" si="603"/>
        <v>3588111.7803607001</v>
      </c>
      <c r="BG719" s="6"/>
      <c r="BH719" s="6"/>
      <c r="BI719" s="51">
        <f t="shared" si="553"/>
        <v>0.29245314882482465</v>
      </c>
      <c r="BT719" s="18"/>
    </row>
    <row r="720" spans="1:72">
      <c r="A720">
        <f t="shared" si="550"/>
        <v>697</v>
      </c>
      <c r="B720" s="30">
        <f t="shared" si="551"/>
        <v>44466</v>
      </c>
      <c r="C720" s="14">
        <f t="shared" si="556"/>
        <v>15</v>
      </c>
      <c r="D720" s="14">
        <f t="shared" si="557"/>
        <v>4</v>
      </c>
      <c r="E720" s="14">
        <f t="shared" si="558"/>
        <v>4</v>
      </c>
      <c r="F720" s="53">
        <f t="shared" si="559"/>
        <v>44466</v>
      </c>
      <c r="G720" s="66">
        <f t="shared" si="560"/>
        <v>3.2</v>
      </c>
      <c r="H720" s="66">
        <f t="shared" si="549"/>
        <v>0.1</v>
      </c>
      <c r="I720" s="172">
        <f t="shared" si="561"/>
        <v>3.8999999999999998E-3</v>
      </c>
      <c r="J720" s="14">
        <f t="shared" si="562"/>
        <v>6</v>
      </c>
      <c r="K720" s="18">
        <f t="shared" si="563"/>
        <v>0.13752146472699914</v>
      </c>
      <c r="L720" s="18">
        <f t="shared" si="564"/>
        <v>6.6666666666666671E-3</v>
      </c>
      <c r="M720" s="6">
        <f t="shared" si="565"/>
        <v>14016.119223162725</v>
      </c>
      <c r="N720" s="6">
        <f t="shared" si="599"/>
        <v>54.662864970334624</v>
      </c>
      <c r="O720" s="6">
        <f t="shared" si="566"/>
        <v>1702111.9817593405</v>
      </c>
      <c r="P720" s="6">
        <f>IF($B720&lt;$D$12,0,IF('Plot Data'!X670&gt;0,'Plot Data'!X670,MAX(0,MIN($D$15,$O720))))</f>
        <v>7870.3703703703704</v>
      </c>
      <c r="Q720" s="97">
        <f t="shared" si="567"/>
        <v>5110.5930698758884</v>
      </c>
      <c r="R720" s="97">
        <f t="shared" si="568"/>
        <v>2759.777300494482</v>
      </c>
      <c r="S720" s="6">
        <f t="shared" si="569"/>
        <v>12181.531240019911</v>
      </c>
      <c r="T720" s="6"/>
      <c r="U720" s="6"/>
      <c r="V720" s="6">
        <f t="shared" si="570"/>
        <v>1834.5879831428117</v>
      </c>
      <c r="W720" s="149">
        <f t="shared" si="600"/>
        <v>0.69933694157678838</v>
      </c>
      <c r="X720" s="97">
        <f t="shared" si="571"/>
        <v>4888.8286231108177</v>
      </c>
      <c r="Y720" s="6">
        <f t="shared" si="572"/>
        <v>2987.4754553765088</v>
      </c>
      <c r="Z720" s="6">
        <f t="shared" si="573"/>
        <v>11477.79941978388</v>
      </c>
      <c r="AA720" s="6">
        <f t="shared" si="574"/>
        <v>11352.406730430734</v>
      </c>
      <c r="AB720" s="6">
        <f t="shared" si="575"/>
        <v>592.82452616288822</v>
      </c>
      <c r="AC720" s="6">
        <f t="shared" si="576"/>
        <v>508.46682479149399</v>
      </c>
      <c r="AD720" s="6">
        <f t="array" ref="AD720">SUM(($A720-A690:A720=J690:J720)*(N690:N720))</f>
        <v>57.8003913008816</v>
      </c>
      <c r="AE720" s="6">
        <f t="shared" si="555"/>
        <v>7491174.3627861077</v>
      </c>
      <c r="AF720" s="6">
        <f t="shared" si="601"/>
        <v>1886781.1561095617</v>
      </c>
      <c r="AG720" s="6">
        <f t="shared" si="602"/>
        <v>285148.33074320032</v>
      </c>
      <c r="AH720" s="6">
        <f t="shared" si="577"/>
        <v>3593000.608983811</v>
      </c>
      <c r="AI720" s="6">
        <f t="shared" si="578"/>
        <v>577305.35287956742</v>
      </c>
      <c r="AJ720" s="6">
        <f t="shared" si="579"/>
        <v>42804.884690893334</v>
      </c>
      <c r="AK720" s="6">
        <f t="shared" si="580"/>
        <v>57810.830012949089</v>
      </c>
      <c r="AL720" s="6">
        <f t="shared" si="581"/>
        <v>8013.8035888524646</v>
      </c>
      <c r="AM720" s="6">
        <f t="shared" si="552"/>
        <v>108629.51829269488</v>
      </c>
      <c r="AN720" s="6">
        <f t="shared" si="582"/>
        <v>1040309.3957772604</v>
      </c>
      <c r="AO720" s="6">
        <f t="shared" si="583"/>
        <v>8825.6372139062423</v>
      </c>
      <c r="AP720" s="6">
        <f t="shared" si="584"/>
        <v>58.327601990286247</v>
      </c>
      <c r="AQ720" s="14">
        <f t="shared" si="585"/>
        <v>16</v>
      </c>
      <c r="AR720" s="146">
        <f t="shared" si="586"/>
        <v>0</v>
      </c>
      <c r="AS720" s="146">
        <f t="shared" si="587"/>
        <v>0.53</v>
      </c>
      <c r="AT720" s="146">
        <f t="shared" si="588"/>
        <v>1</v>
      </c>
      <c r="AU720" s="77">
        <f t="shared" si="589"/>
        <v>0</v>
      </c>
      <c r="AV720" s="77">
        <f t="shared" si="590"/>
        <v>5888.0917061137234</v>
      </c>
      <c r="AW720" s="77">
        <f t="shared" si="591"/>
        <v>309.89956347966961</v>
      </c>
      <c r="AX720" s="77">
        <f t="shared" si="592"/>
        <v>280.8226928053918</v>
      </c>
      <c r="AY720" s="6">
        <f t="shared" si="554"/>
        <v>6478.8139623987845</v>
      </c>
      <c r="AZ720" s="6">
        <f t="shared" si="593"/>
        <v>761140.1543822079</v>
      </c>
      <c r="BA720" s="6">
        <f t="shared" si="594"/>
        <v>6582.6812103431103</v>
      </c>
      <c r="BB720" s="6">
        <f t="shared" si="595"/>
        <v>1735069.9041634281</v>
      </c>
      <c r="BC720" s="6">
        <f t="shared" si="596"/>
        <v>347013.98083268601</v>
      </c>
      <c r="BD720" s="6">
        <f t="shared" si="597"/>
        <v>65947.279123499786</v>
      </c>
      <c r="BE720" s="6">
        <f t="shared" si="598"/>
        <v>4580214.1111111091</v>
      </c>
      <c r="BF720" s="6">
        <f t="shared" si="603"/>
        <v>3593000.608983811</v>
      </c>
      <c r="BG720" s="6"/>
      <c r="BH720" s="6"/>
      <c r="BI720" s="51">
        <f t="shared" si="553"/>
        <v>0.28993177593652764</v>
      </c>
      <c r="BT720" s="18"/>
    </row>
    <row r="721" spans="1:72">
      <c r="A721">
        <f t="shared" si="550"/>
        <v>698</v>
      </c>
      <c r="B721" s="30">
        <f t="shared" si="551"/>
        <v>44467</v>
      </c>
      <c r="C721" s="14">
        <f t="shared" si="556"/>
        <v>15</v>
      </c>
      <c r="D721" s="14">
        <f t="shared" si="557"/>
        <v>4</v>
      </c>
      <c r="E721" s="14">
        <f t="shared" si="558"/>
        <v>4</v>
      </c>
      <c r="F721" s="53">
        <f t="shared" si="559"/>
        <v>44467</v>
      </c>
      <c r="G721" s="66">
        <f t="shared" si="560"/>
        <v>3.2</v>
      </c>
      <c r="H721" s="66">
        <f t="shared" si="549"/>
        <v>0.1</v>
      </c>
      <c r="I721" s="172">
        <f t="shared" si="561"/>
        <v>3.8999999999999998E-3</v>
      </c>
      <c r="J721" s="14">
        <f t="shared" si="562"/>
        <v>6</v>
      </c>
      <c r="K721" s="18">
        <f t="shared" si="563"/>
        <v>0.13683587080741141</v>
      </c>
      <c r="L721" s="18">
        <f t="shared" si="564"/>
        <v>6.6666666666666671E-3</v>
      </c>
      <c r="M721" s="6">
        <f t="shared" si="565"/>
        <v>13821.264295669363</v>
      </c>
      <c r="N721" s="6">
        <f t="shared" si="599"/>
        <v>53.902930753110518</v>
      </c>
      <c r="O721" s="6">
        <f t="shared" si="566"/>
        <v>1694949.0067082914</v>
      </c>
      <c r="P721" s="6">
        <f>IF($B721&lt;$D$12,0,IF('Plot Data'!X671&gt;0,'Plot Data'!X671,MAX(0,MIN($D$15,$O721))))</f>
        <v>7870.3703703703704</v>
      </c>
      <c r="Q721" s="97">
        <f t="shared" si="567"/>
        <v>5073.1831636864299</v>
      </c>
      <c r="R721" s="97">
        <f t="shared" si="568"/>
        <v>2797.1872066839401</v>
      </c>
      <c r="S721" s="6">
        <f t="shared" si="569"/>
        <v>12006.697816173943</v>
      </c>
      <c r="T721" s="6"/>
      <c r="U721" s="6"/>
      <c r="V721" s="6">
        <f t="shared" si="570"/>
        <v>1814.5664794954216</v>
      </c>
      <c r="W721" s="149">
        <f t="shared" si="600"/>
        <v>0.69488664944724787</v>
      </c>
      <c r="X721" s="97">
        <f t="shared" si="571"/>
        <v>4859.0363261821603</v>
      </c>
      <c r="Y721" s="6">
        <f t="shared" si="572"/>
        <v>2964.1226308144414</v>
      </c>
      <c r="Z721" s="6">
        <f t="shared" si="573"/>
        <v>11350.281466362183</v>
      </c>
      <c r="AA721" s="6">
        <f t="shared" si="574"/>
        <v>11263.665997094877</v>
      </c>
      <c r="AB721" s="6">
        <f t="shared" si="575"/>
        <v>589.11873999481793</v>
      </c>
      <c r="AC721" s="6">
        <f t="shared" si="576"/>
        <v>514.36370272779902</v>
      </c>
      <c r="AD721" s="6">
        <f t="array" ref="AD721">SUM(($A721-A691:A721=J691:J721)*(N691:N721))</f>
        <v>57.439077149494743</v>
      </c>
      <c r="AE721" s="6">
        <f t="shared" si="555"/>
        <v>7491116.9237089586</v>
      </c>
      <c r="AF721" s="6">
        <f t="shared" si="601"/>
        <v>1869701.2751297012</v>
      </c>
      <c r="AG721" s="6">
        <f t="shared" si="602"/>
        <v>283547.91110120917</v>
      </c>
      <c r="AH721" s="6">
        <f t="shared" si="577"/>
        <v>3597859.6453099931</v>
      </c>
      <c r="AI721" s="6">
        <f t="shared" si="578"/>
        <v>580102.54008625133</v>
      </c>
      <c r="AJ721" s="6">
        <f t="shared" si="579"/>
        <v>42311.744889386071</v>
      </c>
      <c r="AK721" s="6">
        <f t="shared" si="580"/>
        <v>57308.326742221579</v>
      </c>
      <c r="AL721" s="6">
        <f t="shared" si="581"/>
        <v>8031.1195489699885</v>
      </c>
      <c r="AM721" s="6">
        <f t="shared" si="552"/>
        <v>107651.19118057765</v>
      </c>
      <c r="AN721" s="6">
        <f t="shared" si="582"/>
        <v>1052254.3609012135</v>
      </c>
      <c r="AO721" s="6">
        <f t="shared" si="583"/>
        <v>8883.0762910557369</v>
      </c>
      <c r="AP721" s="6">
        <f t="shared" si="584"/>
        <v>58.17816331243791</v>
      </c>
      <c r="AQ721" s="14">
        <f t="shared" si="585"/>
        <v>16</v>
      </c>
      <c r="AR721" s="146">
        <f t="shared" si="586"/>
        <v>0</v>
      </c>
      <c r="AS721" s="146">
        <f t="shared" si="587"/>
        <v>0.53</v>
      </c>
      <c r="AT721" s="146">
        <f t="shared" si="588"/>
        <v>1</v>
      </c>
      <c r="AU721" s="77">
        <f t="shared" si="589"/>
        <v>0</v>
      </c>
      <c r="AV721" s="77">
        <f t="shared" si="590"/>
        <v>5836.9076562598439</v>
      </c>
      <c r="AW721" s="77">
        <f t="shared" si="591"/>
        <v>307.20566611893912</v>
      </c>
      <c r="AX721" s="77">
        <f t="shared" si="592"/>
        <v>278.62752729655745</v>
      </c>
      <c r="AY721" s="6">
        <f t="shared" si="554"/>
        <v>6422.7408496753405</v>
      </c>
      <c r="AZ721" s="6">
        <f t="shared" si="593"/>
        <v>767562.89523188327</v>
      </c>
      <c r="BA721" s="6">
        <f t="shared" si="594"/>
        <v>6550.8635850612936</v>
      </c>
      <c r="BB721" s="6">
        <f t="shared" si="595"/>
        <v>1748891.1684590974</v>
      </c>
      <c r="BC721" s="6">
        <f t="shared" si="596"/>
        <v>349778.23369181989</v>
      </c>
      <c r="BD721" s="6">
        <f t="shared" si="597"/>
        <v>66536.397863494611</v>
      </c>
      <c r="BE721" s="6">
        <f t="shared" si="598"/>
        <v>4588084.4814814795</v>
      </c>
      <c r="BF721" s="6">
        <f t="shared" si="603"/>
        <v>3597859.6453099931</v>
      </c>
      <c r="BG721" s="6"/>
      <c r="BH721" s="6"/>
      <c r="BI721" s="51">
        <f t="shared" si="553"/>
        <v>0.2874403387585634</v>
      </c>
      <c r="BT721" s="18"/>
    </row>
    <row r="722" spans="1:72">
      <c r="A722">
        <f t="shared" si="550"/>
        <v>699</v>
      </c>
      <c r="B722" s="30">
        <f t="shared" si="551"/>
        <v>44468</v>
      </c>
      <c r="C722" s="14">
        <f t="shared" si="556"/>
        <v>15</v>
      </c>
      <c r="D722" s="14">
        <f t="shared" si="557"/>
        <v>4</v>
      </c>
      <c r="E722" s="14">
        <f t="shared" si="558"/>
        <v>4</v>
      </c>
      <c r="F722" s="53">
        <f t="shared" si="559"/>
        <v>44468</v>
      </c>
      <c r="G722" s="66">
        <f t="shared" si="560"/>
        <v>3.2</v>
      </c>
      <c r="H722" s="66">
        <f t="shared" si="549"/>
        <v>0.1</v>
      </c>
      <c r="I722" s="172">
        <f t="shared" si="561"/>
        <v>3.8999999999999998E-3</v>
      </c>
      <c r="J722" s="14">
        <f t="shared" si="562"/>
        <v>6</v>
      </c>
      <c r="K722" s="18">
        <f t="shared" si="563"/>
        <v>0.13615510719084506</v>
      </c>
      <c r="L722" s="18">
        <f t="shared" si="564"/>
        <v>6.6666666666666671E-3</v>
      </c>
      <c r="M722" s="6">
        <f t="shared" si="565"/>
        <v>13617.322328354338</v>
      </c>
      <c r="N722" s="6">
        <f t="shared" si="599"/>
        <v>53.107557080581913</v>
      </c>
      <c r="O722" s="6">
        <f t="shared" si="566"/>
        <v>1687861.3911676444</v>
      </c>
      <c r="P722" s="6">
        <f>IF($B722&lt;$D$12,0,IF('Plot Data'!X672&gt;0,'Plot Data'!X672,MAX(0,MIN($D$15,$O722))))</f>
        <v>7870.3703703703704</v>
      </c>
      <c r="Q722" s="97">
        <f t="shared" si="567"/>
        <v>5036.0934080481748</v>
      </c>
      <c r="R722" s="97">
        <f t="shared" si="568"/>
        <v>2834.2769623221961</v>
      </c>
      <c r="S722" s="6">
        <f t="shared" si="569"/>
        <v>11824.142363078055</v>
      </c>
      <c r="T722" s="6"/>
      <c r="U722" s="6"/>
      <c r="V722" s="6">
        <f t="shared" si="570"/>
        <v>1793.179965276282</v>
      </c>
      <c r="W722" s="149">
        <f t="shared" si="600"/>
        <v>0.69049212997049525</v>
      </c>
      <c r="X722" s="97">
        <f t="shared" si="571"/>
        <v>4829.5127025743705</v>
      </c>
      <c r="Y722" s="6">
        <f t="shared" si="572"/>
        <v>2945.5936999740898</v>
      </c>
      <c r="Z722" s="6">
        <f t="shared" si="573"/>
        <v>11212.89537853018</v>
      </c>
      <c r="AA722" s="6">
        <f t="shared" si="574"/>
        <v>11193.25605990154</v>
      </c>
      <c r="AB722" s="6">
        <f t="shared" si="575"/>
        <v>584.71615750881062</v>
      </c>
      <c r="AC722" s="6">
        <f t="shared" si="576"/>
        <v>519.75579001207211</v>
      </c>
      <c r="AD722" s="6">
        <f t="array" ref="AD722">SUM(($A722-A692:A722=J692:J722)*(N692:N722))</f>
        <v>57.00982535710903</v>
      </c>
      <c r="AE722" s="6">
        <f t="shared" si="555"/>
        <v>7491059.9138836013</v>
      </c>
      <c r="AF722" s="6">
        <f t="shared" si="601"/>
        <v>1852841.0393585751</v>
      </c>
      <c r="AG722" s="6">
        <f t="shared" si="602"/>
        <v>281961.31184140668</v>
      </c>
      <c r="AH722" s="6">
        <f t="shared" si="577"/>
        <v>3602689.1580125676</v>
      </c>
      <c r="AI722" s="6">
        <f t="shared" si="578"/>
        <v>582936.81704857352</v>
      </c>
      <c r="AJ722" s="6">
        <f t="shared" si="579"/>
        <v>41770.578139236139</v>
      </c>
      <c r="AK722" s="6">
        <f t="shared" si="580"/>
        <v>56743.249903341406</v>
      </c>
      <c r="AL722" s="6">
        <f t="shared" si="581"/>
        <v>8039.0700911096192</v>
      </c>
      <c r="AM722" s="6">
        <f t="shared" si="552"/>
        <v>106552.89813368717</v>
      </c>
      <c r="AN722" s="6">
        <f t="shared" si="582"/>
        <v>1064078.6894887788</v>
      </c>
      <c r="AO722" s="6">
        <f t="shared" si="583"/>
        <v>8940.0861164128455</v>
      </c>
      <c r="AP722" s="6">
        <f t="shared" si="584"/>
        <v>57.958524809103565</v>
      </c>
      <c r="AQ722" s="14">
        <f t="shared" si="585"/>
        <v>16</v>
      </c>
      <c r="AR722" s="146">
        <f t="shared" si="586"/>
        <v>0</v>
      </c>
      <c r="AS722" s="146">
        <f t="shared" si="587"/>
        <v>0.53</v>
      </c>
      <c r="AT722" s="146">
        <f t="shared" si="588"/>
        <v>1</v>
      </c>
      <c r="AU722" s="77">
        <f t="shared" si="589"/>
        <v>0</v>
      </c>
      <c r="AV722" s="77">
        <f t="shared" si="590"/>
        <v>5779.0720078611839</v>
      </c>
      <c r="AW722" s="77">
        <f t="shared" si="591"/>
        <v>304.16168462427282</v>
      </c>
      <c r="AX722" s="77">
        <f t="shared" si="592"/>
        <v>276.88580779756444</v>
      </c>
      <c r="AY722" s="6">
        <f t="shared" si="554"/>
        <v>6360.1195002830218</v>
      </c>
      <c r="AZ722" s="6">
        <f t="shared" si="593"/>
        <v>773923.01473216631</v>
      </c>
      <c r="BA722" s="6">
        <f t="shared" si="594"/>
        <v>6511.2562906230869</v>
      </c>
      <c r="BB722" s="6">
        <f t="shared" si="595"/>
        <v>1762508.4907874516</v>
      </c>
      <c r="BC722" s="6">
        <f t="shared" si="596"/>
        <v>352501.69815749075</v>
      </c>
      <c r="BD722" s="6">
        <f t="shared" si="597"/>
        <v>67121.114021003421</v>
      </c>
      <c r="BE722" s="6">
        <f t="shared" si="598"/>
        <v>4595954.8518518498</v>
      </c>
      <c r="BF722" s="6">
        <f t="shared" si="603"/>
        <v>3602689.1580125676</v>
      </c>
      <c r="BG722" s="6"/>
      <c r="BH722" s="6"/>
      <c r="BI722" s="51">
        <f t="shared" si="553"/>
        <v>0.28498001294095016</v>
      </c>
      <c r="BT722" s="18"/>
    </row>
    <row r="723" spans="1:72">
      <c r="A723">
        <f t="shared" si="550"/>
        <v>700</v>
      </c>
      <c r="B723" s="30">
        <f t="shared" si="551"/>
        <v>44469</v>
      </c>
      <c r="C723" s="14">
        <f t="shared" si="556"/>
        <v>15</v>
      </c>
      <c r="D723" s="14">
        <f t="shared" si="557"/>
        <v>4</v>
      </c>
      <c r="E723" s="14">
        <f t="shared" si="558"/>
        <v>4</v>
      </c>
      <c r="F723" s="53">
        <f t="shared" si="559"/>
        <v>44469</v>
      </c>
      <c r="G723" s="66">
        <f t="shared" si="560"/>
        <v>3.2</v>
      </c>
      <c r="H723" s="66">
        <f t="shared" si="549"/>
        <v>0.1</v>
      </c>
      <c r="I723" s="172">
        <f t="shared" si="561"/>
        <v>3.8999999999999998E-3</v>
      </c>
      <c r="J723" s="14">
        <f t="shared" si="562"/>
        <v>6</v>
      </c>
      <c r="K723" s="18">
        <f t="shared" si="563"/>
        <v>0.1354795773083789</v>
      </c>
      <c r="L723" s="18">
        <f t="shared" si="564"/>
        <v>6.6666666666666671E-3</v>
      </c>
      <c r="M723" s="6">
        <f t="shared" si="565"/>
        <v>13400.205582846127</v>
      </c>
      <c r="N723" s="6">
        <f t="shared" si="599"/>
        <v>52.260801773099892</v>
      </c>
      <c r="O723" s="6">
        <f t="shared" si="566"/>
        <v>1680876.1115355771</v>
      </c>
      <c r="P723" s="6">
        <f>IF($B723&lt;$D$12,0,IF('Plot Data'!X673&gt;0,'Plot Data'!X673,MAX(0,MIN($D$15,$O723))))</f>
        <v>7870.3703703703704</v>
      </c>
      <c r="Q723" s="97">
        <f t="shared" si="567"/>
        <v>4999.2960289436523</v>
      </c>
      <c r="R723" s="97">
        <f t="shared" si="568"/>
        <v>2871.0743414267185</v>
      </c>
      <c r="S723" s="6">
        <f t="shared" si="569"/>
        <v>11630.32766278481</v>
      </c>
      <c r="T723" s="6"/>
      <c r="U723" s="6"/>
      <c r="V723" s="6">
        <f t="shared" si="570"/>
        <v>1769.8779200613183</v>
      </c>
      <c r="W723" s="149">
        <f t="shared" si="600"/>
        <v>0.6861578943023825</v>
      </c>
      <c r="X723" s="97">
        <f t="shared" si="571"/>
        <v>4800.2827424687412</v>
      </c>
      <c r="Y723" s="6">
        <f t="shared" si="572"/>
        <v>2923.5807875440532</v>
      </c>
      <c r="Z723" s="6">
        <f t="shared" si="573"/>
        <v>11057.011436535491</v>
      </c>
      <c r="AA723" s="6">
        <f t="shared" si="574"/>
        <v>11109.606992667401</v>
      </c>
      <c r="AB723" s="6">
        <f t="shared" si="575"/>
        <v>579.63333229988518</v>
      </c>
      <c r="AC723" s="6">
        <f t="shared" si="576"/>
        <v>524.61664050166564</v>
      </c>
      <c r="AD723" s="6">
        <f t="array" ref="AD723">SUM(($A723-A693:A723=J693:J723)*(N693:N723))</f>
        <v>56.514249899238798</v>
      </c>
      <c r="AE723" s="6">
        <f t="shared" si="555"/>
        <v>7491003.3996337019</v>
      </c>
      <c r="AF723" s="6">
        <f t="shared" si="601"/>
        <v>1836211.4156668466</v>
      </c>
      <c r="AG723" s="6">
        <f t="shared" si="602"/>
        <v>280390.44720782031</v>
      </c>
      <c r="AH723" s="6">
        <f t="shared" si="577"/>
        <v>3607489.4407550362</v>
      </c>
      <c r="AI723" s="6">
        <f t="shared" si="578"/>
        <v>585807.89139000024</v>
      </c>
      <c r="AJ723" s="6">
        <f t="shared" si="579"/>
        <v>41190.191498002729</v>
      </c>
      <c r="AK723" s="6">
        <f t="shared" si="580"/>
        <v>56111.021014909616</v>
      </c>
      <c r="AL723" s="6">
        <f t="shared" si="581"/>
        <v>8037.5725330085997</v>
      </c>
      <c r="AM723" s="6">
        <f t="shared" si="552"/>
        <v>105338.78504592094</v>
      </c>
      <c r="AN723" s="6">
        <f t="shared" si="582"/>
        <v>1075765.4195680653</v>
      </c>
      <c r="AO723" s="6">
        <f t="shared" si="583"/>
        <v>8996.6003663120846</v>
      </c>
      <c r="AP723" s="6">
        <f t="shared" si="584"/>
        <v>57.669361000758464</v>
      </c>
      <c r="AQ723" s="14">
        <f t="shared" si="585"/>
        <v>16</v>
      </c>
      <c r="AR723" s="146">
        <f t="shared" si="586"/>
        <v>0</v>
      </c>
      <c r="AS723" s="146">
        <f t="shared" si="587"/>
        <v>0.53</v>
      </c>
      <c r="AT723" s="146">
        <f t="shared" si="588"/>
        <v>1</v>
      </c>
      <c r="AU723" s="77">
        <f t="shared" si="589"/>
        <v>0</v>
      </c>
      <c r="AV723" s="77">
        <f t="shared" si="590"/>
        <v>5714.8667183133593</v>
      </c>
      <c r="AW723" s="77">
        <f t="shared" si="591"/>
        <v>300.78245885859781</v>
      </c>
      <c r="AX723" s="77">
        <f t="shared" si="592"/>
        <v>274.81659402914102</v>
      </c>
      <c r="AY723" s="6">
        <f t="shared" si="554"/>
        <v>6290.4657712010985</v>
      </c>
      <c r="AZ723" s="6">
        <f t="shared" si="593"/>
        <v>780213.48050336738</v>
      </c>
      <c r="BA723" s="6">
        <f t="shared" si="594"/>
        <v>6465.5375330859433</v>
      </c>
      <c r="BB723" s="6">
        <f t="shared" si="595"/>
        <v>1775908.6963702978</v>
      </c>
      <c r="BC723" s="6">
        <f t="shared" si="596"/>
        <v>355181.73927406</v>
      </c>
      <c r="BD723" s="6">
        <f t="shared" si="597"/>
        <v>67700.747353303304</v>
      </c>
      <c r="BE723" s="6">
        <f t="shared" si="598"/>
        <v>4603825.2222222202</v>
      </c>
      <c r="BF723" s="6">
        <f t="shared" si="603"/>
        <v>3607489.4407550362</v>
      </c>
      <c r="BG723" s="6"/>
      <c r="BH723" s="6"/>
      <c r="BI723" s="51">
        <f t="shared" si="553"/>
        <v>0.28255251665993975</v>
      </c>
      <c r="BT723" s="18"/>
    </row>
    <row r="724" spans="1:72">
      <c r="A724">
        <f t="shared" si="550"/>
        <v>701</v>
      </c>
      <c r="B724" s="30">
        <f t="shared" si="551"/>
        <v>44470</v>
      </c>
      <c r="C724" s="14">
        <f t="shared" si="556"/>
        <v>15</v>
      </c>
      <c r="D724" s="14">
        <f t="shared" si="557"/>
        <v>4</v>
      </c>
      <c r="E724" s="14">
        <f t="shared" si="558"/>
        <v>4</v>
      </c>
      <c r="F724" s="53">
        <f t="shared" si="559"/>
        <v>44470</v>
      </c>
      <c r="G724" s="66">
        <f t="shared" si="560"/>
        <v>3.2</v>
      </c>
      <c r="H724" s="66">
        <f t="shared" si="549"/>
        <v>0.1</v>
      </c>
      <c r="I724" s="172">
        <f t="shared" si="561"/>
        <v>3.8999999999999998E-3</v>
      </c>
      <c r="J724" s="14">
        <f t="shared" si="562"/>
        <v>6</v>
      </c>
      <c r="K724" s="18">
        <f t="shared" si="563"/>
        <v>0.13480984150007658</v>
      </c>
      <c r="L724" s="18">
        <f t="shared" si="564"/>
        <v>6.6666666666666671E-3</v>
      </c>
      <c r="M724" s="6">
        <f t="shared" si="565"/>
        <v>13170.744853517706</v>
      </c>
      <c r="N724" s="6">
        <f t="shared" si="599"/>
        <v>51.365904928719054</v>
      </c>
      <c r="O724" s="6">
        <f t="shared" si="566"/>
        <v>1673989.7001773939</v>
      </c>
      <c r="P724" s="6">
        <f>IF($B724&lt;$D$12,0,IF('Plot Data'!X674&gt;0,'Plot Data'!X674,MAX(0,MIN($D$15,$O724))))</f>
        <v>7870.3703703703704</v>
      </c>
      <c r="Q724" s="97">
        <f t="shared" si="567"/>
        <v>4962.8361547163031</v>
      </c>
      <c r="R724" s="97">
        <f t="shared" si="568"/>
        <v>2907.5342156540664</v>
      </c>
      <c r="S724" s="6">
        <f t="shared" si="569"/>
        <v>11425.990157647631</v>
      </c>
      <c r="T724" s="6"/>
      <c r="U724" s="6"/>
      <c r="V724" s="6">
        <f t="shared" si="570"/>
        <v>1744.7546958700771</v>
      </c>
      <c r="W724" s="149">
        <f t="shared" si="600"/>
        <v>0.68188821528830013</v>
      </c>
      <c r="X724" s="97">
        <f t="shared" si="571"/>
        <v>4771.3677116702193</v>
      </c>
      <c r="Y724" s="6">
        <f t="shared" si="572"/>
        <v>2898.166661499426</v>
      </c>
      <c r="Z724" s="6">
        <f t="shared" si="573"/>
        <v>10893.857862683471</v>
      </c>
      <c r="AA724" s="6">
        <f t="shared" si="574"/>
        <v>11013.033313697819</v>
      </c>
      <c r="AB724" s="6">
        <f t="shared" si="575"/>
        <v>573.88997098919401</v>
      </c>
      <c r="AC724" s="6">
        <f t="shared" si="576"/>
        <v>528.92076937599381</v>
      </c>
      <c r="AD724" s="6">
        <f t="array" ref="AD724">SUM(($A724-A694:A724=J694:J724)*(N694:N724))</f>
        <v>55.954272171446412</v>
      </c>
      <c r="AE724" s="6">
        <f t="shared" si="555"/>
        <v>7490947.4453615304</v>
      </c>
      <c r="AF724" s="6">
        <f t="shared" si="601"/>
        <v>1819822.5893544827</v>
      </c>
      <c r="AG724" s="6">
        <f t="shared" si="602"/>
        <v>278837.1609549963</v>
      </c>
      <c r="AH724" s="6">
        <f t="shared" si="577"/>
        <v>3612260.8084667064</v>
      </c>
      <c r="AI724" s="6">
        <f t="shared" si="578"/>
        <v>588715.42560565425</v>
      </c>
      <c r="AJ724" s="6">
        <f t="shared" si="579"/>
        <v>40568.911827337542</v>
      </c>
      <c r="AK724" s="6">
        <f t="shared" si="580"/>
        <v>55417.955592906073</v>
      </c>
      <c r="AL724" s="6">
        <f t="shared" si="581"/>
        <v>8026.5874624503549</v>
      </c>
      <c r="AM724" s="6">
        <f t="shared" si="552"/>
        <v>104013.45488269397</v>
      </c>
      <c r="AN724" s="6">
        <f t="shared" si="582"/>
        <v>1087298.0060969847</v>
      </c>
      <c r="AO724" s="6">
        <f t="shared" si="583"/>
        <v>9052.5546384835307</v>
      </c>
      <c r="AP724" s="6">
        <f t="shared" si="584"/>
        <v>57.311674677254942</v>
      </c>
      <c r="AQ724" s="14">
        <f t="shared" si="585"/>
        <v>16</v>
      </c>
      <c r="AR724" s="146">
        <f t="shared" si="586"/>
        <v>0</v>
      </c>
      <c r="AS724" s="146">
        <f t="shared" si="587"/>
        <v>0.53</v>
      </c>
      <c r="AT724" s="146">
        <f t="shared" si="588"/>
        <v>1</v>
      </c>
      <c r="AU724" s="77">
        <f t="shared" si="589"/>
        <v>0</v>
      </c>
      <c r="AV724" s="77">
        <f t="shared" si="590"/>
        <v>5645.6928230899457</v>
      </c>
      <c r="AW724" s="77">
        <f t="shared" si="591"/>
        <v>297.14172753104975</v>
      </c>
      <c r="AX724" s="77">
        <f t="shared" si="592"/>
        <v>272.42766618094606</v>
      </c>
      <c r="AY724" s="6">
        <f t="shared" si="554"/>
        <v>6215.2622168019416</v>
      </c>
      <c r="AZ724" s="6">
        <f t="shared" si="593"/>
        <v>786428.74272016936</v>
      </c>
      <c r="BA724" s="6">
        <f t="shared" si="594"/>
        <v>6408.341698843853</v>
      </c>
      <c r="BB724" s="6">
        <f t="shared" si="595"/>
        <v>1789079.4412238155</v>
      </c>
      <c r="BC724" s="6">
        <f t="shared" si="596"/>
        <v>357815.88824476354</v>
      </c>
      <c r="BD724" s="6">
        <f t="shared" si="597"/>
        <v>68274.637324292504</v>
      </c>
      <c r="BE724" s="6">
        <f t="shared" si="598"/>
        <v>4611695.5925925905</v>
      </c>
      <c r="BF724" s="6">
        <f t="shared" si="603"/>
        <v>3612260.8084667064</v>
      </c>
      <c r="BG724" s="6"/>
      <c r="BH724" s="6"/>
      <c r="BI724" s="51">
        <f t="shared" si="553"/>
        <v>0.28015945454389618</v>
      </c>
      <c r="BT724" s="18"/>
    </row>
    <row r="725" spans="1:72">
      <c r="A725">
        <f t="shared" si="550"/>
        <v>702</v>
      </c>
      <c r="B725" s="30">
        <f t="shared" si="551"/>
        <v>44471</v>
      </c>
      <c r="C725" s="14">
        <f t="shared" si="556"/>
        <v>15</v>
      </c>
      <c r="D725" s="14">
        <f t="shared" si="557"/>
        <v>4</v>
      </c>
      <c r="E725" s="14">
        <f t="shared" si="558"/>
        <v>4</v>
      </c>
      <c r="F725" s="53">
        <f t="shared" si="559"/>
        <v>44471</v>
      </c>
      <c r="G725" s="66">
        <f t="shared" si="560"/>
        <v>3.2</v>
      </c>
      <c r="H725" s="66">
        <f t="shared" si="549"/>
        <v>0.1</v>
      </c>
      <c r="I725" s="172">
        <f t="shared" si="561"/>
        <v>3.8999999999999998E-3</v>
      </c>
      <c r="J725" s="14">
        <f t="shared" si="562"/>
        <v>6</v>
      </c>
      <c r="K725" s="18">
        <f t="shared" si="563"/>
        <v>0.134146438254899</v>
      </c>
      <c r="L725" s="18">
        <f t="shared" si="564"/>
        <v>6.6666666666666671E-3</v>
      </c>
      <c r="M725" s="6">
        <f t="shared" si="565"/>
        <v>12929.806966753889</v>
      </c>
      <c r="N725" s="6">
        <f t="shared" si="599"/>
        <v>50.426247170340169</v>
      </c>
      <c r="O725" s="6">
        <f t="shared" si="566"/>
        <v>1667198.2993144197</v>
      </c>
      <c r="P725" s="6">
        <f>IF($B725&lt;$D$12,0,IF('Plot Data'!X675&gt;0,'Plot Data'!X675,MAX(0,MIN($D$15,$O725))))</f>
        <v>7870.3703703703704</v>
      </c>
      <c r="Q725" s="97">
        <f t="shared" si="567"/>
        <v>4926.7573588091673</v>
      </c>
      <c r="R725" s="97">
        <f t="shared" si="568"/>
        <v>2943.6130115612027</v>
      </c>
      <c r="S725" s="6">
        <f t="shared" si="569"/>
        <v>11211.895968663737</v>
      </c>
      <c r="T725" s="6"/>
      <c r="U725" s="6"/>
      <c r="V725" s="6">
        <f t="shared" si="570"/>
        <v>1717.9109980901521</v>
      </c>
      <c r="W725" s="149">
        <f t="shared" si="600"/>
        <v>0.67768711361125034</v>
      </c>
      <c r="X725" s="97">
        <f t="shared" si="571"/>
        <v>4742.7866984392576</v>
      </c>
      <c r="Y725" s="6">
        <f t="shared" si="572"/>
        <v>2869.4498549459699</v>
      </c>
      <c r="Z725" s="6">
        <f t="shared" si="573"/>
        <v>10720.164466276903</v>
      </c>
      <c r="AA725" s="6">
        <f t="shared" si="574"/>
        <v>10903.909448794686</v>
      </c>
      <c r="AB725" s="6">
        <f t="shared" si="575"/>
        <v>567.51407331810913</v>
      </c>
      <c r="AC725" s="6">
        <f t="shared" si="576"/>
        <v>532.64469330261966</v>
      </c>
      <c r="AD725" s="6">
        <f t="array" ref="AD725">SUM(($A725-A695:A725=J695:J725)*(N695:N725))</f>
        <v>55.332622148515632</v>
      </c>
      <c r="AE725" s="6">
        <f t="shared" si="555"/>
        <v>7490892.1127393823</v>
      </c>
      <c r="AF725" s="6">
        <f t="shared" si="601"/>
        <v>1803683.9360270097</v>
      </c>
      <c r="AG725" s="6">
        <f t="shared" si="602"/>
        <v>277303.22061727603</v>
      </c>
      <c r="AH725" s="6">
        <f t="shared" si="577"/>
        <v>3617003.5951651456</v>
      </c>
      <c r="AI725" s="6">
        <f t="shared" si="578"/>
        <v>591659.03861721547</v>
      </c>
      <c r="AJ725" s="6">
        <f t="shared" si="579"/>
        <v>39909.104472868559</v>
      </c>
      <c r="AK725" s="6">
        <f t="shared" si="580"/>
        <v>54666.696537070195</v>
      </c>
      <c r="AL725" s="6">
        <f t="shared" si="581"/>
        <v>8006.1242203173297</v>
      </c>
      <c r="AM725" s="6">
        <f t="shared" si="552"/>
        <v>102581.92523025609</v>
      </c>
      <c r="AN725" s="6">
        <f t="shared" si="582"/>
        <v>1098660.3970824671</v>
      </c>
      <c r="AO725" s="6">
        <f t="shared" si="583"/>
        <v>9107.8872606320456</v>
      </c>
      <c r="AP725" s="6">
        <f t="shared" si="584"/>
        <v>56.900887058075178</v>
      </c>
      <c r="AQ725" s="14">
        <f t="shared" si="585"/>
        <v>16</v>
      </c>
      <c r="AR725" s="146">
        <f t="shared" si="586"/>
        <v>0</v>
      </c>
      <c r="AS725" s="146">
        <f t="shared" si="587"/>
        <v>0.53</v>
      </c>
      <c r="AT725" s="146">
        <f t="shared" si="588"/>
        <v>1</v>
      </c>
      <c r="AU725" s="77">
        <f t="shared" si="589"/>
        <v>0</v>
      </c>
      <c r="AV725" s="77">
        <f t="shared" si="590"/>
        <v>5567.2052582956203</v>
      </c>
      <c r="AW725" s="77">
        <f t="shared" si="591"/>
        <v>293.01080306819051</v>
      </c>
      <c r="AX725" s="77">
        <f t="shared" si="592"/>
        <v>269.72828636492119</v>
      </c>
      <c r="AY725" s="6">
        <f t="shared" si="554"/>
        <v>6129.9443477287323</v>
      </c>
      <c r="AZ725" s="6">
        <f t="shared" si="593"/>
        <v>792558.68706789811</v>
      </c>
      <c r="BA725" s="6">
        <f t="shared" si="594"/>
        <v>6346.0854793409981</v>
      </c>
      <c r="BB725" s="6">
        <f t="shared" si="595"/>
        <v>1802009.2481905695</v>
      </c>
      <c r="BC725" s="6">
        <f t="shared" si="596"/>
        <v>360401.84963811433</v>
      </c>
      <c r="BD725" s="6">
        <f t="shared" si="597"/>
        <v>68842.151397610607</v>
      </c>
      <c r="BE725" s="6">
        <f t="shared" si="598"/>
        <v>4619565.9629629608</v>
      </c>
      <c r="BF725" s="6">
        <f t="shared" si="603"/>
        <v>3617003.5951651456</v>
      </c>
      <c r="BG725" s="6"/>
      <c r="BH725" s="6"/>
      <c r="BI725" s="51">
        <f t="shared" si="553"/>
        <v>0.27780231317245324</v>
      </c>
      <c r="BT725" s="18"/>
    </row>
    <row r="726" spans="1:72">
      <c r="A726">
        <f t="shared" si="550"/>
        <v>703</v>
      </c>
      <c r="B726" s="30">
        <f t="shared" si="551"/>
        <v>44472</v>
      </c>
      <c r="C726" s="14">
        <f t="shared" si="556"/>
        <v>15</v>
      </c>
      <c r="D726" s="14">
        <f t="shared" si="557"/>
        <v>4</v>
      </c>
      <c r="E726" s="14">
        <f t="shared" si="558"/>
        <v>4</v>
      </c>
      <c r="F726" s="53">
        <f t="shared" si="559"/>
        <v>44472</v>
      </c>
      <c r="G726" s="66">
        <f t="shared" si="560"/>
        <v>3.2</v>
      </c>
      <c r="H726" s="66">
        <f t="shared" si="549"/>
        <v>0.1</v>
      </c>
      <c r="I726" s="172">
        <f t="shared" si="561"/>
        <v>3.8999999999999998E-3</v>
      </c>
      <c r="J726" s="14">
        <f t="shared" si="562"/>
        <v>6</v>
      </c>
      <c r="K726" s="18">
        <f t="shared" si="563"/>
        <v>0.13348988213080748</v>
      </c>
      <c r="L726" s="18">
        <f t="shared" si="564"/>
        <v>6.6666666666666671E-3</v>
      </c>
      <c r="M726" s="6">
        <f t="shared" si="565"/>
        <v>12678.286690712212</v>
      </c>
      <c r="N726" s="6">
        <f t="shared" si="599"/>
        <v>49.445318093777622</v>
      </c>
      <c r="O726" s="6">
        <f t="shared" si="566"/>
        <v>1660497.696419796</v>
      </c>
      <c r="P726" s="6">
        <f>IF($B726&lt;$D$12,0,IF('Plot Data'!X676&gt;0,'Plot Data'!X676,MAX(0,MIN($D$15,$O726))))</f>
        <v>7870.3703703703704</v>
      </c>
      <c r="Q726" s="97">
        <f t="shared" si="567"/>
        <v>4891.1014608701571</v>
      </c>
      <c r="R726" s="97">
        <f t="shared" si="568"/>
        <v>2979.2689095002138</v>
      </c>
      <c r="S726" s="6">
        <f t="shared" si="569"/>
        <v>10988.833817339862</v>
      </c>
      <c r="T726" s="6"/>
      <c r="U726" s="6"/>
      <c r="V726" s="6">
        <f t="shared" si="570"/>
        <v>1689.4528733723489</v>
      </c>
      <c r="W726" s="149">
        <f t="shared" si="600"/>
        <v>0.67355834641269652</v>
      </c>
      <c r="X726" s="97">
        <f t="shared" si="571"/>
        <v>4714.560934225784</v>
      </c>
      <c r="Y726" s="6">
        <f t="shared" si="572"/>
        <v>2837.5703665905457</v>
      </c>
      <c r="Z726" s="6">
        <f t="shared" si="573"/>
        <v>10536.595882814167</v>
      </c>
      <c r="AA726" s="6">
        <f t="shared" si="574"/>
        <v>10782.767393044072</v>
      </c>
      <c r="AB726" s="6">
        <f t="shared" si="575"/>
        <v>560.64476892650896</v>
      </c>
      <c r="AC726" s="6">
        <f t="shared" si="576"/>
        <v>535.76730896076685</v>
      </c>
      <c r="AD726" s="6">
        <f t="array" ref="AD726">SUM(($A726-A696:A726=J696:J726)*(N696:N726))</f>
        <v>54.662864970334624</v>
      </c>
      <c r="AE726" s="6">
        <f t="shared" si="555"/>
        <v>7490837.4498744123</v>
      </c>
      <c r="AF726" s="6">
        <f t="shared" si="601"/>
        <v>1787804.0007487996</v>
      </c>
      <c r="AG726" s="6">
        <f t="shared" si="602"/>
        <v>275790.30827054806</v>
      </c>
      <c r="AH726" s="6">
        <f t="shared" si="577"/>
        <v>3621718.1560993711</v>
      </c>
      <c r="AI726" s="6">
        <f t="shared" si="578"/>
        <v>594638.30752671568</v>
      </c>
      <c r="AJ726" s="6">
        <f t="shared" si="579"/>
        <v>39213.224914176055</v>
      </c>
      <c r="AK726" s="6">
        <f t="shared" si="580"/>
        <v>53859.880257913777</v>
      </c>
      <c r="AL726" s="6">
        <f t="shared" si="581"/>
        <v>7976.338815312738</v>
      </c>
      <c r="AM726" s="6">
        <f t="shared" si="552"/>
        <v>101049.44398740257</v>
      </c>
      <c r="AN726" s="6">
        <f t="shared" si="582"/>
        <v>1109837.233241562</v>
      </c>
      <c r="AO726" s="6">
        <f t="shared" si="583"/>
        <v>9162.5501256023799</v>
      </c>
      <c r="AP726" s="6">
        <f t="shared" si="584"/>
        <v>56.387614713859875</v>
      </c>
      <c r="AQ726" s="14">
        <f t="shared" si="585"/>
        <v>16</v>
      </c>
      <c r="AR726" s="146">
        <f t="shared" si="586"/>
        <v>0</v>
      </c>
      <c r="AS726" s="146">
        <f t="shared" si="587"/>
        <v>0.53</v>
      </c>
      <c r="AT726" s="146">
        <f t="shared" si="588"/>
        <v>1</v>
      </c>
      <c r="AU726" s="77">
        <f t="shared" si="589"/>
        <v>0</v>
      </c>
      <c r="AV726" s="77">
        <f t="shared" si="590"/>
        <v>5485.0574338611277</v>
      </c>
      <c r="AW726" s="77">
        <f t="shared" si="591"/>
        <v>288.68723336111196</v>
      </c>
      <c r="AX726" s="77">
        <f t="shared" si="592"/>
        <v>266.73161445951132</v>
      </c>
      <c r="AY726" s="6">
        <f t="shared" si="554"/>
        <v>6040.4762816817511</v>
      </c>
      <c r="AZ726" s="6">
        <f t="shared" si="593"/>
        <v>798599.1633495799</v>
      </c>
      <c r="BA726" s="6">
        <f t="shared" si="594"/>
        <v>6276.8318471101147</v>
      </c>
      <c r="BB726" s="6">
        <f t="shared" si="595"/>
        <v>1814687.5348812817</v>
      </c>
      <c r="BC726" s="6">
        <f t="shared" si="596"/>
        <v>362937.50697625679</v>
      </c>
      <c r="BD726" s="6">
        <f t="shared" si="597"/>
        <v>69402.796166537111</v>
      </c>
      <c r="BE726" s="6">
        <f t="shared" si="598"/>
        <v>4627436.3333333312</v>
      </c>
      <c r="BF726" s="6">
        <f t="shared" si="603"/>
        <v>3621718.1560993711</v>
      </c>
      <c r="BG726" s="6"/>
      <c r="BH726" s="6"/>
      <c r="BI726" s="51">
        <f t="shared" si="553"/>
        <v>0.27548245744592215</v>
      </c>
      <c r="BT726" s="18"/>
    </row>
    <row r="727" spans="1:72">
      <c r="A727">
        <f t="shared" si="550"/>
        <v>704</v>
      </c>
      <c r="B727" s="30">
        <f t="shared" si="551"/>
        <v>44473</v>
      </c>
      <c r="C727" s="14">
        <f t="shared" si="556"/>
        <v>15</v>
      </c>
      <c r="D727" s="14">
        <f t="shared" si="557"/>
        <v>4</v>
      </c>
      <c r="E727" s="14">
        <f t="shared" si="558"/>
        <v>4</v>
      </c>
      <c r="F727" s="53">
        <f t="shared" si="559"/>
        <v>44473</v>
      </c>
      <c r="G727" s="66">
        <f t="shared" si="560"/>
        <v>3.2</v>
      </c>
      <c r="H727" s="66">
        <f t="shared" si="549"/>
        <v>0.1</v>
      </c>
      <c r="I727" s="172">
        <f t="shared" si="561"/>
        <v>3.8999999999999998E-3</v>
      </c>
      <c r="J727" s="14">
        <f t="shared" si="562"/>
        <v>6</v>
      </c>
      <c r="K727" s="18">
        <f t="shared" si="563"/>
        <v>0.13284066186333338</v>
      </c>
      <c r="L727" s="18">
        <f t="shared" si="564"/>
        <v>6.6666666666666671E-3</v>
      </c>
      <c r="M727" s="6">
        <f t="shared" si="565"/>
        <v>12417.068484838133</v>
      </c>
      <c r="N727" s="6">
        <f t="shared" si="599"/>
        <v>48.426567090868716</v>
      </c>
      <c r="O727" s="6">
        <f t="shared" si="566"/>
        <v>1653883.4716706276</v>
      </c>
      <c r="P727" s="6">
        <f>IF($B727&lt;$D$12,0,IF('Plot Data'!X677&gt;0,'Plot Data'!X677,MAX(0,MIN($D$15,$O727))))</f>
        <v>7870.3703703703704</v>
      </c>
      <c r="Q727" s="97">
        <f t="shared" si="567"/>
        <v>4855.9081333012819</v>
      </c>
      <c r="R727" s="97">
        <f t="shared" si="568"/>
        <v>3014.4622370690881</v>
      </c>
      <c r="S727" s="6">
        <f t="shared" si="569"/>
        <v>10757.581864680998</v>
      </c>
      <c r="T727" s="6"/>
      <c r="U727" s="6"/>
      <c r="V727" s="6">
        <f t="shared" si="570"/>
        <v>1659.4866201571351</v>
      </c>
      <c r="W727" s="149">
        <f t="shared" si="600"/>
        <v>0.66950540825552785</v>
      </c>
      <c r="X727" s="97">
        <f t="shared" si="571"/>
        <v>4686.6973090303372</v>
      </c>
      <c r="Y727" s="6">
        <f t="shared" si="572"/>
        <v>2803.223844632545</v>
      </c>
      <c r="Z727" s="6">
        <f t="shared" si="573"/>
        <v>10343.845573403112</v>
      </c>
      <c r="AA727" s="6">
        <f t="shared" si="574"/>
        <v>10652.25060960367</v>
      </c>
      <c r="AB727" s="6">
        <f t="shared" si="575"/>
        <v>552.85057182677451</v>
      </c>
      <c r="AC727" s="6">
        <f t="shared" si="576"/>
        <v>538.268865217334</v>
      </c>
      <c r="AD727" s="6">
        <f t="array" ref="AD727">SUM(($A727-A697:A727=J697:J727)*(N697:N727))</f>
        <v>53.902930753110518</v>
      </c>
      <c r="AE727" s="6">
        <f t="shared" si="555"/>
        <v>7490783.546943659</v>
      </c>
      <c r="AF727" s="6">
        <f t="shared" si="601"/>
        <v>1772190.5107508174</v>
      </c>
      <c r="AG727" s="6">
        <f t="shared" si="602"/>
        <v>274300.03247466189</v>
      </c>
      <c r="AH727" s="6">
        <f t="shared" si="577"/>
        <v>3626404.8534084014</v>
      </c>
      <c r="AI727" s="6">
        <f t="shared" si="578"/>
        <v>597652.76976378472</v>
      </c>
      <c r="AJ727" s="6">
        <f t="shared" si="579"/>
        <v>38483.223980978531</v>
      </c>
      <c r="AK727" s="6">
        <f t="shared" si="580"/>
        <v>52998.624649886435</v>
      </c>
      <c r="AL727" s="6">
        <f t="shared" si="581"/>
        <v>7937.0175911690685</v>
      </c>
      <c r="AM727" s="6">
        <f t="shared" si="552"/>
        <v>99418.866222034034</v>
      </c>
      <c r="AN727" s="6">
        <f t="shared" si="582"/>
        <v>1120816.5143239463</v>
      </c>
      <c r="AO727" s="6">
        <f t="shared" si="583"/>
        <v>9216.4530563554908</v>
      </c>
      <c r="AP727" s="6">
        <f t="shared" si="584"/>
        <v>55.830834635606934</v>
      </c>
      <c r="AQ727" s="14">
        <f t="shared" si="585"/>
        <v>16</v>
      </c>
      <c r="AR727" s="146">
        <f t="shared" si="586"/>
        <v>0</v>
      </c>
      <c r="AS727" s="146">
        <f t="shared" si="587"/>
        <v>0.53</v>
      </c>
      <c r="AT727" s="146">
        <f t="shared" si="588"/>
        <v>1</v>
      </c>
      <c r="AU727" s="77">
        <f t="shared" si="589"/>
        <v>0</v>
      </c>
      <c r="AV727" s="77">
        <f t="shared" si="590"/>
        <v>5397.6028087704208</v>
      </c>
      <c r="AW727" s="77">
        <f t="shared" si="591"/>
        <v>284.08435835633787</v>
      </c>
      <c r="AX727" s="77">
        <f t="shared" si="592"/>
        <v>263.50304139545921</v>
      </c>
      <c r="AY727" s="6">
        <f t="shared" si="554"/>
        <v>5945.1902085222182</v>
      </c>
      <c r="AZ727" s="6">
        <f t="shared" si="593"/>
        <v>804544.35355810216</v>
      </c>
      <c r="BA727" s="6">
        <f t="shared" si="594"/>
        <v>6200.5998822706088</v>
      </c>
      <c r="BB727" s="6">
        <f t="shared" si="595"/>
        <v>1827104.6033661198</v>
      </c>
      <c r="BC727" s="6">
        <f t="shared" si="596"/>
        <v>365420.92067322443</v>
      </c>
      <c r="BD727" s="6">
        <f t="shared" si="597"/>
        <v>69955.646738363881</v>
      </c>
      <c r="BE727" s="6">
        <f t="shared" si="598"/>
        <v>4635306.7037037015</v>
      </c>
      <c r="BF727" s="6">
        <f t="shared" si="603"/>
        <v>3626404.8534084014</v>
      </c>
      <c r="BG727" s="6"/>
      <c r="BH727" s="6"/>
      <c r="BI727" s="51">
        <f t="shared" si="553"/>
        <v>0.27320113181757538</v>
      </c>
      <c r="BT727" s="18"/>
    </row>
    <row r="728" spans="1:72">
      <c r="A728">
        <f t="shared" si="550"/>
        <v>705</v>
      </c>
      <c r="B728" s="30">
        <f t="shared" si="551"/>
        <v>44474</v>
      </c>
      <c r="C728" s="14">
        <f t="shared" si="556"/>
        <v>15</v>
      </c>
      <c r="D728" s="14">
        <f t="shared" si="557"/>
        <v>4</v>
      </c>
      <c r="E728" s="14">
        <f t="shared" si="558"/>
        <v>4</v>
      </c>
      <c r="F728" s="53">
        <f t="shared" si="559"/>
        <v>44474</v>
      </c>
      <c r="G728" s="66">
        <f t="shared" si="560"/>
        <v>3.2</v>
      </c>
      <c r="H728" s="66">
        <f t="shared" ref="H728:H791" si="604">$N$19</f>
        <v>0.1</v>
      </c>
      <c r="I728" s="172">
        <f t="shared" si="561"/>
        <v>3.8999999999999998E-3</v>
      </c>
      <c r="J728" s="14">
        <f t="shared" si="562"/>
        <v>6</v>
      </c>
      <c r="K728" s="18">
        <f t="shared" si="563"/>
        <v>0.13219923979974088</v>
      </c>
      <c r="L728" s="18">
        <f t="shared" si="564"/>
        <v>6.6666666666666671E-3</v>
      </c>
      <c r="M728" s="6">
        <f t="shared" si="565"/>
        <v>12146.744295083106</v>
      </c>
      <c r="N728" s="6">
        <f t="shared" si="599"/>
        <v>47.372302750824112</v>
      </c>
      <c r="O728" s="6">
        <f t="shared" si="566"/>
        <v>1647353.2749096798</v>
      </c>
      <c r="P728" s="6">
        <f>IF($B728&lt;$D$12,0,IF('Plot Data'!X678&gt;0,'Plot Data'!X678,MAX(0,MIN($D$15,$O728))))</f>
        <v>7870.3703703703704</v>
      </c>
      <c r="Q728" s="97">
        <f t="shared" si="567"/>
        <v>4821.2104449018107</v>
      </c>
      <c r="R728" s="97">
        <f t="shared" si="568"/>
        <v>3049.1599254685593</v>
      </c>
      <c r="S728" s="6">
        <f t="shared" si="569"/>
        <v>10518.663302658208</v>
      </c>
      <c r="T728" s="6"/>
      <c r="U728" s="6"/>
      <c r="V728" s="6">
        <f t="shared" si="570"/>
        <v>1628.0809924248997</v>
      </c>
      <c r="W728" s="149">
        <f t="shared" si="600"/>
        <v>0.66553162444051062</v>
      </c>
      <c r="X728" s="97">
        <f t="shared" si="571"/>
        <v>4659.2040269474537</v>
      </c>
      <c r="Y728" s="6">
        <f t="shared" si="572"/>
        <v>2764.2528591338728</v>
      </c>
      <c r="Z728" s="6">
        <f t="shared" si="573"/>
        <v>10142.629352569769</v>
      </c>
      <c r="AA728" s="6">
        <f t="shared" si="574"/>
        <v>10504.160864708716</v>
      </c>
      <c r="AB728" s="6">
        <f t="shared" si="575"/>
        <v>544.69289313417346</v>
      </c>
      <c r="AC728" s="6">
        <f t="shared" si="576"/>
        <v>540.13632569130129</v>
      </c>
      <c r="AD728" s="6">
        <f t="array" ref="AD728">SUM(($A728-A698:A728=J698:J728)*(N698:N728))</f>
        <v>53.107557080581913</v>
      </c>
      <c r="AE728" s="6">
        <f t="shared" si="555"/>
        <v>7490730.4393865783</v>
      </c>
      <c r="AF728" s="6">
        <f t="shared" si="601"/>
        <v>1756850.6370032574</v>
      </c>
      <c r="AG728" s="6">
        <f t="shared" si="602"/>
        <v>272833.95790019137</v>
      </c>
      <c r="AH728" s="6">
        <f t="shared" si="577"/>
        <v>3631064.0574353486</v>
      </c>
      <c r="AI728" s="6">
        <f t="shared" si="578"/>
        <v>600701.92968925333</v>
      </c>
      <c r="AJ728" s="6">
        <f t="shared" si="579"/>
        <v>37723.086064357994</v>
      </c>
      <c r="AK728" s="6">
        <f t="shared" si="580"/>
        <v>52092.400244613309</v>
      </c>
      <c r="AL728" s="6">
        <f t="shared" si="581"/>
        <v>7888.4666015313578</v>
      </c>
      <c r="AM728" s="6">
        <f t="shared" si="552"/>
        <v>97703.95291050266</v>
      </c>
      <c r="AN728" s="6">
        <f t="shared" si="582"/>
        <v>1131575.9044480117</v>
      </c>
      <c r="AO728" s="6">
        <f t="shared" si="583"/>
        <v>9269.5606134360733</v>
      </c>
      <c r="AP728" s="6">
        <f t="shared" si="584"/>
        <v>55.212046054333769</v>
      </c>
      <c r="AQ728" s="14">
        <f t="shared" si="585"/>
        <v>16</v>
      </c>
      <c r="AR728" s="146">
        <f t="shared" si="586"/>
        <v>0</v>
      </c>
      <c r="AS728" s="146">
        <f t="shared" si="587"/>
        <v>0.53</v>
      </c>
      <c r="AT728" s="146">
        <f t="shared" si="588"/>
        <v>1</v>
      </c>
      <c r="AU728" s="77">
        <f t="shared" si="589"/>
        <v>0</v>
      </c>
      <c r="AV728" s="77">
        <f t="shared" si="590"/>
        <v>5305.1760269969327</v>
      </c>
      <c r="AW728" s="77">
        <f t="shared" si="591"/>
        <v>279.2197908945754</v>
      </c>
      <c r="AX728" s="77">
        <f t="shared" si="592"/>
        <v>259.839768758584</v>
      </c>
      <c r="AY728" s="6">
        <f t="shared" si="554"/>
        <v>5844.235586650092</v>
      </c>
      <c r="AZ728" s="6">
        <f t="shared" si="593"/>
        <v>810388.58914475224</v>
      </c>
      <c r="BA728" s="6">
        <f t="shared" si="594"/>
        <v>6117.9562732669956</v>
      </c>
      <c r="BB728" s="6">
        <f t="shared" si="595"/>
        <v>1839251.347661203</v>
      </c>
      <c r="BC728" s="6">
        <f t="shared" si="596"/>
        <v>367850.26953224104</v>
      </c>
      <c r="BD728" s="6">
        <f t="shared" si="597"/>
        <v>70500.339631498049</v>
      </c>
      <c r="BE728" s="6">
        <f t="shared" si="598"/>
        <v>4643177.0740740718</v>
      </c>
      <c r="BF728" s="6">
        <f t="shared" si="603"/>
        <v>3631064.0574353486</v>
      </c>
      <c r="BG728" s="6"/>
      <c r="BH728" s="6"/>
      <c r="BI728" s="51">
        <f t="shared" si="553"/>
        <v>0.27095950272503216</v>
      </c>
      <c r="BT728" s="18"/>
    </row>
    <row r="729" spans="1:72">
      <c r="A729">
        <f t="shared" si="550"/>
        <v>706</v>
      </c>
      <c r="B729" s="30">
        <f t="shared" si="551"/>
        <v>44475</v>
      </c>
      <c r="C729" s="14">
        <f t="shared" si="556"/>
        <v>15</v>
      </c>
      <c r="D729" s="14">
        <f t="shared" si="557"/>
        <v>4</v>
      </c>
      <c r="E729" s="14">
        <f t="shared" si="558"/>
        <v>4</v>
      </c>
      <c r="F729" s="53">
        <f t="shared" si="559"/>
        <v>44475</v>
      </c>
      <c r="G729" s="66">
        <f t="shared" si="560"/>
        <v>3.2</v>
      </c>
      <c r="H729" s="66">
        <f t="shared" si="604"/>
        <v>0.1</v>
      </c>
      <c r="I729" s="172">
        <f t="shared" si="561"/>
        <v>3.8999999999999998E-3</v>
      </c>
      <c r="J729" s="14">
        <f t="shared" si="562"/>
        <v>6</v>
      </c>
      <c r="K729" s="18">
        <f t="shared" si="563"/>
        <v>0.13156606299440965</v>
      </c>
      <c r="L729" s="18">
        <f t="shared" si="564"/>
        <v>6.6666666666666671E-3</v>
      </c>
      <c r="M729" s="6">
        <f t="shared" si="565"/>
        <v>11869.259706943199</v>
      </c>
      <c r="N729" s="6">
        <f t="shared" si="599"/>
        <v>46.290112857078476</v>
      </c>
      <c r="O729" s="6">
        <f t="shared" si="566"/>
        <v>1640895.4394305926</v>
      </c>
      <c r="P729" s="6">
        <f>IF($B729&lt;$D$12,0,IF('Plot Data'!X679&gt;0,'Plot Data'!X679,MAX(0,MIN($D$15,$O729))))</f>
        <v>7870.3703703703704</v>
      </c>
      <c r="Q729" s="97">
        <f t="shared" si="567"/>
        <v>4787.0579362871522</v>
      </c>
      <c r="R729" s="97">
        <f t="shared" si="568"/>
        <v>3083.3124340832187</v>
      </c>
      <c r="S729" s="6">
        <f t="shared" si="569"/>
        <v>10273.771860544766</v>
      </c>
      <c r="T729" s="6"/>
      <c r="U729" s="6"/>
      <c r="V729" s="6">
        <f t="shared" si="570"/>
        <v>1595.4878463984326</v>
      </c>
      <c r="W729" s="149">
        <f t="shared" si="600"/>
        <v>0.66163970561060792</v>
      </c>
      <c r="X729" s="97">
        <f t="shared" si="571"/>
        <v>4632.107598085051</v>
      </c>
      <c r="Y729" s="6">
        <f t="shared" si="572"/>
        <v>2723.4644656708679</v>
      </c>
      <c r="Z729" s="6">
        <f t="shared" si="573"/>
        <v>9933.6547878705078</v>
      </c>
      <c r="AA729" s="6">
        <f t="shared" si="574"/>
        <v>10349.164969549296</v>
      </c>
      <c r="AB729" s="6">
        <f t="shared" si="575"/>
        <v>536.00822331384506</v>
      </c>
      <c r="AC729" s="6">
        <f t="shared" si="576"/>
        <v>541.3625228176918</v>
      </c>
      <c r="AD729" s="6">
        <f t="array" ref="AD729">SUM(($A729-A699:A729=J699:J729)*(N699:N729))</f>
        <v>52.260801773099892</v>
      </c>
      <c r="AE729" s="6">
        <f t="shared" si="555"/>
        <v>7490678.1785848048</v>
      </c>
      <c r="AF729" s="6">
        <f t="shared" si="601"/>
        <v>1741789.8072064254</v>
      </c>
      <c r="AG729" s="6">
        <f t="shared" si="602"/>
        <v>271393.42039199499</v>
      </c>
      <c r="AH729" s="6">
        <f t="shared" si="577"/>
        <v>3635696.1650334336</v>
      </c>
      <c r="AI729" s="6">
        <f t="shared" si="578"/>
        <v>603785.24212333653</v>
      </c>
      <c r="AJ729" s="6">
        <f t="shared" si="579"/>
        <v>36935.226517759816</v>
      </c>
      <c r="AK729" s="6">
        <f t="shared" si="580"/>
        <v>51140.881839620677</v>
      </c>
      <c r="AL729" s="6">
        <f t="shared" si="581"/>
        <v>7830.8515002544118</v>
      </c>
      <c r="AM729" s="6">
        <f t="shared" si="552"/>
        <v>95906.959857634909</v>
      </c>
      <c r="AN729" s="6">
        <f t="shared" si="582"/>
        <v>1142106.5839719661</v>
      </c>
      <c r="AO729" s="6">
        <f t="shared" si="583"/>
        <v>9321.8214152091732</v>
      </c>
      <c r="AP729" s="6">
        <f t="shared" si="584"/>
        <v>54.533614113761097</v>
      </c>
      <c r="AQ729" s="14">
        <f t="shared" si="585"/>
        <v>16</v>
      </c>
      <c r="AR729" s="146">
        <f t="shared" si="586"/>
        <v>0</v>
      </c>
      <c r="AS729" s="146">
        <f t="shared" si="587"/>
        <v>0.53</v>
      </c>
      <c r="AT729" s="146">
        <f t="shared" si="588"/>
        <v>1</v>
      </c>
      <c r="AU729" s="77">
        <f t="shared" si="589"/>
        <v>0</v>
      </c>
      <c r="AV729" s="77">
        <f t="shared" si="590"/>
        <v>5208.1262462084669</v>
      </c>
      <c r="AW729" s="77">
        <f t="shared" si="591"/>
        <v>274.11190769518248</v>
      </c>
      <c r="AX729" s="77">
        <f t="shared" si="592"/>
        <v>256.0056597730615</v>
      </c>
      <c r="AY729" s="6">
        <f t="shared" si="554"/>
        <v>5738.2438136767114</v>
      </c>
      <c r="AZ729" s="6">
        <f t="shared" si="593"/>
        <v>816126.832958429</v>
      </c>
      <c r="BA729" s="6">
        <f t="shared" si="594"/>
        <v>6029.1168894660996</v>
      </c>
      <c r="BB729" s="6">
        <f t="shared" si="595"/>
        <v>1851120.6073681463</v>
      </c>
      <c r="BC729" s="6">
        <f t="shared" si="596"/>
        <v>370224.12147362967</v>
      </c>
      <c r="BD729" s="6">
        <f t="shared" si="597"/>
        <v>71036.347854811887</v>
      </c>
      <c r="BE729" s="6">
        <f t="shared" si="598"/>
        <v>4651047.4444444422</v>
      </c>
      <c r="BF729" s="6">
        <f t="shared" si="603"/>
        <v>3635696.1650334336</v>
      </c>
      <c r="BG729" s="6"/>
      <c r="BH729" s="6"/>
      <c r="BI729" s="51">
        <f t="shared" si="553"/>
        <v>0.26875847281143855</v>
      </c>
      <c r="BT729" s="18"/>
    </row>
    <row r="730" spans="1:72">
      <c r="A730">
        <f t="shared" ref="A730:A793" si="605">A729+1</f>
        <v>707</v>
      </c>
      <c r="B730" s="30">
        <f t="shared" ref="B730:B793" si="606">B729+1</f>
        <v>44476</v>
      </c>
      <c r="C730" s="14">
        <f t="shared" si="556"/>
        <v>15</v>
      </c>
      <c r="D730" s="14">
        <f t="shared" si="557"/>
        <v>4</v>
      </c>
      <c r="E730" s="14">
        <f t="shared" si="558"/>
        <v>4</v>
      </c>
      <c r="F730" s="53">
        <f t="shared" si="559"/>
        <v>44476</v>
      </c>
      <c r="G730" s="66">
        <f t="shared" si="560"/>
        <v>3.2</v>
      </c>
      <c r="H730" s="66">
        <f t="shared" si="604"/>
        <v>0.1</v>
      </c>
      <c r="I730" s="172">
        <f t="shared" si="561"/>
        <v>3.8999999999999998E-3</v>
      </c>
      <c r="J730" s="14">
        <f t="shared" si="562"/>
        <v>6</v>
      </c>
      <c r="K730" s="18">
        <f t="shared" si="563"/>
        <v>0.13094150972036891</v>
      </c>
      <c r="L730" s="18">
        <f t="shared" si="564"/>
        <v>6.6666666666666671E-3</v>
      </c>
      <c r="M730" s="6">
        <f t="shared" si="565"/>
        <v>11585.024275278567</v>
      </c>
      <c r="N730" s="6">
        <f t="shared" si="599"/>
        <v>45.18159467358641</v>
      </c>
      <c r="O730" s="6">
        <f t="shared" si="566"/>
        <v>1634508.091473652</v>
      </c>
      <c r="P730" s="6">
        <f>IF($B730&lt;$D$12,0,IF('Plot Data'!X680&gt;0,'Plot Data'!X680,MAX(0,MIN($D$15,$O730))))</f>
        <v>7870.3703703703704</v>
      </c>
      <c r="Q730" s="97">
        <f t="shared" si="567"/>
        <v>4753.4755173534913</v>
      </c>
      <c r="R730" s="97">
        <f t="shared" si="568"/>
        <v>3116.8948530168791</v>
      </c>
      <c r="S730" s="6">
        <f t="shared" si="569"/>
        <v>10023.269080674238</v>
      </c>
      <c r="T730" s="6"/>
      <c r="U730" s="6"/>
      <c r="V730" s="6">
        <f t="shared" si="570"/>
        <v>1561.7551946043295</v>
      </c>
      <c r="W730" s="149">
        <f t="shared" si="600"/>
        <v>0.65783224688260578</v>
      </c>
      <c r="X730" s="97">
        <f t="shared" si="571"/>
        <v>4605.4196233564835</v>
      </c>
      <c r="Y730" s="6">
        <f t="shared" si="572"/>
        <v>2680.0411165692258</v>
      </c>
      <c r="Z730" s="6">
        <f t="shared" si="573"/>
        <v>9717.3954360664848</v>
      </c>
      <c r="AA730" s="6">
        <f t="shared" si="574"/>
        <v>10184.156242963058</v>
      </c>
      <c r="AB730" s="6">
        <f t="shared" si="575"/>
        <v>526.82979414070826</v>
      </c>
      <c r="AC730" s="6">
        <f t="shared" si="576"/>
        <v>541.93778081646997</v>
      </c>
      <c r="AD730" s="6">
        <f t="array" ref="AD730">SUM(($A730-A700:A730=J700:J730)*(N700:N730))</f>
        <v>51.365904928719054</v>
      </c>
      <c r="AE730" s="6">
        <f t="shared" si="555"/>
        <v>7490626.8126798756</v>
      </c>
      <c r="AF730" s="6">
        <f t="shared" si="601"/>
        <v>1727013.0626083976</v>
      </c>
      <c r="AG730" s="6">
        <f t="shared" si="602"/>
        <v>269979.72109138768</v>
      </c>
      <c r="AH730" s="6">
        <f t="shared" si="577"/>
        <v>3640301.5846567899</v>
      </c>
      <c r="AI730" s="6">
        <f t="shared" si="578"/>
        <v>606902.13697635336</v>
      </c>
      <c r="AJ730" s="6">
        <f t="shared" si="579"/>
        <v>36122.814240402673</v>
      </c>
      <c r="AK730" s="6">
        <f t="shared" si="580"/>
        <v>50147.291238583399</v>
      </c>
      <c r="AL730" s="6">
        <f t="shared" si="581"/>
        <v>7764.3776086499311</v>
      </c>
      <c r="AM730" s="6">
        <f t="shared" ref="AM730:AM793" si="607">AJ730+AK730+AL730</f>
        <v>94034.483087636007</v>
      </c>
      <c r="AN730" s="6">
        <f t="shared" si="582"/>
        <v>1152395.8242592982</v>
      </c>
      <c r="AO730" s="6">
        <f t="shared" si="583"/>
        <v>9373.187320137893</v>
      </c>
      <c r="AP730" s="6">
        <f t="shared" si="584"/>
        <v>53.798136260829779</v>
      </c>
      <c r="AQ730" s="14">
        <f t="shared" si="585"/>
        <v>16</v>
      </c>
      <c r="AR730" s="146">
        <f t="shared" si="586"/>
        <v>0</v>
      </c>
      <c r="AS730" s="146">
        <f t="shared" si="587"/>
        <v>0.53</v>
      </c>
      <c r="AT730" s="146">
        <f t="shared" si="588"/>
        <v>1</v>
      </c>
      <c r="AU730" s="77">
        <f t="shared" si="589"/>
        <v>0</v>
      </c>
      <c r="AV730" s="77">
        <f t="shared" si="590"/>
        <v>5106.8138790188796</v>
      </c>
      <c r="AW730" s="77">
        <f t="shared" si="591"/>
        <v>268.77967784309891</v>
      </c>
      <c r="AX730" s="77">
        <f t="shared" si="592"/>
        <v>251.92386495750719</v>
      </c>
      <c r="AY730" s="6">
        <f t="shared" si="554"/>
        <v>5627.5174218194861</v>
      </c>
      <c r="AZ730" s="6">
        <f t="shared" si="593"/>
        <v>821754.35038024851</v>
      </c>
      <c r="BA730" s="6">
        <f t="shared" si="594"/>
        <v>5934.4099824115901</v>
      </c>
      <c r="BB730" s="6">
        <f t="shared" si="595"/>
        <v>1862705.631643425</v>
      </c>
      <c r="BC730" s="6">
        <f t="shared" si="596"/>
        <v>372541.12632868538</v>
      </c>
      <c r="BD730" s="6">
        <f t="shared" si="597"/>
        <v>71563.177648952595</v>
      </c>
      <c r="BE730" s="6">
        <f t="shared" si="598"/>
        <v>4658917.8148148125</v>
      </c>
      <c r="BF730" s="6">
        <f t="shared" si="603"/>
        <v>3640301.5846567899</v>
      </c>
      <c r="BG730" s="6"/>
      <c r="BH730" s="6"/>
      <c r="BI730" s="51">
        <f t="shared" ref="BI730:BI793" si="608">IF(AE730&gt;1,(AF730+AG730)/AE730,1)</f>
        <v>0.26659888866968312</v>
      </c>
      <c r="BT730" s="18"/>
    </row>
    <row r="731" spans="1:72">
      <c r="A731">
        <f t="shared" si="605"/>
        <v>708</v>
      </c>
      <c r="B731" s="30">
        <f t="shared" si="606"/>
        <v>44477</v>
      </c>
      <c r="C731" s="14">
        <f t="shared" si="556"/>
        <v>15</v>
      </c>
      <c r="D731" s="14">
        <f t="shared" si="557"/>
        <v>4</v>
      </c>
      <c r="E731" s="14">
        <f t="shared" si="558"/>
        <v>4</v>
      </c>
      <c r="F731" s="53">
        <f t="shared" si="559"/>
        <v>44477</v>
      </c>
      <c r="G731" s="66">
        <f t="shared" si="560"/>
        <v>3.2</v>
      </c>
      <c r="H731" s="66">
        <f t="shared" si="604"/>
        <v>0.1</v>
      </c>
      <c r="I731" s="172">
        <f t="shared" si="561"/>
        <v>3.8999999999999998E-3</v>
      </c>
      <c r="J731" s="14">
        <f t="shared" si="562"/>
        <v>6</v>
      </c>
      <c r="K731" s="18">
        <f t="shared" si="563"/>
        <v>0.13032594696624097</v>
      </c>
      <c r="L731" s="18">
        <f t="shared" si="564"/>
        <v>6.6666666666666671E-3</v>
      </c>
      <c r="M731" s="6">
        <f t="shared" si="565"/>
        <v>11294.995708817354</v>
      </c>
      <c r="N731" s="6">
        <f t="shared" si="599"/>
        <v>44.05048326438768</v>
      </c>
      <c r="O731" s="6">
        <f t="shared" si="566"/>
        <v>1628185.6653385917</v>
      </c>
      <c r="P731" s="6">
        <f>IF($B731&lt;$D$12,0,IF('Plot Data'!X681&gt;0,'Plot Data'!X681,MAX(0,MIN($D$15,$O731))))</f>
        <v>7870.3703703703704</v>
      </c>
      <c r="Q731" s="97">
        <f t="shared" si="567"/>
        <v>4720.4940219455066</v>
      </c>
      <c r="R731" s="97">
        <f t="shared" si="568"/>
        <v>3149.8763484248648</v>
      </c>
      <c r="S731" s="6">
        <f t="shared" si="569"/>
        <v>9767.9897946821329</v>
      </c>
      <c r="T731" s="6"/>
      <c r="U731" s="6"/>
      <c r="V731" s="6">
        <f t="shared" si="570"/>
        <v>1527.0059141352208</v>
      </c>
      <c r="W731" s="149">
        <f t="shared" si="600"/>
        <v>0.65411154620391088</v>
      </c>
      <c r="X731" s="97">
        <f t="shared" si="571"/>
        <v>4579.1498121940222</v>
      </c>
      <c r="Y731" s="6">
        <f t="shared" si="572"/>
        <v>2634.1489707035416</v>
      </c>
      <c r="Z731" s="6">
        <f t="shared" si="573"/>
        <v>9495.4077655545607</v>
      </c>
      <c r="AA731" s="6">
        <f t="shared" si="574"/>
        <v>10009.766088673457</v>
      </c>
      <c r="AB731" s="6">
        <f t="shared" si="575"/>
        <v>517.19227867015559</v>
      </c>
      <c r="AC731" s="6">
        <f t="shared" si="576"/>
        <v>541.85541429009004</v>
      </c>
      <c r="AD731" s="6">
        <f t="array" ref="AD731">SUM(($A731-A701:A731=J701:J731)*(N701:N731))</f>
        <v>50.426247170340169</v>
      </c>
      <c r="AE731" s="6">
        <f t="shared" si="555"/>
        <v>7490576.3864327054</v>
      </c>
      <c r="AF731" s="6">
        <f t="shared" si="601"/>
        <v>1712524.5787917699</v>
      </c>
      <c r="AG731" s="6">
        <f t="shared" si="602"/>
        <v>268594.059387004</v>
      </c>
      <c r="AH731" s="6">
        <f t="shared" si="577"/>
        <v>3644880.734468984</v>
      </c>
      <c r="AI731" s="6">
        <f t="shared" si="578"/>
        <v>610052.01332477818</v>
      </c>
      <c r="AJ731" s="6">
        <f t="shared" si="579"/>
        <v>35288.253212961914</v>
      </c>
      <c r="AK731" s="6">
        <f t="shared" si="580"/>
        <v>49115.740636794348</v>
      </c>
      <c r="AL731" s="6">
        <f t="shared" si="581"/>
        <v>7689.2882258596564</v>
      </c>
      <c r="AM731" s="6">
        <f t="shared" si="607"/>
        <v>92093.282075615905</v>
      </c>
      <c r="AN731" s="6">
        <f t="shared" si="582"/>
        <v>1162431.7183845402</v>
      </c>
      <c r="AO731" s="6">
        <f t="shared" si="583"/>
        <v>9423.6135673082335</v>
      </c>
      <c r="AP731" s="6">
        <f t="shared" si="584"/>
        <v>53.008418403528985</v>
      </c>
      <c r="AQ731" s="14">
        <f t="shared" si="585"/>
        <v>16</v>
      </c>
      <c r="AR731" s="146">
        <f t="shared" si="586"/>
        <v>0</v>
      </c>
      <c r="AS731" s="146">
        <f t="shared" si="587"/>
        <v>0.53</v>
      </c>
      <c r="AT731" s="146">
        <f t="shared" si="588"/>
        <v>1</v>
      </c>
      <c r="AU731" s="77">
        <f t="shared" si="589"/>
        <v>0</v>
      </c>
      <c r="AV731" s="77">
        <f t="shared" si="590"/>
        <v>5001.5951856928004</v>
      </c>
      <c r="AW731" s="77">
        <f t="shared" si="591"/>
        <v>263.24185187856841</v>
      </c>
      <c r="AX731" s="77">
        <f t="shared" si="592"/>
        <v>247.61000324613286</v>
      </c>
      <c r="AY731" s="6">
        <f t="shared" ref="AY731:AY794" si="609">SUM(AU731:AX731)</f>
        <v>5512.4470408175011</v>
      </c>
      <c r="AZ731" s="6">
        <f t="shared" si="593"/>
        <v>827266.79742106597</v>
      </c>
      <c r="BA731" s="6">
        <f t="shared" si="594"/>
        <v>5834.0078144138015</v>
      </c>
      <c r="BB731" s="6">
        <f t="shared" si="595"/>
        <v>1874000.6273522424</v>
      </c>
      <c r="BC731" s="6">
        <f t="shared" si="596"/>
        <v>374800.12547044887</v>
      </c>
      <c r="BD731" s="6">
        <f t="shared" si="597"/>
        <v>72080.369927622756</v>
      </c>
      <c r="BE731" s="6">
        <f t="shared" si="598"/>
        <v>4666788.1851851828</v>
      </c>
      <c r="BF731" s="6">
        <f t="shared" si="603"/>
        <v>3644880.734468984</v>
      </c>
      <c r="BG731" s="6"/>
      <c r="BH731" s="6"/>
      <c r="BI731" s="51">
        <f t="shared" si="608"/>
        <v>0.26448146791040966</v>
      </c>
      <c r="BT731" s="18"/>
    </row>
    <row r="732" spans="1:72">
      <c r="A732">
        <f t="shared" si="605"/>
        <v>709</v>
      </c>
      <c r="B732" s="30">
        <f t="shared" si="606"/>
        <v>44478</v>
      </c>
      <c r="C732" s="14">
        <f t="shared" si="556"/>
        <v>15</v>
      </c>
      <c r="D732" s="14">
        <f t="shared" si="557"/>
        <v>4</v>
      </c>
      <c r="E732" s="14">
        <f t="shared" si="558"/>
        <v>4</v>
      </c>
      <c r="F732" s="53">
        <f t="shared" si="559"/>
        <v>44478</v>
      </c>
      <c r="G732" s="66">
        <f t="shared" si="560"/>
        <v>3.2</v>
      </c>
      <c r="H732" s="66">
        <f t="shared" si="604"/>
        <v>0.1</v>
      </c>
      <c r="I732" s="172">
        <f t="shared" si="561"/>
        <v>3.8999999999999998E-3</v>
      </c>
      <c r="J732" s="14">
        <f t="shared" si="562"/>
        <v>6</v>
      </c>
      <c r="K732" s="18">
        <f t="shared" si="563"/>
        <v>0.12971970899550891</v>
      </c>
      <c r="L732" s="18">
        <f t="shared" si="564"/>
        <v>6.6666666666666671E-3</v>
      </c>
      <c r="M732" s="6">
        <f t="shared" si="565"/>
        <v>11000.123441754837</v>
      </c>
      <c r="N732" s="6">
        <f t="shared" si="599"/>
        <v>42.90048142284386</v>
      </c>
      <c r="O732" s="6">
        <f t="shared" si="566"/>
        <v>1621922.4535183432</v>
      </c>
      <c r="P732" s="6">
        <f>IF($B732&lt;$D$12,0,IF('Plot Data'!X682&gt;0,'Plot Data'!X682,MAX(0,MIN($D$15,$O732))))</f>
        <v>7870.3703703703704</v>
      </c>
      <c r="Q732" s="97">
        <f t="shared" si="567"/>
        <v>4688.1417699085041</v>
      </c>
      <c r="R732" s="97">
        <f t="shared" si="568"/>
        <v>3182.2286004618672</v>
      </c>
      <c r="S732" s="6">
        <f t="shared" si="569"/>
        <v>9508.760051374953</v>
      </c>
      <c r="T732" s="6"/>
      <c r="U732" s="6"/>
      <c r="V732" s="6">
        <f t="shared" si="570"/>
        <v>1491.3633903798832</v>
      </c>
      <c r="W732" s="149">
        <f t="shared" si="600"/>
        <v>0.65047960432306795</v>
      </c>
      <c r="X732" s="97">
        <f t="shared" si="571"/>
        <v>4553.3062720039588</v>
      </c>
      <c r="Y732" s="6">
        <f t="shared" si="572"/>
        <v>2585.9613933507781</v>
      </c>
      <c r="Z732" s="6">
        <f t="shared" si="573"/>
        <v>9268.019420222854</v>
      </c>
      <c r="AA732" s="6">
        <f t="shared" si="574"/>
        <v>9826.6532947329561</v>
      </c>
      <c r="AB732" s="6">
        <f t="shared" si="575"/>
        <v>507.13146762848845</v>
      </c>
      <c r="AC732" s="6">
        <f t="shared" si="576"/>
        <v>541.11193829193155</v>
      </c>
      <c r="AD732" s="6">
        <f t="array" ref="AD732">SUM(($A732-A702:A732=J702:J732)*(N702:N732))</f>
        <v>49.445318093777622</v>
      </c>
      <c r="AE732" s="6">
        <f t="shared" si="555"/>
        <v>7490526.9411146119</v>
      </c>
      <c r="AF732" s="6">
        <f t="shared" si="601"/>
        <v>1698327.6769704863</v>
      </c>
      <c r="AG732" s="6">
        <f t="shared" si="602"/>
        <v>267237.53149452864</v>
      </c>
      <c r="AH732" s="6">
        <f t="shared" si="577"/>
        <v>3649434.0407409878</v>
      </c>
      <c r="AI732" s="6">
        <f t="shared" si="578"/>
        <v>613234.24192524003</v>
      </c>
      <c r="AJ732" s="6">
        <f t="shared" si="579"/>
        <v>34434.395841143123</v>
      </c>
      <c r="AK732" s="6">
        <f t="shared" si="580"/>
        <v>48049.975294655756</v>
      </c>
      <c r="AL732" s="6">
        <f t="shared" si="581"/>
        <v>7605.8624371024362</v>
      </c>
      <c r="AM732" s="6">
        <f t="shared" si="607"/>
        <v>90090.233572901314</v>
      </c>
      <c r="AN732" s="6">
        <f t="shared" si="582"/>
        <v>1172203.2164104539</v>
      </c>
      <c r="AO732" s="6">
        <f t="shared" si="583"/>
        <v>9473.0588854020116</v>
      </c>
      <c r="AP732" s="6">
        <f t="shared" si="584"/>
        <v>52.167374967138002</v>
      </c>
      <c r="AQ732" s="14">
        <f t="shared" si="585"/>
        <v>16</v>
      </c>
      <c r="AR732" s="146">
        <f t="shared" si="586"/>
        <v>0</v>
      </c>
      <c r="AS732" s="146">
        <f t="shared" si="587"/>
        <v>0.53</v>
      </c>
      <c r="AT732" s="146">
        <f t="shared" si="588"/>
        <v>1</v>
      </c>
      <c r="AU732" s="77">
        <f t="shared" si="589"/>
        <v>0</v>
      </c>
      <c r="AV732" s="77">
        <f t="shared" si="590"/>
        <v>4892.7086020594761</v>
      </c>
      <c r="AW732" s="77">
        <f t="shared" si="591"/>
        <v>257.51097905576188</v>
      </c>
      <c r="AX732" s="77">
        <f t="shared" si="592"/>
        <v>243.08037097497311</v>
      </c>
      <c r="AY732" s="6">
        <f t="shared" si="609"/>
        <v>5393.2999520902113</v>
      </c>
      <c r="AZ732" s="6">
        <f t="shared" si="593"/>
        <v>832660.09737315623</v>
      </c>
      <c r="BA732" s="6">
        <f t="shared" si="594"/>
        <v>5728.7729007511598</v>
      </c>
      <c r="BB732" s="6">
        <f t="shared" si="595"/>
        <v>1885000.7507939972</v>
      </c>
      <c r="BC732" s="6">
        <f t="shared" si="596"/>
        <v>377000.15015879984</v>
      </c>
      <c r="BD732" s="6">
        <f t="shared" si="597"/>
        <v>72587.501395251238</v>
      </c>
      <c r="BE732" s="6">
        <f t="shared" si="598"/>
        <v>4674658.5555555532</v>
      </c>
      <c r="BF732" s="6">
        <f t="shared" si="603"/>
        <v>3649434.0407409878</v>
      </c>
      <c r="BG732" s="6"/>
      <c r="BH732" s="6"/>
      <c r="BI732" s="51">
        <f t="shared" si="608"/>
        <v>0.262406800471708</v>
      </c>
      <c r="BT732" s="18"/>
    </row>
    <row r="733" spans="1:72">
      <c r="A733">
        <f t="shared" si="605"/>
        <v>710</v>
      </c>
      <c r="B733" s="30">
        <f t="shared" si="606"/>
        <v>44479</v>
      </c>
      <c r="C733" s="14">
        <f t="shared" si="556"/>
        <v>15</v>
      </c>
      <c r="D733" s="14">
        <f t="shared" si="557"/>
        <v>4</v>
      </c>
      <c r="E733" s="14">
        <f t="shared" si="558"/>
        <v>4</v>
      </c>
      <c r="F733" s="53">
        <f t="shared" si="559"/>
        <v>44479</v>
      </c>
      <c r="G733" s="66">
        <f t="shared" si="560"/>
        <v>3.2</v>
      </c>
      <c r="H733" s="66">
        <f t="shared" si="604"/>
        <v>0.1</v>
      </c>
      <c r="I733" s="172">
        <f t="shared" si="561"/>
        <v>3.8999999999999998E-3</v>
      </c>
      <c r="J733" s="14">
        <f t="shared" si="562"/>
        <v>6</v>
      </c>
      <c r="K733" s="18">
        <f t="shared" si="563"/>
        <v>0.1291230967464321</v>
      </c>
      <c r="L733" s="18">
        <f t="shared" si="564"/>
        <v>6.6666666666666671E-3</v>
      </c>
      <c r="M733" s="6">
        <f t="shared" si="565"/>
        <v>10701.343183817053</v>
      </c>
      <c r="N733" s="6">
        <f t="shared" si="599"/>
        <v>41.735238416886503</v>
      </c>
      <c r="O733" s="6">
        <f t="shared" si="566"/>
        <v>1615712.6458549006</v>
      </c>
      <c r="P733" s="6">
        <f>IF($B733&lt;$D$12,0,IF('Plot Data'!X683&gt;0,'Plot Data'!X683,MAX(0,MIN($D$15,$O733))))</f>
        <v>7870.3703703703704</v>
      </c>
      <c r="Q733" s="97">
        <f t="shared" si="567"/>
        <v>4656.4445130445183</v>
      </c>
      <c r="R733" s="97">
        <f t="shared" si="568"/>
        <v>3213.9258573258526</v>
      </c>
      <c r="S733" s="6">
        <f t="shared" si="569"/>
        <v>9246.392453206392</v>
      </c>
      <c r="T733" s="6"/>
      <c r="U733" s="6"/>
      <c r="V733" s="6">
        <f t="shared" si="570"/>
        <v>1454.9507306106607</v>
      </c>
      <c r="W733" s="149">
        <f t="shared" si="600"/>
        <v>0.64693812655883198</v>
      </c>
      <c r="X733" s="97">
        <f t="shared" si="571"/>
        <v>4527.8957772010917</v>
      </c>
      <c r="Y733" s="6">
        <f t="shared" si="572"/>
        <v>2535.6573381424423</v>
      </c>
      <c r="Z733" s="6">
        <f t="shared" si="573"/>
        <v>9035.9965670538841</v>
      </c>
      <c r="AA733" s="6">
        <f t="shared" si="574"/>
        <v>9635.4978849412801</v>
      </c>
      <c r="AB733" s="6">
        <f t="shared" si="575"/>
        <v>496.68273939352537</v>
      </c>
      <c r="AC733" s="6">
        <f t="shared" si="576"/>
        <v>538.79838228926076</v>
      </c>
      <c r="AD733" s="6">
        <f t="array" ref="AD733">SUM(($A733-A703:A733=J703:J733)*(N703:N733))</f>
        <v>48.426567090868716</v>
      </c>
      <c r="AE733" s="6">
        <f t="shared" si="555"/>
        <v>7490478.5145475212</v>
      </c>
      <c r="AF733" s="6">
        <f t="shared" si="601"/>
        <v>1684424.8400042353</v>
      </c>
      <c r="AG733" s="6">
        <f t="shared" si="602"/>
        <v>265911.12949976139</v>
      </c>
      <c r="AH733" s="6">
        <f t="shared" si="577"/>
        <v>3653961.936518189</v>
      </c>
      <c r="AI733" s="6">
        <f t="shared" si="578"/>
        <v>616448.16778256593</v>
      </c>
      <c r="AJ733" s="6">
        <f t="shared" si="579"/>
        <v>33564.085119763855</v>
      </c>
      <c r="AK733" s="6">
        <f t="shared" si="580"/>
        <v>46953.791237374833</v>
      </c>
      <c r="AL733" s="6">
        <f t="shared" si="581"/>
        <v>7515.3202271158316</v>
      </c>
      <c r="AM733" s="6">
        <f t="shared" si="607"/>
        <v>88033.196584254518</v>
      </c>
      <c r="AN733" s="6">
        <f t="shared" si="582"/>
        <v>1181699.244158501</v>
      </c>
      <c r="AO733" s="6">
        <f t="shared" si="583"/>
        <v>9521.4854524928796</v>
      </c>
      <c r="AP733" s="6">
        <f t="shared" si="584"/>
        <v>51.276475270071387</v>
      </c>
      <c r="AQ733" s="14">
        <f t="shared" si="585"/>
        <v>16</v>
      </c>
      <c r="AR733" s="146">
        <f t="shared" si="586"/>
        <v>0</v>
      </c>
      <c r="AS733" s="146">
        <f t="shared" si="587"/>
        <v>0.53</v>
      </c>
      <c r="AT733" s="146">
        <f t="shared" si="588"/>
        <v>1</v>
      </c>
      <c r="AU733" s="77">
        <f t="shared" si="589"/>
        <v>0</v>
      </c>
      <c r="AV733" s="77">
        <f t="shared" si="590"/>
        <v>4780.9378099567211</v>
      </c>
      <c r="AW733" s="77">
        <f t="shared" si="591"/>
        <v>251.62830578719584</v>
      </c>
      <c r="AX733" s="77">
        <f t="shared" si="592"/>
        <v>238.35178978538954</v>
      </c>
      <c r="AY733" s="6">
        <f t="shared" si="609"/>
        <v>5270.9179055293071</v>
      </c>
      <c r="AZ733" s="6">
        <f t="shared" si="593"/>
        <v>837931.01527868549</v>
      </c>
      <c r="BA733" s="6">
        <f t="shared" si="594"/>
        <v>5618.8359898722265</v>
      </c>
      <c r="BB733" s="6">
        <f t="shared" si="595"/>
        <v>1895702.0939778143</v>
      </c>
      <c r="BC733" s="6">
        <f t="shared" si="596"/>
        <v>379140.41879556322</v>
      </c>
      <c r="BD733" s="6">
        <f t="shared" si="597"/>
        <v>73084.184134644762</v>
      </c>
      <c r="BE733" s="6">
        <f t="shared" si="598"/>
        <v>4682528.9259259235</v>
      </c>
      <c r="BF733" s="6">
        <f t="shared" si="603"/>
        <v>3653961.936518189</v>
      </c>
      <c r="BG733" s="6"/>
      <c r="BH733" s="6"/>
      <c r="BI733" s="51">
        <f t="shared" si="608"/>
        <v>0.26037535061560896</v>
      </c>
      <c r="BT733" s="18"/>
    </row>
    <row r="734" spans="1:72">
      <c r="A734">
        <f t="shared" si="605"/>
        <v>711</v>
      </c>
      <c r="B734" s="30">
        <f t="shared" si="606"/>
        <v>44480</v>
      </c>
      <c r="C734" s="14">
        <f t="shared" si="556"/>
        <v>15</v>
      </c>
      <c r="D734" s="14">
        <f t="shared" si="557"/>
        <v>4</v>
      </c>
      <c r="E734" s="14">
        <f t="shared" si="558"/>
        <v>4</v>
      </c>
      <c r="F734" s="53">
        <f t="shared" si="559"/>
        <v>44480</v>
      </c>
      <c r="G734" s="66">
        <f t="shared" si="560"/>
        <v>3.2</v>
      </c>
      <c r="H734" s="66">
        <f t="shared" si="604"/>
        <v>0.1</v>
      </c>
      <c r="I734" s="172">
        <f t="shared" si="561"/>
        <v>3.8999999999999998E-3</v>
      </c>
      <c r="J734" s="14">
        <f t="shared" si="562"/>
        <v>6</v>
      </c>
      <c r="K734" s="18">
        <f t="shared" si="563"/>
        <v>0.12853637744955981</v>
      </c>
      <c r="L734" s="18">
        <f t="shared" si="564"/>
        <v>6.6666666666666671E-3</v>
      </c>
      <c r="M734" s="6">
        <f t="shared" si="565"/>
        <v>10399.578281725604</v>
      </c>
      <c r="N734" s="6">
        <f t="shared" si="599"/>
        <v>40.55835529872985</v>
      </c>
      <c r="O734" s="6">
        <f t="shared" si="566"/>
        <v>1609549.5943428529</v>
      </c>
      <c r="P734" s="6">
        <f>IF($B734&lt;$D$12,0,IF('Plot Data'!X684&gt;0,'Plot Data'!X684,MAX(0,MIN($D$15,$O734))))</f>
        <v>7870.3703703703704</v>
      </c>
      <c r="Q734" s="97">
        <f t="shared" si="567"/>
        <v>4625.4268700853845</v>
      </c>
      <c r="R734" s="97">
        <f t="shared" si="568"/>
        <v>3244.9435002849859</v>
      </c>
      <c r="S734" s="6">
        <f t="shared" si="569"/>
        <v>8981.6873898716622</v>
      </c>
      <c r="T734" s="6"/>
      <c r="U734" s="6"/>
      <c r="V734" s="6">
        <f t="shared" si="570"/>
        <v>1417.8908918539414</v>
      </c>
      <c r="W734" s="149">
        <f t="shared" si="600"/>
        <v>0.64348852413351632</v>
      </c>
      <c r="X734" s="97">
        <f t="shared" si="571"/>
        <v>4502.9230103683039</v>
      </c>
      <c r="Y734" s="6">
        <f t="shared" si="572"/>
        <v>2483.4136969676269</v>
      </c>
      <c r="Z734" s="6">
        <f t="shared" si="573"/>
        <v>8800.0987534038704</v>
      </c>
      <c r="AA734" s="6">
        <f t="shared" si="574"/>
        <v>9436.9720484769823</v>
      </c>
      <c r="AB734" s="6">
        <f t="shared" si="575"/>
        <v>485.86977180332428</v>
      </c>
      <c r="AC734" s="6">
        <f t="shared" si="576"/>
        <v>539.23931969545981</v>
      </c>
      <c r="AD734" s="6">
        <f t="array" ref="AD734">SUM(($A734-A704:A734=J704:J734)*(N704:N734))</f>
        <v>47.372302750824112</v>
      </c>
      <c r="AE734" s="6">
        <f t="shared" si="555"/>
        <v>7490431.1422447702</v>
      </c>
      <c r="AF734" s="6">
        <f t="shared" si="601"/>
        <v>1670817.7257442784</v>
      </c>
      <c r="AG734" s="6">
        <f t="shared" si="602"/>
        <v>264615.74246762448</v>
      </c>
      <c r="AH734" s="6">
        <f t="shared" si="577"/>
        <v>3658464.8595285574</v>
      </c>
      <c r="AI734" s="6">
        <f t="shared" si="578"/>
        <v>619693.11128285096</v>
      </c>
      <c r="AJ734" s="6">
        <f t="shared" si="579"/>
        <v>32680.150951117954</v>
      </c>
      <c r="AK734" s="6">
        <f t="shared" si="580"/>
        <v>45831.048170498398</v>
      </c>
      <c r="AL734" s="6">
        <f t="shared" si="581"/>
        <v>7414.5783764728722</v>
      </c>
      <c r="AM734" s="6">
        <f t="shared" si="607"/>
        <v>85925.777498089214</v>
      </c>
      <c r="AN734" s="6">
        <f t="shared" si="582"/>
        <v>1190913.925723356</v>
      </c>
      <c r="AO734" s="6">
        <f t="shared" si="583"/>
        <v>9568.8577552437037</v>
      </c>
      <c r="AP734" s="6">
        <f t="shared" si="584"/>
        <v>50.343528412601827</v>
      </c>
      <c r="AQ734" s="14">
        <f t="shared" si="585"/>
        <v>16</v>
      </c>
      <c r="AR734" s="146">
        <f t="shared" si="586"/>
        <v>0</v>
      </c>
      <c r="AS734" s="146">
        <f t="shared" si="587"/>
        <v>0.53</v>
      </c>
      <c r="AT734" s="146">
        <f t="shared" si="588"/>
        <v>1</v>
      </c>
      <c r="AU734" s="77">
        <f t="shared" si="589"/>
        <v>0</v>
      </c>
      <c r="AV734" s="77">
        <f t="shared" si="590"/>
        <v>4666.4477780822072</v>
      </c>
      <c r="AW734" s="77">
        <f t="shared" si="591"/>
        <v>245.60251463590564</v>
      </c>
      <c r="AX734" s="77">
        <f t="shared" si="592"/>
        <v>233.44088751495696</v>
      </c>
      <c r="AY734" s="6">
        <f t="shared" si="609"/>
        <v>5145.4911802330689</v>
      </c>
      <c r="AZ734" s="6">
        <f t="shared" si="593"/>
        <v>843076.50645891856</v>
      </c>
      <c r="BA734" s="6">
        <f t="shared" si="594"/>
        <v>5504.5932715452009</v>
      </c>
      <c r="BB734" s="6">
        <f t="shared" si="595"/>
        <v>1906101.6722595398</v>
      </c>
      <c r="BC734" s="6">
        <f t="shared" si="596"/>
        <v>381220.33445190836</v>
      </c>
      <c r="BD734" s="6">
        <f t="shared" si="597"/>
        <v>73570.053906448084</v>
      </c>
      <c r="BE734" s="6">
        <f t="shared" si="598"/>
        <v>4690399.2962962938</v>
      </c>
      <c r="BF734" s="6">
        <f t="shared" si="603"/>
        <v>3658464.8595285574</v>
      </c>
      <c r="BG734" s="6"/>
      <c r="BH734" s="6"/>
      <c r="BI734" s="51">
        <f t="shared" si="608"/>
        <v>0.2583874588067947</v>
      </c>
      <c r="BT734" s="18"/>
    </row>
    <row r="735" spans="1:72">
      <c r="A735">
        <f t="shared" si="605"/>
        <v>712</v>
      </c>
      <c r="B735" s="30">
        <f t="shared" si="606"/>
        <v>44481</v>
      </c>
      <c r="C735" s="14">
        <f t="shared" si="556"/>
        <v>15</v>
      </c>
      <c r="D735" s="14">
        <f t="shared" si="557"/>
        <v>4</v>
      </c>
      <c r="E735" s="14">
        <f t="shared" si="558"/>
        <v>4</v>
      </c>
      <c r="F735" s="53">
        <f t="shared" si="559"/>
        <v>44481</v>
      </c>
      <c r="G735" s="66">
        <f t="shared" si="560"/>
        <v>3.2</v>
      </c>
      <c r="H735" s="66">
        <f t="shared" si="604"/>
        <v>0.1</v>
      </c>
      <c r="I735" s="172">
        <f t="shared" si="561"/>
        <v>3.8999999999999998E-3</v>
      </c>
      <c r="J735" s="14">
        <f t="shared" si="562"/>
        <v>6</v>
      </c>
      <c r="K735" s="18">
        <f t="shared" si="563"/>
        <v>0.12795978423844753</v>
      </c>
      <c r="L735" s="18">
        <f t="shared" si="564"/>
        <v>6.6666666666666671E-3</v>
      </c>
      <c r="M735" s="6">
        <f t="shared" si="565"/>
        <v>10095.706622413638</v>
      </c>
      <c r="N735" s="6">
        <f t="shared" si="599"/>
        <v>39.373255827413189</v>
      </c>
      <c r="O735" s="6">
        <f t="shared" si="566"/>
        <v>1603430.2637383854</v>
      </c>
      <c r="P735" s="6">
        <f>IF($B735&lt;$D$12,0,IF('Plot Data'!X685&gt;0,'Plot Data'!X685,MAX(0,MIN($D$15,$O735))))</f>
        <v>7870.3703703703704</v>
      </c>
      <c r="Q735" s="97">
        <f t="shared" si="567"/>
        <v>4595.1039176728691</v>
      </c>
      <c r="R735" s="97">
        <f t="shared" si="568"/>
        <v>3275.2664526975013</v>
      </c>
      <c r="S735" s="6">
        <f t="shared" si="569"/>
        <v>8715.4045105082296</v>
      </c>
      <c r="T735" s="6"/>
      <c r="U735" s="6"/>
      <c r="V735" s="6">
        <f t="shared" si="570"/>
        <v>1380.3021119054081</v>
      </c>
      <c r="W735" s="149">
        <f t="shared" si="600"/>
        <v>0.64013192652308859</v>
      </c>
      <c r="X735" s="97">
        <f t="shared" si="571"/>
        <v>4478.3927536826941</v>
      </c>
      <c r="Y735" s="6">
        <f t="shared" si="572"/>
        <v>2429.3488590166212</v>
      </c>
      <c r="Z735" s="6">
        <f t="shared" si="573"/>
        <v>8561.0745470536422</v>
      </c>
      <c r="AA735" s="6">
        <f t="shared" si="574"/>
        <v>9231.5256642631612</v>
      </c>
      <c r="AB735" s="6">
        <f t="shared" si="575"/>
        <v>474.77038827772799</v>
      </c>
      <c r="AC735" s="6">
        <f t="shared" si="576"/>
        <v>535.02413486200658</v>
      </c>
      <c r="AD735" s="6">
        <f t="array" ref="AD735">SUM(($A735-A705:A735=J705:J735)*(N705:N735))</f>
        <v>46.290112857078476</v>
      </c>
      <c r="AE735" s="6">
        <f t="shared" si="555"/>
        <v>7490384.8521319134</v>
      </c>
      <c r="AF735" s="6">
        <f t="shared" si="601"/>
        <v>1657507.2173160973</v>
      </c>
      <c r="AG735" s="6">
        <f t="shared" si="602"/>
        <v>263352.15151970927</v>
      </c>
      <c r="AH735" s="6">
        <f t="shared" si="577"/>
        <v>3662943.25228224</v>
      </c>
      <c r="AI735" s="6">
        <f t="shared" si="578"/>
        <v>622968.37773554842</v>
      </c>
      <c r="AJ735" s="6">
        <f t="shared" si="579"/>
        <v>31785.434167461328</v>
      </c>
      <c r="AK735" s="6">
        <f t="shared" si="580"/>
        <v>44685.826665011147</v>
      </c>
      <c r="AL735" s="6">
        <f t="shared" si="581"/>
        <v>7308.034517031515</v>
      </c>
      <c r="AM735" s="6">
        <f t="shared" si="607"/>
        <v>83779.295349503984</v>
      </c>
      <c r="AN735" s="6">
        <f t="shared" si="582"/>
        <v>1199834.5579288001</v>
      </c>
      <c r="AO735" s="6">
        <f t="shared" si="583"/>
        <v>9615.1478681007829</v>
      </c>
      <c r="AP735" s="6">
        <f t="shared" si="584"/>
        <v>49.369607809244243</v>
      </c>
      <c r="AQ735" s="14">
        <f t="shared" si="585"/>
        <v>16</v>
      </c>
      <c r="AR735" s="146">
        <f t="shared" si="586"/>
        <v>0</v>
      </c>
      <c r="AS735" s="146">
        <f t="shared" si="587"/>
        <v>0.53</v>
      </c>
      <c r="AT735" s="146">
        <f t="shared" si="588"/>
        <v>1</v>
      </c>
      <c r="AU735" s="77">
        <f t="shared" si="589"/>
        <v>0</v>
      </c>
      <c r="AV735" s="77">
        <f t="shared" si="590"/>
        <v>4549.6242715116305</v>
      </c>
      <c r="AW735" s="77">
        <f t="shared" si="591"/>
        <v>239.4539090269279</v>
      </c>
      <c r="AX735" s="77">
        <f t="shared" si="592"/>
        <v>228.3587927475624</v>
      </c>
      <c r="AY735" s="6">
        <f t="shared" si="609"/>
        <v>5017.4369732861214</v>
      </c>
      <c r="AZ735" s="6">
        <f t="shared" si="593"/>
        <v>848093.94343220466</v>
      </c>
      <c r="BA735" s="6">
        <f t="shared" si="594"/>
        <v>5386.4791839217733</v>
      </c>
      <c r="BB735" s="6">
        <f t="shared" si="595"/>
        <v>1916197.3788819534</v>
      </c>
      <c r="BC735" s="6">
        <f t="shared" si="596"/>
        <v>383239.4757763911</v>
      </c>
      <c r="BD735" s="6">
        <f t="shared" si="597"/>
        <v>74044.824294725811</v>
      </c>
      <c r="BE735" s="6">
        <f t="shared" si="598"/>
        <v>4698269.6666666642</v>
      </c>
      <c r="BF735" s="6">
        <f t="shared" si="603"/>
        <v>3662943.25228224</v>
      </c>
      <c r="BG735" s="6"/>
      <c r="BH735" s="6"/>
      <c r="BI735" s="51">
        <f t="shared" si="608"/>
        <v>0.25644334793947093</v>
      </c>
      <c r="BT735" s="18"/>
    </row>
    <row r="736" spans="1:72">
      <c r="A736">
        <f t="shared" si="605"/>
        <v>713</v>
      </c>
      <c r="B736" s="30">
        <f t="shared" si="606"/>
        <v>44482</v>
      </c>
      <c r="C736" s="14">
        <f t="shared" si="556"/>
        <v>15</v>
      </c>
      <c r="D736" s="14">
        <f t="shared" si="557"/>
        <v>4</v>
      </c>
      <c r="E736" s="14">
        <f t="shared" si="558"/>
        <v>4</v>
      </c>
      <c r="F736" s="53">
        <f t="shared" si="559"/>
        <v>44482</v>
      </c>
      <c r="G736" s="66">
        <f t="shared" si="560"/>
        <v>3.2</v>
      </c>
      <c r="H736" s="66">
        <f t="shared" si="604"/>
        <v>0.1</v>
      </c>
      <c r="I736" s="172">
        <f t="shared" si="561"/>
        <v>3.8999999999999998E-3</v>
      </c>
      <c r="J736" s="14">
        <f t="shared" si="562"/>
        <v>6</v>
      </c>
      <c r="K736" s="18">
        <f t="shared" si="563"/>
        <v>0.12739351705928037</v>
      </c>
      <c r="L736" s="18">
        <f t="shared" si="564"/>
        <v>6.6666666666666671E-3</v>
      </c>
      <c r="M736" s="6">
        <f t="shared" si="565"/>
        <v>9790.6631015198054</v>
      </c>
      <c r="N736" s="6">
        <f t="shared" si="599"/>
        <v>38.18358609592724</v>
      </c>
      <c r="O736" s="6">
        <f t="shared" si="566"/>
        <v>1597345.0565983839</v>
      </c>
      <c r="P736" s="6">
        <f>IF($B736&lt;$D$12,0,IF('Plot Data'!X686&gt;0,'Plot Data'!X686,MAX(0,MIN($D$15,$O736))))</f>
        <v>7870.3703703703704</v>
      </c>
      <c r="Q736" s="97">
        <f t="shared" si="567"/>
        <v>4565.5006358914052</v>
      </c>
      <c r="R736" s="97">
        <f t="shared" si="568"/>
        <v>3304.8697344789657</v>
      </c>
      <c r="S736" s="6">
        <f t="shared" si="569"/>
        <v>8448.3513037786815</v>
      </c>
      <c r="T736" s="6"/>
      <c r="U736" s="6"/>
      <c r="V736" s="6">
        <f t="shared" si="570"/>
        <v>1342.311797741123</v>
      </c>
      <c r="W736" s="149">
        <f t="shared" si="600"/>
        <v>0.63686915979753034</v>
      </c>
      <c r="X736" s="97">
        <f t="shared" si="571"/>
        <v>4454.3098801338356</v>
      </c>
      <c r="Y736" s="6">
        <f t="shared" si="572"/>
        <v>2373.8519413886402</v>
      </c>
      <c r="Z736" s="6">
        <f t="shared" si="573"/>
        <v>8319.6626253804843</v>
      </c>
      <c r="AA736" s="6">
        <f t="shared" si="574"/>
        <v>9020.6373772768311</v>
      </c>
      <c r="AB736" s="6">
        <f t="shared" si="575"/>
        <v>463.4009710111427</v>
      </c>
      <c r="AC736" s="6">
        <f t="shared" si="576"/>
        <v>531.67966284532315</v>
      </c>
      <c r="AD736" s="6">
        <f t="array" ref="AD736">SUM(($A736-A706:A736=J706:J736)*(N706:N736))</f>
        <v>45.18159467358641</v>
      </c>
      <c r="AE736" s="6">
        <f t="shared" si="555"/>
        <v>7490339.6705372399</v>
      </c>
      <c r="AF736" s="6">
        <f t="shared" si="601"/>
        <v>1644493.3653764273</v>
      </c>
      <c r="AG736" s="6">
        <f t="shared" si="602"/>
        <v>262121.03047772573</v>
      </c>
      <c r="AH736" s="6">
        <f t="shared" si="577"/>
        <v>3667397.5621623737</v>
      </c>
      <c r="AI736" s="6">
        <f t="shared" si="578"/>
        <v>626273.24747002742</v>
      </c>
      <c r="AJ736" s="6">
        <f t="shared" si="579"/>
        <v>30882.582702212007</v>
      </c>
      <c r="AK736" s="6">
        <f t="shared" si="580"/>
        <v>43521.450942103664</v>
      </c>
      <c r="AL736" s="6">
        <f t="shared" si="581"/>
        <v>7194.5742305237491</v>
      </c>
      <c r="AM736" s="6">
        <f t="shared" si="607"/>
        <v>81598.607874839421</v>
      </c>
      <c r="AN736" s="6">
        <f t="shared" si="582"/>
        <v>1208455.8571758319</v>
      </c>
      <c r="AO736" s="6">
        <f t="shared" si="583"/>
        <v>9660.3294627743689</v>
      </c>
      <c r="AP736" s="6">
        <f t="shared" si="584"/>
        <v>48.358292509313678</v>
      </c>
      <c r="AQ736" s="14">
        <f t="shared" si="585"/>
        <v>16</v>
      </c>
      <c r="AR736" s="146">
        <f t="shared" si="586"/>
        <v>0</v>
      </c>
      <c r="AS736" s="146">
        <f t="shared" si="587"/>
        <v>0.53</v>
      </c>
      <c r="AT736" s="146">
        <f t="shared" si="588"/>
        <v>1</v>
      </c>
      <c r="AU736" s="77">
        <f t="shared" si="589"/>
        <v>0</v>
      </c>
      <c r="AV736" s="77">
        <f t="shared" si="590"/>
        <v>4430.8497223388486</v>
      </c>
      <c r="AW736" s="77">
        <f t="shared" si="591"/>
        <v>233.20261696520254</v>
      </c>
      <c r="AX736" s="77">
        <f t="shared" si="592"/>
        <v>223.14208249053215</v>
      </c>
      <c r="AY736" s="6">
        <f t="shared" si="609"/>
        <v>4887.1944217945829</v>
      </c>
      <c r="AZ736" s="6">
        <f t="shared" si="593"/>
        <v>852981.13785399927</v>
      </c>
      <c r="BA736" s="6">
        <f t="shared" si="594"/>
        <v>5264.900699367181</v>
      </c>
      <c r="BB736" s="6">
        <f t="shared" si="595"/>
        <v>1925988.0419834731</v>
      </c>
      <c r="BC736" s="6">
        <f t="shared" si="596"/>
        <v>385197.60839669505</v>
      </c>
      <c r="BD736" s="6">
        <f t="shared" si="597"/>
        <v>74508.225265736954</v>
      </c>
      <c r="BE736" s="6">
        <f t="shared" si="598"/>
        <v>4706140.0370370345</v>
      </c>
      <c r="BF736" s="6">
        <f t="shared" si="603"/>
        <v>3667397.5621623737</v>
      </c>
      <c r="BG736" s="6"/>
      <c r="BH736" s="6"/>
      <c r="BI736" s="51">
        <f t="shared" si="608"/>
        <v>0.25454311549497494</v>
      </c>
      <c r="BT736" s="18"/>
    </row>
    <row r="737" spans="1:72">
      <c r="A737">
        <f t="shared" si="605"/>
        <v>714</v>
      </c>
      <c r="B737" s="30">
        <f t="shared" si="606"/>
        <v>44483</v>
      </c>
      <c r="C737" s="14">
        <f t="shared" si="556"/>
        <v>15</v>
      </c>
      <c r="D737" s="14">
        <f t="shared" si="557"/>
        <v>4</v>
      </c>
      <c r="E737" s="14">
        <f t="shared" si="558"/>
        <v>4</v>
      </c>
      <c r="F737" s="53">
        <f t="shared" si="559"/>
        <v>44483</v>
      </c>
      <c r="G737" s="66">
        <f t="shared" si="560"/>
        <v>3.2</v>
      </c>
      <c r="H737" s="66">
        <f t="shared" si="604"/>
        <v>0.1</v>
      </c>
      <c r="I737" s="172">
        <f t="shared" si="561"/>
        <v>3.8999999999999998E-3</v>
      </c>
      <c r="J737" s="14">
        <f t="shared" si="562"/>
        <v>6</v>
      </c>
      <c r="K737" s="18">
        <f t="shared" si="563"/>
        <v>0.12683773952105384</v>
      </c>
      <c r="L737" s="18">
        <f t="shared" si="564"/>
        <v>6.6666666666666671E-3</v>
      </c>
      <c r="M737" s="6">
        <f t="shared" si="565"/>
        <v>9485.2032668969296</v>
      </c>
      <c r="N737" s="6">
        <f t="shared" si="599"/>
        <v>36.992292740898023</v>
      </c>
      <c r="O737" s="6">
        <f t="shared" si="566"/>
        <v>1591289.8662260054</v>
      </c>
      <c r="P737" s="6">
        <f>IF($B737&lt;$D$12,0,IF('Plot Data'!X687&gt;0,'Plot Data'!X687,MAX(0,MIN($D$15,$O737))))</f>
        <v>7870.3703703703704</v>
      </c>
      <c r="Q737" s="97">
        <f t="shared" si="567"/>
        <v>4536.628887334572</v>
      </c>
      <c r="R737" s="97">
        <f t="shared" si="568"/>
        <v>3333.7414830357975</v>
      </c>
      <c r="S737" s="6">
        <f t="shared" si="569"/>
        <v>8181.1790971350738</v>
      </c>
      <c r="T737" s="6"/>
      <c r="U737" s="6"/>
      <c r="V737" s="6">
        <f t="shared" si="570"/>
        <v>1304.0241697618555</v>
      </c>
      <c r="W737" s="149">
        <f t="shared" si="600"/>
        <v>0.63370080365365933</v>
      </c>
      <c r="X737" s="97">
        <f t="shared" si="571"/>
        <v>4430.6763152340864</v>
      </c>
      <c r="Y737" s="6">
        <f t="shared" si="572"/>
        <v>2317.0048550557135</v>
      </c>
      <c r="Z737" s="6">
        <f t="shared" si="573"/>
        <v>8076.5652979309107</v>
      </c>
      <c r="AA737" s="6">
        <f t="shared" si="574"/>
        <v>8804.6184492117118</v>
      </c>
      <c r="AB737" s="6">
        <f t="shared" si="575"/>
        <v>451.79982835269419</v>
      </c>
      <c r="AC737" s="6">
        <f t="shared" si="576"/>
        <v>527.70633215170153</v>
      </c>
      <c r="AD737" s="6">
        <f t="array" ref="AD737">SUM(($A737-A707:A737=J707:J737)*(N707:N737))</f>
        <v>44.05048326438768</v>
      </c>
      <c r="AE737" s="6">
        <f t="shared" si="555"/>
        <v>7490295.6200539758</v>
      </c>
      <c r="AF737" s="6">
        <f t="shared" si="601"/>
        <v>1631775.5573919576</v>
      </c>
      <c r="AG737" s="6">
        <f t="shared" si="602"/>
        <v>260922.95888006431</v>
      </c>
      <c r="AH737" s="6">
        <f t="shared" si="577"/>
        <v>3671828.2384776077</v>
      </c>
      <c r="AI737" s="6">
        <f t="shared" si="578"/>
        <v>629606.98895306326</v>
      </c>
      <c r="AJ737" s="6">
        <f t="shared" si="579"/>
        <v>29974.215816122309</v>
      </c>
      <c r="AK737" s="6">
        <f t="shared" si="580"/>
        <v>42341.597962470165</v>
      </c>
      <c r="AL737" s="6">
        <f t="shared" si="581"/>
        <v>7074.6172434603541</v>
      </c>
      <c r="AM737" s="6">
        <f t="shared" si="607"/>
        <v>79390.431022052828</v>
      </c>
      <c r="AN737" s="6">
        <f t="shared" si="582"/>
        <v>1216771.4453292156</v>
      </c>
      <c r="AO737" s="6">
        <f t="shared" si="583"/>
        <v>9704.3799460387563</v>
      </c>
      <c r="AP737" s="6">
        <f t="shared" si="584"/>
        <v>47.313232271551897</v>
      </c>
      <c r="AQ737" s="14">
        <f t="shared" si="585"/>
        <v>16</v>
      </c>
      <c r="AR737" s="146">
        <f t="shared" si="586"/>
        <v>0</v>
      </c>
      <c r="AS737" s="146">
        <f t="shared" si="587"/>
        <v>0.53</v>
      </c>
      <c r="AT737" s="146">
        <f t="shared" si="588"/>
        <v>1</v>
      </c>
      <c r="AU737" s="77">
        <f t="shared" si="589"/>
        <v>0</v>
      </c>
      <c r="AV737" s="77">
        <f t="shared" si="590"/>
        <v>4310.5010344415095</v>
      </c>
      <c r="AW737" s="77">
        <f t="shared" si="591"/>
        <v>226.86847549692152</v>
      </c>
      <c r="AX737" s="77">
        <f t="shared" si="592"/>
        <v>217.79845637523707</v>
      </c>
      <c r="AY737" s="6">
        <f t="shared" si="609"/>
        <v>4755.1679663136683</v>
      </c>
      <c r="AZ737" s="6">
        <f t="shared" si="593"/>
        <v>857736.30582031293</v>
      </c>
      <c r="BA737" s="6">
        <f t="shared" si="594"/>
        <v>5140.2793485806324</v>
      </c>
      <c r="BB737" s="6">
        <f t="shared" si="595"/>
        <v>1935473.2452503701</v>
      </c>
      <c r="BC737" s="6">
        <f t="shared" si="596"/>
        <v>387094.64905007445</v>
      </c>
      <c r="BD737" s="6">
        <f t="shared" si="597"/>
        <v>74960.025094089651</v>
      </c>
      <c r="BE737" s="6">
        <f t="shared" si="598"/>
        <v>4714010.4074074049</v>
      </c>
      <c r="BF737" s="6">
        <f t="shared" si="603"/>
        <v>3671828.2384776077</v>
      </c>
      <c r="BG737" s="6"/>
      <c r="BH737" s="6"/>
      <c r="BI737" s="51">
        <f t="shared" si="608"/>
        <v>0.2526867579437917</v>
      </c>
      <c r="BT737" s="18"/>
    </row>
    <row r="738" spans="1:72">
      <c r="A738">
        <f t="shared" si="605"/>
        <v>715</v>
      </c>
      <c r="B738" s="30">
        <f t="shared" si="606"/>
        <v>44484</v>
      </c>
      <c r="C738" s="14">
        <f t="shared" si="556"/>
        <v>15</v>
      </c>
      <c r="D738" s="14">
        <f t="shared" si="557"/>
        <v>4</v>
      </c>
      <c r="E738" s="14">
        <f t="shared" si="558"/>
        <v>4</v>
      </c>
      <c r="F738" s="53">
        <f t="shared" si="559"/>
        <v>44484</v>
      </c>
      <c r="G738" s="66">
        <f t="shared" si="560"/>
        <v>3.2</v>
      </c>
      <c r="H738" s="66">
        <f t="shared" si="604"/>
        <v>0.1</v>
      </c>
      <c r="I738" s="172">
        <f t="shared" si="561"/>
        <v>3.8999999999999998E-3</v>
      </c>
      <c r="J738" s="14">
        <f t="shared" si="562"/>
        <v>6</v>
      </c>
      <c r="K738" s="18">
        <f t="shared" si="563"/>
        <v>0.12629258519943573</v>
      </c>
      <c r="L738" s="18">
        <f t="shared" si="564"/>
        <v>6.6666666666666671E-3</v>
      </c>
      <c r="M738" s="6">
        <f t="shared" si="565"/>
        <v>9180.1151878558212</v>
      </c>
      <c r="N738" s="6">
        <f t="shared" si="599"/>
        <v>35.802449232637699</v>
      </c>
      <c r="O738" s="6">
        <f t="shared" si="566"/>
        <v>1585259.0032697301</v>
      </c>
      <c r="P738" s="6">
        <f>IF($B738&lt;$D$12,0,IF('Plot Data'!X688&gt;0,'Plot Data'!X688,MAX(0,MIN($D$15,$O738))))</f>
        <v>7870.3703703703704</v>
      </c>
      <c r="Q738" s="97">
        <f t="shared" si="567"/>
        <v>4508.5013467300514</v>
      </c>
      <c r="R738" s="97">
        <f t="shared" si="568"/>
        <v>3361.8690236403195</v>
      </c>
      <c r="S738" s="6">
        <f t="shared" si="569"/>
        <v>7914.5661333803637</v>
      </c>
      <c r="T738" s="6"/>
      <c r="U738" s="6"/>
      <c r="V738" s="6">
        <f t="shared" si="570"/>
        <v>1265.5490544754575</v>
      </c>
      <c r="W738" s="149">
        <f t="shared" si="600"/>
        <v>0.63062717818073621</v>
      </c>
      <c r="X738" s="97">
        <f t="shared" si="571"/>
        <v>4407.4929033674316</v>
      </c>
      <c r="Y738" s="6">
        <f t="shared" si="572"/>
        <v>2258.999141763471</v>
      </c>
      <c r="Z738" s="6">
        <f t="shared" si="573"/>
        <v>7832.5304812158447</v>
      </c>
      <c r="AA738" s="6">
        <f t="shared" si="574"/>
        <v>8584.19673870119</v>
      </c>
      <c r="AB738" s="6">
        <f t="shared" si="575"/>
        <v>440.0049376701935</v>
      </c>
      <c r="AC738" s="6">
        <f t="shared" si="576"/>
        <v>523.11908240064633</v>
      </c>
      <c r="AD738" s="6">
        <f t="array" ref="AD738">SUM(($A738-A708:A738=J708:J738)*(N708:N738))</f>
        <v>42.90048142284386</v>
      </c>
      <c r="AE738" s="6">
        <f t="shared" si="555"/>
        <v>7490252.7195725534</v>
      </c>
      <c r="AF738" s="6">
        <f t="shared" si="601"/>
        <v>1619352.489911847</v>
      </c>
      <c r="AG738" s="6">
        <f t="shared" si="602"/>
        <v>259758.41826895147</v>
      </c>
      <c r="AH738" s="6">
        <f t="shared" si="577"/>
        <v>3676235.7313809753</v>
      </c>
      <c r="AI738" s="6">
        <f t="shared" si="578"/>
        <v>632968.85797670356</v>
      </c>
      <c r="AJ738" s="6">
        <f t="shared" si="579"/>
        <v>29062.801380998815</v>
      </c>
      <c r="AK738" s="6">
        <f t="shared" si="580"/>
        <v>41149.926767314624</v>
      </c>
      <c r="AL738" s="6">
        <f t="shared" si="581"/>
        <v>6948.6026173070577</v>
      </c>
      <c r="AM738" s="6">
        <f t="shared" si="607"/>
        <v>77161.3307656205</v>
      </c>
      <c r="AN738" s="6">
        <f t="shared" si="582"/>
        <v>1224775.8912684403</v>
      </c>
      <c r="AO738" s="6">
        <f t="shared" si="583"/>
        <v>9747.280427461601</v>
      </c>
      <c r="AP738" s="6">
        <f t="shared" si="584"/>
        <v>46.23812287905249</v>
      </c>
      <c r="AQ738" s="14">
        <f t="shared" si="585"/>
        <v>16</v>
      </c>
      <c r="AR738" s="146">
        <f t="shared" si="586"/>
        <v>0</v>
      </c>
      <c r="AS738" s="146">
        <f t="shared" si="587"/>
        <v>0.53</v>
      </c>
      <c r="AT738" s="146">
        <f t="shared" si="588"/>
        <v>1</v>
      </c>
      <c r="AU738" s="77">
        <f t="shared" si="589"/>
        <v>0</v>
      </c>
      <c r="AV738" s="77">
        <f t="shared" si="590"/>
        <v>4188.9501318790735</v>
      </c>
      <c r="AW738" s="77">
        <f t="shared" si="591"/>
        <v>220.47105957258282</v>
      </c>
      <c r="AX738" s="77">
        <f t="shared" si="592"/>
        <v>212.34591932576629</v>
      </c>
      <c r="AY738" s="6">
        <f t="shared" si="609"/>
        <v>4621.7671107774222</v>
      </c>
      <c r="AZ738" s="6">
        <f t="shared" si="593"/>
        <v>862358.07293109037</v>
      </c>
      <c r="BA738" s="6">
        <f t="shared" si="594"/>
        <v>5013.0393585749134</v>
      </c>
      <c r="BB738" s="6">
        <f t="shared" si="595"/>
        <v>1944653.360438226</v>
      </c>
      <c r="BC738" s="6">
        <f t="shared" si="596"/>
        <v>388930.67208764562</v>
      </c>
      <c r="BD738" s="6">
        <f t="shared" si="597"/>
        <v>75400.030031759845</v>
      </c>
      <c r="BE738" s="6">
        <f t="shared" si="598"/>
        <v>4721880.7777777752</v>
      </c>
      <c r="BF738" s="6">
        <f t="shared" si="603"/>
        <v>3676235.7313809753</v>
      </c>
      <c r="BG738" s="6"/>
      <c r="BH738" s="6"/>
      <c r="BI738" s="51">
        <f t="shared" si="608"/>
        <v>0.25087416653787264</v>
      </c>
      <c r="BT738" s="18"/>
    </row>
    <row r="739" spans="1:72">
      <c r="A739">
        <f t="shared" si="605"/>
        <v>716</v>
      </c>
      <c r="B739" s="30">
        <f t="shared" si="606"/>
        <v>44485</v>
      </c>
      <c r="C739" s="14">
        <f t="shared" si="556"/>
        <v>15</v>
      </c>
      <c r="D739" s="14">
        <f t="shared" si="557"/>
        <v>4</v>
      </c>
      <c r="E739" s="14">
        <f t="shared" si="558"/>
        <v>4</v>
      </c>
      <c r="F739" s="53">
        <f t="shared" si="559"/>
        <v>44485</v>
      </c>
      <c r="G739" s="66">
        <f t="shared" si="560"/>
        <v>3.2</v>
      </c>
      <c r="H739" s="66">
        <f t="shared" si="604"/>
        <v>0.1</v>
      </c>
      <c r="I739" s="172">
        <f t="shared" si="561"/>
        <v>3.8999999999999998E-3</v>
      </c>
      <c r="J739" s="14">
        <f t="shared" si="562"/>
        <v>6</v>
      </c>
      <c r="K739" s="18">
        <f t="shared" si="563"/>
        <v>0.12575815568514467</v>
      </c>
      <c r="L739" s="18">
        <f t="shared" si="564"/>
        <v>6.6666666666666671E-3</v>
      </c>
      <c r="M739" s="6">
        <f t="shared" si="565"/>
        <v>8876.1472150030568</v>
      </c>
      <c r="N739" s="6">
        <f t="shared" si="599"/>
        <v>34.616974138511921</v>
      </c>
      <c r="O739" s="6">
        <f t="shared" si="566"/>
        <v>1579246.9027081169</v>
      </c>
      <c r="P739" s="6">
        <f>IF($B739&lt;$D$12,0,IF('Plot Data'!X689&gt;0,'Plot Data'!X689,MAX(0,MIN($D$15,$O739))))</f>
        <v>7870.3703703703704</v>
      </c>
      <c r="Q739" s="97">
        <f t="shared" si="567"/>
        <v>4481.1281868010001</v>
      </c>
      <c r="R739" s="97">
        <f t="shared" si="568"/>
        <v>3389.2421835693704</v>
      </c>
      <c r="S739" s="6">
        <f t="shared" si="569"/>
        <v>7649.155263195541</v>
      </c>
      <c r="T739" s="6"/>
      <c r="U739" s="6"/>
      <c r="V739" s="6">
        <f t="shared" si="570"/>
        <v>1226.9919518075167</v>
      </c>
      <c r="W739" s="149">
        <f t="shared" si="600"/>
        <v>0.62764835471324154</v>
      </c>
      <c r="X739" s="97">
        <f t="shared" si="571"/>
        <v>4384.7596080026342</v>
      </c>
      <c r="Y739" s="6">
        <f t="shared" si="572"/>
        <v>2200.0246883509676</v>
      </c>
      <c r="Z739" s="6">
        <f t="shared" si="573"/>
        <v>7588.1626135175438</v>
      </c>
      <c r="AA739" s="6">
        <f t="shared" si="574"/>
        <v>8360.0938157336768</v>
      </c>
      <c r="AB739" s="6">
        <f t="shared" si="575"/>
        <v>428.05372735268213</v>
      </c>
      <c r="AC739" s="6">
        <f t="shared" si="576"/>
        <v>517.93569881774761</v>
      </c>
      <c r="AD739" s="6">
        <f t="array" ref="AD739">SUM(($A739-A709:A739=J709:J739)*(N709:N739))</f>
        <v>41.735238416886503</v>
      </c>
      <c r="AE739" s="6">
        <f t="shared" si="555"/>
        <v>7490210.9843341364</v>
      </c>
      <c r="AF739" s="6">
        <f t="shared" si="601"/>
        <v>1607222.2064618506</v>
      </c>
      <c r="AG739" s="6">
        <f t="shared" si="602"/>
        <v>258627.79489594229</v>
      </c>
      <c r="AH739" s="6">
        <f t="shared" si="577"/>
        <v>3680620.4909889782</v>
      </c>
      <c r="AI739" s="6">
        <f t="shared" si="578"/>
        <v>636358.10016027291</v>
      </c>
      <c r="AJ739" s="6">
        <f t="shared" si="579"/>
        <v>28150.761294133361</v>
      </c>
      <c r="AK739" s="6">
        <f t="shared" si="580"/>
        <v>39949.941837745813</v>
      </c>
      <c r="AL739" s="6">
        <f t="shared" si="581"/>
        <v>6816.9854074251061</v>
      </c>
      <c r="AM739" s="6">
        <f t="shared" si="607"/>
        <v>74917.688539304276</v>
      </c>
      <c r="AN739" s="6">
        <f t="shared" si="582"/>
        <v>1232464.7032877733</v>
      </c>
      <c r="AO739" s="6">
        <f t="shared" si="583"/>
        <v>9789.0156658784872</v>
      </c>
      <c r="AP739" s="6">
        <f t="shared" si="584"/>
        <v>45.136682925210799</v>
      </c>
      <c r="AQ739" s="14">
        <f t="shared" si="585"/>
        <v>16</v>
      </c>
      <c r="AR739" s="146">
        <f t="shared" si="586"/>
        <v>0</v>
      </c>
      <c r="AS739" s="146">
        <f t="shared" si="587"/>
        <v>0.53</v>
      </c>
      <c r="AT739" s="146">
        <f t="shared" si="588"/>
        <v>1</v>
      </c>
      <c r="AU739" s="77">
        <f t="shared" si="589"/>
        <v>0</v>
      </c>
      <c r="AV739" s="77">
        <f t="shared" si="590"/>
        <v>4066.5506275082139</v>
      </c>
      <c r="AW739" s="77">
        <f t="shared" si="591"/>
        <v>214.02898039516913</v>
      </c>
      <c r="AX739" s="77">
        <f t="shared" si="592"/>
        <v>206.80232070499096</v>
      </c>
      <c r="AY739" s="6">
        <f t="shared" si="609"/>
        <v>4487.3819286083735</v>
      </c>
      <c r="AZ739" s="6">
        <f t="shared" si="593"/>
        <v>866845.45485969877</v>
      </c>
      <c r="BA739" s="6">
        <f t="shared" si="594"/>
        <v>4883.6224980775069</v>
      </c>
      <c r="BB739" s="6">
        <f t="shared" si="595"/>
        <v>1953529.5076532292</v>
      </c>
      <c r="BC739" s="6">
        <f t="shared" si="596"/>
        <v>390705.90153064625</v>
      </c>
      <c r="BD739" s="6">
        <f t="shared" si="597"/>
        <v>75828.083759112531</v>
      </c>
      <c r="BE739" s="6">
        <f t="shared" si="598"/>
        <v>4729751.1481481455</v>
      </c>
      <c r="BF739" s="6">
        <f t="shared" si="603"/>
        <v>3680620.4909889782</v>
      </c>
      <c r="BG739" s="6"/>
      <c r="BH739" s="6"/>
      <c r="BI739" s="51">
        <f t="shared" si="608"/>
        <v>0.24910513272059223</v>
      </c>
      <c r="BT739" s="18"/>
    </row>
    <row r="740" spans="1:72">
      <c r="A740">
        <f t="shared" si="605"/>
        <v>717</v>
      </c>
      <c r="B740" s="30">
        <f t="shared" si="606"/>
        <v>44486</v>
      </c>
      <c r="C740" s="14">
        <f t="shared" si="556"/>
        <v>15</v>
      </c>
      <c r="D740" s="14">
        <f t="shared" si="557"/>
        <v>4</v>
      </c>
      <c r="E740" s="14">
        <f t="shared" si="558"/>
        <v>4</v>
      </c>
      <c r="F740" s="53">
        <f t="shared" si="559"/>
        <v>44486</v>
      </c>
      <c r="G740" s="66">
        <f t="shared" si="560"/>
        <v>3.2</v>
      </c>
      <c r="H740" s="66">
        <f t="shared" si="604"/>
        <v>0.1</v>
      </c>
      <c r="I740" s="172">
        <f t="shared" si="561"/>
        <v>3.8999999999999998E-3</v>
      </c>
      <c r="J740" s="14">
        <f t="shared" si="562"/>
        <v>6</v>
      </c>
      <c r="K740" s="18">
        <f t="shared" si="563"/>
        <v>0.12523452147823949</v>
      </c>
      <c r="L740" s="18">
        <f t="shared" si="564"/>
        <v>6.6666666666666671E-3</v>
      </c>
      <c r="M740" s="6">
        <f t="shared" si="565"/>
        <v>8574.0055384353673</v>
      </c>
      <c r="N740" s="6">
        <f t="shared" si="599"/>
        <v>33.438621599897928</v>
      </c>
      <c r="O740" s="6">
        <f t="shared" si="566"/>
        <v>1573248.1532774623</v>
      </c>
      <c r="P740" s="6">
        <f>IF($B740&lt;$D$12,0,IF('Plot Data'!X690&gt;0,'Plot Data'!X690,MAX(0,MIN($D$15,$O740))))</f>
        <v>7870.3703703703704</v>
      </c>
      <c r="Q740" s="97">
        <f t="shared" si="567"/>
        <v>4454.5171472632319</v>
      </c>
      <c r="R740" s="97">
        <f t="shared" si="568"/>
        <v>3415.8532231071381</v>
      </c>
      <c r="S740" s="6">
        <f t="shared" si="569"/>
        <v>7385.5519412986941</v>
      </c>
      <c r="T740" s="6"/>
      <c r="U740" s="6"/>
      <c r="V740" s="6">
        <f t="shared" si="570"/>
        <v>1188.4535971366731</v>
      </c>
      <c r="W740" s="149">
        <f t="shared" si="600"/>
        <v>0.62476416763197296</v>
      </c>
      <c r="X740" s="97">
        <f t="shared" si="571"/>
        <v>4362.4286922700776</v>
      </c>
      <c r="Y740" s="6">
        <f t="shared" si="572"/>
        <v>2140.2686367634105</v>
      </c>
      <c r="Z740" s="6">
        <f t="shared" si="573"/>
        <v>7344.0921502846577</v>
      </c>
      <c r="AA740" s="6">
        <f t="shared" si="574"/>
        <v>8133.0208197009606</v>
      </c>
      <c r="AB740" s="6">
        <f t="shared" si="575"/>
        <v>415.98313126902417</v>
      </c>
      <c r="AC740" s="6">
        <f t="shared" si="576"/>
        <v>512.1814511695934</v>
      </c>
      <c r="AD740" s="6">
        <f t="array" ref="AD740">SUM(($A740-A710:A740=J710:J740)*(N710:N740))</f>
        <v>40.55835529872985</v>
      </c>
      <c r="AE740" s="6">
        <f t="shared" si="555"/>
        <v>7490170.4259788375</v>
      </c>
      <c r="AF740" s="6">
        <f t="shared" si="601"/>
        <v>1595382.1373732886</v>
      </c>
      <c r="AG740" s="6">
        <f t="shared" si="602"/>
        <v>257531.42975379879</v>
      </c>
      <c r="AH740" s="6">
        <f t="shared" si="577"/>
        <v>3684982.9196812483</v>
      </c>
      <c r="AI740" s="6">
        <f t="shared" si="578"/>
        <v>639773.95338338008</v>
      </c>
      <c r="AJ740" s="6">
        <f t="shared" si="579"/>
        <v>27240.406045520656</v>
      </c>
      <c r="AK740" s="6">
        <f t="shared" si="580"/>
        <v>38745.030037060482</v>
      </c>
      <c r="AL740" s="6">
        <f t="shared" si="581"/>
        <v>6680.2287322258071</v>
      </c>
      <c r="AM740" s="6">
        <f t="shared" si="607"/>
        <v>72665.664814806951</v>
      </c>
      <c r="AN740" s="6">
        <f t="shared" si="582"/>
        <v>1239834.3209723001</v>
      </c>
      <c r="AO740" s="6">
        <f t="shared" si="583"/>
        <v>9829.5740211772172</v>
      </c>
      <c r="AP740" s="6">
        <f t="shared" si="584"/>
        <v>44.012652669191084</v>
      </c>
      <c r="AQ740" s="14">
        <f t="shared" si="585"/>
        <v>16</v>
      </c>
      <c r="AR740" s="146">
        <f t="shared" si="586"/>
        <v>0</v>
      </c>
      <c r="AS740" s="146">
        <f t="shared" si="587"/>
        <v>0.53</v>
      </c>
      <c r="AT740" s="146">
        <f t="shared" si="588"/>
        <v>1</v>
      </c>
      <c r="AU740" s="77">
        <f t="shared" si="589"/>
        <v>0</v>
      </c>
      <c r="AV740" s="77">
        <f t="shared" si="590"/>
        <v>3943.6790972921781</v>
      </c>
      <c r="AW740" s="77">
        <f t="shared" si="591"/>
        <v>207.56205775221989</v>
      </c>
      <c r="AX740" s="77">
        <f t="shared" si="592"/>
        <v>201.18525185576061</v>
      </c>
      <c r="AY740" s="6">
        <f t="shared" si="609"/>
        <v>4352.4264069001583</v>
      </c>
      <c r="AZ740" s="6">
        <f t="shared" si="593"/>
        <v>871197.88126659894</v>
      </c>
      <c r="BA740" s="6">
        <f t="shared" si="594"/>
        <v>4752.4094268447789</v>
      </c>
      <c r="BB740" s="6">
        <f t="shared" si="595"/>
        <v>1962103.5131916646</v>
      </c>
      <c r="BC740" s="6">
        <f t="shared" si="596"/>
        <v>392420.70263833331</v>
      </c>
      <c r="BD740" s="6">
        <f t="shared" si="597"/>
        <v>76244.066890381553</v>
      </c>
      <c r="BE740" s="6">
        <f t="shared" si="598"/>
        <v>4737621.5185185159</v>
      </c>
      <c r="BF740" s="6">
        <f t="shared" si="603"/>
        <v>3684982.9196812483</v>
      </c>
      <c r="BG740" s="6"/>
      <c r="BH740" s="6"/>
      <c r="BI740" s="51">
        <f t="shared" si="608"/>
        <v>0.24737936011448541</v>
      </c>
      <c r="BT740" s="18"/>
    </row>
    <row r="741" spans="1:72">
      <c r="A741">
        <f t="shared" si="605"/>
        <v>718</v>
      </c>
      <c r="B741" s="30">
        <f t="shared" si="606"/>
        <v>44487</v>
      </c>
      <c r="C741" s="14">
        <f t="shared" si="556"/>
        <v>15</v>
      </c>
      <c r="D741" s="14">
        <f t="shared" si="557"/>
        <v>4</v>
      </c>
      <c r="E741" s="14">
        <f t="shared" si="558"/>
        <v>4</v>
      </c>
      <c r="F741" s="53">
        <f t="shared" si="559"/>
        <v>44487</v>
      </c>
      <c r="G741" s="66">
        <f t="shared" si="560"/>
        <v>3.2</v>
      </c>
      <c r="H741" s="66">
        <f t="shared" si="604"/>
        <v>0.1</v>
      </c>
      <c r="I741" s="172">
        <f t="shared" si="561"/>
        <v>3.8999999999999998E-3</v>
      </c>
      <c r="J741" s="14">
        <f t="shared" si="562"/>
        <v>6</v>
      </c>
      <c r="K741" s="18">
        <f t="shared" si="563"/>
        <v>0.12472172490319369</v>
      </c>
      <c r="L741" s="18">
        <f t="shared" si="564"/>
        <v>6.6666666666666671E-3</v>
      </c>
      <c r="M741" s="6">
        <f t="shared" si="565"/>
        <v>8274.3522649237948</v>
      </c>
      <c r="N741" s="6">
        <f t="shared" si="599"/>
        <v>32.269973833202798</v>
      </c>
      <c r="O741" s="6">
        <f t="shared" si="566"/>
        <v>1567257.5284709102</v>
      </c>
      <c r="P741" s="6">
        <f>IF($B741&lt;$D$12,0,IF('Plot Data'!X691&gt;0,'Plot Data'!X691,MAX(0,MIN($D$15,$O741))))</f>
        <v>7870.3703703703704</v>
      </c>
      <c r="Q741" s="97">
        <f t="shared" si="567"/>
        <v>4428.6736084791673</v>
      </c>
      <c r="R741" s="97">
        <f t="shared" si="568"/>
        <v>3441.6967618912031</v>
      </c>
      <c r="S741" s="6">
        <f t="shared" si="569"/>
        <v>7124.3224918802835</v>
      </c>
      <c r="T741" s="6"/>
      <c r="U741" s="6"/>
      <c r="V741" s="6">
        <f t="shared" si="570"/>
        <v>1150.0297730435118</v>
      </c>
      <c r="W741" s="149">
        <f t="shared" si="600"/>
        <v>0.62197422702319205</v>
      </c>
      <c r="X741" s="97">
        <f t="shared" si="571"/>
        <v>4340.6903325418925</v>
      </c>
      <c r="Y741" s="6">
        <f t="shared" si="572"/>
        <v>2079.9156563451211</v>
      </c>
      <c r="Z741" s="6">
        <f t="shared" si="573"/>
        <v>7100.9177720024454</v>
      </c>
      <c r="AA741" s="6">
        <f t="shared" si="574"/>
        <v>7903.6794941114595</v>
      </c>
      <c r="AB741" s="6">
        <f t="shared" si="575"/>
        <v>403.82826489654553</v>
      </c>
      <c r="AC741" s="6">
        <f t="shared" si="576"/>
        <v>505.98190395617434</v>
      </c>
      <c r="AD741" s="6">
        <f t="array" ref="AD741">SUM(($A741-A711:A741=J711:J741)*(N711:N741))</f>
        <v>39.373255827413189</v>
      </c>
      <c r="AE741" s="6">
        <f t="shared" si="555"/>
        <v>7490131.0527230101</v>
      </c>
      <c r="AF741" s="6">
        <f t="shared" si="601"/>
        <v>1583829.1412729293</v>
      </c>
      <c r="AG741" s="6">
        <f t="shared" si="602"/>
        <v>256469.38325669258</v>
      </c>
      <c r="AH741" s="6">
        <f t="shared" si="577"/>
        <v>3689323.61001379</v>
      </c>
      <c r="AI741" s="6">
        <f t="shared" si="578"/>
        <v>643215.65014527133</v>
      </c>
      <c r="AJ741" s="6">
        <f t="shared" si="579"/>
        <v>26333.924882096882</v>
      </c>
      <c r="AK741" s="6">
        <f t="shared" si="580"/>
        <v>37538.440050054924</v>
      </c>
      <c r="AL741" s="6">
        <f t="shared" si="581"/>
        <v>6538.7018373387646</v>
      </c>
      <c r="AM741" s="6">
        <f t="shared" si="607"/>
        <v>70411.066769490571</v>
      </c>
      <c r="AN741" s="6">
        <f t="shared" si="582"/>
        <v>1246882.2012648219</v>
      </c>
      <c r="AO741" s="6">
        <f t="shared" si="583"/>
        <v>9868.9472770046305</v>
      </c>
      <c r="AP741" s="6">
        <f t="shared" si="584"/>
        <v>42.869931680132403</v>
      </c>
      <c r="AQ741" s="14">
        <f t="shared" si="585"/>
        <v>16</v>
      </c>
      <c r="AR741" s="146">
        <f t="shared" si="586"/>
        <v>0</v>
      </c>
      <c r="AS741" s="146">
        <f t="shared" si="587"/>
        <v>0.53</v>
      </c>
      <c r="AT741" s="146">
        <f t="shared" si="588"/>
        <v>1</v>
      </c>
      <c r="AU741" s="77">
        <f t="shared" si="589"/>
        <v>0</v>
      </c>
      <c r="AV741" s="77">
        <f t="shared" si="590"/>
        <v>3820.6398759060835</v>
      </c>
      <c r="AW741" s="77">
        <f t="shared" si="591"/>
        <v>201.0863092582149</v>
      </c>
      <c r="AX741" s="77">
        <f t="shared" si="592"/>
        <v>195.51207169644135</v>
      </c>
      <c r="AY741" s="6">
        <f t="shared" si="609"/>
        <v>4217.23825686074</v>
      </c>
      <c r="AZ741" s="6">
        <f t="shared" si="593"/>
        <v>875415.1195234597</v>
      </c>
      <c r="BA741" s="6">
        <f t="shared" si="594"/>
        <v>4619.8018663630191</v>
      </c>
      <c r="BB741" s="6">
        <f t="shared" si="595"/>
        <v>1970377.8654565883</v>
      </c>
      <c r="BC741" s="6">
        <f t="shared" si="596"/>
        <v>394075.57309131807</v>
      </c>
      <c r="BD741" s="6">
        <f t="shared" si="597"/>
        <v>76647.895155278093</v>
      </c>
      <c r="BE741" s="6">
        <f t="shared" si="598"/>
        <v>4745491.8888888862</v>
      </c>
      <c r="BF741" s="6">
        <f t="shared" si="603"/>
        <v>3689323.61001379</v>
      </c>
      <c r="BG741" s="6"/>
      <c r="BH741" s="6"/>
      <c r="BI741" s="51">
        <f t="shared" si="608"/>
        <v>0.24569643863048138</v>
      </c>
      <c r="BT741" s="18"/>
    </row>
    <row r="742" spans="1:72">
      <c r="A742">
        <f t="shared" si="605"/>
        <v>719</v>
      </c>
      <c r="B742" s="30">
        <f t="shared" si="606"/>
        <v>44488</v>
      </c>
      <c r="C742" s="14">
        <f t="shared" si="556"/>
        <v>15</v>
      </c>
      <c r="D742" s="14">
        <f t="shared" si="557"/>
        <v>4</v>
      </c>
      <c r="E742" s="14">
        <f t="shared" si="558"/>
        <v>4</v>
      </c>
      <c r="F742" s="53">
        <f t="shared" si="559"/>
        <v>44488</v>
      </c>
      <c r="G742" s="66">
        <f t="shared" si="560"/>
        <v>3.2</v>
      </c>
      <c r="H742" s="66">
        <f t="shared" si="604"/>
        <v>0.1</v>
      </c>
      <c r="I742" s="172">
        <f t="shared" si="561"/>
        <v>3.8999999999999998E-3</v>
      </c>
      <c r="J742" s="14">
        <f t="shared" si="562"/>
        <v>6</v>
      </c>
      <c r="K742" s="18">
        <f t="shared" si="563"/>
        <v>0.12421977181153557</v>
      </c>
      <c r="L742" s="18">
        <f t="shared" si="564"/>
        <v>6.6666666666666671E-3</v>
      </c>
      <c r="M742" s="6">
        <f t="shared" si="565"/>
        <v>7977.8019425172815</v>
      </c>
      <c r="N742" s="6">
        <f t="shared" si="599"/>
        <v>31.113427575817397</v>
      </c>
      <c r="O742" s="6">
        <f t="shared" si="566"/>
        <v>1561270.099171605</v>
      </c>
      <c r="P742" s="6">
        <f>IF($B742&lt;$D$12,0,IF('Plot Data'!X692&gt;0,'Plot Data'!X692,MAX(0,MIN($D$15,$O742))))</f>
        <v>7870.3703703703704</v>
      </c>
      <c r="Q742" s="97">
        <f t="shared" si="567"/>
        <v>4403.6005218491709</v>
      </c>
      <c r="R742" s="97">
        <f t="shared" si="568"/>
        <v>3466.769848521199</v>
      </c>
      <c r="S742" s="6">
        <f t="shared" si="569"/>
        <v>6865.9921373855723</v>
      </c>
      <c r="T742" s="6"/>
      <c r="U742" s="6"/>
      <c r="V742" s="6">
        <f t="shared" si="570"/>
        <v>1111.8098051317095</v>
      </c>
      <c r="W742" s="149">
        <f t="shared" si="600"/>
        <v>0.61927793230230721</v>
      </c>
      <c r="X742" s="97">
        <f t="shared" si="571"/>
        <v>4319.2784959483106</v>
      </c>
      <c r="Y742" s="6">
        <f t="shared" si="572"/>
        <v>2019.1413244827277</v>
      </c>
      <c r="Z742" s="6">
        <f t="shared" si="573"/>
        <v>6859.2044307482938</v>
      </c>
      <c r="AA742" s="6">
        <f t="shared" si="574"/>
        <v>7672.7370330343647</v>
      </c>
      <c r="AB742" s="6">
        <f t="shared" si="575"/>
        <v>391.62652406079224</v>
      </c>
      <c r="AC742" s="6">
        <f t="shared" si="576"/>
        <v>498.94764107366404</v>
      </c>
      <c r="AD742" s="6">
        <f t="array" ref="AD742">SUM(($A742-A712:A742=J712:J742)*(N712:N742))</f>
        <v>38.18358609592724</v>
      </c>
      <c r="AE742" s="6">
        <f t="shared" si="555"/>
        <v>7490092.8691369137</v>
      </c>
      <c r="AF742" s="6">
        <f t="shared" si="601"/>
        <v>1572559.5486136945</v>
      </c>
      <c r="AG742" s="6">
        <f t="shared" si="602"/>
        <v>255441.89547746175</v>
      </c>
      <c r="AH742" s="6">
        <f t="shared" si="577"/>
        <v>3693642.8885097383</v>
      </c>
      <c r="AI742" s="6">
        <f t="shared" si="578"/>
        <v>646682.41999379254</v>
      </c>
      <c r="AJ742" s="6">
        <f t="shared" si="579"/>
        <v>25433.38106938314</v>
      </c>
      <c r="AK742" s="6">
        <f t="shared" si="580"/>
        <v>36333.280923708066</v>
      </c>
      <c r="AL742" s="6">
        <f t="shared" si="581"/>
        <v>6393.1971342299657</v>
      </c>
      <c r="AM742" s="6">
        <f t="shared" si="607"/>
        <v>68159.859127321164</v>
      </c>
      <c r="AN742" s="6">
        <f t="shared" si="582"/>
        <v>1253606.2574148916</v>
      </c>
      <c r="AO742" s="6">
        <f t="shared" si="583"/>
        <v>9907.1308631005577</v>
      </c>
      <c r="AP742" s="6">
        <f t="shared" si="584"/>
        <v>41.711856428539249</v>
      </c>
      <c r="AQ742" s="14">
        <f t="shared" si="585"/>
        <v>16</v>
      </c>
      <c r="AR742" s="146">
        <f t="shared" si="586"/>
        <v>0</v>
      </c>
      <c r="AS742" s="146">
        <f t="shared" si="587"/>
        <v>0.53</v>
      </c>
      <c r="AT742" s="146">
        <f t="shared" si="588"/>
        <v>1</v>
      </c>
      <c r="AU742" s="77">
        <f t="shared" si="589"/>
        <v>0</v>
      </c>
      <c r="AV742" s="77">
        <f t="shared" si="590"/>
        <v>3697.7503976683251</v>
      </c>
      <c r="AW742" s="77">
        <f t="shared" si="591"/>
        <v>194.6184419825434</v>
      </c>
      <c r="AX742" s="77">
        <f t="shared" si="592"/>
        <v>189.79928450137641</v>
      </c>
      <c r="AY742" s="6">
        <f t="shared" si="609"/>
        <v>4082.1681241522451</v>
      </c>
      <c r="AZ742" s="6">
        <f t="shared" si="593"/>
        <v>879497.28764761193</v>
      </c>
      <c r="BA742" s="6">
        <f t="shared" si="594"/>
        <v>4486.1920307724668</v>
      </c>
      <c r="BB742" s="6">
        <f t="shared" si="595"/>
        <v>1978355.6673991056</v>
      </c>
      <c r="BC742" s="6">
        <f t="shared" si="596"/>
        <v>395671.13347982155</v>
      </c>
      <c r="BD742" s="6">
        <f t="shared" si="597"/>
        <v>77039.521679338883</v>
      </c>
      <c r="BE742" s="6">
        <f t="shared" si="598"/>
        <v>4753362.2592592565</v>
      </c>
      <c r="BF742" s="6">
        <f t="shared" si="603"/>
        <v>3693642.8885097383</v>
      </c>
      <c r="BG742" s="6"/>
      <c r="BH742" s="6"/>
      <c r="BI742" s="51">
        <f t="shared" si="608"/>
        <v>0.244055911726205</v>
      </c>
      <c r="BT742" s="18"/>
    </row>
    <row r="743" spans="1:72">
      <c r="A743">
        <f t="shared" si="605"/>
        <v>720</v>
      </c>
      <c r="B743" s="30">
        <f t="shared" si="606"/>
        <v>44489</v>
      </c>
      <c r="C743" s="14">
        <f t="shared" si="556"/>
        <v>15</v>
      </c>
      <c r="D743" s="14">
        <f t="shared" si="557"/>
        <v>4</v>
      </c>
      <c r="E743" s="14">
        <f t="shared" si="558"/>
        <v>4</v>
      </c>
      <c r="F743" s="53">
        <f t="shared" si="559"/>
        <v>44489</v>
      </c>
      <c r="G743" s="66">
        <f t="shared" si="560"/>
        <v>3.2</v>
      </c>
      <c r="H743" s="66">
        <f t="shared" si="604"/>
        <v>0.1</v>
      </c>
      <c r="I743" s="172">
        <f t="shared" si="561"/>
        <v>3.8999999999999998E-3</v>
      </c>
      <c r="J743" s="14">
        <f t="shared" si="562"/>
        <v>6</v>
      </c>
      <c r="K743" s="18">
        <f t="shared" si="563"/>
        <v>0.12372865107594794</v>
      </c>
      <c r="L743" s="18">
        <f t="shared" si="564"/>
        <v>6.6666666666666671E-3</v>
      </c>
      <c r="M743" s="6">
        <f t="shared" si="565"/>
        <v>7684.9270840973959</v>
      </c>
      <c r="N743" s="6">
        <f t="shared" si="599"/>
        <v>29.971215627979841</v>
      </c>
      <c r="O743" s="6">
        <f t="shared" si="566"/>
        <v>1555280.7992488965</v>
      </c>
      <c r="P743" s="6">
        <f>IF($B743&lt;$D$12,0,IF('Plot Data'!X693&gt;0,'Plot Data'!X693,MAX(0,MIN($D$15,$O743))))</f>
        <v>7870.3703703703704</v>
      </c>
      <c r="Q743" s="97">
        <f t="shared" si="567"/>
        <v>4379.299349900577</v>
      </c>
      <c r="R743" s="97">
        <f t="shared" si="568"/>
        <v>3491.0710204697948</v>
      </c>
      <c r="S743" s="6">
        <f t="shared" si="569"/>
        <v>6611.0480960291397</v>
      </c>
      <c r="T743" s="6"/>
      <c r="U743" s="6"/>
      <c r="V743" s="6">
        <f t="shared" si="570"/>
        <v>1073.8789880682564</v>
      </c>
      <c r="W743" s="149">
        <f t="shared" si="600"/>
        <v>0.61667448482149856</v>
      </c>
      <c r="X743" s="97">
        <f t="shared" si="571"/>
        <v>4298.3356247974516</v>
      </c>
      <c r="Y743" s="6">
        <f t="shared" si="572"/>
        <v>1958.1326203039612</v>
      </c>
      <c r="Z743" s="6">
        <f t="shared" si="573"/>
        <v>6619.4818119390366</v>
      </c>
      <c r="AA743" s="6">
        <f t="shared" si="574"/>
        <v>7440.903957155052</v>
      </c>
      <c r="AB743" s="6">
        <f t="shared" si="575"/>
        <v>379.4081306758772</v>
      </c>
      <c r="AC743" s="6">
        <f t="shared" si="576"/>
        <v>491.58533605359156</v>
      </c>
      <c r="AD743" s="6">
        <f t="array" ref="AD743">SUM(($A743-A713:A743=J713:J743)*(N713:N743))</f>
        <v>36.992292740898023</v>
      </c>
      <c r="AE743" s="6">
        <f t="shared" si="555"/>
        <v>7490055.8768441724</v>
      </c>
      <c r="AF743" s="6">
        <f t="shared" si="601"/>
        <v>1561569.2011677648</v>
      </c>
      <c r="AG743" s="6">
        <f t="shared" si="602"/>
        <v>254448.98021449661</v>
      </c>
      <c r="AH743" s="6">
        <f t="shared" si="577"/>
        <v>3697941.2241345355</v>
      </c>
      <c r="AI743" s="6">
        <f t="shared" si="578"/>
        <v>650173.49101426231</v>
      </c>
      <c r="AJ743" s="6">
        <f t="shared" si="579"/>
        <v>24540.693721237541</v>
      </c>
      <c r="AK743" s="6">
        <f t="shared" si="580"/>
        <v>35132.450647816178</v>
      </c>
      <c r="AL743" s="6">
        <f t="shared" si="581"/>
        <v>6244.0276361113538</v>
      </c>
      <c r="AM743" s="6">
        <f t="shared" si="607"/>
        <v>65917.172005165077</v>
      </c>
      <c r="AN743" s="6">
        <f t="shared" si="582"/>
        <v>1260005.8083079343</v>
      </c>
      <c r="AO743" s="6">
        <f t="shared" si="583"/>
        <v>9944.1231558414565</v>
      </c>
      <c r="AP743" s="6">
        <f t="shared" si="584"/>
        <v>40.541956152441081</v>
      </c>
      <c r="AQ743" s="14">
        <f t="shared" si="585"/>
        <v>16</v>
      </c>
      <c r="AR743" s="146">
        <f t="shared" si="586"/>
        <v>0</v>
      </c>
      <c r="AS743" s="146">
        <f t="shared" si="587"/>
        <v>0.53</v>
      </c>
      <c r="AT743" s="146">
        <f t="shared" si="588"/>
        <v>1</v>
      </c>
      <c r="AU743" s="77">
        <f t="shared" si="589"/>
        <v>0</v>
      </c>
      <c r="AV743" s="77">
        <f t="shared" si="590"/>
        <v>3575.3120982032315</v>
      </c>
      <c r="AW743" s="77">
        <f t="shared" si="591"/>
        <v>188.17432095806481</v>
      </c>
      <c r="AX743" s="77">
        <f t="shared" si="592"/>
        <v>184.06446630857235</v>
      </c>
      <c r="AY743" s="6">
        <f t="shared" si="609"/>
        <v>3947.5508854698687</v>
      </c>
      <c r="AZ743" s="6">
        <f t="shared" si="593"/>
        <v>883444.83853308181</v>
      </c>
      <c r="BA743" s="6">
        <f t="shared" si="594"/>
        <v>4351.9572398689343</v>
      </c>
      <c r="BB743" s="6">
        <f t="shared" si="595"/>
        <v>1986040.594483203</v>
      </c>
      <c r="BC743" s="6">
        <f t="shared" si="596"/>
        <v>397208.11889664101</v>
      </c>
      <c r="BD743" s="6">
        <f t="shared" si="597"/>
        <v>77418.929810014757</v>
      </c>
      <c r="BE743" s="6">
        <f t="shared" si="598"/>
        <v>4761232.6296296269</v>
      </c>
      <c r="BF743" s="6">
        <f t="shared" si="603"/>
        <v>3697941.2241345355</v>
      </c>
      <c r="BG743" s="6"/>
      <c r="BH743" s="6"/>
      <c r="BI743" s="51">
        <f t="shared" si="608"/>
        <v>0.24245722745494586</v>
      </c>
      <c r="BT743" s="18"/>
    </row>
    <row r="744" spans="1:72">
      <c r="A744">
        <f t="shared" si="605"/>
        <v>721</v>
      </c>
      <c r="B744" s="30">
        <f t="shared" si="606"/>
        <v>44490</v>
      </c>
      <c r="C744" s="14">
        <f t="shared" si="556"/>
        <v>15</v>
      </c>
      <c r="D744" s="14">
        <f t="shared" si="557"/>
        <v>4</v>
      </c>
      <c r="E744" s="14">
        <f t="shared" si="558"/>
        <v>4</v>
      </c>
      <c r="F744" s="53">
        <f t="shared" si="559"/>
        <v>44490</v>
      </c>
      <c r="G744" s="66">
        <f t="shared" si="560"/>
        <v>3.2</v>
      </c>
      <c r="H744" s="66">
        <f t="shared" si="604"/>
        <v>0.1</v>
      </c>
      <c r="I744" s="172">
        <f t="shared" si="561"/>
        <v>3.8999999999999998E-3</v>
      </c>
      <c r="J744" s="14">
        <f t="shared" si="562"/>
        <v>6</v>
      </c>
      <c r="K744" s="18">
        <f t="shared" si="563"/>
        <v>0.12324831957397671</v>
      </c>
      <c r="L744" s="18">
        <f t="shared" si="564"/>
        <v>6.6666666666666671E-3</v>
      </c>
      <c r="M744" s="6">
        <f t="shared" si="565"/>
        <v>7396.2416180885903</v>
      </c>
      <c r="N744" s="6">
        <f t="shared" si="599"/>
        <v>28.845342310545501</v>
      </c>
      <c r="O744" s="6">
        <f t="shared" si="566"/>
        <v>1549285.269483529</v>
      </c>
      <c r="P744" s="6">
        <f>IF($B744&lt;$D$12,0,IF('Plot Data'!X694&gt;0,'Plot Data'!X694,MAX(0,MIN($D$15,$O744))))</f>
        <v>7870.3703703703704</v>
      </c>
      <c r="Q744" s="97">
        <f t="shared" si="567"/>
        <v>4355.7686507995541</v>
      </c>
      <c r="R744" s="97">
        <f t="shared" si="568"/>
        <v>3514.6017195708168</v>
      </c>
      <c r="S744" s="6">
        <f t="shared" si="569"/>
        <v>6359.9270280495175</v>
      </c>
      <c r="T744" s="6"/>
      <c r="U744" s="6"/>
      <c r="V744" s="6">
        <f t="shared" si="570"/>
        <v>1036.3145900390725</v>
      </c>
      <c r="W744" s="149">
        <f t="shared" si="600"/>
        <v>0.6141629056224519</v>
      </c>
      <c r="X744" s="97">
        <f t="shared" si="571"/>
        <v>4277.8339005669195</v>
      </c>
      <c r="Y744" s="6">
        <f t="shared" si="572"/>
        <v>1897.040653379386</v>
      </c>
      <c r="Z744" s="6">
        <f t="shared" si="573"/>
        <v>6382.2415540138254</v>
      </c>
      <c r="AA744" s="6">
        <f t="shared" si="574"/>
        <v>7208.7544828416667</v>
      </c>
      <c r="AB744" s="6">
        <f t="shared" si="575"/>
        <v>367.20460751423286</v>
      </c>
      <c r="AC744" s="6">
        <f t="shared" si="576"/>
        <v>483.74742154074517</v>
      </c>
      <c r="AD744" s="6">
        <f t="array" ref="AD744">SUM(($A744-A714:A744=J714:J744)*(N714:N744))</f>
        <v>35.802449232637699</v>
      </c>
      <c r="AE744" s="6">
        <f t="shared" si="555"/>
        <v>7490020.0743949395</v>
      </c>
      <c r="AF744" s="6">
        <f t="shared" si="601"/>
        <v>1550853.5054889158</v>
      </c>
      <c r="AG744" s="6">
        <f t="shared" si="602"/>
        <v>253490.60037469017</v>
      </c>
      <c r="AH744" s="6">
        <f t="shared" si="577"/>
        <v>3702219.0580351027</v>
      </c>
      <c r="AI744" s="6">
        <f t="shared" si="578"/>
        <v>653688.09273383312</v>
      </c>
      <c r="AJ744" s="6">
        <f t="shared" si="579"/>
        <v>23657.653131932922</v>
      </c>
      <c r="AK744" s="6">
        <f t="shared" si="580"/>
        <v>33938.733111474103</v>
      </c>
      <c r="AL744" s="6">
        <f t="shared" si="581"/>
        <v>6091.6823728522031</v>
      </c>
      <c r="AM744" s="6">
        <f t="shared" si="607"/>
        <v>63688.068616259232</v>
      </c>
      <c r="AN744" s="6">
        <f t="shared" si="582"/>
        <v>1266080.7491461253</v>
      </c>
      <c r="AO744" s="6">
        <f t="shared" si="583"/>
        <v>9979.9256050740951</v>
      </c>
      <c r="AP744" s="6">
        <f t="shared" si="584"/>
        <v>39.363665576476969</v>
      </c>
      <c r="AQ744" s="14">
        <f t="shared" si="585"/>
        <v>16</v>
      </c>
      <c r="AR744" s="146">
        <f t="shared" si="586"/>
        <v>0</v>
      </c>
      <c r="AS744" s="146">
        <f t="shared" si="587"/>
        <v>0.53</v>
      </c>
      <c r="AT744" s="146">
        <f t="shared" si="588"/>
        <v>1</v>
      </c>
      <c r="AU744" s="77">
        <f t="shared" si="589"/>
        <v>0</v>
      </c>
      <c r="AV744" s="77">
        <f t="shared" si="590"/>
        <v>3453.6094308817665</v>
      </c>
      <c r="AW744" s="77">
        <f t="shared" si="591"/>
        <v>181.76891741482979</v>
      </c>
      <c r="AX744" s="77">
        <f t="shared" si="592"/>
        <v>178.32182141766231</v>
      </c>
      <c r="AY744" s="6">
        <f t="shared" si="609"/>
        <v>3813.7001697142587</v>
      </c>
      <c r="AZ744" s="6">
        <f t="shared" si="593"/>
        <v>887258.5387027961</v>
      </c>
      <c r="BA744" s="6">
        <f t="shared" si="594"/>
        <v>4217.4618403547374</v>
      </c>
      <c r="BB744" s="6">
        <f t="shared" si="595"/>
        <v>1993436.8361012917</v>
      </c>
      <c r="BC744" s="6">
        <f t="shared" si="596"/>
        <v>398687.36722025875</v>
      </c>
      <c r="BD744" s="6">
        <f t="shared" si="597"/>
        <v>77786.134417528985</v>
      </c>
      <c r="BE744" s="6">
        <f t="shared" si="598"/>
        <v>4769102.9999999972</v>
      </c>
      <c r="BF744" s="6">
        <f t="shared" si="603"/>
        <v>3702219.0580351027</v>
      </c>
      <c r="BG744" s="6"/>
      <c r="BH744" s="6"/>
      <c r="BI744" s="51">
        <f t="shared" si="608"/>
        <v>0.24089976901822457</v>
      </c>
      <c r="BT744" s="18"/>
    </row>
    <row r="745" spans="1:72">
      <c r="A745">
        <f t="shared" si="605"/>
        <v>722</v>
      </c>
      <c r="B745" s="30">
        <f t="shared" si="606"/>
        <v>44491</v>
      </c>
      <c r="C745" s="14">
        <f t="shared" si="556"/>
        <v>15</v>
      </c>
      <c r="D745" s="14">
        <f t="shared" si="557"/>
        <v>4</v>
      </c>
      <c r="E745" s="14">
        <f t="shared" si="558"/>
        <v>4</v>
      </c>
      <c r="F745" s="53">
        <f t="shared" si="559"/>
        <v>44491</v>
      </c>
      <c r="G745" s="66">
        <f t="shared" si="560"/>
        <v>3.2</v>
      </c>
      <c r="H745" s="66">
        <f t="shared" si="604"/>
        <v>0.1</v>
      </c>
      <c r="I745" s="172">
        <f t="shared" si="561"/>
        <v>3.8999999999999998E-3</v>
      </c>
      <c r="J745" s="14">
        <f t="shared" si="562"/>
        <v>6</v>
      </c>
      <c r="K745" s="18">
        <f t="shared" si="563"/>
        <v>0.1227787108906558</v>
      </c>
      <c r="L745" s="18">
        <f t="shared" si="564"/>
        <v>6.6666666666666671E-3</v>
      </c>
      <c r="M745" s="6">
        <f t="shared" si="565"/>
        <v>7112.2212707448307</v>
      </c>
      <c r="N745" s="6">
        <f t="shared" si="599"/>
        <v>27.737662955904838</v>
      </c>
      <c r="O745" s="6">
        <f t="shared" si="566"/>
        <v>1543279.2049118811</v>
      </c>
      <c r="P745" s="6">
        <f>IF($B745&lt;$D$12,0,IF('Plot Data'!X695&gt;0,'Plot Data'!X695,MAX(0,MIN($D$15,$O745))))</f>
        <v>7870.3703703703704</v>
      </c>
      <c r="Q745" s="97">
        <f t="shared" si="567"/>
        <v>4333.0054502696776</v>
      </c>
      <c r="R745" s="97">
        <f t="shared" si="568"/>
        <v>3537.3649201006929</v>
      </c>
      <c r="S745" s="6">
        <f t="shared" si="569"/>
        <v>6113.0320173979235</v>
      </c>
      <c r="T745" s="6"/>
      <c r="U745" s="6"/>
      <c r="V745" s="6">
        <f t="shared" si="570"/>
        <v>999.18925334690687</v>
      </c>
      <c r="W745" s="149">
        <f t="shared" si="600"/>
        <v>0.61174204672592802</v>
      </c>
      <c r="X745" s="97">
        <f t="shared" si="571"/>
        <v>4257.7700142319645</v>
      </c>
      <c r="Y745" s="6">
        <f t="shared" si="572"/>
        <v>1836.0230375711644</v>
      </c>
      <c r="Z745" s="6">
        <f t="shared" si="573"/>
        <v>6147.9416672779171</v>
      </c>
      <c r="AA745" s="6">
        <f t="shared" si="574"/>
        <v>6976.8875427704243</v>
      </c>
      <c r="AB745" s="6">
        <f t="shared" si="575"/>
        <v>355.04588860012228</v>
      </c>
      <c r="AC745" s="6">
        <f t="shared" si="576"/>
        <v>475.46388921198923</v>
      </c>
      <c r="AD745" s="6">
        <f t="array" ref="AD745">SUM(($A745-A715:A745=J715:J745)*(N715:N745))</f>
        <v>34.616974138511921</v>
      </c>
      <c r="AE745" s="6">
        <f t="shared" si="555"/>
        <v>7489985.4574208008</v>
      </c>
      <c r="AF745" s="6">
        <f t="shared" si="601"/>
        <v>1540407.4680212482</v>
      </c>
      <c r="AG745" s="6">
        <f t="shared" si="602"/>
        <v>252566.64655738097</v>
      </c>
      <c r="AH745" s="6">
        <f t="shared" si="577"/>
        <v>3706476.8280493347</v>
      </c>
      <c r="AI745" s="6">
        <f t="shared" si="578"/>
        <v>657225.45765393379</v>
      </c>
      <c r="AJ745" s="6">
        <f t="shared" si="579"/>
        <v>22785.909697828673</v>
      </c>
      <c r="AK745" s="6">
        <f t="shared" si="580"/>
        <v>32754.741347381474</v>
      </c>
      <c r="AL745" s="6">
        <f t="shared" si="581"/>
        <v>5936.6473981018244</v>
      </c>
      <c r="AM745" s="6">
        <f t="shared" si="607"/>
        <v>61477.298443311971</v>
      </c>
      <c r="AN745" s="6">
        <f t="shared" si="582"/>
        <v>1271831.7586955782</v>
      </c>
      <c r="AO745" s="6">
        <f t="shared" si="583"/>
        <v>10014.542579212606</v>
      </c>
      <c r="AP745" s="6">
        <f t="shared" si="584"/>
        <v>38.180307393000739</v>
      </c>
      <c r="AQ745" s="14">
        <f t="shared" si="585"/>
        <v>16</v>
      </c>
      <c r="AR745" s="146">
        <f t="shared" si="586"/>
        <v>0</v>
      </c>
      <c r="AS745" s="146">
        <f t="shared" si="587"/>
        <v>0.53</v>
      </c>
      <c r="AT745" s="146">
        <f t="shared" si="588"/>
        <v>1</v>
      </c>
      <c r="AU745" s="77">
        <f t="shared" si="589"/>
        <v>0</v>
      </c>
      <c r="AV745" s="77">
        <f t="shared" si="590"/>
        <v>3332.9090923113049</v>
      </c>
      <c r="AW745" s="77">
        <f t="shared" si="591"/>
        <v>175.41626801638446</v>
      </c>
      <c r="AX745" s="77">
        <f t="shared" si="592"/>
        <v>172.58616553168946</v>
      </c>
      <c r="AY745" s="6">
        <f t="shared" si="609"/>
        <v>3680.9115258593788</v>
      </c>
      <c r="AZ745" s="6">
        <f t="shared" si="593"/>
        <v>890939.45022865548</v>
      </c>
      <c r="BA745" s="6">
        <f t="shared" si="594"/>
        <v>4083.0538996521582</v>
      </c>
      <c r="BB745" s="6">
        <f t="shared" si="595"/>
        <v>2000549.0573720366</v>
      </c>
      <c r="BC745" s="6">
        <f t="shared" si="596"/>
        <v>400109.81147440773</v>
      </c>
      <c r="BD745" s="6">
        <f t="shared" si="597"/>
        <v>78141.180306129114</v>
      </c>
      <c r="BE745" s="6">
        <f t="shared" si="598"/>
        <v>4776973.3703703675</v>
      </c>
      <c r="BF745" s="6">
        <f t="shared" si="603"/>
        <v>3706476.8280493347</v>
      </c>
      <c r="BG745" s="6"/>
      <c r="BH745" s="6"/>
      <c r="BI745" s="51">
        <f t="shared" si="608"/>
        <v>0.23938285658515085</v>
      </c>
      <c r="BT745" s="18"/>
    </row>
    <row r="746" spans="1:72">
      <c r="A746">
        <f t="shared" si="605"/>
        <v>723</v>
      </c>
      <c r="B746" s="30">
        <f t="shared" si="606"/>
        <v>44492</v>
      </c>
      <c r="C746" s="14">
        <f t="shared" si="556"/>
        <v>15</v>
      </c>
      <c r="D746" s="14">
        <f t="shared" si="557"/>
        <v>4</v>
      </c>
      <c r="E746" s="14">
        <f t="shared" si="558"/>
        <v>4</v>
      </c>
      <c r="F746" s="53">
        <f t="shared" si="559"/>
        <v>44492</v>
      </c>
      <c r="G746" s="66">
        <f t="shared" si="560"/>
        <v>3.2</v>
      </c>
      <c r="H746" s="66">
        <f t="shared" si="604"/>
        <v>0.1</v>
      </c>
      <c r="I746" s="172">
        <f t="shared" si="561"/>
        <v>3.8999999999999998E-3</v>
      </c>
      <c r="J746" s="14">
        <f t="shared" si="562"/>
        <v>6</v>
      </c>
      <c r="K746" s="18">
        <f t="shared" si="563"/>
        <v>0.1223197355328479</v>
      </c>
      <c r="L746" s="18">
        <f t="shared" si="564"/>
        <v>6.6666666666666671E-3</v>
      </c>
      <c r="M746" s="6">
        <f t="shared" si="565"/>
        <v>6833.2953964929766</v>
      </c>
      <c r="N746" s="6">
        <f t="shared" si="599"/>
        <v>26.649852046322607</v>
      </c>
      <c r="O746" s="6">
        <f t="shared" si="566"/>
        <v>1537258.5647604978</v>
      </c>
      <c r="P746" s="6">
        <f>IF($B746&lt;$D$12,0,IF('Plot Data'!X696&gt;0,'Plot Data'!X696,MAX(0,MIN($D$15,$O746))))</f>
        <v>7870.3703703703704</v>
      </c>
      <c r="Q746" s="97">
        <f t="shared" si="567"/>
        <v>4311.0049740560125</v>
      </c>
      <c r="R746" s="97">
        <f t="shared" si="568"/>
        <v>3559.3653963143565</v>
      </c>
      <c r="S746" s="6">
        <f t="shared" si="569"/>
        <v>5870.7257256899939</v>
      </c>
      <c r="T746" s="6"/>
      <c r="U746" s="6"/>
      <c r="V746" s="6">
        <f t="shared" si="570"/>
        <v>962.5696708029825</v>
      </c>
      <c r="W746" s="149">
        <f t="shared" si="600"/>
        <v>0.60941060530814939</v>
      </c>
      <c r="X746" s="97">
        <f t="shared" si="571"/>
        <v>4238.1404342122405</v>
      </c>
      <c r="Y746" s="6">
        <f t="shared" si="572"/>
        <v>1775.2294430006114</v>
      </c>
      <c r="Z746" s="6">
        <f t="shared" si="573"/>
        <v>5916.9932944708726</v>
      </c>
      <c r="AA746" s="6">
        <f t="shared" si="574"/>
        <v>6745.871883402323</v>
      </c>
      <c r="AB746" s="6">
        <f t="shared" si="575"/>
        <v>342.96022153741472</v>
      </c>
      <c r="AC746" s="6">
        <f t="shared" si="576"/>
        <v>466.76603149981543</v>
      </c>
      <c r="AD746" s="6">
        <f t="array" ref="AD746">SUM(($A746-A716:A746=J716:J746)*(N716:N746))</f>
        <v>33.438621599897928</v>
      </c>
      <c r="AE746" s="6">
        <f t="shared" si="555"/>
        <v>7489952.0187992007</v>
      </c>
      <c r="AF746" s="6">
        <f t="shared" si="601"/>
        <v>1530225.7373215023</v>
      </c>
      <c r="AG746" s="6">
        <f t="shared" si="602"/>
        <v>251676.94142642175</v>
      </c>
      <c r="AH746" s="6">
        <f t="shared" si="577"/>
        <v>3710714.9684835467</v>
      </c>
      <c r="AI746" s="6">
        <f t="shared" si="578"/>
        <v>660784.82305024809</v>
      </c>
      <c r="AJ746" s="6">
        <f t="shared" si="579"/>
        <v>21926.982356850163</v>
      </c>
      <c r="AK746" s="6">
        <f t="shared" si="580"/>
        <v>31582.902536912603</v>
      </c>
      <c r="AL746" s="6">
        <f t="shared" si="581"/>
        <v>5779.4029665395256</v>
      </c>
      <c r="AM746" s="6">
        <f t="shared" si="607"/>
        <v>59289.287860302291</v>
      </c>
      <c r="AN746" s="6">
        <f t="shared" si="582"/>
        <v>1277260.2606571666</v>
      </c>
      <c r="AO746" s="6">
        <f t="shared" si="583"/>
        <v>10047.981200812505</v>
      </c>
      <c r="AP746" s="6">
        <f t="shared" si="584"/>
        <v>36.995076419145335</v>
      </c>
      <c r="AQ746" s="14">
        <f t="shared" si="585"/>
        <v>16</v>
      </c>
      <c r="AR746" s="146">
        <f t="shared" si="586"/>
        <v>0</v>
      </c>
      <c r="AS746" s="146">
        <f t="shared" si="587"/>
        <v>0.53</v>
      </c>
      <c r="AT746" s="146">
        <f t="shared" si="588"/>
        <v>1</v>
      </c>
      <c r="AU746" s="77">
        <f t="shared" si="589"/>
        <v>0</v>
      </c>
      <c r="AV746" s="77">
        <f t="shared" si="590"/>
        <v>3213.4586224459613</v>
      </c>
      <c r="AW746" s="77">
        <f t="shared" si="591"/>
        <v>169.12940118136638</v>
      </c>
      <c r="AX746" s="77">
        <f t="shared" si="592"/>
        <v>166.87156764205747</v>
      </c>
      <c r="AY746" s="6">
        <f t="shared" si="609"/>
        <v>3549.4595912693853</v>
      </c>
      <c r="AZ746" s="6">
        <f t="shared" si="593"/>
        <v>894488.90981992485</v>
      </c>
      <c r="BA746" s="6">
        <f t="shared" si="594"/>
        <v>3949.0649943180115</v>
      </c>
      <c r="BB746" s="6">
        <f t="shared" si="595"/>
        <v>2007382.3527685297</v>
      </c>
      <c r="BC746" s="6">
        <f t="shared" si="596"/>
        <v>401476.47055370634</v>
      </c>
      <c r="BD746" s="6">
        <f t="shared" si="597"/>
        <v>78484.140527666532</v>
      </c>
      <c r="BE746" s="6">
        <f t="shared" si="598"/>
        <v>4784843.7407407379</v>
      </c>
      <c r="BF746" s="6">
        <f t="shared" si="603"/>
        <v>3710714.9684835467</v>
      </c>
      <c r="BG746" s="6"/>
      <c r="BH746" s="6"/>
      <c r="BI746" s="51">
        <f t="shared" si="608"/>
        <v>0.23790575350489376</v>
      </c>
      <c r="BT746" s="18"/>
    </row>
    <row r="747" spans="1:72">
      <c r="A747">
        <f t="shared" si="605"/>
        <v>724</v>
      </c>
      <c r="B747" s="30">
        <f t="shared" si="606"/>
        <v>44493</v>
      </c>
      <c r="C747" s="14">
        <f t="shared" si="556"/>
        <v>15</v>
      </c>
      <c r="D747" s="14">
        <f t="shared" si="557"/>
        <v>4</v>
      </c>
      <c r="E747" s="14">
        <f t="shared" si="558"/>
        <v>4</v>
      </c>
      <c r="F747" s="53">
        <f t="shared" si="559"/>
        <v>44493</v>
      </c>
      <c r="G747" s="66">
        <f t="shared" si="560"/>
        <v>3.2</v>
      </c>
      <c r="H747" s="66">
        <f t="shared" si="604"/>
        <v>0.1</v>
      </c>
      <c r="I747" s="172">
        <f t="shared" si="561"/>
        <v>3.8999999999999998E-3</v>
      </c>
      <c r="J747" s="14">
        <f t="shared" si="562"/>
        <v>6</v>
      </c>
      <c r="K747" s="18">
        <f t="shared" si="563"/>
        <v>0.12187128251258041</v>
      </c>
      <c r="L747" s="18">
        <f t="shared" si="564"/>
        <v>6.6666666666666671E-3</v>
      </c>
      <c r="M747" s="6">
        <f t="shared" si="565"/>
        <v>6559.8476522136834</v>
      </c>
      <c r="N747" s="6">
        <f t="shared" si="599"/>
        <v>25.583405843633365</v>
      </c>
      <c r="O747" s="6">
        <f t="shared" si="566"/>
        <v>1531219.5805573259</v>
      </c>
      <c r="P747" s="6">
        <f>IF($B747&lt;$D$12,0,IF('Plot Data'!X697&gt;0,'Plot Data'!X697,MAX(0,MIN($D$15,$O747))))</f>
        <v>7870.3703703703704</v>
      </c>
      <c r="Q747" s="97">
        <f t="shared" si="567"/>
        <v>4289.7607723295268</v>
      </c>
      <c r="R747" s="97">
        <f t="shared" si="568"/>
        <v>3580.609598040844</v>
      </c>
      <c r="S747" s="6">
        <f t="shared" si="569"/>
        <v>5633.3310623780908</v>
      </c>
      <c r="T747" s="6"/>
      <c r="U747" s="6"/>
      <c r="V747" s="6">
        <f t="shared" si="570"/>
        <v>926.5165898355923</v>
      </c>
      <c r="W747" s="149">
        <f t="shared" si="600"/>
        <v>0.60716713781907539</v>
      </c>
      <c r="X747" s="97">
        <f t="shared" si="571"/>
        <v>4218.9417302206839</v>
      </c>
      <c r="Y747" s="6">
        <f t="shared" si="572"/>
        <v>1714.8011076870735</v>
      </c>
      <c r="Z747" s="6">
        <f t="shared" si="573"/>
        <v>5689.7770165958646</v>
      </c>
      <c r="AA747" s="6">
        <f t="shared" si="574"/>
        <v>6516.2442092108795</v>
      </c>
      <c r="AB747" s="6">
        <f t="shared" si="575"/>
        <v>330.97409059695178</v>
      </c>
      <c r="AC747" s="6">
        <f t="shared" si="576"/>
        <v>457.68614953471086</v>
      </c>
      <c r="AD747" s="6">
        <f t="array" ref="AD747">SUM(($A747-A717:A747=J717:J747)*(N717:N747))</f>
        <v>32.269973833202798</v>
      </c>
      <c r="AE747" s="6">
        <f t="shared" si="555"/>
        <v>7489919.7488253675</v>
      </c>
      <c r="AF747" s="6">
        <f t="shared" si="601"/>
        <v>1520302.6454867946</v>
      </c>
      <c r="AG747" s="6">
        <f t="shared" si="602"/>
        <v>250821.24387869498</v>
      </c>
      <c r="AH747" s="6">
        <f t="shared" si="577"/>
        <v>3714933.9102137676</v>
      </c>
      <c r="AI747" s="6">
        <f t="shared" si="578"/>
        <v>664365.4326482889</v>
      </c>
      <c r="AJ747" s="6">
        <f t="shared" si="579"/>
        <v>21082.251884780904</v>
      </c>
      <c r="AK747" s="6">
        <f t="shared" si="580"/>
        <v>30425.461253700636</v>
      </c>
      <c r="AL747" s="6">
        <f t="shared" si="581"/>
        <v>5620.4209337685634</v>
      </c>
      <c r="AM747" s="6">
        <f t="shared" si="607"/>
        <v>57128.134072250105</v>
      </c>
      <c r="AN747" s="6">
        <f t="shared" si="582"/>
        <v>1282368.3825255586</v>
      </c>
      <c r="AO747" s="6">
        <f t="shared" si="583"/>
        <v>10080.251174645708</v>
      </c>
      <c r="AP747" s="6">
        <f t="shared" si="584"/>
        <v>35.811021924070054</v>
      </c>
      <c r="AQ747" s="14">
        <f t="shared" si="585"/>
        <v>16</v>
      </c>
      <c r="AR747" s="146">
        <f t="shared" si="586"/>
        <v>0</v>
      </c>
      <c r="AS747" s="146">
        <f t="shared" si="587"/>
        <v>0.53</v>
      </c>
      <c r="AT747" s="146">
        <f t="shared" si="588"/>
        <v>1</v>
      </c>
      <c r="AU747" s="77">
        <f t="shared" si="589"/>
        <v>0</v>
      </c>
      <c r="AV747" s="77">
        <f t="shared" si="590"/>
        <v>3095.4886294744315</v>
      </c>
      <c r="AW747" s="77">
        <f t="shared" si="591"/>
        <v>162.9204541828648</v>
      </c>
      <c r="AX747" s="77">
        <f t="shared" si="592"/>
        <v>161.19130412258494</v>
      </c>
      <c r="AY747" s="6">
        <f t="shared" si="609"/>
        <v>3419.6003877798812</v>
      </c>
      <c r="AZ747" s="6">
        <f t="shared" si="593"/>
        <v>897908.51020770473</v>
      </c>
      <c r="BA747" s="6">
        <f t="shared" si="594"/>
        <v>3815.8041344436851</v>
      </c>
      <c r="BB747" s="6">
        <f t="shared" si="595"/>
        <v>2013942.2004207433</v>
      </c>
      <c r="BC747" s="6">
        <f t="shared" si="596"/>
        <v>402788.44008414907</v>
      </c>
      <c r="BD747" s="6">
        <f t="shared" si="597"/>
        <v>78815.114618263484</v>
      </c>
      <c r="BE747" s="6">
        <f t="shared" si="598"/>
        <v>4792714.1111111082</v>
      </c>
      <c r="BF747" s="6">
        <f t="shared" si="603"/>
        <v>3714933.9102137676</v>
      </c>
      <c r="BG747" s="6"/>
      <c r="BH747" s="6"/>
      <c r="BI747" s="51">
        <f t="shared" si="608"/>
        <v>0.23646767238637667</v>
      </c>
      <c r="BT747" s="18"/>
    </row>
    <row r="748" spans="1:72">
      <c r="A748">
        <f t="shared" si="605"/>
        <v>725</v>
      </c>
      <c r="B748" s="30">
        <f t="shared" si="606"/>
        <v>44494</v>
      </c>
      <c r="C748" s="14">
        <f t="shared" si="556"/>
        <v>15</v>
      </c>
      <c r="D748" s="14">
        <f t="shared" si="557"/>
        <v>4</v>
      </c>
      <c r="E748" s="14">
        <f t="shared" si="558"/>
        <v>4</v>
      </c>
      <c r="F748" s="53">
        <f t="shared" si="559"/>
        <v>44494</v>
      </c>
      <c r="G748" s="66">
        <f t="shared" si="560"/>
        <v>3.2</v>
      </c>
      <c r="H748" s="66">
        <f t="shared" si="604"/>
        <v>0.1</v>
      </c>
      <c r="I748" s="172">
        <f t="shared" si="561"/>
        <v>3.8999999999999998E-3</v>
      </c>
      <c r="J748" s="14">
        <f t="shared" si="562"/>
        <v>6</v>
      </c>
      <c r="K748" s="18">
        <f t="shared" si="563"/>
        <v>0.12143322094880298</v>
      </c>
      <c r="L748" s="18">
        <f t="shared" si="564"/>
        <v>6.6666666666666671E-3</v>
      </c>
      <c r="M748" s="6">
        <f t="shared" si="565"/>
        <v>6292.2169830045814</v>
      </c>
      <c r="N748" s="6">
        <f t="shared" si="599"/>
        <v>24.539646233717868</v>
      </c>
      <c r="O748" s="6">
        <f t="shared" si="566"/>
        <v>1525158.7614290416</v>
      </c>
      <c r="P748" s="6">
        <f>IF($B748&lt;$D$12,0,IF('Plot Data'!X698&gt;0,'Plot Data'!X698,MAX(0,MIN($D$15,$O748))))</f>
        <v>7870.3703703703704</v>
      </c>
      <c r="Q748" s="97">
        <f t="shared" si="567"/>
        <v>4269.2648460853252</v>
      </c>
      <c r="R748" s="97">
        <f t="shared" si="568"/>
        <v>3601.1055242850462</v>
      </c>
      <c r="S748" s="6">
        <f t="shared" si="569"/>
        <v>5401.1321188072716</v>
      </c>
      <c r="T748" s="6"/>
      <c r="U748" s="6"/>
      <c r="V748" s="6">
        <f t="shared" si="570"/>
        <v>891.0848641973098</v>
      </c>
      <c r="W748" s="149">
        <f t="shared" si="600"/>
        <v>0.60501007393492434</v>
      </c>
      <c r="X748" s="97">
        <f t="shared" si="571"/>
        <v>4200.210373387732</v>
      </c>
      <c r="Y748" s="6">
        <f t="shared" si="572"/>
        <v>1654.8704529847591</v>
      </c>
      <c r="Z748" s="6">
        <f t="shared" si="573"/>
        <v>5466.6363171943813</v>
      </c>
      <c r="AA748" s="6">
        <f t="shared" si="574"/>
        <v>6288.5077213420846</v>
      </c>
      <c r="AB748" s="6">
        <f t="shared" si="575"/>
        <v>319.11207770069126</v>
      </c>
      <c r="AC748" s="6">
        <f t="shared" si="576"/>
        <v>448.25617230265664</v>
      </c>
      <c r="AD748" s="6">
        <f t="array" ref="AD748">SUM(($A748-A718:A748=J718:J748)*(N718:N748))</f>
        <v>31.113427575817397</v>
      </c>
      <c r="AE748" s="6">
        <f t="shared" si="555"/>
        <v>7489888.6353977919</v>
      </c>
      <c r="AF748" s="6">
        <f t="shared" si="601"/>
        <v>1510632.2485219021</v>
      </c>
      <c r="AG748" s="6">
        <f t="shared" si="602"/>
        <v>249999.21348719529</v>
      </c>
      <c r="AH748" s="6">
        <f t="shared" si="577"/>
        <v>3719134.1205871552</v>
      </c>
      <c r="AI748" s="6">
        <f t="shared" si="578"/>
        <v>667966.5381725739</v>
      </c>
      <c r="AJ748" s="6">
        <f t="shared" si="579"/>
        <v>20252.962097606345</v>
      </c>
      <c r="AK748" s="6">
        <f t="shared" si="580"/>
        <v>29284.477771852235</v>
      </c>
      <c r="AL748" s="6">
        <f t="shared" si="581"/>
        <v>5460.16341159078</v>
      </c>
      <c r="AM748" s="6">
        <f t="shared" si="607"/>
        <v>54997.603281049363</v>
      </c>
      <c r="AN748" s="6">
        <f t="shared" si="582"/>
        <v>1287158.9113479031</v>
      </c>
      <c r="AO748" s="6">
        <f t="shared" si="583"/>
        <v>10111.364602221525</v>
      </c>
      <c r="AP748" s="6">
        <f t="shared" si="584"/>
        <v>34.631046459556401</v>
      </c>
      <c r="AQ748" s="14">
        <f t="shared" si="585"/>
        <v>16</v>
      </c>
      <c r="AR748" s="146">
        <f t="shared" si="586"/>
        <v>0</v>
      </c>
      <c r="AS748" s="146">
        <f t="shared" si="587"/>
        <v>0.53</v>
      </c>
      <c r="AT748" s="146">
        <f t="shared" si="588"/>
        <v>1</v>
      </c>
      <c r="AU748" s="77">
        <f t="shared" si="589"/>
        <v>0</v>
      </c>
      <c r="AV748" s="77">
        <f t="shared" si="590"/>
        <v>2979.2061237660846</v>
      </c>
      <c r="AW748" s="77">
        <f t="shared" si="591"/>
        <v>156.80032230347811</v>
      </c>
      <c r="AX748" s="77">
        <f t="shared" si="592"/>
        <v>155.55782258056732</v>
      </c>
      <c r="AY748" s="6">
        <f t="shared" si="609"/>
        <v>3291.5642686501301</v>
      </c>
      <c r="AZ748" s="6">
        <f t="shared" si="593"/>
        <v>901200.07447635487</v>
      </c>
      <c r="BA748" s="6">
        <f t="shared" si="594"/>
        <v>3683.5649932707393</v>
      </c>
      <c r="BB748" s="6">
        <f t="shared" si="595"/>
        <v>2020234.4174037478</v>
      </c>
      <c r="BC748" s="6">
        <f t="shared" si="596"/>
        <v>404046.88348074997</v>
      </c>
      <c r="BD748" s="6">
        <f t="shared" si="597"/>
        <v>79134.226695964171</v>
      </c>
      <c r="BE748" s="6">
        <f t="shared" si="598"/>
        <v>4800584.4814814785</v>
      </c>
      <c r="BF748" s="6">
        <f t="shared" si="603"/>
        <v>3719134.1205871552</v>
      </c>
      <c r="BG748" s="6"/>
      <c r="BH748" s="6"/>
      <c r="BI748" s="51">
        <f t="shared" si="608"/>
        <v>0.23506777573276821</v>
      </c>
      <c r="BT748" s="18"/>
    </row>
    <row r="749" spans="1:72">
      <c r="A749">
        <f t="shared" si="605"/>
        <v>726</v>
      </c>
      <c r="B749" s="30">
        <f t="shared" si="606"/>
        <v>44495</v>
      </c>
      <c r="C749" s="14">
        <f t="shared" si="556"/>
        <v>15</v>
      </c>
      <c r="D749" s="14">
        <f t="shared" si="557"/>
        <v>4</v>
      </c>
      <c r="E749" s="14">
        <f t="shared" si="558"/>
        <v>4</v>
      </c>
      <c r="F749" s="53">
        <f t="shared" si="559"/>
        <v>44495</v>
      </c>
      <c r="G749" s="66">
        <f t="shared" si="560"/>
        <v>3.2</v>
      </c>
      <c r="H749" s="66">
        <f t="shared" si="604"/>
        <v>0.1</v>
      </c>
      <c r="I749" s="172">
        <f t="shared" si="561"/>
        <v>3.8999999999999998E-3</v>
      </c>
      <c r="J749" s="14">
        <f t="shared" si="562"/>
        <v>6</v>
      </c>
      <c r="K749" s="18">
        <f t="shared" si="563"/>
        <v>0.12100540005811795</v>
      </c>
      <c r="L749" s="18">
        <f t="shared" si="564"/>
        <v>6.6666666666666671E-3</v>
      </c>
      <c r="M749" s="6">
        <f t="shared" si="565"/>
        <v>6030.6988186694034</v>
      </c>
      <c r="N749" s="6">
        <f t="shared" si="599"/>
        <v>23.519725392810674</v>
      </c>
      <c r="O749" s="6">
        <f t="shared" si="566"/>
        <v>1519072.8958177529</v>
      </c>
      <c r="P749" s="6">
        <f>IF($B749&lt;$D$12,0,IF('Plot Data'!X699&gt;0,'Plot Data'!X699,MAX(0,MIN($D$15,$O749))))</f>
        <v>7870.3703703703704</v>
      </c>
      <c r="Q749" s="97">
        <f t="shared" si="567"/>
        <v>4249.5077759292126</v>
      </c>
      <c r="R749" s="97">
        <f t="shared" si="568"/>
        <v>3620.8625944411583</v>
      </c>
      <c r="S749" s="6">
        <f t="shared" si="569"/>
        <v>5174.3753949558049</v>
      </c>
      <c r="T749" s="6"/>
      <c r="U749" s="6"/>
      <c r="V749" s="6">
        <f t="shared" si="570"/>
        <v>856.32342371359846</v>
      </c>
      <c r="W749" s="149">
        <f t="shared" si="600"/>
        <v>0.60293773022365216</v>
      </c>
      <c r="X749" s="97">
        <f t="shared" si="571"/>
        <v>4181.7940623083505</v>
      </c>
      <c r="Y749" s="6">
        <f t="shared" si="572"/>
        <v>1595.5603885034564</v>
      </c>
      <c r="Z749" s="6">
        <f t="shared" si="573"/>
        <v>5247.8781217709475</v>
      </c>
      <c r="AA749" s="6">
        <f t="shared" si="574"/>
        <v>6063.1294763131336</v>
      </c>
      <c r="AB749" s="6">
        <f t="shared" si="575"/>
        <v>307.39708336389583</v>
      </c>
      <c r="AC749" s="6">
        <f t="shared" si="576"/>
        <v>438.49746905250015</v>
      </c>
      <c r="AD749" s="6">
        <f t="array" ref="AD749">SUM(($A749-A719:A749=J719:J749)*(N719:N749))</f>
        <v>29.971215627979841</v>
      </c>
      <c r="AE749" s="6">
        <f t="shared" si="555"/>
        <v>7489858.6641821638</v>
      </c>
      <c r="AF749" s="6">
        <f t="shared" si="601"/>
        <v>1501208.3653510171</v>
      </c>
      <c r="AG749" s="6">
        <f t="shared" si="602"/>
        <v>249210.60377710254</v>
      </c>
      <c r="AH749" s="6">
        <f t="shared" si="577"/>
        <v>3723315.9146494637</v>
      </c>
      <c r="AI749" s="6">
        <f t="shared" si="578"/>
        <v>671587.40076701506</v>
      </c>
      <c r="AJ749" s="6">
        <f t="shared" si="579"/>
        <v>19440.222406001343</v>
      </c>
      <c r="AK749" s="6">
        <f t="shared" si="580"/>
        <v>28161.829333946156</v>
      </c>
      <c r="AL749" s="6">
        <f t="shared" si="581"/>
        <v>5299.0918102741953</v>
      </c>
      <c r="AM749" s="6">
        <f t="shared" si="607"/>
        <v>52901.143550221692</v>
      </c>
      <c r="AN749" s="6">
        <f t="shared" si="582"/>
        <v>1291635.2360873311</v>
      </c>
      <c r="AO749" s="6">
        <f t="shared" si="583"/>
        <v>10141.335817849505</v>
      </c>
      <c r="AP749" s="6">
        <f t="shared" si="584"/>
        <v>33.45785067842111</v>
      </c>
      <c r="AQ749" s="14">
        <f t="shared" si="585"/>
        <v>16</v>
      </c>
      <c r="AR749" s="146">
        <f t="shared" si="586"/>
        <v>0</v>
      </c>
      <c r="AS749" s="146">
        <f t="shared" si="587"/>
        <v>0.53</v>
      </c>
      <c r="AT749" s="146">
        <f t="shared" si="588"/>
        <v>1</v>
      </c>
      <c r="AU749" s="77">
        <f t="shared" si="589"/>
        <v>0</v>
      </c>
      <c r="AV749" s="77">
        <f t="shared" si="590"/>
        <v>2864.802727856018</v>
      </c>
      <c r="AW749" s="77">
        <f t="shared" si="591"/>
        <v>150.77909093979042</v>
      </c>
      <c r="AX749" s="77">
        <f t="shared" si="592"/>
        <v>149.98267651932488</v>
      </c>
      <c r="AY749" s="6">
        <f t="shared" si="609"/>
        <v>3165.5644953151332</v>
      </c>
      <c r="AZ749" s="6">
        <f t="shared" si="593"/>
        <v>904365.63897166995</v>
      </c>
      <c r="BA749" s="6">
        <f t="shared" si="594"/>
        <v>3552.6216177225747</v>
      </c>
      <c r="BB749" s="6">
        <f t="shared" si="595"/>
        <v>2026265.1162224172</v>
      </c>
      <c r="BC749" s="6">
        <f t="shared" si="596"/>
        <v>405253.02324448386</v>
      </c>
      <c r="BD749" s="6">
        <f t="shared" si="597"/>
        <v>79441.62377932806</v>
      </c>
      <c r="BE749" s="6">
        <f t="shared" si="598"/>
        <v>4808454.8518518489</v>
      </c>
      <c r="BF749" s="6">
        <f t="shared" si="603"/>
        <v>3723315.9146494637</v>
      </c>
      <c r="BG749" s="6"/>
      <c r="BH749" s="6"/>
      <c r="BI749" s="51">
        <f t="shared" si="608"/>
        <v>0.23370520694855493</v>
      </c>
      <c r="BT749" s="18"/>
    </row>
    <row r="750" spans="1:72">
      <c r="A750">
        <f t="shared" si="605"/>
        <v>727</v>
      </c>
      <c r="B750" s="30">
        <f t="shared" si="606"/>
        <v>44496</v>
      </c>
      <c r="C750" s="14">
        <f t="shared" si="556"/>
        <v>15</v>
      </c>
      <c r="D750" s="14">
        <f t="shared" si="557"/>
        <v>4</v>
      </c>
      <c r="E750" s="14">
        <f t="shared" si="558"/>
        <v>4</v>
      </c>
      <c r="F750" s="53">
        <f t="shared" si="559"/>
        <v>44496</v>
      </c>
      <c r="G750" s="66">
        <f t="shared" si="560"/>
        <v>3.2</v>
      </c>
      <c r="H750" s="66">
        <f t="shared" si="604"/>
        <v>0.1</v>
      </c>
      <c r="I750" s="172">
        <f t="shared" si="561"/>
        <v>3.8999999999999998E-3</v>
      </c>
      <c r="J750" s="14">
        <f t="shared" si="562"/>
        <v>6</v>
      </c>
      <c r="K750" s="18">
        <f t="shared" si="563"/>
        <v>0.12058765849364129</v>
      </c>
      <c r="L750" s="18">
        <f t="shared" si="564"/>
        <v>6.6666666666666671E-3</v>
      </c>
      <c r="M750" s="6">
        <f t="shared" si="565"/>
        <v>5775.5472375485942</v>
      </c>
      <c r="N750" s="6">
        <f t="shared" si="599"/>
        <v>22.524634226439517</v>
      </c>
      <c r="O750" s="6">
        <f t="shared" si="566"/>
        <v>1512959.0406853016</v>
      </c>
      <c r="P750" s="6">
        <f>IF($B750&lt;$D$12,0,IF('Plot Data'!X700&gt;0,'Plot Data'!X700,MAX(0,MIN($D$15,$O750))))</f>
        <v>7870.3703703703704</v>
      </c>
      <c r="Q750" s="97">
        <f t="shared" si="567"/>
        <v>4230.47886832112</v>
      </c>
      <c r="R750" s="97">
        <f t="shared" si="568"/>
        <v>3639.8915020492509</v>
      </c>
      <c r="S750" s="6">
        <f t="shared" si="569"/>
        <v>4953.2711770180176</v>
      </c>
      <c r="T750" s="6"/>
      <c r="U750" s="6"/>
      <c r="V750" s="6">
        <f t="shared" si="570"/>
        <v>822.27606053057582</v>
      </c>
      <c r="W750" s="149">
        <f t="shared" si="600"/>
        <v>0.60094832345668736</v>
      </c>
      <c r="X750" s="97">
        <f t="shared" si="571"/>
        <v>4163.8567204868614</v>
      </c>
      <c r="Y750" s="6">
        <f t="shared" si="572"/>
        <v>1536.9854168194793</v>
      </c>
      <c r="Z750" s="6">
        <f t="shared" si="573"/>
        <v>5033.7735864036658</v>
      </c>
      <c r="AA750" s="6">
        <f t="shared" si="574"/>
        <v>5840.5445839140211</v>
      </c>
      <c r="AB750" s="6">
        <f t="shared" si="575"/>
        <v>295.84966472354364</v>
      </c>
      <c r="AC750" s="6">
        <f t="shared" si="576"/>
        <v>428.48027542064949</v>
      </c>
      <c r="AD750" s="6">
        <f t="array" ref="AD750">SUM(($A750-A720:A750=J720:J750)*(N720:N750))</f>
        <v>28.845342310545501</v>
      </c>
      <c r="AE750" s="6">
        <f t="shared" si="555"/>
        <v>7489829.8188398536</v>
      </c>
      <c r="AF750" s="6">
        <f t="shared" si="601"/>
        <v>1492024.615305678</v>
      </c>
      <c r="AG750" s="6">
        <f t="shared" si="602"/>
        <v>248454.94986440623</v>
      </c>
      <c r="AH750" s="6">
        <f t="shared" si="577"/>
        <v>3727479.7713699504</v>
      </c>
      <c r="AI750" s="6">
        <f t="shared" si="578"/>
        <v>675227.29226906435</v>
      </c>
      <c r="AJ750" s="6">
        <f t="shared" si="579"/>
        <v>18645.010640326793</v>
      </c>
      <c r="AK750" s="6">
        <f t="shared" si="580"/>
        <v>27059.208671712251</v>
      </c>
      <c r="AL750" s="6">
        <f t="shared" si="581"/>
        <v>5137.6158572665436</v>
      </c>
      <c r="AM750" s="6">
        <f t="shared" si="607"/>
        <v>50841.835169305588</v>
      </c>
      <c r="AN750" s="6">
        <f t="shared" si="582"/>
        <v>1295801.3548614362</v>
      </c>
      <c r="AO750" s="6">
        <f t="shared" si="583"/>
        <v>10170.181160160051</v>
      </c>
      <c r="AP750" s="6">
        <f t="shared" si="584"/>
        <v>32.294000616942085</v>
      </c>
      <c r="AQ750" s="14">
        <f t="shared" si="585"/>
        <v>16</v>
      </c>
      <c r="AR750" s="146">
        <f t="shared" si="586"/>
        <v>0</v>
      </c>
      <c r="AS750" s="146">
        <f t="shared" si="587"/>
        <v>0.53</v>
      </c>
      <c r="AT750" s="146">
        <f t="shared" si="588"/>
        <v>1</v>
      </c>
      <c r="AU750" s="77">
        <f t="shared" si="589"/>
        <v>0</v>
      </c>
      <c r="AV750" s="77">
        <f t="shared" si="590"/>
        <v>2752.4513857073712</v>
      </c>
      <c r="AW750" s="77">
        <f t="shared" si="591"/>
        <v>144.86586240565111</v>
      </c>
      <c r="AX750" s="77">
        <f t="shared" si="592"/>
        <v>144.47662918103103</v>
      </c>
      <c r="AY750" s="6">
        <f t="shared" si="609"/>
        <v>3041.7938772940533</v>
      </c>
      <c r="AZ750" s="6">
        <f t="shared" si="593"/>
        <v>907407.432848964</v>
      </c>
      <c r="BA750" s="6">
        <f t="shared" si="594"/>
        <v>3423.2277594117413</v>
      </c>
      <c r="BB750" s="6">
        <f t="shared" si="595"/>
        <v>2032040.6634599657</v>
      </c>
      <c r="BC750" s="6">
        <f t="shared" si="596"/>
        <v>406408.13269199355</v>
      </c>
      <c r="BD750" s="6">
        <f t="shared" si="597"/>
        <v>79737.473444051604</v>
      </c>
      <c r="BE750" s="6">
        <f t="shared" si="598"/>
        <v>4816325.2222222192</v>
      </c>
      <c r="BF750" s="6">
        <f t="shared" si="603"/>
        <v>3727479.7713699504</v>
      </c>
      <c r="BG750" s="6"/>
      <c r="BH750" s="6"/>
      <c r="BI750" s="51">
        <f t="shared" si="608"/>
        <v>0.2323790536324466</v>
      </c>
      <c r="BT750" s="18"/>
    </row>
    <row r="751" spans="1:72">
      <c r="A751">
        <f t="shared" si="605"/>
        <v>728</v>
      </c>
      <c r="B751" s="30">
        <f t="shared" si="606"/>
        <v>44497</v>
      </c>
      <c r="C751" s="14">
        <f t="shared" si="556"/>
        <v>15</v>
      </c>
      <c r="D751" s="14">
        <f t="shared" si="557"/>
        <v>4</v>
      </c>
      <c r="E751" s="14">
        <f t="shared" si="558"/>
        <v>4</v>
      </c>
      <c r="F751" s="53">
        <f t="shared" si="559"/>
        <v>44497</v>
      </c>
      <c r="G751" s="66">
        <f t="shared" si="560"/>
        <v>3.2</v>
      </c>
      <c r="H751" s="66">
        <f t="shared" si="604"/>
        <v>0.1</v>
      </c>
      <c r="I751" s="172">
        <f t="shared" si="561"/>
        <v>3.8999999999999998E-3</v>
      </c>
      <c r="J751" s="14">
        <f t="shared" si="562"/>
        <v>6</v>
      </c>
      <c r="K751" s="18">
        <f t="shared" si="563"/>
        <v>0.12017981302072504</v>
      </c>
      <c r="L751" s="18">
        <f t="shared" si="564"/>
        <v>6.6666666666666671E-3</v>
      </c>
      <c r="M751" s="6">
        <f t="shared" si="565"/>
        <v>5526.9753035608401</v>
      </c>
      <c r="N751" s="6">
        <f t="shared" si="599"/>
        <v>21.555203683887274</v>
      </c>
      <c r="O751" s="6">
        <f t="shared" si="566"/>
        <v>1506814.5638977457</v>
      </c>
      <c r="P751" s="6">
        <f>IF($B751&lt;$D$12,0,IF('Plot Data'!X701&gt;0,'Plot Data'!X701,MAX(0,MIN($D$15,$O751))))</f>
        <v>7870.3703703703704</v>
      </c>
      <c r="Q751" s="97">
        <f t="shared" si="567"/>
        <v>4212.1662004106893</v>
      </c>
      <c r="R751" s="97">
        <f t="shared" si="568"/>
        <v>3658.2041699596803</v>
      </c>
      <c r="S751" s="6">
        <f t="shared" si="569"/>
        <v>4737.9948412628946</v>
      </c>
      <c r="T751" s="6"/>
      <c r="U751" s="6"/>
      <c r="V751" s="6">
        <f t="shared" si="570"/>
        <v>788.98046229794545</v>
      </c>
      <c r="W751" s="149">
        <f t="shared" si="600"/>
        <v>0.59903998358937216</v>
      </c>
      <c r="X751" s="97">
        <f t="shared" si="571"/>
        <v>4146.3332626560141</v>
      </c>
      <c r="Y751" s="6">
        <f t="shared" si="572"/>
        <v>1479.2483236177181</v>
      </c>
      <c r="Z751" s="6">
        <f t="shared" si="573"/>
        <v>4824.5590549355229</v>
      </c>
      <c r="AA751" s="6">
        <f t="shared" si="574"/>
        <v>5621.1436297473283</v>
      </c>
      <c r="AB751" s="6">
        <f t="shared" si="575"/>
        <v>284.48885082979325</v>
      </c>
      <c r="AC751" s="6">
        <f t="shared" si="576"/>
        <v>418.2193763375563</v>
      </c>
      <c r="AD751" s="6">
        <f t="array" ref="AD751">SUM(($A751-A721:A751=J721:J751)*(N721:N751))</f>
        <v>27.737662955904838</v>
      </c>
      <c r="AE751" s="6">
        <f t="shared" si="555"/>
        <v>7489802.0811768975</v>
      </c>
      <c r="AF751" s="6">
        <f t="shared" si="601"/>
        <v>1483074.4542640045</v>
      </c>
      <c r="AG751" s="6">
        <f t="shared" si="602"/>
        <v>247731.80233986297</v>
      </c>
      <c r="AH751" s="6">
        <f t="shared" si="577"/>
        <v>3731626.1046326063</v>
      </c>
      <c r="AI751" s="6">
        <f t="shared" si="578"/>
        <v>678885.49643902399</v>
      </c>
      <c r="AJ751" s="6">
        <f t="shared" si="579"/>
        <v>17868.178565334394</v>
      </c>
      <c r="AK751" s="6">
        <f t="shared" si="580"/>
        <v>25978.135246070655</v>
      </c>
      <c r="AL751" s="6">
        <f t="shared" si="581"/>
        <v>4976.1476688028761</v>
      </c>
      <c r="AM751" s="6">
        <f t="shared" si="607"/>
        <v>48822.46148020793</v>
      </c>
      <c r="AN751" s="6">
        <f t="shared" si="582"/>
        <v>1299661.7620211791</v>
      </c>
      <c r="AO751" s="6">
        <f t="shared" si="583"/>
        <v>10197.918823115955</v>
      </c>
      <c r="AP751" s="6">
        <f t="shared" si="584"/>
        <v>31.14188829169429</v>
      </c>
      <c r="AQ751" s="14">
        <f t="shared" si="585"/>
        <v>16</v>
      </c>
      <c r="AR751" s="146">
        <f t="shared" si="586"/>
        <v>0</v>
      </c>
      <c r="AS751" s="146">
        <f t="shared" si="587"/>
        <v>0.53</v>
      </c>
      <c r="AT751" s="146">
        <f t="shared" si="588"/>
        <v>1</v>
      </c>
      <c r="AU751" s="77">
        <f t="shared" si="589"/>
        <v>0</v>
      </c>
      <c r="AV751" s="77">
        <f t="shared" si="590"/>
        <v>2642.306634311672</v>
      </c>
      <c r="AW751" s="77">
        <f t="shared" si="591"/>
        <v>139.0687702269301</v>
      </c>
      <c r="AX751" s="77">
        <f t="shared" si="592"/>
        <v>139.04934242006553</v>
      </c>
      <c r="AY751" s="6">
        <f t="shared" si="609"/>
        <v>2920.4247469586676</v>
      </c>
      <c r="AZ751" s="6">
        <f t="shared" si="593"/>
        <v>910327.85759592266</v>
      </c>
      <c r="BA751" s="6">
        <f t="shared" si="594"/>
        <v>3295.6169847323658</v>
      </c>
      <c r="BB751" s="6">
        <f t="shared" si="595"/>
        <v>2037567.6387635265</v>
      </c>
      <c r="BC751" s="6">
        <f t="shared" si="596"/>
        <v>407513.52775270573</v>
      </c>
      <c r="BD751" s="6">
        <f t="shared" si="597"/>
        <v>80021.962294881392</v>
      </c>
      <c r="BE751" s="6">
        <f t="shared" si="598"/>
        <v>4824195.5925925896</v>
      </c>
      <c r="BF751" s="6">
        <f t="shared" si="603"/>
        <v>3731626.1046326063</v>
      </c>
      <c r="BG751" s="6"/>
      <c r="BH751" s="6"/>
      <c r="BI751" s="51">
        <f t="shared" si="608"/>
        <v>0.23108838362413711</v>
      </c>
      <c r="BT751" s="18"/>
    </row>
    <row r="752" spans="1:72">
      <c r="A752">
        <f t="shared" si="605"/>
        <v>729</v>
      </c>
      <c r="B752" s="30">
        <f t="shared" si="606"/>
        <v>44498</v>
      </c>
      <c r="C752" s="14">
        <f t="shared" si="556"/>
        <v>15</v>
      </c>
      <c r="D752" s="14">
        <f t="shared" si="557"/>
        <v>4</v>
      </c>
      <c r="E752" s="14">
        <f t="shared" si="558"/>
        <v>4</v>
      </c>
      <c r="F752" s="53">
        <f t="shared" si="559"/>
        <v>44498</v>
      </c>
      <c r="G752" s="66">
        <f t="shared" si="560"/>
        <v>3.2</v>
      </c>
      <c r="H752" s="66">
        <f t="shared" si="604"/>
        <v>0.1</v>
      </c>
      <c r="I752" s="172">
        <f t="shared" si="561"/>
        <v>3.8999999999999998E-3</v>
      </c>
      <c r="J752" s="14">
        <f t="shared" si="562"/>
        <v>6</v>
      </c>
      <c r="K752" s="18">
        <f t="shared" si="563"/>
        <v>0.11978166947359702</v>
      </c>
      <c r="L752" s="18">
        <f t="shared" si="564"/>
        <v>6.6666666666666671E-3</v>
      </c>
      <c r="M752" s="6">
        <f t="shared" si="565"/>
        <v>5285.1589863853505</v>
      </c>
      <c r="N752" s="6">
        <f t="shared" si="599"/>
        <v>20.612120046902866</v>
      </c>
      <c r="O752" s="6">
        <f t="shared" si="566"/>
        <v>1500637.0841495963</v>
      </c>
      <c r="P752" s="6">
        <f>IF($B752&lt;$D$12,0,IF('Plot Data'!X702&gt;0,'Plot Data'!X702,MAX(0,MIN($D$15,$O752))))</f>
        <v>7870.3703703703704</v>
      </c>
      <c r="Q752" s="97">
        <f t="shared" si="567"/>
        <v>4194.5568442971708</v>
      </c>
      <c r="R752" s="97">
        <f t="shared" si="568"/>
        <v>3675.8135260731997</v>
      </c>
      <c r="S752" s="6">
        <f t="shared" si="569"/>
        <v>4528.6895916426729</v>
      </c>
      <c r="T752" s="6"/>
      <c r="U752" s="6"/>
      <c r="V752" s="6">
        <f t="shared" si="570"/>
        <v>756.46939474267708</v>
      </c>
      <c r="W752" s="149">
        <f t="shared" si="600"/>
        <v>0.59721076582430366</v>
      </c>
      <c r="X752" s="97">
        <f t="shared" si="571"/>
        <v>4129.2196557426614</v>
      </c>
      <c r="Y752" s="6">
        <f t="shared" si="572"/>
        <v>1422.4442541489661</v>
      </c>
      <c r="Z752" s="6">
        <f t="shared" si="573"/>
        <v>4620.4377900388754</v>
      </c>
      <c r="AA752" s="6">
        <f t="shared" si="574"/>
        <v>5405.288165766071</v>
      </c>
      <c r="AB752" s="6">
        <f t="shared" si="575"/>
        <v>273.33181585971909</v>
      </c>
      <c r="AC752" s="6">
        <f t="shared" si="576"/>
        <v>407.74934508830648</v>
      </c>
      <c r="AD752" s="6">
        <f t="array" ref="AD752">SUM(($A752-A722:A752=J722:J752)*(N722:N752))</f>
        <v>26.649852046322607</v>
      </c>
      <c r="AE752" s="6">
        <f t="shared" ref="AE752:AE786" si="610">AE751-AD752</f>
        <v>7489775.4313248508</v>
      </c>
      <c r="AF752" s="6">
        <f t="shared" si="601"/>
        <v>1474351.2078280647</v>
      </c>
      <c r="AG752" s="6">
        <f t="shared" si="602"/>
        <v>247040.67013367478</v>
      </c>
      <c r="AH752" s="6">
        <f t="shared" si="577"/>
        <v>3735755.3242883491</v>
      </c>
      <c r="AI752" s="6">
        <f t="shared" si="578"/>
        <v>682561.30996509723</v>
      </c>
      <c r="AJ752" s="6">
        <f t="shared" si="579"/>
        <v>17110.455507531904</v>
      </c>
      <c r="AK752" s="6">
        <f t="shared" si="580"/>
        <v>24919.95305448374</v>
      </c>
      <c r="AL752" s="6">
        <f t="shared" si="581"/>
        <v>4815.080287527966</v>
      </c>
      <c r="AM752" s="6">
        <f t="shared" si="607"/>
        <v>46845.488849543603</v>
      </c>
      <c r="AN752" s="6">
        <f t="shared" si="582"/>
        <v>1303221.4302601092</v>
      </c>
      <c r="AO752" s="6">
        <f t="shared" si="583"/>
        <v>10224.568675162278</v>
      </c>
      <c r="AP752" s="6">
        <f t="shared" si="584"/>
        <v>30.003727992810258</v>
      </c>
      <c r="AQ752" s="14">
        <f t="shared" si="585"/>
        <v>16</v>
      </c>
      <c r="AR752" s="146">
        <f t="shared" si="586"/>
        <v>0</v>
      </c>
      <c r="AS752" s="146">
        <f t="shared" si="587"/>
        <v>0.53</v>
      </c>
      <c r="AT752" s="146">
        <f t="shared" si="588"/>
        <v>1</v>
      </c>
      <c r="AU752" s="77">
        <f t="shared" si="589"/>
        <v>0</v>
      </c>
      <c r="AV752" s="77">
        <f t="shared" si="590"/>
        <v>2534.5050007542459</v>
      </c>
      <c r="AW752" s="77">
        <f t="shared" si="591"/>
        <v>133.39500003969712</v>
      </c>
      <c r="AX752" s="77">
        <f t="shared" si="592"/>
        <v>133.70975989000283</v>
      </c>
      <c r="AY752" s="6">
        <f t="shared" si="609"/>
        <v>2801.6097606839458</v>
      </c>
      <c r="AZ752" s="6">
        <f t="shared" si="593"/>
        <v>913129.46735660662</v>
      </c>
      <c r="BA752" s="6">
        <f t="shared" si="594"/>
        <v>3170.0024468501629</v>
      </c>
      <c r="BB752" s="6">
        <f t="shared" si="595"/>
        <v>2042852.7977499119</v>
      </c>
      <c r="BC752" s="6">
        <f t="shared" si="596"/>
        <v>408570.55954998278</v>
      </c>
      <c r="BD752" s="6">
        <f t="shared" si="597"/>
        <v>80295.294110741117</v>
      </c>
      <c r="BE752" s="6">
        <f t="shared" si="598"/>
        <v>4832065.9629629599</v>
      </c>
      <c r="BF752" s="6">
        <f t="shared" si="603"/>
        <v>3735755.3242883491</v>
      </c>
      <c r="BG752" s="6"/>
      <c r="BH752" s="6"/>
      <c r="BI752" s="51">
        <f t="shared" si="608"/>
        <v>0.22983224180023859</v>
      </c>
      <c r="BT752" s="18"/>
    </row>
    <row r="753" spans="1:72">
      <c r="A753">
        <f t="shared" si="605"/>
        <v>730</v>
      </c>
      <c r="B753" s="30">
        <f t="shared" si="606"/>
        <v>44499</v>
      </c>
      <c r="C753" s="14">
        <f t="shared" si="556"/>
        <v>15</v>
      </c>
      <c r="D753" s="14">
        <f t="shared" si="557"/>
        <v>4</v>
      </c>
      <c r="E753" s="14">
        <f t="shared" si="558"/>
        <v>4</v>
      </c>
      <c r="F753" s="53">
        <f t="shared" si="559"/>
        <v>44499</v>
      </c>
      <c r="G753" s="66">
        <f t="shared" si="560"/>
        <v>3.2</v>
      </c>
      <c r="H753" s="66">
        <f t="shared" si="604"/>
        <v>0.1</v>
      </c>
      <c r="I753" s="172">
        <f t="shared" si="561"/>
        <v>3.8999999999999998E-3</v>
      </c>
      <c r="J753" s="14">
        <f t="shared" si="562"/>
        <v>6</v>
      </c>
      <c r="K753" s="18">
        <f t="shared" si="563"/>
        <v>0.11939302176527447</v>
      </c>
      <c r="L753" s="18">
        <f t="shared" si="564"/>
        <v>6.6666666666666671E-3</v>
      </c>
      <c r="M753" s="6">
        <f t="shared" si="565"/>
        <v>5050.2380194982979</v>
      </c>
      <c r="N753" s="6">
        <f t="shared" si="599"/>
        <v>19.695928276043361</v>
      </c>
      <c r="O753" s="6">
        <f t="shared" si="566"/>
        <v>1494424.4881410506</v>
      </c>
      <c r="P753" s="6">
        <f>IF($B753&lt;$D$12,0,IF('Plot Data'!X703&gt;0,'Plot Data'!X703,MAX(0,MIN($D$15,$O753))))</f>
        <v>7870.3703703703704</v>
      </c>
      <c r="Q753" s="97">
        <f t="shared" si="567"/>
        <v>4177.6369418719078</v>
      </c>
      <c r="R753" s="97">
        <f t="shared" si="568"/>
        <v>3692.7334284984618</v>
      </c>
      <c r="S753" s="6">
        <f t="shared" si="569"/>
        <v>4325.4674424762352</v>
      </c>
      <c r="T753" s="6"/>
      <c r="U753" s="6"/>
      <c r="V753" s="6">
        <f t="shared" si="570"/>
        <v>724.77057702206264</v>
      </c>
      <c r="W753" s="149">
        <f t="shared" si="600"/>
        <v>0.595458662451543</v>
      </c>
      <c r="X753" s="97">
        <f t="shared" si="571"/>
        <v>4112.5119155556949</v>
      </c>
      <c r="Y753" s="6">
        <f t="shared" si="572"/>
        <v>1366.6590792985953</v>
      </c>
      <c r="Z753" s="6">
        <f t="shared" si="573"/>
        <v>4421.5802428486722</v>
      </c>
      <c r="AA753" s="6">
        <f t="shared" si="574"/>
        <v>5193.3045013346618</v>
      </c>
      <c r="AB753" s="6">
        <f t="shared" si="575"/>
        <v>262.39390608854734</v>
      </c>
      <c r="AC753" s="6">
        <f t="shared" si="576"/>
        <v>397.10445624734962</v>
      </c>
      <c r="AD753" s="6">
        <f t="array" ref="AD753">SUM(($A753-A723:A753=J723:J753)*(N723:N753))</f>
        <v>25.583405843633365</v>
      </c>
      <c r="AE753" s="6">
        <f t="shared" si="610"/>
        <v>7489749.8479190068</v>
      </c>
      <c r="AF753" s="6">
        <f t="shared" si="601"/>
        <v>1465848.1034437167</v>
      </c>
      <c r="AG753" s="6">
        <f t="shared" si="602"/>
        <v>246381.02458296894</v>
      </c>
      <c r="AH753" s="6">
        <f t="shared" si="577"/>
        <v>3739867.8362039048</v>
      </c>
      <c r="AI753" s="6">
        <f t="shared" si="578"/>
        <v>686254.04339359573</v>
      </c>
      <c r="AJ753" s="6">
        <f t="shared" si="579"/>
        <v>16372.454204882935</v>
      </c>
      <c r="AK753" s="6">
        <f t="shared" si="580"/>
        <v>23885.834889909202</v>
      </c>
      <c r="AL753" s="6">
        <f t="shared" si="581"/>
        <v>4654.7863315255308</v>
      </c>
      <c r="AM753" s="6">
        <f t="shared" si="607"/>
        <v>44913.075426317671</v>
      </c>
      <c r="AN753" s="6">
        <f t="shared" si="582"/>
        <v>1306485.7648684913</v>
      </c>
      <c r="AO753" s="6">
        <f t="shared" si="583"/>
        <v>10250.152081005912</v>
      </c>
      <c r="AP753" s="6">
        <f t="shared" si="584"/>
        <v>28.881554313343909</v>
      </c>
      <c r="AQ753" s="14">
        <f t="shared" si="585"/>
        <v>16</v>
      </c>
      <c r="AR753" s="146">
        <f t="shared" si="586"/>
        <v>0</v>
      </c>
      <c r="AS753" s="146">
        <f t="shared" si="587"/>
        <v>0.53</v>
      </c>
      <c r="AT753" s="146">
        <f t="shared" si="588"/>
        <v>1</v>
      </c>
      <c r="AU753" s="77">
        <f t="shared" si="589"/>
        <v>0</v>
      </c>
      <c r="AV753" s="77">
        <f t="shared" si="590"/>
        <v>2429.1654841600362</v>
      </c>
      <c r="AW753" s="77">
        <f t="shared" si="591"/>
        <v>127.85081495579135</v>
      </c>
      <c r="AX753" s="77">
        <f t="shared" si="592"/>
        <v>128.46595345406797</v>
      </c>
      <c r="AY753" s="6">
        <f t="shared" si="609"/>
        <v>2685.4822525698955</v>
      </c>
      <c r="AZ753" s="6">
        <f t="shared" si="593"/>
        <v>915814.94960917649</v>
      </c>
      <c r="BA753" s="6">
        <f t="shared" si="594"/>
        <v>3046.5771127502335</v>
      </c>
      <c r="BB753" s="6">
        <f t="shared" si="595"/>
        <v>2047903.0357694102</v>
      </c>
      <c r="BC753" s="6">
        <f t="shared" si="596"/>
        <v>409580.60715388245</v>
      </c>
      <c r="BD753" s="6">
        <f t="shared" si="597"/>
        <v>80557.688016829663</v>
      </c>
      <c r="BE753" s="6">
        <f t="shared" si="598"/>
        <v>4839936.3333333302</v>
      </c>
      <c r="BF753" s="6">
        <f t="shared" si="603"/>
        <v>3739867.8362039048</v>
      </c>
      <c r="BG753" s="6"/>
      <c r="BH753" s="6"/>
      <c r="BI753" s="51">
        <f t="shared" si="608"/>
        <v>0.22860965490088042</v>
      </c>
      <c r="BT753" s="18"/>
    </row>
    <row r="754" spans="1:72">
      <c r="A754">
        <f t="shared" si="605"/>
        <v>731</v>
      </c>
      <c r="B754" s="30">
        <f t="shared" si="606"/>
        <v>44500</v>
      </c>
      <c r="C754" s="14">
        <f t="shared" si="556"/>
        <v>15</v>
      </c>
      <c r="D754" s="14">
        <f t="shared" si="557"/>
        <v>4</v>
      </c>
      <c r="E754" s="14">
        <f t="shared" si="558"/>
        <v>4</v>
      </c>
      <c r="F754" s="53">
        <f t="shared" si="559"/>
        <v>44500</v>
      </c>
      <c r="G754" s="66">
        <f t="shared" si="560"/>
        <v>3.2</v>
      </c>
      <c r="H754" s="66">
        <f t="shared" si="604"/>
        <v>0.1</v>
      </c>
      <c r="I754" s="172">
        <f t="shared" si="561"/>
        <v>3.8999999999999998E-3</v>
      </c>
      <c r="J754" s="14">
        <f t="shared" si="562"/>
        <v>6</v>
      </c>
      <c r="K754" s="18">
        <f t="shared" si="563"/>
        <v>0.11901365338379805</v>
      </c>
      <c r="L754" s="18">
        <f t="shared" si="564"/>
        <v>6.6666666666666671E-3</v>
      </c>
      <c r="M754" s="6">
        <f t="shared" si="565"/>
        <v>4822.3179730291649</v>
      </c>
      <c r="N754" s="6">
        <f t="shared" si="599"/>
        <v>18.807040094813743</v>
      </c>
      <c r="O754" s="6">
        <f t="shared" si="566"/>
        <v>1488174.9232854554</v>
      </c>
      <c r="P754" s="6">
        <f>IF($B754&lt;$D$12,0,IF('Plot Data'!X704&gt;0,'Plot Data'!X704,MAX(0,MIN($D$15,$O754))))</f>
        <v>7870.3703703703704</v>
      </c>
      <c r="Q754" s="97">
        <f t="shared" si="567"/>
        <v>4161.3918196045388</v>
      </c>
      <c r="R754" s="97">
        <f t="shared" si="568"/>
        <v>3708.9785507658316</v>
      </c>
      <c r="S754" s="6">
        <f t="shared" si="569"/>
        <v>4128.4110515711191</v>
      </c>
      <c r="T754" s="6"/>
      <c r="U754" s="6"/>
      <c r="V754" s="6">
        <f t="shared" si="570"/>
        <v>693.90692145804576</v>
      </c>
      <c r="W754" s="149">
        <f t="shared" si="600"/>
        <v>0.59378161411546815</v>
      </c>
      <c r="X754" s="97">
        <f t="shared" si="571"/>
        <v>4096.206110310176</v>
      </c>
      <c r="Y754" s="6">
        <f t="shared" si="572"/>
        <v>1311.9695304427369</v>
      </c>
      <c r="Z754" s="6">
        <f t="shared" si="573"/>
        <v>4228.1271891082806</v>
      </c>
      <c r="AA754" s="6">
        <f t="shared" si="574"/>
        <v>4985.4842156823997</v>
      </c>
      <c r="AB754" s="6">
        <f t="shared" si="575"/>
        <v>251.68867932018327</v>
      </c>
      <c r="AC754" s="6">
        <f t="shared" si="576"/>
        <v>386.31848893579559</v>
      </c>
      <c r="AD754" s="6">
        <f t="array" ref="AD754">SUM(($A754-A724:A754=J724:J754)*(N724:N754))</f>
        <v>24.539646233717868</v>
      </c>
      <c r="AE754" s="6">
        <f t="shared" si="610"/>
        <v>7489725.3082727734</v>
      </c>
      <c r="AF754" s="6">
        <f t="shared" si="601"/>
        <v>1457558.3005725411</v>
      </c>
      <c r="AG754" s="6">
        <f t="shared" si="602"/>
        <v>245752.30337080522</v>
      </c>
      <c r="AH754" s="6">
        <f t="shared" si="577"/>
        <v>3743964.0423142151</v>
      </c>
      <c r="AI754" s="6">
        <f t="shared" si="578"/>
        <v>689963.02194436151</v>
      </c>
      <c r="AJ754" s="6">
        <f t="shared" si="579"/>
        <v>15654.675458361082</v>
      </c>
      <c r="AK754" s="6">
        <f t="shared" si="580"/>
        <v>22876.789184014895</v>
      </c>
      <c r="AL754" s="6">
        <f t="shared" si="581"/>
        <v>4495.6168756762008</v>
      </c>
      <c r="AM754" s="6">
        <f t="shared" si="607"/>
        <v>43027.081518052175</v>
      </c>
      <c r="AN754" s="6">
        <f t="shared" si="582"/>
        <v>1309460.5585527862</v>
      </c>
      <c r="AO754" s="6">
        <f t="shared" si="583"/>
        <v>10274.691727239629</v>
      </c>
      <c r="AP754" s="6">
        <f t="shared" si="584"/>
        <v>27.777221799131699</v>
      </c>
      <c r="AQ754" s="14">
        <f t="shared" si="585"/>
        <v>16</v>
      </c>
      <c r="AR754" s="146">
        <f t="shared" si="586"/>
        <v>0</v>
      </c>
      <c r="AS754" s="146">
        <f t="shared" si="587"/>
        <v>0.53</v>
      </c>
      <c r="AT754" s="146">
        <f t="shared" si="588"/>
        <v>1</v>
      </c>
      <c r="AU754" s="77">
        <f t="shared" si="589"/>
        <v>0</v>
      </c>
      <c r="AV754" s="77">
        <f t="shared" si="590"/>
        <v>2326.3904272845739</v>
      </c>
      <c r="AW754" s="77">
        <f t="shared" si="591"/>
        <v>122.4416014360302</v>
      </c>
      <c r="AX754" s="77">
        <f t="shared" si="592"/>
        <v>123.32513586161724</v>
      </c>
      <c r="AY754" s="6">
        <f t="shared" si="609"/>
        <v>2572.1571645822214</v>
      </c>
      <c r="AZ754" s="6">
        <f t="shared" si="593"/>
        <v>918387.10677375866</v>
      </c>
      <c r="BA754" s="6">
        <f t="shared" si="594"/>
        <v>2925.5137951505603</v>
      </c>
      <c r="BB754" s="6">
        <f t="shared" si="595"/>
        <v>2052725.3537424393</v>
      </c>
      <c r="BC754" s="6">
        <f t="shared" si="596"/>
        <v>410545.0707484883</v>
      </c>
      <c r="BD754" s="6">
        <f t="shared" si="597"/>
        <v>80809.376696149848</v>
      </c>
      <c r="BE754" s="6">
        <f t="shared" si="598"/>
        <v>4847806.7037037006</v>
      </c>
      <c r="BF754" s="6">
        <f t="shared" si="603"/>
        <v>3743964.0423142151</v>
      </c>
      <c r="BG754" s="6"/>
      <c r="BH754" s="6"/>
      <c r="BI754" s="51">
        <f t="shared" si="608"/>
        <v>0.22741963607957091</v>
      </c>
      <c r="BT754" s="18"/>
    </row>
    <row r="755" spans="1:72">
      <c r="A755">
        <f t="shared" si="605"/>
        <v>732</v>
      </c>
      <c r="B755" s="30">
        <f t="shared" si="606"/>
        <v>44501</v>
      </c>
      <c r="C755" s="14">
        <f t="shared" si="556"/>
        <v>15</v>
      </c>
      <c r="D755" s="14">
        <f t="shared" si="557"/>
        <v>4</v>
      </c>
      <c r="E755" s="14">
        <f t="shared" si="558"/>
        <v>4</v>
      </c>
      <c r="F755" s="53">
        <f t="shared" si="559"/>
        <v>44501</v>
      </c>
      <c r="G755" s="66">
        <f t="shared" si="560"/>
        <v>3.2</v>
      </c>
      <c r="H755" s="66">
        <f t="shared" si="604"/>
        <v>0.1</v>
      </c>
      <c r="I755" s="172">
        <f t="shared" si="561"/>
        <v>3.8999999999999998E-3</v>
      </c>
      <c r="J755" s="14">
        <f t="shared" si="562"/>
        <v>6</v>
      </c>
      <c r="K755" s="18">
        <f t="shared" si="563"/>
        <v>0.11864333883594413</v>
      </c>
      <c r="L755" s="18">
        <f t="shared" si="564"/>
        <v>6.6666666666666671E-3</v>
      </c>
      <c r="M755" s="6">
        <f t="shared" si="565"/>
        <v>4601.4723945817886</v>
      </c>
      <c r="N755" s="6">
        <f t="shared" si="599"/>
        <v>17.945742338868975</v>
      </c>
      <c r="O755" s="6">
        <f t="shared" si="566"/>
        <v>1481886.7890378125</v>
      </c>
      <c r="P755" s="6">
        <f>IF($B755&lt;$D$12,0,IF('Plot Data'!X705&gt;0,'Plot Data'!X705,MAX(0,MIN($D$15,$O755))))</f>
        <v>7870.3703703703704</v>
      </c>
      <c r="Q755" s="97">
        <f t="shared" si="567"/>
        <v>4145.8060988929219</v>
      </c>
      <c r="R755" s="97">
        <f t="shared" si="568"/>
        <v>3724.5642714774481</v>
      </c>
      <c r="S755" s="6">
        <f t="shared" si="569"/>
        <v>3937.575606029146</v>
      </c>
      <c r="T755" s="6"/>
      <c r="U755" s="6"/>
      <c r="V755" s="6">
        <f t="shared" si="570"/>
        <v>663.89678855264231</v>
      </c>
      <c r="W755" s="149">
        <f t="shared" si="600"/>
        <v>0.59217752047603622</v>
      </c>
      <c r="X755" s="97">
        <f t="shared" si="571"/>
        <v>4080.2981162674228</v>
      </c>
      <c r="Y755" s="6">
        <f t="shared" si="572"/>
        <v>1258.4433966009165</v>
      </c>
      <c r="Z755" s="6">
        <f t="shared" si="573"/>
        <v>4040.1904155986385</v>
      </c>
      <c r="AA755" s="6">
        <f t="shared" si="574"/>
        <v>4782.084907083482</v>
      </c>
      <c r="AB755" s="6">
        <f t="shared" si="575"/>
        <v>241.22795274677614</v>
      </c>
      <c r="AC755" s="6">
        <f t="shared" si="576"/>
        <v>375.42477597029432</v>
      </c>
      <c r="AD755" s="6">
        <f t="array" ref="AD755">SUM(($A755-A725:A755=J725:J755)*(N725:N755))</f>
        <v>23.519725392810674</v>
      </c>
      <c r="AE755" s="6">
        <f t="shared" si="610"/>
        <v>7489701.7885473808</v>
      </c>
      <c r="AF755" s="6">
        <f t="shared" si="601"/>
        <v>1449474.918867619</v>
      </c>
      <c r="AG755" s="6">
        <f t="shared" si="602"/>
        <v>245153.9145648781</v>
      </c>
      <c r="AH755" s="6">
        <f t="shared" si="577"/>
        <v>3748044.3404304823</v>
      </c>
      <c r="AI755" s="6">
        <f t="shared" si="578"/>
        <v>693687.58621583891</v>
      </c>
      <c r="AJ755" s="6">
        <f t="shared" si="579"/>
        <v>14957.514040743317</v>
      </c>
      <c r="AK755" s="6">
        <f t="shared" si="580"/>
        <v>21893.666739783275</v>
      </c>
      <c r="AL755" s="6">
        <f t="shared" si="581"/>
        <v>4337.9003270598723</v>
      </c>
      <c r="AM755" s="6">
        <f t="shared" si="607"/>
        <v>41189.081107586462</v>
      </c>
      <c r="AN755" s="6">
        <f t="shared" si="582"/>
        <v>1312151.9473609636</v>
      </c>
      <c r="AO755" s="6">
        <f t="shared" si="583"/>
        <v>10298.21145263244</v>
      </c>
      <c r="AP755" s="6">
        <f t="shared" si="584"/>
        <v>26.692407201559295</v>
      </c>
      <c r="AQ755" s="14">
        <f t="shared" si="585"/>
        <v>16</v>
      </c>
      <c r="AR755" s="146">
        <f t="shared" si="586"/>
        <v>0</v>
      </c>
      <c r="AS755" s="146">
        <f t="shared" si="587"/>
        <v>0.53</v>
      </c>
      <c r="AT755" s="146">
        <f t="shared" si="588"/>
        <v>1</v>
      </c>
      <c r="AU755" s="77">
        <f t="shared" si="589"/>
        <v>0</v>
      </c>
      <c r="AV755" s="77">
        <f t="shared" si="590"/>
        <v>2226.2656522743068</v>
      </c>
      <c r="AW755" s="77">
        <f t="shared" si="591"/>
        <v>117.17187643548981</v>
      </c>
      <c r="AX755" s="77">
        <f t="shared" si="592"/>
        <v>118.29367928048615</v>
      </c>
      <c r="AY755" s="6">
        <f t="shared" si="609"/>
        <v>2461.7312079902827</v>
      </c>
      <c r="AZ755" s="6">
        <f t="shared" si="593"/>
        <v>920848.83798174898</v>
      </c>
      <c r="BA755" s="6">
        <f t="shared" si="594"/>
        <v>2806.9662150563008</v>
      </c>
      <c r="BB755" s="6">
        <f t="shared" si="595"/>
        <v>2057326.8261370212</v>
      </c>
      <c r="BC755" s="6">
        <f t="shared" si="596"/>
        <v>411465.36522740463</v>
      </c>
      <c r="BD755" s="6">
        <f t="shared" si="597"/>
        <v>81050.604648896624</v>
      </c>
      <c r="BE755" s="6">
        <f t="shared" si="598"/>
        <v>4855677.0740740709</v>
      </c>
      <c r="BF755" s="6">
        <f t="shared" si="603"/>
        <v>3748044.3404304823</v>
      </c>
      <c r="BG755" s="6"/>
      <c r="BH755" s="6"/>
      <c r="BI755" s="51">
        <f t="shared" si="608"/>
        <v>0.2262611892003204</v>
      </c>
      <c r="BT755" s="18"/>
    </row>
    <row r="756" spans="1:72">
      <c r="A756">
        <f t="shared" si="605"/>
        <v>733</v>
      </c>
      <c r="B756" s="30">
        <f t="shared" si="606"/>
        <v>44502</v>
      </c>
      <c r="C756" s="14">
        <f t="shared" si="556"/>
        <v>15</v>
      </c>
      <c r="D756" s="14">
        <f t="shared" si="557"/>
        <v>4</v>
      </c>
      <c r="E756" s="14">
        <f t="shared" si="558"/>
        <v>4</v>
      </c>
      <c r="F756" s="53">
        <f t="shared" si="559"/>
        <v>44502</v>
      </c>
      <c r="G756" s="66">
        <f t="shared" si="560"/>
        <v>3.2</v>
      </c>
      <c r="H756" s="66">
        <f t="shared" si="604"/>
        <v>0.1</v>
      </c>
      <c r="I756" s="172">
        <f t="shared" si="561"/>
        <v>3.8999999999999998E-3</v>
      </c>
      <c r="J756" s="14">
        <f t="shared" si="562"/>
        <v>6</v>
      </c>
      <c r="K756" s="18">
        <f t="shared" si="563"/>
        <v>0.11828184504193674</v>
      </c>
      <c r="L756" s="18">
        <f t="shared" si="564"/>
        <v>6.6666666666666671E-3</v>
      </c>
      <c r="M756" s="6">
        <f t="shared" si="565"/>
        <v>4387.7449902083763</v>
      </c>
      <c r="N756" s="6">
        <f t="shared" si="599"/>
        <v>17.112205461812668</v>
      </c>
      <c r="O756" s="6">
        <f t="shared" si="566"/>
        <v>1475558.7272497537</v>
      </c>
      <c r="P756" s="6">
        <f>IF($B756&lt;$D$12,0,IF('Plot Data'!X706&gt;0,'Plot Data'!X706,MAX(0,MIN($D$15,$O756))))</f>
        <v>7870.3703703703704</v>
      </c>
      <c r="Q756" s="97">
        <f t="shared" si="567"/>
        <v>4130.8638011730809</v>
      </c>
      <c r="R756" s="97">
        <f t="shared" si="568"/>
        <v>3739.50656919729</v>
      </c>
      <c r="S756" s="6">
        <f t="shared" si="569"/>
        <v>3752.9907365095155</v>
      </c>
      <c r="T756" s="6"/>
      <c r="U756" s="6"/>
      <c r="V756" s="6">
        <f t="shared" si="570"/>
        <v>634.75425369886102</v>
      </c>
      <c r="W756" s="149">
        <f t="shared" si="600"/>
        <v>0.59064425024156264</v>
      </c>
      <c r="X756" s="97">
        <f t="shared" si="571"/>
        <v>4064.7793699296112</v>
      </c>
      <c r="Y756" s="6">
        <f t="shared" si="572"/>
        <v>1206.1397637338807</v>
      </c>
      <c r="Z756" s="6">
        <f t="shared" si="573"/>
        <v>3857.854378423332</v>
      </c>
      <c r="AA756" s="6">
        <f t="shared" si="574"/>
        <v>4583.3311021887466</v>
      </c>
      <c r="AB756" s="6">
        <f t="shared" si="575"/>
        <v>231.02188950194378</v>
      </c>
      <c r="AC756" s="6">
        <f t="shared" si="576"/>
        <v>364.4550090691323</v>
      </c>
      <c r="AD756" s="6">
        <f t="array" ref="AD756">SUM(($A756-A726:A756=J726:J756)*(N726:N756))</f>
        <v>22.524634226439517</v>
      </c>
      <c r="AE756" s="6">
        <f t="shared" si="610"/>
        <v>7489679.2639131546</v>
      </c>
      <c r="AF756" s="6">
        <f t="shared" si="601"/>
        <v>1441591.0643299364</v>
      </c>
      <c r="AG756" s="6">
        <f t="shared" si="602"/>
        <v>244585.24474242271</v>
      </c>
      <c r="AH756" s="6">
        <f t="shared" si="577"/>
        <v>3752109.1198004121</v>
      </c>
      <c r="AI756" s="6">
        <f t="shared" si="578"/>
        <v>697427.09278503619</v>
      </c>
      <c r="AJ756" s="6">
        <f t="shared" si="579"/>
        <v>14281.264888794483</v>
      </c>
      <c r="AK756" s="6">
        <f t="shared" si="580"/>
        <v>20937.16812651592</v>
      </c>
      <c r="AL756" s="6">
        <f t="shared" si="581"/>
        <v>4181.9425732662439</v>
      </c>
      <c r="AM756" s="6">
        <f t="shared" si="607"/>
        <v>39400.375588576644</v>
      </c>
      <c r="AN756" s="6">
        <f t="shared" si="582"/>
        <v>1314566.3666667577</v>
      </c>
      <c r="AO756" s="6">
        <f t="shared" si="583"/>
        <v>10320.73608685888</v>
      </c>
      <c r="AP756" s="6">
        <f t="shared" si="584"/>
        <v>25.628609858482118</v>
      </c>
      <c r="AQ756" s="14">
        <f t="shared" si="585"/>
        <v>16</v>
      </c>
      <c r="AR756" s="146">
        <f t="shared" si="586"/>
        <v>0</v>
      </c>
      <c r="AS756" s="146">
        <f t="shared" si="587"/>
        <v>0.53</v>
      </c>
      <c r="AT756" s="146">
        <f t="shared" si="588"/>
        <v>1</v>
      </c>
      <c r="AU756" s="77">
        <f t="shared" si="589"/>
        <v>0</v>
      </c>
      <c r="AV756" s="77">
        <f t="shared" si="590"/>
        <v>2128.8620397160194</v>
      </c>
      <c r="AW756" s="77">
        <f t="shared" si="591"/>
        <v>112.04537051136943</v>
      </c>
      <c r="AX756" s="77">
        <f t="shared" si="592"/>
        <v>113.37713779098479</v>
      </c>
      <c r="AY756" s="6">
        <f t="shared" si="609"/>
        <v>2354.2845480183737</v>
      </c>
      <c r="AZ756" s="6">
        <f t="shared" si="593"/>
        <v>923203.12252976734</v>
      </c>
      <c r="BA756" s="6">
        <f t="shared" si="594"/>
        <v>2691.0690797281982</v>
      </c>
      <c r="BB756" s="6">
        <f t="shared" si="595"/>
        <v>2061714.5711272296</v>
      </c>
      <c r="BC756" s="6">
        <f t="shared" si="596"/>
        <v>412342.91422544629</v>
      </c>
      <c r="BD756" s="6">
        <f t="shared" si="597"/>
        <v>81281.626538398574</v>
      </c>
      <c r="BE756" s="6">
        <f t="shared" si="598"/>
        <v>4863547.4444444412</v>
      </c>
      <c r="BF756" s="6">
        <f t="shared" si="603"/>
        <v>3752109.1198004121</v>
      </c>
      <c r="BG756" s="6"/>
      <c r="BH756" s="6"/>
      <c r="BI756" s="51">
        <f t="shared" si="608"/>
        <v>0.22513331341125781</v>
      </c>
      <c r="BT756" s="18"/>
    </row>
    <row r="757" spans="1:72">
      <c r="A757">
        <f t="shared" si="605"/>
        <v>734</v>
      </c>
      <c r="B757" s="30">
        <f t="shared" si="606"/>
        <v>44503</v>
      </c>
      <c r="C757" s="14">
        <f t="shared" si="556"/>
        <v>15</v>
      </c>
      <c r="D757" s="14">
        <f t="shared" si="557"/>
        <v>4</v>
      </c>
      <c r="E757" s="14">
        <f t="shared" si="558"/>
        <v>4</v>
      </c>
      <c r="F757" s="53">
        <f t="shared" si="559"/>
        <v>44503</v>
      </c>
      <c r="G757" s="66">
        <f t="shared" si="560"/>
        <v>3.2</v>
      </c>
      <c r="H757" s="66">
        <f t="shared" si="604"/>
        <v>0.1</v>
      </c>
      <c r="I757" s="172">
        <f t="shared" si="561"/>
        <v>3.8999999999999998E-3</v>
      </c>
      <c r="J757" s="14">
        <f t="shared" si="562"/>
        <v>6</v>
      </c>
      <c r="K757" s="18">
        <f t="shared" si="563"/>
        <v>0.1179289328433322</v>
      </c>
      <c r="L757" s="18">
        <f t="shared" si="564"/>
        <v>6.6666666666666671E-3</v>
      </c>
      <c r="M757" s="6">
        <f t="shared" si="565"/>
        <v>4181.1518390650426</v>
      </c>
      <c r="N757" s="6">
        <f t="shared" si="599"/>
        <v>16.306492172353664</v>
      </c>
      <c r="O757" s="6">
        <f t="shared" si="566"/>
        <v>1469189.6106314501</v>
      </c>
      <c r="P757" s="6">
        <f>IF($B757&lt;$D$12,0,IF('Plot Data'!X707&gt;0,'Plot Data'!X707,MAX(0,MIN($D$15,$O757))))</f>
        <v>7870.3703703703704</v>
      </c>
      <c r="Q757" s="97">
        <f t="shared" si="567"/>
        <v>4116.5484494077245</v>
      </c>
      <c r="R757" s="97">
        <f t="shared" si="568"/>
        <v>3753.8219209626459</v>
      </c>
      <c r="S757" s="6">
        <f t="shared" si="569"/>
        <v>3574.6624462532327</v>
      </c>
      <c r="T757" s="6"/>
      <c r="U757" s="6"/>
      <c r="V757" s="6">
        <f t="shared" si="570"/>
        <v>606.48939281181026</v>
      </c>
      <c r="W757" s="149">
        <f t="shared" si="600"/>
        <v>0.58917965055537125</v>
      </c>
      <c r="X757" s="97">
        <f t="shared" si="571"/>
        <v>4049.6591169853205</v>
      </c>
      <c r="Y757" s="6">
        <f t="shared" si="572"/>
        <v>1155.1094475097188</v>
      </c>
      <c r="Z757" s="6">
        <f t="shared" si="573"/>
        <v>3681.1779156654311</v>
      </c>
      <c r="AA757" s="6">
        <f t="shared" si="574"/>
        <v>4389.415900536932</v>
      </c>
      <c r="AB757" s="6">
        <f t="shared" si="575"/>
        <v>221.07901214243361</v>
      </c>
      <c r="AC757" s="6">
        <f t="shared" si="576"/>
        <v>353.442937964865</v>
      </c>
      <c r="AD757" s="6">
        <f t="array" ref="AD757">SUM(($A757-A727:A757=J727:J757)*(N727:N757))</f>
        <v>21.555203683887274</v>
      </c>
      <c r="AE757" s="6">
        <f t="shared" si="610"/>
        <v>7489657.7087094709</v>
      </c>
      <c r="AF757" s="6">
        <f t="shared" si="601"/>
        <v>1433899.8534342754</v>
      </c>
      <c r="AG757" s="6">
        <f t="shared" si="602"/>
        <v>244045.64468203331</v>
      </c>
      <c r="AH757" s="6">
        <f t="shared" si="577"/>
        <v>3756158.7789173974</v>
      </c>
      <c r="AI757" s="6">
        <f t="shared" si="578"/>
        <v>701180.91470599885</v>
      </c>
      <c r="AJ757" s="6">
        <f t="shared" si="579"/>
        <v>13626.129364684377</v>
      </c>
      <c r="AK757" s="6">
        <f t="shared" si="580"/>
        <v>20007.851129501985</v>
      </c>
      <c r="AL757" s="6">
        <f t="shared" si="581"/>
        <v>4028.0234437599252</v>
      </c>
      <c r="AM757" s="6">
        <f t="shared" si="607"/>
        <v>37662.003937946291</v>
      </c>
      <c r="AN757" s="6">
        <f t="shared" si="582"/>
        <v>1316710.5130318068</v>
      </c>
      <c r="AO757" s="6">
        <f t="shared" si="583"/>
        <v>10342.291290542767</v>
      </c>
      <c r="AP757" s="6">
        <f t="shared" si="584"/>
        <v>24.587161483245186</v>
      </c>
      <c r="AQ757" s="14">
        <f t="shared" si="585"/>
        <v>16</v>
      </c>
      <c r="AR757" s="146">
        <f t="shared" si="586"/>
        <v>0</v>
      </c>
      <c r="AS757" s="146">
        <f t="shared" si="587"/>
        <v>0.53</v>
      </c>
      <c r="AT757" s="146">
        <f t="shared" si="588"/>
        <v>1</v>
      </c>
      <c r="AU757" s="77">
        <f t="shared" si="589"/>
        <v>0</v>
      </c>
      <c r="AV757" s="77">
        <f t="shared" si="590"/>
        <v>2034.2358742539147</v>
      </c>
      <c r="AW757" s="77">
        <f t="shared" si="591"/>
        <v>107.06504601336391</v>
      </c>
      <c r="AX757" s="77">
        <f t="shared" si="592"/>
        <v>108.58028806591358</v>
      </c>
      <c r="AY757" s="6">
        <f t="shared" si="609"/>
        <v>2249.8812083331923</v>
      </c>
      <c r="AZ757" s="6">
        <f t="shared" si="593"/>
        <v>925453.00373810052</v>
      </c>
      <c r="BA757" s="6">
        <f t="shared" si="594"/>
        <v>2577.9386984480743</v>
      </c>
      <c r="BB757" s="6">
        <f t="shared" si="595"/>
        <v>2065895.7229662947</v>
      </c>
      <c r="BC757" s="6">
        <f t="shared" si="596"/>
        <v>413179.14459325932</v>
      </c>
      <c r="BD757" s="6">
        <f t="shared" si="597"/>
        <v>81502.70555054101</v>
      </c>
      <c r="BE757" s="6">
        <f t="shared" si="598"/>
        <v>4871417.8148148116</v>
      </c>
      <c r="BF757" s="6">
        <f t="shared" si="603"/>
        <v>3756158.7789173974</v>
      </c>
      <c r="BG757" s="6"/>
      <c r="BH757" s="6"/>
      <c r="BI757" s="51">
        <f t="shared" si="608"/>
        <v>0.22403500445221711</v>
      </c>
      <c r="BT757" s="18"/>
    </row>
    <row r="758" spans="1:72">
      <c r="A758">
        <f t="shared" si="605"/>
        <v>735</v>
      </c>
      <c r="B758" s="30">
        <f t="shared" si="606"/>
        <v>44504</v>
      </c>
      <c r="C758" s="14">
        <f t="shared" ref="C758:C821" si="611">IF($B758&lt;$K$4,1,IF($B758&lt;$K$5,2,IF($B758&lt;$K$6,3,IF($B758&lt;$K$7,4,IF($B758&lt;$K$8,5,IF($B758&lt;$K$9,6,IF($B758&lt;$K$10,7,IF($B758&lt;$K$11,8,IF($B758&lt;$K$12,9,IF($B758&lt;$K$13,10,IF($B758&lt;$K$14,11,IF($B758&lt;$K$15,12,IF($B758&lt;$K$16,13,IF($B758&lt;$K$17,14,IF($B758&lt;$K$18,15,16)))))))))))))))</f>
        <v>15</v>
      </c>
      <c r="D758" s="14">
        <f t="shared" ref="D758:D821" si="612">IF($B758&lt;$S$2,IF(G757&lt;$V$3,1,IF(G757&lt;$V$4,2,IF(G757&lt;$V$5,3,4))),IF($E757=1,IF($BA757&lt;$Z$2,2,1),IF($E757=2,IF($BA757&lt;$Z$2,3,IF($BA757&gt;$Z$3,1,2)),IF($E757=3,IF($BA757&lt;$Z$2,4,IF($BA757&gt;$Z$3,2,3)),IF($E757=4,IF($BA757&gt;$Z$3,3,4),5)))))</f>
        <v>4</v>
      </c>
      <c r="E758" s="14">
        <f t="shared" ref="E758:E821" si="613">IF($B758&lt;$S$2,$D758,IF($B758-$F757&gt;INDEX($Y$11:$AB$14,$E757,$D758),$D758,$E757))</f>
        <v>4</v>
      </c>
      <c r="F758" s="53">
        <f t="shared" ref="F758:F821" si="614">IF($B758&lt;$S$2,$B758,IF($E758=$E757,$F757,$B758))</f>
        <v>44504</v>
      </c>
      <c r="G758" s="66">
        <f t="shared" ref="G758:G821" si="615">IF($B758&lt;$S$2,INDEX($N$3:$N$18,$C758,$N$2),INDEX($V$3:$V$6,$E758,$V$2))</f>
        <v>3.2</v>
      </c>
      <c r="H758" s="66">
        <f t="shared" si="604"/>
        <v>0.1</v>
      </c>
      <c r="I758" s="172">
        <f t="shared" ref="I758:I821" si="616">IF($B758&lt;$R$10,$S$9,IF($B758&lt;$R$11,$S$10,IF($B758&lt;$R$12,$S$11,IF($B758&lt;$R$13,$S$12,IF($B758&lt;$R$14,$S$13,IF($B758&lt;$R$15,$S$14,IF($B758&lt;$R$16,$S$15,IF($B758&lt;$R$17,$S$16,IF($B758&lt;$R$18,$S$17,$S$18)))))))))</f>
        <v>3.8999999999999998E-3</v>
      </c>
      <c r="J758" s="14">
        <f t="shared" ref="J758:J821" si="617">IF($B758&lt;$R$10,$T$9,IF($B758&lt;$R$11,$T$10,IF($B758&lt;$R$12,$T$11,IF($B758&lt;$R$13,$T$12,IF($B758&lt;$R$14,$T$13,IF($B758&lt;$R$15,$T$14,IF($B758&lt;$R$16,$T$15,IF($B758&lt;$R$17,$T$16,IF($B758&lt;$R$18,$T$17,$T$18)))))))))</f>
        <v>6</v>
      </c>
      <c r="K758" s="18">
        <f t="shared" ref="K758:K821" si="618">IF(ABS(1-$BI757*$G758)&lt;$G$19,1/$G$6,(($BI757*$G758)^(1/$G$6)-1)/(1-1/($BI757*$G758)))</f>
        <v>0.11758435751077539</v>
      </c>
      <c r="L758" s="18">
        <f t="shared" ref="L758:L821" si="619">IF($G$8-$E$8&gt;1,H758/($G$8-$E$8),H758)</f>
        <v>6.6666666666666671E-3</v>
      </c>
      <c r="M758" s="6">
        <f t="shared" ref="M758:M821" si="620">IF($B758=$K$4,$O$4,$K758*($AJ757+$AK757)+$L758*$AL757)</f>
        <v>3981.6834765639214</v>
      </c>
      <c r="N758" s="6">
        <f t="shared" si="599"/>
        <v>15.528565558599293</v>
      </c>
      <c r="O758" s="6">
        <f t="shared" ref="O758:O821" si="621">MAX(0,$G$14*(AE757-AM757)-BE757)</f>
        <v>1462778.5342409844</v>
      </c>
      <c r="P758" s="6">
        <f>IF($B758&lt;$D$12,0,IF('Plot Data'!X708&gt;0,'Plot Data'!X708,MAX(0,MIN($D$15,$O758))))</f>
        <v>7870.3703703703704</v>
      </c>
      <c r="Q758" s="97">
        <f t="shared" ref="Q758:Q821" si="622">$P758*$AF757/($AF757+$AN757)</f>
        <v>4102.8431573340749</v>
      </c>
      <c r="R758" s="97">
        <f t="shared" ref="R758:R821" si="623">$P758*$AN757/($AF757+$AN757)</f>
        <v>3767.5272130362951</v>
      </c>
      <c r="S758" s="6">
        <f t="shared" ref="S758:S821" si="624">$M758*AF757/($AF757+$AG757)</f>
        <v>3402.5749703289439</v>
      </c>
      <c r="T758" s="6"/>
      <c r="U758" s="6"/>
      <c r="V758" s="6">
        <f t="shared" ref="V758:V821" si="625">$M758*AG757/($AF757+$AG757)</f>
        <v>579.10850623497822</v>
      </c>
      <c r="W758" s="149">
        <f t="shared" si="600"/>
        <v>0.58778155575313984</v>
      </c>
      <c r="X758" s="97">
        <f t="shared" ref="X758:X821" si="626">$G$13*($W758/INDEX($W$24:$W$896,$A758-$G$12,$W$23))*INDEX($Q$24:$Q$896,$A758-$G$12,$Q$23)</f>
        <v>4034.9268155547697</v>
      </c>
      <c r="Y758" s="6">
        <f t="shared" ref="Y758:Y821" si="627">$D$6*INDEX($M$24:$M$896,$A758-$G$6,$M$23)</f>
        <v>1105.3950607121681</v>
      </c>
      <c r="Z758" s="6">
        <f t="shared" ref="Z758:Z821" si="628">($D$7+$D$8)*INDEX($M$24:$M$896,$A758-$E$7,$M$23)</f>
        <v>3510.1959921667012</v>
      </c>
      <c r="AA758" s="6">
        <f t="shared" ref="AA758:AA821" si="629">$D$7*INDEX($M$24:$M$896,$A758-$G$7,$M$23)</f>
        <v>4200.5012307062389</v>
      </c>
      <c r="AB758" s="6">
        <f t="shared" ref="AB758:AB821" si="630">$D$8*INDEX($M$24:$M$896,$A758-$E$8,$M$23)</f>
        <v>211.40635945541402</v>
      </c>
      <c r="AC758" s="6">
        <f t="shared" ref="AC758:AC821" si="631">($D$8-INDEX($I$24:$I$896,$A758-$G$8,1))*INDEX($M$24:$M$896,$A758-$G$8,1)</f>
        <v>342.41583793497915</v>
      </c>
      <c r="AD758" s="6">
        <f t="array" ref="AD758">SUM(($A758-A728:A758=J728:J758)*(N728:N758))</f>
        <v>20.612120046902866</v>
      </c>
      <c r="AE758" s="6">
        <f t="shared" si="610"/>
        <v>7489637.0965894237</v>
      </c>
      <c r="AF758" s="6">
        <f t="shared" si="601"/>
        <v>1426394.4353066124</v>
      </c>
      <c r="AG758" s="6">
        <f t="shared" si="602"/>
        <v>243534.45251757765</v>
      </c>
      <c r="AH758" s="6">
        <f t="shared" ref="AH758:AH821" si="632">AH757+X758</f>
        <v>3760193.7057329523</v>
      </c>
      <c r="AI758" s="6">
        <f t="shared" ref="AI758:AI821" si="633">AI757+R758</f>
        <v>704948.44191903516</v>
      </c>
      <c r="AJ758" s="6">
        <f t="shared" ref="AJ758:AJ821" si="634">AJ757+S758+V758-Z758-Y758</f>
        <v>12992.22178836943</v>
      </c>
      <c r="AK758" s="6">
        <f t="shared" ref="AK758:AK821" si="635">AK757+Z758-AB758-AA758</f>
        <v>19106.139531507033</v>
      </c>
      <c r="AL758" s="6">
        <f t="shared" ref="AL758:AL821" si="636">AL757+AB758-AD758-AC758</f>
        <v>3876.4018452334576</v>
      </c>
      <c r="AM758" s="6">
        <f t="shared" si="607"/>
        <v>35974.763165109922</v>
      </c>
      <c r="AN758" s="6">
        <f t="shared" ref="AN758:AN821" si="637">AN757+Y758+AA758+AC758-R758</f>
        <v>1318591.2979481239</v>
      </c>
      <c r="AO758" s="6">
        <f t="shared" ref="AO758:AO821" si="638">AO757+AD758</f>
        <v>10362.90341058967</v>
      </c>
      <c r="AP758" s="6">
        <f t="shared" ref="AP758:AP821" si="639">(INDEX($AO$24:$AO$896,$A758)-INDEX($AO$24:$AO$896,$A758-$G$16))/$G$16</f>
        <v>23.569226781959255</v>
      </c>
      <c r="AQ758" s="14">
        <f t="shared" ref="AQ758:AQ821" si="640">IF($B758&lt;$AD$4,1,IF($B758&lt;$AD$5,2,IF($B758&lt;$AD$6,3,IF($B758&lt;$AD$7,4,IF($B758&lt;$AD$8,5,IF($B758&lt;$AD$9,6,IF($B758&lt;$AD$10,7,IF($B758&lt;$AD$11,8,IF($B758&lt;$AD$12,9,IF($B758&lt;$AD$13,10,IF($B758&lt;$AH$2,10,IF($B758&lt;$AD$14,11,IF($B758&lt;$AD$15,12,IF($B758&lt;$AD$16,13,IF($B758&lt;$AD$17,14,IF($B758&lt;$AD$18,15,16))))))))))))))))</f>
        <v>16</v>
      </c>
      <c r="AR758" s="146">
        <f t="shared" ref="AR758:AR821" si="641">INDEX($AE$3:$AF$18,$AQ758,$AF$2)</f>
        <v>0</v>
      </c>
      <c r="AS758" s="146">
        <f t="shared" ref="AS758:AS821" si="642">INDEX($AE$3:$AF$18,$AQ758,$AE$2)</f>
        <v>0.53</v>
      </c>
      <c r="AT758" s="146">
        <f t="shared" ref="AT758:AT821" si="643">IF($B758&lt;$AH$3,0,$AI$3)</f>
        <v>1</v>
      </c>
      <c r="AU758" s="77">
        <f t="shared" ref="AU758:AU821" si="644">AR758*$D$6*INDEX($M$24:$M$896,$A758-$F$6,$M$23)</f>
        <v>0</v>
      </c>
      <c r="AV758" s="77">
        <f t="shared" ref="AV758:AV821" si="645">AS758*$D$7*INDEX($M$24:$M$896,$A758-$F$7,$M$23)</f>
        <v>1942.4296795361479</v>
      </c>
      <c r="AW758" s="77">
        <f t="shared" ref="AW758:AW821" si="646">AS758*$D$8*INDEX($M$24:$M$896,$A758-$F$7,$M$23)</f>
        <v>102.2331410282183</v>
      </c>
      <c r="AX758" s="77">
        <f t="shared" ref="AX758:AX821" si="647">AT758*($D$8*INDEX($M$24:$M$896,$A758-$F$8,$M$23)-INDEX($AW$24:$AW$896,$A758-($F$8-$F$7),1))</f>
        <v>103.90713570694381</v>
      </c>
      <c r="AY758" s="6">
        <f t="shared" si="609"/>
        <v>2148.5699562713103</v>
      </c>
      <c r="AZ758" s="6">
        <f t="shared" ref="AZ758:AZ821" si="648">AZ757+AY758</f>
        <v>927601.57369437185</v>
      </c>
      <c r="BA758" s="6">
        <f t="shared" ref="BA758:BA821" si="649">(INDEX($AZ$24:$AZ$896,$A758)-INDEX($AZ$24:$AZ$896,$A758-$G$16))/$G$16</f>
        <v>2467.6737283498846</v>
      </c>
      <c r="BB758" s="6">
        <f t="shared" ref="BB758:BB821" si="650">BB757+M758</f>
        <v>2069877.4064428587</v>
      </c>
      <c r="BC758" s="6">
        <f t="shared" ref="BC758:BC821" si="651">BC757+$D$6*(S758+V758)</f>
        <v>413975.48128857213</v>
      </c>
      <c r="BD758" s="6">
        <f t="shared" ref="BD758:BD821" si="652">BD757+AB758</f>
        <v>81714.111909996427</v>
      </c>
      <c r="BE758" s="6">
        <f t="shared" ref="BE758:BE821" si="653">BE757+P758</f>
        <v>4879288.1851851819</v>
      </c>
      <c r="BF758" s="6">
        <f t="shared" si="603"/>
        <v>3760193.7057329523</v>
      </c>
      <c r="BG758" s="6"/>
      <c r="BH758" s="6"/>
      <c r="BI758" s="51">
        <f t="shared" si="608"/>
        <v>0.22296526070463815</v>
      </c>
      <c r="BT758" s="18"/>
    </row>
    <row r="759" spans="1:72">
      <c r="A759">
        <f t="shared" si="605"/>
        <v>736</v>
      </c>
      <c r="B759" s="30">
        <f t="shared" si="606"/>
        <v>44505</v>
      </c>
      <c r="C759" s="14">
        <f t="shared" si="611"/>
        <v>15</v>
      </c>
      <c r="D759" s="14">
        <f t="shared" si="612"/>
        <v>4</v>
      </c>
      <c r="E759" s="14">
        <f t="shared" si="613"/>
        <v>4</v>
      </c>
      <c r="F759" s="53">
        <f t="shared" si="614"/>
        <v>44505</v>
      </c>
      <c r="G759" s="66">
        <f t="shared" si="615"/>
        <v>3.2</v>
      </c>
      <c r="H759" s="66">
        <f t="shared" si="604"/>
        <v>0.1</v>
      </c>
      <c r="I759" s="172">
        <f t="shared" si="616"/>
        <v>3.8999999999999998E-3</v>
      </c>
      <c r="J759" s="14">
        <f t="shared" si="617"/>
        <v>6</v>
      </c>
      <c r="K759" s="18">
        <f t="shared" si="618"/>
        <v>0.11724787075335637</v>
      </c>
      <c r="L759" s="18">
        <f t="shared" si="619"/>
        <v>6.6666666666666671E-3</v>
      </c>
      <c r="M759" s="6">
        <f t="shared" si="620"/>
        <v>3789.307198395632</v>
      </c>
      <c r="N759" s="6">
        <f t="shared" ref="N759:N822" si="654">I759*M759</f>
        <v>14.778298073742963</v>
      </c>
      <c r="O759" s="6">
        <f t="shared" si="621"/>
        <v>1456324.7982254848</v>
      </c>
      <c r="P759" s="6">
        <f>IF($B759&lt;$D$12,0,IF('Plot Data'!X709&gt;0,'Plot Data'!X709,MAX(0,MIN($D$15,$O759))))</f>
        <v>7870.3703703703704</v>
      </c>
      <c r="Q759" s="97">
        <f t="shared" si="622"/>
        <v>4089.7307275937437</v>
      </c>
      <c r="R759" s="97">
        <f t="shared" si="623"/>
        <v>3780.6396427766267</v>
      </c>
      <c r="S759" s="6">
        <f t="shared" si="624"/>
        <v>3236.6927363603177</v>
      </c>
      <c r="T759" s="6"/>
      <c r="U759" s="6"/>
      <c r="V759" s="6">
        <f t="shared" si="625"/>
        <v>552.61446203531466</v>
      </c>
      <c r="W759" s="149">
        <f t="shared" ref="W759:W822" si="655">W758*IF(AG758&gt;1,1-V759/AG758,1)</f>
        <v>0.58644779543763226</v>
      </c>
      <c r="X759" s="97">
        <f t="shared" si="626"/>
        <v>4020.579000908358</v>
      </c>
      <c r="Y759" s="6">
        <f t="shared" si="627"/>
        <v>1057.0317972770702</v>
      </c>
      <c r="Z759" s="6">
        <f t="shared" si="628"/>
        <v>3344.9214712520343</v>
      </c>
      <c r="AA759" s="6">
        <f t="shared" si="629"/>
        <v>4016.7208296528665</v>
      </c>
      <c r="AB759" s="6">
        <f t="shared" si="630"/>
        <v>202.00952077993193</v>
      </c>
      <c r="AC759" s="6">
        <f t="shared" si="631"/>
        <v>331.40215828159512</v>
      </c>
      <c r="AD759" s="6">
        <f t="array" ref="AD759">SUM(($A759-A729:A759=J729:J759)*(N729:N759))</f>
        <v>19.695928276043361</v>
      </c>
      <c r="AE759" s="6">
        <f t="shared" si="610"/>
        <v>7489617.4006611481</v>
      </c>
      <c r="AF759" s="6">
        <f t="shared" ref="AF759:AF822" si="656">AF758-S759-Q759</f>
        <v>1419068.0118426585</v>
      </c>
      <c r="AG759" s="6">
        <f t="shared" ref="AG759:AG822" si="657">AG758+Q759-V759-X759</f>
        <v>243050.98978222773</v>
      </c>
      <c r="AH759" s="6">
        <f t="shared" si="632"/>
        <v>3764214.2847338608</v>
      </c>
      <c r="AI759" s="6">
        <f t="shared" si="633"/>
        <v>708729.08156181173</v>
      </c>
      <c r="AJ759" s="6">
        <f t="shared" si="634"/>
        <v>12379.575718235958</v>
      </c>
      <c r="AK759" s="6">
        <f t="shared" si="635"/>
        <v>18232.330652326269</v>
      </c>
      <c r="AL759" s="6">
        <f t="shared" si="636"/>
        <v>3727.3132794557505</v>
      </c>
      <c r="AM759" s="6">
        <f t="shared" si="607"/>
        <v>34339.219650017978</v>
      </c>
      <c r="AN759" s="6">
        <f t="shared" si="637"/>
        <v>1320215.8130905586</v>
      </c>
      <c r="AO759" s="6">
        <f t="shared" si="638"/>
        <v>10382.599338865713</v>
      </c>
      <c r="AP759" s="6">
        <f t="shared" si="639"/>
        <v>22.575809100490783</v>
      </c>
      <c r="AQ759" s="14">
        <f t="shared" si="640"/>
        <v>16</v>
      </c>
      <c r="AR759" s="146">
        <f t="shared" si="641"/>
        <v>0</v>
      </c>
      <c r="AS759" s="146">
        <f t="shared" si="642"/>
        <v>0.53</v>
      </c>
      <c r="AT759" s="146">
        <f t="shared" si="643"/>
        <v>1</v>
      </c>
      <c r="AU759" s="77">
        <f t="shared" si="644"/>
        <v>0</v>
      </c>
      <c r="AV759" s="77">
        <f t="shared" si="645"/>
        <v>1853.4730805375448</v>
      </c>
      <c r="AW759" s="77">
        <f t="shared" si="646"/>
        <v>97.551214765133921</v>
      </c>
      <c r="AX759" s="77">
        <f t="shared" si="647"/>
        <v>99.360988944044593</v>
      </c>
      <c r="AY759" s="6">
        <f t="shared" si="609"/>
        <v>2050.3852842467231</v>
      </c>
      <c r="AZ759" s="6">
        <f t="shared" si="648"/>
        <v>929651.95897861861</v>
      </c>
      <c r="BA759" s="6">
        <f t="shared" si="649"/>
        <v>2360.3559460017132</v>
      </c>
      <c r="BB759" s="6">
        <f t="shared" si="650"/>
        <v>2073666.7136412545</v>
      </c>
      <c r="BC759" s="6">
        <f t="shared" si="651"/>
        <v>414733.34272825124</v>
      </c>
      <c r="BD759" s="6">
        <f t="shared" si="652"/>
        <v>81916.121430776358</v>
      </c>
      <c r="BE759" s="6">
        <f t="shared" si="653"/>
        <v>4887158.5555555522</v>
      </c>
      <c r="BF759" s="6">
        <f t="shared" ref="BF759:BF822" si="658">BF758+X759</f>
        <v>3764214.2847338608</v>
      </c>
      <c r="BG759" s="6"/>
      <c r="BH759" s="6"/>
      <c r="BI759" s="51">
        <f t="shared" si="608"/>
        <v>0.22192308534721175</v>
      </c>
      <c r="BT759" s="18"/>
    </row>
    <row r="760" spans="1:72">
      <c r="A760">
        <f t="shared" si="605"/>
        <v>737</v>
      </c>
      <c r="B760" s="30">
        <f t="shared" si="606"/>
        <v>44506</v>
      </c>
      <c r="C760" s="14">
        <f t="shared" si="611"/>
        <v>15</v>
      </c>
      <c r="D760" s="14">
        <f t="shared" si="612"/>
        <v>4</v>
      </c>
      <c r="E760" s="14">
        <f t="shared" si="613"/>
        <v>4</v>
      </c>
      <c r="F760" s="53">
        <f t="shared" si="614"/>
        <v>44506</v>
      </c>
      <c r="G760" s="66">
        <f t="shared" si="615"/>
        <v>3.2</v>
      </c>
      <c r="H760" s="66">
        <f t="shared" si="604"/>
        <v>0.1</v>
      </c>
      <c r="I760" s="172">
        <f t="shared" si="616"/>
        <v>3.8999999999999998E-3</v>
      </c>
      <c r="J760" s="14">
        <f t="shared" si="617"/>
        <v>6</v>
      </c>
      <c r="K760" s="18">
        <f t="shared" si="618"/>
        <v>0.11691922152802729</v>
      </c>
      <c r="L760" s="18">
        <f t="shared" si="619"/>
        <v>6.6666666666666671E-3</v>
      </c>
      <c r="M760" s="6">
        <f t="shared" si="620"/>
        <v>3603.9690175313663</v>
      </c>
      <c r="N760" s="6">
        <f t="shared" si="654"/>
        <v>14.055479168372328</v>
      </c>
      <c r="O760" s="6">
        <f t="shared" si="621"/>
        <v>1449827.8983039083</v>
      </c>
      <c r="P760" s="6">
        <f>IF($B760&lt;$D$12,0,IF('Plot Data'!X710&gt;0,'Plot Data'!X710,MAX(0,MIN($D$15,$O760))))</f>
        <v>7870.3703703703704</v>
      </c>
      <c r="Q760" s="97">
        <f t="shared" si="622"/>
        <v>4077.193729357029</v>
      </c>
      <c r="R760" s="97">
        <f t="shared" si="623"/>
        <v>3793.1766410133423</v>
      </c>
      <c r="S760" s="6">
        <f t="shared" si="624"/>
        <v>3076.962084815264</v>
      </c>
      <c r="T760" s="6"/>
      <c r="U760" s="6"/>
      <c r="V760" s="6">
        <f t="shared" si="625"/>
        <v>527.00693271610226</v>
      </c>
      <c r="W760" s="149">
        <f t="shared" si="655"/>
        <v>0.58517620195780884</v>
      </c>
      <c r="X760" s="97">
        <f t="shared" si="626"/>
        <v>4006.61224130045</v>
      </c>
      <c r="Y760" s="6">
        <f t="shared" si="627"/>
        <v>1010.0476038996596</v>
      </c>
      <c r="Z760" s="6">
        <f t="shared" si="628"/>
        <v>3185.3467812511371</v>
      </c>
      <c r="AA760" s="6">
        <f t="shared" si="629"/>
        <v>3838.1808948187063</v>
      </c>
      <c r="AB760" s="6">
        <f t="shared" si="630"/>
        <v>192.89271892116659</v>
      </c>
      <c r="AC760" s="6">
        <f t="shared" si="631"/>
        <v>320.42891446161036</v>
      </c>
      <c r="AD760" s="6">
        <f t="array" ref="AD760">SUM(($A760-A730:A760=J730:J760)*(N730:N760))</f>
        <v>18.807040094813743</v>
      </c>
      <c r="AE760" s="6">
        <f t="shared" si="610"/>
        <v>7489598.5936210537</v>
      </c>
      <c r="AF760" s="6">
        <f t="shared" si="656"/>
        <v>1411913.856028486</v>
      </c>
      <c r="AG760" s="6">
        <f t="shared" si="657"/>
        <v>242594.56433756821</v>
      </c>
      <c r="AH760" s="6">
        <f t="shared" si="632"/>
        <v>3768220.896975161</v>
      </c>
      <c r="AI760" s="6">
        <f t="shared" si="633"/>
        <v>712522.25820282509</v>
      </c>
      <c r="AJ760" s="6">
        <f t="shared" si="634"/>
        <v>11788.150350616526</v>
      </c>
      <c r="AK760" s="6">
        <f t="shared" si="635"/>
        <v>17386.603819837532</v>
      </c>
      <c r="AL760" s="6">
        <f t="shared" si="636"/>
        <v>3580.9700438204932</v>
      </c>
      <c r="AM760" s="6">
        <f t="shared" si="607"/>
        <v>32755.724214274549</v>
      </c>
      <c r="AN760" s="6">
        <f t="shared" si="637"/>
        <v>1321591.2938627251</v>
      </c>
      <c r="AO760" s="6">
        <f t="shared" si="638"/>
        <v>10401.406378960528</v>
      </c>
      <c r="AP760" s="6">
        <f t="shared" si="639"/>
        <v>21.607756850659435</v>
      </c>
      <c r="AQ760" s="14">
        <f t="shared" si="640"/>
        <v>16</v>
      </c>
      <c r="AR760" s="146">
        <f t="shared" si="641"/>
        <v>0</v>
      </c>
      <c r="AS760" s="146">
        <f t="shared" si="642"/>
        <v>0.53</v>
      </c>
      <c r="AT760" s="146">
        <f t="shared" si="643"/>
        <v>1</v>
      </c>
      <c r="AU760" s="77">
        <f t="shared" si="644"/>
        <v>0</v>
      </c>
      <c r="AV760" s="77">
        <f t="shared" si="645"/>
        <v>1767.3836820559343</v>
      </c>
      <c r="AW760" s="77">
        <f t="shared" si="646"/>
        <v>93.020193792417572</v>
      </c>
      <c r="AX760" s="77">
        <f t="shared" si="647"/>
        <v>94.944474766568021</v>
      </c>
      <c r="AY760" s="6">
        <f t="shared" si="609"/>
        <v>1955.3483506149198</v>
      </c>
      <c r="AZ760" s="6">
        <f t="shared" si="648"/>
        <v>931607.3073292335</v>
      </c>
      <c r="BA760" s="6">
        <f t="shared" si="649"/>
        <v>2256.0511028652877</v>
      </c>
      <c r="BB760" s="6">
        <f t="shared" si="650"/>
        <v>2077270.6826587857</v>
      </c>
      <c r="BC760" s="6">
        <f t="shared" si="651"/>
        <v>415454.13653175754</v>
      </c>
      <c r="BD760" s="6">
        <f t="shared" si="652"/>
        <v>82109.014149697527</v>
      </c>
      <c r="BE760" s="6">
        <f t="shared" si="653"/>
        <v>4895028.9259259226</v>
      </c>
      <c r="BF760" s="6">
        <f t="shared" si="658"/>
        <v>3768220.896975161</v>
      </c>
      <c r="BG760" s="6"/>
      <c r="BH760" s="6"/>
      <c r="BI760" s="51">
        <f t="shared" si="608"/>
        <v>0.22090748919110448</v>
      </c>
      <c r="BT760" s="18"/>
    </row>
    <row r="761" spans="1:72">
      <c r="A761">
        <f t="shared" si="605"/>
        <v>738</v>
      </c>
      <c r="B761" s="30">
        <f t="shared" si="606"/>
        <v>44507</v>
      </c>
      <c r="C761" s="14">
        <f t="shared" si="611"/>
        <v>15</v>
      </c>
      <c r="D761" s="14">
        <f t="shared" si="612"/>
        <v>4</v>
      </c>
      <c r="E761" s="14">
        <f t="shared" si="613"/>
        <v>4</v>
      </c>
      <c r="F761" s="53">
        <f t="shared" si="614"/>
        <v>44507</v>
      </c>
      <c r="G761" s="66">
        <f t="shared" si="615"/>
        <v>3.2</v>
      </c>
      <c r="H761" s="66">
        <f t="shared" si="604"/>
        <v>0.1</v>
      </c>
      <c r="I761" s="172">
        <f t="shared" si="616"/>
        <v>3.8999999999999998E-3</v>
      </c>
      <c r="J761" s="14">
        <f t="shared" si="617"/>
        <v>6</v>
      </c>
      <c r="K761" s="18">
        <f t="shared" si="618"/>
        <v>0.11659815707323323</v>
      </c>
      <c r="L761" s="18">
        <f t="shared" si="619"/>
        <v>6.6666666666666671E-3</v>
      </c>
      <c r="M761" s="6">
        <f t="shared" si="620"/>
        <v>3425.5957029650385</v>
      </c>
      <c r="N761" s="6">
        <f t="shared" si="654"/>
        <v>13.35982324156365</v>
      </c>
      <c r="O761" s="6">
        <f t="shared" si="621"/>
        <v>1443287.5130698392</v>
      </c>
      <c r="P761" s="6">
        <f>IF($B761&lt;$D$12,0,IF('Plot Data'!X711&gt;0,'Plot Data'!X711,MAX(0,MIN($D$15,$O761))))</f>
        <v>7870.3703703703704</v>
      </c>
      <c r="Q761" s="97">
        <f t="shared" si="622"/>
        <v>4065.2145756682494</v>
      </c>
      <c r="R761" s="97">
        <f t="shared" si="623"/>
        <v>3805.1557947021211</v>
      </c>
      <c r="S761" s="6">
        <f t="shared" si="624"/>
        <v>2923.3130388649756</v>
      </c>
      <c r="T761" s="6"/>
      <c r="U761" s="6"/>
      <c r="V761" s="6">
        <f t="shared" si="625"/>
        <v>502.28266410006336</v>
      </c>
      <c r="W761" s="149">
        <f t="shared" si="655"/>
        <v>0.58396461726097149</v>
      </c>
      <c r="X761" s="97">
        <f t="shared" si="626"/>
        <v>3993.0231190806553</v>
      </c>
      <c r="Y761" s="6">
        <f t="shared" si="627"/>
        <v>964.46359460583301</v>
      </c>
      <c r="Z761" s="6">
        <f t="shared" si="628"/>
        <v>3031.4457587165057</v>
      </c>
      <c r="AA761" s="6">
        <f t="shared" si="629"/>
        <v>3664.9616595021653</v>
      </c>
      <c r="AB761" s="6">
        <f t="shared" si="630"/>
        <v>184.05889578327154</v>
      </c>
      <c r="AC761" s="6">
        <f t="shared" si="631"/>
        <v>309.52159993751678</v>
      </c>
      <c r="AD761" s="6">
        <f t="array" ref="AD761">SUM(($A761-A731:A761=J731:J761)*(N731:N761))</f>
        <v>17.945742338868975</v>
      </c>
      <c r="AE761" s="6">
        <f t="shared" si="610"/>
        <v>7489580.6478787148</v>
      </c>
      <c r="AF761" s="6">
        <f t="shared" si="656"/>
        <v>1404925.3284139528</v>
      </c>
      <c r="AG761" s="6">
        <f t="shared" si="657"/>
        <v>242164.47313005573</v>
      </c>
      <c r="AH761" s="6">
        <f t="shared" si="632"/>
        <v>3772213.9200942419</v>
      </c>
      <c r="AI761" s="6">
        <f t="shared" si="633"/>
        <v>716327.41399752721</v>
      </c>
      <c r="AJ761" s="6">
        <f t="shared" si="634"/>
        <v>11217.836700259226</v>
      </c>
      <c r="AK761" s="6">
        <f t="shared" si="635"/>
        <v>16569.029023268598</v>
      </c>
      <c r="AL761" s="6">
        <f t="shared" si="636"/>
        <v>3437.5615973273789</v>
      </c>
      <c r="AM761" s="6">
        <f t="shared" si="607"/>
        <v>31224.4273208552</v>
      </c>
      <c r="AN761" s="6">
        <f t="shared" si="637"/>
        <v>1322725.0849220688</v>
      </c>
      <c r="AO761" s="6">
        <f t="shared" si="638"/>
        <v>10419.352121299396</v>
      </c>
      <c r="AP761" s="6">
        <f t="shared" si="639"/>
        <v>20.665770579966711</v>
      </c>
      <c r="AQ761" s="14">
        <f t="shared" si="640"/>
        <v>16</v>
      </c>
      <c r="AR761" s="146">
        <f t="shared" si="641"/>
        <v>0</v>
      </c>
      <c r="AS761" s="146">
        <f t="shared" si="642"/>
        <v>0.53</v>
      </c>
      <c r="AT761" s="146">
        <f t="shared" si="643"/>
        <v>1</v>
      </c>
      <c r="AU761" s="77">
        <f t="shared" si="644"/>
        <v>0</v>
      </c>
      <c r="AV761" s="77">
        <f t="shared" si="645"/>
        <v>1684.1679607753993</v>
      </c>
      <c r="AW761" s="77">
        <f t="shared" si="646"/>
        <v>88.640418988178908</v>
      </c>
      <c r="AX761" s="77">
        <f t="shared" si="647"/>
        <v>90.659577892948292</v>
      </c>
      <c r="AY761" s="6">
        <f t="shared" si="609"/>
        <v>1863.4679576565266</v>
      </c>
      <c r="AZ761" s="6">
        <f t="shared" si="648"/>
        <v>933470.77528688998</v>
      </c>
      <c r="BA761" s="6">
        <f t="shared" si="649"/>
        <v>2154.8097875901899</v>
      </c>
      <c r="BB761" s="6">
        <f t="shared" si="650"/>
        <v>2080696.2783617508</v>
      </c>
      <c r="BC761" s="6">
        <f t="shared" si="651"/>
        <v>416139.25567235053</v>
      </c>
      <c r="BD761" s="6">
        <f t="shared" si="652"/>
        <v>82293.073045480793</v>
      </c>
      <c r="BE761" s="6">
        <f t="shared" si="653"/>
        <v>4902899.2962962929</v>
      </c>
      <c r="BF761" s="6">
        <f t="shared" si="658"/>
        <v>3772213.9200942419</v>
      </c>
      <c r="BG761" s="6"/>
      <c r="BH761" s="6"/>
      <c r="BI761" s="51">
        <f t="shared" si="608"/>
        <v>0.21991749324583562</v>
      </c>
      <c r="BT761" s="18"/>
    </row>
    <row r="762" spans="1:72">
      <c r="A762">
        <f t="shared" si="605"/>
        <v>739</v>
      </c>
      <c r="B762" s="30">
        <f t="shared" si="606"/>
        <v>44508</v>
      </c>
      <c r="C762" s="14">
        <f t="shared" si="611"/>
        <v>15</v>
      </c>
      <c r="D762" s="14">
        <f t="shared" si="612"/>
        <v>4</v>
      </c>
      <c r="E762" s="14">
        <f t="shared" si="613"/>
        <v>4</v>
      </c>
      <c r="F762" s="53">
        <f t="shared" si="614"/>
        <v>44508</v>
      </c>
      <c r="G762" s="66">
        <f t="shared" si="615"/>
        <v>3.2</v>
      </c>
      <c r="H762" s="66">
        <f t="shared" si="604"/>
        <v>0.1</v>
      </c>
      <c r="I762" s="172">
        <f t="shared" si="616"/>
        <v>3.8999999999999998E-3</v>
      </c>
      <c r="J762" s="14">
        <f t="shared" si="617"/>
        <v>6</v>
      </c>
      <c r="K762" s="18">
        <f t="shared" si="618"/>
        <v>0.11628442386828253</v>
      </c>
      <c r="L762" s="18">
        <f t="shared" si="619"/>
        <v>6.6666666666666671E-3</v>
      </c>
      <c r="M762" s="6">
        <f t="shared" si="620"/>
        <v>3254.0967490812764</v>
      </c>
      <c r="N762" s="6">
        <f t="shared" si="654"/>
        <v>12.690977321416977</v>
      </c>
      <c r="O762" s="6">
        <f t="shared" si="621"/>
        <v>1436703.4911778877</v>
      </c>
      <c r="P762" s="6">
        <f>IF($B762&lt;$D$12,0,IF('Plot Data'!X712&gt;0,'Plot Data'!X712,MAX(0,MIN($D$15,$O762))))</f>
        <v>7870.3703703703704</v>
      </c>
      <c r="Q762" s="97">
        <f t="shared" si="622"/>
        <v>4053.7755950215605</v>
      </c>
      <c r="R762" s="97">
        <f t="shared" si="623"/>
        <v>3816.5947753488094</v>
      </c>
      <c r="S762" s="6">
        <f t="shared" si="624"/>
        <v>2775.6610110803576</v>
      </c>
      <c r="T762" s="6"/>
      <c r="U762" s="6"/>
      <c r="V762" s="6">
        <f t="shared" si="625"/>
        <v>478.43573800091872</v>
      </c>
      <c r="W762" s="149">
        <f t="shared" si="655"/>
        <v>0.5828108991328973</v>
      </c>
      <c r="X762" s="97">
        <f t="shared" si="626"/>
        <v>3979.8094873952409</v>
      </c>
      <c r="Y762" s="6">
        <f t="shared" si="627"/>
        <v>920.29447891635778</v>
      </c>
      <c r="Z762" s="6">
        <f t="shared" si="628"/>
        <v>2883.1752140250933</v>
      </c>
      <c r="AA762" s="6">
        <f t="shared" si="629"/>
        <v>3497.1190198821596</v>
      </c>
      <c r="AB762" s="6">
        <f t="shared" si="630"/>
        <v>175.50979960833504</v>
      </c>
      <c r="AC762" s="6">
        <f t="shared" si="631"/>
        <v>298.70411676374897</v>
      </c>
      <c r="AD762" s="6">
        <f t="array" ref="AD762">SUM(($A762-A732:A762=J732:J762)*(N732:N762))</f>
        <v>17.112205461812668</v>
      </c>
      <c r="AE762" s="6">
        <f t="shared" si="610"/>
        <v>7489563.5356732532</v>
      </c>
      <c r="AF762" s="6">
        <f t="shared" si="656"/>
        <v>1398095.8918078509</v>
      </c>
      <c r="AG762" s="6">
        <f t="shared" si="657"/>
        <v>241760.0034996811</v>
      </c>
      <c r="AH762" s="6">
        <f t="shared" si="632"/>
        <v>3776193.7295816373</v>
      </c>
      <c r="AI762" s="6">
        <f t="shared" si="633"/>
        <v>720144.008772876</v>
      </c>
      <c r="AJ762" s="6">
        <f t="shared" si="634"/>
        <v>10668.463756399051</v>
      </c>
      <c r="AK762" s="6">
        <f t="shared" si="635"/>
        <v>15779.575417803197</v>
      </c>
      <c r="AL762" s="6">
        <f t="shared" si="636"/>
        <v>3297.2550747101523</v>
      </c>
      <c r="AM762" s="6">
        <f t="shared" si="607"/>
        <v>29745.2942489124</v>
      </c>
      <c r="AN762" s="6">
        <f t="shared" si="637"/>
        <v>1323624.607762282</v>
      </c>
      <c r="AO762" s="6">
        <f t="shared" si="638"/>
        <v>10436.46432676121</v>
      </c>
      <c r="AP762" s="6">
        <f t="shared" si="639"/>
        <v>19.750410589824241</v>
      </c>
      <c r="AQ762" s="14">
        <f t="shared" si="640"/>
        <v>16</v>
      </c>
      <c r="AR762" s="146">
        <f t="shared" si="641"/>
        <v>0</v>
      </c>
      <c r="AS762" s="146">
        <f t="shared" si="642"/>
        <v>0.53</v>
      </c>
      <c r="AT762" s="146">
        <f t="shared" si="643"/>
        <v>1</v>
      </c>
      <c r="AU762" s="77">
        <f t="shared" si="644"/>
        <v>0</v>
      </c>
      <c r="AV762" s="77">
        <f t="shared" si="645"/>
        <v>1603.8221043599478</v>
      </c>
      <c r="AW762" s="77">
        <f t="shared" si="646"/>
        <v>84.411689703155133</v>
      </c>
      <c r="AX762" s="77">
        <f t="shared" si="647"/>
        <v>86.507681018137617</v>
      </c>
      <c r="AY762" s="6">
        <f t="shared" si="609"/>
        <v>1774.7414750812407</v>
      </c>
      <c r="AZ762" s="6">
        <f t="shared" si="648"/>
        <v>935245.51676197117</v>
      </c>
      <c r="BA762" s="6">
        <f t="shared" si="649"/>
        <v>2056.6683971745992</v>
      </c>
      <c r="BB762" s="6">
        <f t="shared" si="650"/>
        <v>2083950.375110832</v>
      </c>
      <c r="BC762" s="6">
        <f t="shared" si="651"/>
        <v>416790.07502216677</v>
      </c>
      <c r="BD762" s="6">
        <f t="shared" si="652"/>
        <v>82468.582845089128</v>
      </c>
      <c r="BE762" s="6">
        <f t="shared" si="653"/>
        <v>4910769.6666666633</v>
      </c>
      <c r="BF762" s="6">
        <f t="shared" si="658"/>
        <v>3776193.7295816373</v>
      </c>
      <c r="BG762" s="6"/>
      <c r="BH762" s="6"/>
      <c r="BI762" s="51">
        <f t="shared" si="608"/>
        <v>0.21895213085472834</v>
      </c>
      <c r="BT762" s="18"/>
    </row>
    <row r="763" spans="1:72">
      <c r="A763">
        <f t="shared" si="605"/>
        <v>740</v>
      </c>
      <c r="B763" s="30">
        <f t="shared" si="606"/>
        <v>44509</v>
      </c>
      <c r="C763" s="14">
        <f t="shared" si="611"/>
        <v>15</v>
      </c>
      <c r="D763" s="14">
        <f t="shared" si="612"/>
        <v>4</v>
      </c>
      <c r="E763" s="14">
        <f t="shared" si="613"/>
        <v>4</v>
      </c>
      <c r="F763" s="53">
        <f t="shared" si="614"/>
        <v>44509</v>
      </c>
      <c r="G763" s="66">
        <f t="shared" si="615"/>
        <v>3.2</v>
      </c>
      <c r="H763" s="66">
        <f t="shared" si="604"/>
        <v>0.1</v>
      </c>
      <c r="I763" s="172">
        <f t="shared" si="616"/>
        <v>3.8999999999999998E-3</v>
      </c>
      <c r="J763" s="14">
        <f t="shared" si="617"/>
        <v>6</v>
      </c>
      <c r="K763" s="18">
        <f t="shared" si="618"/>
        <v>0.11597776846464895</v>
      </c>
      <c r="L763" s="18">
        <f t="shared" si="619"/>
        <v>6.6666666666666671E-3</v>
      </c>
      <c r="M763" s="6">
        <f t="shared" si="620"/>
        <v>3089.3662641876613</v>
      </c>
      <c r="N763" s="6">
        <f t="shared" si="654"/>
        <v>12.048528430331878</v>
      </c>
      <c r="O763" s="6">
        <f t="shared" si="621"/>
        <v>1430075.838544026</v>
      </c>
      <c r="P763" s="6">
        <f>IF($B763&lt;$D$12,0,IF('Plot Data'!X713&gt;0,'Plot Data'!X713,MAX(0,MIN($D$15,$O763))))</f>
        <v>7870.3703703703704</v>
      </c>
      <c r="Q763" s="97">
        <f t="shared" si="622"/>
        <v>4042.8590972360826</v>
      </c>
      <c r="R763" s="97">
        <f t="shared" si="623"/>
        <v>3827.511273134287</v>
      </c>
      <c r="S763" s="6">
        <f t="shared" si="624"/>
        <v>2633.9084395220748</v>
      </c>
      <c r="T763" s="6"/>
      <c r="U763" s="6"/>
      <c r="V763" s="6">
        <f t="shared" si="625"/>
        <v>455.45782466558614</v>
      </c>
      <c r="W763" s="149">
        <f t="shared" si="655"/>
        <v>0.58171292684439668</v>
      </c>
      <c r="X763" s="97">
        <f t="shared" si="626"/>
        <v>3966.9631781080438</v>
      </c>
      <c r="Y763" s="6">
        <f t="shared" si="627"/>
        <v>877.5489980416753</v>
      </c>
      <c r="Z763" s="6">
        <f t="shared" si="628"/>
        <v>2740.4765623720309</v>
      </c>
      <c r="AA763" s="6">
        <f t="shared" si="629"/>
        <v>3334.6861925583662</v>
      </c>
      <c r="AB763" s="6">
        <f t="shared" si="630"/>
        <v>167.24607356260171</v>
      </c>
      <c r="AC763" s="6">
        <f t="shared" si="631"/>
        <v>287.99865012487385</v>
      </c>
      <c r="AD763" s="6">
        <f t="array" ref="AD763">SUM(($A763-A733:A763=J733:J763)*(N733:N763))</f>
        <v>16.306492172353664</v>
      </c>
      <c r="AE763" s="6">
        <f t="shared" si="610"/>
        <v>7489547.2291810811</v>
      </c>
      <c r="AF763" s="6">
        <f t="shared" si="656"/>
        <v>1391419.1242710927</v>
      </c>
      <c r="AG763" s="6">
        <f t="shared" si="657"/>
        <v>241380.44159414354</v>
      </c>
      <c r="AH763" s="6">
        <f t="shared" si="632"/>
        <v>3780160.6927597453</v>
      </c>
      <c r="AI763" s="6">
        <f t="shared" si="633"/>
        <v>723971.52004601026</v>
      </c>
      <c r="AJ763" s="6">
        <f t="shared" si="634"/>
        <v>10139.804460173005</v>
      </c>
      <c r="AK763" s="6">
        <f t="shared" si="635"/>
        <v>15018.119714054261</v>
      </c>
      <c r="AL763" s="6">
        <f t="shared" si="636"/>
        <v>3160.1960059755265</v>
      </c>
      <c r="AM763" s="6">
        <f t="shared" si="607"/>
        <v>28318.12018020279</v>
      </c>
      <c r="AN763" s="6">
        <f t="shared" si="637"/>
        <v>1324297.3303298727</v>
      </c>
      <c r="AO763" s="6">
        <f t="shared" si="638"/>
        <v>10452.770818933564</v>
      </c>
      <c r="AP763" s="6">
        <f t="shared" si="639"/>
        <v>18.862104582097736</v>
      </c>
      <c r="AQ763" s="14">
        <f t="shared" si="640"/>
        <v>16</v>
      </c>
      <c r="AR763" s="146">
        <f t="shared" si="641"/>
        <v>0</v>
      </c>
      <c r="AS763" s="146">
        <f t="shared" si="642"/>
        <v>0.53</v>
      </c>
      <c r="AT763" s="146">
        <f t="shared" si="643"/>
        <v>1</v>
      </c>
      <c r="AU763" s="77">
        <f t="shared" si="644"/>
        <v>0</v>
      </c>
      <c r="AV763" s="77">
        <f t="shared" si="645"/>
        <v>1526.3329395137607</v>
      </c>
      <c r="AW763" s="77">
        <f t="shared" si="646"/>
        <v>80.333312605987402</v>
      </c>
      <c r="AX763" s="77">
        <f t="shared" si="647"/>
        <v>82.489605815917471</v>
      </c>
      <c r="AY763" s="6">
        <f t="shared" si="609"/>
        <v>1689.1558579356656</v>
      </c>
      <c r="AZ763" s="6">
        <f t="shared" si="648"/>
        <v>936934.67261990684</v>
      </c>
      <c r="BA763" s="6">
        <f t="shared" si="649"/>
        <v>1961.6500128770713</v>
      </c>
      <c r="BB763" s="6">
        <f t="shared" si="650"/>
        <v>2087039.7413750198</v>
      </c>
      <c r="BC763" s="6">
        <f t="shared" si="651"/>
        <v>417407.94827500428</v>
      </c>
      <c r="BD763" s="6">
        <f t="shared" si="652"/>
        <v>82635.828918651736</v>
      </c>
      <c r="BE763" s="6">
        <f t="shared" si="653"/>
        <v>4918640.0370370336</v>
      </c>
      <c r="BF763" s="6">
        <f t="shared" si="658"/>
        <v>3780160.6927597453</v>
      </c>
      <c r="BG763" s="6"/>
      <c r="BH763" s="6"/>
      <c r="BI763" s="51">
        <f t="shared" si="608"/>
        <v>0.21801045055213161</v>
      </c>
      <c r="BT763" s="18"/>
    </row>
    <row r="764" spans="1:72">
      <c r="A764">
        <f t="shared" si="605"/>
        <v>741</v>
      </c>
      <c r="B764" s="30">
        <f t="shared" si="606"/>
        <v>44510</v>
      </c>
      <c r="C764" s="14">
        <f t="shared" si="611"/>
        <v>15</v>
      </c>
      <c r="D764" s="14">
        <f t="shared" si="612"/>
        <v>4</v>
      </c>
      <c r="E764" s="14">
        <f t="shared" si="613"/>
        <v>4</v>
      </c>
      <c r="F764" s="53">
        <f t="shared" si="614"/>
        <v>44510</v>
      </c>
      <c r="G764" s="66">
        <f t="shared" si="615"/>
        <v>3.2</v>
      </c>
      <c r="H764" s="66">
        <f t="shared" si="604"/>
        <v>0.1</v>
      </c>
      <c r="I764" s="172">
        <f t="shared" si="616"/>
        <v>3.8999999999999998E-3</v>
      </c>
      <c r="J764" s="14">
        <f t="shared" si="617"/>
        <v>6</v>
      </c>
      <c r="K764" s="18">
        <f t="shared" si="618"/>
        <v>0.11567793855327824</v>
      </c>
      <c r="L764" s="18">
        <f t="shared" si="619"/>
        <v>6.6666666666666671E-3</v>
      </c>
      <c r="M764" s="6">
        <f t="shared" si="620"/>
        <v>2931.2847801274652</v>
      </c>
      <c r="N764" s="6">
        <f t="shared" si="654"/>
        <v>11.432010642497113</v>
      </c>
      <c r="O764" s="6">
        <f t="shared" si="621"/>
        <v>1423404.7056137128</v>
      </c>
      <c r="P764" s="6">
        <f>IF($B764&lt;$D$12,0,IF('Plot Data'!X714&gt;0,'Plot Data'!X714,MAX(0,MIN($D$15,$O764))))</f>
        <v>7870.3703703703704</v>
      </c>
      <c r="Q764" s="97">
        <f t="shared" si="622"/>
        <v>4032.4474338536875</v>
      </c>
      <c r="R764" s="97">
        <f t="shared" si="623"/>
        <v>3837.9229365166825</v>
      </c>
      <c r="S764" s="6">
        <f t="shared" si="624"/>
        <v>2497.9463413764602</v>
      </c>
      <c r="T764" s="6"/>
      <c r="U764" s="6"/>
      <c r="V764" s="6">
        <f t="shared" si="625"/>
        <v>433.3384387510045</v>
      </c>
      <c r="W764" s="149">
        <f t="shared" si="655"/>
        <v>0.58066860622813121</v>
      </c>
      <c r="X764" s="97">
        <f t="shared" si="626"/>
        <v>3954.4868952808724</v>
      </c>
      <c r="Y764" s="6">
        <f t="shared" si="627"/>
        <v>836.23036781300857</v>
      </c>
      <c r="Z764" s="6">
        <f t="shared" si="628"/>
        <v>2603.2773992650214</v>
      </c>
      <c r="AA764" s="6">
        <f t="shared" si="629"/>
        <v>3177.6753976894324</v>
      </c>
      <c r="AB764" s="6">
        <f t="shared" si="630"/>
        <v>159.26733906255686</v>
      </c>
      <c r="AC764" s="6">
        <f t="shared" si="631"/>
        <v>277.42586773591597</v>
      </c>
      <c r="AD764" s="6">
        <f t="array" ref="AD764">SUM(($A764-A734:A764=J734:J764)*(N734:N764))</f>
        <v>15.528565558599293</v>
      </c>
      <c r="AE764" s="6">
        <f t="shared" si="610"/>
        <v>7489531.7006155225</v>
      </c>
      <c r="AF764" s="6">
        <f t="shared" si="656"/>
        <v>1384888.7304958624</v>
      </c>
      <c r="AG764" s="6">
        <f t="shared" si="657"/>
        <v>241025.06369396538</v>
      </c>
      <c r="AH764" s="6">
        <f t="shared" si="632"/>
        <v>3784115.1796550262</v>
      </c>
      <c r="AI764" s="6">
        <f t="shared" si="633"/>
        <v>727809.44298252696</v>
      </c>
      <c r="AJ764" s="6">
        <f t="shared" si="634"/>
        <v>9631.5814732224408</v>
      </c>
      <c r="AK764" s="6">
        <f t="shared" si="635"/>
        <v>14284.454376567293</v>
      </c>
      <c r="AL764" s="6">
        <f t="shared" si="636"/>
        <v>3026.5089117435682</v>
      </c>
      <c r="AM764" s="6">
        <f t="shared" si="607"/>
        <v>26942.5447615333</v>
      </c>
      <c r="AN764" s="6">
        <f t="shared" si="637"/>
        <v>1324750.7390265944</v>
      </c>
      <c r="AO764" s="6">
        <f t="shared" si="638"/>
        <v>10468.299384492164</v>
      </c>
      <c r="AP764" s="6">
        <f t="shared" si="639"/>
        <v>18.001156278485205</v>
      </c>
      <c r="AQ764" s="14">
        <f t="shared" si="640"/>
        <v>16</v>
      </c>
      <c r="AR764" s="146">
        <f t="shared" si="641"/>
        <v>0</v>
      </c>
      <c r="AS764" s="146">
        <f t="shared" si="642"/>
        <v>0.53</v>
      </c>
      <c r="AT764" s="146">
        <f t="shared" si="643"/>
        <v>1</v>
      </c>
      <c r="AU764" s="77">
        <f t="shared" si="644"/>
        <v>0</v>
      </c>
      <c r="AV764" s="77">
        <f t="shared" si="645"/>
        <v>1451.6787202616345</v>
      </c>
      <c r="AW764" s="77">
        <f t="shared" si="646"/>
        <v>76.40414317166497</v>
      </c>
      <c r="AX764" s="77">
        <f t="shared" si="647"/>
        <v>78.6056545744228</v>
      </c>
      <c r="AY764" s="6">
        <f t="shared" si="609"/>
        <v>1606.6885180077222</v>
      </c>
      <c r="AZ764" s="6">
        <f t="shared" si="648"/>
        <v>938541.36113791459</v>
      </c>
      <c r="BA764" s="6">
        <f t="shared" si="649"/>
        <v>1869.7653428305805</v>
      </c>
      <c r="BB764" s="6">
        <f t="shared" si="650"/>
        <v>2089971.0261551472</v>
      </c>
      <c r="BC764" s="6">
        <f t="shared" si="651"/>
        <v>417994.20523102977</v>
      </c>
      <c r="BD764" s="6">
        <f t="shared" si="652"/>
        <v>82795.096257714293</v>
      </c>
      <c r="BE764" s="6">
        <f t="shared" si="653"/>
        <v>4926510.4074074039</v>
      </c>
      <c r="BF764" s="6">
        <f t="shared" si="658"/>
        <v>3784115.1796550262</v>
      </c>
      <c r="BG764" s="6"/>
      <c r="BH764" s="6"/>
      <c r="BI764" s="51">
        <f t="shared" si="608"/>
        <v>0.21709151642367747</v>
      </c>
      <c r="BT764" s="18"/>
    </row>
    <row r="765" spans="1:72">
      <c r="A765">
        <f t="shared" si="605"/>
        <v>742</v>
      </c>
      <c r="B765" s="30">
        <f t="shared" si="606"/>
        <v>44511</v>
      </c>
      <c r="C765" s="14">
        <f t="shared" si="611"/>
        <v>15</v>
      </c>
      <c r="D765" s="14">
        <f t="shared" si="612"/>
        <v>4</v>
      </c>
      <c r="E765" s="14">
        <f t="shared" si="613"/>
        <v>4</v>
      </c>
      <c r="F765" s="53">
        <f t="shared" si="614"/>
        <v>44511</v>
      </c>
      <c r="G765" s="66">
        <f t="shared" si="615"/>
        <v>3.2</v>
      </c>
      <c r="H765" s="66">
        <f t="shared" si="604"/>
        <v>0.1</v>
      </c>
      <c r="I765" s="172">
        <f t="shared" si="616"/>
        <v>3.8999999999999998E-3</v>
      </c>
      <c r="J765" s="14">
        <f t="shared" si="617"/>
        <v>6</v>
      </c>
      <c r="K765" s="18">
        <f t="shared" si="618"/>
        <v>0.11538468324238534</v>
      </c>
      <c r="L765" s="18">
        <f t="shared" si="619"/>
        <v>6.6666666666666671E-3</v>
      </c>
      <c r="M765" s="6">
        <f t="shared" si="620"/>
        <v>2779.7209470198104</v>
      </c>
      <c r="N765" s="6">
        <f t="shared" si="654"/>
        <v>10.84091169337726</v>
      </c>
      <c r="O765" s="6">
        <f t="shared" si="621"/>
        <v>1416690.3750684867</v>
      </c>
      <c r="P765" s="6">
        <f>IF($B765&lt;$D$12,0,IF('Plot Data'!X715&gt;0,'Plot Data'!X715,MAX(0,MIN($D$15,$O765))))</f>
        <v>7870.3703703703704</v>
      </c>
      <c r="Q765" s="97">
        <f t="shared" si="622"/>
        <v>4022.5230527349095</v>
      </c>
      <c r="R765" s="97">
        <f t="shared" si="623"/>
        <v>3847.8473176354614</v>
      </c>
      <c r="S765" s="6">
        <f t="shared" si="624"/>
        <v>2367.6557928270918</v>
      </c>
      <c r="T765" s="6"/>
      <c r="U765" s="6"/>
      <c r="V765" s="6">
        <f t="shared" si="625"/>
        <v>412.06515419271864</v>
      </c>
      <c r="W765" s="149">
        <f t="shared" si="655"/>
        <v>0.5796758742064354</v>
      </c>
      <c r="X765" s="97">
        <f t="shared" si="626"/>
        <v>3942.3740446610655</v>
      </c>
      <c r="Y765" s="6">
        <f t="shared" si="627"/>
        <v>796.33669531278429</v>
      </c>
      <c r="Z765" s="6">
        <f t="shared" si="628"/>
        <v>2471.4930113501291</v>
      </c>
      <c r="AA765" s="6">
        <f t="shared" si="629"/>
        <v>3026.0794421885803</v>
      </c>
      <c r="AB765" s="6">
        <f t="shared" si="630"/>
        <v>151.57228793582527</v>
      </c>
      <c r="AC765" s="6">
        <f t="shared" si="631"/>
        <v>267.00432241299814</v>
      </c>
      <c r="AD765" s="6">
        <f t="array" ref="AD765">SUM(($A765-A735:A765=J735:J765)*(N735:N765))</f>
        <v>14.778298073742963</v>
      </c>
      <c r="AE765" s="6">
        <f t="shared" si="610"/>
        <v>7489516.922317449</v>
      </c>
      <c r="AF765" s="6">
        <f t="shared" si="656"/>
        <v>1378498.5516503004</v>
      </c>
      <c r="AG765" s="6">
        <f t="shared" si="657"/>
        <v>240693.14754784651</v>
      </c>
      <c r="AH765" s="6">
        <f t="shared" si="632"/>
        <v>3788057.5536996871</v>
      </c>
      <c r="AI765" s="6">
        <f t="shared" si="633"/>
        <v>731657.29030016239</v>
      </c>
      <c r="AJ765" s="6">
        <f t="shared" si="634"/>
        <v>9143.4727135793382</v>
      </c>
      <c r="AK765" s="6">
        <f t="shared" si="635"/>
        <v>13578.295657793016</v>
      </c>
      <c r="AL765" s="6">
        <f t="shared" si="636"/>
        <v>2896.2985791926526</v>
      </c>
      <c r="AM765" s="6">
        <f t="shared" si="607"/>
        <v>25618.066950565004</v>
      </c>
      <c r="AN765" s="6">
        <f t="shared" si="637"/>
        <v>1324992.3121688731</v>
      </c>
      <c r="AO765" s="6">
        <f t="shared" si="638"/>
        <v>10483.077682565907</v>
      </c>
      <c r="AP765" s="6">
        <f t="shared" si="639"/>
        <v>17.167753139462416</v>
      </c>
      <c r="AQ765" s="14">
        <f t="shared" si="640"/>
        <v>16</v>
      </c>
      <c r="AR765" s="146">
        <f t="shared" si="641"/>
        <v>0</v>
      </c>
      <c r="AS765" s="146">
        <f t="shared" si="642"/>
        <v>0.53</v>
      </c>
      <c r="AT765" s="146">
        <f t="shared" si="643"/>
        <v>1</v>
      </c>
      <c r="AU765" s="77">
        <f t="shared" si="644"/>
        <v>0</v>
      </c>
      <c r="AV765" s="77">
        <f t="shared" si="645"/>
        <v>1379.8299491543178</v>
      </c>
      <c r="AW765" s="77">
        <f t="shared" si="646"/>
        <v>72.622628902858821</v>
      </c>
      <c r="AX765" s="77">
        <f t="shared" si="647"/>
        <v>74.855649359401724</v>
      </c>
      <c r="AY765" s="6">
        <f t="shared" si="609"/>
        <v>1527.3082274165783</v>
      </c>
      <c r="AZ765" s="6">
        <f t="shared" si="648"/>
        <v>940068.66936533118</v>
      </c>
      <c r="BA765" s="6">
        <f t="shared" si="649"/>
        <v>1781.0136672799042</v>
      </c>
      <c r="BB765" s="6">
        <f t="shared" si="650"/>
        <v>2092750.747102167</v>
      </c>
      <c r="BC765" s="6">
        <f t="shared" si="651"/>
        <v>418550.14942043374</v>
      </c>
      <c r="BD765" s="6">
        <f t="shared" si="652"/>
        <v>82946.668545650115</v>
      </c>
      <c r="BE765" s="6">
        <f t="shared" si="653"/>
        <v>4934380.7777777743</v>
      </c>
      <c r="BF765" s="6">
        <f t="shared" si="658"/>
        <v>3788057.5536996871</v>
      </c>
      <c r="BG765" s="6"/>
      <c r="BH765" s="6"/>
      <c r="BI765" s="51">
        <f t="shared" si="608"/>
        <v>0.21619441093366637</v>
      </c>
      <c r="BT765" s="18"/>
    </row>
    <row r="766" spans="1:72">
      <c r="A766">
        <f t="shared" si="605"/>
        <v>743</v>
      </c>
      <c r="B766" s="30">
        <f t="shared" si="606"/>
        <v>44512</v>
      </c>
      <c r="C766" s="14">
        <f t="shared" si="611"/>
        <v>15</v>
      </c>
      <c r="D766" s="14">
        <f t="shared" si="612"/>
        <v>4</v>
      </c>
      <c r="E766" s="14">
        <f t="shared" si="613"/>
        <v>4</v>
      </c>
      <c r="F766" s="53">
        <f t="shared" si="614"/>
        <v>44512</v>
      </c>
      <c r="G766" s="66">
        <f t="shared" si="615"/>
        <v>3.2</v>
      </c>
      <c r="H766" s="66">
        <f t="shared" si="604"/>
        <v>0.1</v>
      </c>
      <c r="I766" s="172">
        <f t="shared" si="616"/>
        <v>3.8999999999999998E-3</v>
      </c>
      <c r="J766" s="14">
        <f t="shared" si="617"/>
        <v>6</v>
      </c>
      <c r="K766" s="18">
        <f t="shared" si="618"/>
        <v>0.11509775412193245</v>
      </c>
      <c r="L766" s="18">
        <f t="shared" si="619"/>
        <v>6.6666666666666671E-3</v>
      </c>
      <c r="M766" s="6">
        <f t="shared" si="620"/>
        <v>2634.5331664183345</v>
      </c>
      <c r="N766" s="6">
        <f t="shared" si="654"/>
        <v>10.274679349031505</v>
      </c>
      <c r="O766" s="6">
        <f t="shared" si="621"/>
        <v>1409933.2492840765</v>
      </c>
      <c r="P766" s="6">
        <f>IF($B766&lt;$D$12,0,IF('Plot Data'!X716&gt;0,'Plot Data'!X716,MAX(0,MIN($D$15,$O766))))</f>
        <v>7870.3703703703704</v>
      </c>
      <c r="Q766" s="97">
        <f t="shared" si="622"/>
        <v>4013.06854841018</v>
      </c>
      <c r="R766" s="97">
        <f t="shared" si="623"/>
        <v>3857.3018219601909</v>
      </c>
      <c r="S766" s="6">
        <f t="shared" si="624"/>
        <v>2242.909320731349</v>
      </c>
      <c r="T766" s="6"/>
      <c r="U766" s="6"/>
      <c r="V766" s="6">
        <f t="shared" si="625"/>
        <v>391.62384568698587</v>
      </c>
      <c r="W766" s="149">
        <f t="shared" si="655"/>
        <v>0.57873270279743816</v>
      </c>
      <c r="X766" s="97">
        <f t="shared" si="626"/>
        <v>3930.6208124614291</v>
      </c>
      <c r="Y766" s="6">
        <f t="shared" si="627"/>
        <v>757.86143967912642</v>
      </c>
      <c r="Z766" s="6">
        <f t="shared" si="628"/>
        <v>2345.0278241019723</v>
      </c>
      <c r="AA766" s="6">
        <f t="shared" si="629"/>
        <v>2879.8734707806802</v>
      </c>
      <c r="AB766" s="6">
        <f t="shared" si="630"/>
        <v>144.15876070125466</v>
      </c>
      <c r="AC766" s="6">
        <f t="shared" si="631"/>
        <v>256.7511878738884</v>
      </c>
      <c r="AD766" s="6">
        <f t="array" ref="AD766">SUM(($A766-A736:A766=J736:J766)*(N736:N766))</f>
        <v>14.055479168372328</v>
      </c>
      <c r="AE766" s="6">
        <f t="shared" si="610"/>
        <v>7489502.866838281</v>
      </c>
      <c r="AF766" s="6">
        <f t="shared" si="656"/>
        <v>1372242.5737811588</v>
      </c>
      <c r="AG766" s="6">
        <f t="shared" si="657"/>
        <v>240383.97143810827</v>
      </c>
      <c r="AH766" s="6">
        <f t="shared" si="632"/>
        <v>3791988.1745121484</v>
      </c>
      <c r="AI766" s="6">
        <f t="shared" si="633"/>
        <v>735514.59212212253</v>
      </c>
      <c r="AJ766" s="6">
        <f t="shared" si="634"/>
        <v>8675.1166162165719</v>
      </c>
      <c r="AK766" s="6">
        <f t="shared" si="635"/>
        <v>12899.291250413055</v>
      </c>
      <c r="AL766" s="6">
        <f t="shared" si="636"/>
        <v>2769.650672851647</v>
      </c>
      <c r="AM766" s="6">
        <f t="shared" si="607"/>
        <v>24344.058539481273</v>
      </c>
      <c r="AN766" s="6">
        <f t="shared" si="637"/>
        <v>1325029.4964452467</v>
      </c>
      <c r="AO766" s="6">
        <f t="shared" si="638"/>
        <v>10497.133161734278</v>
      </c>
      <c r="AP766" s="6">
        <f t="shared" si="639"/>
        <v>16.361974695509293</v>
      </c>
      <c r="AQ766" s="14">
        <f t="shared" si="640"/>
        <v>16</v>
      </c>
      <c r="AR766" s="146">
        <f t="shared" si="641"/>
        <v>0</v>
      </c>
      <c r="AS766" s="146">
        <f t="shared" si="642"/>
        <v>0.53</v>
      </c>
      <c r="AT766" s="146">
        <f t="shared" si="643"/>
        <v>1</v>
      </c>
      <c r="AU766" s="77">
        <f t="shared" si="644"/>
        <v>0</v>
      </c>
      <c r="AV766" s="77">
        <f t="shared" si="645"/>
        <v>1310.7501705299383</v>
      </c>
      <c r="AW766" s="77">
        <f t="shared" si="646"/>
        <v>68.986851080523053</v>
      </c>
      <c r="AX766" s="77">
        <f t="shared" si="647"/>
        <v>71.238975329837871</v>
      </c>
      <c r="AY766" s="6">
        <f t="shared" si="609"/>
        <v>1450.9759969402992</v>
      </c>
      <c r="AZ766" s="6">
        <f t="shared" si="648"/>
        <v>941519.64536227146</v>
      </c>
      <c r="BA766" s="6">
        <f t="shared" si="649"/>
        <v>1695.3837690932644</v>
      </c>
      <c r="BB766" s="6">
        <f t="shared" si="650"/>
        <v>2095385.2802685853</v>
      </c>
      <c r="BC766" s="6">
        <f t="shared" si="651"/>
        <v>419077.05605371739</v>
      </c>
      <c r="BD766" s="6">
        <f t="shared" si="652"/>
        <v>83090.827306351362</v>
      </c>
      <c r="BE766" s="6">
        <f t="shared" si="653"/>
        <v>4942251.1481481446</v>
      </c>
      <c r="BF766" s="6">
        <f t="shared" si="658"/>
        <v>3791988.1745121484</v>
      </c>
      <c r="BG766" s="6"/>
      <c r="BH766" s="6"/>
      <c r="BI766" s="51">
        <f t="shared" si="608"/>
        <v>0.21531823592185134</v>
      </c>
      <c r="BT766" s="18"/>
    </row>
    <row r="767" spans="1:72">
      <c r="A767">
        <f t="shared" si="605"/>
        <v>744</v>
      </c>
      <c r="B767" s="30">
        <f t="shared" si="606"/>
        <v>44513</v>
      </c>
      <c r="C767" s="14">
        <f t="shared" si="611"/>
        <v>15</v>
      </c>
      <c r="D767" s="14">
        <f t="shared" si="612"/>
        <v>4</v>
      </c>
      <c r="E767" s="14">
        <f t="shared" si="613"/>
        <v>4</v>
      </c>
      <c r="F767" s="53">
        <f t="shared" si="614"/>
        <v>44513</v>
      </c>
      <c r="G767" s="66">
        <f t="shared" si="615"/>
        <v>3.2</v>
      </c>
      <c r="H767" s="66">
        <f t="shared" si="604"/>
        <v>0.1</v>
      </c>
      <c r="I767" s="172">
        <f t="shared" si="616"/>
        <v>3.8999999999999998E-3</v>
      </c>
      <c r="J767" s="14">
        <f t="shared" si="617"/>
        <v>6</v>
      </c>
      <c r="K767" s="18">
        <f t="shared" si="618"/>
        <v>0.11481690574751954</v>
      </c>
      <c r="L767" s="18">
        <f t="shared" si="619"/>
        <v>6.6666666666666671E-3</v>
      </c>
      <c r="M767" s="6">
        <f t="shared" si="620"/>
        <v>2495.5710924003688</v>
      </c>
      <c r="N767" s="6">
        <f t="shared" si="654"/>
        <v>9.7327272603614379</v>
      </c>
      <c r="O767" s="6">
        <f t="shared" si="621"/>
        <v>1403133.8389058355</v>
      </c>
      <c r="P767" s="6">
        <f>IF($B767&lt;$D$12,0,IF('Plot Data'!X717&gt;0,'Plot Data'!X717,MAX(0,MIN($D$15,$O767))))</f>
        <v>7870.3703703703704</v>
      </c>
      <c r="Q767" s="97">
        <f t="shared" si="622"/>
        <v>4004.0667060855544</v>
      </c>
      <c r="R767" s="97">
        <f t="shared" si="623"/>
        <v>3866.3036642848151</v>
      </c>
      <c r="S767" s="6">
        <f t="shared" si="624"/>
        <v>2123.5721990572283</v>
      </c>
      <c r="T767" s="6"/>
      <c r="U767" s="6"/>
      <c r="V767" s="6">
        <f t="shared" si="625"/>
        <v>371.99889334314031</v>
      </c>
      <c r="W767" s="149">
        <f t="shared" si="655"/>
        <v>0.57783710263036314</v>
      </c>
      <c r="X767" s="97">
        <f t="shared" si="626"/>
        <v>3919.2232451583432</v>
      </c>
      <c r="Y767" s="6">
        <f t="shared" si="627"/>
        <v>720.79380350627332</v>
      </c>
      <c r="Z767" s="6">
        <f t="shared" si="628"/>
        <v>2223.7767576158485</v>
      </c>
      <c r="AA767" s="6">
        <f t="shared" si="629"/>
        <v>2739.0164533238385</v>
      </c>
      <c r="AB767" s="6">
        <f t="shared" si="630"/>
        <v>137.02382811860156</v>
      </c>
      <c r="AC767" s="6">
        <f t="shared" si="631"/>
        <v>246.68196381339646</v>
      </c>
      <c r="AD767" s="6">
        <f t="array" ref="AD767">SUM(($A767-A737:A767=J737:J767)*(N737:N767))</f>
        <v>13.35982324156365</v>
      </c>
      <c r="AE767" s="6">
        <f t="shared" si="610"/>
        <v>7489489.5070150392</v>
      </c>
      <c r="AF767" s="6">
        <f t="shared" si="656"/>
        <v>1366114.9348760159</v>
      </c>
      <c r="AG767" s="6">
        <f t="shared" si="657"/>
        <v>240096.81600569232</v>
      </c>
      <c r="AH767" s="6">
        <f t="shared" si="632"/>
        <v>3795907.3977573067</v>
      </c>
      <c r="AI767" s="6">
        <f t="shared" si="633"/>
        <v>739380.89578640729</v>
      </c>
      <c r="AJ767" s="6">
        <f t="shared" si="634"/>
        <v>8226.1171474948169</v>
      </c>
      <c r="AK767" s="6">
        <f t="shared" si="635"/>
        <v>12247.027726586462</v>
      </c>
      <c r="AL767" s="6">
        <f t="shared" si="636"/>
        <v>2646.6327139152882</v>
      </c>
      <c r="AM767" s="6">
        <f t="shared" si="607"/>
        <v>23119.777587996567</v>
      </c>
      <c r="AN767" s="6">
        <f t="shared" si="637"/>
        <v>1324869.6850016057</v>
      </c>
      <c r="AO767" s="6">
        <f t="shared" si="638"/>
        <v>10510.492984975843</v>
      </c>
      <c r="AP767" s="6">
        <f t="shared" si="639"/>
        <v>15.58380085933069</v>
      </c>
      <c r="AQ767" s="14">
        <f t="shared" si="640"/>
        <v>16</v>
      </c>
      <c r="AR767" s="146">
        <f t="shared" si="641"/>
        <v>0</v>
      </c>
      <c r="AS767" s="146">
        <f t="shared" si="642"/>
        <v>0.53</v>
      </c>
      <c r="AT767" s="146">
        <f t="shared" si="643"/>
        <v>1</v>
      </c>
      <c r="AU767" s="77">
        <f t="shared" si="644"/>
        <v>0</v>
      </c>
      <c r="AV767" s="77">
        <f t="shared" si="645"/>
        <v>1244.3967312147902</v>
      </c>
      <c r="AW767" s="77">
        <f t="shared" si="646"/>
        <v>65.49456480077842</v>
      </c>
      <c r="AX767" s="77">
        <f t="shared" si="647"/>
        <v>67.754617529589694</v>
      </c>
      <c r="AY767" s="6">
        <f t="shared" si="609"/>
        <v>1377.6459135451582</v>
      </c>
      <c r="AZ767" s="6">
        <f t="shared" si="648"/>
        <v>942897.29127581662</v>
      </c>
      <c r="BA767" s="6">
        <f t="shared" si="649"/>
        <v>1612.8548495118739</v>
      </c>
      <c r="BB767" s="6">
        <f t="shared" si="650"/>
        <v>2097880.8513609855</v>
      </c>
      <c r="BC767" s="6">
        <f t="shared" si="651"/>
        <v>419576.17027219746</v>
      </c>
      <c r="BD767" s="6">
        <f t="shared" si="652"/>
        <v>83227.851134469965</v>
      </c>
      <c r="BE767" s="6">
        <f t="shared" si="653"/>
        <v>4950121.5185185149</v>
      </c>
      <c r="BF767" s="6">
        <f t="shared" si="658"/>
        <v>3795907.3977573067</v>
      </c>
      <c r="BG767" s="6"/>
      <c r="BH767" s="6"/>
      <c r="BI767" s="51">
        <f t="shared" si="608"/>
        <v>0.21446211378989824</v>
      </c>
      <c r="BT767" s="18"/>
    </row>
    <row r="768" spans="1:72">
      <c r="A768">
        <f t="shared" si="605"/>
        <v>745</v>
      </c>
      <c r="B768" s="30">
        <f t="shared" si="606"/>
        <v>44514</v>
      </c>
      <c r="C768" s="14">
        <f t="shared" si="611"/>
        <v>15</v>
      </c>
      <c r="D768" s="14">
        <f t="shared" si="612"/>
        <v>4</v>
      </c>
      <c r="E768" s="14">
        <f t="shared" si="613"/>
        <v>4</v>
      </c>
      <c r="F768" s="53">
        <f t="shared" si="614"/>
        <v>44514</v>
      </c>
      <c r="G768" s="66">
        <f t="shared" si="615"/>
        <v>3.2</v>
      </c>
      <c r="H768" s="66">
        <f t="shared" si="604"/>
        <v>0.1</v>
      </c>
      <c r="I768" s="172">
        <f t="shared" si="616"/>
        <v>3.8999999999999998E-3</v>
      </c>
      <c r="J768" s="14">
        <f t="shared" si="617"/>
        <v>6</v>
      </c>
      <c r="K768" s="18">
        <f t="shared" si="618"/>
        <v>0.11454189618382415</v>
      </c>
      <c r="L768" s="18">
        <f t="shared" si="619"/>
        <v>6.6666666666666671E-3</v>
      </c>
      <c r="M768" s="6">
        <f t="shared" si="620"/>
        <v>2362.6770528161778</v>
      </c>
      <c r="N768" s="6">
        <f t="shared" si="654"/>
        <v>9.2144405059830934</v>
      </c>
      <c r="O768" s="6">
        <f t="shared" si="621"/>
        <v>1396292.751494471</v>
      </c>
      <c r="P768" s="6">
        <f>IF($B768&lt;$D$12,0,IF('Plot Data'!X718&gt;0,'Plot Data'!X718,MAX(0,MIN($D$15,$O768))))</f>
        <v>7870.3703703703704</v>
      </c>
      <c r="Q768" s="97">
        <f t="shared" si="622"/>
        <v>3995.5005415295186</v>
      </c>
      <c r="R768" s="97">
        <f t="shared" si="623"/>
        <v>3874.8698288408514</v>
      </c>
      <c r="S768" s="6">
        <f t="shared" si="624"/>
        <v>2009.5036699670725</v>
      </c>
      <c r="T768" s="6"/>
      <c r="U768" s="6"/>
      <c r="V768" s="6">
        <f t="shared" si="625"/>
        <v>353.17338284910528</v>
      </c>
      <c r="W768" s="149">
        <f t="shared" si="655"/>
        <v>0.57698712599316004</v>
      </c>
      <c r="X768" s="97">
        <f t="shared" si="626"/>
        <v>3908.1772301651008</v>
      </c>
      <c r="Y768" s="6">
        <f t="shared" si="627"/>
        <v>685.11914059300773</v>
      </c>
      <c r="Z768" s="6">
        <f t="shared" si="628"/>
        <v>2107.6265331346676</v>
      </c>
      <c r="AA768" s="6">
        <f t="shared" si="629"/>
        <v>2603.4527342534293</v>
      </c>
      <c r="AB768" s="6">
        <f t="shared" si="630"/>
        <v>130.16386996325105</v>
      </c>
      <c r="AC768" s="6">
        <f t="shared" si="631"/>
        <v>236.81050024491398</v>
      </c>
      <c r="AD768" s="6">
        <f t="array" ref="AD768">SUM(($A768-A738:A768=J738:J768)*(N738:N768))</f>
        <v>12.690977321416977</v>
      </c>
      <c r="AE768" s="6">
        <f t="shared" si="610"/>
        <v>7489476.8160377182</v>
      </c>
      <c r="AF768" s="6">
        <f t="shared" si="656"/>
        <v>1360109.9306645191</v>
      </c>
      <c r="AG768" s="6">
        <f t="shared" si="657"/>
        <v>239830.96593420763</v>
      </c>
      <c r="AH768" s="6">
        <f t="shared" si="632"/>
        <v>3799815.5749874716</v>
      </c>
      <c r="AI768" s="6">
        <f t="shared" si="633"/>
        <v>743255.76561524812</v>
      </c>
      <c r="AJ768" s="6">
        <f t="shared" si="634"/>
        <v>7796.0485265833195</v>
      </c>
      <c r="AK768" s="6">
        <f t="shared" si="635"/>
        <v>11621.03765550445</v>
      </c>
      <c r="AL768" s="6">
        <f t="shared" si="636"/>
        <v>2527.2951063122086</v>
      </c>
      <c r="AM768" s="6">
        <f t="shared" si="607"/>
        <v>21944.381288399978</v>
      </c>
      <c r="AN768" s="6">
        <f t="shared" si="637"/>
        <v>1324520.197547856</v>
      </c>
      <c r="AO768" s="6">
        <f t="shared" si="638"/>
        <v>10523.18396229726</v>
      </c>
      <c r="AP768" s="6">
        <f t="shared" si="639"/>
        <v>14.833120142551966</v>
      </c>
      <c r="AQ768" s="14">
        <f t="shared" si="640"/>
        <v>16</v>
      </c>
      <c r="AR768" s="146">
        <f t="shared" si="641"/>
        <v>0</v>
      </c>
      <c r="AS768" s="146">
        <f t="shared" si="642"/>
        <v>0.53</v>
      </c>
      <c r="AT768" s="146">
        <f t="shared" si="643"/>
        <v>1</v>
      </c>
      <c r="AU768" s="77">
        <f t="shared" si="644"/>
        <v>0</v>
      </c>
      <c r="AV768" s="77">
        <f t="shared" si="645"/>
        <v>1180.721509435343</v>
      </c>
      <c r="AW768" s="77">
        <f t="shared" si="646"/>
        <v>62.143237338702264</v>
      </c>
      <c r="AX768" s="77">
        <f t="shared" si="647"/>
        <v>64.401199215742736</v>
      </c>
      <c r="AY768" s="6">
        <f t="shared" si="609"/>
        <v>1307.265945989788</v>
      </c>
      <c r="AZ768" s="6">
        <f t="shared" si="648"/>
        <v>944204.55722180638</v>
      </c>
      <c r="BA768" s="6">
        <f t="shared" si="649"/>
        <v>1533.3974192737701</v>
      </c>
      <c r="BB768" s="6">
        <f t="shared" si="650"/>
        <v>2100243.5284138019</v>
      </c>
      <c r="BC768" s="6">
        <f t="shared" si="651"/>
        <v>420048.70568276069</v>
      </c>
      <c r="BD768" s="6">
        <f t="shared" si="652"/>
        <v>83358.015004433211</v>
      </c>
      <c r="BE768" s="6">
        <f t="shared" si="653"/>
        <v>4957991.8888888853</v>
      </c>
      <c r="BF768" s="6">
        <f t="shared" si="658"/>
        <v>3799815.5749874716</v>
      </c>
      <c r="BG768" s="6"/>
      <c r="BH768" s="6"/>
      <c r="BI768" s="51">
        <f t="shared" si="608"/>
        <v>0.21362518850083975</v>
      </c>
      <c r="BT768" s="18"/>
    </row>
    <row r="769" spans="1:72">
      <c r="A769">
        <f t="shared" si="605"/>
        <v>746</v>
      </c>
      <c r="B769" s="30">
        <f t="shared" si="606"/>
        <v>44515</v>
      </c>
      <c r="C769" s="14">
        <f t="shared" si="611"/>
        <v>15</v>
      </c>
      <c r="D769" s="14">
        <f t="shared" si="612"/>
        <v>4</v>
      </c>
      <c r="E769" s="14">
        <f t="shared" si="613"/>
        <v>4</v>
      </c>
      <c r="F769" s="53">
        <f t="shared" si="614"/>
        <v>44515</v>
      </c>
      <c r="G769" s="66">
        <f t="shared" si="615"/>
        <v>3.2</v>
      </c>
      <c r="H769" s="66">
        <f t="shared" si="604"/>
        <v>0.1</v>
      </c>
      <c r="I769" s="172">
        <f t="shared" si="616"/>
        <v>3.8999999999999998E-3</v>
      </c>
      <c r="J769" s="14">
        <f t="shared" si="617"/>
        <v>6</v>
      </c>
      <c r="K769" s="18">
        <f t="shared" si="618"/>
        <v>0.11427248748687312</v>
      </c>
      <c r="L769" s="18">
        <f t="shared" si="619"/>
        <v>6.6666666666666671E-3</v>
      </c>
      <c r="M769" s="6">
        <f t="shared" si="620"/>
        <v>2235.6873718162428</v>
      </c>
      <c r="N769" s="6">
        <f t="shared" si="654"/>
        <v>8.7191807500833463</v>
      </c>
      <c r="O769" s="6">
        <f t="shared" si="621"/>
        <v>1389410.6806480354</v>
      </c>
      <c r="P769" s="6">
        <f>IF($B769&lt;$D$12,0,IF('Plot Data'!X719&gt;0,'Plot Data'!X719,MAX(0,MIN($D$15,$O769))))</f>
        <v>7870.3703703703704</v>
      </c>
      <c r="Q769" s="97">
        <f t="shared" si="622"/>
        <v>3987.3533364078057</v>
      </c>
      <c r="R769" s="97">
        <f t="shared" si="623"/>
        <v>3883.0170339625647</v>
      </c>
      <c r="S769" s="6">
        <f t="shared" si="624"/>
        <v>1900.5580785720574</v>
      </c>
      <c r="T769" s="6"/>
      <c r="U769" s="6"/>
      <c r="V769" s="6">
        <f t="shared" si="625"/>
        <v>335.12929324418536</v>
      </c>
      <c r="W769" s="149">
        <f t="shared" si="655"/>
        <v>0.5761808694407925</v>
      </c>
      <c r="X769" s="97">
        <f t="shared" si="626"/>
        <v>3897.4784715677247</v>
      </c>
      <c r="Y769" s="6">
        <f t="shared" si="627"/>
        <v>650.81934981625534</v>
      </c>
      <c r="Z769" s="6">
        <f t="shared" si="628"/>
        <v>1996.456873920295</v>
      </c>
      <c r="AA769" s="6">
        <f t="shared" si="629"/>
        <v>2473.1135293017701</v>
      </c>
      <c r="AB769" s="6">
        <f t="shared" si="630"/>
        <v>123.57465056750645</v>
      </c>
      <c r="AC769" s="6">
        <f t="shared" si="631"/>
        <v>227.14903308646538</v>
      </c>
      <c r="AD769" s="6">
        <f t="array" ref="AD769">SUM(($A769-A739:A769=J739:J769)*(N739:N769))</f>
        <v>12.048528430331878</v>
      </c>
      <c r="AE769" s="6">
        <f t="shared" si="610"/>
        <v>7489464.7675092882</v>
      </c>
      <c r="AF769" s="6">
        <f t="shared" si="656"/>
        <v>1354222.0192495391</v>
      </c>
      <c r="AG769" s="6">
        <f t="shared" si="657"/>
        <v>239585.71150580351</v>
      </c>
      <c r="AH769" s="6">
        <f t="shared" si="632"/>
        <v>3803713.0534590394</v>
      </c>
      <c r="AI769" s="6">
        <f t="shared" si="633"/>
        <v>747138.78264921065</v>
      </c>
      <c r="AJ769" s="6">
        <f t="shared" si="634"/>
        <v>7384.4596746630114</v>
      </c>
      <c r="AK769" s="6">
        <f t="shared" si="635"/>
        <v>11020.806349555467</v>
      </c>
      <c r="AL769" s="6">
        <f t="shared" si="636"/>
        <v>2411.672195362918</v>
      </c>
      <c r="AM769" s="6">
        <f t="shared" si="607"/>
        <v>20816.938219581396</v>
      </c>
      <c r="AN769" s="6">
        <f t="shared" si="637"/>
        <v>1323988.2624260979</v>
      </c>
      <c r="AO769" s="6">
        <f t="shared" si="638"/>
        <v>10535.232490727592</v>
      </c>
      <c r="AP769" s="6">
        <f t="shared" si="639"/>
        <v>14.109737709483202</v>
      </c>
      <c r="AQ769" s="14">
        <f t="shared" si="640"/>
        <v>16</v>
      </c>
      <c r="AR769" s="146">
        <f t="shared" si="641"/>
        <v>0</v>
      </c>
      <c r="AS769" s="146">
        <f t="shared" si="642"/>
        <v>0.53</v>
      </c>
      <c r="AT769" s="146">
        <f t="shared" si="643"/>
        <v>1</v>
      </c>
      <c r="AU769" s="77">
        <f t="shared" si="644"/>
        <v>0</v>
      </c>
      <c r="AV769" s="77">
        <f t="shared" si="645"/>
        <v>1119.6715974595797</v>
      </c>
      <c r="AW769" s="77">
        <f t="shared" si="646"/>
        <v>58.930084076819981</v>
      </c>
      <c r="AX769" s="77">
        <f t="shared" si="647"/>
        <v>61.177018882727992</v>
      </c>
      <c r="AY769" s="6">
        <f t="shared" si="609"/>
        <v>1239.7787004191275</v>
      </c>
      <c r="AZ769" s="6">
        <f t="shared" si="648"/>
        <v>945444.33592222549</v>
      </c>
      <c r="BA769" s="6">
        <f t="shared" si="649"/>
        <v>1456.9741657506177</v>
      </c>
      <c r="BB769" s="6">
        <f t="shared" si="650"/>
        <v>2102479.2157856179</v>
      </c>
      <c r="BC769" s="6">
        <f t="shared" si="651"/>
        <v>420495.84315712395</v>
      </c>
      <c r="BD769" s="6">
        <f t="shared" si="652"/>
        <v>83481.589655000716</v>
      </c>
      <c r="BE769" s="6">
        <f t="shared" si="653"/>
        <v>4965862.2592592556</v>
      </c>
      <c r="BF769" s="6">
        <f t="shared" si="658"/>
        <v>3803713.0534590394</v>
      </c>
      <c r="BG769" s="6"/>
      <c r="BH769" s="6"/>
      <c r="BI769" s="51">
        <f t="shared" si="608"/>
        <v>0.21280662640534492</v>
      </c>
      <c r="BT769" s="18"/>
    </row>
    <row r="770" spans="1:72">
      <c r="A770">
        <f t="shared" si="605"/>
        <v>747</v>
      </c>
      <c r="B770" s="30">
        <f t="shared" si="606"/>
        <v>44516</v>
      </c>
      <c r="C770" s="14">
        <f t="shared" si="611"/>
        <v>15</v>
      </c>
      <c r="D770" s="14">
        <f t="shared" si="612"/>
        <v>4</v>
      </c>
      <c r="E770" s="14">
        <f t="shared" si="613"/>
        <v>4</v>
      </c>
      <c r="F770" s="53">
        <f t="shared" si="614"/>
        <v>44516</v>
      </c>
      <c r="G770" s="66">
        <f t="shared" si="615"/>
        <v>3.2</v>
      </c>
      <c r="H770" s="66">
        <f t="shared" si="604"/>
        <v>0.1</v>
      </c>
      <c r="I770" s="172">
        <f t="shared" si="616"/>
        <v>3.8999999999999998E-3</v>
      </c>
      <c r="J770" s="14">
        <f t="shared" si="617"/>
        <v>6</v>
      </c>
      <c r="K770" s="18">
        <f t="shared" si="618"/>
        <v>0.11400844612850954</v>
      </c>
      <c r="L770" s="18">
        <f t="shared" si="619"/>
        <v>6.6666666666666671E-3</v>
      </c>
      <c r="M770" s="6">
        <f t="shared" si="620"/>
        <v>2114.4335946387523</v>
      </c>
      <c r="N770" s="6">
        <f t="shared" si="654"/>
        <v>8.2462910190911334</v>
      </c>
      <c r="O770" s="6">
        <f t="shared" si="621"/>
        <v>1382488.3956369944</v>
      </c>
      <c r="P770" s="6">
        <f>IF($B770&lt;$D$12,0,IF('Plot Data'!X720&gt;0,'Plot Data'!X720,MAX(0,MIN($D$15,$O770))))</f>
        <v>7870.3703703703704</v>
      </c>
      <c r="Q770" s="97">
        <f t="shared" si="622"/>
        <v>3979.6086693149155</v>
      </c>
      <c r="R770" s="97">
        <f t="shared" si="623"/>
        <v>3890.7617010554554</v>
      </c>
      <c r="S770" s="6">
        <f t="shared" si="624"/>
        <v>1796.5859224084168</v>
      </c>
      <c r="T770" s="6"/>
      <c r="U770" s="6"/>
      <c r="V770" s="6">
        <f t="shared" si="625"/>
        <v>317.84767223033566</v>
      </c>
      <c r="W770" s="149">
        <f t="shared" si="655"/>
        <v>0.5754164759926842</v>
      </c>
      <c r="X770" s="97">
        <f t="shared" si="626"/>
        <v>3887.1223302185908</v>
      </c>
      <c r="Y770" s="6">
        <f t="shared" si="627"/>
        <v>617.87325283753228</v>
      </c>
      <c r="Z770" s="6">
        <f t="shared" si="628"/>
        <v>1890.1416422529423</v>
      </c>
      <c r="AA770" s="6">
        <f t="shared" si="629"/>
        <v>2347.9183607826226</v>
      </c>
      <c r="AB770" s="6">
        <f t="shared" si="630"/>
        <v>117.25139120509861</v>
      </c>
      <c r="AC770" s="6">
        <f t="shared" si="631"/>
        <v>217.70822735396547</v>
      </c>
      <c r="AD770" s="6">
        <f t="array" ref="AD770">SUM(($A770-A740:A770=J740:J770)*(N740:N770))</f>
        <v>11.432010642497113</v>
      </c>
      <c r="AE770" s="6">
        <f t="shared" si="610"/>
        <v>7489453.3354986459</v>
      </c>
      <c r="AF770" s="6">
        <f t="shared" si="656"/>
        <v>1348445.8246578157</v>
      </c>
      <c r="AG770" s="6">
        <f t="shared" si="657"/>
        <v>239360.35017266951</v>
      </c>
      <c r="AH770" s="6">
        <f t="shared" si="632"/>
        <v>3807600.175789258</v>
      </c>
      <c r="AI770" s="6">
        <f t="shared" si="633"/>
        <v>751029.54435026611</v>
      </c>
      <c r="AJ770" s="6">
        <f t="shared" si="634"/>
        <v>6990.8783742112892</v>
      </c>
      <c r="AK770" s="6">
        <f t="shared" si="635"/>
        <v>10445.778239820687</v>
      </c>
      <c r="AL770" s="6">
        <f t="shared" si="636"/>
        <v>2299.7833485715541</v>
      </c>
      <c r="AM770" s="6">
        <f t="shared" si="607"/>
        <v>19736.43996260353</v>
      </c>
      <c r="AN770" s="6">
        <f t="shared" si="637"/>
        <v>1323281.0005660162</v>
      </c>
      <c r="AO770" s="6">
        <f t="shared" si="638"/>
        <v>10546.664501370089</v>
      </c>
      <c r="AP770" s="6">
        <f t="shared" si="639"/>
        <v>13.413383205217801</v>
      </c>
      <c r="AQ770" s="14">
        <f t="shared" si="640"/>
        <v>16</v>
      </c>
      <c r="AR770" s="146">
        <f t="shared" si="641"/>
        <v>0</v>
      </c>
      <c r="AS770" s="146">
        <f t="shared" si="642"/>
        <v>0.53</v>
      </c>
      <c r="AT770" s="146">
        <f t="shared" si="643"/>
        <v>1</v>
      </c>
      <c r="AU770" s="77">
        <f t="shared" si="644"/>
        <v>0</v>
      </c>
      <c r="AV770" s="77">
        <f t="shared" si="645"/>
        <v>1061.1899594333054</v>
      </c>
      <c r="AW770" s="77">
        <f t="shared" si="646"/>
        <v>55.852103128068691</v>
      </c>
      <c r="AX770" s="77">
        <f t="shared" si="647"/>
        <v>58.080085766728033</v>
      </c>
      <c r="AY770" s="6">
        <f t="shared" si="609"/>
        <v>1175.122148328102</v>
      </c>
      <c r="AZ770" s="6">
        <f t="shared" si="648"/>
        <v>946619.45807055361</v>
      </c>
      <c r="BA770" s="6">
        <f t="shared" si="649"/>
        <v>1383.5407786638243</v>
      </c>
      <c r="BB770" s="6">
        <f t="shared" si="650"/>
        <v>2104593.6493802569</v>
      </c>
      <c r="BC770" s="6">
        <f t="shared" si="651"/>
        <v>420918.72987605172</v>
      </c>
      <c r="BD770" s="6">
        <f t="shared" si="652"/>
        <v>83598.841046205809</v>
      </c>
      <c r="BE770" s="6">
        <f t="shared" si="653"/>
        <v>4973732.6296296259</v>
      </c>
      <c r="BF770" s="6">
        <f t="shared" si="658"/>
        <v>3807600.175789258</v>
      </c>
      <c r="BG770" s="6"/>
      <c r="BH770" s="6"/>
      <c r="BI770" s="51">
        <f t="shared" si="608"/>
        <v>0.21200561692594744</v>
      </c>
      <c r="BT770" s="18"/>
    </row>
    <row r="771" spans="1:72">
      <c r="A771">
        <f t="shared" si="605"/>
        <v>748</v>
      </c>
      <c r="B771" s="30">
        <f t="shared" si="606"/>
        <v>44517</v>
      </c>
      <c r="C771" s="14">
        <f t="shared" si="611"/>
        <v>15</v>
      </c>
      <c r="D771" s="14">
        <f t="shared" si="612"/>
        <v>4</v>
      </c>
      <c r="E771" s="14">
        <f t="shared" si="613"/>
        <v>4</v>
      </c>
      <c r="F771" s="53">
        <f t="shared" si="614"/>
        <v>44517</v>
      </c>
      <c r="G771" s="66">
        <f t="shared" si="615"/>
        <v>3.2</v>
      </c>
      <c r="H771" s="66">
        <f t="shared" si="604"/>
        <v>0.1</v>
      </c>
      <c r="I771" s="172">
        <f t="shared" si="616"/>
        <v>3.8999999999999998E-3</v>
      </c>
      <c r="J771" s="14">
        <f t="shared" si="617"/>
        <v>6</v>
      </c>
      <c r="K771" s="18">
        <f t="shared" si="618"/>
        <v>0.11374954337220337</v>
      </c>
      <c r="L771" s="18">
        <f t="shared" si="619"/>
        <v>6.6666666666666671E-3</v>
      </c>
      <c r="M771" s="6">
        <f t="shared" si="620"/>
        <v>1998.7436167745243</v>
      </c>
      <c r="N771" s="6">
        <f t="shared" si="654"/>
        <v>7.7951001054206444</v>
      </c>
      <c r="O771" s="6">
        <f t="shared" si="621"/>
        <v>1375526.7315760106</v>
      </c>
      <c r="P771" s="6">
        <f>IF($B771&lt;$D$12,0,IF('Plot Data'!X721&gt;0,'Plot Data'!X721,MAX(0,MIN($D$15,$O771))))</f>
        <v>7870.3703703703704</v>
      </c>
      <c r="Q771" s="97">
        <f t="shared" si="622"/>
        <v>3972.2504427627609</v>
      </c>
      <c r="R771" s="97">
        <f t="shared" si="623"/>
        <v>3898.1199276076095</v>
      </c>
      <c r="S771" s="6">
        <f t="shared" si="624"/>
        <v>1697.4348175014554</v>
      </c>
      <c r="T771" s="6"/>
      <c r="U771" s="6"/>
      <c r="V771" s="6">
        <f t="shared" si="625"/>
        <v>301.30879927306898</v>
      </c>
      <c r="W771" s="149">
        <f t="shared" si="655"/>
        <v>0.57469213694764931</v>
      </c>
      <c r="X771" s="97">
        <f t="shared" si="626"/>
        <v>3877.1045591962375</v>
      </c>
      <c r="Y771" s="6">
        <f t="shared" si="627"/>
        <v>586.25695602549308</v>
      </c>
      <c r="Z771" s="6">
        <f t="shared" si="628"/>
        <v>1788.5498974529944</v>
      </c>
      <c r="AA771" s="6">
        <f t="shared" si="629"/>
        <v>2227.7764328968738</v>
      </c>
      <c r="AB771" s="6">
        <f t="shared" si="630"/>
        <v>111.18883788079242</v>
      </c>
      <c r="AC771" s="6">
        <f t="shared" si="631"/>
        <v>208.49725527550424</v>
      </c>
      <c r="AD771" s="6">
        <f t="array" ref="AD771">SUM(($A771-A741:A771=J741:J771)*(N741:N771))</f>
        <v>10.84091169337726</v>
      </c>
      <c r="AE771" s="6">
        <f t="shared" si="610"/>
        <v>7489442.494586953</v>
      </c>
      <c r="AF771" s="6">
        <f t="shared" si="656"/>
        <v>1342776.1393975515</v>
      </c>
      <c r="AG771" s="6">
        <f t="shared" si="657"/>
        <v>239154.18725696296</v>
      </c>
      <c r="AH771" s="6">
        <f t="shared" si="632"/>
        <v>3811477.2803484541</v>
      </c>
      <c r="AI771" s="6">
        <f t="shared" si="633"/>
        <v>754927.6642778737</v>
      </c>
      <c r="AJ771" s="6">
        <f t="shared" si="634"/>
        <v>6614.8151375073257</v>
      </c>
      <c r="AK771" s="6">
        <f t="shared" si="635"/>
        <v>9895.3628664960161</v>
      </c>
      <c r="AL771" s="6">
        <f t="shared" si="636"/>
        <v>2191.6340194834652</v>
      </c>
      <c r="AM771" s="6">
        <f t="shared" si="607"/>
        <v>18701.812023486807</v>
      </c>
      <c r="AN771" s="6">
        <f t="shared" si="637"/>
        <v>1322405.4112826064</v>
      </c>
      <c r="AO771" s="6">
        <f t="shared" si="638"/>
        <v>10557.505413063467</v>
      </c>
      <c r="AP771" s="6">
        <f t="shared" si="639"/>
        <v>12.743718367329036</v>
      </c>
      <c r="AQ771" s="14">
        <f t="shared" si="640"/>
        <v>16</v>
      </c>
      <c r="AR771" s="146">
        <f t="shared" si="641"/>
        <v>0</v>
      </c>
      <c r="AS771" s="146">
        <f t="shared" si="642"/>
        <v>0.53</v>
      </c>
      <c r="AT771" s="146">
        <f t="shared" si="643"/>
        <v>1</v>
      </c>
      <c r="AU771" s="77">
        <f t="shared" si="644"/>
        <v>0</v>
      </c>
      <c r="AV771" s="77">
        <f t="shared" si="645"/>
        <v>1005.2160360188686</v>
      </c>
      <c r="AW771" s="77">
        <f t="shared" si="646"/>
        <v>52.906107158887821</v>
      </c>
      <c r="AX771" s="77">
        <f t="shared" si="647"/>
        <v>55.10815386639635</v>
      </c>
      <c r="AY771" s="6">
        <f t="shared" si="609"/>
        <v>1113.2302970441528</v>
      </c>
      <c r="AZ771" s="6">
        <f t="shared" si="648"/>
        <v>947732.68836759776</v>
      </c>
      <c r="BA771" s="6">
        <f t="shared" si="649"/>
        <v>1313.0467470975959</v>
      </c>
      <c r="BB771" s="6">
        <f t="shared" si="650"/>
        <v>2106592.3929970316</v>
      </c>
      <c r="BC771" s="6">
        <f t="shared" si="651"/>
        <v>421318.4785994066</v>
      </c>
      <c r="BD771" s="6">
        <f t="shared" si="652"/>
        <v>83710.029884086602</v>
      </c>
      <c r="BE771" s="6">
        <f t="shared" si="653"/>
        <v>4981602.9999999963</v>
      </c>
      <c r="BF771" s="6">
        <f t="shared" si="658"/>
        <v>3811477.2803484541</v>
      </c>
      <c r="BG771" s="6"/>
      <c r="BH771" s="6"/>
      <c r="BI771" s="51">
        <f t="shared" si="608"/>
        <v>0.2112213729924311</v>
      </c>
      <c r="BT771" s="18"/>
    </row>
    <row r="772" spans="1:72">
      <c r="A772">
        <f t="shared" si="605"/>
        <v>749</v>
      </c>
      <c r="B772" s="30">
        <f t="shared" si="606"/>
        <v>44518</v>
      </c>
      <c r="C772" s="14">
        <f t="shared" si="611"/>
        <v>15</v>
      </c>
      <c r="D772" s="14">
        <f t="shared" si="612"/>
        <v>4</v>
      </c>
      <c r="E772" s="14">
        <f t="shared" si="613"/>
        <v>4</v>
      </c>
      <c r="F772" s="53">
        <f t="shared" si="614"/>
        <v>44518</v>
      </c>
      <c r="G772" s="66">
        <f t="shared" si="615"/>
        <v>3.2</v>
      </c>
      <c r="H772" s="66">
        <f t="shared" si="604"/>
        <v>0.1</v>
      </c>
      <c r="I772" s="172">
        <f t="shared" si="616"/>
        <v>3.8999999999999998E-3</v>
      </c>
      <c r="J772" s="14">
        <f t="shared" si="617"/>
        <v>6</v>
      </c>
      <c r="K772" s="18">
        <f t="shared" si="618"/>
        <v>0.11349555556488011</v>
      </c>
      <c r="L772" s="18">
        <f t="shared" si="619"/>
        <v>6.6666666666666671E-3</v>
      </c>
      <c r="M772" s="6">
        <f t="shared" si="620"/>
        <v>1888.4427185026459</v>
      </c>
      <c r="N772" s="6">
        <f t="shared" si="654"/>
        <v>7.3649266021603186</v>
      </c>
      <c r="O772" s="6">
        <f t="shared" si="621"/>
        <v>1368526.58017895</v>
      </c>
      <c r="P772" s="6">
        <f>IF($B772&lt;$D$12,0,IF('Plot Data'!X722&gt;0,'Plot Data'!X722,MAX(0,MIN($D$15,$O772))))</f>
        <v>7870.3703703703704</v>
      </c>
      <c r="Q772" s="97">
        <f t="shared" si="622"/>
        <v>3965.2629063328914</v>
      </c>
      <c r="R772" s="97">
        <f t="shared" si="623"/>
        <v>3905.10746403748</v>
      </c>
      <c r="S772" s="6">
        <f t="shared" si="624"/>
        <v>1602.9503830216388</v>
      </c>
      <c r="T772" s="6"/>
      <c r="U772" s="6"/>
      <c r="V772" s="6">
        <f t="shared" si="625"/>
        <v>285.49233548100722</v>
      </c>
      <c r="W772" s="149">
        <f t="shared" si="655"/>
        <v>0.57400609334439234</v>
      </c>
      <c r="X772" s="97">
        <f t="shared" si="626"/>
        <v>3867.4199266598043</v>
      </c>
      <c r="Y772" s="6">
        <f t="shared" si="627"/>
        <v>555.94418940396213</v>
      </c>
      <c r="Z772" s="6">
        <f t="shared" si="628"/>
        <v>1691.546875711002</v>
      </c>
      <c r="AA772" s="6">
        <f t="shared" si="629"/>
        <v>2112.5879197350559</v>
      </c>
      <c r="AB772" s="6">
        <f t="shared" si="630"/>
        <v>105.38132665673338</v>
      </c>
      <c r="AC772" s="6">
        <f t="shared" si="631"/>
        <v>199.52380845854634</v>
      </c>
      <c r="AD772" s="6">
        <f t="array" ref="AD772">SUM(($A772-A742:A772=J742:J772)*(N742:N772))</f>
        <v>10.274679349031505</v>
      </c>
      <c r="AE772" s="6">
        <f t="shared" si="610"/>
        <v>7489432.2199076042</v>
      </c>
      <c r="AF772" s="6">
        <f t="shared" si="656"/>
        <v>1337207.9261081968</v>
      </c>
      <c r="AG772" s="6">
        <f t="shared" si="657"/>
        <v>238966.53790115501</v>
      </c>
      <c r="AH772" s="6">
        <f t="shared" si="632"/>
        <v>3815344.7002751138</v>
      </c>
      <c r="AI772" s="6">
        <f t="shared" si="633"/>
        <v>758832.77174191119</v>
      </c>
      <c r="AJ772" s="6">
        <f t="shared" si="634"/>
        <v>6255.7667908950079</v>
      </c>
      <c r="AK772" s="6">
        <f t="shared" si="635"/>
        <v>9368.94049581523</v>
      </c>
      <c r="AL772" s="6">
        <f t="shared" si="636"/>
        <v>2087.2168583326211</v>
      </c>
      <c r="AM772" s="6">
        <f t="shared" si="607"/>
        <v>17711.92414504286</v>
      </c>
      <c r="AN772" s="6">
        <f t="shared" si="637"/>
        <v>1321368.3597361667</v>
      </c>
      <c r="AO772" s="6">
        <f t="shared" si="638"/>
        <v>10567.780092412499</v>
      </c>
      <c r="AP772" s="6">
        <f t="shared" si="639"/>
        <v>12.100344263798823</v>
      </c>
      <c r="AQ772" s="14">
        <f t="shared" si="640"/>
        <v>16</v>
      </c>
      <c r="AR772" s="146">
        <f t="shared" si="641"/>
        <v>0</v>
      </c>
      <c r="AS772" s="146">
        <f t="shared" si="642"/>
        <v>0.53</v>
      </c>
      <c r="AT772" s="146">
        <f t="shared" si="643"/>
        <v>1</v>
      </c>
      <c r="AU772" s="77">
        <f t="shared" si="644"/>
        <v>0</v>
      </c>
      <c r="AV772" s="77">
        <f t="shared" si="645"/>
        <v>951.68631687435652</v>
      </c>
      <c r="AW772" s="77">
        <f t="shared" si="646"/>
        <v>50.088753519702969</v>
      </c>
      <c r="AX772" s="77">
        <f t="shared" si="647"/>
        <v>52.258753803972439</v>
      </c>
      <c r="AY772" s="6">
        <f t="shared" si="609"/>
        <v>1054.0338241980319</v>
      </c>
      <c r="AZ772" s="6">
        <f t="shared" si="648"/>
        <v>948786.72219179582</v>
      </c>
      <c r="BA772" s="6">
        <f t="shared" si="649"/>
        <v>1245.4361180663775</v>
      </c>
      <c r="BB772" s="6">
        <f t="shared" si="650"/>
        <v>2108480.8357155342</v>
      </c>
      <c r="BC772" s="6">
        <f t="shared" si="651"/>
        <v>421696.16714310716</v>
      </c>
      <c r="BD772" s="6">
        <f t="shared" si="652"/>
        <v>83815.411210743332</v>
      </c>
      <c r="BE772" s="6">
        <f t="shared" si="653"/>
        <v>4989473.3703703666</v>
      </c>
      <c r="BF772" s="6">
        <f t="shared" si="658"/>
        <v>3815344.7002751138</v>
      </c>
      <c r="BG772" s="6"/>
      <c r="BH772" s="6"/>
      <c r="BI772" s="51">
        <f t="shared" si="608"/>
        <v>0.21045313152307249</v>
      </c>
      <c r="BT772" s="18"/>
    </row>
    <row r="773" spans="1:72">
      <c r="A773">
        <f t="shared" si="605"/>
        <v>750</v>
      </c>
      <c r="B773" s="30">
        <f t="shared" si="606"/>
        <v>44519</v>
      </c>
      <c r="C773" s="14">
        <f t="shared" si="611"/>
        <v>15</v>
      </c>
      <c r="D773" s="14">
        <f t="shared" si="612"/>
        <v>4</v>
      </c>
      <c r="E773" s="14">
        <f t="shared" si="613"/>
        <v>4</v>
      </c>
      <c r="F773" s="53">
        <f t="shared" si="614"/>
        <v>44519</v>
      </c>
      <c r="G773" s="66">
        <f t="shared" si="615"/>
        <v>3.2</v>
      </c>
      <c r="H773" s="66">
        <f t="shared" si="604"/>
        <v>0.1</v>
      </c>
      <c r="I773" s="172">
        <f t="shared" si="616"/>
        <v>3.8999999999999998E-3</v>
      </c>
      <c r="J773" s="14">
        <f t="shared" si="617"/>
        <v>6</v>
      </c>
      <c r="K773" s="18">
        <f t="shared" si="618"/>
        <v>0.11324626443940321</v>
      </c>
      <c r="L773" s="18">
        <f t="shared" si="619"/>
        <v>6.6666666666666671E-3</v>
      </c>
      <c r="M773" s="6">
        <f t="shared" si="620"/>
        <v>1783.3545122346086</v>
      </c>
      <c r="N773" s="6">
        <f t="shared" si="654"/>
        <v>6.9550825977149735</v>
      </c>
      <c r="O773" s="6">
        <f t="shared" si="621"/>
        <v>1361488.8810278103</v>
      </c>
      <c r="P773" s="6">
        <f>IF($B773&lt;$D$12,0,IF('Plot Data'!X723&gt;0,'Plot Data'!X723,MAX(0,MIN($D$15,$O773))))</f>
        <v>7870.3703703703704</v>
      </c>
      <c r="Q773" s="97">
        <f t="shared" si="622"/>
        <v>3958.6306763899543</v>
      </c>
      <c r="R773" s="97">
        <f t="shared" si="623"/>
        <v>3911.7396939804171</v>
      </c>
      <c r="S773" s="6">
        <f t="shared" si="624"/>
        <v>1512.9770487176138</v>
      </c>
      <c r="T773" s="6"/>
      <c r="U773" s="6"/>
      <c r="V773" s="6">
        <f t="shared" si="625"/>
        <v>270.37746351699485</v>
      </c>
      <c r="W773" s="149">
        <f t="shared" si="655"/>
        <v>0.57335663709447193</v>
      </c>
      <c r="X773" s="97">
        <f t="shared" si="626"/>
        <v>3858.0633363952752</v>
      </c>
      <c r="Y773" s="6">
        <f t="shared" si="627"/>
        <v>526.90663328366691</v>
      </c>
      <c r="Z773" s="6">
        <f t="shared" si="628"/>
        <v>1598.9948934196195</v>
      </c>
      <c r="AA773" s="6">
        <f t="shared" si="629"/>
        <v>2002.2452064779343</v>
      </c>
      <c r="AB773" s="6">
        <f t="shared" si="630"/>
        <v>99.822843696014758</v>
      </c>
      <c r="AC773" s="6">
        <f t="shared" si="631"/>
        <v>190.79423940851115</v>
      </c>
      <c r="AD773" s="6">
        <f t="array" ref="AD773">SUM(($A773-A743:A773=J743:J773)*(N743:N773))</f>
        <v>9.7327272603614379</v>
      </c>
      <c r="AE773" s="6">
        <f t="shared" si="610"/>
        <v>7489422.4871803438</v>
      </c>
      <c r="AF773" s="6">
        <f t="shared" si="656"/>
        <v>1331736.3183830893</v>
      </c>
      <c r="AG773" s="6">
        <f t="shared" si="657"/>
        <v>238796.72777763271</v>
      </c>
      <c r="AH773" s="6">
        <f t="shared" si="632"/>
        <v>3819202.763611509</v>
      </c>
      <c r="AI773" s="6">
        <f t="shared" si="633"/>
        <v>762744.51143589162</v>
      </c>
      <c r="AJ773" s="6">
        <f t="shared" si="634"/>
        <v>5913.219776426331</v>
      </c>
      <c r="AK773" s="6">
        <f t="shared" si="635"/>
        <v>8865.8673390609019</v>
      </c>
      <c r="AL773" s="6">
        <f t="shared" si="636"/>
        <v>1986.5127353597632</v>
      </c>
      <c r="AM773" s="6">
        <f t="shared" si="607"/>
        <v>16765.599850846997</v>
      </c>
      <c r="AN773" s="6">
        <f t="shared" si="637"/>
        <v>1320176.5661213563</v>
      </c>
      <c r="AO773" s="6">
        <f t="shared" si="638"/>
        <v>10577.51281967286</v>
      </c>
      <c r="AP773" s="6">
        <f t="shared" si="639"/>
        <v>11.482808276940236</v>
      </c>
      <c r="AQ773" s="14">
        <f t="shared" si="640"/>
        <v>16</v>
      </c>
      <c r="AR773" s="146">
        <f t="shared" si="641"/>
        <v>0</v>
      </c>
      <c r="AS773" s="146">
        <f t="shared" si="642"/>
        <v>0.53</v>
      </c>
      <c r="AT773" s="146">
        <f t="shared" si="643"/>
        <v>1</v>
      </c>
      <c r="AU773" s="77">
        <f t="shared" si="644"/>
        <v>0</v>
      </c>
      <c r="AV773" s="77">
        <f t="shared" si="645"/>
        <v>900.53487336758269</v>
      </c>
      <c r="AW773" s="77">
        <f t="shared" si="646"/>
        <v>47.396572282504351</v>
      </c>
      <c r="AX773" s="77">
        <f t="shared" si="647"/>
        <v>49.529223528664687</v>
      </c>
      <c r="AY773" s="6">
        <f t="shared" si="609"/>
        <v>997.4606691787518</v>
      </c>
      <c r="AZ773" s="6">
        <f t="shared" si="648"/>
        <v>949784.18286097457</v>
      </c>
      <c r="BA773" s="6">
        <f t="shared" si="649"/>
        <v>1180.6482141004442</v>
      </c>
      <c r="BB773" s="6">
        <f t="shared" si="650"/>
        <v>2110264.1902277688</v>
      </c>
      <c r="BC773" s="6">
        <f t="shared" si="651"/>
        <v>422052.83804555406</v>
      </c>
      <c r="BD773" s="6">
        <f t="shared" si="652"/>
        <v>83915.234054439352</v>
      </c>
      <c r="BE773" s="6">
        <f t="shared" si="653"/>
        <v>4997343.7407407369</v>
      </c>
      <c r="BF773" s="6">
        <f t="shared" si="658"/>
        <v>3819202.763611509</v>
      </c>
      <c r="BG773" s="6"/>
      <c r="BH773" s="6"/>
      <c r="BI773" s="51">
        <f t="shared" si="608"/>
        <v>0.2097001536298701</v>
      </c>
      <c r="BT773" s="18"/>
    </row>
    <row r="774" spans="1:72">
      <c r="A774">
        <f t="shared" si="605"/>
        <v>751</v>
      </c>
      <c r="B774" s="30">
        <f t="shared" si="606"/>
        <v>44520</v>
      </c>
      <c r="C774" s="14">
        <f t="shared" si="611"/>
        <v>15</v>
      </c>
      <c r="D774" s="14">
        <f t="shared" si="612"/>
        <v>4</v>
      </c>
      <c r="E774" s="14">
        <f t="shared" si="613"/>
        <v>4</v>
      </c>
      <c r="F774" s="53">
        <f t="shared" si="614"/>
        <v>44520</v>
      </c>
      <c r="G774" s="66">
        <f t="shared" si="615"/>
        <v>3.2</v>
      </c>
      <c r="H774" s="66">
        <f t="shared" si="604"/>
        <v>0.1</v>
      </c>
      <c r="I774" s="172">
        <f t="shared" si="616"/>
        <v>3.8999999999999998E-3</v>
      </c>
      <c r="J774" s="14">
        <f t="shared" si="617"/>
        <v>6</v>
      </c>
      <c r="K774" s="18">
        <f t="shared" si="618"/>
        <v>0.11300145732323386</v>
      </c>
      <c r="L774" s="18">
        <f t="shared" si="619"/>
        <v>6.6666666666666671E-3</v>
      </c>
      <c r="M774" s="6">
        <f t="shared" si="620"/>
        <v>1683.3018001928176</v>
      </c>
      <c r="N774" s="6">
        <f t="shared" si="654"/>
        <v>6.5648770207519886</v>
      </c>
      <c r="O774" s="6">
        <f t="shared" si="621"/>
        <v>1354414.6134893345</v>
      </c>
      <c r="P774" s="6">
        <f>IF($B774&lt;$D$12,0,IF('Plot Data'!X724&gt;0,'Plot Data'!X724,MAX(0,MIN($D$15,$O774))))</f>
        <v>7870.3703703703704</v>
      </c>
      <c r="Q774" s="97">
        <f t="shared" si="622"/>
        <v>3952.3387523745851</v>
      </c>
      <c r="R774" s="97">
        <f t="shared" si="623"/>
        <v>3918.0316179957849</v>
      </c>
      <c r="S774" s="6">
        <f t="shared" si="624"/>
        <v>1427.3587859844379</v>
      </c>
      <c r="T774" s="6"/>
      <c r="U774" s="6"/>
      <c r="V774" s="6">
        <f t="shared" si="625"/>
        <v>255.94301420837959</v>
      </c>
      <c r="W774" s="149">
        <f t="shared" si="655"/>
        <v>0.57274211181483337</v>
      </c>
      <c r="X774" s="97">
        <f t="shared" si="626"/>
        <v>3849.0294848983808</v>
      </c>
      <c r="Y774" s="6">
        <f t="shared" si="627"/>
        <v>499.11421848007376</v>
      </c>
      <c r="Z774" s="6">
        <f t="shared" si="628"/>
        <v>1510.7541748021167</v>
      </c>
      <c r="AA774" s="6">
        <f t="shared" si="629"/>
        <v>1896.6340302242802</v>
      </c>
      <c r="AB774" s="6">
        <f t="shared" si="630"/>
        <v>94.507082112647112</v>
      </c>
      <c r="AC774" s="6">
        <f t="shared" si="631"/>
        <v>182.31359250388854</v>
      </c>
      <c r="AD774" s="6">
        <f t="array" ref="AD774">SUM(($A774-A744:A774=J744:J774)*(N744:N774))</f>
        <v>9.2144405059830934</v>
      </c>
      <c r="AE774" s="6">
        <f t="shared" si="610"/>
        <v>7489413.2727398379</v>
      </c>
      <c r="AF774" s="6">
        <f t="shared" si="656"/>
        <v>1326356.6208447304</v>
      </c>
      <c r="AG774" s="6">
        <f t="shared" si="657"/>
        <v>238644.09403090054</v>
      </c>
      <c r="AH774" s="6">
        <f t="shared" si="632"/>
        <v>3823051.7930964073</v>
      </c>
      <c r="AI774" s="6">
        <f t="shared" si="633"/>
        <v>766662.54305388744</v>
      </c>
      <c r="AJ774" s="6">
        <f t="shared" si="634"/>
        <v>5586.6531833369572</v>
      </c>
      <c r="AK774" s="6">
        <f t="shared" si="635"/>
        <v>8385.4804015260906</v>
      </c>
      <c r="AL774" s="6">
        <f t="shared" si="636"/>
        <v>1889.4917844625386</v>
      </c>
      <c r="AM774" s="6">
        <f t="shared" si="607"/>
        <v>15861.625369325586</v>
      </c>
      <c r="AN774" s="6">
        <f t="shared" si="637"/>
        <v>1318836.5963445688</v>
      </c>
      <c r="AO774" s="6">
        <f t="shared" si="638"/>
        <v>10586.727260178843</v>
      </c>
      <c r="AP774" s="6">
        <f t="shared" si="639"/>
        <v>10.890610743285704</v>
      </c>
      <c r="AQ774" s="14">
        <f t="shared" si="640"/>
        <v>16</v>
      </c>
      <c r="AR774" s="146">
        <f t="shared" si="641"/>
        <v>0</v>
      </c>
      <c r="AS774" s="146">
        <f t="shared" si="642"/>
        <v>0.53</v>
      </c>
      <c r="AT774" s="146">
        <f t="shared" si="643"/>
        <v>1</v>
      </c>
      <c r="AU774" s="77">
        <f t="shared" si="644"/>
        <v>0</v>
      </c>
      <c r="AV774" s="77">
        <f t="shared" si="645"/>
        <v>851.69385192048958</v>
      </c>
      <c r="AW774" s="77">
        <f t="shared" si="646"/>
        <v>44.825992206341546</v>
      </c>
      <c r="AX774" s="77">
        <f t="shared" si="647"/>
        <v>46.916736537126937</v>
      </c>
      <c r="AY774" s="6">
        <f t="shared" si="609"/>
        <v>943.43658066395801</v>
      </c>
      <c r="AZ774" s="6">
        <f t="shared" si="648"/>
        <v>950727.61944163858</v>
      </c>
      <c r="BA774" s="6">
        <f t="shared" si="649"/>
        <v>1118.6183094031378</v>
      </c>
      <c r="BB774" s="6">
        <f t="shared" si="650"/>
        <v>2111947.4920279616</v>
      </c>
      <c r="BC774" s="6">
        <f t="shared" si="651"/>
        <v>422389.49840559263</v>
      </c>
      <c r="BD774" s="6">
        <f t="shared" si="652"/>
        <v>84009.741136551995</v>
      </c>
      <c r="BE774" s="6">
        <f t="shared" si="653"/>
        <v>5005214.1111111073</v>
      </c>
      <c r="BF774" s="6">
        <f t="shared" si="658"/>
        <v>3823051.7930964073</v>
      </c>
      <c r="BG774" s="6"/>
      <c r="BH774" s="6"/>
      <c r="BI774" s="51">
        <f t="shared" si="608"/>
        <v>0.20896172475512353</v>
      </c>
      <c r="BT774" s="18"/>
    </row>
    <row r="775" spans="1:72">
      <c r="A775">
        <f t="shared" si="605"/>
        <v>752</v>
      </c>
      <c r="B775" s="30">
        <f t="shared" si="606"/>
        <v>44521</v>
      </c>
      <c r="C775" s="14">
        <f t="shared" si="611"/>
        <v>15</v>
      </c>
      <c r="D775" s="14">
        <f t="shared" si="612"/>
        <v>4</v>
      </c>
      <c r="E775" s="14">
        <f t="shared" si="613"/>
        <v>4</v>
      </c>
      <c r="F775" s="53">
        <f t="shared" si="614"/>
        <v>44521</v>
      </c>
      <c r="G775" s="66">
        <f t="shared" si="615"/>
        <v>3.2</v>
      </c>
      <c r="H775" s="66">
        <f t="shared" si="604"/>
        <v>0.1</v>
      </c>
      <c r="I775" s="172">
        <f t="shared" si="616"/>
        <v>3.8999999999999998E-3</v>
      </c>
      <c r="J775" s="14">
        <f t="shared" si="617"/>
        <v>6</v>
      </c>
      <c r="K775" s="18">
        <f t="shared" si="618"/>
        <v>0.1127609273197968</v>
      </c>
      <c r="L775" s="18">
        <f t="shared" si="619"/>
        <v>6.6666666666666671E-3</v>
      </c>
      <c r="M775" s="6">
        <f t="shared" si="620"/>
        <v>1588.1073515616511</v>
      </c>
      <c r="N775" s="6">
        <f t="shared" si="654"/>
        <v>6.1936186710904391</v>
      </c>
      <c r="O775" s="6">
        <f t="shared" si="621"/>
        <v>1347304.7891538283</v>
      </c>
      <c r="P775" s="6">
        <f>IF($B775&lt;$D$12,0,IF('Plot Data'!X725&gt;0,'Plot Data'!X725,MAX(0,MIN($D$15,$O775))))</f>
        <v>7870.3703703703704</v>
      </c>
      <c r="Q775" s="97">
        <f t="shared" si="622"/>
        <v>3946.3725301447007</v>
      </c>
      <c r="R775" s="97">
        <f t="shared" si="623"/>
        <v>3923.9978402256706</v>
      </c>
      <c r="S775" s="6">
        <f t="shared" si="624"/>
        <v>1345.9397688028398</v>
      </c>
      <c r="T775" s="6"/>
      <c r="U775" s="6"/>
      <c r="V775" s="6">
        <f t="shared" si="625"/>
        <v>242.16758275881122</v>
      </c>
      <c r="W775" s="149">
        <f t="shared" si="655"/>
        <v>0.57216091338490527</v>
      </c>
      <c r="X775" s="97">
        <f t="shared" si="626"/>
        <v>3840.3128634222394</v>
      </c>
      <c r="Y775" s="6">
        <f t="shared" si="627"/>
        <v>472.53541056323559</v>
      </c>
      <c r="Z775" s="6">
        <f t="shared" si="628"/>
        <v>1426.6836097876869</v>
      </c>
      <c r="AA775" s="6">
        <f t="shared" si="629"/>
        <v>1795.6345601402952</v>
      </c>
      <c r="AB775" s="6">
        <f t="shared" si="630"/>
        <v>89.427494872649717</v>
      </c>
      <c r="AC775" s="6">
        <f t="shared" si="631"/>
        <v>174.08567882635285</v>
      </c>
      <c r="AD775" s="6">
        <f t="array" ref="AD775">SUM(($A775-A745:A775=J745:J775)*(N745:N775))</f>
        <v>8.7191807500833463</v>
      </c>
      <c r="AE775" s="6">
        <f t="shared" si="610"/>
        <v>7489404.5535590881</v>
      </c>
      <c r="AF775" s="6">
        <f t="shared" si="656"/>
        <v>1321064.3085457829</v>
      </c>
      <c r="AG775" s="6">
        <f t="shared" si="657"/>
        <v>238507.98611486418</v>
      </c>
      <c r="AH775" s="6">
        <f t="shared" si="632"/>
        <v>3826892.1059598294</v>
      </c>
      <c r="AI775" s="6">
        <f t="shared" si="633"/>
        <v>770586.54089411313</v>
      </c>
      <c r="AJ775" s="6">
        <f t="shared" si="634"/>
        <v>5275.5415145476863</v>
      </c>
      <c r="AK775" s="6">
        <f t="shared" si="635"/>
        <v>7927.101956300834</v>
      </c>
      <c r="AL775" s="6">
        <f t="shared" si="636"/>
        <v>1796.1144197587521</v>
      </c>
      <c r="AM775" s="6">
        <f t="shared" si="607"/>
        <v>14998.757890607274</v>
      </c>
      <c r="AN775" s="6">
        <f t="shared" si="637"/>
        <v>1317354.8541538729</v>
      </c>
      <c r="AO775" s="6">
        <f t="shared" si="638"/>
        <v>10595.446440928927</v>
      </c>
      <c r="AP775" s="6">
        <f t="shared" si="639"/>
        <v>10.323211233095208</v>
      </c>
      <c r="AQ775" s="14">
        <f t="shared" si="640"/>
        <v>16</v>
      </c>
      <c r="AR775" s="146">
        <f t="shared" si="641"/>
        <v>0</v>
      </c>
      <c r="AS775" s="146">
        <f t="shared" si="642"/>
        <v>0.53</v>
      </c>
      <c r="AT775" s="146">
        <f t="shared" si="643"/>
        <v>1</v>
      </c>
      <c r="AU775" s="77">
        <f t="shared" si="644"/>
        <v>0</v>
      </c>
      <c r="AV775" s="77">
        <f t="shared" si="645"/>
        <v>805.09392883677845</v>
      </c>
      <c r="AW775" s="77">
        <f t="shared" si="646"/>
        <v>42.373364675619918</v>
      </c>
      <c r="AX775" s="77">
        <f t="shared" si="647"/>
        <v>44.418328592944142</v>
      </c>
      <c r="AY775" s="6">
        <f t="shared" si="609"/>
        <v>891.88562210534246</v>
      </c>
      <c r="AZ775" s="6">
        <f t="shared" si="648"/>
        <v>951619.50506374391</v>
      </c>
      <c r="BA775" s="6">
        <f t="shared" si="649"/>
        <v>1059.2782631339339</v>
      </c>
      <c r="BB775" s="6">
        <f t="shared" si="650"/>
        <v>2113535.5993795232</v>
      </c>
      <c r="BC775" s="6">
        <f t="shared" si="651"/>
        <v>422707.11987590499</v>
      </c>
      <c r="BD775" s="6">
        <f t="shared" si="652"/>
        <v>84099.168631424647</v>
      </c>
      <c r="BE775" s="6">
        <f t="shared" si="653"/>
        <v>5013084.4814814776</v>
      </c>
      <c r="BF775" s="6">
        <f t="shared" si="658"/>
        <v>3826892.1059598294</v>
      </c>
      <c r="BG775" s="6"/>
      <c r="BH775" s="6"/>
      <c r="BI775" s="51">
        <f t="shared" si="608"/>
        <v>0.20823715470404289</v>
      </c>
      <c r="BT775" s="18"/>
    </row>
    <row r="776" spans="1:72">
      <c r="A776">
        <f t="shared" si="605"/>
        <v>753</v>
      </c>
      <c r="B776" s="30">
        <f t="shared" si="606"/>
        <v>44522</v>
      </c>
      <c r="C776" s="14">
        <f t="shared" si="611"/>
        <v>15</v>
      </c>
      <c r="D776" s="14">
        <f t="shared" si="612"/>
        <v>4</v>
      </c>
      <c r="E776" s="14">
        <f t="shared" si="613"/>
        <v>4</v>
      </c>
      <c r="F776" s="53">
        <f t="shared" si="614"/>
        <v>44522</v>
      </c>
      <c r="G776" s="66">
        <f t="shared" si="615"/>
        <v>3.2</v>
      </c>
      <c r="H776" s="66">
        <f t="shared" si="604"/>
        <v>0.1</v>
      </c>
      <c r="I776" s="172">
        <f t="shared" si="616"/>
        <v>3.8999999999999998E-3</v>
      </c>
      <c r="J776" s="14">
        <f t="shared" si="617"/>
        <v>6</v>
      </c>
      <c r="K776" s="18">
        <f t="shared" si="618"/>
        <v>0.1125244734508907</v>
      </c>
      <c r="L776" s="18">
        <f t="shared" si="619"/>
        <v>6.6666666666666671E-3</v>
      </c>
      <c r="M776" s="6">
        <f t="shared" si="620"/>
        <v>1497.5946008487949</v>
      </c>
      <c r="N776" s="6">
        <f t="shared" si="654"/>
        <v>5.8406189433103002</v>
      </c>
      <c r="O776" s="6">
        <f t="shared" si="621"/>
        <v>1340160.4448367311</v>
      </c>
      <c r="P776" s="6">
        <f>IF($B776&lt;$D$12,0,IF('Plot Data'!X726&gt;0,'Plot Data'!X726,MAX(0,MIN($D$15,$O776))))</f>
        <v>7870.3703703703704</v>
      </c>
      <c r="Q776" s="97">
        <f t="shared" si="622"/>
        <v>3940.7178125154187</v>
      </c>
      <c r="R776" s="97">
        <f t="shared" si="623"/>
        <v>3929.6525578549522</v>
      </c>
      <c r="S776" s="6">
        <f t="shared" si="624"/>
        <v>1268.5649665780336</v>
      </c>
      <c r="T776" s="6"/>
      <c r="U776" s="6"/>
      <c r="V776" s="6">
        <f t="shared" si="625"/>
        <v>229.02963427076128</v>
      </c>
      <c r="W776" s="149">
        <f t="shared" si="655"/>
        <v>0.57161149025291225</v>
      </c>
      <c r="X776" s="97">
        <f t="shared" si="626"/>
        <v>3831.9077628396753</v>
      </c>
      <c r="Y776" s="6">
        <f t="shared" si="627"/>
        <v>447.1374743632486</v>
      </c>
      <c r="Z776" s="6">
        <f t="shared" si="628"/>
        <v>1346.6414401542543</v>
      </c>
      <c r="AA776" s="6">
        <f t="shared" si="629"/>
        <v>1699.1224025803447</v>
      </c>
      <c r="AB776" s="6">
        <f t="shared" si="630"/>
        <v>84.577343785550099</v>
      </c>
      <c r="AC776" s="6">
        <f t="shared" si="631"/>
        <v>166.11315344440257</v>
      </c>
      <c r="AD776" s="6">
        <f t="array" ref="AD776">SUM(($A776-A746:A776=J746:J776)*(N746:N776))</f>
        <v>8.2462910190911334</v>
      </c>
      <c r="AE776" s="6">
        <f t="shared" si="610"/>
        <v>7489396.3072680691</v>
      </c>
      <c r="AF776" s="6">
        <f t="shared" si="656"/>
        <v>1315855.0257666896</v>
      </c>
      <c r="AG776" s="6">
        <f t="shared" si="657"/>
        <v>238387.76653026917</v>
      </c>
      <c r="AH776" s="6">
        <f t="shared" si="632"/>
        <v>3830724.0137226689</v>
      </c>
      <c r="AI776" s="6">
        <f t="shared" si="633"/>
        <v>774516.19345196814</v>
      </c>
      <c r="AJ776" s="6">
        <f t="shared" si="634"/>
        <v>4979.3572008789788</v>
      </c>
      <c r="AK776" s="6">
        <f t="shared" si="635"/>
        <v>7490.0436500891929</v>
      </c>
      <c r="AL776" s="6">
        <f t="shared" si="636"/>
        <v>1706.3323190808085</v>
      </c>
      <c r="AM776" s="6">
        <f t="shared" si="607"/>
        <v>14175.733170048979</v>
      </c>
      <c r="AN776" s="6">
        <f t="shared" si="637"/>
        <v>1315737.574626406</v>
      </c>
      <c r="AO776" s="6">
        <f t="shared" si="638"/>
        <v>10603.692731948018</v>
      </c>
      <c r="AP776" s="6">
        <f t="shared" si="639"/>
        <v>9.7800344600608309</v>
      </c>
      <c r="AQ776" s="14">
        <f t="shared" si="640"/>
        <v>16</v>
      </c>
      <c r="AR776" s="146">
        <f t="shared" si="641"/>
        <v>0</v>
      </c>
      <c r="AS776" s="146">
        <f t="shared" si="642"/>
        <v>0.53</v>
      </c>
      <c r="AT776" s="146">
        <f t="shared" si="643"/>
        <v>1</v>
      </c>
      <c r="AU776" s="77">
        <f t="shared" si="644"/>
        <v>0</v>
      </c>
      <c r="AV776" s="77">
        <f t="shared" si="645"/>
        <v>760.66472701286591</v>
      </c>
      <c r="AW776" s="77">
        <f t="shared" si="646"/>
        <v>40.034985632256095</v>
      </c>
      <c r="AX776" s="77">
        <f t="shared" si="647"/>
        <v>42.030922590145366</v>
      </c>
      <c r="AY776" s="6">
        <f t="shared" si="609"/>
        <v>842.7306352352673</v>
      </c>
      <c r="AZ776" s="6">
        <f t="shared" si="648"/>
        <v>952462.23569897923</v>
      </c>
      <c r="BA776" s="6">
        <f t="shared" si="649"/>
        <v>1002.5571109648196</v>
      </c>
      <c r="BB776" s="6">
        <f t="shared" si="650"/>
        <v>2115033.193980372</v>
      </c>
      <c r="BC776" s="6">
        <f t="shared" si="651"/>
        <v>423006.63879607472</v>
      </c>
      <c r="BD776" s="6">
        <f t="shared" si="652"/>
        <v>84183.7459752102</v>
      </c>
      <c r="BE776" s="6">
        <f t="shared" si="653"/>
        <v>5020954.851851848</v>
      </c>
      <c r="BF776" s="6">
        <f t="shared" si="658"/>
        <v>3830724.0137226689</v>
      </c>
      <c r="BG776" s="6"/>
      <c r="BH776" s="6"/>
      <c r="BI776" s="51">
        <f t="shared" si="608"/>
        <v>0.20752577758352125</v>
      </c>
      <c r="BT776" s="18"/>
    </row>
    <row r="777" spans="1:72">
      <c r="A777">
        <f t="shared" si="605"/>
        <v>754</v>
      </c>
      <c r="B777" s="30">
        <f t="shared" si="606"/>
        <v>44523</v>
      </c>
      <c r="C777" s="14">
        <f t="shared" si="611"/>
        <v>15</v>
      </c>
      <c r="D777" s="14">
        <f t="shared" si="612"/>
        <v>4</v>
      </c>
      <c r="E777" s="14">
        <f t="shared" si="613"/>
        <v>4</v>
      </c>
      <c r="F777" s="53">
        <f t="shared" si="614"/>
        <v>44523</v>
      </c>
      <c r="G777" s="66">
        <f t="shared" si="615"/>
        <v>3.2</v>
      </c>
      <c r="H777" s="66">
        <f t="shared" si="604"/>
        <v>0.1</v>
      </c>
      <c r="I777" s="172">
        <f t="shared" si="616"/>
        <v>3.8999999999999998E-3</v>
      </c>
      <c r="J777" s="14">
        <f t="shared" si="617"/>
        <v>6</v>
      </c>
      <c r="K777" s="18">
        <f t="shared" si="618"/>
        <v>0.11229190076320991</v>
      </c>
      <c r="L777" s="18">
        <f t="shared" si="619"/>
        <v>6.6666666666666671E-3</v>
      </c>
      <c r="M777" s="6">
        <f t="shared" si="620"/>
        <v>1411.5882717274751</v>
      </c>
      <c r="N777" s="6">
        <f t="shared" si="654"/>
        <v>5.505194259737153</v>
      </c>
      <c r="O777" s="6">
        <f t="shared" si="621"/>
        <v>1332982.6361314692</v>
      </c>
      <c r="P777" s="6">
        <f>IF($B777&lt;$D$12,0,IF('Plot Data'!X727&gt;0,'Plot Data'!X727,MAX(0,MIN($D$15,$O777))))</f>
        <v>7870.3703703703704</v>
      </c>
      <c r="Q777" s="97">
        <f t="shared" si="622"/>
        <v>3935.360817229126</v>
      </c>
      <c r="R777" s="97">
        <f t="shared" si="623"/>
        <v>3935.0095531412444</v>
      </c>
      <c r="S777" s="6">
        <f t="shared" si="624"/>
        <v>1195.0806726411533</v>
      </c>
      <c r="T777" s="6"/>
      <c r="U777" s="6"/>
      <c r="V777" s="6">
        <f t="shared" si="625"/>
        <v>216.50759908632199</v>
      </c>
      <c r="W777" s="149">
        <f t="shared" si="655"/>
        <v>0.57109234351494786</v>
      </c>
      <c r="X777" s="97">
        <f t="shared" si="626"/>
        <v>3823.8082827528215</v>
      </c>
      <c r="Y777" s="6">
        <f t="shared" si="627"/>
        <v>422.88671892775051</v>
      </c>
      <c r="Z777" s="6">
        <f t="shared" si="628"/>
        <v>1270.485881249321</v>
      </c>
      <c r="AA777" s="6">
        <f t="shared" si="629"/>
        <v>1606.9695319254517</v>
      </c>
      <c r="AB777" s="6">
        <f t="shared" si="630"/>
        <v>79.949744670980976</v>
      </c>
      <c r="AC777" s="6">
        <f t="shared" si="631"/>
        <v>158.39759414652238</v>
      </c>
      <c r="AD777" s="6">
        <f t="array" ref="AD777">SUM(($A777-A747:A777=J747:J777)*(N747:N777))</f>
        <v>7.7951001054206444</v>
      </c>
      <c r="AE777" s="6">
        <f t="shared" si="610"/>
        <v>7489388.5121679641</v>
      </c>
      <c r="AF777" s="6">
        <f t="shared" si="656"/>
        <v>1310724.5842768194</v>
      </c>
      <c r="AG777" s="6">
        <f t="shared" si="657"/>
        <v>238282.81146565915</v>
      </c>
      <c r="AH777" s="6">
        <f t="shared" si="632"/>
        <v>3834547.8220054219</v>
      </c>
      <c r="AI777" s="6">
        <f t="shared" si="633"/>
        <v>778451.20300510933</v>
      </c>
      <c r="AJ777" s="6">
        <f t="shared" si="634"/>
        <v>4697.5728724293822</v>
      </c>
      <c r="AK777" s="6">
        <f t="shared" si="635"/>
        <v>7073.6102547420815</v>
      </c>
      <c r="AL777" s="6">
        <f t="shared" si="636"/>
        <v>1620.0893694998463</v>
      </c>
      <c r="AM777" s="6">
        <f t="shared" si="607"/>
        <v>13391.27249667131</v>
      </c>
      <c r="AN777" s="6">
        <f t="shared" si="637"/>
        <v>1313990.8189182642</v>
      </c>
      <c r="AO777" s="6">
        <f t="shared" si="638"/>
        <v>10611.487832053439</v>
      </c>
      <c r="AP777" s="6">
        <f t="shared" si="639"/>
        <v>9.2604758119071313</v>
      </c>
      <c r="AQ777" s="14">
        <f t="shared" si="640"/>
        <v>16</v>
      </c>
      <c r="AR777" s="146">
        <f t="shared" si="641"/>
        <v>0</v>
      </c>
      <c r="AS777" s="146">
        <f t="shared" si="642"/>
        <v>0.53</v>
      </c>
      <c r="AT777" s="146">
        <f t="shared" si="643"/>
        <v>1</v>
      </c>
      <c r="AU777" s="77">
        <f t="shared" si="644"/>
        <v>0</v>
      </c>
      <c r="AV777" s="77">
        <f t="shared" si="645"/>
        <v>718.33519752810048</v>
      </c>
      <c r="AW777" s="77">
        <f t="shared" si="646"/>
        <v>37.8071156593737</v>
      </c>
      <c r="AX777" s="77">
        <f t="shared" si="647"/>
        <v>39.751351579208553</v>
      </c>
      <c r="AY777" s="6">
        <f t="shared" si="609"/>
        <v>795.89366476668272</v>
      </c>
      <c r="AZ777" s="6">
        <f t="shared" si="648"/>
        <v>953258.12936374592</v>
      </c>
      <c r="BA777" s="6">
        <f t="shared" si="649"/>
        <v>948.38161331318713</v>
      </c>
      <c r="BB777" s="6">
        <f t="shared" si="650"/>
        <v>2116444.7822520994</v>
      </c>
      <c r="BC777" s="6">
        <f t="shared" si="651"/>
        <v>423288.9564504202</v>
      </c>
      <c r="BD777" s="6">
        <f t="shared" si="652"/>
        <v>84263.695719881187</v>
      </c>
      <c r="BE777" s="6">
        <f t="shared" si="653"/>
        <v>5028825.2222222183</v>
      </c>
      <c r="BF777" s="6">
        <f t="shared" si="658"/>
        <v>3834547.8220054219</v>
      </c>
      <c r="BG777" s="6"/>
      <c r="BH777" s="6"/>
      <c r="BI777" s="51">
        <f t="shared" si="608"/>
        <v>0.20682695165644238</v>
      </c>
      <c r="BT777" s="18"/>
    </row>
    <row r="778" spans="1:72">
      <c r="A778">
        <f t="shared" si="605"/>
        <v>755</v>
      </c>
      <c r="B778" s="30">
        <f t="shared" si="606"/>
        <v>44524</v>
      </c>
      <c r="C778" s="14">
        <f t="shared" si="611"/>
        <v>15</v>
      </c>
      <c r="D778" s="14">
        <f t="shared" si="612"/>
        <v>4</v>
      </c>
      <c r="E778" s="14">
        <f t="shared" si="613"/>
        <v>4</v>
      </c>
      <c r="F778" s="53">
        <f t="shared" si="614"/>
        <v>44524</v>
      </c>
      <c r="G778" s="66">
        <f t="shared" si="615"/>
        <v>3.2</v>
      </c>
      <c r="H778" s="66">
        <f t="shared" si="604"/>
        <v>0.1</v>
      </c>
      <c r="I778" s="172">
        <f t="shared" si="616"/>
        <v>3.8999999999999998E-3</v>
      </c>
      <c r="J778" s="14">
        <f t="shared" si="617"/>
        <v>6</v>
      </c>
      <c r="K778" s="18">
        <f t="shared" si="618"/>
        <v>0.11206302040188845</v>
      </c>
      <c r="L778" s="18">
        <f t="shared" si="619"/>
        <v>6.6666666666666671E-3</v>
      </c>
      <c r="M778" s="6">
        <f t="shared" si="620"/>
        <v>1329.9149307312466</v>
      </c>
      <c r="N778" s="6">
        <f t="shared" si="654"/>
        <v>5.1866682298518612</v>
      </c>
      <c r="O778" s="6">
        <f t="shared" si="621"/>
        <v>1325772.4314983804</v>
      </c>
      <c r="P778" s="6">
        <f>IF($B778&lt;$D$12,0,IF('Plot Data'!X728&gt;0,'Plot Data'!X728,MAX(0,MIN($D$15,$O778))))</f>
        <v>7870.3703703703704</v>
      </c>
      <c r="Q778" s="97">
        <f t="shared" si="622"/>
        <v>3930.288182578081</v>
      </c>
      <c r="R778" s="97">
        <f t="shared" si="623"/>
        <v>3940.0821877922895</v>
      </c>
      <c r="S778" s="6">
        <f t="shared" si="624"/>
        <v>1125.3349722521571</v>
      </c>
      <c r="T778" s="6"/>
      <c r="U778" s="6"/>
      <c r="V778" s="6">
        <f t="shared" si="625"/>
        <v>204.57995847908947</v>
      </c>
      <c r="W778" s="149">
        <f t="shared" si="655"/>
        <v>0.57060202678918248</v>
      </c>
      <c r="X778" s="97">
        <f t="shared" si="626"/>
        <v>3816.0083591455059</v>
      </c>
      <c r="Y778" s="6">
        <f t="shared" si="627"/>
        <v>399.74872335490488</v>
      </c>
      <c r="Z778" s="6">
        <f t="shared" si="628"/>
        <v>1198.0756806790359</v>
      </c>
      <c r="AA778" s="6">
        <f t="shared" si="629"/>
        <v>1519.0451487486384</v>
      </c>
      <c r="AB778" s="6">
        <f t="shared" si="630"/>
        <v>75.537708740105842</v>
      </c>
      <c r="AC778" s="6">
        <f t="shared" si="631"/>
        <v>150.93958139024804</v>
      </c>
      <c r="AD778" s="6">
        <f t="array" ref="AD778">SUM(($A778-A748:A778=J748:J778)*(N748:N778))</f>
        <v>7.3649266021603186</v>
      </c>
      <c r="AE778" s="6">
        <f t="shared" si="610"/>
        <v>7489381.1472413624</v>
      </c>
      <c r="AF778" s="6">
        <f t="shared" si="656"/>
        <v>1305668.9611219892</v>
      </c>
      <c r="AG778" s="6">
        <f t="shared" si="657"/>
        <v>238192.51133061261</v>
      </c>
      <c r="AH778" s="6">
        <f t="shared" si="632"/>
        <v>3838363.8303645672</v>
      </c>
      <c r="AI778" s="6">
        <f t="shared" si="633"/>
        <v>782391.28519290162</v>
      </c>
      <c r="AJ778" s="6">
        <f t="shared" si="634"/>
        <v>4429.6633991266881</v>
      </c>
      <c r="AK778" s="6">
        <f t="shared" si="635"/>
        <v>6677.1030779323719</v>
      </c>
      <c r="AL778" s="6">
        <f t="shared" si="636"/>
        <v>1537.3225702475438</v>
      </c>
      <c r="AM778" s="6">
        <f t="shared" si="607"/>
        <v>12644.089047306603</v>
      </c>
      <c r="AN778" s="6">
        <f t="shared" si="637"/>
        <v>1312120.4701839658</v>
      </c>
      <c r="AO778" s="6">
        <f t="shared" si="638"/>
        <v>10618.852758655599</v>
      </c>
      <c r="AP778" s="6">
        <f t="shared" si="639"/>
        <v>8.7639065131617304</v>
      </c>
      <c r="AQ778" s="14">
        <f t="shared" si="640"/>
        <v>16</v>
      </c>
      <c r="AR778" s="146">
        <f t="shared" si="641"/>
        <v>0</v>
      </c>
      <c r="AS778" s="146">
        <f t="shared" si="642"/>
        <v>0.53</v>
      </c>
      <c r="AT778" s="146">
        <f t="shared" si="643"/>
        <v>1</v>
      </c>
      <c r="AU778" s="77">
        <f t="shared" si="644"/>
        <v>0</v>
      </c>
      <c r="AV778" s="77">
        <f t="shared" si="645"/>
        <v>678.03396511766698</v>
      </c>
      <c r="AW778" s="77">
        <f t="shared" si="646"/>
        <v>35.685998164087735</v>
      </c>
      <c r="AX778" s="77">
        <f t="shared" si="647"/>
        <v>37.576379995361059</v>
      </c>
      <c r="AY778" s="6">
        <f t="shared" si="609"/>
        <v>751.29634327711585</v>
      </c>
      <c r="AZ778" s="6">
        <f t="shared" si="648"/>
        <v>954009.42570702301</v>
      </c>
      <c r="BA778" s="6">
        <f t="shared" si="649"/>
        <v>896.67676277503574</v>
      </c>
      <c r="BB778" s="6">
        <f t="shared" si="650"/>
        <v>2117774.6971828304</v>
      </c>
      <c r="BC778" s="6">
        <f t="shared" si="651"/>
        <v>423554.93943656643</v>
      </c>
      <c r="BD778" s="6">
        <f t="shared" si="652"/>
        <v>84339.233428621286</v>
      </c>
      <c r="BE778" s="6">
        <f t="shared" si="653"/>
        <v>5036695.5925925886</v>
      </c>
      <c r="BF778" s="6">
        <f t="shared" si="658"/>
        <v>3838363.8303645672</v>
      </c>
      <c r="BG778" s="6"/>
      <c r="BH778" s="6"/>
      <c r="BI778" s="51">
        <f t="shared" si="608"/>
        <v>0.20614005911840494</v>
      </c>
      <c r="BT778" s="18"/>
    </row>
    <row r="779" spans="1:72">
      <c r="A779">
        <f t="shared" si="605"/>
        <v>756</v>
      </c>
      <c r="B779" s="30">
        <f t="shared" si="606"/>
        <v>44525</v>
      </c>
      <c r="C779" s="14">
        <f t="shared" si="611"/>
        <v>15</v>
      </c>
      <c r="D779" s="14">
        <f t="shared" si="612"/>
        <v>4</v>
      </c>
      <c r="E779" s="14">
        <f t="shared" si="613"/>
        <v>4</v>
      </c>
      <c r="F779" s="53">
        <f t="shared" si="614"/>
        <v>44525</v>
      </c>
      <c r="G779" s="66">
        <f t="shared" si="615"/>
        <v>3.2</v>
      </c>
      <c r="H779" s="66">
        <f t="shared" si="604"/>
        <v>0.1</v>
      </c>
      <c r="I779" s="172">
        <f t="shared" si="616"/>
        <v>3.8999999999999998E-3</v>
      </c>
      <c r="J779" s="14">
        <f t="shared" si="617"/>
        <v>6</v>
      </c>
      <c r="K779" s="18">
        <f t="shared" si="618"/>
        <v>0.11183764965321066</v>
      </c>
      <c r="L779" s="18">
        <f t="shared" si="619"/>
        <v>6.6666666666666671E-3</v>
      </c>
      <c r="M779" s="6">
        <f t="shared" si="620"/>
        <v>1252.4034751763397</v>
      </c>
      <c r="N779" s="6">
        <f t="shared" si="654"/>
        <v>4.884373553187725</v>
      </c>
      <c r="O779" s="6">
        <f t="shared" si="621"/>
        <v>1318530.9068723591</v>
      </c>
      <c r="P779" s="6">
        <f>IF($B779&lt;$D$12,0,IF('Plot Data'!X729&gt;0,'Plot Data'!X729,MAX(0,MIN($D$15,$O779))))</f>
        <v>7870.3703703703704</v>
      </c>
      <c r="Q779" s="97">
        <f t="shared" si="622"/>
        <v>3925.4869708906481</v>
      </c>
      <c r="R779" s="97">
        <f t="shared" si="623"/>
        <v>3944.883399479721</v>
      </c>
      <c r="S779" s="6">
        <f t="shared" si="624"/>
        <v>1059.178153944938</v>
      </c>
      <c r="T779" s="6"/>
      <c r="U779" s="6"/>
      <c r="V779" s="6">
        <f t="shared" si="625"/>
        <v>193.22532123140175</v>
      </c>
      <c r="W779" s="149">
        <f t="shared" si="655"/>
        <v>0.57013914590638015</v>
      </c>
      <c r="X779" s="97">
        <f t="shared" si="626"/>
        <v>3808.5017034286243</v>
      </c>
      <c r="Y779" s="6">
        <f t="shared" si="627"/>
        <v>377.68854370052918</v>
      </c>
      <c r="Z779" s="6">
        <f t="shared" si="628"/>
        <v>1129.2706173819802</v>
      </c>
      <c r="AA779" s="6">
        <f t="shared" si="629"/>
        <v>1435.2164660620108</v>
      </c>
      <c r="AB779" s="6">
        <f t="shared" si="630"/>
        <v>71.334180489384352</v>
      </c>
      <c r="AC779" s="6">
        <f t="shared" si="631"/>
        <v>143.73877350395756</v>
      </c>
      <c r="AD779" s="6">
        <f t="array" ref="AD779">SUM(($A779-A749:A779=J749:J779)*(N749:N779))</f>
        <v>6.9550825977149735</v>
      </c>
      <c r="AE779" s="6">
        <f t="shared" si="610"/>
        <v>7489374.1921587642</v>
      </c>
      <c r="AF779" s="6">
        <f t="shared" si="656"/>
        <v>1300684.2959971537</v>
      </c>
      <c r="AG779" s="6">
        <f t="shared" si="657"/>
        <v>238116.27127684321</v>
      </c>
      <c r="AH779" s="6">
        <f t="shared" si="632"/>
        <v>3842172.3320679958</v>
      </c>
      <c r="AI779" s="6">
        <f t="shared" si="633"/>
        <v>786336.16859238129</v>
      </c>
      <c r="AJ779" s="6">
        <f t="shared" si="634"/>
        <v>4175.1077132205191</v>
      </c>
      <c r="AK779" s="6">
        <f t="shared" si="635"/>
        <v>6299.8230487629571</v>
      </c>
      <c r="AL779" s="6">
        <f t="shared" si="636"/>
        <v>1457.9628946352557</v>
      </c>
      <c r="AM779" s="6">
        <f t="shared" si="607"/>
        <v>11932.893656618731</v>
      </c>
      <c r="AN779" s="6">
        <f t="shared" si="637"/>
        <v>1310132.2305677526</v>
      </c>
      <c r="AO779" s="6">
        <f t="shared" si="638"/>
        <v>10625.807841253314</v>
      </c>
      <c r="AP779" s="6">
        <f t="shared" si="639"/>
        <v>8.2896784058307933</v>
      </c>
      <c r="AQ779" s="14">
        <f t="shared" si="640"/>
        <v>16</v>
      </c>
      <c r="AR779" s="146">
        <f t="shared" si="641"/>
        <v>0</v>
      </c>
      <c r="AS779" s="146">
        <f t="shared" si="642"/>
        <v>0.53</v>
      </c>
      <c r="AT779" s="146">
        <f t="shared" si="643"/>
        <v>1</v>
      </c>
      <c r="AU779" s="77">
        <f t="shared" si="644"/>
        <v>0</v>
      </c>
      <c r="AV779" s="77">
        <f t="shared" si="645"/>
        <v>639.68964120903308</v>
      </c>
      <c r="AW779" s="77">
        <f t="shared" si="646"/>
        <v>33.667875853107006</v>
      </c>
      <c r="AX779" s="77">
        <f t="shared" si="647"/>
        <v>35.502723107849746</v>
      </c>
      <c r="AY779" s="6">
        <f t="shared" si="609"/>
        <v>708.86024016998988</v>
      </c>
      <c r="AZ779" s="6">
        <f t="shared" si="648"/>
        <v>954718.28594719304</v>
      </c>
      <c r="BA779" s="6">
        <f t="shared" si="649"/>
        <v>847.36625077103133</v>
      </c>
      <c r="BB779" s="6">
        <f t="shared" si="650"/>
        <v>2119027.100658007</v>
      </c>
      <c r="BC779" s="6">
        <f t="shared" si="651"/>
        <v>423805.42013160168</v>
      </c>
      <c r="BD779" s="6">
        <f t="shared" si="652"/>
        <v>84410.567609110672</v>
      </c>
      <c r="BE779" s="6">
        <f t="shared" si="653"/>
        <v>5044565.962962959</v>
      </c>
      <c r="BF779" s="6">
        <f t="shared" si="658"/>
        <v>3842172.3320679958</v>
      </c>
      <c r="BG779" s="6"/>
      <c r="BH779" s="6"/>
      <c r="BI779" s="51">
        <f t="shared" si="608"/>
        <v>0.20546450581746772</v>
      </c>
      <c r="BT779" s="18"/>
    </row>
    <row r="780" spans="1:72">
      <c r="A780">
        <f t="shared" si="605"/>
        <v>757</v>
      </c>
      <c r="B780" s="30">
        <f t="shared" si="606"/>
        <v>44526</v>
      </c>
      <c r="C780" s="14">
        <f t="shared" si="611"/>
        <v>15</v>
      </c>
      <c r="D780" s="14">
        <f t="shared" si="612"/>
        <v>4</v>
      </c>
      <c r="E780" s="14">
        <f t="shared" si="613"/>
        <v>4</v>
      </c>
      <c r="F780" s="53">
        <f t="shared" si="614"/>
        <v>44526</v>
      </c>
      <c r="G780" s="66">
        <f t="shared" si="615"/>
        <v>3.2</v>
      </c>
      <c r="H780" s="66">
        <f t="shared" si="604"/>
        <v>0.1</v>
      </c>
      <c r="I780" s="172">
        <f t="shared" si="616"/>
        <v>3.8999999999999998E-3</v>
      </c>
      <c r="J780" s="14">
        <f t="shared" si="617"/>
        <v>6</v>
      </c>
      <c r="K780" s="18">
        <f t="shared" si="618"/>
        <v>0.11161561196321373</v>
      </c>
      <c r="L780" s="18">
        <f t="shared" si="619"/>
        <v>6.6666666666666671E-3</v>
      </c>
      <c r="M780" s="6">
        <f t="shared" si="620"/>
        <v>1178.8855599019801</v>
      </c>
      <c r="N780" s="6">
        <f t="shared" si="654"/>
        <v>4.5976536836177218</v>
      </c>
      <c r="O780" s="6">
        <f t="shared" si="621"/>
        <v>1311259.1407638649</v>
      </c>
      <c r="P780" s="6">
        <f>IF($B780&lt;$D$12,0,IF('Plot Data'!X730&gt;0,'Plot Data'!X730,MAX(0,MIN($D$15,$O780))))</f>
        <v>7870.3703703703704</v>
      </c>
      <c r="Q780" s="97">
        <f t="shared" si="622"/>
        <v>3920.9446700917183</v>
      </c>
      <c r="R780" s="97">
        <f t="shared" si="623"/>
        <v>3949.4257002786517</v>
      </c>
      <c r="S780" s="6">
        <f t="shared" si="624"/>
        <v>996.46306815358059</v>
      </c>
      <c r="T780" s="6"/>
      <c r="U780" s="6"/>
      <c r="V780" s="6">
        <f t="shared" si="625"/>
        <v>182.42249174839944</v>
      </c>
      <c r="W780" s="149">
        <f t="shared" si="655"/>
        <v>0.56970235843662076</v>
      </c>
      <c r="X780" s="97">
        <f t="shared" si="626"/>
        <v>3801.2819097785828</v>
      </c>
      <c r="Y780" s="6">
        <f t="shared" si="627"/>
        <v>356.67090244692173</v>
      </c>
      <c r="Z780" s="6">
        <f t="shared" si="628"/>
        <v>1063.9319445849974</v>
      </c>
      <c r="AA780" s="6">
        <f t="shared" si="629"/>
        <v>1355.3494292983025</v>
      </c>
      <c r="AB780" s="6">
        <f t="shared" si="630"/>
        <v>67.332072007712711</v>
      </c>
      <c r="AC780" s="6">
        <f t="shared" si="631"/>
        <v>136.79398986208233</v>
      </c>
      <c r="AD780" s="6">
        <f t="array" ref="AD780">SUM(($A780-A750:A780=J750:J780)*(N750:N780))</f>
        <v>6.5648770207519886</v>
      </c>
      <c r="AE780" s="6">
        <f t="shared" si="610"/>
        <v>7489367.6272817431</v>
      </c>
      <c r="AF780" s="6">
        <f t="shared" si="656"/>
        <v>1295766.8882589086</v>
      </c>
      <c r="AG780" s="6">
        <f t="shared" si="657"/>
        <v>238053.51154540796</v>
      </c>
      <c r="AH780" s="6">
        <f t="shared" si="632"/>
        <v>3845973.6139777745</v>
      </c>
      <c r="AI780" s="6">
        <f t="shared" si="633"/>
        <v>790285.59429265989</v>
      </c>
      <c r="AJ780" s="6">
        <f t="shared" si="634"/>
        <v>3933.3904260905801</v>
      </c>
      <c r="AK780" s="6">
        <f t="shared" si="635"/>
        <v>5941.07349204194</v>
      </c>
      <c r="AL780" s="6">
        <f t="shared" si="636"/>
        <v>1381.9360997601341</v>
      </c>
      <c r="AM780" s="6">
        <f t="shared" si="607"/>
        <v>11256.400017892654</v>
      </c>
      <c r="AN780" s="6">
        <f t="shared" si="637"/>
        <v>1308031.619189081</v>
      </c>
      <c r="AO780" s="6">
        <f t="shared" si="638"/>
        <v>10632.372718274066</v>
      </c>
      <c r="AP780" s="6">
        <f t="shared" si="639"/>
        <v>7.8371283716008167</v>
      </c>
      <c r="AQ780" s="14">
        <f t="shared" si="640"/>
        <v>16</v>
      </c>
      <c r="AR780" s="146">
        <f t="shared" si="641"/>
        <v>0</v>
      </c>
      <c r="AS780" s="146">
        <f t="shared" si="642"/>
        <v>0.53</v>
      </c>
      <c r="AT780" s="146">
        <f t="shared" si="643"/>
        <v>1</v>
      </c>
      <c r="AU780" s="77">
        <f t="shared" si="644"/>
        <v>0</v>
      </c>
      <c r="AV780" s="77">
        <f t="shared" si="645"/>
        <v>603.23110522189472</v>
      </c>
      <c r="AW780" s="77">
        <f t="shared" si="646"/>
        <v>31.749005537994453</v>
      </c>
      <c r="AX780" s="77">
        <f t="shared" si="647"/>
        <v>33.527064830010652</v>
      </c>
      <c r="AY780" s="6">
        <f t="shared" si="609"/>
        <v>668.50717558989982</v>
      </c>
      <c r="AZ780" s="6">
        <f t="shared" si="648"/>
        <v>955386.79312278295</v>
      </c>
      <c r="BA780" s="6">
        <f t="shared" si="649"/>
        <v>800.37289454405459</v>
      </c>
      <c r="BB780" s="6">
        <f t="shared" si="650"/>
        <v>2120205.986217909</v>
      </c>
      <c r="BC780" s="6">
        <f t="shared" si="651"/>
        <v>424041.19724358211</v>
      </c>
      <c r="BD780" s="6">
        <f t="shared" si="652"/>
        <v>84477.89968111839</v>
      </c>
      <c r="BE780" s="6">
        <f t="shared" si="653"/>
        <v>5052436.3333333293</v>
      </c>
      <c r="BF780" s="6">
        <f t="shared" si="658"/>
        <v>3845973.6139777745</v>
      </c>
      <c r="BG780" s="6"/>
      <c r="BH780" s="6"/>
      <c r="BI780" s="51">
        <f t="shared" si="608"/>
        <v>0.20479972090260642</v>
      </c>
      <c r="BT780" s="18"/>
    </row>
    <row r="781" spans="1:72">
      <c r="A781">
        <f t="shared" si="605"/>
        <v>758</v>
      </c>
      <c r="B781" s="30">
        <f t="shared" si="606"/>
        <v>44527</v>
      </c>
      <c r="C781" s="14">
        <f t="shared" si="611"/>
        <v>15</v>
      </c>
      <c r="D781" s="14">
        <f t="shared" si="612"/>
        <v>4</v>
      </c>
      <c r="E781" s="14">
        <f t="shared" si="613"/>
        <v>4</v>
      </c>
      <c r="F781" s="53">
        <f t="shared" si="614"/>
        <v>44527</v>
      </c>
      <c r="G781" s="66">
        <f t="shared" si="615"/>
        <v>3.2</v>
      </c>
      <c r="H781" s="66">
        <f t="shared" si="604"/>
        <v>0.1</v>
      </c>
      <c r="I781" s="172">
        <f t="shared" si="616"/>
        <v>3.8999999999999998E-3</v>
      </c>
      <c r="J781" s="14">
        <f t="shared" si="617"/>
        <v>6</v>
      </c>
      <c r="K781" s="18">
        <f t="shared" si="618"/>
        <v>0.11139673692749551</v>
      </c>
      <c r="L781" s="18">
        <f t="shared" si="619"/>
        <v>6.6666666666666671E-3</v>
      </c>
      <c r="M781" s="6">
        <f t="shared" si="620"/>
        <v>1109.195966719989</v>
      </c>
      <c r="N781" s="6">
        <f t="shared" si="654"/>
        <v>4.3258642702079566</v>
      </c>
      <c r="O781" s="6">
        <f t="shared" si="621"/>
        <v>1303958.2098409431</v>
      </c>
      <c r="P781" s="6">
        <f>IF($B781&lt;$D$12,0,IF('Plot Data'!X731&gt;0,'Plot Data'!X731,MAX(0,MIN($D$15,$O781))))</f>
        <v>7870.3703703703704</v>
      </c>
      <c r="Q781" s="97">
        <f t="shared" si="622"/>
        <v>3916.6491935104682</v>
      </c>
      <c r="R781" s="97">
        <f t="shared" si="623"/>
        <v>3953.7211768599022</v>
      </c>
      <c r="S781" s="6">
        <f t="shared" si="624"/>
        <v>937.04543664268397</v>
      </c>
      <c r="T781" s="6"/>
      <c r="U781" s="6"/>
      <c r="V781" s="6">
        <f t="shared" si="625"/>
        <v>172.15053007730489</v>
      </c>
      <c r="W781" s="149">
        <f t="shared" si="655"/>
        <v>0.56929037307100083</v>
      </c>
      <c r="X781" s="97">
        <f t="shared" si="626"/>
        <v>3794.3424304750006</v>
      </c>
      <c r="Y781" s="6">
        <f t="shared" si="627"/>
        <v>336.66036003856357</v>
      </c>
      <c r="Z781" s="6">
        <f t="shared" si="628"/>
        <v>1001.9227801410718</v>
      </c>
      <c r="AA781" s="6">
        <f t="shared" si="629"/>
        <v>1279.3093681465414</v>
      </c>
      <c r="AB781" s="6">
        <f t="shared" si="630"/>
        <v>63.524294062466041</v>
      </c>
      <c r="AC781" s="6">
        <f t="shared" si="631"/>
        <v>130.10328153288233</v>
      </c>
      <c r="AD781" s="6">
        <f t="array" ref="AD781">SUM(($A781-A751:A781=J751:J781)*(N751:N781))</f>
        <v>6.1936186710904391</v>
      </c>
      <c r="AE781" s="6">
        <f t="shared" si="610"/>
        <v>7489361.4336630721</v>
      </c>
      <c r="AF781" s="6">
        <f t="shared" si="656"/>
        <v>1290913.1936287556</v>
      </c>
      <c r="AG781" s="6">
        <f t="shared" si="657"/>
        <v>238003.66777836613</v>
      </c>
      <c r="AH781" s="6">
        <f t="shared" si="632"/>
        <v>3849767.9564082497</v>
      </c>
      <c r="AI781" s="6">
        <f t="shared" si="633"/>
        <v>794239.31546951982</v>
      </c>
      <c r="AJ781" s="6">
        <f t="shared" si="634"/>
        <v>3704.0032526309342</v>
      </c>
      <c r="AK781" s="6">
        <f t="shared" si="635"/>
        <v>5600.1626099740042</v>
      </c>
      <c r="AL781" s="6">
        <f t="shared" si="636"/>
        <v>1309.1634936186272</v>
      </c>
      <c r="AM781" s="6">
        <f t="shared" si="607"/>
        <v>10613.329356223567</v>
      </c>
      <c r="AN781" s="6">
        <f t="shared" si="637"/>
        <v>1305823.9710219391</v>
      </c>
      <c r="AO781" s="6">
        <f t="shared" si="638"/>
        <v>10638.566336945156</v>
      </c>
      <c r="AP781" s="6">
        <f t="shared" si="639"/>
        <v>7.4055823951875936</v>
      </c>
      <c r="AQ781" s="14">
        <f t="shared" si="640"/>
        <v>16</v>
      </c>
      <c r="AR781" s="146">
        <f t="shared" si="641"/>
        <v>0</v>
      </c>
      <c r="AS781" s="146">
        <f t="shared" si="642"/>
        <v>0.53</v>
      </c>
      <c r="AT781" s="146">
        <f t="shared" si="643"/>
        <v>1</v>
      </c>
      <c r="AU781" s="77">
        <f t="shared" si="644"/>
        <v>0</v>
      </c>
      <c r="AV781" s="77">
        <f t="shared" si="645"/>
        <v>568.58775585182707</v>
      </c>
      <c r="AW781" s="77">
        <f t="shared" si="646"/>
        <v>29.925671360622474</v>
      </c>
      <c r="AX781" s="77">
        <f t="shared" si="647"/>
        <v>31.646073843624976</v>
      </c>
      <c r="AY781" s="6">
        <f t="shared" si="609"/>
        <v>630.15950105607453</v>
      </c>
      <c r="AZ781" s="6">
        <f t="shared" si="648"/>
        <v>956016.95262383902</v>
      </c>
      <c r="BA781" s="6">
        <f t="shared" si="649"/>
        <v>755.61902602863427</v>
      </c>
      <c r="BB781" s="6">
        <f t="shared" si="650"/>
        <v>2121315.1821846291</v>
      </c>
      <c r="BC781" s="6">
        <f t="shared" si="651"/>
        <v>424263.03643692611</v>
      </c>
      <c r="BD781" s="6">
        <f t="shared" si="652"/>
        <v>84541.423975180849</v>
      </c>
      <c r="BE781" s="6">
        <f t="shared" si="653"/>
        <v>5060306.7037036996</v>
      </c>
      <c r="BF781" s="6">
        <f t="shared" si="658"/>
        <v>3849767.9564082497</v>
      </c>
      <c r="BG781" s="6"/>
      <c r="BH781" s="6"/>
      <c r="BI781" s="51">
        <f t="shared" si="608"/>
        <v>0.20414515642614983</v>
      </c>
      <c r="BT781" s="18"/>
    </row>
    <row r="782" spans="1:72">
      <c r="A782">
        <f t="shared" si="605"/>
        <v>759</v>
      </c>
      <c r="B782" s="30">
        <f t="shared" si="606"/>
        <v>44528</v>
      </c>
      <c r="C782" s="14">
        <f t="shared" si="611"/>
        <v>15</v>
      </c>
      <c r="D782" s="14">
        <f t="shared" si="612"/>
        <v>4</v>
      </c>
      <c r="E782" s="14">
        <f t="shared" si="613"/>
        <v>4</v>
      </c>
      <c r="F782" s="53">
        <f t="shared" si="614"/>
        <v>44528</v>
      </c>
      <c r="G782" s="66">
        <f t="shared" si="615"/>
        <v>3.2</v>
      </c>
      <c r="H782" s="66">
        <f t="shared" si="604"/>
        <v>0.1</v>
      </c>
      <c r="I782" s="172">
        <f t="shared" si="616"/>
        <v>3.8999999999999998E-3</v>
      </c>
      <c r="J782" s="14">
        <f t="shared" si="617"/>
        <v>6</v>
      </c>
      <c r="K782" s="18">
        <f t="shared" si="618"/>
        <v>0.1111808602605546</v>
      </c>
      <c r="L782" s="18">
        <f t="shared" si="619"/>
        <v>6.6666666666666671E-3</v>
      </c>
      <c r="M782" s="6">
        <f t="shared" si="620"/>
        <v>1043.1729212354264</v>
      </c>
      <c r="N782" s="6">
        <f t="shared" si="654"/>
        <v>4.0683743928181633</v>
      </c>
      <c r="O782" s="6">
        <f t="shared" si="621"/>
        <v>1296629.1849571215</v>
      </c>
      <c r="P782" s="6">
        <f>IF($B782&lt;$D$12,0,IF('Plot Data'!X732&gt;0,'Plot Data'!X732,MAX(0,MIN($D$15,$O782))))</f>
        <v>7870.3703703703704</v>
      </c>
      <c r="Q782" s="97">
        <f t="shared" si="622"/>
        <v>3912.5888781364733</v>
      </c>
      <c r="R782" s="97">
        <f t="shared" si="623"/>
        <v>3957.781492233898</v>
      </c>
      <c r="S782" s="6">
        <f t="shared" si="624"/>
        <v>880.78411668486171</v>
      </c>
      <c r="T782" s="6"/>
      <c r="U782" s="6"/>
      <c r="V782" s="6">
        <f t="shared" si="625"/>
        <v>162.38880455056486</v>
      </c>
      <c r="W782" s="149">
        <f t="shared" si="655"/>
        <v>0.5689019488757433</v>
      </c>
      <c r="X782" s="97">
        <f t="shared" si="626"/>
        <v>3787.6765917524885</v>
      </c>
      <c r="Y782" s="6">
        <f t="shared" si="627"/>
        <v>317.62147031233025</v>
      </c>
      <c r="Z782" s="6">
        <f t="shared" si="628"/>
        <v>943.10844792158412</v>
      </c>
      <c r="AA782" s="6">
        <f t="shared" si="629"/>
        <v>1206.9615871868548</v>
      </c>
      <c r="AB782" s="6">
        <f t="shared" si="630"/>
        <v>59.903784033951801</v>
      </c>
      <c r="AC782" s="6">
        <f t="shared" si="631"/>
        <v>123.6640048770379</v>
      </c>
      <c r="AD782" s="6">
        <f t="array" ref="AD782">SUM(($A782-A752:A782=J752:J782)*(N752:N782))</f>
        <v>5.8406189433103002</v>
      </c>
      <c r="AE782" s="6">
        <f t="shared" si="610"/>
        <v>7489355.5930441292</v>
      </c>
      <c r="AF782" s="6">
        <f t="shared" si="656"/>
        <v>1286119.8206339343</v>
      </c>
      <c r="AG782" s="6">
        <f t="shared" si="657"/>
        <v>237966.19126019956</v>
      </c>
      <c r="AH782" s="6">
        <f t="shared" si="632"/>
        <v>3853555.6330000022</v>
      </c>
      <c r="AI782" s="6">
        <f t="shared" si="633"/>
        <v>798197.09696175368</v>
      </c>
      <c r="AJ782" s="6">
        <f t="shared" si="634"/>
        <v>3486.4462556324465</v>
      </c>
      <c r="AK782" s="6">
        <f t="shared" si="635"/>
        <v>5276.4056866747824</v>
      </c>
      <c r="AL782" s="6">
        <f t="shared" si="636"/>
        <v>1239.5626538322306</v>
      </c>
      <c r="AM782" s="6">
        <f t="shared" si="607"/>
        <v>10002.414596139459</v>
      </c>
      <c r="AN782" s="6">
        <f t="shared" si="637"/>
        <v>1303514.4365920813</v>
      </c>
      <c r="AO782" s="6">
        <f t="shared" si="638"/>
        <v>10644.406955888466</v>
      </c>
      <c r="AP782" s="6">
        <f t="shared" si="639"/>
        <v>6.9943592799341525</v>
      </c>
      <c r="AQ782" s="14">
        <f t="shared" si="640"/>
        <v>16</v>
      </c>
      <c r="AR782" s="146">
        <f t="shared" si="641"/>
        <v>0</v>
      </c>
      <c r="AS782" s="146">
        <f t="shared" si="642"/>
        <v>0.53</v>
      </c>
      <c r="AT782" s="146">
        <f t="shared" si="643"/>
        <v>1</v>
      </c>
      <c r="AU782" s="77">
        <f t="shared" si="644"/>
        <v>0</v>
      </c>
      <c r="AV782" s="77">
        <f t="shared" si="645"/>
        <v>535.68973409854618</v>
      </c>
      <c r="AW782" s="77">
        <f t="shared" si="646"/>
        <v>28.194196531502428</v>
      </c>
      <c r="AX782" s="77">
        <f t="shared" si="647"/>
        <v>29.856418209359035</v>
      </c>
      <c r="AY782" s="6">
        <f t="shared" si="609"/>
        <v>593.7403488394076</v>
      </c>
      <c r="AZ782" s="6">
        <f t="shared" si="648"/>
        <v>956610.69297267846</v>
      </c>
      <c r="BA782" s="6">
        <f t="shared" si="649"/>
        <v>713.02684413350653</v>
      </c>
      <c r="BB782" s="6">
        <f t="shared" si="650"/>
        <v>2122358.3551058643</v>
      </c>
      <c r="BC782" s="6">
        <f t="shared" si="651"/>
        <v>424471.67102117318</v>
      </c>
      <c r="BD782" s="6">
        <f t="shared" si="652"/>
        <v>84601.327759214808</v>
      </c>
      <c r="BE782" s="6">
        <f t="shared" si="653"/>
        <v>5068177.07407407</v>
      </c>
      <c r="BF782" s="6">
        <f t="shared" si="658"/>
        <v>3853555.6330000022</v>
      </c>
      <c r="BG782" s="6"/>
      <c r="BH782" s="6"/>
      <c r="BI782" s="51">
        <f t="shared" si="608"/>
        <v>0.20350028690180708</v>
      </c>
      <c r="BT782" s="18"/>
    </row>
    <row r="783" spans="1:72">
      <c r="A783">
        <f t="shared" si="605"/>
        <v>760</v>
      </c>
      <c r="B783" s="30">
        <f t="shared" si="606"/>
        <v>44529</v>
      </c>
      <c r="C783" s="14">
        <f t="shared" si="611"/>
        <v>15</v>
      </c>
      <c r="D783" s="14">
        <f t="shared" si="612"/>
        <v>4</v>
      </c>
      <c r="E783" s="14">
        <f t="shared" si="613"/>
        <v>4</v>
      </c>
      <c r="F783" s="53">
        <f t="shared" si="614"/>
        <v>44529</v>
      </c>
      <c r="G783" s="66">
        <f t="shared" si="615"/>
        <v>3.2</v>
      </c>
      <c r="H783" s="66">
        <f t="shared" si="604"/>
        <v>0.1</v>
      </c>
      <c r="I783" s="172">
        <f t="shared" si="616"/>
        <v>3.8999999999999998E-3</v>
      </c>
      <c r="J783" s="14">
        <f t="shared" si="617"/>
        <v>6</v>
      </c>
      <c r="K783" s="18">
        <f t="shared" si="618"/>
        <v>0.1109678237452861</v>
      </c>
      <c r="L783" s="18">
        <f t="shared" si="619"/>
        <v>6.6666666666666671E-3</v>
      </c>
      <c r="M783" s="6">
        <f t="shared" si="620"/>
        <v>980.65836086553475</v>
      </c>
      <c r="N783" s="6">
        <f t="shared" si="654"/>
        <v>3.8245676073755854</v>
      </c>
      <c r="O783" s="6">
        <f t="shared" si="621"/>
        <v>1289273.1276067216</v>
      </c>
      <c r="P783" s="6">
        <f>IF($B783&lt;$D$12,0,IF('Plot Data'!X733&gt;0,'Plot Data'!X733,MAX(0,MIN($D$15,$O783))))</f>
        <v>7870.3703703703704</v>
      </c>
      <c r="Q783" s="97">
        <f t="shared" si="622"/>
        <v>3908.75248148215</v>
      </c>
      <c r="R783" s="97">
        <f t="shared" si="623"/>
        <v>3961.6178888882209</v>
      </c>
      <c r="S783" s="6">
        <f t="shared" si="624"/>
        <v>827.54132334832968</v>
      </c>
      <c r="T783" s="6"/>
      <c r="U783" s="6"/>
      <c r="V783" s="6">
        <f t="shared" si="625"/>
        <v>153.11703751720515</v>
      </c>
      <c r="W783" s="149">
        <f t="shared" si="655"/>
        <v>0.56853589443503338</v>
      </c>
      <c r="X783" s="97">
        <f t="shared" si="626"/>
        <v>3781.2776105699918</v>
      </c>
      <c r="Y783" s="6">
        <f t="shared" si="627"/>
        <v>299.51892016975899</v>
      </c>
      <c r="Z783" s="6">
        <f t="shared" si="628"/>
        <v>887.35677337599122</v>
      </c>
      <c r="AA783" s="6">
        <f t="shared" si="629"/>
        <v>1138.1718966450842</v>
      </c>
      <c r="AB783" s="6">
        <f t="shared" si="630"/>
        <v>56.463530869099003</v>
      </c>
      <c r="AC783" s="6">
        <f t="shared" si="631"/>
        <v>117.47289264183408</v>
      </c>
      <c r="AD783" s="6">
        <f t="array" ref="AD783">SUM(($A783-A753:A783=J753:J783)*(N753:N783))</f>
        <v>5.505194259737153</v>
      </c>
      <c r="AE783" s="6">
        <f t="shared" si="610"/>
        <v>7489350.0878498694</v>
      </c>
      <c r="AF783" s="6">
        <f t="shared" si="656"/>
        <v>1281383.5268291037</v>
      </c>
      <c r="AG783" s="6">
        <f t="shared" si="657"/>
        <v>237940.54909359451</v>
      </c>
      <c r="AH783" s="6">
        <f t="shared" si="632"/>
        <v>3857336.9106105724</v>
      </c>
      <c r="AI783" s="6">
        <f t="shared" si="633"/>
        <v>802158.7148506419</v>
      </c>
      <c r="AJ783" s="6">
        <f t="shared" si="634"/>
        <v>3280.2289229522316</v>
      </c>
      <c r="AK783" s="6">
        <f t="shared" si="635"/>
        <v>4969.1270325365904</v>
      </c>
      <c r="AL783" s="6">
        <f t="shared" si="636"/>
        <v>1173.0480977997584</v>
      </c>
      <c r="AM783" s="6">
        <f t="shared" si="607"/>
        <v>9422.4040532885792</v>
      </c>
      <c r="AN783" s="6">
        <f t="shared" si="637"/>
        <v>1301107.9824126498</v>
      </c>
      <c r="AO783" s="6">
        <f t="shared" si="638"/>
        <v>10649.912150148202</v>
      </c>
      <c r="AP783" s="6">
        <f t="shared" si="639"/>
        <v>6.6027740285977154</v>
      </c>
      <c r="AQ783" s="14">
        <f t="shared" si="640"/>
        <v>16</v>
      </c>
      <c r="AR783" s="146">
        <f t="shared" si="641"/>
        <v>0</v>
      </c>
      <c r="AS783" s="146">
        <f t="shared" si="642"/>
        <v>0.53</v>
      </c>
      <c r="AT783" s="146">
        <f t="shared" si="643"/>
        <v>1</v>
      </c>
      <c r="AU783" s="77">
        <f t="shared" si="644"/>
        <v>0</v>
      </c>
      <c r="AV783" s="77">
        <f t="shared" si="645"/>
        <v>504.46811980102967</v>
      </c>
      <c r="AW783" s="77">
        <f t="shared" si="646"/>
        <v>26.550953673738402</v>
      </c>
      <c r="AX783" s="77">
        <f t="shared" si="647"/>
        <v>28.154778495957348</v>
      </c>
      <c r="AY783" s="6">
        <f t="shared" si="609"/>
        <v>559.17385197072542</v>
      </c>
      <c r="AZ783" s="6">
        <f t="shared" si="648"/>
        <v>957169.86682464916</v>
      </c>
      <c r="BA783" s="6">
        <f t="shared" si="649"/>
        <v>672.51873223856091</v>
      </c>
      <c r="BB783" s="6">
        <f t="shared" si="650"/>
        <v>2123339.0134667298</v>
      </c>
      <c r="BC783" s="6">
        <f t="shared" si="651"/>
        <v>424667.80269334628</v>
      </c>
      <c r="BD783" s="6">
        <f t="shared" si="652"/>
        <v>84657.7912900839</v>
      </c>
      <c r="BE783" s="6">
        <f t="shared" si="653"/>
        <v>5076047.4444444403</v>
      </c>
      <c r="BF783" s="6">
        <f t="shared" si="658"/>
        <v>3857336.9106105724</v>
      </c>
      <c r="BG783" s="6"/>
      <c r="BH783" s="6"/>
      <c r="BI783" s="51">
        <f t="shared" si="608"/>
        <v>0.20286460882467355</v>
      </c>
      <c r="BT783" s="18"/>
    </row>
    <row r="784" spans="1:72">
      <c r="A784">
        <f t="shared" si="605"/>
        <v>761</v>
      </c>
      <c r="B784" s="30">
        <f t="shared" si="606"/>
        <v>44530</v>
      </c>
      <c r="C784" s="14">
        <f t="shared" si="611"/>
        <v>15</v>
      </c>
      <c r="D784" s="14">
        <f t="shared" si="612"/>
        <v>4</v>
      </c>
      <c r="E784" s="14">
        <f t="shared" si="613"/>
        <v>4</v>
      </c>
      <c r="F784" s="53">
        <f t="shared" si="614"/>
        <v>44530</v>
      </c>
      <c r="G784" s="66">
        <f t="shared" si="615"/>
        <v>3.2</v>
      </c>
      <c r="H784" s="66">
        <f t="shared" si="604"/>
        <v>0.1</v>
      </c>
      <c r="I784" s="172">
        <f t="shared" si="616"/>
        <v>3.8999999999999998E-3</v>
      </c>
      <c r="J784" s="14">
        <f t="shared" si="617"/>
        <v>6</v>
      </c>
      <c r="K784" s="18">
        <f t="shared" si="618"/>
        <v>0.11075747516484068</v>
      </c>
      <c r="L784" s="18">
        <f t="shared" si="619"/>
        <v>6.6666666666666671E-3</v>
      </c>
      <c r="M784" s="6">
        <f t="shared" si="620"/>
        <v>921.49815801798206</v>
      </c>
      <c r="N784" s="6">
        <f t="shared" si="654"/>
        <v>3.5938428162701297</v>
      </c>
      <c r="O784" s="6">
        <f t="shared" si="621"/>
        <v>1281891.0867826529</v>
      </c>
      <c r="P784" s="6">
        <f>IF($B784&lt;$D$12,0,IF('Plot Data'!X734&gt;0,'Plot Data'!X734,MAX(0,MIN($D$15,$O784))))</f>
        <v>7870.3703703703704</v>
      </c>
      <c r="Q784" s="97">
        <f t="shared" si="622"/>
        <v>3905.1291772097702</v>
      </c>
      <c r="R784" s="97">
        <f t="shared" si="623"/>
        <v>3965.2411931606011</v>
      </c>
      <c r="S784" s="6">
        <f t="shared" si="624"/>
        <v>777.18281333131608</v>
      </c>
      <c r="T784" s="6"/>
      <c r="U784" s="6"/>
      <c r="V784" s="6">
        <f t="shared" si="625"/>
        <v>144.31534468666607</v>
      </c>
      <c r="W784" s="149">
        <f t="shared" si="655"/>
        <v>0.56819106689771492</v>
      </c>
      <c r="X784" s="97">
        <f t="shared" si="626"/>
        <v>3775.1386117207885</v>
      </c>
      <c r="Y784" s="6">
        <f t="shared" si="627"/>
        <v>282.31765434549504</v>
      </c>
      <c r="Z784" s="6">
        <f t="shared" si="628"/>
        <v>834.53833698834114</v>
      </c>
      <c r="AA784" s="6">
        <f t="shared" si="629"/>
        <v>1072.8070865128811</v>
      </c>
      <c r="AB784" s="6">
        <f t="shared" si="630"/>
        <v>53.196597229249868</v>
      </c>
      <c r="AC784" s="6">
        <f t="shared" si="631"/>
        <v>111.52612213717457</v>
      </c>
      <c r="AD784" s="6">
        <f t="array" ref="AD784">SUM(($A784-A754:A784=J754:J784)*(N754:N784))</f>
        <v>5.1866682298518612</v>
      </c>
      <c r="AE784" s="6">
        <f t="shared" si="610"/>
        <v>7489344.9011816392</v>
      </c>
      <c r="AF784" s="6">
        <f t="shared" si="656"/>
        <v>1276701.2148385628</v>
      </c>
      <c r="AG784" s="6">
        <f t="shared" si="657"/>
        <v>237926.22431439682</v>
      </c>
      <c r="AH784" s="6">
        <f t="shared" si="632"/>
        <v>3861112.0492222933</v>
      </c>
      <c r="AI784" s="6">
        <f t="shared" si="633"/>
        <v>806123.95604380255</v>
      </c>
      <c r="AJ784" s="6">
        <f t="shared" si="634"/>
        <v>3084.8710896363777</v>
      </c>
      <c r="AK784" s="6">
        <f t="shared" si="635"/>
        <v>4677.6616857828003</v>
      </c>
      <c r="AL784" s="6">
        <f t="shared" si="636"/>
        <v>1109.5319046619818</v>
      </c>
      <c r="AM784" s="6">
        <f t="shared" si="607"/>
        <v>8872.064680081161</v>
      </c>
      <c r="AN784" s="6">
        <f t="shared" si="637"/>
        <v>1298609.3920824847</v>
      </c>
      <c r="AO784" s="6">
        <f t="shared" si="638"/>
        <v>10655.098818378054</v>
      </c>
      <c r="AP784" s="6">
        <f t="shared" si="639"/>
        <v>6.2301409035163875</v>
      </c>
      <c r="AQ784" s="14">
        <f t="shared" si="640"/>
        <v>16</v>
      </c>
      <c r="AR784" s="146">
        <f t="shared" si="641"/>
        <v>0</v>
      </c>
      <c r="AS784" s="146">
        <f t="shared" si="642"/>
        <v>0.53</v>
      </c>
      <c r="AT784" s="146">
        <f t="shared" si="643"/>
        <v>1</v>
      </c>
      <c r="AU784" s="77">
        <f t="shared" si="644"/>
        <v>0</v>
      </c>
      <c r="AV784" s="77">
        <f t="shared" si="645"/>
        <v>474.85510352851765</v>
      </c>
      <c r="AW784" s="77">
        <f t="shared" si="646"/>
        <v>24.992373869921977</v>
      </c>
      <c r="AX784" s="77">
        <f t="shared" si="647"/>
        <v>26.537859508476529</v>
      </c>
      <c r="AY784" s="6">
        <f t="shared" si="609"/>
        <v>526.38533690691622</v>
      </c>
      <c r="AZ784" s="6">
        <f t="shared" si="648"/>
        <v>957696.25216155604</v>
      </c>
      <c r="BA784" s="6">
        <f t="shared" si="649"/>
        <v>634.0175425443033</v>
      </c>
      <c r="BB784" s="6">
        <f t="shared" si="650"/>
        <v>2124260.5116247479</v>
      </c>
      <c r="BC784" s="6">
        <f t="shared" si="651"/>
        <v>424852.10232494987</v>
      </c>
      <c r="BD784" s="6">
        <f t="shared" si="652"/>
        <v>84710.987887313153</v>
      </c>
      <c r="BE784" s="6">
        <f t="shared" si="653"/>
        <v>5083917.8148148106</v>
      </c>
      <c r="BF784" s="6">
        <f t="shared" si="658"/>
        <v>3861112.0492222933</v>
      </c>
      <c r="BG784" s="6"/>
      <c r="BH784" s="6"/>
      <c r="BI784" s="51">
        <f t="shared" si="608"/>
        <v>0.20223764015915299</v>
      </c>
      <c r="BT784" s="18"/>
    </row>
    <row r="785" spans="1:72">
      <c r="A785">
        <f t="shared" si="605"/>
        <v>762</v>
      </c>
      <c r="B785" s="30">
        <f t="shared" si="606"/>
        <v>44531</v>
      </c>
      <c r="C785" s="14">
        <f t="shared" si="611"/>
        <v>16</v>
      </c>
      <c r="D785" s="14">
        <f t="shared" si="612"/>
        <v>4</v>
      </c>
      <c r="E785" s="14">
        <f t="shared" si="613"/>
        <v>4</v>
      </c>
      <c r="F785" s="53">
        <f t="shared" si="614"/>
        <v>44531</v>
      </c>
      <c r="G785" s="66">
        <f t="shared" si="615"/>
        <v>3.2</v>
      </c>
      <c r="H785" s="66">
        <f t="shared" si="604"/>
        <v>0.1</v>
      </c>
      <c r="I785" s="172">
        <f t="shared" si="616"/>
        <v>3.8999999999999998E-3</v>
      </c>
      <c r="J785" s="14">
        <f t="shared" si="617"/>
        <v>6</v>
      </c>
      <c r="K785" s="18">
        <f t="shared" si="618"/>
        <v>0.11054966821893372</v>
      </c>
      <c r="L785" s="18">
        <f t="shared" si="619"/>
        <v>6.6666666666666671E-3</v>
      </c>
      <c r="M785" s="6">
        <f t="shared" si="620"/>
        <v>865.54230222560216</v>
      </c>
      <c r="N785" s="6">
        <f t="shared" si="654"/>
        <v>3.3756149786798484</v>
      </c>
      <c r="O785" s="6">
        <f t="shared" si="621"/>
        <v>1274484.0962115135</v>
      </c>
      <c r="P785" s="6">
        <f>IF($B785&lt;$D$12,0,IF('Plot Data'!X735&gt;0,'Plot Data'!X735,MAX(0,MIN($D$15,$O785))))</f>
        <v>7870.3703703703704</v>
      </c>
      <c r="Q785" s="97">
        <f t="shared" si="622"/>
        <v>3901.708549670619</v>
      </c>
      <c r="R785" s="97">
        <f t="shared" si="623"/>
        <v>3968.6618206997518</v>
      </c>
      <c r="S785" s="6">
        <f t="shared" si="624"/>
        <v>729.57803363418202</v>
      </c>
      <c r="T785" s="6"/>
      <c r="U785" s="6"/>
      <c r="V785" s="6">
        <f t="shared" si="625"/>
        <v>135.96426859142028</v>
      </c>
      <c r="W785" s="149">
        <f t="shared" si="655"/>
        <v>0.56786637094184234</v>
      </c>
      <c r="X785" s="97">
        <f t="shared" si="626"/>
        <v>3769.2526468616597</v>
      </c>
      <c r="Y785" s="6">
        <f t="shared" si="627"/>
        <v>265.98298614624935</v>
      </c>
      <c r="Z785" s="6">
        <f t="shared" si="628"/>
        <v>784.5266886924278</v>
      </c>
      <c r="AA785" s="6">
        <f t="shared" si="629"/>
        <v>1010.7353473557474</v>
      </c>
      <c r="AB785" s="6">
        <f t="shared" si="630"/>
        <v>50.096139007053587</v>
      </c>
      <c r="AC785" s="6">
        <f t="shared" si="631"/>
        <v>105.81938056260149</v>
      </c>
      <c r="AD785" s="6">
        <f t="array" ref="AD785">SUM(($A785-A755:A785=J755:J785)*(N755:N785))</f>
        <v>4.884373553187725</v>
      </c>
      <c r="AE785" s="6">
        <f t="shared" si="610"/>
        <v>7489340.0168080861</v>
      </c>
      <c r="AF785" s="6">
        <f t="shared" si="656"/>
        <v>1272069.9282552579</v>
      </c>
      <c r="AG785" s="6">
        <f t="shared" si="657"/>
        <v>237922.71594861435</v>
      </c>
      <c r="AH785" s="6">
        <f t="shared" si="632"/>
        <v>3864881.3018691549</v>
      </c>
      <c r="AI785" s="6">
        <f t="shared" si="633"/>
        <v>810092.61786450236</v>
      </c>
      <c r="AJ785" s="6">
        <f t="shared" si="634"/>
        <v>2899.9037170233028</v>
      </c>
      <c r="AK785" s="6">
        <f t="shared" si="635"/>
        <v>4401.3568881124274</v>
      </c>
      <c r="AL785" s="6">
        <f t="shared" si="636"/>
        <v>1048.9242895532461</v>
      </c>
      <c r="AM785" s="6">
        <f t="shared" si="607"/>
        <v>8350.1848946889768</v>
      </c>
      <c r="AN785" s="6">
        <f t="shared" si="637"/>
        <v>1296023.2679758496</v>
      </c>
      <c r="AO785" s="6">
        <f t="shared" si="638"/>
        <v>10659.983191931242</v>
      </c>
      <c r="AP785" s="6">
        <f t="shared" si="639"/>
        <v>5.8757761822346639</v>
      </c>
      <c r="AQ785" s="14">
        <f t="shared" si="640"/>
        <v>16</v>
      </c>
      <c r="AR785" s="146">
        <f t="shared" si="641"/>
        <v>0</v>
      </c>
      <c r="AS785" s="146">
        <f t="shared" si="642"/>
        <v>0.53</v>
      </c>
      <c r="AT785" s="146">
        <f t="shared" si="643"/>
        <v>1</v>
      </c>
      <c r="AU785" s="77">
        <f t="shared" si="644"/>
        <v>0</v>
      </c>
      <c r="AV785" s="77">
        <f t="shared" si="645"/>
        <v>446.78413539481159</v>
      </c>
      <c r="AW785" s="77">
        <f t="shared" si="646"/>
        <v>23.514954494463765</v>
      </c>
      <c r="AX785" s="77">
        <f t="shared" si="647"/>
        <v>25.00240069774744</v>
      </c>
      <c r="AY785" s="6">
        <f t="shared" si="609"/>
        <v>495.30149058702278</v>
      </c>
      <c r="AZ785" s="6">
        <f t="shared" si="648"/>
        <v>958191.55365214311</v>
      </c>
      <c r="BA785" s="6">
        <f t="shared" si="649"/>
        <v>597.44684930287099</v>
      </c>
      <c r="BB785" s="6">
        <f t="shared" si="650"/>
        <v>2125126.0539269736</v>
      </c>
      <c r="BC785" s="6">
        <f t="shared" si="651"/>
        <v>425025.210785395</v>
      </c>
      <c r="BD785" s="6">
        <f t="shared" si="652"/>
        <v>84761.084026320212</v>
      </c>
      <c r="BE785" s="6">
        <f t="shared" si="653"/>
        <v>5091788.185185181</v>
      </c>
      <c r="BF785" s="6">
        <f t="shared" si="658"/>
        <v>3864881.3018691549</v>
      </c>
      <c r="BG785" s="6"/>
      <c r="BH785" s="6"/>
      <c r="BI785" s="51">
        <f t="shared" si="608"/>
        <v>0.20161891980001495</v>
      </c>
      <c r="BT785" s="18"/>
    </row>
    <row r="786" spans="1:72">
      <c r="A786">
        <f t="shared" si="605"/>
        <v>763</v>
      </c>
      <c r="B786" s="30">
        <f t="shared" si="606"/>
        <v>44532</v>
      </c>
      <c r="C786" s="14">
        <f t="shared" si="611"/>
        <v>16</v>
      </c>
      <c r="D786" s="14">
        <f t="shared" si="612"/>
        <v>4</v>
      </c>
      <c r="E786" s="14">
        <f t="shared" si="613"/>
        <v>4</v>
      </c>
      <c r="F786" s="53">
        <f t="shared" si="614"/>
        <v>44532</v>
      </c>
      <c r="G786" s="66">
        <f t="shared" si="615"/>
        <v>3.2</v>
      </c>
      <c r="H786" s="66">
        <f t="shared" si="604"/>
        <v>0.1</v>
      </c>
      <c r="I786" s="172">
        <f t="shared" si="616"/>
        <v>3.8999999999999998E-3</v>
      </c>
      <c r="J786" s="14">
        <f t="shared" si="617"/>
        <v>6</v>
      </c>
      <c r="K786" s="18">
        <f t="shared" si="618"/>
        <v>0.11034426242647444</v>
      </c>
      <c r="L786" s="18">
        <f t="shared" si="619"/>
        <v>6.6666666666666671E-3</v>
      </c>
      <c r="M786" s="6">
        <f t="shared" si="620"/>
        <v>812.64504485419832</v>
      </c>
      <c r="N786" s="6">
        <f t="shared" si="654"/>
        <v>3.1693156749313731</v>
      </c>
      <c r="O786" s="6">
        <f t="shared" si="621"/>
        <v>1267053.1719412059</v>
      </c>
      <c r="P786" s="6">
        <f>IF($B786&lt;$D$12,0,IF('Plot Data'!X736&gt;0,'Plot Data'!X736,MAX(0,MIN($D$15,$O786))))</f>
        <v>7870.3703703703704</v>
      </c>
      <c r="Q786" s="97">
        <f t="shared" si="622"/>
        <v>3898.4805874928138</v>
      </c>
      <c r="R786" s="97">
        <f t="shared" si="623"/>
        <v>3971.8897828775575</v>
      </c>
      <c r="S786" s="6">
        <f t="shared" si="624"/>
        <v>684.60023820162394</v>
      </c>
      <c r="T786" s="6"/>
      <c r="U786" s="6"/>
      <c r="V786" s="6">
        <f t="shared" si="625"/>
        <v>128.04480665257441</v>
      </c>
      <c r="W786" s="149">
        <f t="shared" si="655"/>
        <v>0.5675607576699786</v>
      </c>
      <c r="X786" s="97">
        <f t="shared" si="626"/>
        <v>3763.6127074355154</v>
      </c>
      <c r="Y786" s="6">
        <f t="shared" si="627"/>
        <v>250.48069503526796</v>
      </c>
      <c r="Z786" s="6">
        <f t="shared" si="628"/>
        <v>737.1985264143857</v>
      </c>
      <c r="AA786" s="6">
        <f t="shared" si="629"/>
        <v>951.82664113401825</v>
      </c>
      <c r="AB786" s="6">
        <f t="shared" si="630"/>
        <v>47.155422396079203</v>
      </c>
      <c r="AC786" s="6">
        <f t="shared" si="631"/>
        <v>100.34792618741515</v>
      </c>
      <c r="AD786" s="6">
        <f t="array" ref="AD786">SUM(($A786-A756:A786=J756:J786)*(N756:N786))</f>
        <v>4.5976536836177218</v>
      </c>
      <c r="AE786" s="6">
        <f t="shared" si="610"/>
        <v>7489335.4191544028</v>
      </c>
      <c r="AF786" s="6">
        <f t="shared" si="656"/>
        <v>1267486.8474295633</v>
      </c>
      <c r="AG786" s="6">
        <f t="shared" si="657"/>
        <v>237929.53902201907</v>
      </c>
      <c r="AH786" s="6">
        <f t="shared" si="632"/>
        <v>3868644.9145765905</v>
      </c>
      <c r="AI786" s="6">
        <f t="shared" si="633"/>
        <v>814064.50764737988</v>
      </c>
      <c r="AJ786" s="6">
        <f t="shared" si="634"/>
        <v>2724.8695404278474</v>
      </c>
      <c r="AK786" s="6">
        <f t="shared" si="635"/>
        <v>4139.5733509967158</v>
      </c>
      <c r="AL786" s="6">
        <f t="shared" si="636"/>
        <v>991.13413207829262</v>
      </c>
      <c r="AM786" s="6">
        <f t="shared" si="607"/>
        <v>7855.5770235028558</v>
      </c>
      <c r="AN786" s="6">
        <f t="shared" si="637"/>
        <v>1293354.0334553286</v>
      </c>
      <c r="AO786" s="6">
        <f t="shared" si="638"/>
        <v>10664.580845614859</v>
      </c>
      <c r="AP786" s="6">
        <f t="shared" si="639"/>
        <v>5.5390006230778193</v>
      </c>
      <c r="AQ786" s="14">
        <f t="shared" si="640"/>
        <v>16</v>
      </c>
      <c r="AR786" s="146">
        <f t="shared" si="641"/>
        <v>0</v>
      </c>
      <c r="AS786" s="146">
        <f t="shared" si="642"/>
        <v>0.53</v>
      </c>
      <c r="AT786" s="146">
        <f t="shared" si="643"/>
        <v>1</v>
      </c>
      <c r="AU786" s="77">
        <f t="shared" si="644"/>
        <v>0</v>
      </c>
      <c r="AV786" s="77">
        <f t="shared" si="645"/>
        <v>420.19005267362979</v>
      </c>
      <c r="AW786" s="77">
        <f t="shared" si="646"/>
        <v>22.11526593019104</v>
      </c>
      <c r="AX786" s="77">
        <f t="shared" si="647"/>
        <v>23.545185333315185</v>
      </c>
      <c r="AY786" s="6">
        <f t="shared" si="609"/>
        <v>465.85050393713601</v>
      </c>
      <c r="AZ786" s="6">
        <f t="shared" si="648"/>
        <v>958657.40415608021</v>
      </c>
      <c r="BA786" s="6">
        <f t="shared" si="649"/>
        <v>562.73117269816737</v>
      </c>
      <c r="BB786" s="6">
        <f t="shared" si="650"/>
        <v>2125938.698971828</v>
      </c>
      <c r="BC786" s="6">
        <f t="shared" si="651"/>
        <v>425187.73979436583</v>
      </c>
      <c r="BD786" s="6">
        <f t="shared" si="652"/>
        <v>84808.239448716296</v>
      </c>
      <c r="BE786" s="6">
        <f t="shared" si="653"/>
        <v>5099658.5555555513</v>
      </c>
      <c r="BF786" s="6">
        <f t="shared" si="658"/>
        <v>3868644.9145765905</v>
      </c>
      <c r="BG786" s="6"/>
      <c r="BH786" s="6"/>
      <c r="BI786" s="51">
        <f t="shared" si="608"/>
        <v>0.20100800701239713</v>
      </c>
      <c r="BT786" s="18"/>
    </row>
    <row r="787" spans="1:72">
      <c r="A787">
        <f t="shared" si="605"/>
        <v>764</v>
      </c>
      <c r="B787" s="30">
        <f t="shared" si="606"/>
        <v>44533</v>
      </c>
      <c r="C787" s="14">
        <f t="shared" si="611"/>
        <v>16</v>
      </c>
      <c r="D787" s="14">
        <f t="shared" si="612"/>
        <v>4</v>
      </c>
      <c r="E787" s="14">
        <f t="shared" si="613"/>
        <v>4</v>
      </c>
      <c r="F787" s="53">
        <f t="shared" si="614"/>
        <v>44533</v>
      </c>
      <c r="G787" s="66">
        <f t="shared" si="615"/>
        <v>3.2</v>
      </c>
      <c r="H787" s="66">
        <f t="shared" si="604"/>
        <v>0.1</v>
      </c>
      <c r="I787" s="172">
        <f t="shared" si="616"/>
        <v>3.8999999999999998E-3</v>
      </c>
      <c r="J787" s="14">
        <f t="shared" si="617"/>
        <v>6</v>
      </c>
      <c r="K787" s="18">
        <f t="shared" si="618"/>
        <v>0.11014112301658978</v>
      </c>
      <c r="L787" s="18">
        <f t="shared" si="619"/>
        <v>6.6666666666666671E-3</v>
      </c>
      <c r="M787" s="6">
        <f t="shared" si="620"/>
        <v>762.66500982527009</v>
      </c>
      <c r="N787" s="6">
        <f t="shared" si="654"/>
        <v>2.9743935383185534</v>
      </c>
      <c r="O787" s="6">
        <f t="shared" si="621"/>
        <v>1259599.3102557138</v>
      </c>
      <c r="P787" s="6">
        <f>IF($B787&lt;$D$12,0,IF('Plot Data'!X737&gt;0,'Plot Data'!X737,MAX(0,MIN($D$15,$O787))))</f>
        <v>7870.3703703703704</v>
      </c>
      <c r="Q787" s="97">
        <f t="shared" si="622"/>
        <v>3895.435676345789</v>
      </c>
      <c r="R787" s="97">
        <f t="shared" si="623"/>
        <v>3974.9346940245809</v>
      </c>
      <c r="S787" s="6">
        <f t="shared" si="624"/>
        <v>642.12657550965139</v>
      </c>
      <c r="T787" s="6"/>
      <c r="U787" s="6"/>
      <c r="V787" s="6">
        <f t="shared" si="625"/>
        <v>120.53843431561873</v>
      </c>
      <c r="W787" s="149">
        <f t="shared" si="655"/>
        <v>0.56727322344707498</v>
      </c>
      <c r="X787" s="97">
        <f t="shared" si="626"/>
        <v>3758.2117511147035</v>
      </c>
      <c r="Y787" s="6">
        <f t="shared" si="627"/>
        <v>235.77711198039603</v>
      </c>
      <c r="Z787" s="6">
        <f t="shared" si="628"/>
        <v>692.43384178048177</v>
      </c>
      <c r="AA787" s="6">
        <f t="shared" si="629"/>
        <v>895.95302552550481</v>
      </c>
      <c r="AB787" s="6">
        <f t="shared" si="630"/>
        <v>44.367838668799557</v>
      </c>
      <c r="AC787" s="6">
        <f t="shared" si="631"/>
        <v>95.106647307701877</v>
      </c>
      <c r="AD787" s="6">
        <f t="array" ref="AD787">SUM(($A787-A757:A787=J757:J787)*(N757:N787))</f>
        <v>4.3258642702079566</v>
      </c>
      <c r="AE787" s="6">
        <f>AE786-AD787</f>
        <v>7489331.0932901325</v>
      </c>
      <c r="AF787" s="6">
        <f t="shared" si="656"/>
        <v>1262949.2851777079</v>
      </c>
      <c r="AG787" s="6">
        <f t="shared" si="657"/>
        <v>237946.22451293454</v>
      </c>
      <c r="AH787" s="6">
        <f t="shared" si="632"/>
        <v>3872403.1263277051</v>
      </c>
      <c r="AI787" s="6">
        <f t="shared" si="633"/>
        <v>818039.4423414045</v>
      </c>
      <c r="AJ787" s="6">
        <f t="shared" si="634"/>
        <v>2559.3235964922401</v>
      </c>
      <c r="AK787" s="6">
        <f t="shared" si="635"/>
        <v>3891.6863285828931</v>
      </c>
      <c r="AL787" s="6">
        <f t="shared" si="636"/>
        <v>936.06945916918221</v>
      </c>
      <c r="AM787" s="6">
        <f t="shared" si="607"/>
        <v>7387.0793842443163</v>
      </c>
      <c r="AN787" s="6">
        <f t="shared" si="637"/>
        <v>1290605.9355461176</v>
      </c>
      <c r="AO787" s="6">
        <f t="shared" si="638"/>
        <v>10668.906709885066</v>
      </c>
      <c r="AP787" s="6">
        <f t="shared" si="639"/>
        <v>5.2191416587143715</v>
      </c>
      <c r="AQ787" s="14">
        <f t="shared" si="640"/>
        <v>16</v>
      </c>
      <c r="AR787" s="146">
        <f t="shared" si="641"/>
        <v>0</v>
      </c>
      <c r="AS787" s="146">
        <f t="shared" si="642"/>
        <v>0.53</v>
      </c>
      <c r="AT787" s="146">
        <f t="shared" si="643"/>
        <v>1</v>
      </c>
      <c r="AU787" s="77">
        <f t="shared" si="644"/>
        <v>0</v>
      </c>
      <c r="AV787" s="77">
        <f t="shared" si="645"/>
        <v>395.00918775663746</v>
      </c>
      <c r="AW787" s="77">
        <f t="shared" si="646"/>
        <v>20.789957250349335</v>
      </c>
      <c r="AX787" s="77">
        <f t="shared" si="647"/>
        <v>22.163048526157226</v>
      </c>
      <c r="AY787" s="6">
        <f t="shared" si="609"/>
        <v>437.96219353314405</v>
      </c>
      <c r="AZ787" s="6">
        <f t="shared" si="648"/>
        <v>959095.36634961341</v>
      </c>
      <c r="BA787" s="6">
        <f t="shared" si="649"/>
        <v>529.79617526149377</v>
      </c>
      <c r="BB787" s="6">
        <f t="shared" si="650"/>
        <v>2126701.3639816535</v>
      </c>
      <c r="BC787" s="6">
        <f t="shared" si="651"/>
        <v>425340.27279633086</v>
      </c>
      <c r="BD787" s="6">
        <f t="shared" si="652"/>
        <v>84852.607287385094</v>
      </c>
      <c r="BE787" s="6">
        <f t="shared" si="653"/>
        <v>5107528.9259259216</v>
      </c>
      <c r="BF787" s="6">
        <f t="shared" si="658"/>
        <v>3872403.1263277051</v>
      </c>
      <c r="BG787" s="6"/>
      <c r="BH787" s="6"/>
      <c r="BI787" s="51">
        <f t="shared" si="608"/>
        <v>0.200404480853481</v>
      </c>
      <c r="BT787" s="18"/>
    </row>
    <row r="788" spans="1:72">
      <c r="A788">
        <f t="shared" si="605"/>
        <v>765</v>
      </c>
      <c r="B788" s="30">
        <f t="shared" si="606"/>
        <v>44534</v>
      </c>
      <c r="C788" s="14">
        <f t="shared" si="611"/>
        <v>16</v>
      </c>
      <c r="D788" s="14">
        <f t="shared" si="612"/>
        <v>4</v>
      </c>
      <c r="E788" s="14">
        <f t="shared" si="613"/>
        <v>4</v>
      </c>
      <c r="F788" s="53">
        <f t="shared" si="614"/>
        <v>44534</v>
      </c>
      <c r="G788" s="66">
        <f t="shared" si="615"/>
        <v>3.2</v>
      </c>
      <c r="H788" s="66">
        <f t="shared" si="604"/>
        <v>0.1</v>
      </c>
      <c r="I788" s="172">
        <f t="shared" si="616"/>
        <v>3.8999999999999998E-3</v>
      </c>
      <c r="J788" s="14">
        <f t="shared" si="617"/>
        <v>6</v>
      </c>
      <c r="K788" s="18">
        <f t="shared" si="618"/>
        <v>0.1099401208091178</v>
      </c>
      <c r="L788" s="18">
        <f t="shared" si="619"/>
        <v>6.6666666666666671E-3</v>
      </c>
      <c r="M788" s="6">
        <f t="shared" si="620"/>
        <v>715.46527356470608</v>
      </c>
      <c r="N788" s="6">
        <f t="shared" si="654"/>
        <v>2.7903145669023535</v>
      </c>
      <c r="O788" s="6">
        <f t="shared" si="621"/>
        <v>1252123.485894083</v>
      </c>
      <c r="P788" s="6">
        <f>IF($B788&lt;$D$12,0,IF('Plot Data'!X738&gt;0,'Plot Data'!X738,MAX(0,MIN($D$15,$O788))))</f>
        <v>7870.3703703703704</v>
      </c>
      <c r="Q788" s="97">
        <f t="shared" si="622"/>
        <v>3892.5645909962086</v>
      </c>
      <c r="R788" s="97">
        <f t="shared" si="623"/>
        <v>3977.8057793741618</v>
      </c>
      <c r="S788" s="6">
        <f t="shared" si="624"/>
        <v>602.03814988044303</v>
      </c>
      <c r="T788" s="6"/>
      <c r="U788" s="6"/>
      <c r="V788" s="6">
        <f t="shared" si="625"/>
        <v>113.42712368426315</v>
      </c>
      <c r="W788" s="149">
        <f t="shared" si="655"/>
        <v>0.56700280869176456</v>
      </c>
      <c r="X788" s="97">
        <f t="shared" si="626"/>
        <v>3753.0427142659787</v>
      </c>
      <c r="Y788" s="6">
        <f t="shared" si="627"/>
        <v>221.83919334399781</v>
      </c>
      <c r="Z788" s="6">
        <f t="shared" si="628"/>
        <v>650.11603588335868</v>
      </c>
      <c r="AA788" s="6">
        <f t="shared" si="629"/>
        <v>842.98893470719167</v>
      </c>
      <c r="AB788" s="6">
        <f t="shared" si="630"/>
        <v>41.726916849417059</v>
      </c>
      <c r="AC788" s="6">
        <f t="shared" si="631"/>
        <v>90.090116435653314</v>
      </c>
      <c r="AD788" s="6">
        <f t="array" ref="AD788">SUM(($A788-A758:A788=J758:J788)*(N758:N788))</f>
        <v>4.0683743928181633</v>
      </c>
      <c r="AE788" s="6">
        <f t="shared" ref="AE788:AE851" si="659">AE787-AD788</f>
        <v>7489327.0249157399</v>
      </c>
      <c r="AF788" s="6">
        <f t="shared" si="656"/>
        <v>1258454.6824368313</v>
      </c>
      <c r="AG788" s="6">
        <f t="shared" si="657"/>
        <v>237972.31926598051</v>
      </c>
      <c r="AH788" s="6">
        <f t="shared" si="632"/>
        <v>3876156.1690419712</v>
      </c>
      <c r="AI788" s="6">
        <f t="shared" si="633"/>
        <v>822017.24812077871</v>
      </c>
      <c r="AJ788" s="6">
        <f t="shared" si="634"/>
        <v>2402.83364082959</v>
      </c>
      <c r="AK788" s="6">
        <f t="shared" si="635"/>
        <v>3657.0865129096433</v>
      </c>
      <c r="AL788" s="6">
        <f t="shared" si="636"/>
        <v>883.6378851901278</v>
      </c>
      <c r="AM788" s="6">
        <f t="shared" si="607"/>
        <v>6943.5580389293609</v>
      </c>
      <c r="AN788" s="6">
        <f t="shared" si="637"/>
        <v>1287783.0480112301</v>
      </c>
      <c r="AO788" s="6">
        <f t="shared" si="638"/>
        <v>10672.975084277885</v>
      </c>
      <c r="AP788" s="6">
        <f t="shared" si="639"/>
        <v>4.9155353332470053</v>
      </c>
      <c r="AQ788" s="14">
        <f t="shared" si="640"/>
        <v>16</v>
      </c>
      <c r="AR788" s="146">
        <f t="shared" si="641"/>
        <v>0</v>
      </c>
      <c r="AS788" s="146">
        <f t="shared" si="642"/>
        <v>0.53</v>
      </c>
      <c r="AT788" s="146">
        <f t="shared" si="643"/>
        <v>1</v>
      </c>
      <c r="AU788" s="77">
        <f t="shared" si="644"/>
        <v>0</v>
      </c>
      <c r="AV788" s="77">
        <f t="shared" si="645"/>
        <v>371.17945804964324</v>
      </c>
      <c r="AW788" s="77">
        <f t="shared" si="646"/>
        <v>19.535760949981221</v>
      </c>
      <c r="AX788" s="77">
        <f t="shared" si="647"/>
        <v>20.852884174335792</v>
      </c>
      <c r="AY788" s="6">
        <f t="shared" si="609"/>
        <v>411.56810317396025</v>
      </c>
      <c r="AZ788" s="6">
        <f t="shared" si="648"/>
        <v>959506.93445278739</v>
      </c>
      <c r="BA788" s="6">
        <f t="shared" si="649"/>
        <v>498.56883270690952</v>
      </c>
      <c r="BB788" s="6">
        <f t="shared" si="650"/>
        <v>2127416.8292552182</v>
      </c>
      <c r="BC788" s="6">
        <f t="shared" si="651"/>
        <v>425483.36585104378</v>
      </c>
      <c r="BD788" s="6">
        <f t="shared" si="652"/>
        <v>84894.334204234518</v>
      </c>
      <c r="BE788" s="6">
        <f t="shared" si="653"/>
        <v>5115399.296296292</v>
      </c>
      <c r="BF788" s="6">
        <f t="shared" si="658"/>
        <v>3876156.1690419712</v>
      </c>
      <c r="BG788" s="6"/>
      <c r="BH788" s="6"/>
      <c r="BI788" s="51">
        <f t="shared" si="608"/>
        <v>0.19980793958181411</v>
      </c>
      <c r="BT788" s="18"/>
    </row>
    <row r="789" spans="1:72">
      <c r="A789">
        <f t="shared" si="605"/>
        <v>766</v>
      </c>
      <c r="B789" s="30">
        <f t="shared" si="606"/>
        <v>44535</v>
      </c>
      <c r="C789" s="14">
        <f t="shared" si="611"/>
        <v>16</v>
      </c>
      <c r="D789" s="14">
        <f t="shared" si="612"/>
        <v>4</v>
      </c>
      <c r="E789" s="14">
        <f t="shared" si="613"/>
        <v>4</v>
      </c>
      <c r="F789" s="53">
        <f t="shared" si="614"/>
        <v>44535</v>
      </c>
      <c r="G789" s="66">
        <f t="shared" si="615"/>
        <v>3.2</v>
      </c>
      <c r="H789" s="66">
        <f t="shared" si="604"/>
        <v>0.1</v>
      </c>
      <c r="I789" s="172">
        <f t="shared" si="616"/>
        <v>3.8999999999999998E-3</v>
      </c>
      <c r="J789" s="14">
        <f t="shared" si="617"/>
        <v>6</v>
      </c>
      <c r="K789" s="18">
        <f t="shared" si="618"/>
        <v>0.1097411320867193</v>
      </c>
      <c r="L789" s="18">
        <f t="shared" si="619"/>
        <v>6.6666666666666671E-3</v>
      </c>
      <c r="M789" s="6">
        <f t="shared" si="620"/>
        <v>670.91341726107032</v>
      </c>
      <c r="N789" s="6">
        <f t="shared" si="654"/>
        <v>2.616562327318174</v>
      </c>
      <c r="O789" s="6">
        <f t="shared" si="621"/>
        <v>1244626.6505489964</v>
      </c>
      <c r="P789" s="6">
        <f>IF($B789&lt;$D$12,0,IF('Plot Data'!X739&gt;0,'Plot Data'!X739,MAX(0,MIN($D$15,$O789))))</f>
        <v>7870.3703703703704</v>
      </c>
      <c r="Q789" s="97">
        <f t="shared" si="622"/>
        <v>3889.8584867650179</v>
      </c>
      <c r="R789" s="97">
        <f t="shared" si="623"/>
        <v>3980.5118836053516</v>
      </c>
      <c r="S789" s="6">
        <f t="shared" si="624"/>
        <v>564.22005918172351</v>
      </c>
      <c r="T789" s="6"/>
      <c r="U789" s="6"/>
      <c r="V789" s="6">
        <f t="shared" si="625"/>
        <v>106.69335807934682</v>
      </c>
      <c r="W789" s="149">
        <f t="shared" si="655"/>
        <v>0.56674859663094024</v>
      </c>
      <c r="X789" s="97">
        <f t="shared" si="626"/>
        <v>3748.098529054022</v>
      </c>
      <c r="Y789" s="6">
        <f t="shared" si="627"/>
        <v>208.63458424708529</v>
      </c>
      <c r="Z789" s="6">
        <f t="shared" si="628"/>
        <v>610.13200786021605</v>
      </c>
      <c r="AA789" s="6">
        <f t="shared" si="629"/>
        <v>792.81142013892406</v>
      </c>
      <c r="AB789" s="6">
        <f t="shared" si="630"/>
        <v>39.226334434621393</v>
      </c>
      <c r="AC789" s="6">
        <f t="shared" si="631"/>
        <v>85.29264160666402</v>
      </c>
      <c r="AD789" s="6">
        <f t="array" ref="AD789">SUM(($A789-A759:A789=J759:J789)*(N759:N789))</f>
        <v>3.8245676073755854</v>
      </c>
      <c r="AE789" s="6">
        <f t="shared" si="659"/>
        <v>7489323.2003481323</v>
      </c>
      <c r="AF789" s="6">
        <f t="shared" si="656"/>
        <v>1254000.6038908844</v>
      </c>
      <c r="AG789" s="6">
        <f t="shared" si="657"/>
        <v>238007.38586561213</v>
      </c>
      <c r="AH789" s="6">
        <f t="shared" si="632"/>
        <v>3879904.2675710251</v>
      </c>
      <c r="AI789" s="6">
        <f t="shared" si="633"/>
        <v>825997.76000438409</v>
      </c>
      <c r="AJ789" s="6">
        <f t="shared" si="634"/>
        <v>2254.980465983359</v>
      </c>
      <c r="AK789" s="6">
        <f t="shared" si="635"/>
        <v>3435.1807661963144</v>
      </c>
      <c r="AL789" s="6">
        <f t="shared" si="636"/>
        <v>833.74701041070966</v>
      </c>
      <c r="AM789" s="6">
        <f t="shared" si="607"/>
        <v>6523.9082425903825</v>
      </c>
      <c r="AN789" s="6">
        <f t="shared" si="637"/>
        <v>1284889.2747736175</v>
      </c>
      <c r="AO789" s="6">
        <f t="shared" si="638"/>
        <v>10676.79965188526</v>
      </c>
      <c r="AP789" s="6">
        <f t="shared" si="639"/>
        <v>4.6275279995419885</v>
      </c>
      <c r="AQ789" s="14">
        <f t="shared" si="640"/>
        <v>16</v>
      </c>
      <c r="AR789" s="146">
        <f t="shared" si="641"/>
        <v>0</v>
      </c>
      <c r="AS789" s="146">
        <f t="shared" si="642"/>
        <v>0.53</v>
      </c>
      <c r="AT789" s="146">
        <f t="shared" si="643"/>
        <v>1</v>
      </c>
      <c r="AU789" s="77">
        <f t="shared" si="644"/>
        <v>0</v>
      </c>
      <c r="AV789" s="77">
        <f t="shared" si="645"/>
        <v>348.64043933647258</v>
      </c>
      <c r="AW789" s="77">
        <f t="shared" si="646"/>
        <v>18.349496807182767</v>
      </c>
      <c r="AX789" s="77">
        <f t="shared" si="647"/>
        <v>19.611650919226019</v>
      </c>
      <c r="AY789" s="6">
        <f t="shared" si="609"/>
        <v>386.60158706288138</v>
      </c>
      <c r="AZ789" s="6">
        <f t="shared" si="648"/>
        <v>959893.53603985033</v>
      </c>
      <c r="BA789" s="6">
        <f t="shared" si="649"/>
        <v>468.97758102455242</v>
      </c>
      <c r="BB789" s="6">
        <f t="shared" si="650"/>
        <v>2128087.7426724792</v>
      </c>
      <c r="BC789" s="6">
        <f t="shared" si="651"/>
        <v>425617.54853449599</v>
      </c>
      <c r="BD789" s="6">
        <f t="shared" si="652"/>
        <v>84933.560538669146</v>
      </c>
      <c r="BE789" s="6">
        <f t="shared" si="653"/>
        <v>5123269.6666666623</v>
      </c>
      <c r="BF789" s="6">
        <f t="shared" si="658"/>
        <v>3879904.2675710251</v>
      </c>
      <c r="BG789" s="6"/>
      <c r="BH789" s="6"/>
      <c r="BI789" s="51">
        <f t="shared" si="608"/>
        <v>0.19921800005735396</v>
      </c>
      <c r="BT789" s="18"/>
    </row>
    <row r="790" spans="1:72">
      <c r="A790">
        <f t="shared" si="605"/>
        <v>767</v>
      </c>
      <c r="B790" s="30">
        <f t="shared" si="606"/>
        <v>44536</v>
      </c>
      <c r="C790" s="14">
        <f t="shared" si="611"/>
        <v>16</v>
      </c>
      <c r="D790" s="14">
        <f t="shared" si="612"/>
        <v>4</v>
      </c>
      <c r="E790" s="14">
        <f t="shared" si="613"/>
        <v>4</v>
      </c>
      <c r="F790" s="53">
        <f t="shared" si="614"/>
        <v>44536</v>
      </c>
      <c r="G790" s="66">
        <f t="shared" si="615"/>
        <v>3.2</v>
      </c>
      <c r="H790" s="66">
        <f t="shared" si="604"/>
        <v>0.1</v>
      </c>
      <c r="I790" s="172">
        <f t="shared" si="616"/>
        <v>3.8999999999999998E-3</v>
      </c>
      <c r="J790" s="14">
        <f t="shared" si="617"/>
        <v>6</v>
      </c>
      <c r="K790" s="18">
        <f t="shared" si="618"/>
        <v>0.10954403845980869</v>
      </c>
      <c r="L790" s="18">
        <f t="shared" si="619"/>
        <v>6.6666666666666671E-3</v>
      </c>
      <c r="M790" s="6">
        <f t="shared" si="620"/>
        <v>628.88155426314052</v>
      </c>
      <c r="N790" s="6">
        <f t="shared" si="654"/>
        <v>2.452638061626248</v>
      </c>
      <c r="O790" s="6">
        <f t="shared" si="621"/>
        <v>1237109.731623048</v>
      </c>
      <c r="P790" s="6">
        <f>IF($B790&lt;$D$12,0,IF('Plot Data'!X740&gt;0,'Plot Data'!X740,MAX(0,MIN($D$15,$O790))))</f>
        <v>7870.3703703703704</v>
      </c>
      <c r="Q790" s="97">
        <f t="shared" si="622"/>
        <v>3887.3088904828205</v>
      </c>
      <c r="R790" s="97">
        <f t="shared" si="623"/>
        <v>3983.0614798875495</v>
      </c>
      <c r="S790" s="6">
        <f t="shared" si="624"/>
        <v>528.5614113571354</v>
      </c>
      <c r="T790" s="6"/>
      <c r="U790" s="6"/>
      <c r="V790" s="6">
        <f t="shared" si="625"/>
        <v>100.32014290600513</v>
      </c>
      <c r="W790" s="149">
        <f t="shared" si="655"/>
        <v>0.5665097120265864</v>
      </c>
      <c r="X790" s="97">
        <f t="shared" si="626"/>
        <v>3743.3721400099976</v>
      </c>
      <c r="Y790" s="6">
        <f t="shared" si="627"/>
        <v>196.13167217310695</v>
      </c>
      <c r="Z790" s="6">
        <f t="shared" si="628"/>
        <v>572.37221885176484</v>
      </c>
      <c r="AA790" s="6">
        <f t="shared" si="629"/>
        <v>745.30035425780636</v>
      </c>
      <c r="AB790" s="6">
        <f t="shared" si="630"/>
        <v>36.859926320719282</v>
      </c>
      <c r="AC790" s="6">
        <f t="shared" si="631"/>
        <v>80.708314122566364</v>
      </c>
      <c r="AD790" s="6">
        <f t="array" ref="AD790">SUM(($A790-A760:A790=J760:J790)*(N760:N790))</f>
        <v>3.5938428162701297</v>
      </c>
      <c r="AE790" s="6">
        <f t="shared" si="659"/>
        <v>7489319.6065053158</v>
      </c>
      <c r="AF790" s="6">
        <f t="shared" si="656"/>
        <v>1249584.7335890445</v>
      </c>
      <c r="AG790" s="6">
        <f t="shared" si="657"/>
        <v>238051.00247317893</v>
      </c>
      <c r="AH790" s="6">
        <f t="shared" si="632"/>
        <v>3883647.6397110349</v>
      </c>
      <c r="AI790" s="6">
        <f t="shared" si="633"/>
        <v>829980.82148427167</v>
      </c>
      <c r="AJ790" s="6">
        <f t="shared" si="634"/>
        <v>2115.3581292216277</v>
      </c>
      <c r="AK790" s="6">
        <f t="shared" si="635"/>
        <v>3225.3927044695538</v>
      </c>
      <c r="AL790" s="6">
        <f t="shared" si="636"/>
        <v>786.30477979259251</v>
      </c>
      <c r="AM790" s="6">
        <f t="shared" si="607"/>
        <v>6127.0556134837743</v>
      </c>
      <c r="AN790" s="6">
        <f t="shared" si="637"/>
        <v>1281928.3536342834</v>
      </c>
      <c r="AO790" s="6">
        <f t="shared" si="638"/>
        <v>10680.39349470153</v>
      </c>
      <c r="AP790" s="6">
        <f t="shared" si="639"/>
        <v>4.3544777933324701</v>
      </c>
      <c r="AQ790" s="14">
        <f t="shared" si="640"/>
        <v>16</v>
      </c>
      <c r="AR790" s="146">
        <f t="shared" si="641"/>
        <v>0</v>
      </c>
      <c r="AS790" s="146">
        <f t="shared" si="642"/>
        <v>0.53</v>
      </c>
      <c r="AT790" s="146">
        <f t="shared" si="643"/>
        <v>1</v>
      </c>
      <c r="AU790" s="77">
        <f t="shared" si="644"/>
        <v>0</v>
      </c>
      <c r="AV790" s="77">
        <f t="shared" si="645"/>
        <v>327.3334240672711</v>
      </c>
      <c r="AW790" s="77">
        <f t="shared" si="646"/>
        <v>17.228074950909004</v>
      </c>
      <c r="AX790" s="77">
        <f t="shared" si="647"/>
        <v>18.436377184272057</v>
      </c>
      <c r="AY790" s="6">
        <f t="shared" si="609"/>
        <v>362.99787620245212</v>
      </c>
      <c r="AZ790" s="6">
        <f t="shared" si="648"/>
        <v>960256.53391605278</v>
      </c>
      <c r="BA790" s="6">
        <f t="shared" si="649"/>
        <v>440.95244162908887</v>
      </c>
      <c r="BB790" s="6">
        <f t="shared" si="650"/>
        <v>2128716.6242267424</v>
      </c>
      <c r="BC790" s="6">
        <f t="shared" si="651"/>
        <v>425743.3248453486</v>
      </c>
      <c r="BD790" s="6">
        <f t="shared" si="652"/>
        <v>84970.42046498986</v>
      </c>
      <c r="BE790" s="6">
        <f t="shared" si="653"/>
        <v>5131140.0370370327</v>
      </c>
      <c r="BF790" s="6">
        <f t="shared" si="658"/>
        <v>3883647.6397110349</v>
      </c>
      <c r="BG790" s="6"/>
      <c r="BH790" s="6"/>
      <c r="BI790" s="51">
        <f t="shared" si="608"/>
        <v>0.19863429713562294</v>
      </c>
      <c r="BT790" s="18"/>
    </row>
    <row r="791" spans="1:72">
      <c r="A791">
        <f t="shared" si="605"/>
        <v>768</v>
      </c>
      <c r="B791" s="30">
        <f t="shared" si="606"/>
        <v>44537</v>
      </c>
      <c r="C791" s="14">
        <f t="shared" si="611"/>
        <v>16</v>
      </c>
      <c r="D791" s="14">
        <f t="shared" si="612"/>
        <v>4</v>
      </c>
      <c r="E791" s="14">
        <f t="shared" si="613"/>
        <v>4</v>
      </c>
      <c r="F791" s="53">
        <f t="shared" si="614"/>
        <v>44537</v>
      </c>
      <c r="G791" s="66">
        <f t="shared" si="615"/>
        <v>3.2</v>
      </c>
      <c r="H791" s="66">
        <f t="shared" si="604"/>
        <v>0.1</v>
      </c>
      <c r="I791" s="172">
        <f t="shared" si="616"/>
        <v>3.8999999999999998E-3</v>
      </c>
      <c r="J791" s="14">
        <f t="shared" si="617"/>
        <v>6</v>
      </c>
      <c r="K791" s="18">
        <f t="shared" si="618"/>
        <v>0.10934872672561045</v>
      </c>
      <c r="L791" s="18">
        <f t="shared" si="619"/>
        <v>6.6666666666666671E-3</v>
      </c>
      <c r="M791" s="6">
        <f t="shared" si="620"/>
        <v>589.24633528815718</v>
      </c>
      <c r="N791" s="6">
        <f t="shared" si="654"/>
        <v>2.2980607076238129</v>
      </c>
      <c r="O791" s="6">
        <f t="shared" si="621"/>
        <v>1229573.6312210243</v>
      </c>
      <c r="P791" s="6">
        <f>IF($B791&lt;$D$12,0,IF('Plot Data'!X741&gt;0,'Plot Data'!X741,MAX(0,MIN($D$15,$O791))))</f>
        <v>7870.3703703703704</v>
      </c>
      <c r="Q791" s="97">
        <f t="shared" si="622"/>
        <v>3884.9076910336989</v>
      </c>
      <c r="R791" s="97">
        <f t="shared" si="623"/>
        <v>3985.462679336672</v>
      </c>
      <c r="S791" s="6">
        <f t="shared" si="624"/>
        <v>494.95532209275643</v>
      </c>
      <c r="T791" s="6"/>
      <c r="U791" s="6"/>
      <c r="V791" s="6">
        <f t="shared" si="625"/>
        <v>94.29101319540068</v>
      </c>
      <c r="W791" s="149">
        <f t="shared" si="655"/>
        <v>0.56628531988298247</v>
      </c>
      <c r="X791" s="97">
        <f t="shared" si="626"/>
        <v>3738.856519937593</v>
      </c>
      <c r="Y791" s="6">
        <f t="shared" si="627"/>
        <v>184.29963160359642</v>
      </c>
      <c r="Z791" s="6">
        <f t="shared" si="628"/>
        <v>536.73073380885626</v>
      </c>
      <c r="AA791" s="6">
        <f t="shared" si="629"/>
        <v>700.3386000936664</v>
      </c>
      <c r="AB791" s="6">
        <f t="shared" si="630"/>
        <v>34.621692089024087</v>
      </c>
      <c r="AC791" s="6">
        <f t="shared" si="631"/>
        <v>76.331052766458953</v>
      </c>
      <c r="AD791" s="6">
        <f t="array" ref="AD791">SUM(($A791-A761:A791=J761:J791)*(N761:N791))</f>
        <v>3.3756149786798484</v>
      </c>
      <c r="AE791" s="6">
        <f t="shared" si="659"/>
        <v>7489316.2308903374</v>
      </c>
      <c r="AF791" s="6">
        <f t="shared" si="656"/>
        <v>1245204.8705759179</v>
      </c>
      <c r="AG791" s="6">
        <f t="shared" si="657"/>
        <v>238102.76263107962</v>
      </c>
      <c r="AH791" s="6">
        <f t="shared" si="632"/>
        <v>3887386.4962309725</v>
      </c>
      <c r="AI791" s="6">
        <f t="shared" si="633"/>
        <v>833966.28416360833</v>
      </c>
      <c r="AJ791" s="6">
        <f t="shared" si="634"/>
        <v>1983.5740990973322</v>
      </c>
      <c r="AK791" s="6">
        <f t="shared" si="635"/>
        <v>3027.1631460957196</v>
      </c>
      <c r="AL791" s="6">
        <f t="shared" si="636"/>
        <v>741.21980413647782</v>
      </c>
      <c r="AM791" s="6">
        <f t="shared" si="607"/>
        <v>5751.9570493295296</v>
      </c>
      <c r="AN791" s="6">
        <f t="shared" si="637"/>
        <v>1278903.8602394103</v>
      </c>
      <c r="AO791" s="6">
        <f t="shared" si="638"/>
        <v>10683.76910968021</v>
      </c>
      <c r="AP791" s="6">
        <f t="shared" si="639"/>
        <v>4.0957559003080473</v>
      </c>
      <c r="AQ791" s="14">
        <f t="shared" si="640"/>
        <v>16</v>
      </c>
      <c r="AR791" s="146">
        <f t="shared" si="641"/>
        <v>0</v>
      </c>
      <c r="AS791" s="146">
        <f t="shared" si="642"/>
        <v>0.53</v>
      </c>
      <c r="AT791" s="146">
        <f t="shared" si="643"/>
        <v>1</v>
      </c>
      <c r="AU791" s="77">
        <f t="shared" si="644"/>
        <v>0</v>
      </c>
      <c r="AV791" s="77">
        <f t="shared" si="645"/>
        <v>307.20146595761884</v>
      </c>
      <c r="AW791" s="77">
        <f t="shared" si="646"/>
        <v>16.168498208295727</v>
      </c>
      <c r="AX791" s="77">
        <f t="shared" si="647"/>
        <v>17.324165370738061</v>
      </c>
      <c r="AY791" s="6">
        <f t="shared" si="609"/>
        <v>340.69412953665261</v>
      </c>
      <c r="AZ791" s="6">
        <f t="shared" si="648"/>
        <v>960597.22804558941</v>
      </c>
      <c r="BA791" s="6">
        <f t="shared" si="649"/>
        <v>414.42512629048099</v>
      </c>
      <c r="BB791" s="6">
        <f t="shared" si="650"/>
        <v>2129305.8705620305</v>
      </c>
      <c r="BC791" s="6">
        <f t="shared" si="651"/>
        <v>425861.17411240621</v>
      </c>
      <c r="BD791" s="6">
        <f t="shared" si="652"/>
        <v>85005.042157078889</v>
      </c>
      <c r="BE791" s="6">
        <f t="shared" si="653"/>
        <v>5139010.407407403</v>
      </c>
      <c r="BF791" s="6">
        <f t="shared" si="658"/>
        <v>3887386.4962309725</v>
      </c>
      <c r="BG791" s="6"/>
      <c r="BH791" s="6"/>
      <c r="BI791" s="51">
        <f t="shared" si="608"/>
        <v>0.19805648305902293</v>
      </c>
      <c r="BT791" s="18"/>
    </row>
    <row r="792" spans="1:72">
      <c r="A792">
        <f t="shared" si="605"/>
        <v>769</v>
      </c>
      <c r="B792" s="30">
        <f t="shared" si="606"/>
        <v>44538</v>
      </c>
      <c r="C792" s="14">
        <f t="shared" si="611"/>
        <v>16</v>
      </c>
      <c r="D792" s="14">
        <f t="shared" si="612"/>
        <v>4</v>
      </c>
      <c r="E792" s="14">
        <f t="shared" si="613"/>
        <v>4</v>
      </c>
      <c r="F792" s="53">
        <f t="shared" si="614"/>
        <v>44538</v>
      </c>
      <c r="G792" s="66">
        <f t="shared" si="615"/>
        <v>3.2</v>
      </c>
      <c r="H792" s="66">
        <f t="shared" ref="H792:H855" si="660">$N$19</f>
        <v>0.1</v>
      </c>
      <c r="I792" s="172">
        <f t="shared" si="616"/>
        <v>3.8999999999999998E-3</v>
      </c>
      <c r="J792" s="14">
        <f t="shared" si="617"/>
        <v>6</v>
      </c>
      <c r="K792" s="18">
        <f t="shared" si="618"/>
        <v>0.10915508872253275</v>
      </c>
      <c r="L792" s="18">
        <f t="shared" si="619"/>
        <v>6.6666666666666671E-3</v>
      </c>
      <c r="M792" s="6">
        <f t="shared" si="620"/>
        <v>551.88893392525677</v>
      </c>
      <c r="N792" s="6">
        <f t="shared" si="654"/>
        <v>2.1523668423085014</v>
      </c>
      <c r="O792" s="6">
        <f t="shared" si="621"/>
        <v>1222019.2253574533</v>
      </c>
      <c r="P792" s="6">
        <f>IF($B792&lt;$D$12,0,IF('Plot Data'!X742&gt;0,'Plot Data'!X742,MAX(0,MIN($D$15,$O792))))</f>
        <v>7870.3703703703704</v>
      </c>
      <c r="Q792" s="97">
        <f t="shared" si="622"/>
        <v>3882.6471295695505</v>
      </c>
      <c r="R792" s="97">
        <f t="shared" si="623"/>
        <v>3987.7232408008194</v>
      </c>
      <c r="S792" s="6">
        <f t="shared" si="624"/>
        <v>463.29889576235934</v>
      </c>
      <c r="T792" s="6"/>
      <c r="U792" s="6"/>
      <c r="V792" s="6">
        <f t="shared" si="625"/>
        <v>88.590038162897443</v>
      </c>
      <c r="W792" s="149">
        <f t="shared" si="655"/>
        <v>0.56607462414159271</v>
      </c>
      <c r="X792" s="97">
        <f t="shared" si="626"/>
        <v>3734.5446851366664</v>
      </c>
      <c r="Y792" s="6">
        <f t="shared" si="627"/>
        <v>173.10846044512044</v>
      </c>
      <c r="Z792" s="6">
        <f t="shared" si="628"/>
        <v>503.10524341051246</v>
      </c>
      <c r="AA792" s="6">
        <f t="shared" si="629"/>
        <v>657.81214969145765</v>
      </c>
      <c r="AB792" s="6">
        <f t="shared" si="630"/>
        <v>32.505801794167937</v>
      </c>
      <c r="AC792" s="6">
        <f t="shared" si="631"/>
        <v>72.154644565560332</v>
      </c>
      <c r="AD792" s="6">
        <f t="array" ref="AD792">SUM(($A792-A762:A792=J762:J792)*(N762:N792))</f>
        <v>3.1693156749313731</v>
      </c>
      <c r="AE792" s="6">
        <f t="shared" si="659"/>
        <v>7489313.0615746621</v>
      </c>
      <c r="AF792" s="6">
        <f t="shared" si="656"/>
        <v>1240858.9245505861</v>
      </c>
      <c r="AG792" s="6">
        <f t="shared" si="657"/>
        <v>238162.27503734961</v>
      </c>
      <c r="AH792" s="6">
        <f t="shared" si="632"/>
        <v>3891121.040916109</v>
      </c>
      <c r="AI792" s="6">
        <f t="shared" si="633"/>
        <v>837954.00740440912</v>
      </c>
      <c r="AJ792" s="6">
        <f t="shared" si="634"/>
        <v>1859.2493291669562</v>
      </c>
      <c r="AK792" s="6">
        <f t="shared" si="635"/>
        <v>2839.9504380206063</v>
      </c>
      <c r="AL792" s="6">
        <f t="shared" si="636"/>
        <v>698.40164569015406</v>
      </c>
      <c r="AM792" s="6">
        <f t="shared" si="607"/>
        <v>5397.6014128777169</v>
      </c>
      <c r="AN792" s="6">
        <f t="shared" si="637"/>
        <v>1275819.2122533116</v>
      </c>
      <c r="AO792" s="6">
        <f t="shared" si="638"/>
        <v>10686.938425355142</v>
      </c>
      <c r="AP792" s="6">
        <f t="shared" si="639"/>
        <v>3.8507476319856715</v>
      </c>
      <c r="AQ792" s="14">
        <f t="shared" si="640"/>
        <v>16</v>
      </c>
      <c r="AR792" s="146">
        <f t="shared" si="641"/>
        <v>0</v>
      </c>
      <c r="AS792" s="146">
        <f t="shared" si="642"/>
        <v>0.53</v>
      </c>
      <c r="AT792" s="146">
        <f t="shared" si="643"/>
        <v>1</v>
      </c>
      <c r="AU792" s="77">
        <f t="shared" si="644"/>
        <v>0</v>
      </c>
      <c r="AV792" s="77">
        <f t="shared" si="645"/>
        <v>288.18941219186365</v>
      </c>
      <c r="AW792" s="77">
        <f t="shared" si="646"/>
        <v>15.167863799571769</v>
      </c>
      <c r="AX792" s="77">
        <f t="shared" si="647"/>
        <v>16.27219528184132</v>
      </c>
      <c r="AY792" s="6">
        <f t="shared" si="609"/>
        <v>319.62947127327675</v>
      </c>
      <c r="AZ792" s="6">
        <f t="shared" si="648"/>
        <v>960916.85751686268</v>
      </c>
      <c r="BA792" s="6">
        <f t="shared" si="649"/>
        <v>389.32912353136845</v>
      </c>
      <c r="BB792" s="6">
        <f t="shared" si="650"/>
        <v>2129857.7594959559</v>
      </c>
      <c r="BC792" s="6">
        <f t="shared" si="651"/>
        <v>425971.55189919128</v>
      </c>
      <c r="BD792" s="6">
        <f t="shared" si="652"/>
        <v>85037.547958873052</v>
      </c>
      <c r="BE792" s="6">
        <f t="shared" si="653"/>
        <v>5146880.7777777733</v>
      </c>
      <c r="BF792" s="6">
        <f t="shared" si="658"/>
        <v>3891121.040916109</v>
      </c>
      <c r="BG792" s="6"/>
      <c r="BH792" s="6"/>
      <c r="BI792" s="51">
        <f t="shared" si="608"/>
        <v>0.19748422684803149</v>
      </c>
      <c r="BT792" s="18"/>
    </row>
    <row r="793" spans="1:72">
      <c r="A793">
        <f t="shared" si="605"/>
        <v>770</v>
      </c>
      <c r="B793" s="30">
        <f t="shared" si="606"/>
        <v>44539</v>
      </c>
      <c r="C793" s="14">
        <f t="shared" si="611"/>
        <v>16</v>
      </c>
      <c r="D793" s="14">
        <f t="shared" si="612"/>
        <v>4</v>
      </c>
      <c r="E793" s="14">
        <f t="shared" si="613"/>
        <v>4</v>
      </c>
      <c r="F793" s="53">
        <f t="shared" si="614"/>
        <v>44539</v>
      </c>
      <c r="G793" s="66">
        <f t="shared" si="615"/>
        <v>3.2</v>
      </c>
      <c r="H793" s="66">
        <f t="shared" si="660"/>
        <v>0.1</v>
      </c>
      <c r="I793" s="172">
        <f t="shared" si="616"/>
        <v>3.8999999999999998E-3</v>
      </c>
      <c r="J793" s="14">
        <f t="shared" si="617"/>
        <v>6</v>
      </c>
      <c r="K793" s="18">
        <f t="shared" si="618"/>
        <v>0.10896302118094423</v>
      </c>
      <c r="L793" s="18">
        <f t="shared" si="619"/>
        <v>6.6666666666666671E-3</v>
      </c>
      <c r="M793" s="6">
        <f t="shared" si="620"/>
        <v>516.6950147368143</v>
      </c>
      <c r="N793" s="6">
        <f t="shared" si="654"/>
        <v>2.0151105574735757</v>
      </c>
      <c r="O793" s="6">
        <f t="shared" si="621"/>
        <v>1214447.3633597437</v>
      </c>
      <c r="P793" s="6">
        <f>IF($B793&lt;$D$12,0,IF('Plot Data'!X743&gt;0,'Plot Data'!X743,MAX(0,MIN($D$15,$O793))))</f>
        <v>7870.3703703703704</v>
      </c>
      <c r="Q793" s="97">
        <f t="shared" si="622"/>
        <v>3880.5197894694288</v>
      </c>
      <c r="R793" s="97">
        <f t="shared" si="623"/>
        <v>3989.8505809009407</v>
      </c>
      <c r="S793" s="6">
        <f t="shared" si="624"/>
        <v>433.49319163619805</v>
      </c>
      <c r="T793" s="6"/>
      <c r="U793" s="6"/>
      <c r="V793" s="6">
        <f t="shared" si="625"/>
        <v>83.201823100616181</v>
      </c>
      <c r="W793" s="149">
        <f t="shared" si="655"/>
        <v>0.56587686637020684</v>
      </c>
      <c r="X793" s="97">
        <f t="shared" si="626"/>
        <v>3730.4297094384137</v>
      </c>
      <c r="Y793" s="6">
        <f t="shared" si="627"/>
        <v>162.52900897083967</v>
      </c>
      <c r="Z793" s="6">
        <f t="shared" si="628"/>
        <v>471.39706823052575</v>
      </c>
      <c r="AA793" s="6">
        <f t="shared" si="629"/>
        <v>617.61023408919073</v>
      </c>
      <c r="AB793" s="6">
        <f t="shared" si="630"/>
        <v>30.506600393010803</v>
      </c>
      <c r="AC793" s="6">
        <f t="shared" si="631"/>
        <v>68.172782137945518</v>
      </c>
      <c r="AD793" s="6">
        <f t="array" ref="AD793">SUM(($A793-A763:A793=J763:J793)*(N763:N793))</f>
        <v>2.9743935383185534</v>
      </c>
      <c r="AE793" s="6">
        <f t="shared" si="659"/>
        <v>7489310.0871811239</v>
      </c>
      <c r="AF793" s="6">
        <f t="shared" si="656"/>
        <v>1236544.9115694806</v>
      </c>
      <c r="AG793" s="6">
        <f t="shared" si="657"/>
        <v>238229.16329428001</v>
      </c>
      <c r="AH793" s="6">
        <f t="shared" si="632"/>
        <v>3894851.4706255472</v>
      </c>
      <c r="AI793" s="6">
        <f t="shared" si="633"/>
        <v>841943.85798531002</v>
      </c>
      <c r="AJ793" s="6">
        <f t="shared" si="634"/>
        <v>1742.0182667024051</v>
      </c>
      <c r="AK793" s="6">
        <f t="shared" si="635"/>
        <v>2663.2306717689303</v>
      </c>
      <c r="AL793" s="6">
        <f t="shared" si="636"/>
        <v>657.76107040690079</v>
      </c>
      <c r="AM793" s="6">
        <f t="shared" si="607"/>
        <v>5063.0100088782365</v>
      </c>
      <c r="AN793" s="6">
        <f t="shared" si="637"/>
        <v>1272677.6736976088</v>
      </c>
      <c r="AO793" s="6">
        <f t="shared" si="638"/>
        <v>10689.912818893461</v>
      </c>
      <c r="AP793" s="6">
        <f t="shared" si="639"/>
        <v>3.6188533255145949</v>
      </c>
      <c r="AQ793" s="14">
        <f t="shared" si="640"/>
        <v>16</v>
      </c>
      <c r="AR793" s="146">
        <f t="shared" si="641"/>
        <v>0</v>
      </c>
      <c r="AS793" s="146">
        <f t="shared" si="642"/>
        <v>0.53</v>
      </c>
      <c r="AT793" s="146">
        <f t="shared" si="643"/>
        <v>1</v>
      </c>
      <c r="AU793" s="77">
        <f t="shared" si="644"/>
        <v>0</v>
      </c>
      <c r="AV793" s="77">
        <f t="shared" si="645"/>
        <v>270.24392447275915</v>
      </c>
      <c r="AW793" s="77">
        <f t="shared" si="646"/>
        <v>14.22336444593469</v>
      </c>
      <c r="AX793" s="77">
        <f t="shared" si="647"/>
        <v>15.277726843258932</v>
      </c>
      <c r="AY793" s="6">
        <f t="shared" si="609"/>
        <v>299.7450157619528</v>
      </c>
      <c r="AZ793" s="6">
        <f t="shared" si="648"/>
        <v>961216.60253262462</v>
      </c>
      <c r="BA793" s="6">
        <f t="shared" si="649"/>
        <v>365.59976807777173</v>
      </c>
      <c r="BB793" s="6">
        <f t="shared" si="650"/>
        <v>2130374.4545106925</v>
      </c>
      <c r="BC793" s="6">
        <f t="shared" si="651"/>
        <v>426074.89090213866</v>
      </c>
      <c r="BD793" s="6">
        <f t="shared" si="652"/>
        <v>85068.054559266064</v>
      </c>
      <c r="BE793" s="6">
        <f t="shared" si="653"/>
        <v>5154751.1481481437</v>
      </c>
      <c r="BF793" s="6">
        <f t="shared" si="658"/>
        <v>3894851.4706255472</v>
      </c>
      <c r="BG793" s="6"/>
      <c r="BH793" s="6"/>
      <c r="BI793" s="51">
        <f t="shared" si="608"/>
        <v>0.19691721369475912</v>
      </c>
      <c r="BT793" s="18"/>
    </row>
    <row r="794" spans="1:72">
      <c r="A794">
        <f t="shared" ref="A794:A857" si="661">A793+1</f>
        <v>771</v>
      </c>
      <c r="B794" s="30">
        <f t="shared" ref="B794:B857" si="662">B793+1</f>
        <v>44540</v>
      </c>
      <c r="C794" s="14">
        <f t="shared" si="611"/>
        <v>16</v>
      </c>
      <c r="D794" s="14">
        <f t="shared" si="612"/>
        <v>4</v>
      </c>
      <c r="E794" s="14">
        <f t="shared" si="613"/>
        <v>4</v>
      </c>
      <c r="F794" s="53">
        <f t="shared" si="614"/>
        <v>44540</v>
      </c>
      <c r="G794" s="66">
        <f t="shared" si="615"/>
        <v>3.2</v>
      </c>
      <c r="H794" s="66">
        <f t="shared" si="660"/>
        <v>0.1</v>
      </c>
      <c r="I794" s="172">
        <f t="shared" si="616"/>
        <v>3.8999999999999998E-3</v>
      </c>
      <c r="J794" s="14">
        <f t="shared" si="617"/>
        <v>6</v>
      </c>
      <c r="K794" s="18">
        <f t="shared" si="618"/>
        <v>0.10877242557135613</v>
      </c>
      <c r="L794" s="18">
        <f t="shared" si="619"/>
        <v>6.6666666666666671E-3</v>
      </c>
      <c r="M794" s="6">
        <f t="shared" si="620"/>
        <v>483.5546860858816</v>
      </c>
      <c r="N794" s="6">
        <f t="shared" si="654"/>
        <v>1.8858632757349381</v>
      </c>
      <c r="O794" s="6">
        <f t="shared" si="621"/>
        <v>1206858.8674482647</v>
      </c>
      <c r="P794" s="6">
        <f>IF($B794&lt;$D$12,0,IF('Plot Data'!X744&gt;0,'Plot Data'!X744,MAX(0,MIN($D$15,$O794))))</f>
        <v>7870.3703703703704</v>
      </c>
      <c r="Q794" s="97">
        <f t="shared" si="622"/>
        <v>3878.518586111315</v>
      </c>
      <c r="R794" s="97">
        <f t="shared" si="623"/>
        <v>3991.8517842590559</v>
      </c>
      <c r="S794" s="6">
        <f t="shared" si="624"/>
        <v>405.44317718652042</v>
      </c>
      <c r="T794" s="6"/>
      <c r="U794" s="6"/>
      <c r="V794" s="6">
        <f t="shared" si="625"/>
        <v>78.111508899361183</v>
      </c>
      <c r="W794" s="149">
        <f t="shared" si="655"/>
        <v>0.56569132445219728</v>
      </c>
      <c r="X794" s="97">
        <f t="shared" si="626"/>
        <v>3726.5047382488742</v>
      </c>
      <c r="Y794" s="6">
        <f t="shared" si="627"/>
        <v>152.53300196505401</v>
      </c>
      <c r="Z794" s="6">
        <f t="shared" si="628"/>
        <v>441.51114714020542</v>
      </c>
      <c r="AA794" s="6">
        <f t="shared" si="629"/>
        <v>579.62540746720526</v>
      </c>
      <c r="AB794" s="6">
        <f t="shared" si="630"/>
        <v>28.618610942588244</v>
      </c>
      <c r="AC794" s="6">
        <f t="shared" si="631"/>
        <v>64.379097891669375</v>
      </c>
      <c r="AD794" s="6">
        <f t="array" ref="AD794">SUM(($A794-A764:A794=J764:J794)*(N764:N794))</f>
        <v>2.7903145669023535</v>
      </c>
      <c r="AE794" s="6">
        <f t="shared" si="659"/>
        <v>7489307.2968665566</v>
      </c>
      <c r="AF794" s="6">
        <f t="shared" si="656"/>
        <v>1232260.9498061829</v>
      </c>
      <c r="AG794" s="6">
        <f t="shared" si="657"/>
        <v>238303.06563324307</v>
      </c>
      <c r="AH794" s="6">
        <f t="shared" si="632"/>
        <v>3898577.9753637961</v>
      </c>
      <c r="AI794" s="6">
        <f t="shared" si="633"/>
        <v>845935.7097695691</v>
      </c>
      <c r="AJ794" s="6">
        <f t="shared" si="634"/>
        <v>1631.5288036830275</v>
      </c>
      <c r="AK794" s="6">
        <f t="shared" si="635"/>
        <v>2496.4978004993427</v>
      </c>
      <c r="AL794" s="6">
        <f t="shared" si="636"/>
        <v>619.21026889091729</v>
      </c>
      <c r="AM794" s="6">
        <f t="shared" ref="AM794:AM893" si="663">AJ794+AK794+AL794</f>
        <v>4747.2368730732878</v>
      </c>
      <c r="AN794" s="6">
        <f t="shared" si="637"/>
        <v>1269482.3594206737</v>
      </c>
      <c r="AO794" s="6">
        <f t="shared" si="638"/>
        <v>10692.703133460363</v>
      </c>
      <c r="AP794" s="6">
        <f t="shared" si="639"/>
        <v>3.3994890821852874</v>
      </c>
      <c r="AQ794" s="14">
        <f t="shared" si="640"/>
        <v>16</v>
      </c>
      <c r="AR794" s="146">
        <f t="shared" si="641"/>
        <v>0</v>
      </c>
      <c r="AS794" s="146">
        <f t="shared" si="642"/>
        <v>0.53</v>
      </c>
      <c r="AT794" s="146">
        <f t="shared" si="643"/>
        <v>1</v>
      </c>
      <c r="AU794" s="77">
        <f t="shared" si="644"/>
        <v>0</v>
      </c>
      <c r="AV794" s="77">
        <f t="shared" si="645"/>
        <v>253.31349005719304</v>
      </c>
      <c r="AW794" s="77">
        <f t="shared" si="646"/>
        <v>13.33228895037858</v>
      </c>
      <c r="AX794" s="77">
        <f t="shared" si="647"/>
        <v>14.338102184715076</v>
      </c>
      <c r="AY794" s="6">
        <f t="shared" si="609"/>
        <v>280.98388119228667</v>
      </c>
      <c r="AZ794" s="6">
        <f t="shared" si="648"/>
        <v>961497.5864138169</v>
      </c>
      <c r="BA794" s="6">
        <f t="shared" si="649"/>
        <v>343.17429488621252</v>
      </c>
      <c r="BB794" s="6">
        <f t="shared" si="650"/>
        <v>2130858.0091967783</v>
      </c>
      <c r="BC794" s="6">
        <f t="shared" si="651"/>
        <v>426171.60183935583</v>
      </c>
      <c r="BD794" s="6">
        <f t="shared" si="652"/>
        <v>85096.673170208654</v>
      </c>
      <c r="BE794" s="6">
        <f t="shared" si="653"/>
        <v>5162621.518518514</v>
      </c>
      <c r="BF794" s="6">
        <f t="shared" si="658"/>
        <v>3898577.9753637961</v>
      </c>
      <c r="BG794" s="6"/>
      <c r="BH794" s="6"/>
      <c r="BI794" s="51">
        <f t="shared" ref="BI794:BI893" si="664">IF(AE794&gt;1,(AF794+AG794)/AE794,1)</f>
        <v>0.1963551443609069</v>
      </c>
      <c r="BT794" s="18"/>
    </row>
    <row r="795" spans="1:72">
      <c r="A795">
        <f t="shared" si="661"/>
        <v>772</v>
      </c>
      <c r="B795" s="30">
        <f t="shared" si="662"/>
        <v>44541</v>
      </c>
      <c r="C795" s="14">
        <f t="shared" si="611"/>
        <v>16</v>
      </c>
      <c r="D795" s="14">
        <f t="shared" si="612"/>
        <v>4</v>
      </c>
      <c r="E795" s="14">
        <f t="shared" si="613"/>
        <v>4</v>
      </c>
      <c r="F795" s="53">
        <f t="shared" si="614"/>
        <v>44541</v>
      </c>
      <c r="G795" s="66">
        <f t="shared" si="615"/>
        <v>3.2</v>
      </c>
      <c r="H795" s="66">
        <f t="shared" si="660"/>
        <v>0.1</v>
      </c>
      <c r="I795" s="172">
        <f t="shared" si="616"/>
        <v>3.8999999999999998E-3</v>
      </c>
      <c r="J795" s="14">
        <f t="shared" si="617"/>
        <v>6</v>
      </c>
      <c r="K795" s="18">
        <f t="shared" si="618"/>
        <v>0.10858320795086096</v>
      </c>
      <c r="L795" s="18">
        <f t="shared" si="619"/>
        <v>6.6666666666666671E-3</v>
      </c>
      <c r="M795" s="6">
        <f t="shared" si="620"/>
        <v>452.36243964789355</v>
      </c>
      <c r="N795" s="6">
        <f t="shared" si="654"/>
        <v>1.7642135146267848</v>
      </c>
      <c r="O795" s="6">
        <f t="shared" si="621"/>
        <v>1199254.5324759465</v>
      </c>
      <c r="P795" s="6">
        <f>IF($B795&lt;$D$12,0,IF('Plot Data'!X745&gt;0,'Plot Data'!X745,MAX(0,MIN($D$15,$O795))))</f>
        <v>7870.3703703703704</v>
      </c>
      <c r="Q795" s="97">
        <f t="shared" si="622"/>
        <v>3876.6367565168894</v>
      </c>
      <c r="R795" s="97">
        <f t="shared" si="623"/>
        <v>3993.7336138534806</v>
      </c>
      <c r="S795" s="6">
        <f t="shared" si="624"/>
        <v>379.05767017601579</v>
      </c>
      <c r="T795" s="6"/>
      <c r="U795" s="6"/>
      <c r="V795" s="6">
        <f t="shared" si="625"/>
        <v>73.304769471877705</v>
      </c>
      <c r="W795" s="149">
        <f t="shared" si="655"/>
        <v>0.56551731128110772</v>
      </c>
      <c r="X795" s="97">
        <f t="shared" si="626"/>
        <v>3722.7630003900758</v>
      </c>
      <c r="Y795" s="6">
        <f t="shared" si="627"/>
        <v>143.09305471294121</v>
      </c>
      <c r="Z795" s="6">
        <f t="shared" si="628"/>
        <v>413.35601178945149</v>
      </c>
      <c r="AA795" s="6">
        <f t="shared" si="629"/>
        <v>543.75360790917659</v>
      </c>
      <c r="AB795" s="6">
        <f t="shared" si="630"/>
        <v>26.836536690442813</v>
      </c>
      <c r="AC795" s="6">
        <f t="shared" si="631"/>
        <v>60.767194986960718</v>
      </c>
      <c r="AD795" s="6">
        <f t="array" ref="AD795">SUM(($A795-A765:A795=J765:J795)*(N765:N795))</f>
        <v>2.616562327318174</v>
      </c>
      <c r="AE795" s="6">
        <f t="shared" si="659"/>
        <v>7489304.6803042293</v>
      </c>
      <c r="AF795" s="6">
        <f t="shared" si="656"/>
        <v>1228005.2553794899</v>
      </c>
      <c r="AG795" s="6">
        <f t="shared" si="657"/>
        <v>238383.63461989799</v>
      </c>
      <c r="AH795" s="6">
        <f t="shared" si="632"/>
        <v>3902300.7383641861</v>
      </c>
      <c r="AI795" s="6">
        <f t="shared" si="633"/>
        <v>849929.44338342256</v>
      </c>
      <c r="AJ795" s="6">
        <f t="shared" si="634"/>
        <v>1527.4421768285283</v>
      </c>
      <c r="AK795" s="6">
        <f t="shared" si="635"/>
        <v>2339.2636676891748</v>
      </c>
      <c r="AL795" s="6">
        <f t="shared" si="636"/>
        <v>582.66304826708119</v>
      </c>
      <c r="AM795" s="6">
        <f t="shared" si="663"/>
        <v>4449.3688927847843</v>
      </c>
      <c r="AN795" s="6">
        <f t="shared" si="637"/>
        <v>1266236.2396644293</v>
      </c>
      <c r="AO795" s="6">
        <f t="shared" si="638"/>
        <v>10695.319695787681</v>
      </c>
      <c r="AP795" s="6">
        <f t="shared" si="639"/>
        <v>3.1920873585422669</v>
      </c>
      <c r="AQ795" s="14">
        <f t="shared" si="640"/>
        <v>16</v>
      </c>
      <c r="AR795" s="146">
        <f t="shared" si="641"/>
        <v>0</v>
      </c>
      <c r="AS795" s="146">
        <f t="shared" si="642"/>
        <v>0.53</v>
      </c>
      <c r="AT795" s="146">
        <f t="shared" si="643"/>
        <v>1</v>
      </c>
      <c r="AU795" s="77">
        <f t="shared" si="644"/>
        <v>0</v>
      </c>
      <c r="AV795" s="77">
        <f t="shared" si="645"/>
        <v>237.34842385406975</v>
      </c>
      <c r="AW795" s="77">
        <f t="shared" si="646"/>
        <v>12.492022308108933</v>
      </c>
      <c r="AX795" s="77">
        <f t="shared" si="647"/>
        <v>13.450747143016475</v>
      </c>
      <c r="AY795" s="6">
        <f t="shared" ref="AY795:AY894" si="665">SUM(AU795:AX795)</f>
        <v>263.29119330519518</v>
      </c>
      <c r="AZ795" s="6">
        <f t="shared" si="648"/>
        <v>961760.87760712206</v>
      </c>
      <c r="BA795" s="6">
        <f t="shared" si="649"/>
        <v>321.99187919066753</v>
      </c>
      <c r="BB795" s="6">
        <f t="shared" si="650"/>
        <v>2131310.3716364261</v>
      </c>
      <c r="BC795" s="6">
        <f t="shared" si="651"/>
        <v>426262.0743272854</v>
      </c>
      <c r="BD795" s="6">
        <f t="shared" si="652"/>
        <v>85123.509706899102</v>
      </c>
      <c r="BE795" s="6">
        <f t="shared" si="653"/>
        <v>5170491.8888888843</v>
      </c>
      <c r="BF795" s="6">
        <f t="shared" si="658"/>
        <v>3902300.7383641861</v>
      </c>
      <c r="BG795" s="6"/>
      <c r="BH795" s="6"/>
      <c r="BI795" s="51">
        <f t="shared" si="664"/>
        <v>0.1957977345821936</v>
      </c>
      <c r="BT795" s="18"/>
    </row>
    <row r="796" spans="1:72">
      <c r="A796">
        <f t="shared" si="661"/>
        <v>773</v>
      </c>
      <c r="B796" s="30">
        <f t="shared" si="662"/>
        <v>44542</v>
      </c>
      <c r="C796" s="14">
        <f t="shared" si="611"/>
        <v>16</v>
      </c>
      <c r="D796" s="14">
        <f t="shared" si="612"/>
        <v>4</v>
      </c>
      <c r="E796" s="14">
        <f t="shared" si="613"/>
        <v>4</v>
      </c>
      <c r="F796" s="53">
        <f t="shared" si="614"/>
        <v>44542</v>
      </c>
      <c r="G796" s="66">
        <f t="shared" si="615"/>
        <v>3.2</v>
      </c>
      <c r="H796" s="66">
        <f t="shared" si="660"/>
        <v>0.1</v>
      </c>
      <c r="I796" s="172">
        <f t="shared" si="616"/>
        <v>3.8999999999999998E-3</v>
      </c>
      <c r="J796" s="14">
        <f t="shared" si="617"/>
        <v>6</v>
      </c>
      <c r="K796" s="18">
        <f t="shared" si="618"/>
        <v>0.10839527880868707</v>
      </c>
      <c r="L796" s="18">
        <f t="shared" si="619"/>
        <v>6.6666666666666671E-3</v>
      </c>
      <c r="M796" s="6">
        <f t="shared" si="620"/>
        <v>423.01707840945681</v>
      </c>
      <c r="N796" s="6">
        <f t="shared" si="654"/>
        <v>1.6497666057968814</v>
      </c>
      <c r="O796" s="6">
        <f t="shared" si="621"/>
        <v>1191635.125810843</v>
      </c>
      <c r="P796" s="6">
        <f>IF($B796&lt;$D$12,0,IF('Plot Data'!X746&gt;0,'Plot Data'!X746,MAX(0,MIN($D$15,$O796))))</f>
        <v>7870.3703703703704</v>
      </c>
      <c r="Q796" s="97">
        <f t="shared" si="622"/>
        <v>3874.8678489240096</v>
      </c>
      <c r="R796" s="97">
        <f t="shared" si="623"/>
        <v>3995.5025214463608</v>
      </c>
      <c r="S796" s="6">
        <f t="shared" si="624"/>
        <v>354.24927107999815</v>
      </c>
      <c r="T796" s="6"/>
      <c r="U796" s="6"/>
      <c r="V796" s="6">
        <f t="shared" si="625"/>
        <v>68.767807329458691</v>
      </c>
      <c r="W796" s="149">
        <f t="shared" si="655"/>
        <v>0.56535417346518479</v>
      </c>
      <c r="X796" s="97">
        <f t="shared" si="626"/>
        <v>3719.1978195883567</v>
      </c>
      <c r="Y796" s="6">
        <f t="shared" si="627"/>
        <v>134.18268345221406</v>
      </c>
      <c r="Z796" s="6">
        <f t="shared" si="628"/>
        <v>386.84374886870529</v>
      </c>
      <c r="AA796" s="6">
        <f t="shared" si="629"/>
        <v>509.89419711841344</v>
      </c>
      <c r="AB796" s="6">
        <f t="shared" si="630"/>
        <v>25.155262170525621</v>
      </c>
      <c r="AC796" s="6">
        <f t="shared" si="631"/>
        <v>57.330675391375607</v>
      </c>
      <c r="AD796" s="6">
        <f t="array" ref="AD796">SUM(($A796-A766:A796=J766:J796)*(N766:N796))</f>
        <v>2.452638061626248</v>
      </c>
      <c r="AE796" s="6">
        <f t="shared" si="659"/>
        <v>7489302.2276661675</v>
      </c>
      <c r="AF796" s="6">
        <f t="shared" si="656"/>
        <v>1223776.1382594861</v>
      </c>
      <c r="AG796" s="6">
        <f t="shared" si="657"/>
        <v>238470.53684190419</v>
      </c>
      <c r="AH796" s="6">
        <f t="shared" si="632"/>
        <v>3906019.9361837744</v>
      </c>
      <c r="AI796" s="6">
        <f t="shared" si="633"/>
        <v>853924.94590486889</v>
      </c>
      <c r="AJ796" s="6">
        <f t="shared" si="634"/>
        <v>1429.432822917066</v>
      </c>
      <c r="AK796" s="6">
        <f t="shared" si="635"/>
        <v>2191.0579572689412</v>
      </c>
      <c r="AL796" s="6">
        <f t="shared" si="636"/>
        <v>548.03499698460496</v>
      </c>
      <c r="AM796" s="6">
        <f t="shared" si="663"/>
        <v>4168.5257771706119</v>
      </c>
      <c r="AN796" s="6">
        <f t="shared" si="637"/>
        <v>1262942.1446989451</v>
      </c>
      <c r="AO796" s="6">
        <f t="shared" si="638"/>
        <v>10697.772333849307</v>
      </c>
      <c r="AP796" s="6">
        <f t="shared" si="639"/>
        <v>2.9960974234353279</v>
      </c>
      <c r="AQ796" s="14">
        <f t="shared" si="640"/>
        <v>16</v>
      </c>
      <c r="AR796" s="146">
        <f t="shared" si="641"/>
        <v>0</v>
      </c>
      <c r="AS796" s="146">
        <f t="shared" si="642"/>
        <v>0.53</v>
      </c>
      <c r="AT796" s="146">
        <f t="shared" si="643"/>
        <v>1</v>
      </c>
      <c r="AU796" s="77">
        <f t="shared" si="644"/>
        <v>0</v>
      </c>
      <c r="AV796" s="77">
        <f t="shared" si="645"/>
        <v>222.30086258509345</v>
      </c>
      <c r="AW796" s="77">
        <f t="shared" si="646"/>
        <v>11.700045399215444</v>
      </c>
      <c r="AX796" s="77">
        <f t="shared" si="647"/>
        <v>12.613172244508123</v>
      </c>
      <c r="AY796" s="6">
        <f t="shared" si="665"/>
        <v>246.61408022881702</v>
      </c>
      <c r="AZ796" s="6">
        <f t="shared" si="648"/>
        <v>962007.49168735091</v>
      </c>
      <c r="BA796" s="6">
        <f t="shared" si="649"/>
        <v>301.99366392865443</v>
      </c>
      <c r="BB796" s="6">
        <f t="shared" si="650"/>
        <v>2131733.3887148355</v>
      </c>
      <c r="BC796" s="6">
        <f t="shared" si="651"/>
        <v>426346.67774296727</v>
      </c>
      <c r="BD796" s="6">
        <f t="shared" si="652"/>
        <v>85148.664969069621</v>
      </c>
      <c r="BE796" s="6">
        <f t="shared" si="653"/>
        <v>5178362.2592592547</v>
      </c>
      <c r="BF796" s="6">
        <f t="shared" si="658"/>
        <v>3906019.9361837744</v>
      </c>
      <c r="BG796" s="6"/>
      <c r="BH796" s="6"/>
      <c r="BI796" s="51">
        <f t="shared" si="664"/>
        <v>0.19524471448083874</v>
      </c>
      <c r="BT796" s="18"/>
    </row>
    <row r="797" spans="1:72">
      <c r="A797">
        <f t="shared" si="661"/>
        <v>774</v>
      </c>
      <c r="B797" s="30">
        <f t="shared" si="662"/>
        <v>44543</v>
      </c>
      <c r="C797" s="14">
        <f t="shared" si="611"/>
        <v>16</v>
      </c>
      <c r="D797" s="14">
        <f t="shared" si="612"/>
        <v>4</v>
      </c>
      <c r="E797" s="14">
        <f t="shared" si="613"/>
        <v>4</v>
      </c>
      <c r="F797" s="53">
        <f t="shared" si="614"/>
        <v>44543</v>
      </c>
      <c r="G797" s="66">
        <f t="shared" si="615"/>
        <v>3.2</v>
      </c>
      <c r="H797" s="66">
        <f t="shared" si="660"/>
        <v>0.1</v>
      </c>
      <c r="I797" s="172">
        <f t="shared" si="616"/>
        <v>3.8999999999999998E-3</v>
      </c>
      <c r="J797" s="14">
        <f t="shared" si="617"/>
        <v>6</v>
      </c>
      <c r="K797" s="18">
        <f t="shared" si="618"/>
        <v>0.10820855291156437</v>
      </c>
      <c r="L797" s="18">
        <f t="shared" si="619"/>
        <v>6.6666666666666671E-3</v>
      </c>
      <c r="M797" s="6">
        <f t="shared" si="620"/>
        <v>395.42163480015256</v>
      </c>
      <c r="N797" s="6">
        <f t="shared" si="654"/>
        <v>1.5421443757205948</v>
      </c>
      <c r="O797" s="6">
        <f t="shared" si="621"/>
        <v>1184001.3873463925</v>
      </c>
      <c r="P797" s="6">
        <f>IF($B797&lt;$D$12,0,IF('Plot Data'!X747&gt;0,'Plot Data'!X747,MAX(0,MIN($D$15,$O797))))</f>
        <v>7870.3703703703704</v>
      </c>
      <c r="Q797" s="97">
        <f t="shared" si="622"/>
        <v>3873.2057123355044</v>
      </c>
      <c r="R797" s="97">
        <f t="shared" si="623"/>
        <v>3997.1646580348661</v>
      </c>
      <c r="S797" s="6">
        <f t="shared" si="624"/>
        <v>330.93428725794843</v>
      </c>
      <c r="T797" s="6"/>
      <c r="U797" s="6"/>
      <c r="V797" s="6">
        <f t="shared" si="625"/>
        <v>64.487347542204105</v>
      </c>
      <c r="W797" s="149">
        <f t="shared" si="655"/>
        <v>0.56520129004591002</v>
      </c>
      <c r="X797" s="97">
        <f t="shared" si="626"/>
        <v>3715.8026249710997</v>
      </c>
      <c r="Y797" s="6">
        <f t="shared" si="627"/>
        <v>125.77631085262811</v>
      </c>
      <c r="Z797" s="6">
        <f t="shared" si="628"/>
        <v>361.88995171831488</v>
      </c>
      <c r="AA797" s="6">
        <f t="shared" si="629"/>
        <v>477.94998123998681</v>
      </c>
      <c r="AB797" s="6">
        <f t="shared" si="630"/>
        <v>23.569853411526289</v>
      </c>
      <c r="AC797" s="6">
        <f t="shared" si="631"/>
        <v>54.063165090641498</v>
      </c>
      <c r="AD797" s="6">
        <f t="array" ref="AD797">SUM(($A797-A767:A797=J767:J797)*(N767:N797))</f>
        <v>2.2980607076238129</v>
      </c>
      <c r="AE797" s="6">
        <f t="shared" si="659"/>
        <v>7489299.9296054598</v>
      </c>
      <c r="AF797" s="6">
        <f t="shared" si="656"/>
        <v>1219571.9982598927</v>
      </c>
      <c r="AG797" s="6">
        <f t="shared" si="657"/>
        <v>238563.45258172639</v>
      </c>
      <c r="AH797" s="6">
        <f t="shared" si="632"/>
        <v>3909735.7388087455</v>
      </c>
      <c r="AI797" s="6">
        <f t="shared" si="633"/>
        <v>857922.11056290381</v>
      </c>
      <c r="AJ797" s="6">
        <f t="shared" si="634"/>
        <v>1337.1881951462756</v>
      </c>
      <c r="AK797" s="6">
        <f t="shared" si="635"/>
        <v>2051.4280743357431</v>
      </c>
      <c r="AL797" s="6">
        <f t="shared" si="636"/>
        <v>515.24362459786596</v>
      </c>
      <c r="AM797" s="6">
        <f t="shared" si="663"/>
        <v>3903.8598940798847</v>
      </c>
      <c r="AN797" s="6">
        <f t="shared" si="637"/>
        <v>1259602.7694980938</v>
      </c>
      <c r="AO797" s="6">
        <f t="shared" si="638"/>
        <v>10700.070394556931</v>
      </c>
      <c r="AP797" s="6">
        <f t="shared" si="639"/>
        <v>2.810985693628806</v>
      </c>
      <c r="AQ797" s="14">
        <f t="shared" si="640"/>
        <v>16</v>
      </c>
      <c r="AR797" s="146">
        <f t="shared" si="641"/>
        <v>0</v>
      </c>
      <c r="AS797" s="146">
        <f t="shared" si="642"/>
        <v>0.53</v>
      </c>
      <c r="AT797" s="146">
        <f t="shared" si="643"/>
        <v>1</v>
      </c>
      <c r="AU797" s="77">
        <f t="shared" si="644"/>
        <v>0</v>
      </c>
      <c r="AV797" s="77">
        <f t="shared" si="645"/>
        <v>208.12475193598883</v>
      </c>
      <c r="AW797" s="77">
        <f t="shared" si="646"/>
        <v>10.953934312420463</v>
      </c>
      <c r="AX797" s="77">
        <f t="shared" si="647"/>
        <v>11.822973220147041</v>
      </c>
      <c r="AY797" s="6">
        <f t="shared" si="665"/>
        <v>230.90165946855635</v>
      </c>
      <c r="AZ797" s="6">
        <f t="shared" si="648"/>
        <v>962238.39334681944</v>
      </c>
      <c r="BA797" s="6">
        <f t="shared" si="649"/>
        <v>283.12277582380921</v>
      </c>
      <c r="BB797" s="6">
        <f t="shared" si="650"/>
        <v>2132128.8103496358</v>
      </c>
      <c r="BC797" s="6">
        <f t="shared" si="651"/>
        <v>426425.7620699273</v>
      </c>
      <c r="BD797" s="6">
        <f t="shared" si="652"/>
        <v>85172.234822481143</v>
      </c>
      <c r="BE797" s="6">
        <f t="shared" si="653"/>
        <v>5186232.629629625</v>
      </c>
      <c r="BF797" s="6">
        <f t="shared" si="658"/>
        <v>3909735.7388087455</v>
      </c>
      <c r="BG797" s="6"/>
      <c r="BH797" s="6"/>
      <c r="BI797" s="51">
        <f t="shared" si="664"/>
        <v>0.19469582798754789</v>
      </c>
      <c r="BT797" s="18"/>
    </row>
    <row r="798" spans="1:72">
      <c r="A798">
        <f t="shared" si="661"/>
        <v>775</v>
      </c>
      <c r="B798" s="30">
        <f t="shared" si="662"/>
        <v>44544</v>
      </c>
      <c r="C798" s="14">
        <f t="shared" si="611"/>
        <v>16</v>
      </c>
      <c r="D798" s="14">
        <f t="shared" si="612"/>
        <v>4</v>
      </c>
      <c r="E798" s="14">
        <f t="shared" si="613"/>
        <v>4</v>
      </c>
      <c r="F798" s="53">
        <f t="shared" si="614"/>
        <v>44544</v>
      </c>
      <c r="G798" s="66">
        <f t="shared" si="615"/>
        <v>3.2</v>
      </c>
      <c r="H798" s="66">
        <f t="shared" si="660"/>
        <v>0.1</v>
      </c>
      <c r="I798" s="172">
        <f t="shared" si="616"/>
        <v>3.8999999999999998E-3</v>
      </c>
      <c r="J798" s="14">
        <f t="shared" si="617"/>
        <v>6</v>
      </c>
      <c r="K798" s="18">
        <f t="shared" si="618"/>
        <v>0.10802294914953818</v>
      </c>
      <c r="L798" s="18">
        <f t="shared" si="619"/>
        <v>6.6666666666666671E-3</v>
      </c>
      <c r="M798" s="6">
        <f t="shared" si="620"/>
        <v>369.48328046287298</v>
      </c>
      <c r="N798" s="6">
        <f t="shared" si="654"/>
        <v>1.4409847938052045</v>
      </c>
      <c r="O798" s="6">
        <f t="shared" si="621"/>
        <v>1176354.0296250479</v>
      </c>
      <c r="P798" s="6">
        <f>IF($B798&lt;$D$12,0,IF('Plot Data'!X748&gt;0,'Plot Data'!X748,MAX(0,MIN($D$15,$O798))))</f>
        <v>7870.3703703703704</v>
      </c>
      <c r="Q798" s="97">
        <f t="shared" si="622"/>
        <v>3871.6444860877327</v>
      </c>
      <c r="R798" s="97">
        <f t="shared" si="623"/>
        <v>3998.7258842826373</v>
      </c>
      <c r="S798" s="6">
        <f t="shared" si="624"/>
        <v>309.03265016815726</v>
      </c>
      <c r="T798" s="6"/>
      <c r="U798" s="6"/>
      <c r="V798" s="6">
        <f t="shared" si="625"/>
        <v>60.450630294715701</v>
      </c>
      <c r="W798" s="149">
        <f t="shared" si="655"/>
        <v>0.56505807123407226</v>
      </c>
      <c r="X798" s="97">
        <f t="shared" si="626"/>
        <v>3712.5709605665957</v>
      </c>
      <c r="Y798" s="6">
        <f t="shared" si="627"/>
        <v>117.84926705763144</v>
      </c>
      <c r="Z798" s="6">
        <f t="shared" si="628"/>
        <v>338.41366272756545</v>
      </c>
      <c r="AA798" s="6">
        <f t="shared" si="629"/>
        <v>447.82721481899944</v>
      </c>
      <c r="AB798" s="6">
        <f t="shared" si="630"/>
        <v>22.075557357010272</v>
      </c>
      <c r="AC798" s="6">
        <f t="shared" si="631"/>
        <v>50.958336609361851</v>
      </c>
      <c r="AD798" s="6">
        <f t="array" ref="AD798">SUM(($A798-A768:A798=J768:J798)*(N768:N798))</f>
        <v>2.1523668423085014</v>
      </c>
      <c r="AE798" s="6">
        <f t="shared" si="659"/>
        <v>7489297.7772386177</v>
      </c>
      <c r="AF798" s="6">
        <f t="shared" si="656"/>
        <v>1215391.3211236368</v>
      </c>
      <c r="AG798" s="6">
        <f t="shared" si="657"/>
        <v>238662.0754769528</v>
      </c>
      <c r="AH798" s="6">
        <f t="shared" si="632"/>
        <v>3913448.3097693119</v>
      </c>
      <c r="AI798" s="6">
        <f t="shared" si="633"/>
        <v>861920.83644718642</v>
      </c>
      <c r="AJ798" s="6">
        <f t="shared" si="634"/>
        <v>1250.4085458239515</v>
      </c>
      <c r="AK798" s="6">
        <f t="shared" si="635"/>
        <v>1919.9389648872989</v>
      </c>
      <c r="AL798" s="6">
        <f t="shared" si="636"/>
        <v>484.20847850320592</v>
      </c>
      <c r="AM798" s="6">
        <f t="shared" si="663"/>
        <v>3654.5559892144565</v>
      </c>
      <c r="AN798" s="6">
        <f t="shared" si="637"/>
        <v>1256220.678432297</v>
      </c>
      <c r="AO798" s="6">
        <f t="shared" si="638"/>
        <v>10702.22276139924</v>
      </c>
      <c r="AP798" s="6">
        <f t="shared" si="639"/>
        <v>2.6362359598614211</v>
      </c>
      <c r="AQ798" s="14">
        <f t="shared" si="640"/>
        <v>16</v>
      </c>
      <c r="AR798" s="146">
        <f t="shared" si="641"/>
        <v>0</v>
      </c>
      <c r="AS798" s="146">
        <f t="shared" si="642"/>
        <v>0.53</v>
      </c>
      <c r="AT798" s="146">
        <f t="shared" si="643"/>
        <v>1</v>
      </c>
      <c r="AU798" s="77">
        <f t="shared" si="644"/>
        <v>0</v>
      </c>
      <c r="AV798" s="77">
        <f t="shared" si="645"/>
        <v>194.77582755539314</v>
      </c>
      <c r="AW798" s="77">
        <f t="shared" si="646"/>
        <v>10.25135934502069</v>
      </c>
      <c r="AX798" s="77">
        <f t="shared" si="647"/>
        <v>11.077831103417356</v>
      </c>
      <c r="AY798" s="6">
        <f t="shared" si="665"/>
        <v>216.10501800383119</v>
      </c>
      <c r="AZ798" s="6">
        <f t="shared" si="648"/>
        <v>962454.49836482329</v>
      </c>
      <c r="BA798" s="6">
        <f t="shared" si="649"/>
        <v>265.32433131912592</v>
      </c>
      <c r="BB798" s="6">
        <f t="shared" si="650"/>
        <v>2132498.2936300985</v>
      </c>
      <c r="BC798" s="6">
        <f t="shared" si="651"/>
        <v>426499.65872601984</v>
      </c>
      <c r="BD798" s="6">
        <f t="shared" si="652"/>
        <v>85194.310379838149</v>
      </c>
      <c r="BE798" s="6">
        <f t="shared" si="653"/>
        <v>5194102.9999999953</v>
      </c>
      <c r="BF798" s="6">
        <f t="shared" si="658"/>
        <v>3913448.3097693119</v>
      </c>
      <c r="BG798" s="6"/>
      <c r="BH798" s="6"/>
      <c r="BI798" s="51">
        <f t="shared" si="664"/>
        <v>0.19415083227425287</v>
      </c>
      <c r="BT798" s="18"/>
    </row>
    <row r="799" spans="1:72">
      <c r="A799">
        <f t="shared" si="661"/>
        <v>776</v>
      </c>
      <c r="B799" s="30">
        <f t="shared" si="662"/>
        <v>44545</v>
      </c>
      <c r="C799" s="14">
        <f t="shared" si="611"/>
        <v>16</v>
      </c>
      <c r="D799" s="14">
        <f t="shared" si="612"/>
        <v>4</v>
      </c>
      <c r="E799" s="14">
        <f t="shared" si="613"/>
        <v>4</v>
      </c>
      <c r="F799" s="53">
        <f t="shared" si="614"/>
        <v>44545</v>
      </c>
      <c r="G799" s="66">
        <f t="shared" si="615"/>
        <v>3.2</v>
      </c>
      <c r="H799" s="66">
        <f t="shared" si="660"/>
        <v>0.1</v>
      </c>
      <c r="I799" s="172">
        <f t="shared" si="616"/>
        <v>3.8999999999999998E-3</v>
      </c>
      <c r="J799" s="14">
        <f t="shared" si="617"/>
        <v>6</v>
      </c>
      <c r="K799" s="18">
        <f t="shared" si="618"/>
        <v>0.10783839038280681</v>
      </c>
      <c r="L799" s="18">
        <f t="shared" si="619"/>
        <v>6.6666666666666671E-3</v>
      </c>
      <c r="M799" s="6">
        <f t="shared" si="620"/>
        <v>345.11322903259435</v>
      </c>
      <c r="N799" s="6">
        <f t="shared" si="654"/>
        <v>1.3459415932271179</v>
      </c>
      <c r="O799" s="6">
        <f t="shared" si="621"/>
        <v>1168693.7380619971</v>
      </c>
      <c r="P799" s="6">
        <f>IF($B799&lt;$D$12,0,IF('Plot Data'!X749&gt;0,'Plot Data'!X749,MAX(0,MIN($D$15,$O799))))</f>
        <v>7870.3703703703704</v>
      </c>
      <c r="Q799" s="97">
        <f t="shared" si="622"/>
        <v>3870.1785894773884</v>
      </c>
      <c r="R799" s="97">
        <f t="shared" si="623"/>
        <v>4000.191780892982</v>
      </c>
      <c r="S799" s="6">
        <f t="shared" si="624"/>
        <v>288.46782680181457</v>
      </c>
      <c r="T799" s="6"/>
      <c r="U799" s="6"/>
      <c r="V799" s="6">
        <f t="shared" si="625"/>
        <v>56.645402230779766</v>
      </c>
      <c r="W799" s="149">
        <f t="shared" si="655"/>
        <v>0.5649239571664525</v>
      </c>
      <c r="X799" s="97">
        <f t="shared" si="626"/>
        <v>3709.4964938189851</v>
      </c>
      <c r="Y799" s="6">
        <f t="shared" si="627"/>
        <v>110.37778678505136</v>
      </c>
      <c r="Z799" s="6">
        <f t="shared" si="628"/>
        <v>316.33730784012209</v>
      </c>
      <c r="AA799" s="6">
        <f t="shared" si="629"/>
        <v>419.43558978319516</v>
      </c>
      <c r="AB799" s="6">
        <f t="shared" si="630"/>
        <v>20.667800589472574</v>
      </c>
      <c r="AC799" s="6">
        <f t="shared" si="631"/>
        <v>48.009928999397999</v>
      </c>
      <c r="AD799" s="6">
        <f t="array" ref="AD799">SUM(($A799-A769:A799=J769:J799)*(N769:N799))</f>
        <v>2.0151105574735757</v>
      </c>
      <c r="AE799" s="6">
        <f t="shared" si="659"/>
        <v>7489295.7621280598</v>
      </c>
      <c r="AF799" s="6">
        <f t="shared" si="656"/>
        <v>1211232.6747073575</v>
      </c>
      <c r="AG799" s="6">
        <f t="shared" si="657"/>
        <v>238766.11217038039</v>
      </c>
      <c r="AH799" s="6">
        <f t="shared" si="632"/>
        <v>3917157.8062631311</v>
      </c>
      <c r="AI799" s="6">
        <f t="shared" si="633"/>
        <v>865921.02822807943</v>
      </c>
      <c r="AJ799" s="6">
        <f t="shared" si="634"/>
        <v>1168.8066802313726</v>
      </c>
      <c r="AK799" s="6">
        <f t="shared" si="635"/>
        <v>1796.1728823547533</v>
      </c>
      <c r="AL799" s="6">
        <f t="shared" si="636"/>
        <v>454.85123953580694</v>
      </c>
      <c r="AM799" s="6">
        <f t="shared" si="663"/>
        <v>3419.8308021219332</v>
      </c>
      <c r="AN799" s="6">
        <f t="shared" si="637"/>
        <v>1252798.3099569718</v>
      </c>
      <c r="AO799" s="6">
        <f t="shared" si="638"/>
        <v>10704.237871956713</v>
      </c>
      <c r="AP799" s="6">
        <f t="shared" si="639"/>
        <v>2.4713495145102309</v>
      </c>
      <c r="AQ799" s="14">
        <f t="shared" si="640"/>
        <v>16</v>
      </c>
      <c r="AR799" s="146">
        <f t="shared" si="641"/>
        <v>0</v>
      </c>
      <c r="AS799" s="146">
        <f t="shared" si="642"/>
        <v>0.53</v>
      </c>
      <c r="AT799" s="146">
        <f t="shared" si="643"/>
        <v>1</v>
      </c>
      <c r="AU799" s="77">
        <f t="shared" si="644"/>
        <v>0</v>
      </c>
      <c r="AV799" s="77">
        <f t="shared" si="645"/>
        <v>182.21159069017153</v>
      </c>
      <c r="AW799" s="77">
        <f t="shared" si="646"/>
        <v>9.5900837205353433</v>
      </c>
      <c r="AX799" s="77">
        <f t="shared" si="647"/>
        <v>10.375511957794828</v>
      </c>
      <c r="AY799" s="6">
        <f t="shared" si="665"/>
        <v>202.17718636850171</v>
      </c>
      <c r="AZ799" s="6">
        <f t="shared" si="648"/>
        <v>962656.67555119179</v>
      </c>
      <c r="BA799" s="6">
        <f t="shared" si="649"/>
        <v>248.54543347558607</v>
      </c>
      <c r="BB799" s="6">
        <f t="shared" si="650"/>
        <v>2132843.4068591311</v>
      </c>
      <c r="BC799" s="6">
        <f t="shared" si="651"/>
        <v>426568.68137182639</v>
      </c>
      <c r="BD799" s="6">
        <f t="shared" si="652"/>
        <v>85214.978180427628</v>
      </c>
      <c r="BE799" s="6">
        <f t="shared" si="653"/>
        <v>5201973.3703703657</v>
      </c>
      <c r="BF799" s="6">
        <f t="shared" si="658"/>
        <v>3917157.8062631311</v>
      </c>
      <c r="BG799" s="6"/>
      <c r="BH799" s="6"/>
      <c r="BI799" s="51">
        <f t="shared" si="664"/>
        <v>0.19360949719866921</v>
      </c>
      <c r="BT799" s="18"/>
    </row>
    <row r="800" spans="1:72">
      <c r="A800">
        <f t="shared" si="661"/>
        <v>777</v>
      </c>
      <c r="B800" s="30">
        <f t="shared" si="662"/>
        <v>44546</v>
      </c>
      <c r="C800" s="14">
        <f t="shared" si="611"/>
        <v>16</v>
      </c>
      <c r="D800" s="14">
        <f t="shared" si="612"/>
        <v>4</v>
      </c>
      <c r="E800" s="14">
        <f t="shared" si="613"/>
        <v>4</v>
      </c>
      <c r="F800" s="53">
        <f t="shared" si="614"/>
        <v>44546</v>
      </c>
      <c r="G800" s="66">
        <f t="shared" si="615"/>
        <v>3.2</v>
      </c>
      <c r="H800" s="66">
        <f t="shared" si="660"/>
        <v>0.1</v>
      </c>
      <c r="I800" s="172">
        <f t="shared" si="616"/>
        <v>3.8999999999999998E-3</v>
      </c>
      <c r="J800" s="14">
        <f t="shared" si="617"/>
        <v>6</v>
      </c>
      <c r="K800" s="18">
        <f t="shared" si="618"/>
        <v>0.10765480329008292</v>
      </c>
      <c r="L800" s="18">
        <f t="shared" si="619"/>
        <v>6.6666666666666671E-3</v>
      </c>
      <c r="M800" s="6">
        <f t="shared" si="620"/>
        <v>322.2266331662309</v>
      </c>
      <c r="N800" s="6">
        <f t="shared" si="654"/>
        <v>1.2566838693483005</v>
      </c>
      <c r="O800" s="6">
        <f t="shared" si="621"/>
        <v>1161021.171256681</v>
      </c>
      <c r="P800" s="6">
        <f>IF($B800&lt;$D$12,0,IF('Plot Data'!X750&gt;0,'Plot Data'!X750,MAX(0,MIN($D$15,$O800))))</f>
        <v>7870.3703703703704</v>
      </c>
      <c r="Q800" s="97">
        <f t="shared" si="622"/>
        <v>3868.8027114804659</v>
      </c>
      <c r="R800" s="97">
        <f t="shared" si="623"/>
        <v>4001.5676588899041</v>
      </c>
      <c r="S800" s="6">
        <f t="shared" si="624"/>
        <v>269.16672640277818</v>
      </c>
      <c r="T800" s="6"/>
      <c r="U800" s="6"/>
      <c r="V800" s="6">
        <f t="shared" si="625"/>
        <v>53.059906763452702</v>
      </c>
      <c r="W800" s="149">
        <f t="shared" si="655"/>
        <v>0.56479841668575692</v>
      </c>
      <c r="X800" s="97">
        <f t="shared" si="626"/>
        <v>3706.5730230865083</v>
      </c>
      <c r="Y800" s="6">
        <f t="shared" si="627"/>
        <v>103.33900294736287</v>
      </c>
      <c r="Z800" s="6">
        <f t="shared" si="628"/>
        <v>295.58662437029841</v>
      </c>
      <c r="AA800" s="6">
        <f t="shared" si="629"/>
        <v>392.68821119997887</v>
      </c>
      <c r="AB800" s="6">
        <f t="shared" si="630"/>
        <v>19.342187443435265</v>
      </c>
      <c r="AC800" s="6">
        <f t="shared" si="631"/>
        <v>45.211765453865866</v>
      </c>
      <c r="AD800" s="6">
        <f t="array" ref="AD800">SUM(($A800-A770:A800=J770:J800)*(N770:N800))</f>
        <v>1.8858632757349381</v>
      </c>
      <c r="AE800" s="6">
        <f t="shared" si="659"/>
        <v>7489293.8762647836</v>
      </c>
      <c r="AF800" s="6">
        <f t="shared" si="656"/>
        <v>1207094.7052694743</v>
      </c>
      <c r="AG800" s="6">
        <f t="shared" si="657"/>
        <v>238875.2819520109</v>
      </c>
      <c r="AH800" s="6">
        <f t="shared" si="632"/>
        <v>3920864.3792862175</v>
      </c>
      <c r="AI800" s="6">
        <f t="shared" si="633"/>
        <v>869922.59588696936</v>
      </c>
      <c r="AJ800" s="6">
        <f t="shared" si="634"/>
        <v>1092.1076860799424</v>
      </c>
      <c r="AK800" s="6">
        <f t="shared" si="635"/>
        <v>1679.7291080816376</v>
      </c>
      <c r="AL800" s="6">
        <f t="shared" si="636"/>
        <v>427.09579824964135</v>
      </c>
      <c r="AM800" s="6">
        <f t="shared" si="663"/>
        <v>3198.9325924112209</v>
      </c>
      <c r="AN800" s="6">
        <f t="shared" si="637"/>
        <v>1249337.9812776833</v>
      </c>
      <c r="AO800" s="6">
        <f t="shared" si="638"/>
        <v>10706.123735232448</v>
      </c>
      <c r="AP800" s="6">
        <f t="shared" si="639"/>
        <v>2.3158451912838376</v>
      </c>
      <c r="AQ800" s="14">
        <f t="shared" si="640"/>
        <v>16</v>
      </c>
      <c r="AR800" s="146">
        <f t="shared" si="641"/>
        <v>0</v>
      </c>
      <c r="AS800" s="146">
        <f t="shared" si="642"/>
        <v>0.53</v>
      </c>
      <c r="AT800" s="146">
        <f t="shared" si="643"/>
        <v>1</v>
      </c>
      <c r="AU800" s="77">
        <f t="shared" si="644"/>
        <v>0</v>
      </c>
      <c r="AV800" s="77">
        <f t="shared" si="645"/>
        <v>170.39127918332923</v>
      </c>
      <c r="AW800" s="77">
        <f t="shared" si="646"/>
        <v>8.9679620622804848</v>
      </c>
      <c r="AX800" s="77">
        <f t="shared" si="647"/>
        <v>9.7138662770521105</v>
      </c>
      <c r="AY800" s="6">
        <f t="shared" si="665"/>
        <v>189.07310752266184</v>
      </c>
      <c r="AZ800" s="6">
        <f t="shared" si="648"/>
        <v>962845.74865871447</v>
      </c>
      <c r="BA800" s="6">
        <f t="shared" si="649"/>
        <v>232.73516086997864</v>
      </c>
      <c r="BB800" s="6">
        <f t="shared" si="650"/>
        <v>2133165.6334922975</v>
      </c>
      <c r="BC800" s="6">
        <f t="shared" si="651"/>
        <v>426633.12669845961</v>
      </c>
      <c r="BD800" s="6">
        <f t="shared" si="652"/>
        <v>85234.320367871071</v>
      </c>
      <c r="BE800" s="6">
        <f t="shared" si="653"/>
        <v>5209843.740740736</v>
      </c>
      <c r="BF800" s="6">
        <f t="shared" si="658"/>
        <v>3920864.3792862175</v>
      </c>
      <c r="BG800" s="6"/>
      <c r="BH800" s="6"/>
      <c r="BI800" s="51">
        <f t="shared" si="664"/>
        <v>0.19307160476157592</v>
      </c>
      <c r="BT800" s="18"/>
    </row>
    <row r="801" spans="1:72">
      <c r="A801">
        <f t="shared" si="661"/>
        <v>778</v>
      </c>
      <c r="B801" s="30">
        <f t="shared" si="662"/>
        <v>44547</v>
      </c>
      <c r="C801" s="14">
        <f t="shared" si="611"/>
        <v>16</v>
      </c>
      <c r="D801" s="14">
        <f t="shared" si="612"/>
        <v>4</v>
      </c>
      <c r="E801" s="14">
        <f t="shared" si="613"/>
        <v>4</v>
      </c>
      <c r="F801" s="53">
        <f t="shared" si="614"/>
        <v>44547</v>
      </c>
      <c r="G801" s="66">
        <f t="shared" si="615"/>
        <v>3.2</v>
      </c>
      <c r="H801" s="66">
        <f t="shared" si="660"/>
        <v>0.1</v>
      </c>
      <c r="I801" s="172">
        <f t="shared" si="616"/>
        <v>3.8999999999999998E-3</v>
      </c>
      <c r="J801" s="14">
        <f t="shared" si="617"/>
        <v>6</v>
      </c>
      <c r="K801" s="18">
        <f t="shared" si="618"/>
        <v>0.10747211821891973</v>
      </c>
      <c r="L801" s="18">
        <f t="shared" si="619"/>
        <v>6.6666666666666671E-3</v>
      </c>
      <c r="M801" s="6">
        <f t="shared" si="620"/>
        <v>300.74247694734908</v>
      </c>
      <c r="N801" s="6">
        <f t="shared" si="654"/>
        <v>1.1728956600946614</v>
      </c>
      <c r="O801" s="6">
        <f t="shared" si="621"/>
        <v>1153336.9613807797</v>
      </c>
      <c r="P801" s="6">
        <f>IF($B801&lt;$D$12,0,IF('Plot Data'!X751&gt;0,'Plot Data'!X751,MAX(0,MIN($D$15,$O801))))</f>
        <v>7870.3703703703704</v>
      </c>
      <c r="Q801" s="97">
        <f t="shared" si="622"/>
        <v>3867.511800593134</v>
      </c>
      <c r="R801" s="97">
        <f t="shared" si="623"/>
        <v>4002.8585697772369</v>
      </c>
      <c r="S801" s="6">
        <f t="shared" si="624"/>
        <v>251.0596034364066</v>
      </c>
      <c r="T801" s="6"/>
      <c r="U801" s="6"/>
      <c r="V801" s="6">
        <f t="shared" si="625"/>
        <v>49.682873510942464</v>
      </c>
      <c r="W801" s="149">
        <f t="shared" si="655"/>
        <v>0.56468094614604225</v>
      </c>
      <c r="X801" s="97">
        <f t="shared" si="626"/>
        <v>3703.7944842825468</v>
      </c>
      <c r="Y801" s="6">
        <f t="shared" si="627"/>
        <v>96.710937217176323</v>
      </c>
      <c r="Z801" s="6">
        <f t="shared" si="628"/>
        <v>276.09058322607547</v>
      </c>
      <c r="AA801" s="6">
        <f t="shared" si="629"/>
        <v>367.50156142527004</v>
      </c>
      <c r="AB801" s="6">
        <f t="shared" si="630"/>
        <v>18.094497585915743</v>
      </c>
      <c r="AC801" s="6">
        <f t="shared" si="631"/>
        <v>42.557768712461481</v>
      </c>
      <c r="AD801" s="6">
        <f t="array" ref="AD801">SUM(($A801-A771:A801=J771:J801)*(N771:N801))</f>
        <v>1.7642135146267848</v>
      </c>
      <c r="AE801" s="6">
        <f t="shared" si="659"/>
        <v>7489292.112051269</v>
      </c>
      <c r="AF801" s="6">
        <f t="shared" si="656"/>
        <v>1202976.1338654447</v>
      </c>
      <c r="AG801" s="6">
        <f t="shared" si="657"/>
        <v>238989.31639481056</v>
      </c>
      <c r="AH801" s="6">
        <f t="shared" si="632"/>
        <v>3924568.1737704999</v>
      </c>
      <c r="AI801" s="6">
        <f t="shared" si="633"/>
        <v>873925.45445674658</v>
      </c>
      <c r="AJ801" s="6">
        <f t="shared" si="634"/>
        <v>1020.0486425840396</v>
      </c>
      <c r="AK801" s="6">
        <f t="shared" si="635"/>
        <v>1570.2236322965275</v>
      </c>
      <c r="AL801" s="6">
        <f t="shared" si="636"/>
        <v>400.86831360846884</v>
      </c>
      <c r="AM801" s="6">
        <f t="shared" si="663"/>
        <v>2991.140588489036</v>
      </c>
      <c r="AN801" s="6">
        <f t="shared" si="637"/>
        <v>1245841.8929752607</v>
      </c>
      <c r="AO801" s="6">
        <f t="shared" si="638"/>
        <v>10707.887948747075</v>
      </c>
      <c r="AP801" s="6">
        <f t="shared" si="639"/>
        <v>2.1692593266730649</v>
      </c>
      <c r="AQ801" s="14">
        <f t="shared" si="640"/>
        <v>16</v>
      </c>
      <c r="AR801" s="146">
        <f t="shared" si="641"/>
        <v>0</v>
      </c>
      <c r="AS801" s="146">
        <f t="shared" si="642"/>
        <v>0.53</v>
      </c>
      <c r="AT801" s="146">
        <f t="shared" si="643"/>
        <v>1</v>
      </c>
      <c r="AU801" s="77">
        <f t="shared" si="644"/>
        <v>0</v>
      </c>
      <c r="AV801" s="77">
        <f t="shared" si="645"/>
        <v>159.27583449750148</v>
      </c>
      <c r="AW801" s="77">
        <f t="shared" si="646"/>
        <v>8.3829386577632334</v>
      </c>
      <c r="AX801" s="77">
        <f t="shared" si="647"/>
        <v>9.0908280984145744</v>
      </c>
      <c r="AY801" s="6">
        <f t="shared" si="665"/>
        <v>176.74960125367929</v>
      </c>
      <c r="AZ801" s="6">
        <f t="shared" si="648"/>
        <v>963022.49825996812</v>
      </c>
      <c r="BA801" s="6">
        <f t="shared" si="649"/>
        <v>217.84454945017518</v>
      </c>
      <c r="BB801" s="6">
        <f t="shared" si="650"/>
        <v>2133466.3759692446</v>
      </c>
      <c r="BC801" s="6">
        <f t="shared" si="651"/>
        <v>426693.27519384911</v>
      </c>
      <c r="BD801" s="6">
        <f t="shared" si="652"/>
        <v>85252.414865456987</v>
      </c>
      <c r="BE801" s="6">
        <f t="shared" si="653"/>
        <v>5217714.1111111064</v>
      </c>
      <c r="BF801" s="6">
        <f t="shared" si="658"/>
        <v>3924568.1737704999</v>
      </c>
      <c r="BG801" s="6"/>
      <c r="BH801" s="6"/>
      <c r="BI801" s="51">
        <f t="shared" si="664"/>
        <v>0.19253694857754855</v>
      </c>
      <c r="BT801" s="18"/>
    </row>
    <row r="802" spans="1:72">
      <c r="A802">
        <f t="shared" si="661"/>
        <v>779</v>
      </c>
      <c r="B802" s="30">
        <f t="shared" si="662"/>
        <v>44548</v>
      </c>
      <c r="C802" s="14">
        <f t="shared" si="611"/>
        <v>16</v>
      </c>
      <c r="D802" s="14">
        <f t="shared" si="612"/>
        <v>4</v>
      </c>
      <c r="E802" s="14">
        <f t="shared" si="613"/>
        <v>4</v>
      </c>
      <c r="F802" s="53">
        <f t="shared" si="614"/>
        <v>44548</v>
      </c>
      <c r="G802" s="66">
        <f t="shared" si="615"/>
        <v>3.2</v>
      </c>
      <c r="H802" s="66">
        <f t="shared" si="660"/>
        <v>0.1</v>
      </c>
      <c r="I802" s="172">
        <f t="shared" si="616"/>
        <v>3.8999999999999998E-3</v>
      </c>
      <c r="J802" s="14">
        <f t="shared" si="617"/>
        <v>6</v>
      </c>
      <c r="K802" s="18">
        <f t="shared" si="618"/>
        <v>0.10729026903838666</v>
      </c>
      <c r="L802" s="18">
        <f t="shared" si="619"/>
        <v>6.6666666666666671E-3</v>
      </c>
      <c r="M802" s="6">
        <f t="shared" si="620"/>
        <v>280.58346467866636</v>
      </c>
      <c r="N802" s="6">
        <f t="shared" si="654"/>
        <v>1.0942755122467986</v>
      </c>
      <c r="O802" s="6">
        <f t="shared" si="621"/>
        <v>1145641.714632256</v>
      </c>
      <c r="P802" s="6">
        <f>IF($B802&lt;$D$12,0,IF('Plot Data'!X752&gt;0,'Plot Data'!X752,MAX(0,MIN($D$15,$O802))))</f>
        <v>7870.3703703703704</v>
      </c>
      <c r="Q802" s="97">
        <f t="shared" si="622"/>
        <v>3866.3010548203456</v>
      </c>
      <c r="R802" s="97">
        <f t="shared" si="623"/>
        <v>4004.0693155500248</v>
      </c>
      <c r="S802" s="6">
        <f t="shared" si="624"/>
        <v>234.07995767498662</v>
      </c>
      <c r="T802" s="6"/>
      <c r="U802" s="6"/>
      <c r="V802" s="6">
        <f t="shared" si="625"/>
        <v>46.503507003679715</v>
      </c>
      <c r="W802" s="149">
        <f t="shared" si="655"/>
        <v>0.56457106824551484</v>
      </c>
      <c r="X802" s="97">
        <f t="shared" si="626"/>
        <v>3701.1549564680549</v>
      </c>
      <c r="Y802" s="6">
        <f t="shared" si="627"/>
        <v>90.472487929578719</v>
      </c>
      <c r="Z802" s="6">
        <f t="shared" si="628"/>
        <v>257.78130653298473</v>
      </c>
      <c r="AA802" s="6">
        <f t="shared" si="629"/>
        <v>343.79545413239913</v>
      </c>
      <c r="AB802" s="6">
        <f t="shared" si="630"/>
        <v>16.920683136378273</v>
      </c>
      <c r="AC802" s="6">
        <f t="shared" si="631"/>
        <v>40.041974398591599</v>
      </c>
      <c r="AD802" s="6">
        <f t="array" ref="AD802">SUM(($A802-A772:A802=J772:J802)*(N772:N802))</f>
        <v>1.6497666057968814</v>
      </c>
      <c r="AE802" s="6">
        <f t="shared" si="659"/>
        <v>7489290.4622846637</v>
      </c>
      <c r="AF802" s="6">
        <f t="shared" si="656"/>
        <v>1198875.7528529493</v>
      </c>
      <c r="AG802" s="6">
        <f t="shared" si="657"/>
        <v>239107.95898615918</v>
      </c>
      <c r="AH802" s="6">
        <f t="shared" si="632"/>
        <v>3928269.3287269678</v>
      </c>
      <c r="AI802" s="6">
        <f t="shared" si="633"/>
        <v>877929.52377229661</v>
      </c>
      <c r="AJ802" s="6">
        <f t="shared" si="634"/>
        <v>952.37831280014245</v>
      </c>
      <c r="AK802" s="6">
        <f t="shared" si="635"/>
        <v>1467.2888015607348</v>
      </c>
      <c r="AL802" s="6">
        <f t="shared" si="636"/>
        <v>376.09725574045865</v>
      </c>
      <c r="AM802" s="6">
        <f t="shared" si="663"/>
        <v>2795.7643701013358</v>
      </c>
      <c r="AN802" s="6">
        <f t="shared" si="637"/>
        <v>1242312.1335761712</v>
      </c>
      <c r="AO802" s="6">
        <f t="shared" si="638"/>
        <v>10709.537715352872</v>
      </c>
      <c r="AP802" s="6">
        <f t="shared" si="639"/>
        <v>2.0311456521701206</v>
      </c>
      <c r="AQ802" s="14">
        <f t="shared" si="640"/>
        <v>16</v>
      </c>
      <c r="AR802" s="146">
        <f t="shared" si="641"/>
        <v>0</v>
      </c>
      <c r="AS802" s="146">
        <f t="shared" si="642"/>
        <v>0.53</v>
      </c>
      <c r="AT802" s="146">
        <f t="shared" si="643"/>
        <v>1</v>
      </c>
      <c r="AU802" s="77">
        <f t="shared" si="644"/>
        <v>0</v>
      </c>
      <c r="AV802" s="77">
        <f t="shared" si="645"/>
        <v>148.82786537044527</v>
      </c>
      <c r="AW802" s="77">
        <f t="shared" si="646"/>
        <v>7.8330455458129071</v>
      </c>
      <c r="AX802" s="77">
        <f t="shared" si="647"/>
        <v>8.5044138653803998</v>
      </c>
      <c r="AY802" s="6">
        <f t="shared" si="665"/>
        <v>165.16532478163856</v>
      </c>
      <c r="AZ802" s="6">
        <f t="shared" si="648"/>
        <v>963187.6635847498</v>
      </c>
      <c r="BA802" s="6">
        <f t="shared" si="649"/>
        <v>203.82656823253325</v>
      </c>
      <c r="BB802" s="6">
        <f t="shared" si="650"/>
        <v>2133746.9594339235</v>
      </c>
      <c r="BC802" s="6">
        <f t="shared" si="651"/>
        <v>426749.39188678487</v>
      </c>
      <c r="BD802" s="6">
        <f t="shared" si="652"/>
        <v>85269.335548593372</v>
      </c>
      <c r="BE802" s="6">
        <f t="shared" si="653"/>
        <v>5225584.4814814767</v>
      </c>
      <c r="BF802" s="6">
        <f t="shared" si="658"/>
        <v>3928269.3287269678</v>
      </c>
      <c r="BG802" s="6"/>
      <c r="BH802" s="6"/>
      <c r="BI802" s="51">
        <f t="shared" si="664"/>
        <v>0.19200533335976941</v>
      </c>
      <c r="BT802" s="18"/>
    </row>
    <row r="803" spans="1:72">
      <c r="A803">
        <f t="shared" si="661"/>
        <v>780</v>
      </c>
      <c r="B803" s="30">
        <f t="shared" si="662"/>
        <v>44549</v>
      </c>
      <c r="C803" s="14">
        <f t="shared" si="611"/>
        <v>16</v>
      </c>
      <c r="D803" s="14">
        <f t="shared" si="612"/>
        <v>4</v>
      </c>
      <c r="E803" s="14">
        <f t="shared" si="613"/>
        <v>4</v>
      </c>
      <c r="F803" s="53">
        <f t="shared" si="614"/>
        <v>44549</v>
      </c>
      <c r="G803" s="66">
        <f t="shared" si="615"/>
        <v>3.2</v>
      </c>
      <c r="H803" s="66">
        <f t="shared" si="660"/>
        <v>0.1</v>
      </c>
      <c r="I803" s="172">
        <f t="shared" si="616"/>
        <v>3.8999999999999998E-3</v>
      </c>
      <c r="J803" s="14">
        <f t="shared" si="617"/>
        <v>6</v>
      </c>
      <c r="K803" s="18">
        <f t="shared" si="618"/>
        <v>0.10710919299442552</v>
      </c>
      <c r="L803" s="18">
        <f t="shared" si="619"/>
        <v>6.6666666666666671E-3</v>
      </c>
      <c r="M803" s="6">
        <f t="shared" si="620"/>
        <v>261.67590697261363</v>
      </c>
      <c r="N803" s="6">
        <f t="shared" si="654"/>
        <v>1.0205360371931931</v>
      </c>
      <c r="O803" s="6">
        <f t="shared" si="621"/>
        <v>1137936.0117459008</v>
      </c>
      <c r="P803" s="6">
        <f>IF($B803&lt;$D$12,0,IF('Plot Data'!X753&gt;0,'Plot Data'!X753,MAX(0,MIN($D$15,$O803))))</f>
        <v>7870.3703703703704</v>
      </c>
      <c r="Q803" s="97">
        <f t="shared" si="622"/>
        <v>3865.1659118345715</v>
      </c>
      <c r="R803" s="97">
        <f t="shared" si="623"/>
        <v>4005.2044585357985</v>
      </c>
      <c r="S803" s="6">
        <f t="shared" si="624"/>
        <v>218.16443217847194</v>
      </c>
      <c r="T803" s="6"/>
      <c r="U803" s="6"/>
      <c r="V803" s="6">
        <f t="shared" si="625"/>
        <v>43.511474794141712</v>
      </c>
      <c r="W803" s="149">
        <f t="shared" si="655"/>
        <v>0.56446833088825732</v>
      </c>
      <c r="X803" s="97">
        <f t="shared" si="626"/>
        <v>3698.6486666430433</v>
      </c>
      <c r="Y803" s="6">
        <f t="shared" si="627"/>
        <v>84.603415681891363</v>
      </c>
      <c r="Z803" s="6">
        <f t="shared" si="628"/>
        <v>240.59398155787926</v>
      </c>
      <c r="AA803" s="6">
        <f t="shared" si="629"/>
        <v>321.49297959118718</v>
      </c>
      <c r="AB803" s="6">
        <f t="shared" si="630"/>
        <v>15.816865392006102</v>
      </c>
      <c r="AC803" s="6">
        <f t="shared" si="631"/>
        <v>37.658542456598894</v>
      </c>
      <c r="AD803" s="6">
        <f t="array" ref="AD803">SUM(($A803-A773:A803=J773:J803)*(N773:N803))</f>
        <v>1.5421443757205948</v>
      </c>
      <c r="AE803" s="6">
        <f t="shared" si="659"/>
        <v>7489288.9201402878</v>
      </c>
      <c r="AF803" s="6">
        <f t="shared" si="656"/>
        <v>1194792.4225089361</v>
      </c>
      <c r="AG803" s="6">
        <f t="shared" si="657"/>
        <v>239230.96475655655</v>
      </c>
      <c r="AH803" s="6">
        <f t="shared" si="632"/>
        <v>3931967.9773936109</v>
      </c>
      <c r="AI803" s="6">
        <f t="shared" si="633"/>
        <v>881934.72823083238</v>
      </c>
      <c r="AJ803" s="6">
        <f t="shared" si="634"/>
        <v>888.85682253298546</v>
      </c>
      <c r="AK803" s="6">
        <f t="shared" si="635"/>
        <v>1370.5729381354208</v>
      </c>
      <c r="AL803" s="6">
        <f t="shared" si="636"/>
        <v>352.71343430014531</v>
      </c>
      <c r="AM803" s="6">
        <f t="shared" si="663"/>
        <v>2612.1431949685516</v>
      </c>
      <c r="AN803" s="6">
        <f t="shared" si="637"/>
        <v>1238750.6840553652</v>
      </c>
      <c r="AO803" s="6">
        <f t="shared" si="638"/>
        <v>10711.079859728592</v>
      </c>
      <c r="AP803" s="6">
        <f t="shared" si="639"/>
        <v>1.9010751256121563</v>
      </c>
      <c r="AQ803" s="14">
        <f t="shared" si="640"/>
        <v>16</v>
      </c>
      <c r="AR803" s="146">
        <f t="shared" si="641"/>
        <v>0</v>
      </c>
      <c r="AS803" s="146">
        <f t="shared" si="642"/>
        <v>0.53</v>
      </c>
      <c r="AT803" s="146">
        <f t="shared" si="643"/>
        <v>1</v>
      </c>
      <c r="AU803" s="77">
        <f t="shared" si="644"/>
        <v>0</v>
      </c>
      <c r="AV803" s="77">
        <f t="shared" si="645"/>
        <v>139.01160865432902</v>
      </c>
      <c r="AW803" s="77">
        <f t="shared" si="646"/>
        <v>7.3164004554910003</v>
      </c>
      <c r="AX803" s="77">
        <f t="shared" si="647"/>
        <v>7.9527210740977878</v>
      </c>
      <c r="AY803" s="6">
        <f t="shared" si="665"/>
        <v>154.2807301839178</v>
      </c>
      <c r="AZ803" s="6">
        <f t="shared" si="648"/>
        <v>963341.94431493373</v>
      </c>
      <c r="BA803" s="6">
        <f t="shared" si="649"/>
        <v>190.63608965468924</v>
      </c>
      <c r="BB803" s="6">
        <f t="shared" si="650"/>
        <v>2134008.635340896</v>
      </c>
      <c r="BC803" s="6">
        <f t="shared" si="651"/>
        <v>426801.7270681794</v>
      </c>
      <c r="BD803" s="6">
        <f t="shared" si="652"/>
        <v>85285.152413985372</v>
      </c>
      <c r="BE803" s="6">
        <f t="shared" si="653"/>
        <v>5233454.851851847</v>
      </c>
      <c r="BF803" s="6">
        <f t="shared" si="658"/>
        <v>3931967.9773936109</v>
      </c>
      <c r="BG803" s="6"/>
      <c r="BH803" s="6"/>
      <c r="BI803" s="51">
        <f t="shared" si="664"/>
        <v>0.19147657441938171</v>
      </c>
      <c r="BT803" s="18"/>
    </row>
    <row r="804" spans="1:72">
      <c r="A804">
        <f t="shared" si="661"/>
        <v>781</v>
      </c>
      <c r="B804" s="30">
        <f t="shared" si="662"/>
        <v>44550</v>
      </c>
      <c r="C804" s="14">
        <f t="shared" si="611"/>
        <v>16</v>
      </c>
      <c r="D804" s="14">
        <f t="shared" si="612"/>
        <v>4</v>
      </c>
      <c r="E804" s="14">
        <f t="shared" si="613"/>
        <v>4</v>
      </c>
      <c r="F804" s="53">
        <f t="shared" si="614"/>
        <v>44550</v>
      </c>
      <c r="G804" s="66">
        <f t="shared" si="615"/>
        <v>3.2</v>
      </c>
      <c r="H804" s="66">
        <f t="shared" si="660"/>
        <v>0.1</v>
      </c>
      <c r="I804" s="172">
        <f t="shared" si="616"/>
        <v>3.8999999999999998E-3</v>
      </c>
      <c r="J804" s="14">
        <f t="shared" si="617"/>
        <v>6</v>
      </c>
      <c r="K804" s="18">
        <f t="shared" si="618"/>
        <v>0.10692883056816938</v>
      </c>
      <c r="L804" s="18">
        <f t="shared" si="619"/>
        <v>6.6666666666666671E-3</v>
      </c>
      <c r="M804" s="6">
        <f t="shared" si="620"/>
        <v>243.9496049545258</v>
      </c>
      <c r="N804" s="6">
        <f t="shared" si="654"/>
        <v>0.95140345932265058</v>
      </c>
      <c r="O804" s="6">
        <f t="shared" si="621"/>
        <v>1130220.4085516743</v>
      </c>
      <c r="P804" s="6">
        <f>IF($B804&lt;$D$12,0,IF('Plot Data'!X754&gt;0,'Plot Data'!X754,MAX(0,MIN($D$15,$O804))))</f>
        <v>7870.3703703703704</v>
      </c>
      <c r="Q804" s="97">
        <f t="shared" si="622"/>
        <v>3864.1020393237495</v>
      </c>
      <c r="R804" s="97">
        <f t="shared" si="623"/>
        <v>4006.2683310466223</v>
      </c>
      <c r="S804" s="6">
        <f t="shared" si="624"/>
        <v>203.25270986654678</v>
      </c>
      <c r="T804" s="6"/>
      <c r="U804" s="6"/>
      <c r="V804" s="6">
        <f t="shared" si="625"/>
        <v>40.696895087979009</v>
      </c>
      <c r="W804" s="149">
        <f t="shared" si="655"/>
        <v>0.56437230607614319</v>
      </c>
      <c r="X804" s="97">
        <f t="shared" si="626"/>
        <v>3696.269993693787</v>
      </c>
      <c r="Y804" s="6">
        <f t="shared" si="627"/>
        <v>79.084326960030523</v>
      </c>
      <c r="Z804" s="6">
        <f t="shared" si="628"/>
        <v>224.4667717429331</v>
      </c>
      <c r="AA804" s="6">
        <f t="shared" si="629"/>
        <v>300.52044244811594</v>
      </c>
      <c r="AB804" s="6">
        <f t="shared" si="630"/>
        <v>14.779331218514919</v>
      </c>
      <c r="AC804" s="6">
        <f t="shared" si="631"/>
        <v>35.401766827245801</v>
      </c>
      <c r="AD804" s="6">
        <f t="array" ref="AD804">SUM(($A804-A774:A804=J774:J804)*(N774:N804))</f>
        <v>1.4409847938052045</v>
      </c>
      <c r="AE804" s="6">
        <f t="shared" si="659"/>
        <v>7489287.4791554939</v>
      </c>
      <c r="AF804" s="6">
        <f t="shared" si="656"/>
        <v>1190725.067759746</v>
      </c>
      <c r="AG804" s="6">
        <f t="shared" si="657"/>
        <v>239358.09990709851</v>
      </c>
      <c r="AH804" s="6">
        <f t="shared" si="632"/>
        <v>3935664.2473873044</v>
      </c>
      <c r="AI804" s="6">
        <f t="shared" si="633"/>
        <v>885940.99656187894</v>
      </c>
      <c r="AJ804" s="6">
        <f t="shared" si="634"/>
        <v>829.25532878454783</v>
      </c>
      <c r="AK804" s="6">
        <f t="shared" si="635"/>
        <v>1279.739936211723</v>
      </c>
      <c r="AL804" s="6">
        <f t="shared" si="636"/>
        <v>330.6500138976092</v>
      </c>
      <c r="AM804" s="6">
        <f t="shared" si="663"/>
        <v>2439.64527889388</v>
      </c>
      <c r="AN804" s="6">
        <f t="shared" si="637"/>
        <v>1235159.422260554</v>
      </c>
      <c r="AO804" s="6">
        <f t="shared" si="638"/>
        <v>10712.520844522398</v>
      </c>
      <c r="AP804" s="6">
        <f t="shared" si="639"/>
        <v>1.7786357093523943</v>
      </c>
      <c r="AQ804" s="14">
        <f t="shared" si="640"/>
        <v>16</v>
      </c>
      <c r="AR804" s="146">
        <f t="shared" si="641"/>
        <v>0</v>
      </c>
      <c r="AS804" s="146">
        <f t="shared" si="642"/>
        <v>0.53</v>
      </c>
      <c r="AT804" s="146">
        <f t="shared" si="643"/>
        <v>1</v>
      </c>
      <c r="AU804" s="77">
        <f t="shared" si="644"/>
        <v>0</v>
      </c>
      <c r="AV804" s="77">
        <f t="shared" si="645"/>
        <v>129.79288783935783</v>
      </c>
      <c r="AW804" s="77">
        <f t="shared" si="646"/>
        <v>6.831204623124095</v>
      </c>
      <c r="AX804" s="77">
        <f t="shared" si="647"/>
        <v>7.4339267342428688</v>
      </c>
      <c r="AY804" s="6">
        <f t="shared" si="665"/>
        <v>144.05801919672481</v>
      </c>
      <c r="AZ804" s="6">
        <f t="shared" si="648"/>
        <v>963486.00233413046</v>
      </c>
      <c r="BA804" s="6">
        <f t="shared" si="649"/>
        <v>178.2298553301454</v>
      </c>
      <c r="BB804" s="6">
        <f t="shared" si="650"/>
        <v>2134252.5849458505</v>
      </c>
      <c r="BC804" s="6">
        <f t="shared" si="651"/>
        <v>426850.51698917028</v>
      </c>
      <c r="BD804" s="6">
        <f t="shared" si="652"/>
        <v>85299.931745203881</v>
      </c>
      <c r="BE804" s="6">
        <f t="shared" si="653"/>
        <v>5241325.2222222174</v>
      </c>
      <c r="BF804" s="6">
        <f t="shared" si="658"/>
        <v>3935664.2473873044</v>
      </c>
      <c r="BG804" s="6"/>
      <c r="BH804" s="6"/>
      <c r="BI804" s="51">
        <f t="shared" si="664"/>
        <v>0.19095049717975354</v>
      </c>
      <c r="BT804" s="18"/>
    </row>
    <row r="805" spans="1:72">
      <c r="A805">
        <f t="shared" si="661"/>
        <v>782</v>
      </c>
      <c r="B805" s="30">
        <f t="shared" si="662"/>
        <v>44551</v>
      </c>
      <c r="C805" s="14">
        <f t="shared" si="611"/>
        <v>16</v>
      </c>
      <c r="D805" s="14">
        <f t="shared" si="612"/>
        <v>4</v>
      </c>
      <c r="E805" s="14">
        <f t="shared" si="613"/>
        <v>4</v>
      </c>
      <c r="F805" s="53">
        <f t="shared" si="614"/>
        <v>44551</v>
      </c>
      <c r="G805" s="66">
        <f t="shared" si="615"/>
        <v>3.2</v>
      </c>
      <c r="H805" s="66">
        <f t="shared" si="660"/>
        <v>0.1</v>
      </c>
      <c r="I805" s="172">
        <f t="shared" si="616"/>
        <v>3.8999999999999998E-3</v>
      </c>
      <c r="J805" s="14">
        <f t="shared" si="617"/>
        <v>6</v>
      </c>
      <c r="K805" s="18">
        <f t="shared" si="618"/>
        <v>0.10674912533746209</v>
      </c>
      <c r="L805" s="18">
        <f t="shared" si="619"/>
        <v>6.6666666666666671E-3</v>
      </c>
      <c r="M805" s="6">
        <f t="shared" si="620"/>
        <v>227.33773330518503</v>
      </c>
      <c r="N805" s="6">
        <f t="shared" si="654"/>
        <v>0.88661715989022161</v>
      </c>
      <c r="O805" s="6">
        <f t="shared" si="621"/>
        <v>1122495.4365728917</v>
      </c>
      <c r="P805" s="6">
        <f>IF($B805&lt;$D$12,0,IF('Plot Data'!X755&gt;0,'Plot Data'!X755,MAX(0,MIN($D$15,$O805))))</f>
        <v>7870.3703703703704</v>
      </c>
      <c r="Q805" s="97">
        <f t="shared" si="622"/>
        <v>3863.1053255446363</v>
      </c>
      <c r="R805" s="97">
        <f t="shared" si="623"/>
        <v>4007.2650448257332</v>
      </c>
      <c r="S805" s="6">
        <f t="shared" si="624"/>
        <v>189.28740930207607</v>
      </c>
      <c r="T805" s="6"/>
      <c r="U805" s="6"/>
      <c r="V805" s="6">
        <f t="shared" si="625"/>
        <v>38.050324003108933</v>
      </c>
      <c r="W805" s="149">
        <f t="shared" si="655"/>
        <v>0.56428258883192661</v>
      </c>
      <c r="X805" s="97">
        <f t="shared" si="626"/>
        <v>3694.0134715391628</v>
      </c>
      <c r="Y805" s="6">
        <f t="shared" si="627"/>
        <v>73.896656092574602</v>
      </c>
      <c r="Z805" s="6">
        <f t="shared" si="628"/>
        <v>209.34072557809091</v>
      </c>
      <c r="AA805" s="6">
        <f t="shared" si="629"/>
        <v>280.80729315178348</v>
      </c>
      <c r="AB805" s="6">
        <f t="shared" si="630"/>
        <v>13.804529161303774</v>
      </c>
      <c r="AC805" s="6">
        <f t="shared" si="631"/>
        <v>33.266083504449149</v>
      </c>
      <c r="AD805" s="6">
        <f t="array" ref="AD805">SUM(($A805-A775:A805=J775:J805)*(N775:N805))</f>
        <v>1.3459415932271179</v>
      </c>
      <c r="AE805" s="6">
        <f t="shared" si="659"/>
        <v>7489286.133213901</v>
      </c>
      <c r="AF805" s="6">
        <f t="shared" si="656"/>
        <v>1186672.6750248992</v>
      </c>
      <c r="AG805" s="6">
        <f t="shared" si="657"/>
        <v>239489.14143710089</v>
      </c>
      <c r="AH805" s="6">
        <f t="shared" si="632"/>
        <v>3939358.2608588436</v>
      </c>
      <c r="AI805" s="6">
        <f t="shared" si="633"/>
        <v>889948.26160670468</v>
      </c>
      <c r="AJ805" s="6">
        <f t="shared" si="634"/>
        <v>773.35568041906743</v>
      </c>
      <c r="AK805" s="6">
        <f t="shared" si="635"/>
        <v>1194.4688394767268</v>
      </c>
      <c r="AL805" s="6">
        <f t="shared" si="636"/>
        <v>309.84251796123669</v>
      </c>
      <c r="AM805" s="6">
        <f t="shared" si="663"/>
        <v>2277.6670378570311</v>
      </c>
      <c r="AN805" s="6">
        <f t="shared" si="637"/>
        <v>1231540.1272484772</v>
      </c>
      <c r="AO805" s="6">
        <f t="shared" si="638"/>
        <v>10713.866786115625</v>
      </c>
      <c r="AP805" s="6">
        <f t="shared" si="639"/>
        <v>1.663432102340656</v>
      </c>
      <c r="AQ805" s="14">
        <f t="shared" si="640"/>
        <v>16</v>
      </c>
      <c r="AR805" s="146">
        <f t="shared" si="641"/>
        <v>0</v>
      </c>
      <c r="AS805" s="146">
        <f t="shared" si="642"/>
        <v>0.53</v>
      </c>
      <c r="AT805" s="146">
        <f t="shared" si="643"/>
        <v>1</v>
      </c>
      <c r="AU805" s="77">
        <f t="shared" si="644"/>
        <v>0</v>
      </c>
      <c r="AV805" s="77">
        <f t="shared" si="645"/>
        <v>121.13906971439222</v>
      </c>
      <c r="AW805" s="77">
        <f t="shared" si="646"/>
        <v>6.3757405112838006</v>
      </c>
      <c r="AX805" s="77">
        <f t="shared" si="647"/>
        <v>6.9462856727020119</v>
      </c>
      <c r="AY805" s="6">
        <f t="shared" si="665"/>
        <v>134.46109589837803</v>
      </c>
      <c r="AZ805" s="6">
        <f t="shared" si="648"/>
        <v>963620.46343002887</v>
      </c>
      <c r="BA805" s="6">
        <f t="shared" si="649"/>
        <v>166.56643788651232</v>
      </c>
      <c r="BB805" s="6">
        <f t="shared" si="650"/>
        <v>2134479.9226791556</v>
      </c>
      <c r="BC805" s="6">
        <f t="shared" si="651"/>
        <v>426895.98453583132</v>
      </c>
      <c r="BD805" s="6">
        <f t="shared" si="652"/>
        <v>85313.73627436519</v>
      </c>
      <c r="BE805" s="6">
        <f t="shared" si="653"/>
        <v>5249195.5925925877</v>
      </c>
      <c r="BF805" s="6">
        <f t="shared" si="658"/>
        <v>3939358.2608588436</v>
      </c>
      <c r="BG805" s="6"/>
      <c r="BH805" s="6"/>
      <c r="BI805" s="51">
        <f t="shared" si="664"/>
        <v>0.19042693670591362</v>
      </c>
      <c r="BT805" s="18"/>
    </row>
    <row r="806" spans="1:72">
      <c r="A806">
        <f t="shared" si="661"/>
        <v>783</v>
      </c>
      <c r="B806" s="30">
        <f t="shared" si="662"/>
        <v>44552</v>
      </c>
      <c r="C806" s="14">
        <f t="shared" si="611"/>
        <v>16</v>
      </c>
      <c r="D806" s="14">
        <f t="shared" si="612"/>
        <v>4</v>
      </c>
      <c r="E806" s="14">
        <f t="shared" si="613"/>
        <v>4</v>
      </c>
      <c r="F806" s="53">
        <f t="shared" si="614"/>
        <v>44552</v>
      </c>
      <c r="G806" s="66">
        <f t="shared" si="615"/>
        <v>3.2</v>
      </c>
      <c r="H806" s="66">
        <f t="shared" si="660"/>
        <v>0.1</v>
      </c>
      <c r="I806" s="172">
        <f t="shared" si="616"/>
        <v>3.8999999999999998E-3</v>
      </c>
      <c r="J806" s="14">
        <f t="shared" si="617"/>
        <v>6</v>
      </c>
      <c r="K806" s="18">
        <f t="shared" si="618"/>
        <v>0.10657002384177675</v>
      </c>
      <c r="L806" s="18">
        <f t="shared" si="619"/>
        <v>6.6666666666666671E-3</v>
      </c>
      <c r="M806" s="6">
        <f t="shared" si="620"/>
        <v>211.77672278813591</v>
      </c>
      <c r="N806" s="6">
        <f t="shared" si="654"/>
        <v>0.82592921887373005</v>
      </c>
      <c r="O806" s="6">
        <f t="shared" si="621"/>
        <v>1114761.6036570501</v>
      </c>
      <c r="P806" s="6">
        <f>IF($B806&lt;$D$12,0,IF('Plot Data'!X756&gt;0,'Plot Data'!X756,MAX(0,MIN($D$15,$O806))))</f>
        <v>7870.3703703703704</v>
      </c>
      <c r="Q806" s="97">
        <f t="shared" si="622"/>
        <v>3862.1718700951151</v>
      </c>
      <c r="R806" s="97">
        <f t="shared" si="623"/>
        <v>4008.1985002752563</v>
      </c>
      <c r="S806" s="6">
        <f t="shared" si="624"/>
        <v>176.21398023574127</v>
      </c>
      <c r="T806" s="6"/>
      <c r="U806" s="6"/>
      <c r="V806" s="6">
        <f t="shared" si="625"/>
        <v>35.562742552394624</v>
      </c>
      <c r="W806" s="149">
        <f t="shared" si="655"/>
        <v>0.56419879615425861</v>
      </c>
      <c r="X806" s="97">
        <f t="shared" si="626"/>
        <v>3691.8737915220913</v>
      </c>
      <c r="Y806" s="6">
        <f t="shared" si="627"/>
        <v>69.022645806518867</v>
      </c>
      <c r="Z806" s="6">
        <f t="shared" si="628"/>
        <v>195.15968396362064</v>
      </c>
      <c r="AA806" s="6">
        <f t="shared" si="629"/>
        <v>262.28605406477169</v>
      </c>
      <c r="AB806" s="6">
        <f t="shared" si="630"/>
        <v>12.889065326649236</v>
      </c>
      <c r="AC806" s="6">
        <f t="shared" si="631"/>
        <v>31.246077110344238</v>
      </c>
      <c r="AD806" s="6">
        <f t="array" ref="AD806">SUM(($A806-A776:A806=J776:J806)*(N776:N806))</f>
        <v>1.2566838693483005</v>
      </c>
      <c r="AE806" s="6">
        <f t="shared" si="659"/>
        <v>7489284.8765300317</v>
      </c>
      <c r="AF806" s="6">
        <f t="shared" si="656"/>
        <v>1182634.2891745684</v>
      </c>
      <c r="AG806" s="6">
        <f t="shared" si="657"/>
        <v>239623.8767731215</v>
      </c>
      <c r="AH806" s="6">
        <f t="shared" si="632"/>
        <v>3943050.1346503654</v>
      </c>
      <c r="AI806" s="6">
        <f t="shared" si="633"/>
        <v>893956.46010697994</v>
      </c>
      <c r="AJ806" s="6">
        <f t="shared" si="634"/>
        <v>720.95007343706379</v>
      </c>
      <c r="AK806" s="6">
        <f t="shared" si="635"/>
        <v>1114.4534040489266</v>
      </c>
      <c r="AL806" s="6">
        <f t="shared" si="636"/>
        <v>290.2288223081934</v>
      </c>
      <c r="AM806" s="6">
        <f t="shared" si="663"/>
        <v>2125.6322997941838</v>
      </c>
      <c r="AN806" s="6">
        <f t="shared" si="637"/>
        <v>1227894.4835251835</v>
      </c>
      <c r="AO806" s="6">
        <f t="shared" si="638"/>
        <v>10715.123469984972</v>
      </c>
      <c r="AP806" s="6">
        <f t="shared" si="639"/>
        <v>1.5550854326083936</v>
      </c>
      <c r="AQ806" s="14">
        <f t="shared" si="640"/>
        <v>16</v>
      </c>
      <c r="AR806" s="146">
        <f t="shared" si="641"/>
        <v>0</v>
      </c>
      <c r="AS806" s="146">
        <f t="shared" si="642"/>
        <v>0.53</v>
      </c>
      <c r="AT806" s="146">
        <f t="shared" si="643"/>
        <v>1</v>
      </c>
      <c r="AU806" s="77">
        <f t="shared" si="644"/>
        <v>0</v>
      </c>
      <c r="AV806" s="77">
        <f t="shared" si="645"/>
        <v>113.01901957256682</v>
      </c>
      <c r="AW806" s="77">
        <f t="shared" si="646"/>
        <v>5.9483694511877268</v>
      </c>
      <c r="AX806" s="77">
        <f t="shared" si="647"/>
        <v>6.4881287058127741</v>
      </c>
      <c r="AY806" s="6">
        <f t="shared" si="665"/>
        <v>125.45551772956732</v>
      </c>
      <c r="AZ806" s="6">
        <f t="shared" si="648"/>
        <v>963745.91894775839</v>
      </c>
      <c r="BA806" s="6">
        <f t="shared" si="649"/>
        <v>155.60619950951408</v>
      </c>
      <c r="BB806" s="6">
        <f t="shared" si="650"/>
        <v>2134691.6994019439</v>
      </c>
      <c r="BC806" s="6">
        <f t="shared" si="651"/>
        <v>426938.33988038893</v>
      </c>
      <c r="BD806" s="6">
        <f t="shared" si="652"/>
        <v>85326.625339691833</v>
      </c>
      <c r="BE806" s="6">
        <f t="shared" si="653"/>
        <v>5257065.962962958</v>
      </c>
      <c r="BF806" s="6">
        <f t="shared" si="658"/>
        <v>3943050.1346503654</v>
      </c>
      <c r="BG806" s="6"/>
      <c r="BH806" s="6"/>
      <c r="BI806" s="51">
        <f t="shared" si="664"/>
        <v>0.18990573724932958</v>
      </c>
      <c r="BT806" s="18"/>
    </row>
    <row r="807" spans="1:72">
      <c r="A807">
        <f t="shared" si="661"/>
        <v>784</v>
      </c>
      <c r="B807" s="30">
        <f t="shared" si="662"/>
        <v>44553</v>
      </c>
      <c r="C807" s="14">
        <f t="shared" si="611"/>
        <v>16</v>
      </c>
      <c r="D807" s="14">
        <f t="shared" si="612"/>
        <v>4</v>
      </c>
      <c r="E807" s="14">
        <f t="shared" si="613"/>
        <v>4</v>
      </c>
      <c r="F807" s="53">
        <f t="shared" si="614"/>
        <v>44553</v>
      </c>
      <c r="G807" s="66">
        <f t="shared" si="615"/>
        <v>3.2</v>
      </c>
      <c r="H807" s="66">
        <f t="shared" si="660"/>
        <v>0.1</v>
      </c>
      <c r="I807" s="172">
        <f t="shared" si="616"/>
        <v>3.8999999999999998E-3</v>
      </c>
      <c r="J807" s="14">
        <f t="shared" si="617"/>
        <v>6</v>
      </c>
      <c r="K807" s="18">
        <f t="shared" si="618"/>
        <v>0.10639147545069282</v>
      </c>
      <c r="L807" s="18">
        <f t="shared" si="619"/>
        <v>6.6666666666666671E-3</v>
      </c>
      <c r="M807" s="6">
        <f t="shared" si="620"/>
        <v>197.20614283245493</v>
      </c>
      <c r="N807" s="6">
        <f t="shared" si="654"/>
        <v>0.76910395704657419</v>
      </c>
      <c r="O807" s="6">
        <f t="shared" si="621"/>
        <v>1107019.3946327437</v>
      </c>
      <c r="P807" s="6">
        <f>IF($B807&lt;$D$12,0,IF('Plot Data'!X757&gt;0,'Plot Data'!X757,MAX(0,MIN($D$15,$O807))))</f>
        <v>7870.3703703703704</v>
      </c>
      <c r="Q807" s="97">
        <f t="shared" si="622"/>
        <v>3861.2979749165165</v>
      </c>
      <c r="R807" s="97">
        <f t="shared" si="623"/>
        <v>4009.0723954538539</v>
      </c>
      <c r="S807" s="6">
        <f t="shared" si="624"/>
        <v>163.98059939709748</v>
      </c>
      <c r="T807" s="6"/>
      <c r="U807" s="6"/>
      <c r="V807" s="6">
        <f t="shared" si="625"/>
        <v>33.225543435357437</v>
      </c>
      <c r="W807" s="149">
        <f t="shared" si="655"/>
        <v>0.56412056600515903</v>
      </c>
      <c r="X807" s="97">
        <f t="shared" si="626"/>
        <v>3689.845804092387</v>
      </c>
      <c r="Y807" s="6">
        <f t="shared" si="627"/>
        <v>64.445326633246182</v>
      </c>
      <c r="Z807" s="6">
        <f t="shared" si="628"/>
        <v>181.87018664414802</v>
      </c>
      <c r="AA807" s="6">
        <f t="shared" si="629"/>
        <v>244.89224120633548</v>
      </c>
      <c r="AB807" s="6">
        <f t="shared" si="630"/>
        <v>12.029699077893964</v>
      </c>
      <c r="AC807" s="6">
        <f t="shared" si="631"/>
        <v>29.336486119236561</v>
      </c>
      <c r="AD807" s="6">
        <f t="array" ref="AD807">SUM(($A807-A777:A807=J777:J807)*(N777:N807))</f>
        <v>1.1728956600946614</v>
      </c>
      <c r="AE807" s="6">
        <f t="shared" si="659"/>
        <v>7489283.703634372</v>
      </c>
      <c r="AF807" s="6">
        <f t="shared" si="656"/>
        <v>1178609.0106002549</v>
      </c>
      <c r="AG807" s="6">
        <f t="shared" si="657"/>
        <v>239762.10340051027</v>
      </c>
      <c r="AH807" s="6">
        <f t="shared" si="632"/>
        <v>3946739.9804544579</v>
      </c>
      <c r="AI807" s="6">
        <f t="shared" si="633"/>
        <v>897965.53250243375</v>
      </c>
      <c r="AJ807" s="6">
        <f t="shared" si="634"/>
        <v>671.84070299212442</v>
      </c>
      <c r="AK807" s="6">
        <f t="shared" si="635"/>
        <v>1039.4016504088449</v>
      </c>
      <c r="AL807" s="6">
        <f t="shared" si="636"/>
        <v>271.74913960675616</v>
      </c>
      <c r="AM807" s="6">
        <f t="shared" si="663"/>
        <v>1982.9914930077257</v>
      </c>
      <c r="AN807" s="6">
        <f t="shared" si="637"/>
        <v>1224224.0851836884</v>
      </c>
      <c r="AO807" s="6">
        <f t="shared" si="638"/>
        <v>10716.296365645067</v>
      </c>
      <c r="AP807" s="6">
        <f t="shared" si="639"/>
        <v>1.4532329160883819</v>
      </c>
      <c r="AQ807" s="14">
        <f t="shared" si="640"/>
        <v>16</v>
      </c>
      <c r="AR807" s="146">
        <f t="shared" si="641"/>
        <v>0</v>
      </c>
      <c r="AS807" s="146">
        <f t="shared" si="642"/>
        <v>0.53</v>
      </c>
      <c r="AT807" s="146">
        <f t="shared" si="643"/>
        <v>1</v>
      </c>
      <c r="AU807" s="77">
        <f t="shared" si="644"/>
        <v>0</v>
      </c>
      <c r="AV807" s="77">
        <f t="shared" si="645"/>
        <v>105.40305532856878</v>
      </c>
      <c r="AW807" s="77">
        <f t="shared" si="646"/>
        <v>5.5475292278194086</v>
      </c>
      <c r="AX807" s="77">
        <f t="shared" si="647"/>
        <v>6.0578607035251411</v>
      </c>
      <c r="AY807" s="6">
        <f t="shared" si="665"/>
        <v>117.00844525991333</v>
      </c>
      <c r="AZ807" s="6">
        <f t="shared" si="648"/>
        <v>963862.92739301827</v>
      </c>
      <c r="BA807" s="6">
        <f t="shared" si="649"/>
        <v>145.31124775768589</v>
      </c>
      <c r="BB807" s="6">
        <f t="shared" si="650"/>
        <v>2134888.9055447765</v>
      </c>
      <c r="BC807" s="6">
        <f t="shared" si="651"/>
        <v>426977.78110895545</v>
      </c>
      <c r="BD807" s="6">
        <f t="shared" si="652"/>
        <v>85338.655038769721</v>
      </c>
      <c r="BE807" s="6">
        <f t="shared" si="653"/>
        <v>5264936.3333333284</v>
      </c>
      <c r="BF807" s="6">
        <f t="shared" si="658"/>
        <v>3946739.9804544579</v>
      </c>
      <c r="BG807" s="6"/>
      <c r="BH807" s="6"/>
      <c r="BI807" s="51">
        <f t="shared" si="664"/>
        <v>0.18938675180811526</v>
      </c>
      <c r="BT807" s="18"/>
    </row>
    <row r="808" spans="1:72">
      <c r="A808">
        <f t="shared" si="661"/>
        <v>785</v>
      </c>
      <c r="B808" s="30">
        <f t="shared" si="662"/>
        <v>44554</v>
      </c>
      <c r="C808" s="14">
        <f t="shared" si="611"/>
        <v>16</v>
      </c>
      <c r="D808" s="14">
        <f t="shared" si="612"/>
        <v>4</v>
      </c>
      <c r="E808" s="14">
        <f t="shared" si="613"/>
        <v>4</v>
      </c>
      <c r="F808" s="53">
        <f t="shared" si="614"/>
        <v>44554</v>
      </c>
      <c r="G808" s="66">
        <f t="shared" si="615"/>
        <v>3.2</v>
      </c>
      <c r="H808" s="66">
        <f t="shared" si="660"/>
        <v>0.1</v>
      </c>
      <c r="I808" s="172">
        <f t="shared" si="616"/>
        <v>3.8999999999999998E-3</v>
      </c>
      <c r="J808" s="14">
        <f t="shared" si="617"/>
        <v>6</v>
      </c>
      <c r="K808" s="18">
        <f t="shared" si="618"/>
        <v>0.10621343223606373</v>
      </c>
      <c r="L808" s="18">
        <f t="shared" si="619"/>
        <v>6.6666666666666671E-3</v>
      </c>
      <c r="M808" s="6">
        <f t="shared" si="620"/>
        <v>183.5685846731478</v>
      </c>
      <c r="N808" s="6">
        <f t="shared" si="654"/>
        <v>0.71591748022527635</v>
      </c>
      <c r="O808" s="6">
        <f t="shared" si="621"/>
        <v>1099269.271986831</v>
      </c>
      <c r="P808" s="6">
        <f>IF($B808&lt;$D$12,0,IF('Plot Data'!X758&gt;0,'Plot Data'!X758,MAX(0,MIN($D$15,$O808))))</f>
        <v>7870.3703703703704</v>
      </c>
      <c r="Q808" s="97">
        <f t="shared" si="622"/>
        <v>3860.4801355349177</v>
      </c>
      <c r="R808" s="97">
        <f t="shared" si="623"/>
        <v>4009.8902348354527</v>
      </c>
      <c r="S808" s="6">
        <f t="shared" si="624"/>
        <v>152.5380669581171</v>
      </c>
      <c r="T808" s="6"/>
      <c r="U808" s="6"/>
      <c r="V808" s="6">
        <f t="shared" si="625"/>
        <v>31.030517715030712</v>
      </c>
      <c r="W808" s="149">
        <f t="shared" si="655"/>
        <v>0.56404755633028314</v>
      </c>
      <c r="X808" s="97">
        <f t="shared" si="626"/>
        <v>3687.9245198379244</v>
      </c>
      <c r="Y808" s="6">
        <f t="shared" si="627"/>
        <v>60.148495389469815</v>
      </c>
      <c r="Z808" s="6">
        <f t="shared" si="628"/>
        <v>169.42137823050874</v>
      </c>
      <c r="AA808" s="6">
        <f t="shared" si="629"/>
        <v>228.56428247998531</v>
      </c>
      <c r="AB808" s="6">
        <f t="shared" si="630"/>
        <v>11.223338587146655</v>
      </c>
      <c r="AC808" s="6">
        <f t="shared" si="631"/>
        <v>27.532206854692252</v>
      </c>
      <c r="AD808" s="6">
        <f t="array" ref="AD808">SUM(($A808-A778:A808=J778:J808)*(N778:N808))</f>
        <v>1.0942755122467986</v>
      </c>
      <c r="AE808" s="6">
        <f t="shared" si="659"/>
        <v>7489282.6093588602</v>
      </c>
      <c r="AF808" s="6">
        <f t="shared" si="656"/>
        <v>1174595.9923977619</v>
      </c>
      <c r="AG808" s="6">
        <f t="shared" si="657"/>
        <v>239903.62849849224</v>
      </c>
      <c r="AH808" s="6">
        <f t="shared" si="632"/>
        <v>3950427.9049742958</v>
      </c>
      <c r="AI808" s="6">
        <f t="shared" si="633"/>
        <v>901975.4227372692</v>
      </c>
      <c r="AJ808" s="6">
        <f t="shared" si="634"/>
        <v>625.83941404529378</v>
      </c>
      <c r="AK808" s="6">
        <f t="shared" si="635"/>
        <v>969.03540757222174</v>
      </c>
      <c r="AL808" s="6">
        <f t="shared" si="636"/>
        <v>254.34599582696379</v>
      </c>
      <c r="AM808" s="6">
        <f t="shared" si="663"/>
        <v>1849.2208174444793</v>
      </c>
      <c r="AN808" s="6">
        <f t="shared" si="637"/>
        <v>1220530.4399335771</v>
      </c>
      <c r="AO808" s="6">
        <f t="shared" si="638"/>
        <v>10717.390641157313</v>
      </c>
      <c r="AP808" s="6">
        <f t="shared" si="639"/>
        <v>1.3575274871769321</v>
      </c>
      <c r="AQ808" s="14">
        <f t="shared" si="640"/>
        <v>16</v>
      </c>
      <c r="AR808" s="146">
        <f t="shared" si="641"/>
        <v>0</v>
      </c>
      <c r="AS808" s="146">
        <f t="shared" si="642"/>
        <v>0.53</v>
      </c>
      <c r="AT808" s="146">
        <f t="shared" si="643"/>
        <v>1</v>
      </c>
      <c r="AU808" s="77">
        <f t="shared" si="644"/>
        <v>0</v>
      </c>
      <c r="AV808" s="77">
        <f t="shared" si="645"/>
        <v>98.262900875683002</v>
      </c>
      <c r="AW808" s="77">
        <f t="shared" si="646"/>
        <v>5.1717316250359469</v>
      </c>
      <c r="AX808" s="77">
        <f t="shared" si="647"/>
        <v>5.6539585666101635</v>
      </c>
      <c r="AY808" s="6">
        <f t="shared" si="665"/>
        <v>109.08859106732911</v>
      </c>
      <c r="AZ808" s="6">
        <f t="shared" si="648"/>
        <v>963972.01598408562</v>
      </c>
      <c r="BA808" s="6">
        <f t="shared" si="649"/>
        <v>135.64538915964243</v>
      </c>
      <c r="BB808" s="6">
        <f t="shared" si="650"/>
        <v>2135072.4741294496</v>
      </c>
      <c r="BC808" s="6">
        <f t="shared" si="651"/>
        <v>427014.49482589005</v>
      </c>
      <c r="BD808" s="6">
        <f t="shared" si="652"/>
        <v>85349.878377356872</v>
      </c>
      <c r="BE808" s="6">
        <f t="shared" si="653"/>
        <v>5272806.7037036987</v>
      </c>
      <c r="BF808" s="6">
        <f t="shared" si="658"/>
        <v>3950427.9049742958</v>
      </c>
      <c r="BG808" s="6"/>
      <c r="BH808" s="6"/>
      <c r="BI808" s="51">
        <f t="shared" si="664"/>
        <v>0.18886984170268162</v>
      </c>
      <c r="BT808" s="18"/>
    </row>
    <row r="809" spans="1:72">
      <c r="A809">
        <f t="shared" si="661"/>
        <v>786</v>
      </c>
      <c r="B809" s="30">
        <f t="shared" si="662"/>
        <v>44555</v>
      </c>
      <c r="C809" s="14">
        <f t="shared" si="611"/>
        <v>16</v>
      </c>
      <c r="D809" s="14">
        <f t="shared" si="612"/>
        <v>4</v>
      </c>
      <c r="E809" s="14">
        <f t="shared" si="613"/>
        <v>4</v>
      </c>
      <c r="F809" s="53">
        <f t="shared" si="614"/>
        <v>44555</v>
      </c>
      <c r="G809" s="66">
        <f t="shared" si="615"/>
        <v>3.2</v>
      </c>
      <c r="H809" s="66">
        <f t="shared" si="660"/>
        <v>0.1</v>
      </c>
      <c r="I809" s="172">
        <f t="shared" si="616"/>
        <v>3.8999999999999998E-3</v>
      </c>
      <c r="J809" s="14">
        <f t="shared" si="617"/>
        <v>6</v>
      </c>
      <c r="K809" s="18">
        <f t="shared" si="618"/>
        <v>0.10603584884797003</v>
      </c>
      <c r="L809" s="18">
        <f t="shared" si="619"/>
        <v>6.6666666666666671E-3</v>
      </c>
      <c r="M809" s="6">
        <f t="shared" si="620"/>
        <v>170.80954548864779</v>
      </c>
      <c r="N809" s="6">
        <f t="shared" si="654"/>
        <v>0.66615722740572636</v>
      </c>
      <c r="O809" s="6">
        <f t="shared" si="621"/>
        <v>1091511.6765565043</v>
      </c>
      <c r="P809" s="6">
        <f>IF($B809&lt;$D$12,0,IF('Plot Data'!X759&gt;0,'Plot Data'!X759,MAX(0,MIN($D$15,$O809))))</f>
        <v>7870.3703703703704</v>
      </c>
      <c r="Q809" s="97">
        <f t="shared" si="622"/>
        <v>3859.7150325483326</v>
      </c>
      <c r="R809" s="97">
        <f t="shared" si="623"/>
        <v>4010.6553378220378</v>
      </c>
      <c r="S809" s="6">
        <f t="shared" si="624"/>
        <v>141.83970404115377</v>
      </c>
      <c r="T809" s="6"/>
      <c r="U809" s="6"/>
      <c r="V809" s="6">
        <f t="shared" si="625"/>
        <v>28.969841447494009</v>
      </c>
      <c r="W809" s="149">
        <f t="shared" si="655"/>
        <v>0.56397944411214784</v>
      </c>
      <c r="X809" s="97">
        <f t="shared" si="626"/>
        <v>3686.1051098956368</v>
      </c>
      <c r="Y809" s="6">
        <f t="shared" si="627"/>
        <v>56.116692935733276</v>
      </c>
      <c r="Z809" s="6">
        <f t="shared" si="628"/>
        <v>157.76491426596397</v>
      </c>
      <c r="AA809" s="6">
        <f t="shared" si="629"/>
        <v>213.24343315578645</v>
      </c>
      <c r="AB809" s="6">
        <f t="shared" si="630"/>
        <v>10.467036278904546</v>
      </c>
      <c r="AC809" s="6">
        <f t="shared" si="631"/>
        <v>25.828296375685891</v>
      </c>
      <c r="AD809" s="6">
        <f t="array" ref="AD809">SUM(($A809-A779:A809=J779:J809)*(N779:N809))</f>
        <v>1.0205360371931931</v>
      </c>
      <c r="AE809" s="6">
        <f t="shared" si="659"/>
        <v>7489281.588822823</v>
      </c>
      <c r="AF809" s="6">
        <f t="shared" si="656"/>
        <v>1170594.4376611724</v>
      </c>
      <c r="AG809" s="6">
        <f t="shared" si="657"/>
        <v>240048.26857969744</v>
      </c>
      <c r="AH809" s="6">
        <f t="shared" si="632"/>
        <v>3954114.0100841913</v>
      </c>
      <c r="AI809" s="6">
        <f t="shared" si="633"/>
        <v>905986.07807509124</v>
      </c>
      <c r="AJ809" s="6">
        <f t="shared" si="634"/>
        <v>582.76735233224429</v>
      </c>
      <c r="AK809" s="6">
        <f t="shared" si="635"/>
        <v>903.08985240349477</v>
      </c>
      <c r="AL809" s="6">
        <f t="shared" si="636"/>
        <v>237.96419969298924</v>
      </c>
      <c r="AM809" s="6">
        <f t="shared" si="663"/>
        <v>1723.8214044287283</v>
      </c>
      <c r="AN809" s="6">
        <f t="shared" si="637"/>
        <v>1216814.9730182225</v>
      </c>
      <c r="AO809" s="6">
        <f t="shared" si="638"/>
        <v>10718.411177194506</v>
      </c>
      <c r="AP809" s="6">
        <f t="shared" si="639"/>
        <v>1.2676374059478153</v>
      </c>
      <c r="AQ809" s="14">
        <f t="shared" si="640"/>
        <v>16</v>
      </c>
      <c r="AR809" s="146">
        <f t="shared" si="641"/>
        <v>0</v>
      </c>
      <c r="AS809" s="146">
        <f t="shared" si="642"/>
        <v>0.53</v>
      </c>
      <c r="AT809" s="146">
        <f t="shared" si="643"/>
        <v>1</v>
      </c>
      <c r="AU809" s="77">
        <f t="shared" si="644"/>
        <v>0</v>
      </c>
      <c r="AV809" s="77">
        <f t="shared" si="645"/>
        <v>91.57163897532854</v>
      </c>
      <c r="AW809" s="77">
        <f t="shared" si="646"/>
        <v>4.8195599460699228</v>
      </c>
      <c r="AX809" s="77">
        <f t="shared" si="647"/>
        <v>5.2749691359589281</v>
      </c>
      <c r="AY809" s="6">
        <f t="shared" si="665"/>
        <v>101.66616805735738</v>
      </c>
      <c r="AZ809" s="6">
        <f t="shared" si="648"/>
        <v>964073.68215214298</v>
      </c>
      <c r="BA809" s="6">
        <f t="shared" si="649"/>
        <v>126.57408105616923</v>
      </c>
      <c r="BB809" s="6">
        <f t="shared" si="650"/>
        <v>2135243.2836749381</v>
      </c>
      <c r="BC809" s="6">
        <f t="shared" si="651"/>
        <v>427048.6567349878</v>
      </c>
      <c r="BD809" s="6">
        <f t="shared" si="652"/>
        <v>85360.345413635776</v>
      </c>
      <c r="BE809" s="6">
        <f t="shared" si="653"/>
        <v>5280677.074074069</v>
      </c>
      <c r="BF809" s="6">
        <f t="shared" si="658"/>
        <v>3954114.0100841913</v>
      </c>
      <c r="BG809" s="6"/>
      <c r="BH809" s="6"/>
      <c r="BI809" s="51">
        <f t="shared" si="664"/>
        <v>0.18835487616678021</v>
      </c>
      <c r="BT809" s="18"/>
    </row>
    <row r="810" spans="1:72">
      <c r="A810">
        <f t="shared" si="661"/>
        <v>787</v>
      </c>
      <c r="B810" s="30">
        <f t="shared" si="662"/>
        <v>44556</v>
      </c>
      <c r="C810" s="14">
        <f t="shared" si="611"/>
        <v>16</v>
      </c>
      <c r="D810" s="14">
        <f t="shared" si="612"/>
        <v>4</v>
      </c>
      <c r="E810" s="14">
        <f t="shared" si="613"/>
        <v>4</v>
      </c>
      <c r="F810" s="53">
        <f t="shared" si="614"/>
        <v>44556</v>
      </c>
      <c r="G810" s="66">
        <f t="shared" si="615"/>
        <v>3.2</v>
      </c>
      <c r="H810" s="66">
        <f t="shared" si="660"/>
        <v>0.1</v>
      </c>
      <c r="I810" s="172">
        <f t="shared" si="616"/>
        <v>3.8999999999999998E-3</v>
      </c>
      <c r="J810" s="14">
        <f t="shared" si="617"/>
        <v>6</v>
      </c>
      <c r="K810" s="18">
        <f t="shared" si="618"/>
        <v>0.10585868239453047</v>
      </c>
      <c r="L810" s="18">
        <f t="shared" si="619"/>
        <v>6.6666666666666671E-3</v>
      </c>
      <c r="M810" s="6">
        <f t="shared" si="620"/>
        <v>158.8773139176987</v>
      </c>
      <c r="N810" s="6">
        <f t="shared" si="654"/>
        <v>0.61962152427902495</v>
      </c>
      <c r="O810" s="6">
        <f t="shared" si="621"/>
        <v>1083747.0282315658</v>
      </c>
      <c r="P810" s="6">
        <f>IF($B810&lt;$D$12,0,IF('Plot Data'!X760&gt;0,'Plot Data'!X760,MAX(0,MIN($D$15,$O810))))</f>
        <v>7870.3703703703704</v>
      </c>
      <c r="Q810" s="97">
        <f t="shared" si="622"/>
        <v>3858.999523364982</v>
      </c>
      <c r="R810" s="97">
        <f t="shared" si="623"/>
        <v>4011.3708470053889</v>
      </c>
      <c r="S810" s="6">
        <f t="shared" si="624"/>
        <v>131.84125159390254</v>
      </c>
      <c r="T810" s="6"/>
      <c r="U810" s="6"/>
      <c r="V810" s="6">
        <f t="shared" si="625"/>
        <v>27.036062323796163</v>
      </c>
      <c r="W810" s="149">
        <f t="shared" si="655"/>
        <v>0.56391592445632788</v>
      </c>
      <c r="X810" s="97">
        <f t="shared" si="626"/>
        <v>3684.3829058108772</v>
      </c>
      <c r="Y810" s="6">
        <f t="shared" si="627"/>
        <v>52.335181394522728</v>
      </c>
      <c r="Z810" s="6">
        <f t="shared" si="628"/>
        <v>146.85486773851824</v>
      </c>
      <c r="AA810" s="6">
        <f t="shared" si="629"/>
        <v>198.87368929918637</v>
      </c>
      <c r="AB810" s="6">
        <f t="shared" si="630"/>
        <v>9.7579841981810329</v>
      </c>
      <c r="AC810" s="6">
        <f t="shared" si="631"/>
        <v>24.219974363124638</v>
      </c>
      <c r="AD810" s="6">
        <f t="array" ref="AD810">SUM(($A810-A780:A810=J780:J810)*(N780:N810))</f>
        <v>0.95140345932265058</v>
      </c>
      <c r="AE810" s="6">
        <f t="shared" si="659"/>
        <v>7489280.6374193635</v>
      </c>
      <c r="AF810" s="6">
        <f t="shared" si="656"/>
        <v>1166603.5968862134</v>
      </c>
      <c r="AG810" s="6">
        <f t="shared" si="657"/>
        <v>240195.84913492773</v>
      </c>
      <c r="AH810" s="6">
        <f t="shared" si="632"/>
        <v>3957798.3929900024</v>
      </c>
      <c r="AI810" s="6">
        <f t="shared" si="633"/>
        <v>909997.44892209664</v>
      </c>
      <c r="AJ810" s="6">
        <f t="shared" si="634"/>
        <v>542.454617116902</v>
      </c>
      <c r="AK810" s="6">
        <f t="shared" si="635"/>
        <v>841.31304664464562</v>
      </c>
      <c r="AL810" s="6">
        <f t="shared" si="636"/>
        <v>222.55080606872298</v>
      </c>
      <c r="AM810" s="6">
        <f t="shared" si="663"/>
        <v>1606.3184698302707</v>
      </c>
      <c r="AN810" s="6">
        <f t="shared" si="637"/>
        <v>1213079.0310162741</v>
      </c>
      <c r="AO810" s="6">
        <f t="shared" si="638"/>
        <v>10719.362580653829</v>
      </c>
      <c r="AP810" s="6">
        <f t="shared" si="639"/>
        <v>1.1832458464624713</v>
      </c>
      <c r="AQ810" s="14">
        <f t="shared" si="640"/>
        <v>16</v>
      </c>
      <c r="AR810" s="146">
        <f t="shared" si="641"/>
        <v>0</v>
      </c>
      <c r="AS810" s="146">
        <f t="shared" si="642"/>
        <v>0.53</v>
      </c>
      <c r="AT810" s="146">
        <f t="shared" si="643"/>
        <v>1</v>
      </c>
      <c r="AU810" s="77">
        <f t="shared" si="644"/>
        <v>0</v>
      </c>
      <c r="AV810" s="77">
        <f t="shared" si="645"/>
        <v>85.303663939061153</v>
      </c>
      <c r="AW810" s="77">
        <f t="shared" si="646"/>
        <v>4.4896665231084816</v>
      </c>
      <c r="AX810" s="77">
        <f t="shared" si="647"/>
        <v>4.9195070510851373</v>
      </c>
      <c r="AY810" s="6">
        <f t="shared" si="665"/>
        <v>94.712837513254769</v>
      </c>
      <c r="AZ810" s="6">
        <f t="shared" si="648"/>
        <v>964168.39498965628</v>
      </c>
      <c r="BA810" s="6">
        <f t="shared" si="649"/>
        <v>118.06438210322189</v>
      </c>
      <c r="BB810" s="6">
        <f t="shared" si="650"/>
        <v>2135402.1609888556</v>
      </c>
      <c r="BC810" s="6">
        <f t="shared" si="651"/>
        <v>427080.43219777133</v>
      </c>
      <c r="BD810" s="6">
        <f t="shared" si="652"/>
        <v>85370.103397833955</v>
      </c>
      <c r="BE810" s="6">
        <f t="shared" si="653"/>
        <v>5288547.4444444394</v>
      </c>
      <c r="BF810" s="6">
        <f t="shared" si="658"/>
        <v>3957798.3929900024</v>
      </c>
      <c r="BG810" s="6"/>
      <c r="BH810" s="6"/>
      <c r="BI810" s="51">
        <f t="shared" si="664"/>
        <v>0.18784173195383053</v>
      </c>
      <c r="BT810" s="18"/>
    </row>
    <row r="811" spans="1:72">
      <c r="A811">
        <f t="shared" si="661"/>
        <v>788</v>
      </c>
      <c r="B811" s="30">
        <f t="shared" si="662"/>
        <v>44557</v>
      </c>
      <c r="C811" s="14">
        <f t="shared" si="611"/>
        <v>16</v>
      </c>
      <c r="D811" s="14">
        <f t="shared" si="612"/>
        <v>4</v>
      </c>
      <c r="E811" s="14">
        <f t="shared" si="613"/>
        <v>4</v>
      </c>
      <c r="F811" s="53">
        <f t="shared" si="614"/>
        <v>44557</v>
      </c>
      <c r="G811" s="66">
        <f t="shared" si="615"/>
        <v>3.2</v>
      </c>
      <c r="H811" s="66">
        <f t="shared" si="660"/>
        <v>0.1</v>
      </c>
      <c r="I811" s="172">
        <f t="shared" si="616"/>
        <v>3.8999999999999998E-3</v>
      </c>
      <c r="J811" s="14">
        <f t="shared" si="617"/>
        <v>6</v>
      </c>
      <c r="K811" s="18">
        <f t="shared" si="618"/>
        <v>0.10568189232561957</v>
      </c>
      <c r="L811" s="18">
        <f t="shared" si="619"/>
        <v>6.6666666666666671E-3</v>
      </c>
      <c r="M811" s="6">
        <f t="shared" si="620"/>
        <v>147.72285728578018</v>
      </c>
      <c r="N811" s="6">
        <f t="shared" si="654"/>
        <v>0.57611914341454262</v>
      </c>
      <c r="O811" s="6">
        <f t="shared" si="621"/>
        <v>1075975.7266626637</v>
      </c>
      <c r="P811" s="6">
        <f>IF($B811&lt;$D$12,0,IF('Plot Data'!X761&gt;0,'Plot Data'!X761,MAX(0,MIN($D$15,$O811))))</f>
        <v>7870.3703703703704</v>
      </c>
      <c r="Q811" s="97">
        <f t="shared" si="622"/>
        <v>3858.3306341962293</v>
      </c>
      <c r="R811" s="97">
        <f t="shared" si="623"/>
        <v>4012.039736174142</v>
      </c>
      <c r="S811" s="6">
        <f t="shared" si="624"/>
        <v>122.50077090896875</v>
      </c>
      <c r="T811" s="6"/>
      <c r="U811" s="6"/>
      <c r="V811" s="6">
        <f t="shared" si="625"/>
        <v>25.222086376811447</v>
      </c>
      <c r="W811" s="149">
        <f t="shared" si="655"/>
        <v>0.56385670971049806</v>
      </c>
      <c r="X811" s="97">
        <f t="shared" si="626"/>
        <v>3682.7533988822975</v>
      </c>
      <c r="Y811" s="6">
        <f t="shared" si="627"/>
        <v>48.789920990905159</v>
      </c>
      <c r="Z811" s="6">
        <f t="shared" si="628"/>
        <v>136.64763639091822</v>
      </c>
      <c r="AA811" s="6">
        <f t="shared" si="629"/>
        <v>185.40169976543962</v>
      </c>
      <c r="AB811" s="6">
        <f t="shared" si="630"/>
        <v>9.0935093322074021</v>
      </c>
      <c r="AC811" s="6">
        <f t="shared" si="631"/>
        <v>22.702624108899371</v>
      </c>
      <c r="AD811" s="6">
        <f t="array" ref="AD811">SUM(($A811-A781:A811=J781:J811)*(N781:N811))</f>
        <v>0.88661715989022161</v>
      </c>
      <c r="AE811" s="6">
        <f t="shared" si="659"/>
        <v>7489279.750802204</v>
      </c>
      <c r="AF811" s="6">
        <f t="shared" si="656"/>
        <v>1162622.7654811081</v>
      </c>
      <c r="AG811" s="6">
        <f t="shared" si="657"/>
        <v>240346.20428386488</v>
      </c>
      <c r="AH811" s="6">
        <f t="shared" si="632"/>
        <v>3961481.1463888846</v>
      </c>
      <c r="AI811" s="6">
        <f t="shared" si="633"/>
        <v>914009.4886582708</v>
      </c>
      <c r="AJ811" s="6">
        <f t="shared" si="634"/>
        <v>504.73991702085885</v>
      </c>
      <c r="AK811" s="6">
        <f t="shared" si="635"/>
        <v>783.46547393791684</v>
      </c>
      <c r="AL811" s="6">
        <f t="shared" si="636"/>
        <v>208.05507413214076</v>
      </c>
      <c r="AM811" s="6">
        <f t="shared" si="663"/>
        <v>1496.2604650909166</v>
      </c>
      <c r="AN811" s="6">
        <f t="shared" si="637"/>
        <v>1209323.8855249651</v>
      </c>
      <c r="AO811" s="6">
        <f t="shared" si="638"/>
        <v>10720.24919781372</v>
      </c>
      <c r="AP811" s="6">
        <f t="shared" si="639"/>
        <v>1.1040504701889273</v>
      </c>
      <c r="AQ811" s="14">
        <f t="shared" si="640"/>
        <v>16</v>
      </c>
      <c r="AR811" s="146">
        <f t="shared" si="641"/>
        <v>0</v>
      </c>
      <c r="AS811" s="146">
        <f t="shared" si="642"/>
        <v>0.53</v>
      </c>
      <c r="AT811" s="146">
        <f t="shared" si="643"/>
        <v>1</v>
      </c>
      <c r="AU811" s="77">
        <f t="shared" si="644"/>
        <v>0</v>
      </c>
      <c r="AV811" s="77">
        <f t="shared" si="645"/>
        <v>79.43463433291285</v>
      </c>
      <c r="AW811" s="77">
        <f t="shared" si="646"/>
        <v>4.1807702280480443</v>
      </c>
      <c r="AX811" s="77">
        <f t="shared" si="647"/>
        <v>4.5862525731450861</v>
      </c>
      <c r="AY811" s="6">
        <f t="shared" si="665"/>
        <v>88.201657134105986</v>
      </c>
      <c r="AZ811" s="6">
        <f t="shared" si="648"/>
        <v>964256.59664679039</v>
      </c>
      <c r="BA811" s="6">
        <f t="shared" si="649"/>
        <v>110.0849018085615</v>
      </c>
      <c r="BB811" s="6">
        <f t="shared" si="650"/>
        <v>2135549.8838461414</v>
      </c>
      <c r="BC811" s="6">
        <f t="shared" si="651"/>
        <v>427109.97676922847</v>
      </c>
      <c r="BD811" s="6">
        <f t="shared" si="652"/>
        <v>85379.196907166159</v>
      </c>
      <c r="BE811" s="6">
        <f t="shared" si="653"/>
        <v>5296417.8148148097</v>
      </c>
      <c r="BF811" s="6">
        <f t="shared" si="658"/>
        <v>3961481.1463888846</v>
      </c>
      <c r="BG811" s="6"/>
      <c r="BH811" s="6"/>
      <c r="BI811" s="51">
        <f t="shared" si="664"/>
        <v>0.18733029295837106</v>
      </c>
      <c r="BT811" s="18"/>
    </row>
    <row r="812" spans="1:72">
      <c r="A812">
        <f t="shared" si="661"/>
        <v>789</v>
      </c>
      <c r="B812" s="30">
        <f t="shared" si="662"/>
        <v>44558</v>
      </c>
      <c r="C812" s="14">
        <f t="shared" si="611"/>
        <v>16</v>
      </c>
      <c r="D812" s="14">
        <f t="shared" si="612"/>
        <v>4</v>
      </c>
      <c r="E812" s="14">
        <f t="shared" si="613"/>
        <v>4</v>
      </c>
      <c r="F812" s="53">
        <f t="shared" si="614"/>
        <v>44558</v>
      </c>
      <c r="G812" s="66">
        <f t="shared" si="615"/>
        <v>3.2</v>
      </c>
      <c r="H812" s="66">
        <f t="shared" si="660"/>
        <v>0.1</v>
      </c>
      <c r="I812" s="172">
        <f t="shared" si="616"/>
        <v>3.8999999999999998E-3</v>
      </c>
      <c r="J812" s="14">
        <f t="shared" si="617"/>
        <v>6</v>
      </c>
      <c r="K812" s="18">
        <f t="shared" si="618"/>
        <v>0.10550544032051415</v>
      </c>
      <c r="L812" s="18">
        <f t="shared" si="619"/>
        <v>6.6666666666666671E-3</v>
      </c>
      <c r="M812" s="6">
        <f t="shared" si="620"/>
        <v>137.29971082391333</v>
      </c>
      <c r="N812" s="6">
        <f t="shared" si="654"/>
        <v>0.535468872213262</v>
      </c>
      <c r="O812" s="6">
        <f t="shared" si="621"/>
        <v>1068198.151971736</v>
      </c>
      <c r="P812" s="6">
        <f>IF($B812&lt;$D$12,0,IF('Plot Data'!X762&gt;0,'Plot Data'!X762,MAX(0,MIN($D$15,$O812))))</f>
        <v>7870.3703703703704</v>
      </c>
      <c r="Q812" s="97">
        <f t="shared" si="622"/>
        <v>3857.7055523063464</v>
      </c>
      <c r="R812" s="97">
        <f t="shared" si="623"/>
        <v>4012.6648180640236</v>
      </c>
      <c r="S812" s="6">
        <f t="shared" si="624"/>
        <v>113.77854602486012</v>
      </c>
      <c r="T812" s="6"/>
      <c r="U812" s="6"/>
      <c r="V812" s="6">
        <f t="shared" si="625"/>
        <v>23.521164799053221</v>
      </c>
      <c r="W812" s="149">
        <f t="shared" si="655"/>
        <v>0.5638015286160778</v>
      </c>
      <c r="X812" s="97">
        <f t="shared" si="626"/>
        <v>3681.2122390388472</v>
      </c>
      <c r="Y812" s="6">
        <f t="shared" si="627"/>
        <v>45.467546661037005</v>
      </c>
      <c r="Z812" s="6">
        <f t="shared" si="628"/>
        <v>127.10185113415896</v>
      </c>
      <c r="AA812" s="6">
        <f t="shared" si="629"/>
        <v>172.77667731194063</v>
      </c>
      <c r="AB812" s="6">
        <f t="shared" si="630"/>
        <v>8.4710689115254372</v>
      </c>
      <c r="AC812" s="6">
        <f t="shared" si="631"/>
        <v>21.271792703902474</v>
      </c>
      <c r="AD812" s="6">
        <f t="array" ref="AD812">SUM(($A812-A782:A812=J782:J812)*(N782:N812))</f>
        <v>0.82592921887373005</v>
      </c>
      <c r="AE812" s="6">
        <f t="shared" si="659"/>
        <v>7489278.9248729851</v>
      </c>
      <c r="AF812" s="6">
        <f t="shared" si="656"/>
        <v>1158651.281382777</v>
      </c>
      <c r="AG812" s="6">
        <f t="shared" si="657"/>
        <v>240499.17643233333</v>
      </c>
      <c r="AH812" s="6">
        <f t="shared" si="632"/>
        <v>3965162.3586279233</v>
      </c>
      <c r="AI812" s="6">
        <f t="shared" si="633"/>
        <v>918022.15347633488</v>
      </c>
      <c r="AJ812" s="6">
        <f t="shared" si="634"/>
        <v>469.47023004957612</v>
      </c>
      <c r="AK812" s="6">
        <f t="shared" si="635"/>
        <v>729.31957884860981</v>
      </c>
      <c r="AL812" s="6">
        <f t="shared" si="636"/>
        <v>194.42842112088999</v>
      </c>
      <c r="AM812" s="6">
        <f t="shared" si="663"/>
        <v>1393.2182300190761</v>
      </c>
      <c r="AN812" s="6">
        <f t="shared" si="637"/>
        <v>1205550.7367235781</v>
      </c>
      <c r="AO812" s="6">
        <f t="shared" si="638"/>
        <v>10721.075127032595</v>
      </c>
      <c r="AP812" s="6">
        <f t="shared" si="639"/>
        <v>1.0297629881385677</v>
      </c>
      <c r="AQ812" s="14">
        <f t="shared" si="640"/>
        <v>16</v>
      </c>
      <c r="AR812" s="146">
        <f t="shared" si="641"/>
        <v>0</v>
      </c>
      <c r="AS812" s="146">
        <f t="shared" si="642"/>
        <v>0.53</v>
      </c>
      <c r="AT812" s="146">
        <f t="shared" si="643"/>
        <v>1</v>
      </c>
      <c r="AU812" s="77">
        <f t="shared" si="644"/>
        <v>0</v>
      </c>
      <c r="AV812" s="77">
        <f t="shared" si="645"/>
        <v>73.941425906343937</v>
      </c>
      <c r="AW812" s="77">
        <f t="shared" si="646"/>
        <v>3.8916539950707332</v>
      </c>
      <c r="AX812" s="77">
        <f t="shared" si="647"/>
        <v>4.2739493861374793</v>
      </c>
      <c r="AY812" s="6">
        <f t="shared" si="665"/>
        <v>82.107029287552137</v>
      </c>
      <c r="AZ812" s="6">
        <f t="shared" si="648"/>
        <v>964338.703676078</v>
      </c>
      <c r="BA812" s="6">
        <f t="shared" si="649"/>
        <v>102.60574943558979</v>
      </c>
      <c r="BB812" s="6">
        <f t="shared" si="650"/>
        <v>2135687.1835569651</v>
      </c>
      <c r="BC812" s="6">
        <f t="shared" si="651"/>
        <v>427137.43671139324</v>
      </c>
      <c r="BD812" s="6">
        <f t="shared" si="652"/>
        <v>85387.66797607769</v>
      </c>
      <c r="BE812" s="6">
        <f t="shared" si="653"/>
        <v>5304288.18518518</v>
      </c>
      <c r="BF812" s="6">
        <f t="shared" si="658"/>
        <v>3965162.3586279233</v>
      </c>
      <c r="BG812" s="6"/>
      <c r="BH812" s="6"/>
      <c r="BI812" s="51">
        <f t="shared" si="664"/>
        <v>0.18682044985243215</v>
      </c>
      <c r="BT812" s="18"/>
    </row>
    <row r="813" spans="1:72">
      <c r="A813">
        <f t="shared" si="661"/>
        <v>790</v>
      </c>
      <c r="B813" s="30">
        <f t="shared" si="662"/>
        <v>44559</v>
      </c>
      <c r="C813" s="14">
        <f t="shared" si="611"/>
        <v>16</v>
      </c>
      <c r="D813" s="14">
        <f t="shared" si="612"/>
        <v>4</v>
      </c>
      <c r="E813" s="14">
        <f t="shared" si="613"/>
        <v>4</v>
      </c>
      <c r="F813" s="53">
        <f t="shared" si="614"/>
        <v>44559</v>
      </c>
      <c r="G813" s="66">
        <f t="shared" si="615"/>
        <v>3.2</v>
      </c>
      <c r="H813" s="66">
        <f t="shared" si="660"/>
        <v>0.1</v>
      </c>
      <c r="I813" s="172">
        <f t="shared" si="616"/>
        <v>3.8999999999999998E-3</v>
      </c>
      <c r="J813" s="14">
        <f t="shared" si="617"/>
        <v>6</v>
      </c>
      <c r="K813" s="18">
        <f t="shared" si="618"/>
        <v>0.10532929017947824</v>
      </c>
      <c r="L813" s="18">
        <f t="shared" si="619"/>
        <v>6.6666666666666671E-3</v>
      </c>
      <c r="M813" s="6">
        <f t="shared" si="620"/>
        <v>127.56386911977758</v>
      </c>
      <c r="N813" s="6">
        <f t="shared" si="654"/>
        <v>0.49749908956713251</v>
      </c>
      <c r="O813" s="6">
        <f t="shared" si="621"/>
        <v>1060414.6654613409</v>
      </c>
      <c r="P813" s="6">
        <f>IF($B813&lt;$D$12,0,IF('Plot Data'!X763&gt;0,'Plot Data'!X763,MAX(0,MIN($D$15,$O813))))</f>
        <v>7870.3703703703704</v>
      </c>
      <c r="Q813" s="97">
        <f t="shared" si="622"/>
        <v>3857.1216185200151</v>
      </c>
      <c r="R813" s="97">
        <f t="shared" si="623"/>
        <v>4013.2487518503549</v>
      </c>
      <c r="S813" s="6">
        <f t="shared" si="624"/>
        <v>105.6369882082448</v>
      </c>
      <c r="T813" s="6"/>
      <c r="U813" s="6"/>
      <c r="V813" s="6">
        <f t="shared" si="625"/>
        <v>21.926880911532759</v>
      </c>
      <c r="W813" s="149">
        <f t="shared" si="655"/>
        <v>0.56375012549212911</v>
      </c>
      <c r="X813" s="97">
        <f t="shared" si="626"/>
        <v>3679.7552332941445</v>
      </c>
      <c r="Y813" s="6">
        <f t="shared" si="627"/>
        <v>42.355344557627184</v>
      </c>
      <c r="Z813" s="6">
        <f t="shared" si="628"/>
        <v>118.17828582862415</v>
      </c>
      <c r="AA813" s="6">
        <f t="shared" si="629"/>
        <v>160.9503093189833</v>
      </c>
      <c r="AB813" s="6">
        <f t="shared" si="630"/>
        <v>7.8882457132981978</v>
      </c>
      <c r="AC813" s="6">
        <f t="shared" si="631"/>
        <v>19.923190514701769</v>
      </c>
      <c r="AD813" s="6">
        <f t="array" ref="AD813">SUM(($A813-A783:A813=J783:J813)*(N783:N813))</f>
        <v>0.76910395704657419</v>
      </c>
      <c r="AE813" s="6">
        <f t="shared" si="659"/>
        <v>7489278.1557690278</v>
      </c>
      <c r="AF813" s="6">
        <f t="shared" si="656"/>
        <v>1154688.5227760489</v>
      </c>
      <c r="AG813" s="6">
        <f t="shared" si="657"/>
        <v>240654.61593664763</v>
      </c>
      <c r="AH813" s="6">
        <f t="shared" si="632"/>
        <v>3968842.1138612176</v>
      </c>
      <c r="AI813" s="6">
        <f t="shared" si="633"/>
        <v>922035.40222818521</v>
      </c>
      <c r="AJ813" s="6">
        <f t="shared" si="634"/>
        <v>436.50046878310235</v>
      </c>
      <c r="AK813" s="6">
        <f t="shared" si="635"/>
        <v>678.6593096449526</v>
      </c>
      <c r="AL813" s="6">
        <f t="shared" si="636"/>
        <v>181.62437236243986</v>
      </c>
      <c r="AM813" s="6">
        <f t="shared" si="663"/>
        <v>1296.7841507904948</v>
      </c>
      <c r="AN813" s="6">
        <f t="shared" si="637"/>
        <v>1201760.7168161192</v>
      </c>
      <c r="AO813" s="6">
        <f t="shared" si="638"/>
        <v>10721.844230989642</v>
      </c>
      <c r="AP813" s="6">
        <f t="shared" si="639"/>
        <v>0.96010871495283412</v>
      </c>
      <c r="AQ813" s="14">
        <f t="shared" si="640"/>
        <v>16</v>
      </c>
      <c r="AR813" s="146">
        <f t="shared" si="641"/>
        <v>0</v>
      </c>
      <c r="AS813" s="146">
        <f t="shared" si="642"/>
        <v>0.53</v>
      </c>
      <c r="AT813" s="146">
        <f t="shared" si="643"/>
        <v>1</v>
      </c>
      <c r="AU813" s="77">
        <f t="shared" si="644"/>
        <v>0</v>
      </c>
      <c r="AV813" s="77">
        <f t="shared" si="645"/>
        <v>68.802084922827333</v>
      </c>
      <c r="AW813" s="77">
        <f t="shared" si="646"/>
        <v>3.6211623643593329</v>
      </c>
      <c r="AX813" s="77">
        <f t="shared" si="647"/>
        <v>3.9814023884169556</v>
      </c>
      <c r="AY813" s="6">
        <f t="shared" si="665"/>
        <v>76.404649675603622</v>
      </c>
      <c r="AZ813" s="6">
        <f t="shared" si="648"/>
        <v>964415.10832575359</v>
      </c>
      <c r="BA813" s="6">
        <f t="shared" si="649"/>
        <v>95.598482570743982</v>
      </c>
      <c r="BB813" s="6">
        <f t="shared" si="650"/>
        <v>2135814.7474260847</v>
      </c>
      <c r="BC813" s="6">
        <f t="shared" si="651"/>
        <v>427162.94948521722</v>
      </c>
      <c r="BD813" s="6">
        <f t="shared" si="652"/>
        <v>85395.55622179099</v>
      </c>
      <c r="BE813" s="6">
        <f t="shared" si="653"/>
        <v>5312158.5555555504</v>
      </c>
      <c r="BF813" s="6">
        <f t="shared" si="658"/>
        <v>3968842.1138612176</v>
      </c>
      <c r="BG813" s="6"/>
      <c r="BH813" s="6"/>
      <c r="BI813" s="51">
        <f t="shared" si="664"/>
        <v>0.18631209973658902</v>
      </c>
      <c r="BT813" s="18"/>
    </row>
    <row r="814" spans="1:72">
      <c r="A814">
        <f t="shared" si="661"/>
        <v>791</v>
      </c>
      <c r="B814" s="30">
        <f t="shared" si="662"/>
        <v>44560</v>
      </c>
      <c r="C814" s="14">
        <f t="shared" si="611"/>
        <v>16</v>
      </c>
      <c r="D814" s="14">
        <f t="shared" si="612"/>
        <v>4</v>
      </c>
      <c r="E814" s="14">
        <f t="shared" si="613"/>
        <v>4</v>
      </c>
      <c r="F814" s="53">
        <f t="shared" si="614"/>
        <v>44560</v>
      </c>
      <c r="G814" s="66">
        <f t="shared" si="615"/>
        <v>3.2</v>
      </c>
      <c r="H814" s="66">
        <f t="shared" si="660"/>
        <v>0.1</v>
      </c>
      <c r="I814" s="172">
        <f t="shared" si="616"/>
        <v>3.8999999999999998E-3</v>
      </c>
      <c r="J814" s="14">
        <f t="shared" si="617"/>
        <v>6</v>
      </c>
      <c r="K814" s="18">
        <f t="shared" si="618"/>
        <v>0.10515340771927116</v>
      </c>
      <c r="L814" s="18">
        <f t="shared" si="619"/>
        <v>6.6666666666666671E-3</v>
      </c>
      <c r="M814" s="6">
        <f t="shared" si="620"/>
        <v>118.47368000226028</v>
      </c>
      <c r="N814" s="6">
        <f t="shared" si="654"/>
        <v>0.46204735200881508</v>
      </c>
      <c r="O814" s="6">
        <f t="shared" si="621"/>
        <v>1052625.6103199515</v>
      </c>
      <c r="P814" s="6">
        <f>IF($B814&lt;$D$12,0,IF('Plot Data'!X764&gt;0,'Plot Data'!X764,MAX(0,MIN($D$15,$O814))))</f>
        <v>7870.3703703703704</v>
      </c>
      <c r="Q814" s="97">
        <f t="shared" si="622"/>
        <v>3856.5763199873477</v>
      </c>
      <c r="R814" s="97">
        <f t="shared" si="623"/>
        <v>4013.7940503830227</v>
      </c>
      <c r="S814" s="6">
        <f t="shared" si="624"/>
        <v>98.040542683902245</v>
      </c>
      <c r="T814" s="6"/>
      <c r="U814" s="6"/>
      <c r="V814" s="6">
        <f t="shared" si="625"/>
        <v>20.433137318358042</v>
      </c>
      <c r="W814" s="149">
        <f t="shared" si="655"/>
        <v>0.56370225945107033</v>
      </c>
      <c r="X814" s="97">
        <f t="shared" si="626"/>
        <v>3678.3783438212745</v>
      </c>
      <c r="Y814" s="6">
        <f t="shared" si="627"/>
        <v>39.441228566490992</v>
      </c>
      <c r="Z814" s="6">
        <f t="shared" si="628"/>
        <v>109.83976865913067</v>
      </c>
      <c r="AA814" s="6">
        <f t="shared" si="629"/>
        <v>149.87666855266576</v>
      </c>
      <c r="AB814" s="6">
        <f t="shared" si="630"/>
        <v>7.3427433869259122</v>
      </c>
      <c r="AC814" s="6">
        <f t="shared" si="631"/>
        <v>18.652690031998997</v>
      </c>
      <c r="AD814" s="6">
        <f t="array" ref="AD814">SUM(($A814-A784:A814=J784:J814)*(N784:N814))</f>
        <v>0.71591748022527635</v>
      </c>
      <c r="AE814" s="6">
        <f t="shared" si="659"/>
        <v>7489277.4398515476</v>
      </c>
      <c r="AF814" s="6">
        <f t="shared" si="656"/>
        <v>1150733.9059133776</v>
      </c>
      <c r="AG814" s="6">
        <f t="shared" si="657"/>
        <v>240812.38077549537</v>
      </c>
      <c r="AH814" s="6">
        <f t="shared" si="632"/>
        <v>3972520.4922050391</v>
      </c>
      <c r="AI814" s="6">
        <f t="shared" si="633"/>
        <v>926049.19627856824</v>
      </c>
      <c r="AJ814" s="6">
        <f t="shared" si="634"/>
        <v>405.69315155974107</v>
      </c>
      <c r="AK814" s="6">
        <f t="shared" si="635"/>
        <v>631.2796663644915</v>
      </c>
      <c r="AL814" s="6">
        <f t="shared" si="636"/>
        <v>169.59850823714152</v>
      </c>
      <c r="AM814" s="6">
        <f t="shared" si="663"/>
        <v>1206.5713261613739</v>
      </c>
      <c r="AN814" s="6">
        <f t="shared" si="637"/>
        <v>1197954.8933528874</v>
      </c>
      <c r="AO814" s="6">
        <f t="shared" si="638"/>
        <v>10722.560148469867</v>
      </c>
      <c r="AP814" s="6">
        <f t="shared" si="639"/>
        <v>0.89482611782867549</v>
      </c>
      <c r="AQ814" s="14">
        <f t="shared" si="640"/>
        <v>16</v>
      </c>
      <c r="AR814" s="146">
        <f t="shared" si="641"/>
        <v>0</v>
      </c>
      <c r="AS814" s="146">
        <f t="shared" si="642"/>
        <v>0.53</v>
      </c>
      <c r="AT814" s="146">
        <f t="shared" si="643"/>
        <v>1</v>
      </c>
      <c r="AU814" s="77">
        <f t="shared" si="644"/>
        <v>0</v>
      </c>
      <c r="AV814" s="77">
        <f t="shared" si="645"/>
        <v>63.995782046049044</v>
      </c>
      <c r="AW814" s="77">
        <f t="shared" si="646"/>
        <v>3.3681990550552126</v>
      </c>
      <c r="AX814" s="77">
        <f t="shared" si="647"/>
        <v>3.7074754852501535</v>
      </c>
      <c r="AY814" s="6">
        <f t="shared" si="665"/>
        <v>71.071456586354415</v>
      </c>
      <c r="AZ814" s="6">
        <f t="shared" si="648"/>
        <v>964486.17978233995</v>
      </c>
      <c r="BA814" s="6">
        <f t="shared" si="649"/>
        <v>89.036055617383681</v>
      </c>
      <c r="BB814" s="6">
        <f t="shared" si="650"/>
        <v>2135933.2211060869</v>
      </c>
      <c r="BC814" s="6">
        <f t="shared" si="651"/>
        <v>427186.64422121766</v>
      </c>
      <c r="BD814" s="6">
        <f t="shared" si="652"/>
        <v>85402.898965177912</v>
      </c>
      <c r="BE814" s="6">
        <f t="shared" si="653"/>
        <v>5320028.9259259207</v>
      </c>
      <c r="BF814" s="6">
        <f t="shared" si="658"/>
        <v>3972520.4922050391</v>
      </c>
      <c r="BG814" s="6"/>
      <c r="BH814" s="6"/>
      <c r="BI814" s="51">
        <f t="shared" si="664"/>
        <v>0.18580514580542182</v>
      </c>
      <c r="BT814" s="18"/>
    </row>
    <row r="815" spans="1:72">
      <c r="A815">
        <f t="shared" si="661"/>
        <v>792</v>
      </c>
      <c r="B815" s="30">
        <f t="shared" si="662"/>
        <v>44561</v>
      </c>
      <c r="C815" s="14">
        <f t="shared" si="611"/>
        <v>16</v>
      </c>
      <c r="D815" s="14">
        <f t="shared" si="612"/>
        <v>4</v>
      </c>
      <c r="E815" s="14">
        <f t="shared" si="613"/>
        <v>4</v>
      </c>
      <c r="F815" s="53">
        <f t="shared" si="614"/>
        <v>44561</v>
      </c>
      <c r="G815" s="66">
        <f t="shared" si="615"/>
        <v>3.2</v>
      </c>
      <c r="H815" s="66">
        <f t="shared" si="660"/>
        <v>0.1</v>
      </c>
      <c r="I815" s="172">
        <f t="shared" si="616"/>
        <v>3.8999999999999998E-3</v>
      </c>
      <c r="J815" s="14">
        <f t="shared" si="617"/>
        <v>6</v>
      </c>
      <c r="K815" s="18">
        <f t="shared" si="618"/>
        <v>0.10497776067255837</v>
      </c>
      <c r="L815" s="18">
        <f t="shared" si="619"/>
        <v>6.6666666666666671E-3</v>
      </c>
      <c r="M815" s="6">
        <f t="shared" si="620"/>
        <v>109.98974102557948</v>
      </c>
      <c r="N815" s="6">
        <f t="shared" si="654"/>
        <v>0.42895998999975993</v>
      </c>
      <c r="O815" s="6">
        <f t="shared" si="621"/>
        <v>1044831.3123206571</v>
      </c>
      <c r="P815" s="6">
        <f>IF($B815&lt;$D$12,0,IF('Plot Data'!X765&gt;0,'Plot Data'!X765,MAX(0,MIN($D$15,$O815))))</f>
        <v>7870.3703703703704</v>
      </c>
      <c r="Q815" s="97">
        <f t="shared" si="622"/>
        <v>3856.0672832052278</v>
      </c>
      <c r="R815" s="97">
        <f t="shared" si="623"/>
        <v>4014.3030871651436</v>
      </c>
      <c r="S815" s="6">
        <f t="shared" si="624"/>
        <v>90.95559774869686</v>
      </c>
      <c r="T815" s="6"/>
      <c r="U815" s="6"/>
      <c r="V815" s="6">
        <f t="shared" si="625"/>
        <v>19.034143276882606</v>
      </c>
      <c r="W815" s="149">
        <f t="shared" si="655"/>
        <v>0.56365770364568635</v>
      </c>
      <c r="X815" s="97">
        <f t="shared" si="626"/>
        <v>3677.0776856907833</v>
      </c>
      <c r="Y815" s="6">
        <f t="shared" si="627"/>
        <v>36.713716934629559</v>
      </c>
      <c r="Z815" s="6">
        <f t="shared" si="628"/>
        <v>102.05109529582207</v>
      </c>
      <c r="AA815" s="6">
        <f t="shared" si="629"/>
        <v>139.51212435159232</v>
      </c>
      <c r="AB815" s="6">
        <f t="shared" si="630"/>
        <v>6.8323818195459118</v>
      </c>
      <c r="AC815" s="6">
        <f t="shared" si="631"/>
        <v>17.456324167700327</v>
      </c>
      <c r="AD815" s="6">
        <f t="array" ref="AD815">SUM(($A815-A785:A815=J785:J815)*(N785:N815))</f>
        <v>0.66615722740572636</v>
      </c>
      <c r="AE815" s="6">
        <f t="shared" si="659"/>
        <v>7489276.7736943206</v>
      </c>
      <c r="AF815" s="6">
        <f t="shared" si="656"/>
        <v>1146786.8830324237</v>
      </c>
      <c r="AG815" s="6">
        <f t="shared" si="657"/>
        <v>240972.33622973293</v>
      </c>
      <c r="AH815" s="6">
        <f t="shared" si="632"/>
        <v>3976197.5698907301</v>
      </c>
      <c r="AI815" s="6">
        <f t="shared" si="633"/>
        <v>930063.49936573335</v>
      </c>
      <c r="AJ815" s="6">
        <f t="shared" si="634"/>
        <v>376.91808035486883</v>
      </c>
      <c r="AK815" s="6">
        <f t="shared" si="635"/>
        <v>586.98625548917528</v>
      </c>
      <c r="AL815" s="6">
        <f t="shared" si="636"/>
        <v>158.30840866158135</v>
      </c>
      <c r="AM815" s="6">
        <f t="shared" si="663"/>
        <v>1122.2127445056256</v>
      </c>
      <c r="AN815" s="6">
        <f t="shared" si="637"/>
        <v>1194134.2724311764</v>
      </c>
      <c r="AO815" s="6">
        <f t="shared" si="638"/>
        <v>10723.226305697273</v>
      </c>
      <c r="AP815" s="6">
        <f t="shared" si="639"/>
        <v>0.83366636285141538</v>
      </c>
      <c r="AQ815" s="14">
        <f t="shared" si="640"/>
        <v>16</v>
      </c>
      <c r="AR815" s="146">
        <f t="shared" si="641"/>
        <v>0</v>
      </c>
      <c r="AS815" s="146">
        <f t="shared" si="642"/>
        <v>0.53</v>
      </c>
      <c r="AT815" s="146">
        <f t="shared" si="643"/>
        <v>1</v>
      </c>
      <c r="AU815" s="77">
        <f t="shared" si="644"/>
        <v>0</v>
      </c>
      <c r="AV815" s="77">
        <f t="shared" si="645"/>
        <v>59.502766914712261</v>
      </c>
      <c r="AW815" s="77">
        <f t="shared" si="646"/>
        <v>3.13172457445854</v>
      </c>
      <c r="AX815" s="77">
        <f t="shared" si="647"/>
        <v>3.451089391855179</v>
      </c>
      <c r="AY815" s="6">
        <f t="shared" si="665"/>
        <v>66.085580881025976</v>
      </c>
      <c r="AZ815" s="6">
        <f t="shared" si="648"/>
        <v>964552.26536322094</v>
      </c>
      <c r="BA815" s="6">
        <f t="shared" si="649"/>
        <v>82.892768447902725</v>
      </c>
      <c r="BB815" s="6">
        <f t="shared" si="650"/>
        <v>2136043.2108471124</v>
      </c>
      <c r="BC815" s="6">
        <f t="shared" si="651"/>
        <v>427208.64216942276</v>
      </c>
      <c r="BD815" s="6">
        <f t="shared" si="652"/>
        <v>85409.731346997462</v>
      </c>
      <c r="BE815" s="6">
        <f t="shared" si="653"/>
        <v>5327899.2962962911</v>
      </c>
      <c r="BF815" s="6">
        <f t="shared" si="658"/>
        <v>3976197.5698907301</v>
      </c>
      <c r="BG815" s="6"/>
      <c r="BH815" s="6"/>
      <c r="BI815" s="51">
        <f t="shared" si="664"/>
        <v>0.18529949702708087</v>
      </c>
      <c r="BT815" s="18"/>
    </row>
    <row r="816" spans="1:72">
      <c r="A816">
        <f t="shared" si="661"/>
        <v>793</v>
      </c>
      <c r="B816" s="30">
        <f t="shared" si="662"/>
        <v>44562</v>
      </c>
      <c r="C816" s="14">
        <f t="shared" si="611"/>
        <v>16</v>
      </c>
      <c r="D816" s="14">
        <f t="shared" si="612"/>
        <v>4</v>
      </c>
      <c r="E816" s="14">
        <f t="shared" si="613"/>
        <v>4</v>
      </c>
      <c r="F816" s="53">
        <f t="shared" si="614"/>
        <v>44562</v>
      </c>
      <c r="G816" s="66">
        <f t="shared" si="615"/>
        <v>3.2</v>
      </c>
      <c r="H816" s="66">
        <f t="shared" si="660"/>
        <v>0.1</v>
      </c>
      <c r="I816" s="172">
        <f t="shared" si="616"/>
        <v>3.8999999999999998E-3</v>
      </c>
      <c r="J816" s="14">
        <f t="shared" si="617"/>
        <v>6</v>
      </c>
      <c r="K816" s="18">
        <f t="shared" si="618"/>
        <v>0.10480231859118012</v>
      </c>
      <c r="L816" s="18">
        <f t="shared" si="619"/>
        <v>6.6666666666666671E-3</v>
      </c>
      <c r="M816" s="6">
        <f t="shared" si="620"/>
        <v>102.07479868762461</v>
      </c>
      <c r="N816" s="6">
        <f t="shared" si="654"/>
        <v>0.39809171488173595</v>
      </c>
      <c r="O816" s="6">
        <f t="shared" si="621"/>
        <v>1037032.0805110512</v>
      </c>
      <c r="P816" s="6">
        <f>IF($B816&lt;$D$12,0,IF('Plot Data'!X766&gt;0,'Plot Data'!X766,MAX(0,MIN($D$15,$O816))))</f>
        <v>7870.3703703703704</v>
      </c>
      <c r="Q816" s="97">
        <f t="shared" si="622"/>
        <v>3855.5922672928837</v>
      </c>
      <c r="R816" s="97">
        <f t="shared" si="623"/>
        <v>4014.7781030774868</v>
      </c>
      <c r="S816" s="6">
        <f t="shared" si="624"/>
        <v>84.35039637883331</v>
      </c>
      <c r="T816" s="6"/>
      <c r="U816" s="6"/>
      <c r="V816" s="6">
        <f t="shared" si="625"/>
        <v>17.724402308791298</v>
      </c>
      <c r="W816" s="149">
        <f t="shared" si="655"/>
        <v>0.56361624454685288</v>
      </c>
      <c r="X816" s="97">
        <f t="shared" si="626"/>
        <v>3675.8495243093221</v>
      </c>
      <c r="Y816" s="6">
        <f t="shared" si="627"/>
        <v>34.161909097729556</v>
      </c>
      <c r="Z816" s="6">
        <f t="shared" si="628"/>
        <v>94.778944001808227</v>
      </c>
      <c r="AA816" s="6">
        <f t="shared" si="629"/>
        <v>129.81525457137232</v>
      </c>
      <c r="AB816" s="6">
        <f t="shared" si="630"/>
        <v>6.3550925567079481</v>
      </c>
      <c r="AC816" s="6">
        <f t="shared" si="631"/>
        <v>16.330284071288958</v>
      </c>
      <c r="AD816" s="6">
        <f t="array" ref="AD816">SUM(($A816-A786:A816=J786:J816)*(N786:N816))</f>
        <v>0.61962152427902495</v>
      </c>
      <c r="AE816" s="6">
        <f t="shared" si="659"/>
        <v>7489276.154072796</v>
      </c>
      <c r="AF816" s="6">
        <f t="shared" si="656"/>
        <v>1142846.940368752</v>
      </c>
      <c r="AG816" s="6">
        <f t="shared" si="657"/>
        <v>241134.35457040768</v>
      </c>
      <c r="AH816" s="6">
        <f t="shared" si="632"/>
        <v>3979873.4194150395</v>
      </c>
      <c r="AI816" s="6">
        <f t="shared" si="633"/>
        <v>934078.27746881079</v>
      </c>
      <c r="AJ816" s="6">
        <f t="shared" si="634"/>
        <v>350.05202594295565</v>
      </c>
      <c r="AK816" s="6">
        <f t="shared" si="635"/>
        <v>545.59485236290323</v>
      </c>
      <c r="AL816" s="6">
        <f t="shared" si="636"/>
        <v>147.71359562272133</v>
      </c>
      <c r="AM816" s="6">
        <f t="shared" si="663"/>
        <v>1043.3604739285802</v>
      </c>
      <c r="AN816" s="6">
        <f t="shared" si="637"/>
        <v>1190299.8017758394</v>
      </c>
      <c r="AO816" s="6">
        <f t="shared" si="638"/>
        <v>10723.845927221553</v>
      </c>
      <c r="AP816" s="6">
        <f t="shared" si="639"/>
        <v>0.77639286100670035</v>
      </c>
      <c r="AQ816" s="14">
        <f t="shared" si="640"/>
        <v>16</v>
      </c>
      <c r="AR816" s="146">
        <f t="shared" si="641"/>
        <v>0</v>
      </c>
      <c r="AS816" s="146">
        <f t="shared" si="642"/>
        <v>0.53</v>
      </c>
      <c r="AT816" s="146">
        <f t="shared" si="643"/>
        <v>1</v>
      </c>
      <c r="AU816" s="77">
        <f t="shared" si="644"/>
        <v>0</v>
      </c>
      <c r="AV816" s="77">
        <f t="shared" si="645"/>
        <v>55.304323519872298</v>
      </c>
      <c r="AW816" s="77">
        <f t="shared" si="646"/>
        <v>2.9107538694669626</v>
      </c>
      <c r="AX816" s="77">
        <f t="shared" si="647"/>
        <v>3.2112194551865789</v>
      </c>
      <c r="AY816" s="6">
        <f t="shared" si="665"/>
        <v>61.426296844525844</v>
      </c>
      <c r="AZ816" s="6">
        <f t="shared" si="648"/>
        <v>964613.69166006544</v>
      </c>
      <c r="BA816" s="6">
        <f t="shared" si="649"/>
        <v>77.144215417493669</v>
      </c>
      <c r="BB816" s="6">
        <f t="shared" si="650"/>
        <v>2136145.2856458002</v>
      </c>
      <c r="BC816" s="6">
        <f t="shared" si="651"/>
        <v>427229.05712916027</v>
      </c>
      <c r="BD816" s="6">
        <f t="shared" si="652"/>
        <v>85416.086439554172</v>
      </c>
      <c r="BE816" s="6">
        <f t="shared" si="653"/>
        <v>5335769.6666666614</v>
      </c>
      <c r="BF816" s="6">
        <f t="shared" si="658"/>
        <v>3979873.4194150395</v>
      </c>
      <c r="BG816" s="6"/>
      <c r="BH816" s="6"/>
      <c r="BI816" s="51">
        <f t="shared" si="664"/>
        <v>0.18479506783663291</v>
      </c>
      <c r="BT816" s="18"/>
    </row>
    <row r="817" spans="1:72">
      <c r="A817">
        <f t="shared" si="661"/>
        <v>794</v>
      </c>
      <c r="B817" s="30">
        <f t="shared" si="662"/>
        <v>44563</v>
      </c>
      <c r="C817" s="14">
        <f t="shared" si="611"/>
        <v>16</v>
      </c>
      <c r="D817" s="14">
        <f t="shared" si="612"/>
        <v>4</v>
      </c>
      <c r="E817" s="14">
        <f t="shared" si="613"/>
        <v>4</v>
      </c>
      <c r="F817" s="53">
        <f t="shared" si="614"/>
        <v>44563</v>
      </c>
      <c r="G817" s="66">
        <f t="shared" si="615"/>
        <v>3.2</v>
      </c>
      <c r="H817" s="66">
        <f t="shared" si="660"/>
        <v>0.1</v>
      </c>
      <c r="I817" s="172">
        <f t="shared" si="616"/>
        <v>3.8999999999999998E-3</v>
      </c>
      <c r="J817" s="14">
        <f t="shared" si="617"/>
        <v>6</v>
      </c>
      <c r="K817" s="18">
        <f t="shared" si="618"/>
        <v>0.1046270527532312</v>
      </c>
      <c r="L817" s="18">
        <f t="shared" si="619"/>
        <v>6.6666666666666671E-3</v>
      </c>
      <c r="M817" s="6">
        <f t="shared" si="620"/>
        <v>94.693650488925414</v>
      </c>
      <c r="N817" s="6">
        <f t="shared" si="654"/>
        <v>0.36930523690680911</v>
      </c>
      <c r="O817" s="6">
        <f t="shared" si="621"/>
        <v>1029228.2078923751</v>
      </c>
      <c r="P817" s="6">
        <f>IF($B817&lt;$D$12,0,IF('Plot Data'!X767&gt;0,'Plot Data'!X767,MAX(0,MIN($D$15,$O817))))</f>
        <v>7870.3703703703704</v>
      </c>
      <c r="Q817" s="97">
        <f t="shared" si="622"/>
        <v>3855.1491575188879</v>
      </c>
      <c r="R817" s="97">
        <f t="shared" si="623"/>
        <v>4015.221212851483</v>
      </c>
      <c r="S817" s="6">
        <f t="shared" si="624"/>
        <v>78.194950415405572</v>
      </c>
      <c r="T817" s="6"/>
      <c r="U817" s="6"/>
      <c r="V817" s="6">
        <f t="shared" si="625"/>
        <v>16.498700073519842</v>
      </c>
      <c r="W817" s="149">
        <f t="shared" si="655"/>
        <v>0.56357768125133278</v>
      </c>
      <c r="X817" s="97">
        <f t="shared" si="626"/>
        <v>3674.6902725983896</v>
      </c>
      <c r="Y817" s="6">
        <f t="shared" si="627"/>
        <v>31.775462783539741</v>
      </c>
      <c r="Z817" s="6">
        <f t="shared" si="628"/>
        <v>87.991792820463587</v>
      </c>
      <c r="AA817" s="6">
        <f t="shared" si="629"/>
        <v>120.74675857745102</v>
      </c>
      <c r="AB817" s="6">
        <f t="shared" si="630"/>
        <v>5.9089142914312074</v>
      </c>
      <c r="AC817" s="6">
        <f t="shared" si="631"/>
        <v>15.270916530581392</v>
      </c>
      <c r="AD817" s="6">
        <f t="array" ref="AD817">SUM(($A817-A787:A817=J787:J817)*(N787:N817))</f>
        <v>0.57611914341454262</v>
      </c>
      <c r="AE817" s="6">
        <f t="shared" si="659"/>
        <v>7489275.5779536525</v>
      </c>
      <c r="AF817" s="6">
        <f t="shared" si="656"/>
        <v>1138913.5962608175</v>
      </c>
      <c r="AG817" s="6">
        <f t="shared" si="657"/>
        <v>241298.31475525469</v>
      </c>
      <c r="AH817" s="6">
        <f t="shared" si="632"/>
        <v>3983548.109687638</v>
      </c>
      <c r="AI817" s="6">
        <f t="shared" si="633"/>
        <v>938093.49868166225</v>
      </c>
      <c r="AJ817" s="6">
        <f t="shared" si="634"/>
        <v>324.9784208278777</v>
      </c>
      <c r="AK817" s="6">
        <f t="shared" si="635"/>
        <v>506.93097231448462</v>
      </c>
      <c r="AL817" s="6">
        <f t="shared" si="636"/>
        <v>137.77547424015663</v>
      </c>
      <c r="AM817" s="6">
        <f t="shared" si="663"/>
        <v>969.68486738251897</v>
      </c>
      <c r="AN817" s="6">
        <f t="shared" si="637"/>
        <v>1186452.3737008795</v>
      </c>
      <c r="AO817" s="6">
        <f t="shared" si="638"/>
        <v>10724.422046364967</v>
      </c>
      <c r="AP817" s="6">
        <f t="shared" si="639"/>
        <v>0.72278081587683118</v>
      </c>
      <c r="AQ817" s="14">
        <f t="shared" si="640"/>
        <v>16</v>
      </c>
      <c r="AR817" s="146">
        <f t="shared" si="641"/>
        <v>0</v>
      </c>
      <c r="AS817" s="146">
        <f t="shared" si="642"/>
        <v>0.53</v>
      </c>
      <c r="AT817" s="146">
        <f t="shared" si="643"/>
        <v>1</v>
      </c>
      <c r="AU817" s="77">
        <f t="shared" si="644"/>
        <v>0</v>
      </c>
      <c r="AV817" s="77">
        <f t="shared" si="645"/>
        <v>51.382726481446412</v>
      </c>
      <c r="AW817" s="77">
        <f t="shared" si="646"/>
        <v>2.7043540253392848</v>
      </c>
      <c r="AX817" s="77">
        <f t="shared" si="647"/>
        <v>2.9868935016527356</v>
      </c>
      <c r="AY817" s="6">
        <f t="shared" si="665"/>
        <v>57.073974008438434</v>
      </c>
      <c r="AZ817" s="6">
        <f t="shared" si="648"/>
        <v>964670.76563407388</v>
      </c>
      <c r="BA817" s="6">
        <f t="shared" si="649"/>
        <v>71.76723491679877</v>
      </c>
      <c r="BB817" s="6">
        <f t="shared" si="650"/>
        <v>2136239.9792962889</v>
      </c>
      <c r="BC817" s="6">
        <f t="shared" si="651"/>
        <v>427247.99585925805</v>
      </c>
      <c r="BD817" s="6">
        <f t="shared" si="652"/>
        <v>85421.995353845603</v>
      </c>
      <c r="BE817" s="6">
        <f t="shared" si="653"/>
        <v>5343640.0370370317</v>
      </c>
      <c r="BF817" s="6">
        <f t="shared" si="658"/>
        <v>3983548.109687638</v>
      </c>
      <c r="BG817" s="6"/>
      <c r="BH817" s="6"/>
      <c r="BI817" s="51">
        <f t="shared" si="664"/>
        <v>0.18429177784284406</v>
      </c>
      <c r="BT817" s="18"/>
    </row>
    <row r="818" spans="1:72">
      <c r="A818">
        <f t="shared" si="661"/>
        <v>795</v>
      </c>
      <c r="B818" s="30">
        <f t="shared" si="662"/>
        <v>44564</v>
      </c>
      <c r="C818" s="14">
        <f t="shared" si="611"/>
        <v>16</v>
      </c>
      <c r="D818" s="14">
        <f t="shared" si="612"/>
        <v>4</v>
      </c>
      <c r="E818" s="14">
        <f t="shared" si="613"/>
        <v>4</v>
      </c>
      <c r="F818" s="53">
        <f t="shared" si="614"/>
        <v>44564</v>
      </c>
      <c r="G818" s="66">
        <f t="shared" si="615"/>
        <v>3.2</v>
      </c>
      <c r="H818" s="66">
        <f t="shared" si="660"/>
        <v>0.1</v>
      </c>
      <c r="I818" s="172">
        <f t="shared" si="616"/>
        <v>3.8999999999999998E-3</v>
      </c>
      <c r="J818" s="14">
        <f t="shared" si="617"/>
        <v>6</v>
      </c>
      <c r="K818" s="18">
        <f t="shared" si="618"/>
        <v>0.10445193607388922</v>
      </c>
      <c r="L818" s="18">
        <f t="shared" si="619"/>
        <v>6.6666666666666671E-3</v>
      </c>
      <c r="M818" s="6">
        <f t="shared" si="620"/>
        <v>87.813049913375039</v>
      </c>
      <c r="N818" s="6">
        <f t="shared" si="654"/>
        <v>0.34247089466216263</v>
      </c>
      <c r="O818" s="6">
        <f t="shared" si="621"/>
        <v>1021419.9720862973</v>
      </c>
      <c r="P818" s="6">
        <f>IF($B818&lt;$D$12,0,IF('Plot Data'!X768&gt;0,'Plot Data'!X768,MAX(0,MIN($D$15,$O818))))</f>
        <v>7870.3703703703704</v>
      </c>
      <c r="Q818" s="97">
        <f t="shared" si="622"/>
        <v>3854.7359590760452</v>
      </c>
      <c r="R818" s="97">
        <f t="shared" si="623"/>
        <v>4015.6344112943243</v>
      </c>
      <c r="S818" s="6">
        <f t="shared" si="624"/>
        <v>72.460957391569721</v>
      </c>
      <c r="T818" s="6"/>
      <c r="U818" s="6"/>
      <c r="V818" s="6">
        <f t="shared" si="625"/>
        <v>15.352092521805313</v>
      </c>
      <c r="W818" s="149">
        <f t="shared" si="655"/>
        <v>0.56354182481895543</v>
      </c>
      <c r="X818" s="97">
        <f t="shared" si="626"/>
        <v>3673.596487947038</v>
      </c>
      <c r="Y818" s="6">
        <f t="shared" si="627"/>
        <v>29.544571457156039</v>
      </c>
      <c r="Z818" s="6">
        <f t="shared" si="628"/>
        <v>81.659838950099697</v>
      </c>
      <c r="AA818" s="6">
        <f t="shared" si="629"/>
        <v>112.26937153719294</v>
      </c>
      <c r="AB818" s="6">
        <f t="shared" si="630"/>
        <v>5.4919884329565329</v>
      </c>
      <c r="AC818" s="6">
        <f t="shared" si="631"/>
        <v>14.274721016285508</v>
      </c>
      <c r="AD818" s="6">
        <f t="array" ref="AD818">SUM(($A818-A788:A818=J788:J818)*(N788:N818))</f>
        <v>0.535468872213262</v>
      </c>
      <c r="AE818" s="6">
        <f t="shared" si="659"/>
        <v>7489275.0424847798</v>
      </c>
      <c r="AF818" s="6">
        <f t="shared" si="656"/>
        <v>1134986.3993443497</v>
      </c>
      <c r="AG818" s="6">
        <f t="shared" si="657"/>
        <v>241464.10213386186</v>
      </c>
      <c r="AH818" s="6">
        <f t="shared" si="632"/>
        <v>3987221.7061755848</v>
      </c>
      <c r="AI818" s="6">
        <f t="shared" si="633"/>
        <v>942109.13309295662</v>
      </c>
      <c r="AJ818" s="6">
        <f t="shared" si="634"/>
        <v>301.58706033399699</v>
      </c>
      <c r="AK818" s="6">
        <f t="shared" si="635"/>
        <v>470.82945129443488</v>
      </c>
      <c r="AL818" s="6">
        <f t="shared" si="636"/>
        <v>128.45727278461439</v>
      </c>
      <c r="AM818" s="6">
        <f t="shared" si="663"/>
        <v>900.87378441304622</v>
      </c>
      <c r="AN818" s="6">
        <f t="shared" si="637"/>
        <v>1182592.8279535959</v>
      </c>
      <c r="AO818" s="6">
        <f t="shared" si="638"/>
        <v>10724.95751523718</v>
      </c>
      <c r="AP818" s="6">
        <f t="shared" si="639"/>
        <v>0.6726167747799211</v>
      </c>
      <c r="AQ818" s="14">
        <f t="shared" si="640"/>
        <v>16</v>
      </c>
      <c r="AR818" s="146">
        <f t="shared" si="641"/>
        <v>0</v>
      </c>
      <c r="AS818" s="146">
        <f t="shared" si="642"/>
        <v>0.53</v>
      </c>
      <c r="AT818" s="146">
        <f t="shared" si="643"/>
        <v>1</v>
      </c>
      <c r="AU818" s="77">
        <f t="shared" si="644"/>
        <v>0</v>
      </c>
      <c r="AV818" s="77">
        <f t="shared" si="645"/>
        <v>47.721198304910445</v>
      </c>
      <c r="AW818" s="77">
        <f t="shared" si="646"/>
        <v>2.5116420160479178</v>
      </c>
      <c r="AX818" s="77">
        <f t="shared" si="647"/>
        <v>2.7771897169726674</v>
      </c>
      <c r="AY818" s="6">
        <f t="shared" si="665"/>
        <v>53.010030037931024</v>
      </c>
      <c r="AZ818" s="6">
        <f t="shared" si="648"/>
        <v>964723.77566411183</v>
      </c>
      <c r="BA818" s="6">
        <f t="shared" si="649"/>
        <v>66.7398596173485</v>
      </c>
      <c r="BB818" s="6">
        <f t="shared" si="650"/>
        <v>2136327.7923462023</v>
      </c>
      <c r="BC818" s="6">
        <f t="shared" si="651"/>
        <v>427265.55846924073</v>
      </c>
      <c r="BD818" s="6">
        <f t="shared" si="652"/>
        <v>85427.48734227856</v>
      </c>
      <c r="BE818" s="6">
        <f t="shared" si="653"/>
        <v>5351510.4074074021</v>
      </c>
      <c r="BF818" s="6">
        <f t="shared" si="658"/>
        <v>3987221.7061755848</v>
      </c>
      <c r="BG818" s="6"/>
      <c r="BH818" s="6"/>
      <c r="BI818" s="51">
        <f t="shared" si="664"/>
        <v>0.18378955154804075</v>
      </c>
      <c r="BT818" s="18"/>
    </row>
    <row r="819" spans="1:72">
      <c r="A819">
        <f t="shared" si="661"/>
        <v>796</v>
      </c>
      <c r="B819" s="30">
        <f t="shared" si="662"/>
        <v>44565</v>
      </c>
      <c r="C819" s="14">
        <f t="shared" si="611"/>
        <v>16</v>
      </c>
      <c r="D819" s="14">
        <f t="shared" si="612"/>
        <v>4</v>
      </c>
      <c r="E819" s="14">
        <f t="shared" si="613"/>
        <v>4</v>
      </c>
      <c r="F819" s="53">
        <f t="shared" si="614"/>
        <v>44565</v>
      </c>
      <c r="G819" s="66">
        <f t="shared" si="615"/>
        <v>3.2</v>
      </c>
      <c r="H819" s="66">
        <f t="shared" si="660"/>
        <v>0.1</v>
      </c>
      <c r="I819" s="172">
        <f t="shared" si="616"/>
        <v>3.8999999999999998E-3</v>
      </c>
      <c r="J819" s="14">
        <f t="shared" si="617"/>
        <v>6</v>
      </c>
      <c r="K819" s="18">
        <f t="shared" si="618"/>
        <v>0.10427694301992253</v>
      </c>
      <c r="L819" s="18">
        <f t="shared" si="619"/>
        <v>6.6666666666666671E-3</v>
      </c>
      <c r="M819" s="6">
        <f t="shared" si="620"/>
        <v>81.401614389289421</v>
      </c>
      <c r="N819" s="6">
        <f t="shared" si="654"/>
        <v>0.31746629611822874</v>
      </c>
      <c r="O819" s="6">
        <f t="shared" si="621"/>
        <v>1013607.6359879095</v>
      </c>
      <c r="P819" s="6">
        <f>IF($B819&lt;$D$12,0,IF('Plot Data'!X769&gt;0,'Plot Data'!X769,MAX(0,MIN($D$15,$O819))))</f>
        <v>7870.3703703703704</v>
      </c>
      <c r="Q819" s="97">
        <f t="shared" si="622"/>
        <v>3854.3507911001543</v>
      </c>
      <c r="R819" s="97">
        <f t="shared" si="623"/>
        <v>4016.0195792702148</v>
      </c>
      <c r="S819" s="6">
        <f t="shared" si="624"/>
        <v>67.121720045360661</v>
      </c>
      <c r="T819" s="6"/>
      <c r="U819" s="6"/>
      <c r="V819" s="6">
        <f t="shared" si="625"/>
        <v>14.27989434392876</v>
      </c>
      <c r="W819" s="149">
        <f t="shared" si="655"/>
        <v>0.56350849763845245</v>
      </c>
      <c r="X819" s="97">
        <f t="shared" si="626"/>
        <v>3672.5648689715276</v>
      </c>
      <c r="Y819" s="6">
        <f t="shared" si="627"/>
        <v>27.459942164782667</v>
      </c>
      <c r="Z819" s="6">
        <f t="shared" si="628"/>
        <v>75.754920391140331</v>
      </c>
      <c r="AA819" s="6">
        <f t="shared" si="629"/>
        <v>104.34778022617414</v>
      </c>
      <c r="AB819" s="6">
        <f t="shared" si="630"/>
        <v>5.1025547647911029</v>
      </c>
      <c r="AC819" s="6">
        <f t="shared" si="631"/>
        <v>13.338346424709714</v>
      </c>
      <c r="AD819" s="6">
        <f t="array" ref="AD819">SUM(($A819-A789:A819=J789:J819)*(N789:N819))</f>
        <v>0.49749908956713251</v>
      </c>
      <c r="AE819" s="6">
        <f t="shared" si="659"/>
        <v>7489274.5449856902</v>
      </c>
      <c r="AF819" s="6">
        <f t="shared" si="656"/>
        <v>1131064.9268332042</v>
      </c>
      <c r="AG819" s="6">
        <f t="shared" si="657"/>
        <v>241631.60816164655</v>
      </c>
      <c r="AH819" s="6">
        <f t="shared" si="632"/>
        <v>3990894.2710445565</v>
      </c>
      <c r="AI819" s="6">
        <f t="shared" si="633"/>
        <v>946125.15267222689</v>
      </c>
      <c r="AJ819" s="6">
        <f t="shared" si="634"/>
        <v>279.77381216736342</v>
      </c>
      <c r="AK819" s="6">
        <f t="shared" si="635"/>
        <v>437.13403669461002</v>
      </c>
      <c r="AL819" s="6">
        <f t="shared" si="636"/>
        <v>119.72398203512866</v>
      </c>
      <c r="AM819" s="6">
        <f t="shared" si="663"/>
        <v>836.63183089710208</v>
      </c>
      <c r="AN819" s="6">
        <f t="shared" si="637"/>
        <v>1178721.9544431416</v>
      </c>
      <c r="AO819" s="6">
        <f t="shared" si="638"/>
        <v>10725.455014326748</v>
      </c>
      <c r="AP819" s="6">
        <f t="shared" si="639"/>
        <v>0.62569818487905393</v>
      </c>
      <c r="AQ819" s="14">
        <f t="shared" si="640"/>
        <v>16</v>
      </c>
      <c r="AR819" s="146">
        <f t="shared" si="641"/>
        <v>0</v>
      </c>
      <c r="AS819" s="146">
        <f t="shared" si="642"/>
        <v>0.53</v>
      </c>
      <c r="AT819" s="146">
        <f t="shared" si="643"/>
        <v>1</v>
      </c>
      <c r="AU819" s="77">
        <f t="shared" si="644"/>
        <v>0</v>
      </c>
      <c r="AV819" s="77">
        <f t="shared" si="645"/>
        <v>44.30386768510342</v>
      </c>
      <c r="AW819" s="77">
        <f t="shared" si="646"/>
        <v>2.3317825097422848</v>
      </c>
      <c r="AX819" s="77">
        <f t="shared" si="647"/>
        <v>2.5812345634895704</v>
      </c>
      <c r="AY819" s="6">
        <f t="shared" si="665"/>
        <v>49.216884758335276</v>
      </c>
      <c r="AZ819" s="6">
        <f t="shared" si="648"/>
        <v>964772.99254887016</v>
      </c>
      <c r="BA819" s="6">
        <f t="shared" si="649"/>
        <v>62.041267541736097</v>
      </c>
      <c r="BB819" s="6">
        <f t="shared" si="650"/>
        <v>2136409.1939605917</v>
      </c>
      <c r="BC819" s="6">
        <f t="shared" si="651"/>
        <v>427281.83879211859</v>
      </c>
      <c r="BD819" s="6">
        <f t="shared" si="652"/>
        <v>85432.589897043348</v>
      </c>
      <c r="BE819" s="6">
        <f t="shared" si="653"/>
        <v>5359380.7777777724</v>
      </c>
      <c r="BF819" s="6">
        <f t="shared" si="658"/>
        <v>3990894.2710445565</v>
      </c>
      <c r="BG819" s="6"/>
      <c r="BH819" s="6"/>
      <c r="BI819" s="51">
        <f t="shared" si="664"/>
        <v>0.1832883180806765</v>
      </c>
      <c r="BT819" s="18"/>
    </row>
    <row r="820" spans="1:72">
      <c r="A820">
        <f t="shared" si="661"/>
        <v>797</v>
      </c>
      <c r="B820" s="30">
        <f t="shared" si="662"/>
        <v>44566</v>
      </c>
      <c r="C820" s="14">
        <f t="shared" si="611"/>
        <v>16</v>
      </c>
      <c r="D820" s="14">
        <f t="shared" si="612"/>
        <v>4</v>
      </c>
      <c r="E820" s="14">
        <f t="shared" si="613"/>
        <v>4</v>
      </c>
      <c r="F820" s="53">
        <f t="shared" si="614"/>
        <v>44566</v>
      </c>
      <c r="G820" s="66">
        <f t="shared" si="615"/>
        <v>3.2</v>
      </c>
      <c r="H820" s="66">
        <f t="shared" si="660"/>
        <v>0.1</v>
      </c>
      <c r="I820" s="172">
        <f t="shared" si="616"/>
        <v>3.8999999999999998E-3</v>
      </c>
      <c r="J820" s="14">
        <f t="shared" si="617"/>
        <v>6</v>
      </c>
      <c r="K820" s="18">
        <f t="shared" si="618"/>
        <v>0.10410204952780185</v>
      </c>
      <c r="L820" s="18">
        <f t="shared" si="619"/>
        <v>6.6666666666666671E-3</v>
      </c>
      <c r="M820" s="6">
        <f t="shared" si="620"/>
        <v>75.429736269333233</v>
      </c>
      <c r="N820" s="6">
        <f t="shared" si="654"/>
        <v>0.29417597145039959</v>
      </c>
      <c r="O820" s="6">
        <f t="shared" si="621"/>
        <v>1005791.4484038018</v>
      </c>
      <c r="P820" s="6">
        <f>IF($B820&lt;$D$12,0,IF('Plot Data'!X770&gt;0,'Plot Data'!X770,MAX(0,MIN($D$15,$O820))))</f>
        <v>7870.3703703703704</v>
      </c>
      <c r="Q820" s="97">
        <f t="shared" si="622"/>
        <v>3853.9918809280603</v>
      </c>
      <c r="R820" s="97">
        <f t="shared" si="623"/>
        <v>4016.3784894423106</v>
      </c>
      <c r="S820" s="6">
        <f t="shared" si="624"/>
        <v>62.152068545027191</v>
      </c>
      <c r="T820" s="6"/>
      <c r="U820" s="6"/>
      <c r="V820" s="6">
        <f t="shared" si="625"/>
        <v>13.277667724306038</v>
      </c>
      <c r="W820" s="149">
        <f t="shared" si="655"/>
        <v>0.5634775328211904</v>
      </c>
      <c r="X820" s="97">
        <f t="shared" si="626"/>
        <v>3671.5922521126827</v>
      </c>
      <c r="Y820" s="6">
        <f t="shared" si="627"/>
        <v>25.512773823955516</v>
      </c>
      <c r="Z820" s="6">
        <f t="shared" si="628"/>
        <v>70.25043993070004</v>
      </c>
      <c r="AA820" s="6">
        <f t="shared" si="629"/>
        <v>96.948540531030957</v>
      </c>
      <c r="AB820" s="6">
        <f t="shared" si="630"/>
        <v>4.7389472000904114</v>
      </c>
      <c r="AC820" s="6">
        <f t="shared" si="631"/>
        <v>12.458587568076656</v>
      </c>
      <c r="AD820" s="6">
        <f t="array" ref="AD820">SUM(($A820-A790:A820=J790:J820)*(N790:N820))</f>
        <v>0.46204735200881508</v>
      </c>
      <c r="AE820" s="6">
        <f t="shared" si="659"/>
        <v>7489274.0829383377</v>
      </c>
      <c r="AF820" s="6">
        <f t="shared" si="656"/>
        <v>1127148.7828837309</v>
      </c>
      <c r="AG820" s="6">
        <f t="shared" si="657"/>
        <v>241800.73012273762</v>
      </c>
      <c r="AH820" s="6">
        <f t="shared" si="632"/>
        <v>3994565.863296669</v>
      </c>
      <c r="AI820" s="6">
        <f t="shared" si="633"/>
        <v>950141.53116166918</v>
      </c>
      <c r="AJ820" s="6">
        <f t="shared" si="634"/>
        <v>259.44033468204105</v>
      </c>
      <c r="AK820" s="6">
        <f t="shared" si="635"/>
        <v>405.69698889418868</v>
      </c>
      <c r="AL820" s="6">
        <f t="shared" si="636"/>
        <v>111.5422943151336</v>
      </c>
      <c r="AM820" s="6">
        <f t="shared" si="663"/>
        <v>776.67961789136336</v>
      </c>
      <c r="AN820" s="6">
        <f t="shared" si="637"/>
        <v>1174840.4958556222</v>
      </c>
      <c r="AO820" s="6">
        <f t="shared" si="638"/>
        <v>10725.917061678756</v>
      </c>
      <c r="AP820" s="6">
        <f t="shared" si="639"/>
        <v>0.58183295558774262</v>
      </c>
      <c r="AQ820" s="14">
        <f t="shared" si="640"/>
        <v>16</v>
      </c>
      <c r="AR820" s="146">
        <f t="shared" si="641"/>
        <v>0</v>
      </c>
      <c r="AS820" s="146">
        <f t="shared" si="642"/>
        <v>0.53</v>
      </c>
      <c r="AT820" s="146">
        <f t="shared" si="643"/>
        <v>1</v>
      </c>
      <c r="AU820" s="77">
        <f t="shared" si="644"/>
        <v>0</v>
      </c>
      <c r="AV820" s="77">
        <f t="shared" si="645"/>
        <v>41.1157289113752</v>
      </c>
      <c r="AW820" s="77">
        <f t="shared" si="646"/>
        <v>2.1639857321776419</v>
      </c>
      <c r="AX820" s="77">
        <f t="shared" si="647"/>
        <v>2.3982007394518181</v>
      </c>
      <c r="AY820" s="6">
        <f t="shared" si="665"/>
        <v>45.67791538300466</v>
      </c>
      <c r="AZ820" s="6">
        <f t="shared" si="648"/>
        <v>964818.67046425317</v>
      </c>
      <c r="BA820" s="6">
        <f t="shared" si="649"/>
        <v>57.651734071367954</v>
      </c>
      <c r="BB820" s="6">
        <f t="shared" si="650"/>
        <v>2136484.6236968609</v>
      </c>
      <c r="BC820" s="6">
        <f t="shared" si="651"/>
        <v>427296.92473937245</v>
      </c>
      <c r="BD820" s="6">
        <f t="shared" si="652"/>
        <v>85437.328844243442</v>
      </c>
      <c r="BE820" s="6">
        <f t="shared" si="653"/>
        <v>5367251.1481481427</v>
      </c>
      <c r="BF820" s="6">
        <f t="shared" si="658"/>
        <v>3994565.863296669</v>
      </c>
      <c r="BG820" s="6"/>
      <c r="BH820" s="6"/>
      <c r="BI820" s="51">
        <f t="shared" si="664"/>
        <v>0.18278801094022396</v>
      </c>
      <c r="BT820" s="18"/>
    </row>
    <row r="821" spans="1:72">
      <c r="A821">
        <f t="shared" si="661"/>
        <v>798</v>
      </c>
      <c r="B821" s="30">
        <f t="shared" si="662"/>
        <v>44567</v>
      </c>
      <c r="C821" s="14">
        <f t="shared" si="611"/>
        <v>16</v>
      </c>
      <c r="D821" s="14">
        <f t="shared" si="612"/>
        <v>4</v>
      </c>
      <c r="E821" s="14">
        <f t="shared" si="613"/>
        <v>4</v>
      </c>
      <c r="F821" s="53">
        <f t="shared" si="614"/>
        <v>44567</v>
      </c>
      <c r="G821" s="66">
        <f t="shared" si="615"/>
        <v>3.2</v>
      </c>
      <c r="H821" s="66">
        <f t="shared" si="660"/>
        <v>0.1</v>
      </c>
      <c r="I821" s="172">
        <f t="shared" si="616"/>
        <v>3.8999999999999998E-3</v>
      </c>
      <c r="J821" s="14">
        <f t="shared" si="617"/>
        <v>6</v>
      </c>
      <c r="K821" s="18">
        <f t="shared" si="618"/>
        <v>0.10392723292533119</v>
      </c>
      <c r="L821" s="18">
        <f t="shared" si="619"/>
        <v>6.6666666666666671E-3</v>
      </c>
      <c r="M821" s="6">
        <f t="shared" si="620"/>
        <v>69.869496850072437</v>
      </c>
      <c r="N821" s="6">
        <f t="shared" si="654"/>
        <v>0.27249103771528249</v>
      </c>
      <c r="O821" s="6">
        <f t="shared" si="621"/>
        <v>997971.64467423689</v>
      </c>
      <c r="P821" s="6">
        <f>IF($B821&lt;$D$12,0,IF('Plot Data'!X771&gt;0,'Plot Data'!X771,MAX(0,MIN($D$15,$O821))))</f>
        <v>7870.3703703703704</v>
      </c>
      <c r="Q821" s="97">
        <f t="shared" si="622"/>
        <v>3853.6575585900396</v>
      </c>
      <c r="R821" s="97">
        <f t="shared" si="623"/>
        <v>4016.7128117803304</v>
      </c>
      <c r="S821" s="6">
        <f t="shared" si="624"/>
        <v>57.528285438592142</v>
      </c>
      <c r="T821" s="6"/>
      <c r="U821" s="6"/>
      <c r="V821" s="6">
        <f t="shared" si="625"/>
        <v>12.3412114114803</v>
      </c>
      <c r="W821" s="149">
        <f t="shared" si="655"/>
        <v>0.56344877362201573</v>
      </c>
      <c r="X821" s="97">
        <f t="shared" si="626"/>
        <v>3670.6756080994792</v>
      </c>
      <c r="Y821" s="6">
        <f t="shared" si="627"/>
        <v>23.694736000452057</v>
      </c>
      <c r="Z821" s="6">
        <f t="shared" si="628"/>
        <v>65.121291511431536</v>
      </c>
      <c r="AA821" s="6">
        <f t="shared" si="629"/>
        <v>90.03999680171782</v>
      </c>
      <c r="AB821" s="6">
        <f t="shared" si="630"/>
        <v>4.3995896410231792</v>
      </c>
      <c r="AC821" s="6">
        <f t="shared" si="631"/>
        <v>11.632381457300935</v>
      </c>
      <c r="AD821" s="6">
        <f t="array" ref="AD821">SUM(($A821-A791:A821=J791:J821)*(N791:N821))</f>
        <v>0.42895998999975993</v>
      </c>
      <c r="AE821" s="6">
        <f t="shared" si="659"/>
        <v>7489273.6539783478</v>
      </c>
      <c r="AF821" s="6">
        <f t="shared" si="656"/>
        <v>1123237.5970397023</v>
      </c>
      <c r="AG821" s="6">
        <f t="shared" si="657"/>
        <v>241971.37086181669</v>
      </c>
      <c r="AH821" s="6">
        <f t="shared" si="632"/>
        <v>3998236.5389047684</v>
      </c>
      <c r="AI821" s="6">
        <f t="shared" si="633"/>
        <v>954158.24397344945</v>
      </c>
      <c r="AJ821" s="6">
        <f t="shared" si="634"/>
        <v>240.4938040202299</v>
      </c>
      <c r="AK821" s="6">
        <f t="shared" si="635"/>
        <v>376.3786939628792</v>
      </c>
      <c r="AL821" s="6">
        <f t="shared" si="636"/>
        <v>103.8805425088561</v>
      </c>
      <c r="AM821" s="6">
        <f t="shared" si="663"/>
        <v>720.75304049196518</v>
      </c>
      <c r="AN821" s="6">
        <f t="shared" si="637"/>
        <v>1170949.1501581012</v>
      </c>
      <c r="AO821" s="6">
        <f t="shared" si="638"/>
        <v>10726.346021668756</v>
      </c>
      <c r="AP821" s="6">
        <f t="shared" si="639"/>
        <v>0.54083902841271736</v>
      </c>
      <c r="AQ821" s="14">
        <f t="shared" si="640"/>
        <v>16</v>
      </c>
      <c r="AR821" s="146">
        <f t="shared" si="641"/>
        <v>0</v>
      </c>
      <c r="AS821" s="146">
        <f t="shared" si="642"/>
        <v>0.53</v>
      </c>
      <c r="AT821" s="146">
        <f t="shared" si="643"/>
        <v>1</v>
      </c>
      <c r="AU821" s="77">
        <f t="shared" si="644"/>
        <v>0</v>
      </c>
      <c r="AV821" s="77">
        <f t="shared" si="645"/>
        <v>38.142602416939162</v>
      </c>
      <c r="AW821" s="77">
        <f t="shared" si="646"/>
        <v>2.0075053903652189</v>
      </c>
      <c r="AX821" s="77">
        <f t="shared" si="647"/>
        <v>2.2273051840424936</v>
      </c>
      <c r="AY821" s="6">
        <f t="shared" si="665"/>
        <v>42.377412991346873</v>
      </c>
      <c r="AZ821" s="6">
        <f t="shared" si="648"/>
        <v>964861.04787724453</v>
      </c>
      <c r="BA821" s="6">
        <f t="shared" si="649"/>
        <v>53.552584986368728</v>
      </c>
      <c r="BB821" s="6">
        <f t="shared" si="650"/>
        <v>2136554.4931937112</v>
      </c>
      <c r="BC821" s="6">
        <f t="shared" si="651"/>
        <v>427310.89863874245</v>
      </c>
      <c r="BD821" s="6">
        <f t="shared" si="652"/>
        <v>85441.728433884462</v>
      </c>
      <c r="BE821" s="6">
        <f t="shared" si="653"/>
        <v>5375121.5185185131</v>
      </c>
      <c r="BF821" s="6">
        <f t="shared" si="658"/>
        <v>3998236.5389047684</v>
      </c>
      <c r="BG821" s="6"/>
      <c r="BH821" s="6"/>
      <c r="BI821" s="51">
        <f t="shared" si="664"/>
        <v>0.18228856775400532</v>
      </c>
      <c r="BT821" s="18"/>
    </row>
    <row r="822" spans="1:72">
      <c r="A822">
        <f t="shared" si="661"/>
        <v>799</v>
      </c>
      <c r="B822" s="30">
        <f t="shared" si="662"/>
        <v>44568</v>
      </c>
      <c r="C822" s="14">
        <f t="shared" ref="C822:C885" si="666">IF($B822&lt;$K$4,1,IF($B822&lt;$K$5,2,IF($B822&lt;$K$6,3,IF($B822&lt;$K$7,4,IF($B822&lt;$K$8,5,IF($B822&lt;$K$9,6,IF($B822&lt;$K$10,7,IF($B822&lt;$K$11,8,IF($B822&lt;$K$12,9,IF($B822&lt;$K$13,10,IF($B822&lt;$K$14,11,IF($B822&lt;$K$15,12,IF($B822&lt;$K$16,13,IF($B822&lt;$K$17,14,IF($B822&lt;$K$18,15,16)))))))))))))))</f>
        <v>16</v>
      </c>
      <c r="D822" s="14">
        <f t="shared" ref="D822:D885" si="667">IF($B822&lt;$S$2,IF(G821&lt;$V$3,1,IF(G821&lt;$V$4,2,IF(G821&lt;$V$5,3,4))),IF($E821=1,IF($BA821&lt;$Z$2,2,1),IF($E821=2,IF($BA821&lt;$Z$2,3,IF($BA821&gt;$Z$3,1,2)),IF($E821=3,IF($BA821&lt;$Z$2,4,IF($BA821&gt;$Z$3,2,3)),IF($E821=4,IF($BA821&gt;$Z$3,3,4),5)))))</f>
        <v>4</v>
      </c>
      <c r="E822" s="14">
        <f t="shared" ref="E822:E885" si="668">IF($B822&lt;$S$2,$D822,IF($B822-$F821&gt;INDEX($Y$11:$AB$14,$E821,$D822),$D822,$E821))</f>
        <v>4</v>
      </c>
      <c r="F822" s="53">
        <f t="shared" ref="F822:F885" si="669">IF($B822&lt;$S$2,$B822,IF($E822=$E821,$F821,$B822))</f>
        <v>44568</v>
      </c>
      <c r="G822" s="66">
        <f t="shared" ref="G822:G885" si="670">IF($B822&lt;$S$2,INDEX($N$3:$N$18,$C822,$N$2),INDEX($V$3:$V$6,$E822,$V$2))</f>
        <v>3.2</v>
      </c>
      <c r="H822" s="66">
        <f t="shared" si="660"/>
        <v>0.1</v>
      </c>
      <c r="I822" s="172">
        <f t="shared" ref="I822:I885" si="671">IF($B822&lt;$R$10,$S$9,IF($B822&lt;$R$11,$S$10,IF($B822&lt;$R$12,$S$11,IF($B822&lt;$R$13,$S$12,IF($B822&lt;$R$14,$S$13,IF($B822&lt;$R$15,$S$14,IF($B822&lt;$R$16,$S$15,IF($B822&lt;$R$17,$S$16,IF($B822&lt;$R$18,$S$17,$S$18)))))))))</f>
        <v>3.8999999999999998E-3</v>
      </c>
      <c r="J822" s="14">
        <f t="shared" ref="J822:J885" si="672">IF($B822&lt;$R$10,$T$9,IF($B822&lt;$R$11,$T$10,IF($B822&lt;$R$12,$T$11,IF($B822&lt;$R$13,$T$12,IF($B822&lt;$R$14,$T$13,IF($B822&lt;$R$15,$T$14,IF($B822&lt;$R$16,$T$15,IF($B822&lt;$R$17,$T$16,IF($B822&lt;$R$18,$T$17,$T$18)))))))))</f>
        <v>6</v>
      </c>
      <c r="K822" s="18">
        <f t="shared" ref="K822:K885" si="673">IF(ABS(1-$BI821*$G822)&lt;$G$19,1/$G$6,(($BI821*$G822)^(1/$G$6)-1)/(1-1/($BI821*$G822)))</f>
        <v>0.10375247185671373</v>
      </c>
      <c r="L822" s="18">
        <f t="shared" ref="L822:L885" si="674">IF($G$8-$E$8&gt;1,H822/($G$8-$E$8),H822)</f>
        <v>6.6666666666666671E-3</v>
      </c>
      <c r="M822" s="6">
        <f t="shared" ref="M822:M885" si="675">IF($B822=$K$4,$O$4,$K822*($AJ821+$AK821)+$L822*$AL821)</f>
        <v>64.69458343623225</v>
      </c>
      <c r="N822" s="6">
        <f t="shared" si="654"/>
        <v>0.25230887540130575</v>
      </c>
      <c r="O822" s="6">
        <f t="shared" ref="O822:O885" si="676">MAX(0,$G$14*(AE821-AM821)-BE821)</f>
        <v>990148.44727866445</v>
      </c>
      <c r="P822" s="6">
        <f>IF($B822&lt;$D$12,0,IF('Plot Data'!X772&gt;0,'Plot Data'!X772,MAX(0,MIN($D$15,$O822))))</f>
        <v>7870.3703703703704</v>
      </c>
      <c r="Q822" s="97">
        <f t="shared" ref="Q822:Q885" si="677">$P822*$AF821/($AF821+$AN821)</f>
        <v>3853.3462515312322</v>
      </c>
      <c r="R822" s="97">
        <f t="shared" ref="R822:R885" si="678">$P822*$AN821/($AF821+$AN821)</f>
        <v>4017.0241188391378</v>
      </c>
      <c r="S822" s="6">
        <f t="shared" ref="S822:S885" si="679">$M822*AF821/($AF821+$AG821)</f>
        <v>53.228033325986758</v>
      </c>
      <c r="T822" s="6"/>
      <c r="U822" s="6"/>
      <c r="V822" s="6">
        <f t="shared" ref="V822:V885" si="680">$M822*AG821/($AF821+$AG821)</f>
        <v>11.466550110245491</v>
      </c>
      <c r="W822" s="149">
        <f t="shared" si="655"/>
        <v>0.563422072886411</v>
      </c>
      <c r="X822" s="97">
        <f t="shared" ref="X822:X885" si="681">$G$13*($W822/INDEX($W$24:$W$896,$A822-$G$12,$W$23))*INDEX($Q$24:$Q$896,$A822-$G$12,$Q$23)</f>
        <v>3669.812038305301</v>
      </c>
      <c r="Y822" s="6">
        <f t="shared" ref="Y822:Y885" si="682">$D$6*INDEX($M$24:$M$896,$A822-$G$6,$M$23)</f>
        <v>21.997948205115897</v>
      </c>
      <c r="Z822" s="6">
        <f t="shared" ref="Z822:Z885" si="683">($D$7+$D$8)*INDEX($M$24:$M$896,$A822-$E$7,$M$23)</f>
        <v>60.343789015466591</v>
      </c>
      <c r="AA822" s="6">
        <f t="shared" ref="AA822:AA885" si="684">$D$7*INDEX($M$24:$M$896,$A822-$G$7,$M$23)</f>
        <v>83.592203179440403</v>
      </c>
      <c r="AB822" s="6">
        <f t="shared" ref="AB822:AB885" si="685">$D$8*INDEX($M$24:$M$896,$A822-$E$8,$M$23)</f>
        <v>4.0829919475049845</v>
      </c>
      <c r="AC822" s="6">
        <f t="shared" ref="AC822:AC885" si="686">($D$8-INDEX($I$24:$I$896,$A822-$G$8,1))*INDEX($M$24:$M$896,$A822-$G$8,1)</f>
        <v>10.856803417799302</v>
      </c>
      <c r="AD822" s="6">
        <f t="array" ref="AD822">SUM(($A822-A792:A822=J792:J822)*(N792:N822))</f>
        <v>0.39809171488173595</v>
      </c>
      <c r="AE822" s="6">
        <f t="shared" si="659"/>
        <v>7489273.2558866329</v>
      </c>
      <c r="AF822" s="6">
        <f t="shared" si="656"/>
        <v>1119331.022754845</v>
      </c>
      <c r="AG822" s="6">
        <f t="shared" si="657"/>
        <v>242143.43852493237</v>
      </c>
      <c r="AH822" s="6">
        <f t="shared" ref="AH822:AH885" si="687">AH821+X822</f>
        <v>4001906.3509430736</v>
      </c>
      <c r="AI822" s="6">
        <f t="shared" ref="AI822:AI885" si="688">AI821+R822</f>
        <v>958175.26809228864</v>
      </c>
      <c r="AJ822" s="6">
        <f t="shared" ref="AJ822:AJ885" si="689">AJ821+S822+V822-Z822-Y822</f>
        <v>222.84665023587962</v>
      </c>
      <c r="AK822" s="6">
        <f t="shared" ref="AK822:AK885" si="690">AK821+Z822-AB822-AA822</f>
        <v>349.04728785140043</v>
      </c>
      <c r="AL822" s="6">
        <f t="shared" ref="AL822:AL885" si="691">AL821+AB822-AD822-AC822</f>
        <v>96.708639323680046</v>
      </c>
      <c r="AM822" s="6">
        <f t="shared" si="663"/>
        <v>668.60257741096007</v>
      </c>
      <c r="AN822" s="6">
        <f t="shared" ref="AN822:AN885" si="692">AN821+Y822+AA822+AC822-R822</f>
        <v>1167048.5729940645</v>
      </c>
      <c r="AO822" s="6">
        <f t="shared" ref="AO822:AO885" si="693">AO821+AD822</f>
        <v>10726.744113383638</v>
      </c>
      <c r="AP822" s="6">
        <f t="shared" ref="AP822:AP885" si="694">(INDEX($AO$24:$AO$896,$A822)-INDEX($AO$24:$AO$896,$A822-$G$16))/$G$16</f>
        <v>0.50254395519498629</v>
      </c>
      <c r="AQ822" s="14">
        <f t="shared" ref="AQ822:AQ885" si="695">IF($B822&lt;$AD$4,1,IF($B822&lt;$AD$5,2,IF($B822&lt;$AD$6,3,IF($B822&lt;$AD$7,4,IF($B822&lt;$AD$8,5,IF($B822&lt;$AD$9,6,IF($B822&lt;$AD$10,7,IF($B822&lt;$AD$11,8,IF($B822&lt;$AD$12,9,IF($B822&lt;$AD$13,10,IF($B822&lt;$AH$2,10,IF($B822&lt;$AD$14,11,IF($B822&lt;$AD$15,12,IF($B822&lt;$AD$16,13,IF($B822&lt;$AD$17,14,IF($B822&lt;$AD$18,15,16))))))))))))))))</f>
        <v>16</v>
      </c>
      <c r="AR822" s="146">
        <f t="shared" ref="AR822:AR885" si="696">INDEX($AE$3:$AF$18,$AQ822,$AF$2)</f>
        <v>0</v>
      </c>
      <c r="AS822" s="146">
        <f t="shared" ref="AS822:AS885" si="697">INDEX($AE$3:$AF$18,$AQ822,$AE$2)</f>
        <v>0.53</v>
      </c>
      <c r="AT822" s="146">
        <f t="shared" ref="AT822:AT885" si="698">IF($B822&lt;$AH$3,0,$AI$3)</f>
        <v>1</v>
      </c>
      <c r="AU822" s="77">
        <f t="shared" ref="AU822:AU885" si="699">AR822*$D$6*INDEX($M$24:$M$896,$A822-$F$6,$M$23)</f>
        <v>0</v>
      </c>
      <c r="AV822" s="77">
        <f t="shared" ref="AV822:AV885" si="700">AS822*$D$7*INDEX($M$24:$M$896,$A822-$F$7,$M$23)</f>
        <v>35.371096505107467</v>
      </c>
      <c r="AW822" s="77">
        <f t="shared" ref="AW822:AW885" si="701">AS822*$D$8*INDEX($M$24:$M$896,$A822-$F$7,$M$23)</f>
        <v>1.8616366581635508</v>
      </c>
      <c r="AX822" s="77">
        <f t="shared" ref="AX822:AX885" si="702">AT822*($D$8*INDEX($M$24:$M$896,$A822-$F$8,$M$23)-INDEX($AW$24:$AW$896,$A822-($F$8-$F$7),1))</f>
        <v>2.0678071312808943</v>
      </c>
      <c r="AY822" s="6">
        <f t="shared" si="665"/>
        <v>39.300540294551908</v>
      </c>
      <c r="AZ822" s="6">
        <f t="shared" ref="AZ822:AZ885" si="703">AZ821+AY822</f>
        <v>964900.34841753903</v>
      </c>
      <c r="BA822" s="6">
        <f t="shared" ref="BA822:BA885" si="704">(INDEX($AZ$24:$AZ$896,$A822)-INDEX($AZ$24:$AZ$896,$A822-$G$16))/$G$16</f>
        <v>49.726150616870392</v>
      </c>
      <c r="BB822" s="6">
        <f t="shared" ref="BB822:BB885" si="705">BB821+M822</f>
        <v>2136619.1877771472</v>
      </c>
      <c r="BC822" s="6">
        <f t="shared" ref="BC822:BC885" si="706">BC821+$D$6*(S822+V822)</f>
        <v>427323.83755542972</v>
      </c>
      <c r="BD822" s="6">
        <f t="shared" ref="BD822:BD885" si="707">BD821+AB822</f>
        <v>85445.811425831969</v>
      </c>
      <c r="BE822" s="6">
        <f t="shared" ref="BE822:BE885" si="708">BE821+P822</f>
        <v>5382991.8888888834</v>
      </c>
      <c r="BF822" s="6">
        <f t="shared" si="658"/>
        <v>4001906.3509430736</v>
      </c>
      <c r="BG822" s="6"/>
      <c r="BH822" s="6"/>
      <c r="BI822" s="51">
        <f t="shared" si="664"/>
        <v>0.1817899300455684</v>
      </c>
      <c r="BT822" s="18"/>
    </row>
    <row r="823" spans="1:72">
      <c r="A823">
        <f t="shared" si="661"/>
        <v>800</v>
      </c>
      <c r="B823" s="30">
        <f t="shared" si="662"/>
        <v>44569</v>
      </c>
      <c r="C823" s="14">
        <f t="shared" si="666"/>
        <v>16</v>
      </c>
      <c r="D823" s="14">
        <f t="shared" si="667"/>
        <v>4</v>
      </c>
      <c r="E823" s="14">
        <f t="shared" si="668"/>
        <v>4</v>
      </c>
      <c r="F823" s="53">
        <f t="shared" si="669"/>
        <v>44569</v>
      </c>
      <c r="G823" s="66">
        <f t="shared" si="670"/>
        <v>3.2</v>
      </c>
      <c r="H823" s="66">
        <f t="shared" si="660"/>
        <v>0.1</v>
      </c>
      <c r="I823" s="172">
        <f t="shared" si="671"/>
        <v>3.8999999999999998E-3</v>
      </c>
      <c r="J823" s="14">
        <f t="shared" si="672"/>
        <v>6</v>
      </c>
      <c r="K823" s="18">
        <f t="shared" si="673"/>
        <v>0.10357774621095688</v>
      </c>
      <c r="L823" s="18">
        <f t="shared" si="674"/>
        <v>6.6666666666666671E-3</v>
      </c>
      <c r="M823" s="6">
        <f t="shared" si="675"/>
        <v>59.880209440946842</v>
      </c>
      <c r="N823" s="6">
        <f t="shared" ref="N823:N886" si="709">I823*M823</f>
        <v>0.23353281681969268</v>
      </c>
      <c r="O823" s="6">
        <f t="shared" si="676"/>
        <v>982322.06642395537</v>
      </c>
      <c r="P823" s="6">
        <f>IF($B823&lt;$D$12,0,IF('Plot Data'!X773&gt;0,'Plot Data'!X773,MAX(0,MIN($D$15,$O823))))</f>
        <v>7870.3703703703704</v>
      </c>
      <c r="Q823" s="97">
        <f t="shared" si="677"/>
        <v>3853.0564795564942</v>
      </c>
      <c r="R823" s="97">
        <f t="shared" si="678"/>
        <v>4017.3138908138753</v>
      </c>
      <c r="S823" s="6">
        <f t="shared" si="679"/>
        <v>49.230285240389712</v>
      </c>
      <c r="T823" s="6"/>
      <c r="U823" s="6"/>
      <c r="V823" s="6">
        <f t="shared" si="680"/>
        <v>10.649924200557134</v>
      </c>
      <c r="W823" s="149">
        <f t="shared" ref="W823:W886" si="710">W822*IF(AG822&gt;1,1-V823/AG822,1)</f>
        <v>0.56339729252314485</v>
      </c>
      <c r="X823" s="97">
        <f t="shared" si="681"/>
        <v>3668.9987710209484</v>
      </c>
      <c r="Y823" s="6">
        <f t="shared" si="682"/>
        <v>20.414959737524924</v>
      </c>
      <c r="Z823" s="6">
        <f t="shared" si="683"/>
        <v>55.895597480057951</v>
      </c>
      <c r="AA823" s="6">
        <f t="shared" si="684"/>
        <v>77.576847002594704</v>
      </c>
      <c r="AB823" s="6">
        <f t="shared" si="685"/>
        <v>3.7877460195570167</v>
      </c>
      <c r="AC823" s="6">
        <f t="shared" si="686"/>
        <v>10.129063074899856</v>
      </c>
      <c r="AD823" s="6">
        <f t="array" ref="AD823">SUM(($A823-A793:A823=J793:J823)*(N793:N823))</f>
        <v>0.36930523690680911</v>
      </c>
      <c r="AE823" s="6">
        <f t="shared" si="659"/>
        <v>7489272.8865813958</v>
      </c>
      <c r="AF823" s="6">
        <f t="shared" ref="AF823:AF886" si="711">AF822-S823-Q823</f>
        <v>1115428.7359900482</v>
      </c>
      <c r="AG823" s="6">
        <f t="shared" ref="AG823:AG886" si="712">AG822+Q823-V823-X823</f>
        <v>242316.84630926736</v>
      </c>
      <c r="AH823" s="6">
        <f t="shared" si="687"/>
        <v>4005575.3497140948</v>
      </c>
      <c r="AI823" s="6">
        <f t="shared" si="688"/>
        <v>962192.58198310249</v>
      </c>
      <c r="AJ823" s="6">
        <f t="shared" si="689"/>
        <v>206.41630245924358</v>
      </c>
      <c r="AK823" s="6">
        <f t="shared" si="690"/>
        <v>323.57829230930668</v>
      </c>
      <c r="AL823" s="6">
        <f t="shared" si="691"/>
        <v>89.998017031430393</v>
      </c>
      <c r="AM823" s="6">
        <f t="shared" si="663"/>
        <v>619.99261179998075</v>
      </c>
      <c r="AN823" s="6">
        <f t="shared" si="692"/>
        <v>1163139.3799730658</v>
      </c>
      <c r="AO823" s="6">
        <f t="shared" si="693"/>
        <v>10727.113418620545</v>
      </c>
      <c r="AP823" s="6">
        <f t="shared" si="694"/>
        <v>0.46678448557031516</v>
      </c>
      <c r="AQ823" s="14">
        <f t="shared" si="695"/>
        <v>16</v>
      </c>
      <c r="AR823" s="146">
        <f t="shared" si="696"/>
        <v>0</v>
      </c>
      <c r="AS823" s="146">
        <f t="shared" si="697"/>
        <v>0.53</v>
      </c>
      <c r="AT823" s="146">
        <f t="shared" si="698"/>
        <v>1</v>
      </c>
      <c r="AU823" s="77">
        <f t="shared" si="699"/>
        <v>0</v>
      </c>
      <c r="AV823" s="77">
        <f t="shared" si="700"/>
        <v>32.788570276005785</v>
      </c>
      <c r="AW823" s="77">
        <f t="shared" si="701"/>
        <v>1.7257142250529358</v>
      </c>
      <c r="AX823" s="77">
        <f t="shared" si="702"/>
        <v>1.9190062153273426</v>
      </c>
      <c r="AY823" s="6">
        <f t="shared" si="665"/>
        <v>36.433290716386061</v>
      </c>
      <c r="AZ823" s="6">
        <f t="shared" si="703"/>
        <v>964936.78170825541</v>
      </c>
      <c r="BA823" s="6">
        <f t="shared" si="704"/>
        <v>46.155721169996205</v>
      </c>
      <c r="BB823" s="6">
        <f t="shared" si="705"/>
        <v>2136679.067986588</v>
      </c>
      <c r="BC823" s="6">
        <f t="shared" si="706"/>
        <v>427335.8135973179</v>
      </c>
      <c r="BD823" s="6">
        <f t="shared" si="707"/>
        <v>85449.599171851529</v>
      </c>
      <c r="BE823" s="6">
        <f t="shared" si="708"/>
        <v>5390862.2592592537</v>
      </c>
      <c r="BF823" s="6">
        <f t="shared" ref="BF823:BF886" si="713">BF822+X823</f>
        <v>4005575.3497140948</v>
      </c>
      <c r="BG823" s="6"/>
      <c r="BH823" s="6"/>
      <c r="BI823" s="51">
        <f t="shared" si="664"/>
        <v>0.18129204301421595</v>
      </c>
      <c r="BT823" s="18"/>
    </row>
    <row r="824" spans="1:72">
      <c r="A824">
        <f t="shared" si="661"/>
        <v>801</v>
      </c>
      <c r="B824" s="30">
        <f t="shared" si="662"/>
        <v>44570</v>
      </c>
      <c r="C824" s="14">
        <f t="shared" si="666"/>
        <v>16</v>
      </c>
      <c r="D824" s="14">
        <f t="shared" si="667"/>
        <v>4</v>
      </c>
      <c r="E824" s="14">
        <f t="shared" si="668"/>
        <v>4</v>
      </c>
      <c r="F824" s="53">
        <f t="shared" si="669"/>
        <v>44570</v>
      </c>
      <c r="G824" s="66">
        <f t="shared" si="670"/>
        <v>3.2</v>
      </c>
      <c r="H824" s="66">
        <f t="shared" si="660"/>
        <v>0.1</v>
      </c>
      <c r="I824" s="172">
        <f t="shared" si="671"/>
        <v>3.8999999999999998E-3</v>
      </c>
      <c r="J824" s="14">
        <f t="shared" si="672"/>
        <v>6</v>
      </c>
      <c r="K824" s="18">
        <f t="shared" si="673"/>
        <v>0.10340303705352595</v>
      </c>
      <c r="L824" s="18">
        <f t="shared" si="674"/>
        <v>6.6666666666666671E-3</v>
      </c>
      <c r="M824" s="6">
        <f t="shared" si="675"/>
        <v>55.403037501230415</v>
      </c>
      <c r="N824" s="6">
        <f t="shared" si="709"/>
        <v>0.21607184625479861</v>
      </c>
      <c r="O824" s="6">
        <f t="shared" si="676"/>
        <v>974492.70061490219</v>
      </c>
      <c r="P824" s="6">
        <f>IF($B824&lt;$D$12,0,IF('Plot Data'!X774&gt;0,'Plot Data'!X774,MAX(0,MIN($D$15,$O824))))</f>
        <v>7870.3703703703704</v>
      </c>
      <c r="Q824" s="97">
        <f t="shared" si="677"/>
        <v>3852.786849992885</v>
      </c>
      <c r="R824" s="97">
        <f t="shared" si="678"/>
        <v>4017.583520377485</v>
      </c>
      <c r="S824" s="6">
        <f t="shared" si="679"/>
        <v>45.515257715184561</v>
      </c>
      <c r="T824" s="6"/>
      <c r="U824" s="6"/>
      <c r="V824" s="6">
        <f t="shared" si="680"/>
        <v>9.8877797860458525</v>
      </c>
      <c r="W824" s="149">
        <f t="shared" si="710"/>
        <v>0.5633743030015933</v>
      </c>
      <c r="X824" s="97">
        <f t="shared" si="681"/>
        <v>3668.2331576668103</v>
      </c>
      <c r="Y824" s="6">
        <f t="shared" si="682"/>
        <v>18.938730097785083</v>
      </c>
      <c r="Z824" s="6">
        <f t="shared" si="683"/>
        <v>51.755666748985803</v>
      </c>
      <c r="AA824" s="6">
        <f t="shared" si="684"/>
        <v>71.967174371583312</v>
      </c>
      <c r="AB824" s="6">
        <f t="shared" si="685"/>
        <v>3.5125219965350016</v>
      </c>
      <c r="AC824" s="6">
        <f t="shared" si="686"/>
        <v>9.4465002417113517</v>
      </c>
      <c r="AD824" s="6">
        <f t="array" ref="AD824">SUM(($A824-A794:A824=J794:J824)*(N794:N824))</f>
        <v>0.34247089466216263</v>
      </c>
      <c r="AE824" s="6">
        <f t="shared" si="659"/>
        <v>7489272.5441105012</v>
      </c>
      <c r="AF824" s="6">
        <f t="shared" si="711"/>
        <v>1111530.4338823401</v>
      </c>
      <c r="AG824" s="6">
        <f t="shared" si="712"/>
        <v>242491.51222180738</v>
      </c>
      <c r="AH824" s="6">
        <f t="shared" si="687"/>
        <v>4009243.5828717616</v>
      </c>
      <c r="AI824" s="6">
        <f t="shared" si="688"/>
        <v>966210.16550348001</v>
      </c>
      <c r="AJ824" s="6">
        <f t="shared" si="689"/>
        <v>191.12494311370313</v>
      </c>
      <c r="AK824" s="6">
        <f t="shared" si="690"/>
        <v>299.85426269017415</v>
      </c>
      <c r="AL824" s="6">
        <f t="shared" si="691"/>
        <v>83.721567891591889</v>
      </c>
      <c r="AM824" s="6">
        <f t="shared" si="663"/>
        <v>574.70077369546914</v>
      </c>
      <c r="AN824" s="6">
        <f t="shared" si="692"/>
        <v>1159222.1488573994</v>
      </c>
      <c r="AO824" s="6">
        <f t="shared" si="693"/>
        <v>10727.455889515208</v>
      </c>
      <c r="AP824" s="6">
        <f t="shared" si="694"/>
        <v>0.43340616432007145</v>
      </c>
      <c r="AQ824" s="14">
        <f t="shared" si="695"/>
        <v>16</v>
      </c>
      <c r="AR824" s="146">
        <f t="shared" si="696"/>
        <v>0</v>
      </c>
      <c r="AS824" s="146">
        <f t="shared" si="697"/>
        <v>0.53</v>
      </c>
      <c r="AT824" s="146">
        <f t="shared" si="698"/>
        <v>1</v>
      </c>
      <c r="AU824" s="77">
        <f t="shared" si="699"/>
        <v>0</v>
      </c>
      <c r="AV824" s="77">
        <f t="shared" si="700"/>
        <v>30.383097769287431</v>
      </c>
      <c r="AW824" s="77">
        <f t="shared" si="701"/>
        <v>1.5991104089098644</v>
      </c>
      <c r="AX824" s="77">
        <f t="shared" si="702"/>
        <v>1.7802406291917978</v>
      </c>
      <c r="AY824" s="6">
        <f t="shared" si="665"/>
        <v>33.762448807389092</v>
      </c>
      <c r="AZ824" s="6">
        <f t="shared" si="703"/>
        <v>964970.54415706277</v>
      </c>
      <c r="BA824" s="6">
        <f t="shared" si="704"/>
        <v>42.825503284128253</v>
      </c>
      <c r="BB824" s="6">
        <f t="shared" si="705"/>
        <v>2136734.471024089</v>
      </c>
      <c r="BC824" s="6">
        <f t="shared" si="706"/>
        <v>427346.89420481812</v>
      </c>
      <c r="BD824" s="6">
        <f t="shared" si="707"/>
        <v>85453.11169384807</v>
      </c>
      <c r="BE824" s="6">
        <f t="shared" si="708"/>
        <v>5398732.6296296241</v>
      </c>
      <c r="BF824" s="6">
        <f t="shared" si="713"/>
        <v>4009243.5828717616</v>
      </c>
      <c r="BG824" s="6"/>
      <c r="BH824" s="6"/>
      <c r="BI824" s="51">
        <f t="shared" si="664"/>
        <v>0.18079485532529305</v>
      </c>
      <c r="BT824" s="18"/>
    </row>
    <row r="825" spans="1:72">
      <c r="A825">
        <f t="shared" si="661"/>
        <v>802</v>
      </c>
      <c r="B825" s="30">
        <f t="shared" si="662"/>
        <v>44571</v>
      </c>
      <c r="C825" s="14">
        <f t="shared" si="666"/>
        <v>16</v>
      </c>
      <c r="D825" s="14">
        <f t="shared" si="667"/>
        <v>4</v>
      </c>
      <c r="E825" s="14">
        <f t="shared" si="668"/>
        <v>4</v>
      </c>
      <c r="F825" s="53">
        <f t="shared" si="669"/>
        <v>44571</v>
      </c>
      <c r="G825" s="66">
        <f t="shared" si="670"/>
        <v>3.2</v>
      </c>
      <c r="H825" s="66">
        <f t="shared" si="660"/>
        <v>0.1</v>
      </c>
      <c r="I825" s="172">
        <f t="shared" si="671"/>
        <v>3.8999999999999998E-3</v>
      </c>
      <c r="J825" s="14">
        <f t="shared" si="672"/>
        <v>6</v>
      </c>
      <c r="K825" s="18">
        <f t="shared" si="673"/>
        <v>0.10322832656114528</v>
      </c>
      <c r="L825" s="18">
        <f t="shared" si="674"/>
        <v>6.6666666666666671E-3</v>
      </c>
      <c r="M825" s="6">
        <f t="shared" si="675"/>
        <v>51.241105577398343</v>
      </c>
      <c r="N825" s="6">
        <f t="shared" si="709"/>
        <v>0.19984031175185352</v>
      </c>
      <c r="O825" s="6">
        <f t="shared" si="676"/>
        <v>966660.53720666096</v>
      </c>
      <c r="P825" s="6">
        <f>IF($B825&lt;$D$12,0,IF('Plot Data'!X775&gt;0,'Plot Data'!X775,MAX(0,MIN($D$15,$O825))))</f>
        <v>7870.3703703703704</v>
      </c>
      <c r="Q825" s="97">
        <f t="shared" si="677"/>
        <v>3852.5360530637581</v>
      </c>
      <c r="R825" s="97">
        <f t="shared" si="678"/>
        <v>4017.8343173066119</v>
      </c>
      <c r="S825" s="6">
        <f t="shared" si="679"/>
        <v>42.064346504082053</v>
      </c>
      <c r="T825" s="6"/>
      <c r="U825" s="6"/>
      <c r="V825" s="6">
        <f t="shared" si="680"/>
        <v>9.1767590733162869</v>
      </c>
      <c r="W825" s="149">
        <f t="shared" si="710"/>
        <v>0.56335298287290358</v>
      </c>
      <c r="X825" s="97">
        <f t="shared" si="681"/>
        <v>3667.5126689643107</v>
      </c>
      <c r="Y825" s="6">
        <f t="shared" si="682"/>
        <v>17.56260998267501</v>
      </c>
      <c r="Z825" s="6">
        <f t="shared" si="683"/>
        <v>47.904167552757478</v>
      </c>
      <c r="AA825" s="6">
        <f t="shared" si="684"/>
        <v>66.737917934165026</v>
      </c>
      <c r="AB825" s="6">
        <f t="shared" si="685"/>
        <v>3.2560645755715769</v>
      </c>
      <c r="AC825" s="6">
        <f t="shared" si="686"/>
        <v>8.806580738858381</v>
      </c>
      <c r="AD825" s="6">
        <f t="array" ref="AD825">SUM(($A825-A795:A825=J795:J825)*(N795:N825))</f>
        <v>0.31746629611822874</v>
      </c>
      <c r="AE825" s="6">
        <f t="shared" si="659"/>
        <v>7489272.2266442049</v>
      </c>
      <c r="AF825" s="6">
        <f t="shared" si="711"/>
        <v>1107635.8334827721</v>
      </c>
      <c r="AG825" s="6">
        <f t="shared" si="712"/>
        <v>242667.35884683352</v>
      </c>
      <c r="AH825" s="6">
        <f t="shared" si="687"/>
        <v>4012911.0955407261</v>
      </c>
      <c r="AI825" s="6">
        <f t="shared" si="688"/>
        <v>970227.99982078664</v>
      </c>
      <c r="AJ825" s="6">
        <f t="shared" si="689"/>
        <v>176.89927115566894</v>
      </c>
      <c r="AK825" s="6">
        <f t="shared" si="690"/>
        <v>277.76444773319503</v>
      </c>
      <c r="AL825" s="6">
        <f t="shared" si="691"/>
        <v>77.853585432186847</v>
      </c>
      <c r="AM825" s="6">
        <f t="shared" si="663"/>
        <v>532.5173043210508</v>
      </c>
      <c r="AN825" s="6">
        <f t="shared" si="692"/>
        <v>1155297.4216487485</v>
      </c>
      <c r="AO825" s="6">
        <f t="shared" si="693"/>
        <v>10727.773355811325</v>
      </c>
      <c r="AP825" s="6">
        <f t="shared" si="694"/>
        <v>0.40226293916358763</v>
      </c>
      <c r="AQ825" s="14">
        <f t="shared" si="695"/>
        <v>16</v>
      </c>
      <c r="AR825" s="146">
        <f t="shared" si="696"/>
        <v>0</v>
      </c>
      <c r="AS825" s="146">
        <f t="shared" si="697"/>
        <v>0.53</v>
      </c>
      <c r="AT825" s="146">
        <f t="shared" si="698"/>
        <v>1</v>
      </c>
      <c r="AU825" s="77">
        <f t="shared" si="699"/>
        <v>0</v>
      </c>
      <c r="AV825" s="77">
        <f t="shared" si="700"/>
        <v>28.143433331209181</v>
      </c>
      <c r="AW825" s="77">
        <f t="shared" si="701"/>
        <v>1.4812333332215357</v>
      </c>
      <c r="AX825" s="77">
        <f t="shared" si="702"/>
        <v>1.6508853383714508</v>
      </c>
      <c r="AY825" s="6">
        <f t="shared" si="665"/>
        <v>31.275552002802169</v>
      </c>
      <c r="AZ825" s="6">
        <f t="shared" si="703"/>
        <v>965001.8197090656</v>
      </c>
      <c r="BA825" s="6">
        <f t="shared" si="704"/>
        <v>39.720577850538703</v>
      </c>
      <c r="BB825" s="6">
        <f t="shared" si="705"/>
        <v>2136785.7121296665</v>
      </c>
      <c r="BC825" s="6">
        <f t="shared" si="706"/>
        <v>427357.14242593362</v>
      </c>
      <c r="BD825" s="6">
        <f t="shared" si="707"/>
        <v>85456.367758423643</v>
      </c>
      <c r="BE825" s="6">
        <f t="shared" si="708"/>
        <v>5406602.9999999944</v>
      </c>
      <c r="BF825" s="6">
        <f t="shared" si="713"/>
        <v>4012911.0955407261</v>
      </c>
      <c r="BG825" s="6"/>
      <c r="BH825" s="6"/>
      <c r="BI825" s="51">
        <f t="shared" si="664"/>
        <v>0.18029831891084158</v>
      </c>
      <c r="BT825" s="18"/>
    </row>
    <row r="826" spans="1:72">
      <c r="A826">
        <f t="shared" si="661"/>
        <v>803</v>
      </c>
      <c r="B826" s="30">
        <f t="shared" si="662"/>
        <v>44572</v>
      </c>
      <c r="C826" s="14">
        <f t="shared" si="666"/>
        <v>16</v>
      </c>
      <c r="D826" s="14">
        <f t="shared" si="667"/>
        <v>4</v>
      </c>
      <c r="E826" s="14">
        <f t="shared" si="668"/>
        <v>4</v>
      </c>
      <c r="F826" s="53">
        <f t="shared" si="669"/>
        <v>44572</v>
      </c>
      <c r="G826" s="66">
        <f t="shared" si="670"/>
        <v>3.2</v>
      </c>
      <c r="H826" s="66">
        <f t="shared" si="660"/>
        <v>0.1</v>
      </c>
      <c r="I826" s="172">
        <f t="shared" si="671"/>
        <v>3.8999999999999998E-3</v>
      </c>
      <c r="J826" s="14">
        <f t="shared" si="672"/>
        <v>6</v>
      </c>
      <c r="K826" s="18">
        <f t="shared" si="673"/>
        <v>0.10305359795965018</v>
      </c>
      <c r="L826" s="18">
        <f t="shared" si="674"/>
        <v>6.6666666666666671E-3</v>
      </c>
      <c r="M826" s="6">
        <f t="shared" si="675"/>
        <v>47.373755996093635</v>
      </c>
      <c r="N826" s="6">
        <f t="shared" si="709"/>
        <v>0.18475764838476516</v>
      </c>
      <c r="O826" s="6">
        <f t="shared" si="676"/>
        <v>958825.75293890666</v>
      </c>
      <c r="P826" s="6">
        <f>IF($B826&lt;$D$12,0,IF('Plot Data'!X776&gt;0,'Plot Data'!X776,MAX(0,MIN($D$15,$O826))))</f>
        <v>7870.3703703703704</v>
      </c>
      <c r="Q826" s="97">
        <f t="shared" si="677"/>
        <v>3852.3028574683453</v>
      </c>
      <c r="R826" s="97">
        <f t="shared" si="678"/>
        <v>4018.0675129020265</v>
      </c>
      <c r="S826" s="6">
        <f t="shared" si="679"/>
        <v>38.860064914320482</v>
      </c>
      <c r="T826" s="6"/>
      <c r="U826" s="6"/>
      <c r="V826" s="6">
        <f t="shared" si="680"/>
        <v>8.513691081773155</v>
      </c>
      <c r="W826" s="149">
        <f t="shared" si="710"/>
        <v>0.56333321831417194</v>
      </c>
      <c r="X826" s="97">
        <f t="shared" si="681"/>
        <v>3666.8348910850441</v>
      </c>
      <c r="Y826" s="6">
        <f t="shared" si="682"/>
        <v>16.280322877857884</v>
      </c>
      <c r="Z826" s="6">
        <f t="shared" si="683"/>
        <v>44.322430000984333</v>
      </c>
      <c r="AA826" s="6">
        <f t="shared" si="684"/>
        <v>61.865226935859958</v>
      </c>
      <c r="AB826" s="6">
        <f t="shared" si="685"/>
        <v>3.0171894507733295</v>
      </c>
      <c r="AC826" s="6">
        <f t="shared" si="686"/>
        <v>8.206892172317179</v>
      </c>
      <c r="AD826" s="6">
        <f t="array" ref="AD826">SUM(($A826-A796:A826=J796:J826)*(N796:N826))</f>
        <v>0.29417597145039959</v>
      </c>
      <c r="AE826" s="6">
        <f t="shared" si="659"/>
        <v>7489271.9324682336</v>
      </c>
      <c r="AF826" s="6">
        <f t="shared" si="711"/>
        <v>1103744.6705603895</v>
      </c>
      <c r="AG826" s="6">
        <f t="shared" si="712"/>
        <v>242844.31312213503</v>
      </c>
      <c r="AH826" s="6">
        <f t="shared" si="687"/>
        <v>4016577.9304318111</v>
      </c>
      <c r="AI826" s="6">
        <f t="shared" si="688"/>
        <v>974246.06733368873</v>
      </c>
      <c r="AJ826" s="6">
        <f t="shared" si="689"/>
        <v>163.67027427292035</v>
      </c>
      <c r="AK826" s="6">
        <f t="shared" si="690"/>
        <v>257.2044613475461</v>
      </c>
      <c r="AL826" s="6">
        <f t="shared" si="691"/>
        <v>72.369706739192594</v>
      </c>
      <c r="AM826" s="6">
        <f t="shared" si="663"/>
        <v>493.24444235965905</v>
      </c>
      <c r="AN826" s="6">
        <f t="shared" si="692"/>
        <v>1151365.7065778326</v>
      </c>
      <c r="AO826" s="6">
        <f t="shared" si="693"/>
        <v>10728.067531782775</v>
      </c>
      <c r="AP826" s="6">
        <f t="shared" si="694"/>
        <v>0.37321677943249859</v>
      </c>
      <c r="AQ826" s="14">
        <f t="shared" si="695"/>
        <v>16</v>
      </c>
      <c r="AR826" s="146">
        <f t="shared" si="696"/>
        <v>0</v>
      </c>
      <c r="AS826" s="146">
        <f t="shared" si="697"/>
        <v>0.53</v>
      </c>
      <c r="AT826" s="146">
        <f t="shared" si="698"/>
        <v>1</v>
      </c>
      <c r="AU826" s="77">
        <f t="shared" si="699"/>
        <v>0</v>
      </c>
      <c r="AV826" s="77">
        <f t="shared" si="700"/>
        <v>26.058978208114354</v>
      </c>
      <c r="AW826" s="77">
        <f t="shared" si="701"/>
        <v>1.3715251688481238</v>
      </c>
      <c r="AX826" s="77">
        <f t="shared" si="702"/>
        <v>1.5303503505186411</v>
      </c>
      <c r="AY826" s="6">
        <f t="shared" si="665"/>
        <v>28.960853727481119</v>
      </c>
      <c r="AZ826" s="6">
        <f t="shared" si="703"/>
        <v>965030.78056279314</v>
      </c>
      <c r="BA826" s="6">
        <f t="shared" si="704"/>
        <v>36.826859131854562</v>
      </c>
      <c r="BB826" s="6">
        <f t="shared" si="705"/>
        <v>2136833.0858856626</v>
      </c>
      <c r="BC826" s="6">
        <f t="shared" si="706"/>
        <v>427366.61717713287</v>
      </c>
      <c r="BD826" s="6">
        <f t="shared" si="707"/>
        <v>85459.384947874423</v>
      </c>
      <c r="BE826" s="6">
        <f t="shared" si="708"/>
        <v>5414473.3703703647</v>
      </c>
      <c r="BF826" s="6">
        <f t="shared" si="713"/>
        <v>4016577.9304318111</v>
      </c>
      <c r="BG826" s="6"/>
      <c r="BH826" s="6"/>
      <c r="BI826" s="51">
        <f t="shared" si="664"/>
        <v>0.17980238878023092</v>
      </c>
      <c r="BT826" s="18"/>
    </row>
    <row r="827" spans="1:72">
      <c r="A827">
        <f t="shared" si="661"/>
        <v>804</v>
      </c>
      <c r="B827" s="30">
        <f t="shared" si="662"/>
        <v>44573</v>
      </c>
      <c r="C827" s="14">
        <f t="shared" si="666"/>
        <v>16</v>
      </c>
      <c r="D827" s="14">
        <f t="shared" si="667"/>
        <v>4</v>
      </c>
      <c r="E827" s="14">
        <f t="shared" si="668"/>
        <v>4</v>
      </c>
      <c r="F827" s="53">
        <f t="shared" si="669"/>
        <v>44573</v>
      </c>
      <c r="G827" s="66">
        <f t="shared" si="670"/>
        <v>3.2</v>
      </c>
      <c r="H827" s="66">
        <f t="shared" si="660"/>
        <v>0.1</v>
      </c>
      <c r="I827" s="172">
        <f t="shared" si="671"/>
        <v>3.8999999999999998E-3</v>
      </c>
      <c r="J827" s="14">
        <f t="shared" si="672"/>
        <v>6</v>
      </c>
      <c r="K827" s="18">
        <f t="shared" si="673"/>
        <v>0.10287883546478939</v>
      </c>
      <c r="L827" s="18">
        <f t="shared" si="674"/>
        <v>6.6666666666666671E-3</v>
      </c>
      <c r="M827" s="6">
        <f t="shared" si="675"/>
        <v>43.781567388779322</v>
      </c>
      <c r="N827" s="6">
        <f t="shared" si="709"/>
        <v>0.17074811281623936</v>
      </c>
      <c r="O827" s="6">
        <f t="shared" si="676"/>
        <v>950988.51445162762</v>
      </c>
      <c r="P827" s="6">
        <f>IF($B827&lt;$D$12,0,IF('Plot Data'!X777&gt;0,'Plot Data'!X777,MAX(0,MIN($D$15,$O827))))</f>
        <v>7870.3703703703704</v>
      </c>
      <c r="Q827" s="97">
        <f t="shared" si="677"/>
        <v>3852.0861061605824</v>
      </c>
      <c r="R827" s="97">
        <f t="shared" si="678"/>
        <v>4018.2842642097885</v>
      </c>
      <c r="S827" s="6">
        <f t="shared" si="679"/>
        <v>35.885984706331627</v>
      </c>
      <c r="T827" s="6"/>
      <c r="U827" s="6"/>
      <c r="V827" s="6">
        <f t="shared" si="680"/>
        <v>7.8955826824476931</v>
      </c>
      <c r="W827" s="149">
        <f t="shared" si="710"/>
        <v>0.56331490269481166</v>
      </c>
      <c r="X827" s="97">
        <f t="shared" si="681"/>
        <v>3666.197521794249</v>
      </c>
      <c r="Y827" s="6">
        <f t="shared" si="682"/>
        <v>15.085947253866648</v>
      </c>
      <c r="Z827" s="6">
        <f t="shared" si="683"/>
        <v>40.992884461918678</v>
      </c>
      <c r="AA827" s="6">
        <f t="shared" si="684"/>
        <v>57.326599564693261</v>
      </c>
      <c r="AB827" s="6">
        <f t="shared" si="685"/>
        <v>2.7947798740028977</v>
      </c>
      <c r="AC827" s="6">
        <f t="shared" si="686"/>
        <v>7.6451396926517061</v>
      </c>
      <c r="AD827" s="6">
        <f t="array" ref="AD827">SUM(($A827-A797:A827=J797:J827)*(N797:N827))</f>
        <v>0.27249103771528249</v>
      </c>
      <c r="AE827" s="6">
        <f t="shared" si="659"/>
        <v>7489271.6599771958</v>
      </c>
      <c r="AF827" s="6">
        <f t="shared" si="711"/>
        <v>1099856.6984695226</v>
      </c>
      <c r="AG827" s="6">
        <f t="shared" si="712"/>
        <v>243022.30612381891</v>
      </c>
      <c r="AH827" s="6">
        <f t="shared" si="687"/>
        <v>4020244.1279536053</v>
      </c>
      <c r="AI827" s="6">
        <f t="shared" si="688"/>
        <v>978264.35159789852</v>
      </c>
      <c r="AJ827" s="6">
        <f t="shared" si="689"/>
        <v>151.37300994591439</v>
      </c>
      <c r="AK827" s="6">
        <f t="shared" si="690"/>
        <v>238.07596637076864</v>
      </c>
      <c r="AL827" s="6">
        <f t="shared" si="691"/>
        <v>67.246855882828498</v>
      </c>
      <c r="AM827" s="6">
        <f t="shared" si="663"/>
        <v>456.69583219951153</v>
      </c>
      <c r="AN827" s="6">
        <f t="shared" si="692"/>
        <v>1147427.4800001341</v>
      </c>
      <c r="AO827" s="6">
        <f t="shared" si="693"/>
        <v>10728.34002282049</v>
      </c>
      <c r="AP827" s="6">
        <f t="shared" si="694"/>
        <v>0.34613730596200704</v>
      </c>
      <c r="AQ827" s="14">
        <f t="shared" si="695"/>
        <v>16</v>
      </c>
      <c r="AR827" s="146">
        <f t="shared" si="696"/>
        <v>0</v>
      </c>
      <c r="AS827" s="146">
        <f t="shared" si="697"/>
        <v>0.53</v>
      </c>
      <c r="AT827" s="146">
        <f t="shared" si="698"/>
        <v>1</v>
      </c>
      <c r="AU827" s="77">
        <f t="shared" si="699"/>
        <v>0</v>
      </c>
      <c r="AV827" s="77">
        <f t="shared" si="700"/>
        <v>24.11974836281339</v>
      </c>
      <c r="AW827" s="77">
        <f t="shared" si="701"/>
        <v>1.2694604401480731</v>
      </c>
      <c r="AX827" s="77">
        <f t="shared" si="702"/>
        <v>1.418079041863465</v>
      </c>
      <c r="AY827" s="6">
        <f t="shared" si="665"/>
        <v>26.807287844824927</v>
      </c>
      <c r="AZ827" s="6">
        <f t="shared" si="703"/>
        <v>965057.58785063797</v>
      </c>
      <c r="BA827" s="6">
        <f t="shared" si="704"/>
        <v>34.131055197828182</v>
      </c>
      <c r="BB827" s="6">
        <f t="shared" si="705"/>
        <v>2136876.8674530513</v>
      </c>
      <c r="BC827" s="6">
        <f t="shared" si="706"/>
        <v>427375.37349061063</v>
      </c>
      <c r="BD827" s="6">
        <f t="shared" si="707"/>
        <v>85462.179727748429</v>
      </c>
      <c r="BE827" s="6">
        <f t="shared" si="708"/>
        <v>5422343.7407407351</v>
      </c>
      <c r="BF827" s="6">
        <f t="shared" si="713"/>
        <v>4020244.1279536053</v>
      </c>
      <c r="BG827" s="6"/>
      <c r="BH827" s="6"/>
      <c r="BI827" s="51">
        <f t="shared" si="664"/>
        <v>0.17930702284038</v>
      </c>
      <c r="BT827" s="18"/>
    </row>
    <row r="828" spans="1:72">
      <c r="A828">
        <f t="shared" si="661"/>
        <v>805</v>
      </c>
      <c r="B828" s="30">
        <f t="shared" si="662"/>
        <v>44574</v>
      </c>
      <c r="C828" s="14">
        <f t="shared" si="666"/>
        <v>16</v>
      </c>
      <c r="D828" s="14">
        <f t="shared" si="667"/>
        <v>4</v>
      </c>
      <c r="E828" s="14">
        <f t="shared" si="668"/>
        <v>4</v>
      </c>
      <c r="F828" s="53">
        <f t="shared" si="669"/>
        <v>44574</v>
      </c>
      <c r="G828" s="66">
        <f t="shared" si="670"/>
        <v>3.2</v>
      </c>
      <c r="H828" s="66">
        <f t="shared" si="660"/>
        <v>0.1</v>
      </c>
      <c r="I828" s="172">
        <f t="shared" si="671"/>
        <v>3.8999999999999998E-3</v>
      </c>
      <c r="J828" s="14">
        <f t="shared" si="672"/>
        <v>6</v>
      </c>
      <c r="K828" s="18">
        <f t="shared" si="673"/>
        <v>0.10270402422587632</v>
      </c>
      <c r="L828" s="18">
        <f t="shared" si="674"/>
        <v>6.6666666666666671E-3</v>
      </c>
      <c r="M828" s="6">
        <f t="shared" si="675"/>
        <v>40.446289470923531</v>
      </c>
      <c r="N828" s="6">
        <f t="shared" si="709"/>
        <v>0.15774052893660176</v>
      </c>
      <c r="O828" s="6">
        <f t="shared" si="676"/>
        <v>943148.97878251132</v>
      </c>
      <c r="P828" s="6">
        <f>IF($B828&lt;$D$12,0,IF('Plot Data'!X778&gt;0,'Plot Data'!X778,MAX(0,MIN($D$15,$O828))))</f>
        <v>7870.3703703703704</v>
      </c>
      <c r="Q828" s="97">
        <f t="shared" si="677"/>
        <v>3851.8847123209025</v>
      </c>
      <c r="R828" s="97">
        <f t="shared" si="678"/>
        <v>4018.4856580494675</v>
      </c>
      <c r="S828" s="6">
        <f t="shared" si="679"/>
        <v>33.126679507737045</v>
      </c>
      <c r="T828" s="6"/>
      <c r="U828" s="6"/>
      <c r="V828" s="6">
        <f t="shared" si="680"/>
        <v>7.319609963186485</v>
      </c>
      <c r="W828" s="149">
        <f t="shared" si="710"/>
        <v>0.56329793616429047</v>
      </c>
      <c r="X828" s="97">
        <f t="shared" si="681"/>
        <v>3665.5983666035281</v>
      </c>
      <c r="Y828" s="6">
        <f t="shared" si="682"/>
        <v>13.973899370014488</v>
      </c>
      <c r="Z828" s="6">
        <f t="shared" si="683"/>
        <v>37.899004796874912</v>
      </c>
      <c r="AA828" s="6">
        <f t="shared" si="684"/>
        <v>53.100817606055053</v>
      </c>
      <c r="AB828" s="6">
        <f t="shared" si="685"/>
        <v>2.5877833374492902</v>
      </c>
      <c r="AC828" s="6">
        <f t="shared" si="686"/>
        <v>7.119141756251623</v>
      </c>
      <c r="AD828" s="6">
        <f t="array" ref="AD828">SUM(($A828-A798:A828=J798:J828)*(N798:N828))</f>
        <v>0.25230887540130575</v>
      </c>
      <c r="AE828" s="6">
        <f t="shared" si="659"/>
        <v>7489271.4076683205</v>
      </c>
      <c r="AF828" s="6">
        <f t="shared" si="711"/>
        <v>1095971.6870776939</v>
      </c>
      <c r="AG828" s="6">
        <f t="shared" si="712"/>
        <v>243201.2728595731</v>
      </c>
      <c r="AH828" s="6">
        <f t="shared" si="687"/>
        <v>4023909.726320209</v>
      </c>
      <c r="AI828" s="6">
        <f t="shared" si="688"/>
        <v>982282.83725594799</v>
      </c>
      <c r="AJ828" s="6">
        <f t="shared" si="689"/>
        <v>139.94639524994849</v>
      </c>
      <c r="AK828" s="6">
        <f t="shared" si="690"/>
        <v>220.2863702241392</v>
      </c>
      <c r="AL828" s="6">
        <f t="shared" si="691"/>
        <v>62.46318858862486</v>
      </c>
      <c r="AM828" s="6">
        <f t="shared" si="663"/>
        <v>422.69595406271259</v>
      </c>
      <c r="AN828" s="6">
        <f t="shared" si="692"/>
        <v>1143483.188200817</v>
      </c>
      <c r="AO828" s="6">
        <f t="shared" si="693"/>
        <v>10728.592331695891</v>
      </c>
      <c r="AP828" s="6">
        <f t="shared" si="694"/>
        <v>0.32090143244775909</v>
      </c>
      <c r="AQ828" s="14">
        <f t="shared" si="695"/>
        <v>16</v>
      </c>
      <c r="AR828" s="146">
        <f t="shared" si="696"/>
        <v>0</v>
      </c>
      <c r="AS828" s="146">
        <f t="shared" si="697"/>
        <v>0.53</v>
      </c>
      <c r="AT828" s="146">
        <f t="shared" si="698"/>
        <v>1</v>
      </c>
      <c r="AU828" s="77">
        <f t="shared" si="699"/>
        <v>0</v>
      </c>
      <c r="AV828" s="77">
        <f t="shared" si="700"/>
        <v>22.316343505495613</v>
      </c>
      <c r="AW828" s="77">
        <f t="shared" si="701"/>
        <v>1.1745443950260848</v>
      </c>
      <c r="AX828" s="77">
        <f t="shared" si="702"/>
        <v>1.313546540781362</v>
      </c>
      <c r="AY828" s="6">
        <f t="shared" si="665"/>
        <v>24.804434441303062</v>
      </c>
      <c r="AZ828" s="6">
        <f t="shared" si="703"/>
        <v>965082.39228507923</v>
      </c>
      <c r="BA828" s="6">
        <f t="shared" si="704"/>
        <v>31.620629690670675</v>
      </c>
      <c r="BB828" s="6">
        <f t="shared" si="705"/>
        <v>2136917.3137425222</v>
      </c>
      <c r="BC828" s="6">
        <f t="shared" si="706"/>
        <v>427383.46274850483</v>
      </c>
      <c r="BD828" s="6">
        <f t="shared" si="707"/>
        <v>85464.767511085884</v>
      </c>
      <c r="BE828" s="6">
        <f t="shared" si="708"/>
        <v>5430214.1111111054</v>
      </c>
      <c r="BF828" s="6">
        <f t="shared" si="713"/>
        <v>4023909.726320209</v>
      </c>
      <c r="BG828" s="6"/>
      <c r="BH828" s="6"/>
      <c r="BI828" s="51">
        <f t="shared" si="664"/>
        <v>0.17881218172519131</v>
      </c>
      <c r="BT828" s="18"/>
    </row>
    <row r="829" spans="1:72">
      <c r="A829">
        <f t="shared" si="661"/>
        <v>806</v>
      </c>
      <c r="B829" s="30">
        <f t="shared" si="662"/>
        <v>44575</v>
      </c>
      <c r="C829" s="14">
        <f t="shared" si="666"/>
        <v>16</v>
      </c>
      <c r="D829" s="14">
        <f t="shared" si="667"/>
        <v>4</v>
      </c>
      <c r="E829" s="14">
        <f t="shared" si="668"/>
        <v>4</v>
      </c>
      <c r="F829" s="53">
        <f t="shared" si="669"/>
        <v>44575</v>
      </c>
      <c r="G829" s="66">
        <f t="shared" si="670"/>
        <v>3.2</v>
      </c>
      <c r="H829" s="66">
        <f t="shared" si="660"/>
        <v>0.1</v>
      </c>
      <c r="I829" s="172">
        <f t="shared" si="671"/>
        <v>3.8999999999999998E-3</v>
      </c>
      <c r="J829" s="14">
        <f t="shared" si="672"/>
        <v>6</v>
      </c>
      <c r="K829" s="18">
        <f t="shared" si="673"/>
        <v>0.1025291502721884</v>
      </c>
      <c r="L829" s="18">
        <f t="shared" si="674"/>
        <v>6.6666666666666671E-3</v>
      </c>
      <c r="M829" s="6">
        <f t="shared" si="675"/>
        <v>37.350780601516234</v>
      </c>
      <c r="N829" s="6">
        <f t="shared" si="709"/>
        <v>0.14566804434591329</v>
      </c>
      <c r="O829" s="6">
        <f t="shared" si="676"/>
        <v>935307.29384601302</v>
      </c>
      <c r="P829" s="6">
        <f>IF($B829&lt;$D$12,0,IF('Plot Data'!X779&gt;0,'Plot Data'!X779,MAX(0,MIN($D$15,$O829))))</f>
        <v>7870.3703703703704</v>
      </c>
      <c r="Q829" s="97">
        <f t="shared" si="677"/>
        <v>3851.6976555146571</v>
      </c>
      <c r="R829" s="97">
        <f t="shared" si="678"/>
        <v>4018.6727148557129</v>
      </c>
      <c r="S829" s="6">
        <f t="shared" si="679"/>
        <v>30.567670684920451</v>
      </c>
      <c r="T829" s="6"/>
      <c r="U829" s="6"/>
      <c r="V829" s="6">
        <f t="shared" si="680"/>
        <v>6.7831099165957802</v>
      </c>
      <c r="W829" s="149">
        <f t="shared" si="710"/>
        <v>0.56328222526042937</v>
      </c>
      <c r="X829" s="97">
        <f t="shared" si="681"/>
        <v>3665.0353349462353</v>
      </c>
      <c r="Y829" s="6">
        <f t="shared" si="682"/>
        <v>12.938916687246451</v>
      </c>
      <c r="Z829" s="6">
        <f t="shared" si="683"/>
        <v>35.025253911023462</v>
      </c>
      <c r="AA829" s="6">
        <f t="shared" si="684"/>
        <v>49.167883411536508</v>
      </c>
      <c r="AB829" s="6">
        <f t="shared" si="685"/>
        <v>2.3952083776378736</v>
      </c>
      <c r="AC829" s="6">
        <f t="shared" si="686"/>
        <v>6.6268259067006356</v>
      </c>
      <c r="AD829" s="6">
        <f t="array" ref="AD829">SUM(($A829-A799:A829=J799:J829)*(N799:N829))</f>
        <v>0.23353281681969268</v>
      </c>
      <c r="AE829" s="6">
        <f t="shared" si="659"/>
        <v>7489271.1741355034</v>
      </c>
      <c r="AF829" s="6">
        <f t="shared" si="711"/>
        <v>1092089.4217514943</v>
      </c>
      <c r="AG829" s="6">
        <f t="shared" si="712"/>
        <v>243381.15207022493</v>
      </c>
      <c r="AH829" s="6">
        <f t="shared" si="687"/>
        <v>4027574.7616551551</v>
      </c>
      <c r="AI829" s="6">
        <f t="shared" si="688"/>
        <v>986301.50997080375</v>
      </c>
      <c r="AJ829" s="6">
        <f t="shared" si="689"/>
        <v>129.33300525319478</v>
      </c>
      <c r="AK829" s="6">
        <f t="shared" si="690"/>
        <v>203.74853234598828</v>
      </c>
      <c r="AL829" s="6">
        <f t="shared" si="691"/>
        <v>57.998038242742403</v>
      </c>
      <c r="AM829" s="6">
        <f t="shared" si="663"/>
        <v>391.07957584192548</v>
      </c>
      <c r="AN829" s="6">
        <f t="shared" si="692"/>
        <v>1139533.2491119667</v>
      </c>
      <c r="AO829" s="6">
        <f t="shared" si="693"/>
        <v>10728.82586451271</v>
      </c>
      <c r="AP829" s="6">
        <f t="shared" si="694"/>
        <v>0.29739301843879468</v>
      </c>
      <c r="AQ829" s="14">
        <f t="shared" si="695"/>
        <v>16</v>
      </c>
      <c r="AR829" s="146">
        <f t="shared" si="696"/>
        <v>0</v>
      </c>
      <c r="AS829" s="146">
        <f t="shared" si="697"/>
        <v>0.53</v>
      </c>
      <c r="AT829" s="146">
        <f t="shared" si="698"/>
        <v>1</v>
      </c>
      <c r="AU829" s="77">
        <f t="shared" si="699"/>
        <v>0</v>
      </c>
      <c r="AV829" s="77">
        <f t="shared" si="700"/>
        <v>20.639917326576054</v>
      </c>
      <c r="AW829" s="77">
        <f t="shared" si="701"/>
        <v>1.086311438240845</v>
      </c>
      <c r="AX829" s="77">
        <f t="shared" si="702"/>
        <v>1.2162581686011664</v>
      </c>
      <c r="AY829" s="6">
        <f t="shared" si="665"/>
        <v>22.942486933418063</v>
      </c>
      <c r="AZ829" s="6">
        <f t="shared" si="703"/>
        <v>965105.33477201266</v>
      </c>
      <c r="BA829" s="6">
        <f t="shared" si="704"/>
        <v>29.283764924804149</v>
      </c>
      <c r="BB829" s="6">
        <f t="shared" si="705"/>
        <v>2136954.6645231238</v>
      </c>
      <c r="BC829" s="6">
        <f t="shared" si="706"/>
        <v>427390.93290462514</v>
      </c>
      <c r="BD829" s="6">
        <f t="shared" si="707"/>
        <v>85467.162719463522</v>
      </c>
      <c r="BE829" s="6">
        <f t="shared" si="708"/>
        <v>5438084.4814814758</v>
      </c>
      <c r="BF829" s="6">
        <f t="shared" si="713"/>
        <v>4027574.7616551551</v>
      </c>
      <c r="BG829" s="6"/>
      <c r="BH829" s="6"/>
      <c r="BI829" s="51">
        <f t="shared" si="664"/>
        <v>0.17831782863382223</v>
      </c>
      <c r="BT829" s="18"/>
    </row>
    <row r="830" spans="1:72">
      <c r="A830">
        <f t="shared" si="661"/>
        <v>807</v>
      </c>
      <c r="B830" s="30">
        <f t="shared" si="662"/>
        <v>44576</v>
      </c>
      <c r="C830" s="14">
        <f t="shared" si="666"/>
        <v>16</v>
      </c>
      <c r="D830" s="14">
        <f t="shared" si="667"/>
        <v>4</v>
      </c>
      <c r="E830" s="14">
        <f t="shared" si="668"/>
        <v>4</v>
      </c>
      <c r="F830" s="53">
        <f t="shared" si="669"/>
        <v>44576</v>
      </c>
      <c r="G830" s="66">
        <f t="shared" si="670"/>
        <v>3.2</v>
      </c>
      <c r="H830" s="66">
        <f t="shared" si="660"/>
        <v>0.1</v>
      </c>
      <c r="I830" s="172">
        <f t="shared" si="671"/>
        <v>3.8999999999999998E-3</v>
      </c>
      <c r="J830" s="14">
        <f t="shared" si="672"/>
        <v>6</v>
      </c>
      <c r="K830" s="18">
        <f t="shared" si="673"/>
        <v>0.10235420046201636</v>
      </c>
      <c r="L830" s="18">
        <f t="shared" si="674"/>
        <v>6.6666666666666671E-3</v>
      </c>
      <c r="M830" s="6">
        <f t="shared" si="675"/>
        <v>34.478948057908376</v>
      </c>
      <c r="N830" s="6">
        <f t="shared" si="709"/>
        <v>0.13446789742584267</v>
      </c>
      <c r="O830" s="6">
        <f t="shared" si="676"/>
        <v>927463.59889423568</v>
      </c>
      <c r="P830" s="6">
        <f>IF($B830&lt;$D$12,0,IF('Plot Data'!X780&gt;0,'Plot Data'!X780,MAX(0,MIN($D$15,$O830))))</f>
        <v>7870.3703703703704</v>
      </c>
      <c r="Q830" s="97">
        <f t="shared" si="677"/>
        <v>3851.523978030852</v>
      </c>
      <c r="R830" s="97">
        <f t="shared" si="678"/>
        <v>4018.8463923395193</v>
      </c>
      <c r="S830" s="6">
        <f t="shared" si="679"/>
        <v>28.195375611613933</v>
      </c>
      <c r="T830" s="6"/>
      <c r="U830" s="6"/>
      <c r="V830" s="6">
        <f t="shared" si="680"/>
        <v>6.2835724462944427</v>
      </c>
      <c r="W830" s="149">
        <f t="shared" si="710"/>
        <v>0.56326768253746162</v>
      </c>
      <c r="X830" s="97">
        <f t="shared" si="681"/>
        <v>3664.5064363873294</v>
      </c>
      <c r="Y830" s="6">
        <f t="shared" si="682"/>
        <v>11.97604188818937</v>
      </c>
      <c r="Z830" s="6">
        <f t="shared" si="683"/>
        <v>32.357031576738827</v>
      </c>
      <c r="AA830" s="6">
        <f t="shared" si="684"/>
        <v>45.5089591751196</v>
      </c>
      <c r="AB830" s="6">
        <f t="shared" si="685"/>
        <v>2.2161215000492165</v>
      </c>
      <c r="AC830" s="6">
        <f t="shared" si="686"/>
        <v>6.1662245921401855</v>
      </c>
      <c r="AD830" s="6">
        <f t="array" ref="AD830">SUM(($A830-A800:A830=J800:J830)*(N800:N830))</f>
        <v>0.21607184625479861</v>
      </c>
      <c r="AE830" s="6">
        <f t="shared" si="659"/>
        <v>7489270.9580636574</v>
      </c>
      <c r="AF830" s="6">
        <f t="shared" si="711"/>
        <v>1088209.702397852</v>
      </c>
      <c r="AG830" s="6">
        <f t="shared" si="712"/>
        <v>243561.88603942216</v>
      </c>
      <c r="AH830" s="6">
        <f t="shared" si="687"/>
        <v>4031239.2680915426</v>
      </c>
      <c r="AI830" s="6">
        <f t="shared" si="688"/>
        <v>990320.35636314331</v>
      </c>
      <c r="AJ830" s="6">
        <f t="shared" si="689"/>
        <v>119.47887984617498</v>
      </c>
      <c r="AK830" s="6">
        <f t="shared" si="690"/>
        <v>188.38048324755829</v>
      </c>
      <c r="AL830" s="6">
        <f t="shared" si="691"/>
        <v>53.831863304396634</v>
      </c>
      <c r="AM830" s="6">
        <f t="shared" si="663"/>
        <v>361.69122639812986</v>
      </c>
      <c r="AN830" s="6">
        <f t="shared" si="692"/>
        <v>1135578.0539452825</v>
      </c>
      <c r="AO830" s="6">
        <f t="shared" si="693"/>
        <v>10729.041936358964</v>
      </c>
      <c r="AP830" s="6">
        <f t="shared" si="694"/>
        <v>0.27550253405986169</v>
      </c>
      <c r="AQ830" s="14">
        <f t="shared" si="695"/>
        <v>16</v>
      </c>
      <c r="AR830" s="146">
        <f t="shared" si="696"/>
        <v>0</v>
      </c>
      <c r="AS830" s="146">
        <f t="shared" si="697"/>
        <v>0.53</v>
      </c>
      <c r="AT830" s="146">
        <f t="shared" si="698"/>
        <v>1</v>
      </c>
      <c r="AU830" s="77">
        <f t="shared" si="699"/>
        <v>0</v>
      </c>
      <c r="AV830" s="77">
        <f t="shared" si="700"/>
        <v>19.082148915226519</v>
      </c>
      <c r="AW830" s="77">
        <f t="shared" si="701"/>
        <v>1.0043236271171851</v>
      </c>
      <c r="AX830" s="77">
        <f t="shared" si="702"/>
        <v>1.1257479374898005</v>
      </c>
      <c r="AY830" s="6">
        <f t="shared" si="665"/>
        <v>21.212220479833505</v>
      </c>
      <c r="AZ830" s="6">
        <f t="shared" si="703"/>
        <v>965126.54699249251</v>
      </c>
      <c r="BA830" s="6">
        <f t="shared" si="704"/>
        <v>27.109326319586085</v>
      </c>
      <c r="BB830" s="6">
        <f t="shared" si="705"/>
        <v>2136989.1434711819</v>
      </c>
      <c r="BC830" s="6">
        <f t="shared" si="706"/>
        <v>427397.8286942367</v>
      </c>
      <c r="BD830" s="6">
        <f t="shared" si="707"/>
        <v>85469.378840963574</v>
      </c>
      <c r="BE830" s="6">
        <f t="shared" si="708"/>
        <v>5445954.8518518461</v>
      </c>
      <c r="BF830" s="6">
        <f t="shared" si="713"/>
        <v>4031239.2680915426</v>
      </c>
      <c r="BG830" s="6"/>
      <c r="BH830" s="6"/>
      <c r="BI830" s="51">
        <f t="shared" si="664"/>
        <v>0.1778239291774272</v>
      </c>
      <c r="BT830" s="18"/>
    </row>
    <row r="831" spans="1:72">
      <c r="A831">
        <f t="shared" si="661"/>
        <v>808</v>
      </c>
      <c r="B831" s="30">
        <f t="shared" si="662"/>
        <v>44577</v>
      </c>
      <c r="C831" s="14">
        <f t="shared" si="666"/>
        <v>16</v>
      </c>
      <c r="D831" s="14">
        <f t="shared" si="667"/>
        <v>4</v>
      </c>
      <c r="E831" s="14">
        <f t="shared" si="668"/>
        <v>4</v>
      </c>
      <c r="F831" s="53">
        <f t="shared" si="669"/>
        <v>44577</v>
      </c>
      <c r="G831" s="66">
        <f t="shared" si="670"/>
        <v>3.2</v>
      </c>
      <c r="H831" s="66">
        <f t="shared" si="660"/>
        <v>0.1</v>
      </c>
      <c r="I831" s="172">
        <f t="shared" si="671"/>
        <v>3.8999999999999998E-3</v>
      </c>
      <c r="J831" s="14">
        <f t="shared" si="672"/>
        <v>6</v>
      </c>
      <c r="K831" s="18">
        <f t="shared" si="673"/>
        <v>0.10217916243426071</v>
      </c>
      <c r="L831" s="18">
        <f t="shared" si="674"/>
        <v>6.6666666666666671E-3</v>
      </c>
      <c r="M831" s="6">
        <f t="shared" si="675"/>
        <v>31.815690957158594</v>
      </c>
      <c r="N831" s="6">
        <f t="shared" si="709"/>
        <v>0.12408119473291851</v>
      </c>
      <c r="O831" s="6">
        <f t="shared" si="676"/>
        <v>919618.02495982405</v>
      </c>
      <c r="P831" s="6">
        <f>IF($B831&lt;$D$12,0,IF('Plot Data'!X781&gt;0,'Plot Data'!X781,MAX(0,MIN($D$15,$O831))))</f>
        <v>7870.3703703703704</v>
      </c>
      <c r="Q831" s="97">
        <f t="shared" si="677"/>
        <v>3851.362781394897</v>
      </c>
      <c r="R831" s="97">
        <f t="shared" si="678"/>
        <v>4019.0075889754726</v>
      </c>
      <c r="S831" s="6">
        <f t="shared" si="679"/>
        <v>25.997058270853984</v>
      </c>
      <c r="T831" s="6"/>
      <c r="U831" s="6"/>
      <c r="V831" s="6">
        <f t="shared" si="680"/>
        <v>5.8186326863046114</v>
      </c>
      <c r="W831" s="149">
        <f t="shared" si="710"/>
        <v>0.56325422621306687</v>
      </c>
      <c r="X831" s="97">
        <f t="shared" si="681"/>
        <v>3664.0097768782625</v>
      </c>
      <c r="Y831" s="6">
        <f t="shared" si="682"/>
        <v>11.080607500246083</v>
      </c>
      <c r="Z831" s="6">
        <f t="shared" si="683"/>
        <v>29.88062448121299</v>
      </c>
      <c r="AA831" s="6">
        <f t="shared" si="684"/>
        <v>42.106308500935114</v>
      </c>
      <c r="AB831" s="6">
        <f t="shared" si="685"/>
        <v>2.049644223095934</v>
      </c>
      <c r="AC831" s="6">
        <f t="shared" si="686"/>
        <v>5.7354710324289231</v>
      </c>
      <c r="AD831" s="6">
        <f t="array" ref="AD831">SUM(($A831-A801:A831=J801:J831)*(N801:N831))</f>
        <v>0.19984031175185352</v>
      </c>
      <c r="AE831" s="6">
        <f t="shared" si="659"/>
        <v>7489270.7582233455</v>
      </c>
      <c r="AF831" s="6">
        <f t="shared" si="711"/>
        <v>1084332.342558186</v>
      </c>
      <c r="AG831" s="6">
        <f t="shared" si="712"/>
        <v>243743.42041125247</v>
      </c>
      <c r="AH831" s="6">
        <f t="shared" si="687"/>
        <v>4034903.2778684208</v>
      </c>
      <c r="AI831" s="6">
        <f t="shared" si="688"/>
        <v>994339.36395211879</v>
      </c>
      <c r="AJ831" s="6">
        <f t="shared" si="689"/>
        <v>110.33333882187451</v>
      </c>
      <c r="AK831" s="6">
        <f t="shared" si="690"/>
        <v>174.10515500474023</v>
      </c>
      <c r="AL831" s="6">
        <f t="shared" si="691"/>
        <v>49.946196183311784</v>
      </c>
      <c r="AM831" s="6">
        <f t="shared" si="663"/>
        <v>334.38469000992649</v>
      </c>
      <c r="AN831" s="6">
        <f t="shared" si="692"/>
        <v>1131617.9687433406</v>
      </c>
      <c r="AO831" s="6">
        <f t="shared" si="693"/>
        <v>10729.241776670717</v>
      </c>
      <c r="AP831" s="6">
        <f t="shared" si="694"/>
        <v>0.25512673650129208</v>
      </c>
      <c r="AQ831" s="14">
        <f t="shared" si="695"/>
        <v>16</v>
      </c>
      <c r="AR831" s="146">
        <f t="shared" si="696"/>
        <v>0</v>
      </c>
      <c r="AS831" s="146">
        <f t="shared" si="697"/>
        <v>0.53</v>
      </c>
      <c r="AT831" s="146">
        <f t="shared" si="698"/>
        <v>1</v>
      </c>
      <c r="AU831" s="77">
        <f t="shared" si="699"/>
        <v>0</v>
      </c>
      <c r="AV831" s="77">
        <f t="shared" si="700"/>
        <v>17.635215344200311</v>
      </c>
      <c r="AW831" s="77">
        <f t="shared" si="701"/>
        <v>0.92816922864212159</v>
      </c>
      <c r="AX831" s="77">
        <f t="shared" si="702"/>
        <v>1.0415771050231317</v>
      </c>
      <c r="AY831" s="6">
        <f t="shared" si="665"/>
        <v>19.604961677865568</v>
      </c>
      <c r="AZ831" s="6">
        <f t="shared" si="703"/>
        <v>965146.15195417043</v>
      </c>
      <c r="BA831" s="6">
        <f t="shared" si="704"/>
        <v>25.08682815823704</v>
      </c>
      <c r="BB831" s="6">
        <f t="shared" si="705"/>
        <v>2137020.9591621389</v>
      </c>
      <c r="BC831" s="6">
        <f t="shared" si="706"/>
        <v>427404.19183242816</v>
      </c>
      <c r="BD831" s="6">
        <f t="shared" si="707"/>
        <v>85471.428485186669</v>
      </c>
      <c r="BE831" s="6">
        <f t="shared" si="708"/>
        <v>5453825.2222222164</v>
      </c>
      <c r="BF831" s="6">
        <f t="shared" si="713"/>
        <v>4034903.2778684208</v>
      </c>
      <c r="BG831" s="6"/>
      <c r="BH831" s="6"/>
      <c r="BI831" s="51">
        <f t="shared" si="664"/>
        <v>0.1773304512340122</v>
      </c>
      <c r="BT831" s="18"/>
    </row>
    <row r="832" spans="1:72">
      <c r="A832">
        <f t="shared" si="661"/>
        <v>809</v>
      </c>
      <c r="B832" s="30">
        <f t="shared" si="662"/>
        <v>44578</v>
      </c>
      <c r="C832" s="14">
        <f t="shared" si="666"/>
        <v>16</v>
      </c>
      <c r="D832" s="14">
        <f t="shared" si="667"/>
        <v>4</v>
      </c>
      <c r="E832" s="14">
        <f t="shared" si="668"/>
        <v>4</v>
      </c>
      <c r="F832" s="53">
        <f t="shared" si="669"/>
        <v>44578</v>
      </c>
      <c r="G832" s="66">
        <f t="shared" si="670"/>
        <v>3.2</v>
      </c>
      <c r="H832" s="66">
        <f t="shared" si="660"/>
        <v>0.1</v>
      </c>
      <c r="I832" s="172">
        <f t="shared" si="671"/>
        <v>3.8999999999999998E-3</v>
      </c>
      <c r="J832" s="14">
        <f t="shared" si="672"/>
        <v>6</v>
      </c>
      <c r="K832" s="18">
        <f t="shared" si="673"/>
        <v>0.10200402456247799</v>
      </c>
      <c r="L832" s="18">
        <f t="shared" si="674"/>
        <v>6.6666666666666671E-3</v>
      </c>
      <c r="M832" s="6">
        <f t="shared" si="675"/>
        <v>29.346845752026333</v>
      </c>
      <c r="N832" s="6">
        <f t="shared" si="709"/>
        <v>0.11445269843290269</v>
      </c>
      <c r="O832" s="6">
        <f t="shared" si="676"/>
        <v>911770.69528111815</v>
      </c>
      <c r="P832" s="6">
        <f>IF($B832&lt;$D$12,0,IF('Plot Data'!X782&gt;0,'Plot Data'!X782,MAX(0,MIN($D$15,$O832))))</f>
        <v>7870.3703703703704</v>
      </c>
      <c r="Q832" s="97">
        <f t="shared" si="677"/>
        <v>3851.2132230491152</v>
      </c>
      <c r="R832" s="97">
        <f t="shared" si="678"/>
        <v>4019.1571473212553</v>
      </c>
      <c r="S832" s="6">
        <f t="shared" si="679"/>
        <v>23.96078212423544</v>
      </c>
      <c r="T832" s="6"/>
      <c r="U832" s="6"/>
      <c r="V832" s="6">
        <f t="shared" si="680"/>
        <v>5.386063627790894</v>
      </c>
      <c r="W832" s="149">
        <f t="shared" si="710"/>
        <v>0.56324177983360812</v>
      </c>
      <c r="X832" s="97">
        <f t="shared" si="681"/>
        <v>3663.5435550660422</v>
      </c>
      <c r="Y832" s="6">
        <f t="shared" si="682"/>
        <v>10.248221115479669</v>
      </c>
      <c r="Z832" s="6">
        <f t="shared" si="683"/>
        <v>27.583158446326703</v>
      </c>
      <c r="AA832" s="6">
        <f t="shared" si="684"/>
        <v>38.943240238822739</v>
      </c>
      <c r="AB832" s="6">
        <f t="shared" si="685"/>
        <v>1.8949502398437454</v>
      </c>
      <c r="AC832" s="6">
        <f t="shared" si="686"/>
        <v>5.3327951480166647</v>
      </c>
      <c r="AD832" s="6">
        <f t="array" ref="AD832">SUM(($A832-A802:A832=J802:J832)*(N802:N832))</f>
        <v>0.18475764838476516</v>
      </c>
      <c r="AE832" s="6">
        <f t="shared" si="659"/>
        <v>7489270.5734656975</v>
      </c>
      <c r="AF832" s="6">
        <f t="shared" si="711"/>
        <v>1080457.1685530127</v>
      </c>
      <c r="AG832" s="6">
        <f t="shared" si="712"/>
        <v>243925.70401560777</v>
      </c>
      <c r="AH832" s="6">
        <f t="shared" si="687"/>
        <v>4038566.8214234868</v>
      </c>
      <c r="AI832" s="6">
        <f t="shared" si="688"/>
        <v>998358.52109944005</v>
      </c>
      <c r="AJ832" s="6">
        <f t="shared" si="689"/>
        <v>101.84880501209447</v>
      </c>
      <c r="AK832" s="6">
        <f t="shared" si="690"/>
        <v>160.85012297240044</v>
      </c>
      <c r="AL832" s="6">
        <f t="shared" si="691"/>
        <v>46.323593626754096</v>
      </c>
      <c r="AM832" s="6">
        <f t="shared" si="663"/>
        <v>309.02252161124898</v>
      </c>
      <c r="AN832" s="6">
        <f t="shared" si="692"/>
        <v>1127653.3358525217</v>
      </c>
      <c r="AO832" s="6">
        <f t="shared" si="693"/>
        <v>10729.426534319102</v>
      </c>
      <c r="AP832" s="6">
        <f t="shared" si="694"/>
        <v>0.23616835825383273</v>
      </c>
      <c r="AQ832" s="14">
        <f t="shared" si="695"/>
        <v>16</v>
      </c>
      <c r="AR832" s="146">
        <f t="shared" si="696"/>
        <v>0</v>
      </c>
      <c r="AS832" s="146">
        <f t="shared" si="697"/>
        <v>0.53</v>
      </c>
      <c r="AT832" s="146">
        <f t="shared" si="698"/>
        <v>1</v>
      </c>
      <c r="AU832" s="77">
        <f t="shared" si="699"/>
        <v>0</v>
      </c>
      <c r="AV832" s="77">
        <f t="shared" si="700"/>
        <v>16.291765398888</v>
      </c>
      <c r="AW832" s="77">
        <f t="shared" si="701"/>
        <v>0.85746133678357883</v>
      </c>
      <c r="AX832" s="77">
        <f t="shared" si="702"/>
        <v>0.963332784855089</v>
      </c>
      <c r="AY832" s="6">
        <f t="shared" si="665"/>
        <v>18.11255952052667</v>
      </c>
      <c r="AZ832" s="6">
        <f t="shared" si="703"/>
        <v>965164.26451369096</v>
      </c>
      <c r="BA832" s="6">
        <f t="shared" si="704"/>
        <v>23.206400660764693</v>
      </c>
      <c r="BB832" s="6">
        <f t="shared" si="705"/>
        <v>2137050.306007891</v>
      </c>
      <c r="BC832" s="6">
        <f t="shared" si="706"/>
        <v>427410.06120157859</v>
      </c>
      <c r="BD832" s="6">
        <f t="shared" si="707"/>
        <v>85473.323435426515</v>
      </c>
      <c r="BE832" s="6">
        <f t="shared" si="708"/>
        <v>5461695.5925925868</v>
      </c>
      <c r="BF832" s="6">
        <f t="shared" si="713"/>
        <v>4038566.8214234868</v>
      </c>
      <c r="BG832" s="6"/>
      <c r="BH832" s="6"/>
      <c r="BI832" s="51">
        <f t="shared" si="664"/>
        <v>0.1768373648110507</v>
      </c>
      <c r="BT832" s="18"/>
    </row>
    <row r="833" spans="1:72">
      <c r="A833">
        <f t="shared" si="661"/>
        <v>810</v>
      </c>
      <c r="B833" s="30">
        <f t="shared" si="662"/>
        <v>44579</v>
      </c>
      <c r="C833" s="14">
        <f t="shared" si="666"/>
        <v>16</v>
      </c>
      <c r="D833" s="14">
        <f t="shared" si="667"/>
        <v>4</v>
      </c>
      <c r="E833" s="14">
        <f t="shared" si="668"/>
        <v>4</v>
      </c>
      <c r="F833" s="53">
        <f t="shared" si="669"/>
        <v>44579</v>
      </c>
      <c r="G833" s="66">
        <f t="shared" si="670"/>
        <v>3.2</v>
      </c>
      <c r="H833" s="66">
        <f t="shared" si="660"/>
        <v>0.1</v>
      </c>
      <c r="I833" s="172">
        <f t="shared" si="671"/>
        <v>3.8999999999999998E-3</v>
      </c>
      <c r="J833" s="14">
        <f t="shared" si="672"/>
        <v>6</v>
      </c>
      <c r="K833" s="18">
        <f t="shared" si="673"/>
        <v>0.10182877591128126</v>
      </c>
      <c r="L833" s="18">
        <f t="shared" si="674"/>
        <v>6.6666666666666671E-3</v>
      </c>
      <c r="M833" s="6">
        <f t="shared" si="675"/>
        <v>27.059134227378639</v>
      </c>
      <c r="N833" s="6">
        <f t="shared" si="709"/>
        <v>0.10553062348677669</v>
      </c>
      <c r="O833" s="6">
        <f t="shared" si="676"/>
        <v>903921.72570988629</v>
      </c>
      <c r="P833" s="6">
        <f>IF($B833&lt;$D$12,0,IF('Plot Data'!X783&gt;0,'Plot Data'!X783,MAX(0,MIN($D$15,$O833))))</f>
        <v>7870.3703703703704</v>
      </c>
      <c r="Q833" s="97">
        <f t="shared" si="677"/>
        <v>3851.0745131948129</v>
      </c>
      <c r="R833" s="97">
        <f t="shared" si="678"/>
        <v>4019.2958571755576</v>
      </c>
      <c r="S833" s="6">
        <f t="shared" si="679"/>
        <v>22.07536518054345</v>
      </c>
      <c r="T833" s="6"/>
      <c r="U833" s="6"/>
      <c r="V833" s="6">
        <f t="shared" si="680"/>
        <v>4.9837690468351896</v>
      </c>
      <c r="W833" s="149">
        <f t="shared" si="710"/>
        <v>0.56323027195681608</v>
      </c>
      <c r="X833" s="97">
        <f t="shared" si="681"/>
        <v>3663.1060586644899</v>
      </c>
      <c r="Y833" s="6">
        <f t="shared" si="682"/>
        <v>9.4747511992187281</v>
      </c>
      <c r="Z833" s="6">
        <f t="shared" si="683"/>
        <v>25.452552765726878</v>
      </c>
      <c r="AA833" s="6">
        <f t="shared" si="684"/>
        <v>36.004054557031161</v>
      </c>
      <c r="AB833" s="6">
        <f t="shared" si="685"/>
        <v>1.751262695551173</v>
      </c>
      <c r="AC833" s="6">
        <f t="shared" si="686"/>
        <v>4.9565195607432715</v>
      </c>
      <c r="AD833" s="6">
        <f t="array" ref="AD833">SUM(($A833-A803:A833=J803:J833)*(N803:N833))</f>
        <v>0.17074811281623936</v>
      </c>
      <c r="AE833" s="6">
        <f t="shared" si="659"/>
        <v>7489270.4027175847</v>
      </c>
      <c r="AF833" s="6">
        <f t="shared" si="711"/>
        <v>1076584.0186746372</v>
      </c>
      <c r="AG833" s="6">
        <f t="shared" si="712"/>
        <v>244108.68870109125</v>
      </c>
      <c r="AH833" s="6">
        <f t="shared" si="687"/>
        <v>4042229.9274821514</v>
      </c>
      <c r="AI833" s="6">
        <f t="shared" si="688"/>
        <v>1002377.8169566157</v>
      </c>
      <c r="AJ833" s="6">
        <f t="shared" si="689"/>
        <v>93.980635274527501</v>
      </c>
      <c r="AK833" s="6">
        <f t="shared" si="690"/>
        <v>148.547358485545</v>
      </c>
      <c r="AL833" s="6">
        <f t="shared" si="691"/>
        <v>42.947588648745757</v>
      </c>
      <c r="AM833" s="6">
        <f t="shared" si="663"/>
        <v>285.47558240881824</v>
      </c>
      <c r="AN833" s="6">
        <f t="shared" si="692"/>
        <v>1123684.4753206631</v>
      </c>
      <c r="AO833" s="6">
        <f t="shared" si="693"/>
        <v>10729.597282431918</v>
      </c>
      <c r="AP833" s="6">
        <f t="shared" si="694"/>
        <v>0.21853580702034897</v>
      </c>
      <c r="AQ833" s="14">
        <f t="shared" si="695"/>
        <v>16</v>
      </c>
      <c r="AR833" s="146">
        <f t="shared" si="696"/>
        <v>0</v>
      </c>
      <c r="AS833" s="146">
        <f t="shared" si="697"/>
        <v>0.53</v>
      </c>
      <c r="AT833" s="146">
        <f t="shared" si="698"/>
        <v>1</v>
      </c>
      <c r="AU833" s="77">
        <f t="shared" si="699"/>
        <v>0</v>
      </c>
      <c r="AV833" s="77">
        <f t="shared" si="700"/>
        <v>15.044894426290741</v>
      </c>
      <c r="AW833" s="77">
        <f t="shared" si="701"/>
        <v>0.79183654875214415</v>
      </c>
      <c r="AX833" s="77">
        <f t="shared" si="702"/>
        <v>0.8906266127265603</v>
      </c>
      <c r="AY833" s="6">
        <f t="shared" si="665"/>
        <v>16.727357587769447</v>
      </c>
      <c r="AZ833" s="6">
        <f t="shared" si="703"/>
        <v>965180.99187127873</v>
      </c>
      <c r="BA833" s="6">
        <f t="shared" si="704"/>
        <v>21.458758355085074</v>
      </c>
      <c r="BB833" s="6">
        <f t="shared" si="705"/>
        <v>2137077.3651421182</v>
      </c>
      <c r="BC833" s="6">
        <f t="shared" si="706"/>
        <v>427415.47302842408</v>
      </c>
      <c r="BD833" s="6">
        <f t="shared" si="707"/>
        <v>85475.074698122073</v>
      </c>
      <c r="BE833" s="6">
        <f t="shared" si="708"/>
        <v>5469565.9629629571</v>
      </c>
      <c r="BF833" s="6">
        <f t="shared" si="713"/>
        <v>4042229.9274821514</v>
      </c>
      <c r="BG833" s="6"/>
      <c r="BH833" s="6"/>
      <c r="BI833" s="51">
        <f t="shared" si="664"/>
        <v>0.17634464191551916</v>
      </c>
      <c r="BT833" s="18"/>
    </row>
    <row r="834" spans="1:72">
      <c r="A834">
        <f t="shared" si="661"/>
        <v>811</v>
      </c>
      <c r="B834" s="30">
        <f t="shared" si="662"/>
        <v>44580</v>
      </c>
      <c r="C834" s="14">
        <f t="shared" si="666"/>
        <v>16</v>
      </c>
      <c r="D834" s="14">
        <f t="shared" si="667"/>
        <v>4</v>
      </c>
      <c r="E834" s="14">
        <f t="shared" si="668"/>
        <v>4</v>
      </c>
      <c r="F834" s="53">
        <f t="shared" si="669"/>
        <v>44580</v>
      </c>
      <c r="G834" s="66">
        <f t="shared" si="670"/>
        <v>3.2</v>
      </c>
      <c r="H834" s="66">
        <f t="shared" si="660"/>
        <v>0.1</v>
      </c>
      <c r="I834" s="172">
        <f t="shared" si="671"/>
        <v>3.8999999999999998E-3</v>
      </c>
      <c r="J834" s="14">
        <f t="shared" si="672"/>
        <v>6</v>
      </c>
      <c r="K834" s="18">
        <f t="shared" si="673"/>
        <v>0.1016534061949964</v>
      </c>
      <c r="L834" s="18">
        <f t="shared" si="674"/>
        <v>6.6666666666666671E-3</v>
      </c>
      <c r="M834" s="6">
        <f t="shared" si="675"/>
        <v>24.940113921008503</v>
      </c>
      <c r="N834" s="6">
        <f t="shared" si="709"/>
        <v>9.7266444291933166E-2</v>
      </c>
      <c r="O834" s="6">
        <f t="shared" si="676"/>
        <v>896071.2251019422</v>
      </c>
      <c r="P834" s="6">
        <f>IF($B834&lt;$D$12,0,IF('Plot Data'!X784&gt;0,'Plot Data'!X784,MAX(0,MIN($D$15,$O834))))</f>
        <v>7870.3703703703704</v>
      </c>
      <c r="Q834" s="97">
        <f t="shared" si="677"/>
        <v>3850.9459117898109</v>
      </c>
      <c r="R834" s="97">
        <f t="shared" si="678"/>
        <v>4019.4244585805595</v>
      </c>
      <c r="S834" s="6">
        <f t="shared" si="679"/>
        <v>20.330337194512811</v>
      </c>
      <c r="T834" s="6"/>
      <c r="U834" s="6"/>
      <c r="V834" s="6">
        <f t="shared" si="680"/>
        <v>4.6097767264956904</v>
      </c>
      <c r="W834" s="149">
        <f t="shared" si="710"/>
        <v>0.56321963585118162</v>
      </c>
      <c r="X834" s="97">
        <f t="shared" si="681"/>
        <v>3662.6956608946098</v>
      </c>
      <c r="Y834" s="6">
        <f t="shared" si="682"/>
        <v>8.7563134777558655</v>
      </c>
      <c r="Z834" s="6">
        <f t="shared" si="683"/>
        <v>23.477476601621067</v>
      </c>
      <c r="AA834" s="6">
        <f t="shared" si="684"/>
        <v>33.273991215472286</v>
      </c>
      <c r="AB834" s="6">
        <f t="shared" si="685"/>
        <v>1.6178515788369412</v>
      </c>
      <c r="AC834" s="6">
        <f t="shared" si="686"/>
        <v>4.6050556752239702</v>
      </c>
      <c r="AD834" s="6">
        <f t="array" ref="AD834">SUM(($A834-A804:A834=J804:J834)*(N804:N834))</f>
        <v>0.15774052893660176</v>
      </c>
      <c r="AE834" s="6">
        <f t="shared" si="659"/>
        <v>7489270.244977056</v>
      </c>
      <c r="AF834" s="6">
        <f t="shared" si="711"/>
        <v>1072712.7424256529</v>
      </c>
      <c r="AG834" s="6">
        <f t="shared" si="712"/>
        <v>244292.32917525995</v>
      </c>
      <c r="AH834" s="6">
        <f t="shared" si="687"/>
        <v>4045892.6231430462</v>
      </c>
      <c r="AI834" s="6">
        <f t="shared" si="688"/>
        <v>1006397.2414151962</v>
      </c>
      <c r="AJ834" s="6">
        <f t="shared" si="689"/>
        <v>86.686959116159073</v>
      </c>
      <c r="AK834" s="6">
        <f t="shared" si="690"/>
        <v>137.13299229285687</v>
      </c>
      <c r="AL834" s="6">
        <f t="shared" si="691"/>
        <v>39.802644023422125</v>
      </c>
      <c r="AM834" s="6">
        <f t="shared" si="663"/>
        <v>263.62259543243806</v>
      </c>
      <c r="AN834" s="6">
        <f t="shared" si="692"/>
        <v>1119711.6862224508</v>
      </c>
      <c r="AO834" s="6">
        <f t="shared" si="693"/>
        <v>10729.755022960855</v>
      </c>
      <c r="AP834" s="6">
        <f t="shared" si="694"/>
        <v>0.20214287719500135</v>
      </c>
      <c r="AQ834" s="14">
        <f t="shared" si="695"/>
        <v>16</v>
      </c>
      <c r="AR834" s="146">
        <f t="shared" si="696"/>
        <v>0</v>
      </c>
      <c r="AS834" s="146">
        <f t="shared" si="697"/>
        <v>0.53</v>
      </c>
      <c r="AT834" s="146">
        <f t="shared" si="698"/>
        <v>1</v>
      </c>
      <c r="AU834" s="77">
        <f t="shared" si="699"/>
        <v>0</v>
      </c>
      <c r="AV834" s="77">
        <f t="shared" si="700"/>
        <v>13.888120277725495</v>
      </c>
      <c r="AW834" s="77">
        <f t="shared" si="701"/>
        <v>0.73095369882765759</v>
      </c>
      <c r="AX834" s="77">
        <f t="shared" si="702"/>
        <v>0.82309346690905139</v>
      </c>
      <c r="AY834" s="6">
        <f t="shared" si="665"/>
        <v>15.442167443462205</v>
      </c>
      <c r="AZ834" s="6">
        <f t="shared" si="703"/>
        <v>965196.43403872219</v>
      </c>
      <c r="BA834" s="6">
        <f t="shared" si="704"/>
        <v>19.835169726317481</v>
      </c>
      <c r="BB834" s="6">
        <f t="shared" si="705"/>
        <v>2137102.3052560394</v>
      </c>
      <c r="BC834" s="6">
        <f t="shared" si="706"/>
        <v>427420.46105120826</v>
      </c>
      <c r="BD834" s="6">
        <f t="shared" si="707"/>
        <v>85476.692549700907</v>
      </c>
      <c r="BE834" s="6">
        <f t="shared" si="708"/>
        <v>5477436.3333333274</v>
      </c>
      <c r="BF834" s="6">
        <f t="shared" si="713"/>
        <v>4045892.6231430462</v>
      </c>
      <c r="BG834" s="6"/>
      <c r="BH834" s="6"/>
      <c r="BI834" s="51">
        <f t="shared" si="664"/>
        <v>0.17585225643101995</v>
      </c>
      <c r="BT834" s="18"/>
    </row>
    <row r="835" spans="1:72">
      <c r="A835">
        <f t="shared" si="661"/>
        <v>812</v>
      </c>
      <c r="B835" s="30">
        <f t="shared" si="662"/>
        <v>44581</v>
      </c>
      <c r="C835" s="14">
        <f t="shared" si="666"/>
        <v>16</v>
      </c>
      <c r="D835" s="14">
        <f t="shared" si="667"/>
        <v>4</v>
      </c>
      <c r="E835" s="14">
        <f t="shared" si="668"/>
        <v>4</v>
      </c>
      <c r="F835" s="53">
        <f t="shared" si="669"/>
        <v>44581</v>
      </c>
      <c r="G835" s="66">
        <f t="shared" si="670"/>
        <v>3.2</v>
      </c>
      <c r="H835" s="66">
        <f t="shared" si="660"/>
        <v>0.1</v>
      </c>
      <c r="I835" s="172">
        <f t="shared" si="671"/>
        <v>3.8999999999999998E-3</v>
      </c>
      <c r="J835" s="14">
        <f t="shared" si="672"/>
        <v>6</v>
      </c>
      <c r="K835" s="18">
        <f t="shared" si="673"/>
        <v>0.10147790573848266</v>
      </c>
      <c r="L835" s="18">
        <f t="shared" si="674"/>
        <v>6.6666666666666671E-3</v>
      </c>
      <c r="M835" s="6">
        <f t="shared" si="675"/>
        <v>22.978130891632038</v>
      </c>
      <c r="N835" s="6">
        <f t="shared" si="709"/>
        <v>8.9614710477364939E-2</v>
      </c>
      <c r="O835" s="6">
        <f t="shared" si="676"/>
        <v>888219.29569105245</v>
      </c>
      <c r="P835" s="6">
        <f>IF($B835&lt;$D$12,0,IF('Plot Data'!X785&gt;0,'Plot Data'!X785,MAX(0,MIN($D$15,$O835))))</f>
        <v>7870.3703703703704</v>
      </c>
      <c r="Q835" s="97">
        <f t="shared" si="677"/>
        <v>3850.8267256954068</v>
      </c>
      <c r="R835" s="97">
        <f t="shared" si="678"/>
        <v>4019.5436446749627</v>
      </c>
      <c r="S835" s="6">
        <f t="shared" si="679"/>
        <v>18.71589892559464</v>
      </c>
      <c r="T835" s="6"/>
      <c r="U835" s="6"/>
      <c r="V835" s="6">
        <f t="shared" si="680"/>
        <v>4.2622319660373984</v>
      </c>
      <c r="W835" s="149">
        <f t="shared" si="710"/>
        <v>0.56320980921133612</v>
      </c>
      <c r="X835" s="97">
        <f t="shared" si="681"/>
        <v>3662.3108169999132</v>
      </c>
      <c r="Y835" s="6">
        <f t="shared" si="682"/>
        <v>8.0892578941847066</v>
      </c>
      <c r="Z835" s="6">
        <f t="shared" si="683"/>
        <v>21.647307381902912</v>
      </c>
      <c r="AA835" s="6">
        <f t="shared" si="684"/>
        <v>30.739179997901886</v>
      </c>
      <c r="AB835" s="6">
        <f t="shared" si="685"/>
        <v>1.4940312240606495</v>
      </c>
      <c r="AC835" s="6">
        <f t="shared" si="686"/>
        <v>4.2768998480815963</v>
      </c>
      <c r="AD835" s="6">
        <f t="array" ref="AD835">SUM(($A835-A805:A835=J805:J835)*(N805:N835))</f>
        <v>0.14566804434591329</v>
      </c>
      <c r="AE835" s="6">
        <f t="shared" si="659"/>
        <v>7489270.0993090114</v>
      </c>
      <c r="AF835" s="6">
        <f t="shared" si="711"/>
        <v>1068843.1998010317</v>
      </c>
      <c r="AG835" s="6">
        <f t="shared" si="712"/>
        <v>244476.5828519894</v>
      </c>
      <c r="AH835" s="6">
        <f t="shared" si="687"/>
        <v>4049554.9339600462</v>
      </c>
      <c r="AI835" s="6">
        <f t="shared" si="688"/>
        <v>1010416.7850598712</v>
      </c>
      <c r="AJ835" s="6">
        <f t="shared" si="689"/>
        <v>79.92852473170349</v>
      </c>
      <c r="AK835" s="6">
        <f t="shared" si="690"/>
        <v>126.54708845279725</v>
      </c>
      <c r="AL835" s="6">
        <f t="shared" si="691"/>
        <v>36.874107355055266</v>
      </c>
      <c r="AM835" s="6">
        <f t="shared" si="663"/>
        <v>243.34972053955599</v>
      </c>
      <c r="AN835" s="6">
        <f t="shared" si="692"/>
        <v>1115735.2479155159</v>
      </c>
      <c r="AO835" s="6">
        <f t="shared" si="693"/>
        <v>10729.900691005201</v>
      </c>
      <c r="AP835" s="6">
        <f t="shared" si="694"/>
        <v>0.18690847275865963</v>
      </c>
      <c r="AQ835" s="14">
        <f t="shared" si="695"/>
        <v>16</v>
      </c>
      <c r="AR835" s="146">
        <f t="shared" si="696"/>
        <v>0</v>
      </c>
      <c r="AS835" s="146">
        <f t="shared" si="697"/>
        <v>0.53</v>
      </c>
      <c r="AT835" s="146">
        <f t="shared" si="698"/>
        <v>1</v>
      </c>
      <c r="AU835" s="77">
        <f t="shared" si="699"/>
        <v>0</v>
      </c>
      <c r="AV835" s="77">
        <f t="shared" si="700"/>
        <v>12.815360317543483</v>
      </c>
      <c r="AW835" s="77">
        <f t="shared" si="701"/>
        <v>0.67449264829176225</v>
      </c>
      <c r="AX835" s="77">
        <f t="shared" si="702"/>
        <v>0.76039024205336236</v>
      </c>
      <c r="AY835" s="6">
        <f t="shared" si="665"/>
        <v>14.250243207888609</v>
      </c>
      <c r="AZ835" s="6">
        <f t="shared" si="703"/>
        <v>965210.68428193009</v>
      </c>
      <c r="BA835" s="6">
        <f t="shared" si="704"/>
        <v>18.327428121552138</v>
      </c>
      <c r="BB835" s="6">
        <f t="shared" si="705"/>
        <v>2137125.2833869308</v>
      </c>
      <c r="BC835" s="6">
        <f t="shared" si="706"/>
        <v>427425.05667738657</v>
      </c>
      <c r="BD835" s="6">
        <f t="shared" si="707"/>
        <v>85478.186580924972</v>
      </c>
      <c r="BE835" s="6">
        <f t="shared" si="708"/>
        <v>5485306.7037036978</v>
      </c>
      <c r="BF835" s="6">
        <f t="shared" si="713"/>
        <v>4049554.9339600462</v>
      </c>
      <c r="BG835" s="6"/>
      <c r="BH835" s="6"/>
      <c r="BI835" s="51">
        <f t="shared" si="664"/>
        <v>0.17536018400166833</v>
      </c>
      <c r="BT835" s="18"/>
    </row>
    <row r="836" spans="1:72">
      <c r="A836">
        <f t="shared" si="661"/>
        <v>813</v>
      </c>
      <c r="B836" s="30">
        <f t="shared" si="662"/>
        <v>44582</v>
      </c>
      <c r="C836" s="14">
        <f t="shared" si="666"/>
        <v>16</v>
      </c>
      <c r="D836" s="14">
        <f t="shared" si="667"/>
        <v>4</v>
      </c>
      <c r="E836" s="14">
        <f t="shared" si="668"/>
        <v>4</v>
      </c>
      <c r="F836" s="53">
        <f t="shared" si="669"/>
        <v>44582</v>
      </c>
      <c r="G836" s="66">
        <f t="shared" si="670"/>
        <v>3.2</v>
      </c>
      <c r="H836" s="66">
        <f t="shared" si="660"/>
        <v>0.1</v>
      </c>
      <c r="I836" s="172">
        <f t="shared" si="671"/>
        <v>3.8999999999999998E-3</v>
      </c>
      <c r="J836" s="14">
        <f t="shared" si="672"/>
        <v>6</v>
      </c>
      <c r="K836" s="18">
        <f t="shared" si="673"/>
        <v>0.10130226544002467</v>
      </c>
      <c r="L836" s="18">
        <f t="shared" si="674"/>
        <v>6.6666666666666671E-3</v>
      </c>
      <c r="M836" s="6">
        <f t="shared" si="675"/>
        <v>21.162274756075188</v>
      </c>
      <c r="N836" s="6">
        <f t="shared" si="709"/>
        <v>8.2532871548693237E-2</v>
      </c>
      <c r="O836" s="6">
        <f t="shared" si="676"/>
        <v>880366.03344650287</v>
      </c>
      <c r="P836" s="6">
        <f>IF($B836&lt;$D$12,0,IF('Plot Data'!X786&gt;0,'Plot Data'!X786,MAX(0,MIN($D$15,$O836))))</f>
        <v>7870.3703703703704</v>
      </c>
      <c r="Q836" s="97">
        <f t="shared" si="677"/>
        <v>3850.7163059668678</v>
      </c>
      <c r="R836" s="97">
        <f t="shared" si="678"/>
        <v>4019.6540644035031</v>
      </c>
      <c r="S836" s="6">
        <f t="shared" si="679"/>
        <v>17.222883386146311</v>
      </c>
      <c r="T836" s="6"/>
      <c r="U836" s="6"/>
      <c r="V836" s="6">
        <f t="shared" si="680"/>
        <v>3.9393913699288765</v>
      </c>
      <c r="W836" s="149">
        <f t="shared" si="710"/>
        <v>0.56320073388871839</v>
      </c>
      <c r="X836" s="97">
        <f t="shared" si="681"/>
        <v>3661.9500608416779</v>
      </c>
      <c r="Y836" s="6">
        <f t="shared" si="682"/>
        <v>7.4701561203032476</v>
      </c>
      <c r="Z836" s="6">
        <f t="shared" si="683"/>
        <v>19.952091136806803</v>
      </c>
      <c r="AA836" s="6">
        <f t="shared" si="684"/>
        <v>28.386593257152338</v>
      </c>
      <c r="AB836" s="6">
        <f t="shared" si="685"/>
        <v>1.379157922316335</v>
      </c>
      <c r="AC836" s="6">
        <f t="shared" si="686"/>
        <v>3.9706296510234189</v>
      </c>
      <c r="AD836" s="6">
        <f t="array" ref="AD836">SUM(($A836-A806:A836=J806:J836)*(N806:N836))</f>
        <v>0.13446789742584267</v>
      </c>
      <c r="AE836" s="6">
        <f t="shared" si="659"/>
        <v>7489269.9648411144</v>
      </c>
      <c r="AF836" s="6">
        <f t="shared" si="711"/>
        <v>1064975.2606116787</v>
      </c>
      <c r="AG836" s="6">
        <f t="shared" si="712"/>
        <v>244661.40970574465</v>
      </c>
      <c r="AH836" s="6">
        <f t="shared" si="687"/>
        <v>4053216.8840208878</v>
      </c>
      <c r="AI836" s="6">
        <f t="shared" si="688"/>
        <v>1014436.4391242746</v>
      </c>
      <c r="AJ836" s="6">
        <f t="shared" si="689"/>
        <v>73.668552230668624</v>
      </c>
      <c r="AK836" s="6">
        <f t="shared" si="690"/>
        <v>116.7334284101354</v>
      </c>
      <c r="AL836" s="6">
        <f t="shared" si="691"/>
        <v>34.148167728922346</v>
      </c>
      <c r="AM836" s="6">
        <f t="shared" si="663"/>
        <v>224.55014836972637</v>
      </c>
      <c r="AN836" s="6">
        <f t="shared" si="692"/>
        <v>1111755.4212301408</v>
      </c>
      <c r="AO836" s="6">
        <f t="shared" si="693"/>
        <v>10730.035158902627</v>
      </c>
      <c r="AP836" s="6">
        <f t="shared" si="694"/>
        <v>0.17275634141671098</v>
      </c>
      <c r="AQ836" s="14">
        <f t="shared" si="695"/>
        <v>16</v>
      </c>
      <c r="AR836" s="146">
        <f t="shared" si="696"/>
        <v>0</v>
      </c>
      <c r="AS836" s="146">
        <f t="shared" si="697"/>
        <v>0.53</v>
      </c>
      <c r="AT836" s="146">
        <f t="shared" si="698"/>
        <v>1</v>
      </c>
      <c r="AU836" s="77">
        <f t="shared" si="699"/>
        <v>0</v>
      </c>
      <c r="AV836" s="77">
        <f t="shared" si="700"/>
        <v>11.820909468916208</v>
      </c>
      <c r="AW836" s="77">
        <f t="shared" si="701"/>
        <v>0.62215312994295824</v>
      </c>
      <c r="AX836" s="77">
        <f t="shared" si="702"/>
        <v>0.70219467530850532</v>
      </c>
      <c r="AY836" s="6">
        <f t="shared" si="665"/>
        <v>13.145257274167671</v>
      </c>
      <c r="AZ836" s="6">
        <f t="shared" si="703"/>
        <v>965223.82953920425</v>
      </c>
      <c r="BA836" s="6">
        <f t="shared" si="704"/>
        <v>16.927823884512431</v>
      </c>
      <c r="BB836" s="6">
        <f t="shared" si="705"/>
        <v>2137146.4456616868</v>
      </c>
      <c r="BC836" s="6">
        <f t="shared" si="706"/>
        <v>427429.28913233778</v>
      </c>
      <c r="BD836" s="6">
        <f t="shared" si="707"/>
        <v>85479.56573884729</v>
      </c>
      <c r="BE836" s="6">
        <f t="shared" si="708"/>
        <v>5493177.0740740681</v>
      </c>
      <c r="BF836" s="6">
        <f t="shared" si="713"/>
        <v>4053216.8840208878</v>
      </c>
      <c r="BG836" s="6"/>
      <c r="BH836" s="6"/>
      <c r="BI836" s="51">
        <f t="shared" si="664"/>
        <v>0.17486840192243056</v>
      </c>
      <c r="BT836" s="18"/>
    </row>
    <row r="837" spans="1:72">
      <c r="A837">
        <f t="shared" si="661"/>
        <v>814</v>
      </c>
      <c r="B837" s="30">
        <f t="shared" si="662"/>
        <v>44583</v>
      </c>
      <c r="C837" s="14">
        <f t="shared" si="666"/>
        <v>16</v>
      </c>
      <c r="D837" s="14">
        <f t="shared" si="667"/>
        <v>4</v>
      </c>
      <c r="E837" s="14">
        <f t="shared" si="668"/>
        <v>4</v>
      </c>
      <c r="F837" s="53">
        <f t="shared" si="669"/>
        <v>44583</v>
      </c>
      <c r="G837" s="66">
        <f t="shared" si="670"/>
        <v>3.2</v>
      </c>
      <c r="H837" s="66">
        <f t="shared" si="660"/>
        <v>0.1</v>
      </c>
      <c r="I837" s="172">
        <f t="shared" si="671"/>
        <v>3.8999999999999998E-3</v>
      </c>
      <c r="J837" s="14">
        <f t="shared" si="672"/>
        <v>6</v>
      </c>
      <c r="K837" s="18">
        <f t="shared" si="673"/>
        <v>0.1011264767362057</v>
      </c>
      <c r="L837" s="18">
        <f t="shared" si="674"/>
        <v>6.6666666666666671E-3</v>
      </c>
      <c r="M837" s="6">
        <f t="shared" si="675"/>
        <v>19.482335917325905</v>
      </c>
      <c r="N837" s="6">
        <f t="shared" si="709"/>
        <v>7.5981110077571024E-2</v>
      </c>
      <c r="O837" s="6">
        <f t="shared" si="676"/>
        <v>872511.52841476444</v>
      </c>
      <c r="P837" s="6">
        <f>IF($B837&lt;$D$12,0,IF('Plot Data'!X787&gt;0,'Plot Data'!X787,MAX(0,MIN($D$15,$O837))))</f>
        <v>7870.3703703703704</v>
      </c>
      <c r="Q837" s="97">
        <f t="shared" si="677"/>
        <v>3850.614045281653</v>
      </c>
      <c r="R837" s="97">
        <f t="shared" si="678"/>
        <v>4019.7563250887179</v>
      </c>
      <c r="S837" s="6">
        <f t="shared" si="679"/>
        <v>15.842719008356397</v>
      </c>
      <c r="T837" s="6"/>
      <c r="U837" s="6"/>
      <c r="V837" s="6">
        <f t="shared" si="680"/>
        <v>3.639616908969507</v>
      </c>
      <c r="W837" s="149">
        <f t="shared" si="710"/>
        <v>0.563192355636845</v>
      </c>
      <c r="X837" s="97">
        <f t="shared" si="681"/>
        <v>3661.6120015782053</v>
      </c>
      <c r="Y837" s="6">
        <f t="shared" si="682"/>
        <v>6.8957896115816757</v>
      </c>
      <c r="Z837" s="6">
        <f t="shared" si="683"/>
        <v>18.382504713305632</v>
      </c>
      <c r="AA837" s="6">
        <f t="shared" si="684"/>
        <v>26.204000524010365</v>
      </c>
      <c r="AB837" s="6">
        <f t="shared" si="685"/>
        <v>1.2726276382863437</v>
      </c>
      <c r="AC837" s="6">
        <f t="shared" si="686"/>
        <v>3.6849002326232485</v>
      </c>
      <c r="AD837" s="6">
        <f t="array" ref="AD837">SUM(($A837-A807:A837=J807:J837)*(N807:N837))</f>
        <v>0.12408119473291851</v>
      </c>
      <c r="AE837" s="6">
        <f t="shared" si="659"/>
        <v>7489269.84075992</v>
      </c>
      <c r="AF837" s="6">
        <f t="shared" si="711"/>
        <v>1061108.8038473886</v>
      </c>
      <c r="AG837" s="6">
        <f t="shared" si="712"/>
        <v>244846.77213253913</v>
      </c>
      <c r="AH837" s="6">
        <f t="shared" si="687"/>
        <v>4056878.4960224661</v>
      </c>
      <c r="AI837" s="6">
        <f t="shared" si="688"/>
        <v>1018456.1954493633</v>
      </c>
      <c r="AJ837" s="6">
        <f t="shared" si="689"/>
        <v>67.872593823107209</v>
      </c>
      <c r="AK837" s="6">
        <f t="shared" si="690"/>
        <v>107.63930496114433</v>
      </c>
      <c r="AL837" s="6">
        <f t="shared" si="691"/>
        <v>31.611813939852524</v>
      </c>
      <c r="AM837" s="6">
        <f t="shared" si="663"/>
        <v>207.12371272410405</v>
      </c>
      <c r="AN837" s="6">
        <f t="shared" si="692"/>
        <v>1107772.4495954204</v>
      </c>
      <c r="AO837" s="6">
        <f t="shared" si="693"/>
        <v>10730.15924009736</v>
      </c>
      <c r="AP837" s="6">
        <f t="shared" si="694"/>
        <v>0.15961481977085765</v>
      </c>
      <c r="AQ837" s="14">
        <f t="shared" si="695"/>
        <v>16</v>
      </c>
      <c r="AR837" s="146">
        <f t="shared" si="696"/>
        <v>0</v>
      </c>
      <c r="AS837" s="146">
        <f t="shared" si="697"/>
        <v>0.53</v>
      </c>
      <c r="AT837" s="146">
        <f t="shared" si="698"/>
        <v>1</v>
      </c>
      <c r="AU837" s="77">
        <f t="shared" si="699"/>
        <v>0</v>
      </c>
      <c r="AV837" s="77">
        <f t="shared" si="700"/>
        <v>10.899419266788117</v>
      </c>
      <c r="AW837" s="77">
        <f t="shared" si="701"/>
        <v>0.5736536456204272</v>
      </c>
      <c r="AX837" s="77">
        <f t="shared" si="702"/>
        <v>0.64820422348867746</v>
      </c>
      <c r="AY837" s="6">
        <f t="shared" si="665"/>
        <v>12.121277135897222</v>
      </c>
      <c r="AZ837" s="6">
        <f t="shared" si="703"/>
        <v>965235.95081634016</v>
      </c>
      <c r="BA837" s="6">
        <f t="shared" si="704"/>
        <v>15.629117692521374</v>
      </c>
      <c r="BB837" s="6">
        <f t="shared" si="705"/>
        <v>2137165.927997604</v>
      </c>
      <c r="BC837" s="6">
        <f t="shared" si="706"/>
        <v>427433.18559952127</v>
      </c>
      <c r="BD837" s="6">
        <f t="shared" si="707"/>
        <v>85480.838366485579</v>
      </c>
      <c r="BE837" s="6">
        <f t="shared" si="708"/>
        <v>5501047.4444444384</v>
      </c>
      <c r="BF837" s="6">
        <f t="shared" si="713"/>
        <v>4056878.4960224661</v>
      </c>
      <c r="BG837" s="6"/>
      <c r="BH837" s="6"/>
      <c r="BI837" s="51">
        <f t="shared" si="664"/>
        <v>0.17437688903560927</v>
      </c>
      <c r="BT837" s="18"/>
    </row>
    <row r="838" spans="1:72">
      <c r="A838">
        <f t="shared" si="661"/>
        <v>815</v>
      </c>
      <c r="B838" s="30">
        <f t="shared" si="662"/>
        <v>44584</v>
      </c>
      <c r="C838" s="14">
        <f t="shared" si="666"/>
        <v>16</v>
      </c>
      <c r="D838" s="14">
        <f t="shared" si="667"/>
        <v>4</v>
      </c>
      <c r="E838" s="14">
        <f t="shared" si="668"/>
        <v>4</v>
      </c>
      <c r="F838" s="53">
        <f t="shared" si="669"/>
        <v>44584</v>
      </c>
      <c r="G838" s="66">
        <f t="shared" si="670"/>
        <v>3.2</v>
      </c>
      <c r="H838" s="66">
        <f t="shared" si="660"/>
        <v>0.1</v>
      </c>
      <c r="I838" s="172">
        <f t="shared" si="671"/>
        <v>3.8999999999999998E-3</v>
      </c>
      <c r="J838" s="14">
        <f t="shared" si="672"/>
        <v>6</v>
      </c>
      <c r="K838" s="18">
        <f t="shared" si="673"/>
        <v>0.10095053156867642</v>
      </c>
      <c r="L838" s="18">
        <f t="shared" si="674"/>
        <v>6.6666666666666671E-3</v>
      </c>
      <c r="M838" s="6">
        <f t="shared" si="675"/>
        <v>17.928764905163611</v>
      </c>
      <c r="N838" s="6">
        <f t="shared" si="709"/>
        <v>6.992218313013808E-2</v>
      </c>
      <c r="O838" s="6">
        <f t="shared" si="676"/>
        <v>864655.86504567787</v>
      </c>
      <c r="P838" s="6">
        <f>IF($B838&lt;$D$12,0,IF('Plot Data'!X788&gt;0,'Plot Data'!X788,MAX(0,MIN($D$15,$O838))))</f>
        <v>7870.3703703703704</v>
      </c>
      <c r="Q838" s="97">
        <f t="shared" si="677"/>
        <v>3850.5193754997099</v>
      </c>
      <c r="R838" s="97">
        <f t="shared" si="678"/>
        <v>4019.850994870661</v>
      </c>
      <c r="S838" s="6">
        <f t="shared" si="679"/>
        <v>14.567394659427219</v>
      </c>
      <c r="T838" s="6"/>
      <c r="U838" s="6"/>
      <c r="V838" s="6">
        <f t="shared" si="680"/>
        <v>3.3613702457363903</v>
      </c>
      <c r="W838" s="149">
        <f t="shared" si="710"/>
        <v>0.56318462387052282</v>
      </c>
      <c r="X838" s="97">
        <f t="shared" si="681"/>
        <v>3661.2953204313867</v>
      </c>
      <c r="Y838" s="6">
        <f t="shared" si="682"/>
        <v>6.3631381914317195</v>
      </c>
      <c r="Z838" s="6">
        <f t="shared" si="683"/>
        <v>16.929819804860152</v>
      </c>
      <c r="AA838" s="6">
        <f t="shared" si="684"/>
        <v>24.179925127440534</v>
      </c>
      <c r="AB838" s="6">
        <f t="shared" si="685"/>
        <v>1.1738738300810534</v>
      </c>
      <c r="AC838" s="6">
        <f t="shared" si="686"/>
        <v>3.4184407826502072</v>
      </c>
      <c r="AD838" s="6">
        <f t="array" ref="AD838">SUM(($A838-A808:A838=J808:J838)*(N808:N838))</f>
        <v>0.11445269843290269</v>
      </c>
      <c r="AE838" s="6">
        <f t="shared" si="659"/>
        <v>7489269.7263072217</v>
      </c>
      <c r="AF838" s="6">
        <f t="shared" si="711"/>
        <v>1057243.7170772294</v>
      </c>
      <c r="AG838" s="6">
        <f t="shared" si="712"/>
        <v>245032.63481736174</v>
      </c>
      <c r="AH838" s="6">
        <f t="shared" si="687"/>
        <v>4060539.7913428973</v>
      </c>
      <c r="AI838" s="6">
        <f t="shared" si="688"/>
        <v>1022476.046444234</v>
      </c>
      <c r="AJ838" s="6">
        <f t="shared" si="689"/>
        <v>62.508400731978952</v>
      </c>
      <c r="AK838" s="6">
        <f t="shared" si="690"/>
        <v>99.215325808482902</v>
      </c>
      <c r="AL838" s="6">
        <f t="shared" si="691"/>
        <v>29.252794288850467</v>
      </c>
      <c r="AM838" s="6">
        <f t="shared" si="663"/>
        <v>190.97652082931234</v>
      </c>
      <c r="AN838" s="6">
        <f t="shared" si="692"/>
        <v>1103786.5601046511</v>
      </c>
      <c r="AO838" s="6">
        <f t="shared" si="693"/>
        <v>10730.273692795794</v>
      </c>
      <c r="AP838" s="6">
        <f t="shared" si="694"/>
        <v>0.14741658929675136</v>
      </c>
      <c r="AQ838" s="14">
        <f t="shared" si="695"/>
        <v>16</v>
      </c>
      <c r="AR838" s="146">
        <f t="shared" si="696"/>
        <v>0</v>
      </c>
      <c r="AS838" s="146">
        <f t="shared" si="697"/>
        <v>0.53</v>
      </c>
      <c r="AT838" s="146">
        <f t="shared" si="698"/>
        <v>1</v>
      </c>
      <c r="AU838" s="77">
        <f t="shared" si="699"/>
        <v>0</v>
      </c>
      <c r="AV838" s="77">
        <f t="shared" si="700"/>
        <v>10.045877887382227</v>
      </c>
      <c r="AW838" s="77">
        <f t="shared" si="701"/>
        <v>0.52873041512538033</v>
      </c>
      <c r="AX838" s="77">
        <f t="shared" si="702"/>
        <v>0.59813498999458148</v>
      </c>
      <c r="AY838" s="6">
        <f t="shared" si="665"/>
        <v>11.17274329250219</v>
      </c>
      <c r="AZ838" s="6">
        <f t="shared" si="703"/>
        <v>965247.12355963269</v>
      </c>
      <c r="BA838" s="6">
        <f t="shared" si="704"/>
        <v>14.424515066036422</v>
      </c>
      <c r="BB838" s="6">
        <f t="shared" si="705"/>
        <v>2137183.8567625093</v>
      </c>
      <c r="BC838" s="6">
        <f t="shared" si="706"/>
        <v>427436.77135250228</v>
      </c>
      <c r="BD838" s="6">
        <f t="shared" si="707"/>
        <v>85482.012240315657</v>
      </c>
      <c r="BE838" s="6">
        <f t="shared" si="708"/>
        <v>5508917.8148148088</v>
      </c>
      <c r="BF838" s="6">
        <f t="shared" si="713"/>
        <v>4060539.7913428973</v>
      </c>
      <c r="BG838" s="6"/>
      <c r="BH838" s="6"/>
      <c r="BI838" s="51">
        <f t="shared" si="664"/>
        <v>0.17388562563318338</v>
      </c>
      <c r="BT838" s="18"/>
    </row>
    <row r="839" spans="1:72">
      <c r="A839">
        <f t="shared" si="661"/>
        <v>816</v>
      </c>
      <c r="B839" s="30">
        <f t="shared" si="662"/>
        <v>44585</v>
      </c>
      <c r="C839" s="14">
        <f t="shared" si="666"/>
        <v>16</v>
      </c>
      <c r="D839" s="14">
        <f t="shared" si="667"/>
        <v>4</v>
      </c>
      <c r="E839" s="14">
        <f t="shared" si="668"/>
        <v>4</v>
      </c>
      <c r="F839" s="53">
        <f t="shared" si="669"/>
        <v>44585</v>
      </c>
      <c r="G839" s="66">
        <f t="shared" si="670"/>
        <v>3.2</v>
      </c>
      <c r="H839" s="66">
        <f t="shared" si="660"/>
        <v>0.1</v>
      </c>
      <c r="I839" s="172">
        <f t="shared" si="671"/>
        <v>3.8999999999999998E-3</v>
      </c>
      <c r="J839" s="14">
        <f t="shared" si="672"/>
        <v>6</v>
      </c>
      <c r="K839" s="18">
        <f t="shared" si="673"/>
        <v>0.10077442235273276</v>
      </c>
      <c r="L839" s="18">
        <f t="shared" si="674"/>
        <v>6.6666666666666671E-3</v>
      </c>
      <c r="M839" s="6">
        <f t="shared" si="675"/>
        <v>16.492633751438696</v>
      </c>
      <c r="N839" s="6">
        <f t="shared" si="709"/>
        <v>6.432127163061091E-2</v>
      </c>
      <c r="O839" s="6">
        <f t="shared" si="676"/>
        <v>856799.12250362523</v>
      </c>
      <c r="P839" s="6">
        <f>IF($B839&lt;$D$12,0,IF('Plot Data'!X789&gt;0,'Plot Data'!X789,MAX(0,MIN($D$15,$O839))))</f>
        <v>7870.3703703703704</v>
      </c>
      <c r="Q839" s="97">
        <f t="shared" si="677"/>
        <v>3850.4317653502931</v>
      </c>
      <c r="R839" s="97">
        <f t="shared" si="678"/>
        <v>4019.9386050200774</v>
      </c>
      <c r="S839" s="6">
        <f t="shared" si="679"/>
        <v>13.389426435024276</v>
      </c>
      <c r="T839" s="6"/>
      <c r="U839" s="6"/>
      <c r="V839" s="6">
        <f t="shared" si="680"/>
        <v>3.103207316414418</v>
      </c>
      <c r="W839" s="149">
        <f t="shared" si="710"/>
        <v>0.56317749143836093</v>
      </c>
      <c r="X839" s="97">
        <f t="shared" si="681"/>
        <v>3660.9987675431903</v>
      </c>
      <c r="Y839" s="6">
        <f t="shared" si="682"/>
        <v>5.8693691504052667</v>
      </c>
      <c r="Z839" s="6">
        <f t="shared" si="683"/>
        <v>15.585868733860725</v>
      </c>
      <c r="AA839" s="6">
        <f t="shared" si="684"/>
        <v>22.303602771540014</v>
      </c>
      <c r="AB839" s="6">
        <f t="shared" si="685"/>
        <v>1.0823653690951456</v>
      </c>
      <c r="AC839" s="6">
        <f t="shared" si="686"/>
        <v>3.170051101872839</v>
      </c>
      <c r="AD839" s="6">
        <f t="array" ref="AD839">SUM(($A839-A809:A839=J809:J839)*(N809:N839))</f>
        <v>0.10553062348677669</v>
      </c>
      <c r="AE839" s="6">
        <f t="shared" si="659"/>
        <v>7489269.6207765983</v>
      </c>
      <c r="AF839" s="6">
        <f t="shared" si="711"/>
        <v>1053379.895885444</v>
      </c>
      <c r="AG839" s="6">
        <f t="shared" si="712"/>
        <v>245218.96460785242</v>
      </c>
      <c r="AH839" s="6">
        <f t="shared" si="687"/>
        <v>4064200.7901104405</v>
      </c>
      <c r="AI839" s="6">
        <f t="shared" si="688"/>
        <v>1026495.985049254</v>
      </c>
      <c r="AJ839" s="6">
        <f t="shared" si="689"/>
        <v>57.54579659915165</v>
      </c>
      <c r="AK839" s="6">
        <f t="shared" si="690"/>
        <v>91.415226401708466</v>
      </c>
      <c r="AL839" s="6">
        <f t="shared" si="691"/>
        <v>27.059577932585999</v>
      </c>
      <c r="AM839" s="6">
        <f t="shared" si="663"/>
        <v>176.0206009334461</v>
      </c>
      <c r="AN839" s="6">
        <f t="shared" si="692"/>
        <v>1099797.9645226549</v>
      </c>
      <c r="AO839" s="6">
        <f t="shared" si="693"/>
        <v>10730.379223419281</v>
      </c>
      <c r="AP839" s="6">
        <f t="shared" si="694"/>
        <v>0.13609844288267986</v>
      </c>
      <c r="AQ839" s="14">
        <f t="shared" si="695"/>
        <v>16</v>
      </c>
      <c r="AR839" s="146">
        <f t="shared" si="696"/>
        <v>0</v>
      </c>
      <c r="AS839" s="146">
        <f t="shared" si="697"/>
        <v>0.53</v>
      </c>
      <c r="AT839" s="146">
        <f t="shared" si="698"/>
        <v>1</v>
      </c>
      <c r="AU839" s="77">
        <f t="shared" si="699"/>
        <v>0</v>
      </c>
      <c r="AV839" s="77">
        <f t="shared" si="700"/>
        <v>9.2555911231493866</v>
      </c>
      <c r="AW839" s="77">
        <f t="shared" si="701"/>
        <v>0.4871363749025992</v>
      </c>
      <c r="AX839" s="77">
        <f t="shared" si="702"/>
        <v>0.55172070013809515</v>
      </c>
      <c r="AY839" s="6">
        <f t="shared" si="665"/>
        <v>10.29444819819008</v>
      </c>
      <c r="AZ839" s="6">
        <f t="shared" si="703"/>
        <v>965257.41800783086</v>
      </c>
      <c r="BA839" s="6">
        <f t="shared" si="704"/>
        <v>13.307642019985776</v>
      </c>
      <c r="BB839" s="6">
        <f t="shared" si="705"/>
        <v>2137200.3493962609</v>
      </c>
      <c r="BC839" s="6">
        <f t="shared" si="706"/>
        <v>427440.06987925258</v>
      </c>
      <c r="BD839" s="6">
        <f t="shared" si="707"/>
        <v>85483.094605684746</v>
      </c>
      <c r="BE839" s="6">
        <f t="shared" si="708"/>
        <v>5516788.1851851791</v>
      </c>
      <c r="BF839" s="6">
        <f t="shared" si="713"/>
        <v>4064200.7901104405</v>
      </c>
      <c r="BG839" s="6"/>
      <c r="BH839" s="6"/>
      <c r="BI839" s="51">
        <f t="shared" si="664"/>
        <v>0.17339459336471832</v>
      </c>
      <c r="BT839" s="18"/>
    </row>
    <row r="840" spans="1:72">
      <c r="A840">
        <f t="shared" si="661"/>
        <v>817</v>
      </c>
      <c r="B840" s="30">
        <f t="shared" si="662"/>
        <v>44586</v>
      </c>
      <c r="C840" s="14">
        <f t="shared" si="666"/>
        <v>16</v>
      </c>
      <c r="D840" s="14">
        <f t="shared" si="667"/>
        <v>4</v>
      </c>
      <c r="E840" s="14">
        <f t="shared" si="668"/>
        <v>4</v>
      </c>
      <c r="F840" s="53">
        <f t="shared" si="669"/>
        <v>44586</v>
      </c>
      <c r="G840" s="66">
        <f t="shared" si="670"/>
        <v>3.2</v>
      </c>
      <c r="H840" s="66">
        <f t="shared" si="660"/>
        <v>0.1</v>
      </c>
      <c r="I840" s="172">
        <f t="shared" si="671"/>
        <v>3.8999999999999998E-3</v>
      </c>
      <c r="J840" s="14">
        <f t="shared" si="672"/>
        <v>6</v>
      </c>
      <c r="K840" s="18">
        <f t="shared" si="673"/>
        <v>0.10059814194762087</v>
      </c>
      <c r="L840" s="18">
        <f t="shared" si="674"/>
        <v>6.6666666666666671E-3</v>
      </c>
      <c r="M840" s="6">
        <f t="shared" si="675"/>
        <v>15.165599322720583</v>
      </c>
      <c r="N840" s="6">
        <f t="shared" si="709"/>
        <v>5.9145837358610273E-2</v>
      </c>
      <c r="O840" s="6">
        <f t="shared" si="676"/>
        <v>848941.3749641357</v>
      </c>
      <c r="P840" s="6">
        <f>IF($B840&lt;$D$12,0,IF('Plot Data'!X790&gt;0,'Plot Data'!X790,MAX(0,MIN($D$15,$O840))))</f>
        <v>7870.3703703703704</v>
      </c>
      <c r="Q840" s="97">
        <f t="shared" si="677"/>
        <v>3850.350718239923</v>
      </c>
      <c r="R840" s="97">
        <f t="shared" si="678"/>
        <v>4020.0196521304479</v>
      </c>
      <c r="S840" s="6">
        <f t="shared" si="679"/>
        <v>12.301826161728897</v>
      </c>
      <c r="T840" s="6"/>
      <c r="U840" s="6"/>
      <c r="V840" s="6">
        <f t="shared" si="680"/>
        <v>2.8637731609916863</v>
      </c>
      <c r="W840" s="149">
        <f t="shared" si="710"/>
        <v>0.56317091440796108</v>
      </c>
      <c r="X840" s="97">
        <f t="shared" si="681"/>
        <v>3660.7211589240192</v>
      </c>
      <c r="Y840" s="6">
        <f t="shared" si="682"/>
        <v>5.4118268454757281</v>
      </c>
      <c r="Z840" s="6">
        <f t="shared" si="683"/>
        <v>14.34301192413089</v>
      </c>
      <c r="AA840" s="6">
        <f t="shared" si="684"/>
        <v>20.564942012807766</v>
      </c>
      <c r="AB840" s="6">
        <f t="shared" si="685"/>
        <v>0.99760455684034011</v>
      </c>
      <c r="AC840" s="6">
        <f t="shared" si="686"/>
        <v>2.9385982794533483</v>
      </c>
      <c r="AD840" s="6">
        <f t="array" ref="AD840">SUM(($A840-A810:A840=J810:J840)*(N810:N840))</f>
        <v>9.7266444291933166E-2</v>
      </c>
      <c r="AE840" s="6">
        <f t="shared" si="659"/>
        <v>7489269.5235101543</v>
      </c>
      <c r="AF840" s="6">
        <f t="shared" si="711"/>
        <v>1049517.2433410422</v>
      </c>
      <c r="AG840" s="6">
        <f t="shared" si="712"/>
        <v>245405.73039400735</v>
      </c>
      <c r="AH840" s="6">
        <f t="shared" si="687"/>
        <v>4067861.5112693645</v>
      </c>
      <c r="AI840" s="6">
        <f t="shared" si="688"/>
        <v>1030516.0047013845</v>
      </c>
      <c r="AJ840" s="6">
        <f t="shared" si="689"/>
        <v>52.956557152265603</v>
      </c>
      <c r="AK840" s="6">
        <f t="shared" si="690"/>
        <v>84.195691756191252</v>
      </c>
      <c r="AL840" s="6">
        <f t="shared" si="691"/>
        <v>25.021317765681058</v>
      </c>
      <c r="AM840" s="6">
        <f t="shared" si="663"/>
        <v>162.1735666741379</v>
      </c>
      <c r="AN840" s="6">
        <f t="shared" si="692"/>
        <v>1095806.860237662</v>
      </c>
      <c r="AO840" s="6">
        <f t="shared" si="693"/>
        <v>10730.476489863573</v>
      </c>
      <c r="AP840" s="6">
        <f t="shared" si="694"/>
        <v>0.1256010616650331</v>
      </c>
      <c r="AQ840" s="14">
        <f t="shared" si="695"/>
        <v>16</v>
      </c>
      <c r="AR840" s="146">
        <f t="shared" si="696"/>
        <v>0</v>
      </c>
      <c r="AS840" s="146">
        <f t="shared" si="697"/>
        <v>0.53</v>
      </c>
      <c r="AT840" s="146">
        <f t="shared" si="698"/>
        <v>1</v>
      </c>
      <c r="AU840" s="77">
        <f t="shared" si="699"/>
        <v>0</v>
      </c>
      <c r="AV840" s="77">
        <f t="shared" si="700"/>
        <v>8.524164271747086</v>
      </c>
      <c r="AW840" s="77">
        <f t="shared" si="701"/>
        <v>0.44864022482879401</v>
      </c>
      <c r="AX840" s="77">
        <f t="shared" si="702"/>
        <v>0.50871172347471838</v>
      </c>
      <c r="AY840" s="6">
        <f t="shared" si="665"/>
        <v>9.4815162200505991</v>
      </c>
      <c r="AZ840" s="6">
        <f t="shared" si="703"/>
        <v>965266.89952405088</v>
      </c>
      <c r="BA840" s="6">
        <f t="shared" si="704"/>
        <v>12.272521824592591</v>
      </c>
      <c r="BB840" s="6">
        <f t="shared" si="705"/>
        <v>2137215.5149955838</v>
      </c>
      <c r="BC840" s="6">
        <f t="shared" si="706"/>
        <v>427443.10299911711</v>
      </c>
      <c r="BD840" s="6">
        <f t="shared" si="707"/>
        <v>85484.092210241593</v>
      </c>
      <c r="BE840" s="6">
        <f t="shared" si="708"/>
        <v>5524658.5555555495</v>
      </c>
      <c r="BF840" s="6">
        <f t="shared" si="713"/>
        <v>4067861.5112693645</v>
      </c>
      <c r="BG840" s="6"/>
      <c r="BH840" s="6"/>
      <c r="BI840" s="51">
        <f t="shared" si="664"/>
        <v>0.17290377515057445</v>
      </c>
      <c r="BT840" s="18"/>
    </row>
    <row r="841" spans="1:72">
      <c r="A841">
        <f t="shared" si="661"/>
        <v>818</v>
      </c>
      <c r="B841" s="30">
        <f t="shared" si="662"/>
        <v>44587</v>
      </c>
      <c r="C841" s="14">
        <f t="shared" si="666"/>
        <v>16</v>
      </c>
      <c r="D841" s="14">
        <f t="shared" si="667"/>
        <v>4</v>
      </c>
      <c r="E841" s="14">
        <f t="shared" si="668"/>
        <v>4</v>
      </c>
      <c r="F841" s="53">
        <f t="shared" si="669"/>
        <v>44587</v>
      </c>
      <c r="G841" s="66">
        <f t="shared" si="670"/>
        <v>3.2</v>
      </c>
      <c r="H841" s="66">
        <f t="shared" si="660"/>
        <v>0.1</v>
      </c>
      <c r="I841" s="172">
        <f t="shared" si="671"/>
        <v>3.8999999999999998E-3</v>
      </c>
      <c r="J841" s="14">
        <f t="shared" si="672"/>
        <v>6</v>
      </c>
      <c r="K841" s="18">
        <f t="shared" si="673"/>
        <v>0.10042168362848808</v>
      </c>
      <c r="L841" s="18">
        <f t="shared" si="674"/>
        <v>6.6666666666666671E-3</v>
      </c>
      <c r="M841" s="6">
        <f t="shared" si="675"/>
        <v>13.939868533925242</v>
      </c>
      <c r="N841" s="6">
        <f t="shared" si="709"/>
        <v>5.4365487282308445E-2</v>
      </c>
      <c r="O841" s="6">
        <f t="shared" si="676"/>
        <v>841082.6918964088</v>
      </c>
      <c r="P841" s="6">
        <f>IF($B841&lt;$D$12,0,IF('Plot Data'!X791&gt;0,'Plot Data'!X791,MAX(0,MIN($D$15,$O841))))</f>
        <v>7870.3703703703704</v>
      </c>
      <c r="Q841" s="97">
        <f t="shared" si="677"/>
        <v>3850.2757701762312</v>
      </c>
      <c r="R841" s="97">
        <f t="shared" si="678"/>
        <v>4020.0946001941388</v>
      </c>
      <c r="S841" s="6">
        <f t="shared" si="679"/>
        <v>11.298071540164971</v>
      </c>
      <c r="T841" s="6"/>
      <c r="U841" s="6"/>
      <c r="V841" s="6">
        <f t="shared" si="680"/>
        <v>2.6417969937602712</v>
      </c>
      <c r="W841" s="149">
        <f t="shared" si="710"/>
        <v>0.56316485186318566</v>
      </c>
      <c r="X841" s="97">
        <f t="shared" si="681"/>
        <v>3660.4613734943114</v>
      </c>
      <c r="Y841" s="6">
        <f t="shared" si="682"/>
        <v>4.9880227842017009</v>
      </c>
      <c r="Z841" s="6">
        <f t="shared" si="683"/>
        <v>13.194107001150957</v>
      </c>
      <c r="AA841" s="6">
        <f t="shared" si="684"/>
        <v>18.954486579966463</v>
      </c>
      <c r="AB841" s="6">
        <f t="shared" si="685"/>
        <v>0.91912523566528148</v>
      </c>
      <c r="AC841" s="6">
        <f t="shared" si="686"/>
        <v>2.7230134793229297</v>
      </c>
      <c r="AD841" s="6">
        <f t="array" ref="AD841">SUM(($A841-A811:A841=J811:J841)*(N811:N841))</f>
        <v>8.9614710477364939E-2</v>
      </c>
      <c r="AE841" s="6">
        <f t="shared" si="659"/>
        <v>7489269.4338954436</v>
      </c>
      <c r="AF841" s="6">
        <f t="shared" si="711"/>
        <v>1045655.6694993258</v>
      </c>
      <c r="AG841" s="6">
        <f t="shared" si="712"/>
        <v>245592.90299369552</v>
      </c>
      <c r="AH841" s="6">
        <f t="shared" si="687"/>
        <v>4071521.972642859</v>
      </c>
      <c r="AI841" s="6">
        <f t="shared" si="688"/>
        <v>1034536.0993015786</v>
      </c>
      <c r="AJ841" s="6">
        <f t="shared" si="689"/>
        <v>48.714295900838181</v>
      </c>
      <c r="AK841" s="6">
        <f t="shared" si="690"/>
        <v>77.516186941710458</v>
      </c>
      <c r="AL841" s="6">
        <f t="shared" si="691"/>
        <v>23.127814811546045</v>
      </c>
      <c r="AM841" s="6">
        <f t="shared" si="663"/>
        <v>149.35829765409468</v>
      </c>
      <c r="AN841" s="6">
        <f t="shared" si="692"/>
        <v>1091813.4311603112</v>
      </c>
      <c r="AO841" s="6">
        <f t="shared" si="693"/>
        <v>10730.566104574051</v>
      </c>
      <c r="AP841" s="6">
        <f t="shared" si="694"/>
        <v>0.11586880188510154</v>
      </c>
      <c r="AQ841" s="14">
        <f t="shared" si="695"/>
        <v>16</v>
      </c>
      <c r="AR841" s="146">
        <f t="shared" si="696"/>
        <v>0</v>
      </c>
      <c r="AS841" s="146">
        <f t="shared" si="697"/>
        <v>0.53</v>
      </c>
      <c r="AT841" s="146">
        <f t="shared" si="698"/>
        <v>1</v>
      </c>
      <c r="AU841" s="77">
        <f t="shared" si="699"/>
        <v>0</v>
      </c>
      <c r="AV841" s="77">
        <f t="shared" si="700"/>
        <v>7.8474849074988757</v>
      </c>
      <c r="AW841" s="77">
        <f t="shared" si="701"/>
        <v>0.4130255214473092</v>
      </c>
      <c r="AX841" s="77">
        <f t="shared" si="702"/>
        <v>0.46887414171495978</v>
      </c>
      <c r="AY841" s="6">
        <f t="shared" si="665"/>
        <v>8.7293845706611446</v>
      </c>
      <c r="AZ841" s="6">
        <f t="shared" si="703"/>
        <v>965275.6289086215</v>
      </c>
      <c r="BA841" s="6">
        <f t="shared" si="704"/>
        <v>11.313552842758197</v>
      </c>
      <c r="BB841" s="6">
        <f t="shared" si="705"/>
        <v>2137229.4548641178</v>
      </c>
      <c r="BC841" s="6">
        <f t="shared" si="706"/>
        <v>427445.89097282389</v>
      </c>
      <c r="BD841" s="6">
        <f t="shared" si="707"/>
        <v>85485.011335477262</v>
      </c>
      <c r="BE841" s="6">
        <f t="shared" si="708"/>
        <v>5532528.9259259198</v>
      </c>
      <c r="BF841" s="6">
        <f t="shared" si="713"/>
        <v>4071521.972642859</v>
      </c>
      <c r="BG841" s="6"/>
      <c r="BH841" s="6"/>
      <c r="BI841" s="51">
        <f t="shared" si="664"/>
        <v>0.17241315510014915</v>
      </c>
      <c r="BT841" s="18"/>
    </row>
    <row r="842" spans="1:72">
      <c r="A842">
        <f t="shared" si="661"/>
        <v>819</v>
      </c>
      <c r="B842" s="30">
        <f t="shared" si="662"/>
        <v>44588</v>
      </c>
      <c r="C842" s="14">
        <f t="shared" si="666"/>
        <v>16</v>
      </c>
      <c r="D842" s="14">
        <f t="shared" si="667"/>
        <v>4</v>
      </c>
      <c r="E842" s="14">
        <f t="shared" si="668"/>
        <v>4</v>
      </c>
      <c r="F842" s="53">
        <f t="shared" si="669"/>
        <v>44588</v>
      </c>
      <c r="G842" s="66">
        <f t="shared" si="670"/>
        <v>3.2</v>
      </c>
      <c r="H842" s="66">
        <f t="shared" si="660"/>
        <v>0.1</v>
      </c>
      <c r="I842" s="172">
        <f t="shared" si="671"/>
        <v>3.8999999999999998E-3</v>
      </c>
      <c r="J842" s="14">
        <f t="shared" si="672"/>
        <v>6</v>
      </c>
      <c r="K842" s="18">
        <f t="shared" si="673"/>
        <v>0.10024504105990491</v>
      </c>
      <c r="L842" s="18">
        <f t="shared" si="674"/>
        <v>6.6666666666666671E-3</v>
      </c>
      <c r="M842" s="6">
        <f t="shared" si="675"/>
        <v>12.808165367639884</v>
      </c>
      <c r="N842" s="6">
        <f t="shared" si="709"/>
        <v>4.9951844933795543E-2</v>
      </c>
      <c r="O842" s="6">
        <f t="shared" si="676"/>
        <v>833223.13833220117</v>
      </c>
      <c r="P842" s="6">
        <f>IF($B842&lt;$D$12,0,IF('Plot Data'!X792&gt;0,'Plot Data'!X792,MAX(0,MIN($D$15,$O842))))</f>
        <v>7870.3703703703704</v>
      </c>
      <c r="Q842" s="97">
        <f t="shared" si="677"/>
        <v>3850.2064878025831</v>
      </c>
      <c r="R842" s="97">
        <f t="shared" si="678"/>
        <v>4020.1638825677878</v>
      </c>
      <c r="S842" s="6">
        <f t="shared" si="679"/>
        <v>10.372077861584582</v>
      </c>
      <c r="T842" s="6"/>
      <c r="U842" s="6"/>
      <c r="V842" s="6">
        <f t="shared" si="680"/>
        <v>2.4360875060553013</v>
      </c>
      <c r="W842" s="149">
        <f t="shared" si="710"/>
        <v>0.56315926571292341</v>
      </c>
      <c r="X842" s="97">
        <f t="shared" si="681"/>
        <v>3660.2183502202552</v>
      </c>
      <c r="Y842" s="6">
        <f t="shared" si="682"/>
        <v>4.5956261783264081</v>
      </c>
      <c r="Z842" s="6">
        <f t="shared" si="683"/>
        <v>12.132479458176467</v>
      </c>
      <c r="AA842" s="6">
        <f t="shared" si="684"/>
        <v>17.463379477640348</v>
      </c>
      <c r="AB842" s="6">
        <f t="shared" si="685"/>
        <v>0.84649099024300756</v>
      </c>
      <c r="AC842" s="6">
        <f t="shared" si="686"/>
        <v>2.5222888362876148</v>
      </c>
      <c r="AD842" s="6">
        <f t="array" ref="AD842">SUM(($A842-A812:A842=J812:J842)*(N812:N842))</f>
        <v>8.2532871548693237E-2</v>
      </c>
      <c r="AE842" s="6">
        <f t="shared" si="659"/>
        <v>7489269.3513625721</v>
      </c>
      <c r="AF842" s="6">
        <f t="shared" si="711"/>
        <v>1041795.0909336617</v>
      </c>
      <c r="AG842" s="6">
        <f t="shared" si="712"/>
        <v>245780.45504377177</v>
      </c>
      <c r="AH842" s="6">
        <f t="shared" si="687"/>
        <v>4075182.1909930794</v>
      </c>
      <c r="AI842" s="6">
        <f t="shared" si="688"/>
        <v>1038556.2631841464</v>
      </c>
      <c r="AJ842" s="6">
        <f t="shared" si="689"/>
        <v>44.794355631975193</v>
      </c>
      <c r="AK842" s="6">
        <f t="shared" si="690"/>
        <v>71.338795932003563</v>
      </c>
      <c r="AL842" s="6">
        <f t="shared" si="691"/>
        <v>21.369484093952746</v>
      </c>
      <c r="AM842" s="6">
        <f t="shared" si="663"/>
        <v>137.50263565793151</v>
      </c>
      <c r="AN842" s="6">
        <f t="shared" si="692"/>
        <v>1087817.8485722358</v>
      </c>
      <c r="AO842" s="6">
        <f t="shared" si="693"/>
        <v>10730.6486374456</v>
      </c>
      <c r="AP842" s="6">
        <f t="shared" si="694"/>
        <v>0.10684949148552343</v>
      </c>
      <c r="AQ842" s="14">
        <f t="shared" si="695"/>
        <v>16</v>
      </c>
      <c r="AR842" s="146">
        <f t="shared" si="696"/>
        <v>0</v>
      </c>
      <c r="AS842" s="146">
        <f t="shared" si="697"/>
        <v>0.53</v>
      </c>
      <c r="AT842" s="146">
        <f t="shared" si="698"/>
        <v>1</v>
      </c>
      <c r="AU842" s="77">
        <f t="shared" si="699"/>
        <v>0</v>
      </c>
      <c r="AV842" s="77">
        <f t="shared" si="700"/>
        <v>7.2217065037999033</v>
      </c>
      <c r="AW842" s="77">
        <f t="shared" si="701"/>
        <v>0.38008981598946856</v>
      </c>
      <c r="AX842" s="77">
        <f t="shared" si="702"/>
        <v>0.43198886076268228</v>
      </c>
      <c r="AY842" s="6">
        <f t="shared" si="665"/>
        <v>8.033785180552055</v>
      </c>
      <c r="AZ842" s="6">
        <f t="shared" si="703"/>
        <v>965283.66269380203</v>
      </c>
      <c r="BA842" s="6">
        <f t="shared" si="704"/>
        <v>10.425487410277128</v>
      </c>
      <c r="BB842" s="6">
        <f t="shared" si="705"/>
        <v>2137242.2630294855</v>
      </c>
      <c r="BC842" s="6">
        <f t="shared" si="706"/>
        <v>427448.45260589744</v>
      </c>
      <c r="BD842" s="6">
        <f t="shared" si="707"/>
        <v>85485.857826467502</v>
      </c>
      <c r="BE842" s="6">
        <f t="shared" si="708"/>
        <v>5540399.2962962901</v>
      </c>
      <c r="BF842" s="6">
        <f t="shared" si="713"/>
        <v>4075182.1909930794</v>
      </c>
      <c r="BG842" s="6"/>
      <c r="BH842" s="6"/>
      <c r="BI842" s="51">
        <f t="shared" si="664"/>
        <v>0.17192271843489998</v>
      </c>
      <c r="BT842" s="18"/>
    </row>
    <row r="843" spans="1:72">
      <c r="A843">
        <f t="shared" si="661"/>
        <v>820</v>
      </c>
      <c r="B843" s="30">
        <f t="shared" si="662"/>
        <v>44589</v>
      </c>
      <c r="C843" s="14">
        <f t="shared" si="666"/>
        <v>16</v>
      </c>
      <c r="D843" s="14">
        <f t="shared" si="667"/>
        <v>4</v>
      </c>
      <c r="E843" s="14">
        <f t="shared" si="668"/>
        <v>4</v>
      </c>
      <c r="F843" s="53">
        <f t="shared" si="669"/>
        <v>44589</v>
      </c>
      <c r="G843" s="66">
        <f t="shared" si="670"/>
        <v>3.2</v>
      </c>
      <c r="H843" s="66">
        <f t="shared" si="660"/>
        <v>0.1</v>
      </c>
      <c r="I843" s="172">
        <f t="shared" si="671"/>
        <v>3.8999999999999998E-3</v>
      </c>
      <c r="J843" s="14">
        <f t="shared" si="672"/>
        <v>6</v>
      </c>
      <c r="K843" s="18">
        <f t="shared" si="673"/>
        <v>0.10006820827087964</v>
      </c>
      <c r="L843" s="18">
        <f t="shared" si="674"/>
        <v>6.6666666666666671E-3</v>
      </c>
      <c r="M843" s="6">
        <f t="shared" si="675"/>
        <v>11.763699625150876</v>
      </c>
      <c r="N843" s="6">
        <f t="shared" si="709"/>
        <v>4.5878428538088413E-2</v>
      </c>
      <c r="O843" s="6">
        <f t="shared" si="676"/>
        <v>825362.7751215864</v>
      </c>
      <c r="P843" s="6">
        <f>IF($B843&lt;$D$12,0,IF('Plot Data'!X793&gt;0,'Plot Data'!X793,MAX(0,MIN($D$15,$O843))))</f>
        <v>7870.3703703703704</v>
      </c>
      <c r="Q843" s="97">
        <f t="shared" si="677"/>
        <v>3850.1424665385262</v>
      </c>
      <c r="R843" s="97">
        <f t="shared" si="678"/>
        <v>4020.2279038318447</v>
      </c>
      <c r="S843" s="6">
        <f t="shared" si="679"/>
        <v>9.5181712319621301</v>
      </c>
      <c r="T843" s="6"/>
      <c r="U843" s="6"/>
      <c r="V843" s="6">
        <f t="shared" si="680"/>
        <v>2.2455283931887471</v>
      </c>
      <c r="W843" s="149">
        <f t="shared" si="710"/>
        <v>0.56315412051079239</v>
      </c>
      <c r="X843" s="97">
        <f t="shared" si="681"/>
        <v>3659.9910853440074</v>
      </c>
      <c r="Y843" s="6">
        <f t="shared" si="682"/>
        <v>4.232454951215038</v>
      </c>
      <c r="Z843" s="6">
        <f t="shared" si="683"/>
        <v>11.151894827140195</v>
      </c>
      <c r="AA843" s="6">
        <f t="shared" si="684"/>
        <v>16.083328814617143</v>
      </c>
      <c r="AB843" s="6">
        <f t="shared" si="685"/>
        <v>0.77929343669303619</v>
      </c>
      <c r="AC843" s="6">
        <f t="shared" si="686"/>
        <v>2.3354744620479844</v>
      </c>
      <c r="AD843" s="6">
        <f t="array" ref="AD843">SUM(($A843-A813:A843=J813:J843)*(N813:N843))</f>
        <v>7.5981110077571024E-2</v>
      </c>
      <c r="AE843" s="6">
        <f t="shared" si="659"/>
        <v>7489269.2753814617</v>
      </c>
      <c r="AF843" s="6">
        <f t="shared" si="711"/>
        <v>1037935.4302958912</v>
      </c>
      <c r="AG843" s="6">
        <f t="shared" si="712"/>
        <v>245968.36089657311</v>
      </c>
      <c r="AH843" s="6">
        <f t="shared" si="687"/>
        <v>4078842.1820784234</v>
      </c>
      <c r="AI843" s="6">
        <f t="shared" si="688"/>
        <v>1042576.4910879782</v>
      </c>
      <c r="AJ843" s="6">
        <f t="shared" si="689"/>
        <v>41.173705478770835</v>
      </c>
      <c r="AK843" s="6">
        <f t="shared" si="690"/>
        <v>65.628068507833575</v>
      </c>
      <c r="AL843" s="6">
        <f t="shared" si="691"/>
        <v>19.737321958520226</v>
      </c>
      <c r="AM843" s="6">
        <f t="shared" si="663"/>
        <v>126.53909594512464</v>
      </c>
      <c r="AN843" s="6">
        <f t="shared" si="692"/>
        <v>1083820.2719266319</v>
      </c>
      <c r="AO843" s="6">
        <f t="shared" si="693"/>
        <v>10730.724618555678</v>
      </c>
      <c r="AP843" s="6">
        <f t="shared" si="694"/>
        <v>9.8494236150145298E-2</v>
      </c>
      <c r="AQ843" s="14">
        <f t="shared" si="695"/>
        <v>16</v>
      </c>
      <c r="AR843" s="146">
        <f t="shared" si="696"/>
        <v>0</v>
      </c>
      <c r="AS843" s="146">
        <f t="shared" si="697"/>
        <v>0.53</v>
      </c>
      <c r="AT843" s="146">
        <f t="shared" si="698"/>
        <v>1</v>
      </c>
      <c r="AU843" s="77">
        <f t="shared" si="699"/>
        <v>0</v>
      </c>
      <c r="AV843" s="77">
        <f t="shared" si="700"/>
        <v>6.6432328750795078</v>
      </c>
      <c r="AW843" s="77">
        <f t="shared" si="701"/>
        <v>0.34964383553050038</v>
      </c>
      <c r="AX843" s="77">
        <f t="shared" si="702"/>
        <v>0.39785076541421355</v>
      </c>
      <c r="AY843" s="6">
        <f t="shared" si="665"/>
        <v>7.3907274760242219</v>
      </c>
      <c r="AZ843" s="6">
        <f t="shared" si="703"/>
        <v>965291.05342127802</v>
      </c>
      <c r="BA843" s="6">
        <f t="shared" si="704"/>
        <v>9.603411724824193</v>
      </c>
      <c r="BB843" s="6">
        <f t="shared" si="705"/>
        <v>2137254.0267291106</v>
      </c>
      <c r="BC843" s="6">
        <f t="shared" si="706"/>
        <v>427450.80534582247</v>
      </c>
      <c r="BD843" s="6">
        <f t="shared" si="707"/>
        <v>85486.63711990419</v>
      </c>
      <c r="BE843" s="6">
        <f t="shared" si="708"/>
        <v>5548269.6666666605</v>
      </c>
      <c r="BF843" s="6">
        <f t="shared" si="713"/>
        <v>4078842.1820784234</v>
      </c>
      <c r="BG843" s="6"/>
      <c r="BH843" s="6"/>
      <c r="BI843" s="51">
        <f t="shared" si="664"/>
        <v>0.17143245141590524</v>
      </c>
      <c r="BT843" s="18"/>
    </row>
    <row r="844" spans="1:72">
      <c r="A844">
        <f t="shared" si="661"/>
        <v>821</v>
      </c>
      <c r="B844" s="30">
        <f t="shared" si="662"/>
        <v>44590</v>
      </c>
      <c r="C844" s="14">
        <f t="shared" si="666"/>
        <v>16</v>
      </c>
      <c r="D844" s="14">
        <f t="shared" si="667"/>
        <v>4</v>
      </c>
      <c r="E844" s="14">
        <f t="shared" si="668"/>
        <v>4</v>
      </c>
      <c r="F844" s="53">
        <f t="shared" si="669"/>
        <v>44590</v>
      </c>
      <c r="G844" s="66">
        <f t="shared" si="670"/>
        <v>3.2</v>
      </c>
      <c r="H844" s="66">
        <f t="shared" si="660"/>
        <v>0.1</v>
      </c>
      <c r="I844" s="172">
        <f t="shared" si="671"/>
        <v>3.8999999999999998E-3</v>
      </c>
      <c r="J844" s="14">
        <f t="shared" si="672"/>
        <v>6</v>
      </c>
      <c r="K844" s="18">
        <f t="shared" si="673"/>
        <v>9.989117963129561E-2</v>
      </c>
      <c r="L844" s="18">
        <f t="shared" si="674"/>
        <v>6.6666666666666671E-3</v>
      </c>
      <c r="M844" s="6">
        <f t="shared" si="675"/>
        <v>10.800137336627072</v>
      </c>
      <c r="N844" s="6">
        <f t="shared" si="709"/>
        <v>4.212053561284558E-2</v>
      </c>
      <c r="O844" s="6">
        <f t="shared" si="676"/>
        <v>817501.65917602926</v>
      </c>
      <c r="P844" s="6">
        <f>IF($B844&lt;$D$12,0,IF('Plot Data'!X794&gt;0,'Plot Data'!X794,MAX(0,MIN($D$15,$O844))))</f>
        <v>7870.3703703703704</v>
      </c>
      <c r="Q844" s="97">
        <f t="shared" si="677"/>
        <v>3850.0833288212698</v>
      </c>
      <c r="R844" s="97">
        <f t="shared" si="678"/>
        <v>4020.2870415491002</v>
      </c>
      <c r="S844" s="6">
        <f t="shared" si="679"/>
        <v>8.7310632390416583</v>
      </c>
      <c r="T844" s="6"/>
      <c r="U844" s="6"/>
      <c r="V844" s="6">
        <f t="shared" si="680"/>
        <v>2.0690740975854154</v>
      </c>
      <c r="W844" s="149">
        <f t="shared" si="710"/>
        <v>0.56314938328524256</v>
      </c>
      <c r="X844" s="97">
        <f t="shared" si="681"/>
        <v>3659.7786297083908</v>
      </c>
      <c r="Y844" s="6">
        <f t="shared" si="682"/>
        <v>3.8964671834651812</v>
      </c>
      <c r="Z844" s="6">
        <f t="shared" si="683"/>
        <v>10.246532294111908</v>
      </c>
      <c r="AA844" s="6">
        <f t="shared" si="684"/>
        <v>14.806575297167688</v>
      </c>
      <c r="AB844" s="6">
        <f t="shared" si="685"/>
        <v>0.71715059620654442</v>
      </c>
      <c r="AC844" s="6">
        <f t="shared" si="686"/>
        <v>2.161675560818181</v>
      </c>
      <c r="AD844" s="6">
        <f t="array" ref="AD844">SUM(($A844-A814:A844=J814:J844)*(N814:N844))</f>
        <v>6.992218313013808E-2</v>
      </c>
      <c r="AE844" s="6">
        <f t="shared" si="659"/>
        <v>7489269.205459279</v>
      </c>
      <c r="AF844" s="6">
        <f t="shared" si="711"/>
        <v>1034076.615903831</v>
      </c>
      <c r="AG844" s="6">
        <f t="shared" si="712"/>
        <v>246156.59652158839</v>
      </c>
      <c r="AH844" s="6">
        <f t="shared" si="687"/>
        <v>4082501.960708132</v>
      </c>
      <c r="AI844" s="6">
        <f t="shared" si="688"/>
        <v>1046596.7781295273</v>
      </c>
      <c r="AJ844" s="6">
        <f t="shared" si="689"/>
        <v>37.830843337820816</v>
      </c>
      <c r="AK844" s="6">
        <f t="shared" si="690"/>
        <v>60.350874908571249</v>
      </c>
      <c r="AL844" s="6">
        <f t="shared" si="691"/>
        <v>18.22287481077845</v>
      </c>
      <c r="AM844" s="6">
        <f t="shared" si="663"/>
        <v>116.40459305717052</v>
      </c>
      <c r="AN844" s="6">
        <f t="shared" si="692"/>
        <v>1079820.8496031242</v>
      </c>
      <c r="AO844" s="6">
        <f t="shared" si="693"/>
        <v>10730.794540738809</v>
      </c>
      <c r="AP844" s="6">
        <f t="shared" si="694"/>
        <v>9.075723449261984E-2</v>
      </c>
      <c r="AQ844" s="14">
        <f t="shared" si="695"/>
        <v>16</v>
      </c>
      <c r="AR844" s="146">
        <f t="shared" si="696"/>
        <v>0</v>
      </c>
      <c r="AS844" s="146">
        <f t="shared" si="697"/>
        <v>0.53</v>
      </c>
      <c r="AT844" s="146">
        <f t="shared" si="698"/>
        <v>1</v>
      </c>
      <c r="AU844" s="77">
        <f t="shared" si="699"/>
        <v>0</v>
      </c>
      <c r="AV844" s="77">
        <f t="shared" si="700"/>
        <v>6.1087034071918511</v>
      </c>
      <c r="AW844" s="77">
        <f t="shared" si="701"/>
        <v>0.32151070564167639</v>
      </c>
      <c r="AX844" s="77">
        <f t="shared" si="702"/>
        <v>0.36626791524572699</v>
      </c>
      <c r="AY844" s="6">
        <f t="shared" si="665"/>
        <v>6.7964820280792546</v>
      </c>
      <c r="AZ844" s="6">
        <f t="shared" si="703"/>
        <v>965297.84990330611</v>
      </c>
      <c r="BA844" s="6">
        <f t="shared" si="704"/>
        <v>8.8427267094209263</v>
      </c>
      <c r="BB844" s="6">
        <f t="shared" si="705"/>
        <v>2137264.8268664475</v>
      </c>
      <c r="BC844" s="6">
        <f t="shared" si="706"/>
        <v>427452.96537328977</v>
      </c>
      <c r="BD844" s="6">
        <f t="shared" si="707"/>
        <v>85487.354270500393</v>
      </c>
      <c r="BE844" s="6">
        <f t="shared" si="708"/>
        <v>5556140.0370370308</v>
      </c>
      <c r="BF844" s="6">
        <f t="shared" si="713"/>
        <v>4082501.960708132</v>
      </c>
      <c r="BG844" s="6"/>
      <c r="BH844" s="6"/>
      <c r="BI844" s="51">
        <f t="shared" si="664"/>
        <v>0.17094234127572785</v>
      </c>
      <c r="BT844" s="18"/>
    </row>
    <row r="845" spans="1:72">
      <c r="A845">
        <f t="shared" si="661"/>
        <v>822</v>
      </c>
      <c r="B845" s="30">
        <f t="shared" si="662"/>
        <v>44591</v>
      </c>
      <c r="C845" s="14">
        <f t="shared" si="666"/>
        <v>16</v>
      </c>
      <c r="D845" s="14">
        <f t="shared" si="667"/>
        <v>4</v>
      </c>
      <c r="E845" s="14">
        <f t="shared" si="668"/>
        <v>4</v>
      </c>
      <c r="F845" s="53">
        <f t="shared" si="669"/>
        <v>44591</v>
      </c>
      <c r="G845" s="66">
        <f t="shared" si="670"/>
        <v>3.2</v>
      </c>
      <c r="H845" s="66">
        <f t="shared" si="660"/>
        <v>0.1</v>
      </c>
      <c r="I845" s="172">
        <f t="shared" si="671"/>
        <v>3.8999999999999998E-3</v>
      </c>
      <c r="J845" s="14">
        <f t="shared" si="672"/>
        <v>6</v>
      </c>
      <c r="K845" s="18">
        <f t="shared" si="673"/>
        <v>9.971394982970043E-2</v>
      </c>
      <c r="L845" s="18">
        <f t="shared" si="674"/>
        <v>6.6666666666666671E-3</v>
      </c>
      <c r="M845" s="6">
        <f t="shared" si="675"/>
        <v>9.9115727594863792</v>
      </c>
      <c r="N845" s="6">
        <f t="shared" si="709"/>
        <v>3.8655133761996877E-2</v>
      </c>
      <c r="O845" s="6">
        <f t="shared" si="676"/>
        <v>809639.84369925782</v>
      </c>
      <c r="P845" s="6">
        <f>IF($B845&lt;$D$12,0,IF('Plot Data'!X795&gt;0,'Plot Data'!X795,MAX(0,MIN($D$15,$O845))))</f>
        <v>7870.3703703703704</v>
      </c>
      <c r="Q845" s="97">
        <f t="shared" si="677"/>
        <v>3850.0287224435374</v>
      </c>
      <c r="R845" s="97">
        <f t="shared" si="678"/>
        <v>4020.3416479268335</v>
      </c>
      <c r="S845" s="6">
        <f t="shared" si="679"/>
        <v>8.0058269992830322</v>
      </c>
      <c r="T845" s="6"/>
      <c r="U845" s="6"/>
      <c r="V845" s="6">
        <f t="shared" si="680"/>
        <v>1.9057457602033481</v>
      </c>
      <c r="W845" s="149">
        <f t="shared" si="710"/>
        <v>0.56314502337953731</v>
      </c>
      <c r="X845" s="97">
        <f t="shared" si="681"/>
        <v>3659.5800861756916</v>
      </c>
      <c r="Y845" s="6">
        <f t="shared" si="682"/>
        <v>3.5857529810327224</v>
      </c>
      <c r="Z845" s="6">
        <f t="shared" si="683"/>
        <v>9.410959700120701</v>
      </c>
      <c r="AA845" s="6">
        <f t="shared" si="684"/>
        <v>13.625861327924344</v>
      </c>
      <c r="AB845" s="6">
        <f t="shared" si="685"/>
        <v>0.65970535005754782</v>
      </c>
      <c r="AC845" s="6">
        <f t="shared" si="686"/>
        <v>2.0000496537944179</v>
      </c>
      <c r="AD845" s="6">
        <f t="array" ref="AD845">SUM(($A845-A815:A845=J815:J845)*(N815:N845))</f>
        <v>6.432127163061091E-2</v>
      </c>
      <c r="AE845" s="6">
        <f t="shared" si="659"/>
        <v>7489269.1411380069</v>
      </c>
      <c r="AF845" s="6">
        <f t="shared" si="711"/>
        <v>1030218.5813543882</v>
      </c>
      <c r="AG845" s="6">
        <f t="shared" si="712"/>
        <v>246345.139412096</v>
      </c>
      <c r="AH845" s="6">
        <f t="shared" si="687"/>
        <v>4086161.5407943078</v>
      </c>
      <c r="AI845" s="6">
        <f t="shared" si="688"/>
        <v>1050617.1197774541</v>
      </c>
      <c r="AJ845" s="6">
        <f t="shared" si="689"/>
        <v>34.745703416153773</v>
      </c>
      <c r="AK845" s="6">
        <f t="shared" si="690"/>
        <v>55.476267930710065</v>
      </c>
      <c r="AL845" s="6">
        <f t="shared" si="691"/>
        <v>16.818209235410968</v>
      </c>
      <c r="AM845" s="6">
        <f t="shared" si="663"/>
        <v>107.04018058227481</v>
      </c>
      <c r="AN845" s="6">
        <f t="shared" si="692"/>
        <v>1075819.7196191601</v>
      </c>
      <c r="AO845" s="6">
        <f t="shared" si="693"/>
        <v>10730.85886201044</v>
      </c>
      <c r="AP845" s="6">
        <f t="shared" si="694"/>
        <v>8.3595602092308194E-2</v>
      </c>
      <c r="AQ845" s="14">
        <f t="shared" si="695"/>
        <v>16</v>
      </c>
      <c r="AR845" s="146">
        <f t="shared" si="696"/>
        <v>0</v>
      </c>
      <c r="AS845" s="146">
        <f t="shared" si="697"/>
        <v>0.53</v>
      </c>
      <c r="AT845" s="146">
        <f t="shared" si="698"/>
        <v>1</v>
      </c>
      <c r="AU845" s="77">
        <f t="shared" si="699"/>
        <v>0</v>
      </c>
      <c r="AV845" s="77">
        <f t="shared" si="700"/>
        <v>5.6149790454650885</v>
      </c>
      <c r="AW845" s="77">
        <f t="shared" si="701"/>
        <v>0.29552521291921513</v>
      </c>
      <c r="AX845" s="77">
        <f t="shared" si="702"/>
        <v>0.33706078021707586</v>
      </c>
      <c r="AY845" s="6">
        <f t="shared" si="665"/>
        <v>6.2475650386013797</v>
      </c>
      <c r="AZ845" s="6">
        <f t="shared" si="703"/>
        <v>965304.09746834473</v>
      </c>
      <c r="BA845" s="6">
        <f t="shared" si="704"/>
        <v>8.1391298160056724</v>
      </c>
      <c r="BB845" s="6">
        <f t="shared" si="705"/>
        <v>2137274.738439207</v>
      </c>
      <c r="BC845" s="6">
        <f t="shared" si="706"/>
        <v>427454.94768784166</v>
      </c>
      <c r="BD845" s="6">
        <f t="shared" si="707"/>
        <v>85488.013975850452</v>
      </c>
      <c r="BE845" s="6">
        <f t="shared" si="708"/>
        <v>5564010.4074074011</v>
      </c>
      <c r="BF845" s="6">
        <f t="shared" si="713"/>
        <v>4086161.5407943078</v>
      </c>
      <c r="BG845" s="6"/>
      <c r="BH845" s="6"/>
      <c r="BI845" s="51">
        <f t="shared" si="664"/>
        <v>0.1704523761543584</v>
      </c>
      <c r="BT845" s="18"/>
    </row>
    <row r="846" spans="1:72">
      <c r="A846">
        <f t="shared" si="661"/>
        <v>823</v>
      </c>
      <c r="B846" s="30">
        <f t="shared" si="662"/>
        <v>44592</v>
      </c>
      <c r="C846" s="14">
        <f t="shared" si="666"/>
        <v>16</v>
      </c>
      <c r="D846" s="14">
        <f t="shared" si="667"/>
        <v>4</v>
      </c>
      <c r="E846" s="14">
        <f t="shared" si="668"/>
        <v>4</v>
      </c>
      <c r="F846" s="53">
        <f t="shared" si="669"/>
        <v>44592</v>
      </c>
      <c r="G846" s="66">
        <f t="shared" si="670"/>
        <v>3.2</v>
      </c>
      <c r="H846" s="66">
        <f t="shared" si="660"/>
        <v>0.1</v>
      </c>
      <c r="I846" s="172">
        <f t="shared" si="671"/>
        <v>3.8999999999999998E-3</v>
      </c>
      <c r="J846" s="14">
        <f t="shared" si="672"/>
        <v>6</v>
      </c>
      <c r="K846" s="18">
        <f t="shared" si="673"/>
        <v>9.9536513852380229E-2</v>
      </c>
      <c r="L846" s="18">
        <f t="shared" si="674"/>
        <v>6.6666666666666671E-3</v>
      </c>
      <c r="M846" s="6">
        <f t="shared" si="675"/>
        <v>9.0925018956589039</v>
      </c>
      <c r="N846" s="6">
        <f t="shared" si="709"/>
        <v>3.5460757393069725E-2</v>
      </c>
      <c r="O846" s="6">
        <f t="shared" si="676"/>
        <v>801777.37840640917</v>
      </c>
      <c r="P846" s="6">
        <f>IF($B846&lt;$D$12,0,IF('Plot Data'!X796&gt;0,'Plot Data'!X796,MAX(0,MIN($D$15,$O846))))</f>
        <v>7870.3703703703704</v>
      </c>
      <c r="Q846" s="97">
        <f t="shared" si="677"/>
        <v>3849.9783189832938</v>
      </c>
      <c r="R846" s="97">
        <f t="shared" si="678"/>
        <v>4020.3920513870767</v>
      </c>
      <c r="S846" s="6">
        <f t="shared" si="679"/>
        <v>7.3378745232423137</v>
      </c>
      <c r="T846" s="6"/>
      <c r="U846" s="6"/>
      <c r="V846" s="6">
        <f t="shared" si="680"/>
        <v>1.7546273724165884</v>
      </c>
      <c r="W846" s="149">
        <f t="shared" si="710"/>
        <v>0.56314101230111691</v>
      </c>
      <c r="X846" s="97">
        <f t="shared" si="681"/>
        <v>3659.3946071398236</v>
      </c>
      <c r="Y846" s="6">
        <f t="shared" si="682"/>
        <v>3.2985267502877393</v>
      </c>
      <c r="Z846" s="6">
        <f t="shared" si="683"/>
        <v>8.6401098693016589</v>
      </c>
      <c r="AA846" s="6">
        <f t="shared" si="684"/>
        <v>12.534401651093409</v>
      </c>
      <c r="AB846" s="6">
        <f t="shared" si="685"/>
        <v>0.60662397290882331</v>
      </c>
      <c r="AC846" s="6">
        <f t="shared" si="686"/>
        <v>1.8498039113440803</v>
      </c>
      <c r="AD846" s="6">
        <f t="array" ref="AD846">SUM(($A846-A816:A846=J816:J846)*(N816:N846))</f>
        <v>5.9145837358610273E-2</v>
      </c>
      <c r="AE846" s="6">
        <f t="shared" si="659"/>
        <v>7489269.0819921698</v>
      </c>
      <c r="AF846" s="6">
        <f t="shared" si="711"/>
        <v>1026361.2651608816</v>
      </c>
      <c r="AG846" s="6">
        <f t="shared" si="712"/>
        <v>246533.96849656705</v>
      </c>
      <c r="AH846" s="6">
        <f t="shared" si="687"/>
        <v>4089820.9354014476</v>
      </c>
      <c r="AI846" s="6">
        <f t="shared" si="688"/>
        <v>1054637.5118288412</v>
      </c>
      <c r="AJ846" s="6">
        <f t="shared" si="689"/>
        <v>31.899568692223273</v>
      </c>
      <c r="AK846" s="6">
        <f t="shared" si="690"/>
        <v>50.975352176009487</v>
      </c>
      <c r="AL846" s="6">
        <f t="shared" si="691"/>
        <v>15.515883459617102</v>
      </c>
      <c r="AM846" s="6">
        <f t="shared" si="663"/>
        <v>98.390804327849864</v>
      </c>
      <c r="AN846" s="6">
        <f t="shared" si="692"/>
        <v>1071817.0103000854</v>
      </c>
      <c r="AO846" s="6">
        <f t="shared" si="693"/>
        <v>10730.918007847798</v>
      </c>
      <c r="AP846" s="6">
        <f t="shared" si="694"/>
        <v>7.6969204073975561E-2</v>
      </c>
      <c r="AQ846" s="14">
        <f t="shared" si="695"/>
        <v>16</v>
      </c>
      <c r="AR846" s="146">
        <f t="shared" si="696"/>
        <v>0</v>
      </c>
      <c r="AS846" s="146">
        <f t="shared" si="697"/>
        <v>0.53</v>
      </c>
      <c r="AT846" s="146">
        <f t="shared" si="698"/>
        <v>1</v>
      </c>
      <c r="AU846" s="77">
        <f t="shared" si="699"/>
        <v>0</v>
      </c>
      <c r="AV846" s="77">
        <f t="shared" si="700"/>
        <v>5.159129010085346</v>
      </c>
      <c r="AW846" s="77">
        <f t="shared" si="701"/>
        <v>0.27153310579396556</v>
      </c>
      <c r="AX846" s="77">
        <f t="shared" si="702"/>
        <v>0.31006151452704744</v>
      </c>
      <c r="AY846" s="6">
        <f t="shared" si="665"/>
        <v>5.7407236304063591</v>
      </c>
      <c r="AZ846" s="6">
        <f t="shared" si="703"/>
        <v>965309.83819197514</v>
      </c>
      <c r="BA846" s="6">
        <f t="shared" si="704"/>
        <v>7.4885977348977963</v>
      </c>
      <c r="BB846" s="6">
        <f t="shared" si="705"/>
        <v>2137283.8309411025</v>
      </c>
      <c r="BC846" s="6">
        <f t="shared" si="706"/>
        <v>427456.76618822082</v>
      </c>
      <c r="BD846" s="6">
        <f t="shared" si="707"/>
        <v>85488.620599823364</v>
      </c>
      <c r="BE846" s="6">
        <f t="shared" si="708"/>
        <v>5571880.7777777715</v>
      </c>
      <c r="BF846" s="6">
        <f t="shared" si="713"/>
        <v>4089820.9354014476</v>
      </c>
      <c r="BG846" s="6"/>
      <c r="BH846" s="6"/>
      <c r="BI846" s="51">
        <f t="shared" si="664"/>
        <v>0.16996254503902192</v>
      </c>
      <c r="BT846" s="18"/>
    </row>
    <row r="847" spans="1:72">
      <c r="A847">
        <f t="shared" si="661"/>
        <v>824</v>
      </c>
      <c r="B847" s="30">
        <f t="shared" si="662"/>
        <v>44593</v>
      </c>
      <c r="C847" s="14">
        <f t="shared" si="666"/>
        <v>16</v>
      </c>
      <c r="D847" s="14">
        <f t="shared" si="667"/>
        <v>4</v>
      </c>
      <c r="E847" s="14">
        <f t="shared" si="668"/>
        <v>4</v>
      </c>
      <c r="F847" s="53">
        <f t="shared" si="669"/>
        <v>44593</v>
      </c>
      <c r="G847" s="66">
        <f t="shared" si="670"/>
        <v>3.2</v>
      </c>
      <c r="H847" s="66">
        <f t="shared" si="660"/>
        <v>0.1</v>
      </c>
      <c r="I847" s="172">
        <f t="shared" si="671"/>
        <v>3.8999999999999998E-3</v>
      </c>
      <c r="J847" s="14">
        <f t="shared" si="672"/>
        <v>6</v>
      </c>
      <c r="K847" s="18">
        <f t="shared" si="673"/>
        <v>9.9358866963652703E-2</v>
      </c>
      <c r="L847" s="18">
        <f t="shared" si="674"/>
        <v>6.6666666666666671E-3</v>
      </c>
      <c r="M847" s="6">
        <f t="shared" si="675"/>
        <v>8.3377974602340981</v>
      </c>
      <c r="N847" s="6">
        <f t="shared" si="709"/>
        <v>3.2517410094912984E-2</v>
      </c>
      <c r="O847" s="6">
        <f t="shared" si="676"/>
        <v>793914.30973189417</v>
      </c>
      <c r="P847" s="6">
        <f>IF($B847&lt;$D$12,0,IF('Plot Data'!X797&gt;0,'Plot Data'!X797,MAX(0,MIN($D$15,$O847))))</f>
        <v>7870.3703703703704</v>
      </c>
      <c r="Q847" s="97">
        <f t="shared" si="677"/>
        <v>3849.9318123210282</v>
      </c>
      <c r="R847" s="97">
        <f t="shared" si="678"/>
        <v>4020.4385580493426</v>
      </c>
      <c r="S847" s="6">
        <f t="shared" si="679"/>
        <v>6.7229353395819267</v>
      </c>
      <c r="T847" s="6"/>
      <c r="U847" s="6"/>
      <c r="V847" s="6">
        <f t="shared" si="680"/>
        <v>1.6148621206521725</v>
      </c>
      <c r="W847" s="149">
        <f t="shared" si="710"/>
        <v>0.56313732357986324</v>
      </c>
      <c r="X847" s="97">
        <f t="shared" si="681"/>
        <v>3659.2213921308926</v>
      </c>
      <c r="Y847" s="6">
        <f t="shared" si="682"/>
        <v>3.0331198645441169</v>
      </c>
      <c r="Z847" s="6">
        <f t="shared" si="683"/>
        <v>7.929258207589104</v>
      </c>
      <c r="AA847" s="6">
        <f t="shared" si="684"/>
        <v>11.525855485267643</v>
      </c>
      <c r="AB847" s="6">
        <f t="shared" si="685"/>
        <v>0.5575947413570097</v>
      </c>
      <c r="AC847" s="6">
        <f t="shared" si="686"/>
        <v>1.7101925914589802</v>
      </c>
      <c r="AD847" s="6">
        <f t="array" ref="AD847">SUM(($A847-A817:A847=J817:J847)*(N817:N847))</f>
        <v>5.4365487282308445E-2</v>
      </c>
      <c r="AE847" s="6">
        <f t="shared" si="659"/>
        <v>7489269.027626683</v>
      </c>
      <c r="AF847" s="6">
        <f t="shared" si="711"/>
        <v>1022504.6104132209</v>
      </c>
      <c r="AG847" s="6">
        <f t="shared" si="712"/>
        <v>246723.06405463655</v>
      </c>
      <c r="AH847" s="6">
        <f t="shared" si="687"/>
        <v>4093480.1567935785</v>
      </c>
      <c r="AI847" s="6">
        <f t="shared" si="688"/>
        <v>1058657.9503868904</v>
      </c>
      <c r="AJ847" s="6">
        <f t="shared" si="689"/>
        <v>29.274988080324153</v>
      </c>
      <c r="AK847" s="6">
        <f t="shared" si="690"/>
        <v>46.821160156973946</v>
      </c>
      <c r="AL847" s="6">
        <f t="shared" si="691"/>
        <v>14.308920122232824</v>
      </c>
      <c r="AM847" s="6">
        <f t="shared" si="663"/>
        <v>90.405068359530915</v>
      </c>
      <c r="AN847" s="6">
        <f t="shared" si="692"/>
        <v>1067812.8409099774</v>
      </c>
      <c r="AO847" s="6">
        <f t="shared" si="693"/>
        <v>10730.97237333508</v>
      </c>
      <c r="AP847" s="6">
        <f t="shared" si="694"/>
        <v>7.0840495929587632E-2</v>
      </c>
      <c r="AQ847" s="14">
        <f t="shared" si="695"/>
        <v>16</v>
      </c>
      <c r="AR847" s="146">
        <f t="shared" si="696"/>
        <v>0</v>
      </c>
      <c r="AS847" s="146">
        <f t="shared" si="697"/>
        <v>0.53</v>
      </c>
      <c r="AT847" s="146">
        <f t="shared" si="698"/>
        <v>1</v>
      </c>
      <c r="AU847" s="77">
        <f t="shared" si="699"/>
        <v>0</v>
      </c>
      <c r="AV847" s="77">
        <f t="shared" si="700"/>
        <v>4.7384182090107734</v>
      </c>
      <c r="AW847" s="77">
        <f t="shared" si="701"/>
        <v>0.24939043205319858</v>
      </c>
      <c r="AX847" s="77">
        <f t="shared" si="702"/>
        <v>0.28511326726714692</v>
      </c>
      <c r="AY847" s="6">
        <f t="shared" si="665"/>
        <v>5.272921908331119</v>
      </c>
      <c r="AZ847" s="6">
        <f t="shared" si="703"/>
        <v>965315.11111388344</v>
      </c>
      <c r="BA847" s="6">
        <f t="shared" si="704"/>
        <v>6.8873699760796239</v>
      </c>
      <c r="BB847" s="6">
        <f t="shared" si="705"/>
        <v>2137292.1687385626</v>
      </c>
      <c r="BC847" s="6">
        <f t="shared" si="706"/>
        <v>427458.43374771287</v>
      </c>
      <c r="BD847" s="6">
        <f t="shared" si="707"/>
        <v>85489.178194564724</v>
      </c>
      <c r="BE847" s="6">
        <f t="shared" si="708"/>
        <v>5579751.1481481418</v>
      </c>
      <c r="BF847" s="6">
        <f t="shared" si="713"/>
        <v>4093480.1567935785</v>
      </c>
      <c r="BG847" s="6"/>
      <c r="BH847" s="6"/>
      <c r="BI847" s="51">
        <f t="shared" si="664"/>
        <v>0.16947283770764343</v>
      </c>
      <c r="BT847" s="18"/>
    </row>
    <row r="848" spans="1:72">
      <c r="A848">
        <f t="shared" si="661"/>
        <v>825</v>
      </c>
      <c r="B848" s="30">
        <f t="shared" si="662"/>
        <v>44594</v>
      </c>
      <c r="C848" s="14">
        <f t="shared" si="666"/>
        <v>16</v>
      </c>
      <c r="D848" s="14">
        <f t="shared" si="667"/>
        <v>4</v>
      </c>
      <c r="E848" s="14">
        <f t="shared" si="668"/>
        <v>4</v>
      </c>
      <c r="F848" s="53">
        <f t="shared" si="669"/>
        <v>44594</v>
      </c>
      <c r="G848" s="66">
        <f t="shared" si="670"/>
        <v>3.2</v>
      </c>
      <c r="H848" s="66">
        <f t="shared" si="660"/>
        <v>0.1</v>
      </c>
      <c r="I848" s="172">
        <f t="shared" si="671"/>
        <v>3.8999999999999998E-3</v>
      </c>
      <c r="J848" s="14">
        <f t="shared" si="672"/>
        <v>6</v>
      </c>
      <c r="K848" s="18">
        <f t="shared" si="673"/>
        <v>9.9181004687320218E-2</v>
      </c>
      <c r="L848" s="18">
        <f t="shared" si="674"/>
        <v>6.6666666666666671E-3</v>
      </c>
      <c r="M848" s="6">
        <f t="shared" si="675"/>
        <v>7.6426852358253621</v>
      </c>
      <c r="N848" s="6">
        <f t="shared" si="709"/>
        <v>2.9806472419718909E-2</v>
      </c>
      <c r="O848" s="6">
        <f t="shared" si="676"/>
        <v>786050.68102643359</v>
      </c>
      <c r="P848" s="6">
        <f>IF($B848&lt;$D$12,0,IF('Plot Data'!X798&gt;0,'Plot Data'!X798,MAX(0,MIN($D$15,$O848))))</f>
        <v>7870.3703703703704</v>
      </c>
      <c r="Q848" s="97">
        <f t="shared" si="677"/>
        <v>3849.8889172403674</v>
      </c>
      <c r="R848" s="97">
        <f t="shared" si="678"/>
        <v>4020.4814531300026</v>
      </c>
      <c r="S848" s="6">
        <f t="shared" si="679"/>
        <v>6.15703631962241</v>
      </c>
      <c r="T848" s="6"/>
      <c r="U848" s="6"/>
      <c r="V848" s="6">
        <f t="shared" si="680"/>
        <v>1.485648916202952</v>
      </c>
      <c r="W848" s="149">
        <f t="shared" si="710"/>
        <v>0.56313393263480649</v>
      </c>
      <c r="X848" s="97">
        <f t="shared" si="681"/>
        <v>3659.0596855108802</v>
      </c>
      <c r="Y848" s="6">
        <f t="shared" si="682"/>
        <v>2.7879737067850487</v>
      </c>
      <c r="Z848" s="6">
        <f t="shared" si="683"/>
        <v>7.2740015165271235</v>
      </c>
      <c r="AA848" s="6">
        <f t="shared" si="684"/>
        <v>10.594300085783184</v>
      </c>
      <c r="AB848" s="6">
        <f t="shared" si="685"/>
        <v>0.51232661470559537</v>
      </c>
      <c r="AC848" s="6">
        <f t="shared" si="686"/>
        <v>1.5805145827349336</v>
      </c>
      <c r="AD848" s="6">
        <f t="array" ref="AD848">SUM(($A848-A818:A848=J818:J848)*(N818:N848))</f>
        <v>4.9951844933795543E-2</v>
      </c>
      <c r="AE848" s="6">
        <f t="shared" si="659"/>
        <v>7489268.9776748382</v>
      </c>
      <c r="AF848" s="6">
        <f t="shared" si="711"/>
        <v>1018648.564459661</v>
      </c>
      <c r="AG848" s="6">
        <f t="shared" si="712"/>
        <v>246912.40763744985</v>
      </c>
      <c r="AH848" s="6">
        <f t="shared" si="687"/>
        <v>4097139.2164790896</v>
      </c>
      <c r="AI848" s="6">
        <f t="shared" si="688"/>
        <v>1062678.4318400205</v>
      </c>
      <c r="AJ848" s="6">
        <f t="shared" si="689"/>
        <v>26.855698092837347</v>
      </c>
      <c r="AK848" s="6">
        <f t="shared" si="690"/>
        <v>42.988534973012293</v>
      </c>
      <c r="AL848" s="6">
        <f t="shared" si="691"/>
        <v>13.190780309269689</v>
      </c>
      <c r="AM848" s="6">
        <f t="shared" si="663"/>
        <v>83.03501337511932</v>
      </c>
      <c r="AN848" s="6">
        <f t="shared" si="692"/>
        <v>1063807.3222452227</v>
      </c>
      <c r="AO848" s="6">
        <f t="shared" si="693"/>
        <v>10731.022325180014</v>
      </c>
      <c r="AP848" s="6">
        <f t="shared" si="694"/>
        <v>6.5174372280515466E-2</v>
      </c>
      <c r="AQ848" s="14">
        <f t="shared" si="695"/>
        <v>16</v>
      </c>
      <c r="AR848" s="146">
        <f t="shared" si="696"/>
        <v>0</v>
      </c>
      <c r="AS848" s="146">
        <f t="shared" si="697"/>
        <v>0.53</v>
      </c>
      <c r="AT848" s="146">
        <f t="shared" si="698"/>
        <v>1</v>
      </c>
      <c r="AU848" s="77">
        <f t="shared" si="699"/>
        <v>0</v>
      </c>
      <c r="AV848" s="77">
        <f t="shared" si="700"/>
        <v>4.3502953191933855</v>
      </c>
      <c r="AW848" s="77">
        <f t="shared" si="701"/>
        <v>0.22896291153649392</v>
      </c>
      <c r="AX848" s="77">
        <f t="shared" si="702"/>
        <v>0.26206952843779457</v>
      </c>
      <c r="AY848" s="6">
        <f t="shared" si="665"/>
        <v>4.8413277591676733</v>
      </c>
      <c r="AZ848" s="6">
        <f t="shared" si="703"/>
        <v>965319.95244164264</v>
      </c>
      <c r="BA848" s="6">
        <f t="shared" si="704"/>
        <v>6.3319332887352049</v>
      </c>
      <c r="BB848" s="6">
        <f t="shared" si="705"/>
        <v>2137299.8114237986</v>
      </c>
      <c r="BC848" s="6">
        <f t="shared" si="706"/>
        <v>427459.96228476003</v>
      </c>
      <c r="BD848" s="6">
        <f t="shared" si="707"/>
        <v>85489.690521179422</v>
      </c>
      <c r="BE848" s="6">
        <f t="shared" si="708"/>
        <v>5587621.5185185121</v>
      </c>
      <c r="BF848" s="6">
        <f t="shared" si="713"/>
        <v>4097139.2164790896</v>
      </c>
      <c r="BG848" s="6"/>
      <c r="BH848" s="6"/>
      <c r="BI848" s="51">
        <f t="shared" si="664"/>
        <v>0.168983244675774</v>
      </c>
      <c r="BT848" s="18"/>
    </row>
    <row r="849" spans="1:72">
      <c r="A849">
        <f t="shared" si="661"/>
        <v>826</v>
      </c>
      <c r="B849" s="30">
        <f t="shared" si="662"/>
        <v>44595</v>
      </c>
      <c r="C849" s="14">
        <f t="shared" si="666"/>
        <v>16</v>
      </c>
      <c r="D849" s="14">
        <f t="shared" si="667"/>
        <v>4</v>
      </c>
      <c r="E849" s="14">
        <f t="shared" si="668"/>
        <v>4</v>
      </c>
      <c r="F849" s="53">
        <f t="shared" si="669"/>
        <v>44595</v>
      </c>
      <c r="G849" s="66">
        <f t="shared" si="670"/>
        <v>3.2</v>
      </c>
      <c r="H849" s="66">
        <f t="shared" si="660"/>
        <v>0.1</v>
      </c>
      <c r="I849" s="172">
        <f t="shared" si="671"/>
        <v>3.8999999999999998E-3</v>
      </c>
      <c r="J849" s="14">
        <f t="shared" si="672"/>
        <v>6</v>
      </c>
      <c r="K849" s="18">
        <f t="shared" si="673"/>
        <v>9.9002922789218559E-2</v>
      </c>
      <c r="L849" s="18">
        <f t="shared" si="674"/>
        <v>6.6666666666666671E-3</v>
      </c>
      <c r="M849" s="6">
        <f t="shared" si="675"/>
        <v>7.0027217488856284</v>
      </c>
      <c r="N849" s="6">
        <f t="shared" si="709"/>
        <v>2.7310614820653948E-2</v>
      </c>
      <c r="O849" s="6">
        <f t="shared" si="676"/>
        <v>778186.53274373151</v>
      </c>
      <c r="P849" s="6">
        <f>IF($B849&lt;$D$12,0,IF('Plot Data'!X799&gt;0,'Plot Data'!X799,MAX(0,MIN($D$15,$O849))))</f>
        <v>7870.3703703703704</v>
      </c>
      <c r="Q849" s="97">
        <f t="shared" si="677"/>
        <v>3849.8493681080226</v>
      </c>
      <c r="R849" s="97">
        <f t="shared" si="678"/>
        <v>4020.5210022623482</v>
      </c>
      <c r="S849" s="6">
        <f t="shared" si="679"/>
        <v>5.6364826461047253</v>
      </c>
      <c r="T849" s="6"/>
      <c r="U849" s="6"/>
      <c r="V849" s="6">
        <f t="shared" si="680"/>
        <v>1.3662391027809027</v>
      </c>
      <c r="W849" s="149">
        <f t="shared" si="710"/>
        <v>0.56313081664883302</v>
      </c>
      <c r="X849" s="97">
        <f t="shared" si="681"/>
        <v>3658.9087742590045</v>
      </c>
      <c r="Y849" s="6">
        <f t="shared" si="682"/>
        <v>2.5616330735279771</v>
      </c>
      <c r="Z849" s="6">
        <f t="shared" si="683"/>
        <v>6.670237968187279</v>
      </c>
      <c r="AA849" s="6">
        <f t="shared" si="684"/>
        <v>9.7342056794063119</v>
      </c>
      <c r="AB849" s="6">
        <f t="shared" si="685"/>
        <v>0.47054798500603506</v>
      </c>
      <c r="AC849" s="6">
        <f t="shared" si="686"/>
        <v>1.4601110499003396</v>
      </c>
      <c r="AD849" s="6">
        <f t="array" ref="AD849">SUM(($A849-A819:A849=J819:J849)*(N819:N849))</f>
        <v>4.5878428538088413E-2</v>
      </c>
      <c r="AE849" s="6">
        <f t="shared" si="659"/>
        <v>7489268.9317964092</v>
      </c>
      <c r="AF849" s="6">
        <f t="shared" si="711"/>
        <v>1014793.0786089069</v>
      </c>
      <c r="AG849" s="6">
        <f t="shared" si="712"/>
        <v>247101.98199219609</v>
      </c>
      <c r="AH849" s="6">
        <f t="shared" si="687"/>
        <v>4100798.1252533486</v>
      </c>
      <c r="AI849" s="6">
        <f t="shared" si="688"/>
        <v>1066698.9528422828</v>
      </c>
      <c r="AJ849" s="6">
        <f t="shared" si="689"/>
        <v>24.626548800007718</v>
      </c>
      <c r="AK849" s="6">
        <f t="shared" si="690"/>
        <v>39.454019276787221</v>
      </c>
      <c r="AL849" s="6">
        <f t="shared" si="691"/>
        <v>12.155338815837297</v>
      </c>
      <c r="AM849" s="6">
        <f t="shared" si="663"/>
        <v>76.235906892632244</v>
      </c>
      <c r="AN849" s="6">
        <f t="shared" si="692"/>
        <v>1059800.5571927633</v>
      </c>
      <c r="AO849" s="6">
        <f t="shared" si="693"/>
        <v>10731.068203608553</v>
      </c>
      <c r="AP849" s="6">
        <f t="shared" si="694"/>
        <v>5.9938023278976162E-2</v>
      </c>
      <c r="AQ849" s="14">
        <f t="shared" si="695"/>
        <v>16</v>
      </c>
      <c r="AR849" s="146">
        <f t="shared" si="696"/>
        <v>0</v>
      </c>
      <c r="AS849" s="146">
        <f t="shared" si="697"/>
        <v>0.53</v>
      </c>
      <c r="AT849" s="146">
        <f t="shared" si="698"/>
        <v>1</v>
      </c>
      <c r="AU849" s="77">
        <f t="shared" si="699"/>
        <v>0</v>
      </c>
      <c r="AV849" s="77">
        <f t="shared" si="700"/>
        <v>3.992381507521114</v>
      </c>
      <c r="AW849" s="77">
        <f t="shared" si="701"/>
        <v>0.21012534250111123</v>
      </c>
      <c r="AX849" s="77">
        <f t="shared" si="702"/>
        <v>0.24079350891162982</v>
      </c>
      <c r="AY849" s="6">
        <f t="shared" si="665"/>
        <v>4.4433003589338558</v>
      </c>
      <c r="AZ849" s="6">
        <f t="shared" si="703"/>
        <v>965324.39574200159</v>
      </c>
      <c r="BA849" s="6">
        <f t="shared" si="704"/>
        <v>5.8190068856513664</v>
      </c>
      <c r="BB849" s="6">
        <f t="shared" si="705"/>
        <v>2137306.8141455473</v>
      </c>
      <c r="BC849" s="6">
        <f t="shared" si="706"/>
        <v>427461.36282910983</v>
      </c>
      <c r="BD849" s="6">
        <f t="shared" si="707"/>
        <v>85490.161069164431</v>
      </c>
      <c r="BE849" s="6">
        <f t="shared" si="708"/>
        <v>5595491.8888888825</v>
      </c>
      <c r="BF849" s="6">
        <f t="shared" si="713"/>
        <v>4100798.1252533486</v>
      </c>
      <c r="BG849" s="6"/>
      <c r="BH849" s="6"/>
      <c r="BI849" s="51">
        <f t="shared" si="664"/>
        <v>0.16849375714678994</v>
      </c>
      <c r="BT849" s="18"/>
    </row>
    <row r="850" spans="1:72">
      <c r="A850">
        <f t="shared" si="661"/>
        <v>827</v>
      </c>
      <c r="B850" s="30">
        <f t="shared" si="662"/>
        <v>44596</v>
      </c>
      <c r="C850" s="14">
        <f t="shared" si="666"/>
        <v>16</v>
      </c>
      <c r="D850" s="14">
        <f t="shared" si="667"/>
        <v>4</v>
      </c>
      <c r="E850" s="14">
        <f t="shared" si="668"/>
        <v>4</v>
      </c>
      <c r="F850" s="53">
        <f t="shared" si="669"/>
        <v>44596</v>
      </c>
      <c r="G850" s="66">
        <f t="shared" si="670"/>
        <v>3.2</v>
      </c>
      <c r="H850" s="66">
        <f t="shared" si="660"/>
        <v>0.1</v>
      </c>
      <c r="I850" s="172">
        <f t="shared" si="671"/>
        <v>3.8999999999999998E-3</v>
      </c>
      <c r="J850" s="14">
        <f t="shared" si="672"/>
        <v>6</v>
      </c>
      <c r="K850" s="18">
        <f t="shared" si="673"/>
        <v>9.8824617260807643E-2</v>
      </c>
      <c r="L850" s="18">
        <f t="shared" si="674"/>
        <v>6.6666666666666671E-3</v>
      </c>
      <c r="M850" s="6">
        <f t="shared" si="675"/>
        <v>6.4137732061499717</v>
      </c>
      <c r="N850" s="6">
        <f t="shared" si="709"/>
        <v>2.5013715503984887E-2</v>
      </c>
      <c r="O850" s="6">
        <f t="shared" si="676"/>
        <v>770321.9026172068</v>
      </c>
      <c r="P850" s="6">
        <f>IF($B850&lt;$D$12,0,IF('Plot Data'!X800&gt;0,'Plot Data'!X800,MAX(0,MIN($D$15,$O850))))</f>
        <v>7870.3703703703704</v>
      </c>
      <c r="Q850" s="97">
        <f t="shared" si="677"/>
        <v>3849.8129176291391</v>
      </c>
      <c r="R850" s="97">
        <f t="shared" si="678"/>
        <v>4020.5574527412318</v>
      </c>
      <c r="S850" s="6">
        <f t="shared" si="679"/>
        <v>5.1578398716196379</v>
      </c>
      <c r="T850" s="6"/>
      <c r="U850" s="6"/>
      <c r="V850" s="6">
        <f t="shared" si="680"/>
        <v>1.255933334530333</v>
      </c>
      <c r="W850" s="149">
        <f t="shared" si="710"/>
        <v>0.56312795445097186</v>
      </c>
      <c r="X850" s="97">
        <f t="shared" si="681"/>
        <v>3658.767985845122</v>
      </c>
      <c r="Y850" s="6">
        <f t="shared" si="682"/>
        <v>2.3527399250301753</v>
      </c>
      <c r="Z850" s="6">
        <f t="shared" si="683"/>
        <v>6.1141481886602902</v>
      </c>
      <c r="AA850" s="6">
        <f t="shared" si="684"/>
        <v>8.9404117151146654</v>
      </c>
      <c r="AB850" s="6">
        <f t="shared" si="685"/>
        <v>0.43200549346508288</v>
      </c>
      <c r="AC850" s="6">
        <f t="shared" si="686"/>
        <v>1.348363179714736</v>
      </c>
      <c r="AD850" s="6">
        <f t="array" ref="AD850">SUM(($A850-A820:A850=J820:J850)*(N820:N850))</f>
        <v>4.212053561284558E-2</v>
      </c>
      <c r="AE850" s="6">
        <f t="shared" si="659"/>
        <v>7489268.8896758733</v>
      </c>
      <c r="AF850" s="6">
        <f t="shared" si="711"/>
        <v>1010938.1078514062</v>
      </c>
      <c r="AG850" s="6">
        <f t="shared" si="712"/>
        <v>247291.77099064557</v>
      </c>
      <c r="AH850" s="6">
        <f t="shared" si="687"/>
        <v>4104456.8932391936</v>
      </c>
      <c r="AI850" s="6">
        <f t="shared" si="688"/>
        <v>1070719.5102950241</v>
      </c>
      <c r="AJ850" s="6">
        <f t="shared" si="689"/>
        <v>22.573433892467222</v>
      </c>
      <c r="AK850" s="6">
        <f t="shared" si="690"/>
        <v>36.195750256867761</v>
      </c>
      <c r="AL850" s="6">
        <f t="shared" si="691"/>
        <v>11.196860593974797</v>
      </c>
      <c r="AM850" s="6">
        <f t="shared" si="663"/>
        <v>69.96604474330978</v>
      </c>
      <c r="AN850" s="6">
        <f t="shared" si="692"/>
        <v>1055792.6412548418</v>
      </c>
      <c r="AO850" s="6">
        <f t="shared" si="693"/>
        <v>10731.110324144165</v>
      </c>
      <c r="AP850" s="6">
        <f t="shared" si="694"/>
        <v>5.5100798355332312E-2</v>
      </c>
      <c r="AQ850" s="14">
        <f t="shared" si="695"/>
        <v>16</v>
      </c>
      <c r="AR850" s="146">
        <f t="shared" si="696"/>
        <v>0</v>
      </c>
      <c r="AS850" s="146">
        <f t="shared" si="697"/>
        <v>0.53</v>
      </c>
      <c r="AT850" s="146">
        <f t="shared" si="698"/>
        <v>1</v>
      </c>
      <c r="AU850" s="77">
        <f t="shared" si="699"/>
        <v>0</v>
      </c>
      <c r="AV850" s="77">
        <f t="shared" si="700"/>
        <v>3.6624597635714071</v>
      </c>
      <c r="AW850" s="77">
        <f t="shared" si="701"/>
        <v>0.19276104018796877</v>
      </c>
      <c r="AX850" s="77">
        <f t="shared" si="702"/>
        <v>0.22115755295283648</v>
      </c>
      <c r="AY850" s="6">
        <f t="shared" si="665"/>
        <v>4.0763783567122127</v>
      </c>
      <c r="AZ850" s="6">
        <f t="shared" si="703"/>
        <v>965328.47212035826</v>
      </c>
      <c r="BA850" s="6">
        <f t="shared" si="704"/>
        <v>5.3455284400344159</v>
      </c>
      <c r="BB850" s="6">
        <f t="shared" si="705"/>
        <v>2137313.2279187534</v>
      </c>
      <c r="BC850" s="6">
        <f t="shared" si="706"/>
        <v>427462.64558375103</v>
      </c>
      <c r="BD850" s="6">
        <f t="shared" si="707"/>
        <v>85490.593074657896</v>
      </c>
      <c r="BE850" s="6">
        <f t="shared" si="708"/>
        <v>5603362.2592592528</v>
      </c>
      <c r="BF850" s="6">
        <f t="shared" si="713"/>
        <v>4104456.8932391936</v>
      </c>
      <c r="BG850" s="6"/>
      <c r="BH850" s="6"/>
      <c r="BI850" s="51">
        <f t="shared" si="664"/>
        <v>0.16800436696518536</v>
      </c>
      <c r="BT850" s="18"/>
    </row>
    <row r="851" spans="1:72">
      <c r="A851">
        <f t="shared" si="661"/>
        <v>828</v>
      </c>
      <c r="B851" s="30">
        <f t="shared" si="662"/>
        <v>44597</v>
      </c>
      <c r="C851" s="14">
        <f t="shared" si="666"/>
        <v>16</v>
      </c>
      <c r="D851" s="14">
        <f t="shared" si="667"/>
        <v>4</v>
      </c>
      <c r="E851" s="14">
        <f t="shared" si="668"/>
        <v>4</v>
      </c>
      <c r="F851" s="53">
        <f t="shared" si="669"/>
        <v>44597</v>
      </c>
      <c r="G851" s="66">
        <f t="shared" si="670"/>
        <v>3.2</v>
      </c>
      <c r="H851" s="66">
        <f t="shared" si="660"/>
        <v>0.1</v>
      </c>
      <c r="I851" s="172">
        <f t="shared" si="671"/>
        <v>3.8999999999999998E-3</v>
      </c>
      <c r="J851" s="14">
        <f t="shared" si="672"/>
        <v>6</v>
      </c>
      <c r="K851" s="18">
        <f t="shared" si="673"/>
        <v>9.864608430374823E-2</v>
      </c>
      <c r="L851" s="18">
        <f t="shared" si="674"/>
        <v>6.6666666666666671E-3</v>
      </c>
      <c r="M851" s="6">
        <f t="shared" si="675"/>
        <v>5.871995631350968</v>
      </c>
      <c r="N851" s="6">
        <f t="shared" si="709"/>
        <v>2.2900782962268773E-2</v>
      </c>
      <c r="O851" s="6">
        <f t="shared" si="676"/>
        <v>762456.82582720742</v>
      </c>
      <c r="P851" s="6">
        <f>IF($B851&lt;$D$12,0,IF('Plot Data'!X801&gt;0,'Plot Data'!X801,MAX(0,MIN($D$15,$O851))))</f>
        <v>7870.3703703703704</v>
      </c>
      <c r="Q851" s="97">
        <f t="shared" si="677"/>
        <v>3849.7793356743455</v>
      </c>
      <c r="R851" s="97">
        <f t="shared" si="678"/>
        <v>4020.5910346960254</v>
      </c>
      <c r="S851" s="6">
        <f t="shared" si="679"/>
        <v>4.7179170139662983</v>
      </c>
      <c r="T851" s="6"/>
      <c r="U851" s="6"/>
      <c r="V851" s="6">
        <f t="shared" si="680"/>
        <v>1.1540786173846691</v>
      </c>
      <c r="W851" s="149">
        <f t="shared" si="710"/>
        <v>0.56312532640585544</v>
      </c>
      <c r="X851" s="97">
        <f t="shared" si="681"/>
        <v>3658.6366861893398</v>
      </c>
      <c r="Y851" s="6">
        <f t="shared" si="682"/>
        <v>2.1600274673254147</v>
      </c>
      <c r="Z851" s="6">
        <f t="shared" si="683"/>
        <v>5.6021773991085029</v>
      </c>
      <c r="AA851" s="6">
        <f t="shared" si="684"/>
        <v>8.2081043758365748</v>
      </c>
      <c r="AB851" s="6">
        <f t="shared" si="685"/>
        <v>0.39646291037945519</v>
      </c>
      <c r="AC851" s="6">
        <f t="shared" si="686"/>
        <v>1.2446900248904924</v>
      </c>
      <c r="AD851" s="6">
        <f t="array" ref="AD851">SUM(($A851-A821:A851=J821:J851)*(N821:N851))</f>
        <v>3.8655133761996877E-2</v>
      </c>
      <c r="AE851" s="6">
        <f t="shared" si="659"/>
        <v>7489268.8510207394</v>
      </c>
      <c r="AF851" s="6">
        <f t="shared" si="711"/>
        <v>1007083.6105987179</v>
      </c>
      <c r="AG851" s="6">
        <f t="shared" si="712"/>
        <v>247481.7595615132</v>
      </c>
      <c r="AH851" s="6">
        <f t="shared" si="687"/>
        <v>4108115.5299253832</v>
      </c>
      <c r="AI851" s="6">
        <f t="shared" si="688"/>
        <v>1074740.1013297201</v>
      </c>
      <c r="AJ851" s="6">
        <f t="shared" si="689"/>
        <v>20.683224657384276</v>
      </c>
      <c r="AK851" s="6">
        <f t="shared" si="690"/>
        <v>33.193360369760235</v>
      </c>
      <c r="AL851" s="6">
        <f t="shared" si="691"/>
        <v>10.309978345701763</v>
      </c>
      <c r="AM851" s="6">
        <f t="shared" si="663"/>
        <v>64.18656337284628</v>
      </c>
      <c r="AN851" s="6">
        <f t="shared" si="692"/>
        <v>1051783.663042014</v>
      </c>
      <c r="AO851" s="6">
        <f t="shared" si="693"/>
        <v>10731.148979277927</v>
      </c>
      <c r="AP851" s="6">
        <f t="shared" si="694"/>
        <v>5.0634077016833805E-2</v>
      </c>
      <c r="AQ851" s="14">
        <f t="shared" si="695"/>
        <v>16</v>
      </c>
      <c r="AR851" s="146">
        <f t="shared" si="696"/>
        <v>0</v>
      </c>
      <c r="AS851" s="146">
        <f t="shared" si="697"/>
        <v>0.53</v>
      </c>
      <c r="AT851" s="146">
        <f t="shared" si="698"/>
        <v>1</v>
      </c>
      <c r="AU851" s="77">
        <f t="shared" si="699"/>
        <v>0</v>
      </c>
      <c r="AV851" s="77">
        <f t="shared" si="700"/>
        <v>3.3584648169822953</v>
      </c>
      <c r="AW851" s="77">
        <f t="shared" si="701"/>
        <v>0.17676130615696287</v>
      </c>
      <c r="AX851" s="77">
        <f t="shared" si="702"/>
        <v>0.20304258192858896</v>
      </c>
      <c r="AY851" s="6">
        <f t="shared" si="665"/>
        <v>3.7382687050678469</v>
      </c>
      <c r="AZ851" s="6">
        <f t="shared" si="703"/>
        <v>965332.21038906334</v>
      </c>
      <c r="BA851" s="6">
        <f t="shared" si="704"/>
        <v>4.9086408224622051</v>
      </c>
      <c r="BB851" s="6">
        <f t="shared" si="705"/>
        <v>2137319.0999143845</v>
      </c>
      <c r="BC851" s="6">
        <f t="shared" si="706"/>
        <v>427463.81998287729</v>
      </c>
      <c r="BD851" s="6">
        <f t="shared" si="707"/>
        <v>85490.989537568283</v>
      </c>
      <c r="BE851" s="6">
        <f t="shared" si="708"/>
        <v>5611232.6296296231</v>
      </c>
      <c r="BF851" s="6">
        <f t="shared" si="713"/>
        <v>4108115.5299253832</v>
      </c>
      <c r="BG851" s="6"/>
      <c r="BH851" s="6"/>
      <c r="BI851" s="51">
        <f t="shared" si="664"/>
        <v>0.16751506657278592</v>
      </c>
      <c r="BT851" s="18"/>
    </row>
    <row r="852" spans="1:72">
      <c r="A852">
        <f t="shared" si="661"/>
        <v>829</v>
      </c>
      <c r="B852" s="30">
        <f t="shared" si="662"/>
        <v>44598</v>
      </c>
      <c r="C852" s="14">
        <f t="shared" si="666"/>
        <v>16</v>
      </c>
      <c r="D852" s="14">
        <f t="shared" si="667"/>
        <v>4</v>
      </c>
      <c r="E852" s="14">
        <f t="shared" si="668"/>
        <v>4</v>
      </c>
      <c r="F852" s="53">
        <f t="shared" si="669"/>
        <v>44598</v>
      </c>
      <c r="G852" s="66">
        <f t="shared" si="670"/>
        <v>3.2</v>
      </c>
      <c r="H852" s="66">
        <f t="shared" si="660"/>
        <v>0.1</v>
      </c>
      <c r="I852" s="172">
        <f t="shared" si="671"/>
        <v>3.8999999999999998E-3</v>
      </c>
      <c r="J852" s="14">
        <f t="shared" si="672"/>
        <v>6</v>
      </c>
      <c r="K852" s="18">
        <f t="shared" si="673"/>
        <v>9.846732031541125E-2</v>
      </c>
      <c r="L852" s="18">
        <f t="shared" si="674"/>
        <v>6.6666666666666671E-3</v>
      </c>
      <c r="M852" s="6">
        <f t="shared" si="675"/>
        <v>5.3738161443396741</v>
      </c>
      <c r="N852" s="6">
        <f t="shared" si="709"/>
        <v>2.0957882962924727E-2</v>
      </c>
      <c r="O852" s="6">
        <f t="shared" si="676"/>
        <v>754591.33515913878</v>
      </c>
      <c r="P852" s="6">
        <f>IF($B852&lt;$D$12,0,IF('Plot Data'!X802&gt;0,'Plot Data'!X802,MAX(0,MIN($D$15,$O852))))</f>
        <v>7870.3703703703704</v>
      </c>
      <c r="Q852" s="97">
        <f t="shared" si="677"/>
        <v>3849.7484081748798</v>
      </c>
      <c r="R852" s="97">
        <f t="shared" si="678"/>
        <v>4020.6219621954911</v>
      </c>
      <c r="S852" s="6">
        <f t="shared" si="679"/>
        <v>4.3137506375168657</v>
      </c>
      <c r="T852" s="6"/>
      <c r="U852" s="6"/>
      <c r="V852" s="6">
        <f t="shared" si="680"/>
        <v>1.060065506822808</v>
      </c>
      <c r="W852" s="149">
        <f t="shared" si="710"/>
        <v>0.56312291430996764</v>
      </c>
      <c r="X852" s="97">
        <f t="shared" si="681"/>
        <v>3658.5142777059332</v>
      </c>
      <c r="Y852" s="6">
        <f t="shared" si="682"/>
        <v>1.982314551897276</v>
      </c>
      <c r="Z852" s="6">
        <f t="shared" si="683"/>
        <v>5.1310185649199775</v>
      </c>
      <c r="AA852" s="6">
        <f t="shared" si="684"/>
        <v>7.5327952972096481</v>
      </c>
      <c r="AB852" s="6">
        <f t="shared" si="685"/>
        <v>0.36370007582635616</v>
      </c>
      <c r="AC852" s="6">
        <f t="shared" si="686"/>
        <v>1.1485464435534252</v>
      </c>
      <c r="AD852" s="6">
        <f t="array" ref="AD852">SUM(($A852-A822:A852=J822:J852)*(N822:N852))</f>
        <v>3.5460757393069725E-2</v>
      </c>
      <c r="AE852" s="6">
        <f t="shared" ref="AE852:AE886" si="714">AE851-AD852</f>
        <v>7489268.8155599823</v>
      </c>
      <c r="AF852" s="6">
        <f t="shared" si="711"/>
        <v>1003229.5484399056</v>
      </c>
      <c r="AG852" s="6">
        <f t="shared" si="712"/>
        <v>247671.93362647534</v>
      </c>
      <c r="AH852" s="6">
        <f t="shared" si="687"/>
        <v>4111774.0442030891</v>
      </c>
      <c r="AI852" s="6">
        <f t="shared" si="688"/>
        <v>1078760.7232919156</v>
      </c>
      <c r="AJ852" s="6">
        <f t="shared" si="689"/>
        <v>18.943707684906698</v>
      </c>
      <c r="AK852" s="6">
        <f t="shared" si="690"/>
        <v>30.427883561644204</v>
      </c>
      <c r="AL852" s="6">
        <f t="shared" si="691"/>
        <v>9.4896712205816254</v>
      </c>
      <c r="AM852" s="6">
        <f t="shared" si="663"/>
        <v>58.861262467132534</v>
      </c>
      <c r="AN852" s="6">
        <f t="shared" si="692"/>
        <v>1047773.7047361112</v>
      </c>
      <c r="AO852" s="6">
        <f t="shared" si="693"/>
        <v>10731.18444003532</v>
      </c>
      <c r="AP852" s="6">
        <f t="shared" si="694"/>
        <v>4.6511146411441065E-2</v>
      </c>
      <c r="AQ852" s="14">
        <f t="shared" si="695"/>
        <v>16</v>
      </c>
      <c r="AR852" s="146">
        <f t="shared" si="696"/>
        <v>0</v>
      </c>
      <c r="AS852" s="146">
        <f t="shared" si="697"/>
        <v>0.53</v>
      </c>
      <c r="AT852" s="146">
        <f t="shared" si="698"/>
        <v>1</v>
      </c>
      <c r="AU852" s="77">
        <f t="shared" si="699"/>
        <v>0</v>
      </c>
      <c r="AV852" s="77">
        <f t="shared" si="700"/>
        <v>3.0784736129904564</v>
      </c>
      <c r="AW852" s="77">
        <f t="shared" si="701"/>
        <v>0.16202492699949766</v>
      </c>
      <c r="AX852" s="77">
        <f t="shared" si="702"/>
        <v>0.18633756787834396</v>
      </c>
      <c r="AY852" s="6">
        <f t="shared" si="665"/>
        <v>3.4268361078682981</v>
      </c>
      <c r="AZ852" s="6">
        <f t="shared" si="703"/>
        <v>965335.6372251712</v>
      </c>
      <c r="BA852" s="6">
        <f t="shared" si="704"/>
        <v>4.5056795466391906</v>
      </c>
      <c r="BB852" s="6">
        <f t="shared" si="705"/>
        <v>2137324.4737305287</v>
      </c>
      <c r="BC852" s="6">
        <f t="shared" si="706"/>
        <v>427464.89474610618</v>
      </c>
      <c r="BD852" s="6">
        <f t="shared" si="707"/>
        <v>85491.353237644114</v>
      </c>
      <c r="BE852" s="6">
        <f t="shared" si="708"/>
        <v>5619102.9999999935</v>
      </c>
      <c r="BF852" s="6">
        <f t="shared" si="713"/>
        <v>4111774.0442030891</v>
      </c>
      <c r="BG852" s="6"/>
      <c r="BH852" s="6"/>
      <c r="BI852" s="51">
        <f t="shared" si="664"/>
        <v>0.16702584896772055</v>
      </c>
      <c r="BT852" s="18"/>
    </row>
    <row r="853" spans="1:72">
      <c r="A853">
        <f t="shared" si="661"/>
        <v>830</v>
      </c>
      <c r="B853" s="30">
        <f t="shared" si="662"/>
        <v>44599</v>
      </c>
      <c r="C853" s="14">
        <f t="shared" si="666"/>
        <v>16</v>
      </c>
      <c r="D853" s="14">
        <f t="shared" si="667"/>
        <v>4</v>
      </c>
      <c r="E853" s="14">
        <f t="shared" si="668"/>
        <v>4</v>
      </c>
      <c r="F853" s="53">
        <f t="shared" si="669"/>
        <v>44599</v>
      </c>
      <c r="G853" s="66">
        <f t="shared" si="670"/>
        <v>3.2</v>
      </c>
      <c r="H853" s="66">
        <f t="shared" si="660"/>
        <v>0.1</v>
      </c>
      <c r="I853" s="172">
        <f t="shared" si="671"/>
        <v>3.8999999999999998E-3</v>
      </c>
      <c r="J853" s="14">
        <f t="shared" si="672"/>
        <v>6</v>
      </c>
      <c r="K853" s="18">
        <f t="shared" si="673"/>
        <v>9.8288321875269855E-2</v>
      </c>
      <c r="L853" s="18">
        <f t="shared" si="674"/>
        <v>6.6666666666666671E-3</v>
      </c>
      <c r="M853" s="6">
        <f t="shared" si="675"/>
        <v>4.9159153267391282</v>
      </c>
      <c r="N853" s="6">
        <f t="shared" si="709"/>
        <v>1.91720697742826E-2</v>
      </c>
      <c r="O853" s="6">
        <f t="shared" si="676"/>
        <v>746725.46115289442</v>
      </c>
      <c r="P853" s="6">
        <f>IF($B853&lt;$D$12,0,IF('Plot Data'!X803&gt;0,'Plot Data'!X803,MAX(0,MIN($D$15,$O853))))</f>
        <v>7870.3703703703704</v>
      </c>
      <c r="Q853" s="97">
        <f t="shared" si="677"/>
        <v>3849.7199360823561</v>
      </c>
      <c r="R853" s="97">
        <f t="shared" si="678"/>
        <v>4020.6504342880148</v>
      </c>
      <c r="S853" s="6">
        <f t="shared" si="679"/>
        <v>3.942589871479258</v>
      </c>
      <c r="T853" s="6"/>
      <c r="U853" s="6"/>
      <c r="V853" s="6">
        <f t="shared" si="680"/>
        <v>0.9733254552598698</v>
      </c>
      <c r="W853" s="149">
        <f t="shared" si="710"/>
        <v>0.56312070129431058</v>
      </c>
      <c r="X853" s="97">
        <f t="shared" si="681"/>
        <v>3658.4001974295115</v>
      </c>
      <c r="Y853" s="6">
        <f t="shared" si="682"/>
        <v>1.8185003791317809</v>
      </c>
      <c r="Z853" s="6">
        <f t="shared" si="683"/>
        <v>4.6975965050807744</v>
      </c>
      <c r="AA853" s="6">
        <f t="shared" si="684"/>
        <v>6.910301440700767</v>
      </c>
      <c r="AB853" s="6">
        <f t="shared" si="685"/>
        <v>0.3335118984093639</v>
      </c>
      <c r="AC853" s="6">
        <f t="shared" si="686"/>
        <v>1.0594211316481505</v>
      </c>
      <c r="AD853" s="6">
        <f t="array" ref="AD853">SUM(($A853-A823:A853=J823:J853)*(N823:N853))</f>
        <v>3.2517410094912984E-2</v>
      </c>
      <c r="AE853" s="6">
        <f t="shared" si="714"/>
        <v>7489268.7830425724</v>
      </c>
      <c r="AF853" s="6">
        <f t="shared" si="711"/>
        <v>999375.88591395179</v>
      </c>
      <c r="AG853" s="6">
        <f t="shared" si="712"/>
        <v>247862.28003967289</v>
      </c>
      <c r="AH853" s="6">
        <f t="shared" si="687"/>
        <v>4115432.4444005187</v>
      </c>
      <c r="AI853" s="6">
        <f t="shared" si="688"/>
        <v>1082781.3737262036</v>
      </c>
      <c r="AJ853" s="6">
        <f t="shared" si="689"/>
        <v>17.343526127433268</v>
      </c>
      <c r="AK853" s="6">
        <f t="shared" si="690"/>
        <v>27.881666727614846</v>
      </c>
      <c r="AL853" s="6">
        <f t="shared" si="691"/>
        <v>8.7312445772479261</v>
      </c>
      <c r="AM853" s="6">
        <f t="shared" si="663"/>
        <v>53.956437432296042</v>
      </c>
      <c r="AN853" s="6">
        <f t="shared" si="692"/>
        <v>1043762.8425247747</v>
      </c>
      <c r="AO853" s="6">
        <f t="shared" si="693"/>
        <v>10731.216957445415</v>
      </c>
      <c r="AP853" s="6">
        <f t="shared" si="694"/>
        <v>4.2707085373746977E-2</v>
      </c>
      <c r="AQ853" s="14">
        <f t="shared" si="695"/>
        <v>16</v>
      </c>
      <c r="AR853" s="146">
        <f t="shared" si="696"/>
        <v>0</v>
      </c>
      <c r="AS853" s="146">
        <f t="shared" si="697"/>
        <v>0.53</v>
      </c>
      <c r="AT853" s="146">
        <f t="shared" si="698"/>
        <v>1</v>
      </c>
      <c r="AU853" s="77">
        <f t="shared" si="699"/>
        <v>0</v>
      </c>
      <c r="AV853" s="77">
        <f t="shared" si="700"/>
        <v>2.8206963204511313</v>
      </c>
      <c r="AW853" s="77">
        <f t="shared" si="701"/>
        <v>0.14845770107637532</v>
      </c>
      <c r="AX853" s="77">
        <f t="shared" si="702"/>
        <v>0.17093903563838739</v>
      </c>
      <c r="AY853" s="6">
        <f t="shared" si="665"/>
        <v>3.140093057165894</v>
      </c>
      <c r="AZ853" s="6">
        <f t="shared" si="703"/>
        <v>965338.77731822839</v>
      </c>
      <c r="BA853" s="6">
        <f t="shared" si="704"/>
        <v>4.1341608933206384</v>
      </c>
      <c r="BB853" s="6">
        <f t="shared" si="705"/>
        <v>2137329.3896458554</v>
      </c>
      <c r="BC853" s="6">
        <f t="shared" si="706"/>
        <v>427465.87792917155</v>
      </c>
      <c r="BD853" s="6">
        <f t="shared" si="707"/>
        <v>85491.686749542525</v>
      </c>
      <c r="BE853" s="6">
        <f t="shared" si="708"/>
        <v>5626973.3703703638</v>
      </c>
      <c r="BF853" s="6">
        <f t="shared" si="713"/>
        <v>4115432.4444005187</v>
      </c>
      <c r="BG853" s="6"/>
      <c r="BH853" s="6"/>
      <c r="BI853" s="51">
        <f t="shared" si="664"/>
        <v>0.16653670766599524</v>
      </c>
      <c r="BT853" s="18"/>
    </row>
    <row r="854" spans="1:72">
      <c r="A854">
        <f t="shared" si="661"/>
        <v>831</v>
      </c>
      <c r="B854" s="30">
        <f t="shared" si="662"/>
        <v>44600</v>
      </c>
      <c r="C854" s="14">
        <f t="shared" si="666"/>
        <v>16</v>
      </c>
      <c r="D854" s="14">
        <f t="shared" si="667"/>
        <v>4</v>
      </c>
      <c r="E854" s="14">
        <f t="shared" si="668"/>
        <v>4</v>
      </c>
      <c r="F854" s="53">
        <f t="shared" si="669"/>
        <v>44600</v>
      </c>
      <c r="G854" s="66">
        <f t="shared" si="670"/>
        <v>3.2</v>
      </c>
      <c r="H854" s="66">
        <f t="shared" si="660"/>
        <v>0.1</v>
      </c>
      <c r="I854" s="172">
        <f t="shared" si="671"/>
        <v>3.8999999999999998E-3</v>
      </c>
      <c r="J854" s="14">
        <f t="shared" si="672"/>
        <v>6</v>
      </c>
      <c r="K854" s="18">
        <f t="shared" si="673"/>
        <v>9.8109085732127149E-2</v>
      </c>
      <c r="L854" s="18">
        <f t="shared" si="674"/>
        <v>6.6666666666666671E-3</v>
      </c>
      <c r="M854" s="6">
        <f t="shared" si="675"/>
        <v>4.4952106202495523</v>
      </c>
      <c r="N854" s="6">
        <f t="shared" si="709"/>
        <v>1.7531321418973254E-2</v>
      </c>
      <c r="O854" s="6">
        <f t="shared" si="676"/>
        <v>738859.23224400543</v>
      </c>
      <c r="P854" s="6">
        <f>IF($B854&lt;$D$12,0,IF('Plot Data'!X804&gt;0,'Plot Data'!X804,MAX(0,MIN($D$15,$O854))))</f>
        <v>7870.3703703703704</v>
      </c>
      <c r="Q854" s="97">
        <f t="shared" si="677"/>
        <v>3849.6937343898476</v>
      </c>
      <c r="R854" s="97">
        <f t="shared" si="678"/>
        <v>4020.6766359805224</v>
      </c>
      <c r="S854" s="6">
        <f t="shared" si="679"/>
        <v>3.6018823177583386</v>
      </c>
      <c r="T854" s="6"/>
      <c r="U854" s="6"/>
      <c r="V854" s="6">
        <f t="shared" si="680"/>
        <v>0.89332830249121353</v>
      </c>
      <c r="W854" s="149">
        <f t="shared" si="710"/>
        <v>0.56311867173313612</v>
      </c>
      <c r="X854" s="97">
        <f t="shared" si="681"/>
        <v>3658.2939152213089</v>
      </c>
      <c r="Y854" s="6">
        <f t="shared" si="682"/>
        <v>1.6675594920468197</v>
      </c>
      <c r="Z854" s="6">
        <f t="shared" si="683"/>
        <v>4.2990529154717398</v>
      </c>
      <c r="AA854" s="6">
        <f t="shared" si="684"/>
        <v>6.3367260697779146</v>
      </c>
      <c r="AB854" s="6">
        <f t="shared" si="685"/>
        <v>0.3057074094330145</v>
      </c>
      <c r="AC854" s="6">
        <f t="shared" si="686"/>
        <v>0.97683474560836892</v>
      </c>
      <c r="AD854" s="6">
        <f t="array" ref="AD854">SUM(($A854-A824:A854=J824:J854)*(N824:N854))</f>
        <v>2.9806472419718909E-2</v>
      </c>
      <c r="AE854" s="6">
        <f t="shared" si="714"/>
        <v>7489268.7532361001</v>
      </c>
      <c r="AF854" s="6">
        <f t="shared" si="711"/>
        <v>995522.59029724414</v>
      </c>
      <c r="AG854" s="6">
        <f t="shared" si="712"/>
        <v>248052.78653053893</v>
      </c>
      <c r="AH854" s="6">
        <f t="shared" si="687"/>
        <v>4119090.7383157401</v>
      </c>
      <c r="AI854" s="6">
        <f t="shared" si="688"/>
        <v>1086802.0503621842</v>
      </c>
      <c r="AJ854" s="6">
        <f t="shared" si="689"/>
        <v>15.872124340164259</v>
      </c>
      <c r="AK854" s="6">
        <f t="shared" si="690"/>
        <v>25.538286163875654</v>
      </c>
      <c r="AL854" s="6">
        <f t="shared" si="691"/>
        <v>8.0303107686528534</v>
      </c>
      <c r="AM854" s="6">
        <f t="shared" si="663"/>
        <v>49.44072127269277</v>
      </c>
      <c r="AN854" s="6">
        <f t="shared" si="692"/>
        <v>1039751.1470091017</v>
      </c>
      <c r="AO854" s="6">
        <f t="shared" si="693"/>
        <v>10731.246763917834</v>
      </c>
      <c r="AP854" s="6">
        <f t="shared" si="694"/>
        <v>3.9198654679109622E-2</v>
      </c>
      <c r="AQ854" s="14">
        <f t="shared" si="695"/>
        <v>16</v>
      </c>
      <c r="AR854" s="146">
        <f t="shared" si="696"/>
        <v>0</v>
      </c>
      <c r="AS854" s="146">
        <f t="shared" si="697"/>
        <v>0.53</v>
      </c>
      <c r="AT854" s="146">
        <f t="shared" si="698"/>
        <v>1</v>
      </c>
      <c r="AU854" s="77">
        <f t="shared" si="699"/>
        <v>0</v>
      </c>
      <c r="AV854" s="77">
        <f t="shared" si="700"/>
        <v>2.583467847437209</v>
      </c>
      <c r="AW854" s="77">
        <f t="shared" si="701"/>
        <v>0.1359719919703794</v>
      </c>
      <c r="AX854" s="77">
        <f t="shared" si="702"/>
        <v>0.15675059225240104</v>
      </c>
      <c r="AY854" s="6">
        <f t="shared" si="665"/>
        <v>2.8761904316599893</v>
      </c>
      <c r="AZ854" s="6">
        <f t="shared" si="703"/>
        <v>965341.65350866003</v>
      </c>
      <c r="BA854" s="6">
        <f t="shared" si="704"/>
        <v>3.7917706823708222</v>
      </c>
      <c r="BB854" s="6">
        <f t="shared" si="705"/>
        <v>2137333.8848564755</v>
      </c>
      <c r="BC854" s="6">
        <f t="shared" si="706"/>
        <v>427466.77697129559</v>
      </c>
      <c r="BD854" s="6">
        <f t="shared" si="707"/>
        <v>85491.992456951964</v>
      </c>
      <c r="BE854" s="6">
        <f t="shared" si="708"/>
        <v>5634843.7407407342</v>
      </c>
      <c r="BF854" s="6">
        <f t="shared" si="713"/>
        <v>4119090.7383157401</v>
      </c>
      <c r="BG854" s="6"/>
      <c r="BH854" s="6"/>
      <c r="BI854" s="51">
        <f t="shared" si="664"/>
        <v>0.16604763666552042</v>
      </c>
      <c r="BT854" s="18"/>
    </row>
    <row r="855" spans="1:72">
      <c r="A855">
        <f t="shared" si="661"/>
        <v>832</v>
      </c>
      <c r="B855" s="30">
        <f t="shared" si="662"/>
        <v>44601</v>
      </c>
      <c r="C855" s="14">
        <f t="shared" si="666"/>
        <v>16</v>
      </c>
      <c r="D855" s="14">
        <f t="shared" si="667"/>
        <v>4</v>
      </c>
      <c r="E855" s="14">
        <f t="shared" si="668"/>
        <v>4</v>
      </c>
      <c r="F855" s="53">
        <f t="shared" si="669"/>
        <v>44601</v>
      </c>
      <c r="G855" s="66">
        <f t="shared" si="670"/>
        <v>3.2</v>
      </c>
      <c r="H855" s="66">
        <f t="shared" si="660"/>
        <v>0.1</v>
      </c>
      <c r="I855" s="172">
        <f t="shared" si="671"/>
        <v>3.8999999999999998E-3</v>
      </c>
      <c r="J855" s="14">
        <f t="shared" si="672"/>
        <v>6</v>
      </c>
      <c r="K855" s="18">
        <f t="shared" si="673"/>
        <v>9.7929608792132083E-2</v>
      </c>
      <c r="L855" s="18">
        <f t="shared" si="674"/>
        <v>6.6666666666666671E-3</v>
      </c>
      <c r="M855" s="6">
        <f t="shared" si="675"/>
        <v>4.1088407057065783</v>
      </c>
      <c r="N855" s="6">
        <f t="shared" si="709"/>
        <v>1.6024478752255655E-2</v>
      </c>
      <c r="O855" s="6">
        <f t="shared" si="676"/>
        <v>730992.67489686888</v>
      </c>
      <c r="P855" s="6">
        <f>IF($B855&lt;$D$12,0,IF('Plot Data'!X805&gt;0,'Plot Data'!X805,MAX(0,MIN($D$15,$O855))))</f>
        <v>7870.3703703703704</v>
      </c>
      <c r="Q855" s="97">
        <f t="shared" si="677"/>
        <v>3849.6696312111171</v>
      </c>
      <c r="R855" s="97">
        <f t="shared" si="678"/>
        <v>4020.7007391592538</v>
      </c>
      <c r="S855" s="6">
        <f t="shared" si="679"/>
        <v>3.2892608029100887</v>
      </c>
      <c r="T855" s="6"/>
      <c r="U855" s="6"/>
      <c r="V855" s="6">
        <f t="shared" si="680"/>
        <v>0.81957990279648996</v>
      </c>
      <c r="W855" s="149">
        <f t="shared" si="710"/>
        <v>0.56311681115840651</v>
      </c>
      <c r="X855" s="97">
        <f t="shared" si="681"/>
        <v>3658.1949320533972</v>
      </c>
      <c r="Y855" s="6">
        <f t="shared" si="682"/>
        <v>1.5285370471650725</v>
      </c>
      <c r="Z855" s="6">
        <f t="shared" si="683"/>
        <v>3.9327322613913029</v>
      </c>
      <c r="AA855" s="6">
        <f t="shared" si="684"/>
        <v>5.8084407792272756</v>
      </c>
      <c r="AB855" s="6">
        <f t="shared" si="685"/>
        <v>0.28010886995542517</v>
      </c>
      <c r="AC855" s="6">
        <f t="shared" si="686"/>
        <v>0.90033811254840701</v>
      </c>
      <c r="AD855" s="6">
        <f t="array" ref="AD855">SUM(($A855-A825:A855=J825:J855)*(N825:N855))</f>
        <v>2.7310614820653948E-2</v>
      </c>
      <c r="AE855" s="6">
        <f t="shared" si="714"/>
        <v>7489268.7259254856</v>
      </c>
      <c r="AF855" s="6">
        <f t="shared" si="711"/>
        <v>991669.63140523015</v>
      </c>
      <c r="AG855" s="6">
        <f t="shared" si="712"/>
        <v>248243.44164979385</v>
      </c>
      <c r="AH855" s="6">
        <f t="shared" si="687"/>
        <v>4122748.9332477935</v>
      </c>
      <c r="AI855" s="6">
        <f t="shared" si="688"/>
        <v>1090822.7511013434</v>
      </c>
      <c r="AJ855" s="6">
        <f t="shared" si="689"/>
        <v>14.519695737314466</v>
      </c>
      <c r="AK855" s="6">
        <f t="shared" si="690"/>
        <v>23.382468776084256</v>
      </c>
      <c r="AL855" s="6">
        <f t="shared" si="691"/>
        <v>7.3827709112392172</v>
      </c>
      <c r="AM855" s="6">
        <f t="shared" si="663"/>
        <v>45.284935424637943</v>
      </c>
      <c r="AN855" s="6">
        <f t="shared" si="692"/>
        <v>1035738.6835858814</v>
      </c>
      <c r="AO855" s="6">
        <f t="shared" si="693"/>
        <v>10731.274074532656</v>
      </c>
      <c r="AP855" s="6">
        <f t="shared" si="694"/>
        <v>3.5964193234446738E-2</v>
      </c>
      <c r="AQ855" s="14">
        <f t="shared" si="695"/>
        <v>16</v>
      </c>
      <c r="AR855" s="146">
        <f t="shared" si="696"/>
        <v>0</v>
      </c>
      <c r="AS855" s="146">
        <f t="shared" si="697"/>
        <v>0.53</v>
      </c>
      <c r="AT855" s="146">
        <f t="shared" si="698"/>
        <v>1</v>
      </c>
      <c r="AU855" s="77">
        <f t="shared" si="699"/>
        <v>0</v>
      </c>
      <c r="AV855" s="77">
        <f t="shared" si="700"/>
        <v>2.36523984030817</v>
      </c>
      <c r="AW855" s="77">
        <f t="shared" si="701"/>
        <v>0.12448630738464052</v>
      </c>
      <c r="AX855" s="77">
        <f t="shared" si="702"/>
        <v>0.14368248243351683</v>
      </c>
      <c r="AY855" s="6">
        <f t="shared" si="665"/>
        <v>2.6334086301263273</v>
      </c>
      <c r="AZ855" s="6">
        <f t="shared" si="703"/>
        <v>965344.28691729018</v>
      </c>
      <c r="BA855" s="6">
        <f t="shared" si="704"/>
        <v>3.4763536639345278</v>
      </c>
      <c r="BB855" s="6">
        <f t="shared" si="705"/>
        <v>2137337.9936971813</v>
      </c>
      <c r="BC855" s="6">
        <f t="shared" si="706"/>
        <v>427467.59873943671</v>
      </c>
      <c r="BD855" s="6">
        <f t="shared" si="707"/>
        <v>85492.272565821913</v>
      </c>
      <c r="BE855" s="6">
        <f t="shared" si="708"/>
        <v>5642714.1111111045</v>
      </c>
      <c r="BF855" s="6">
        <f t="shared" si="713"/>
        <v>4122748.9332477935</v>
      </c>
      <c r="BG855" s="6"/>
      <c r="BH855" s="6"/>
      <c r="BI855" s="51">
        <f t="shared" si="664"/>
        <v>0.16555863041245084</v>
      </c>
      <c r="BT855" s="18"/>
    </row>
    <row r="856" spans="1:72">
      <c r="A856">
        <f t="shared" si="661"/>
        <v>833</v>
      </c>
      <c r="B856" s="30">
        <f t="shared" si="662"/>
        <v>44602</v>
      </c>
      <c r="C856" s="14">
        <f t="shared" si="666"/>
        <v>16</v>
      </c>
      <c r="D856" s="14">
        <f t="shared" si="667"/>
        <v>4</v>
      </c>
      <c r="E856" s="14">
        <f t="shared" si="668"/>
        <v>4</v>
      </c>
      <c r="F856" s="53">
        <f t="shared" si="669"/>
        <v>44602</v>
      </c>
      <c r="G856" s="66">
        <f t="shared" si="670"/>
        <v>3.2</v>
      </c>
      <c r="H856" s="66">
        <f t="shared" ref="H856:H896" si="715">$N$19</f>
        <v>0.1</v>
      </c>
      <c r="I856" s="172">
        <f t="shared" si="671"/>
        <v>3.8999999999999998E-3</v>
      </c>
      <c r="J856" s="14">
        <f t="shared" si="672"/>
        <v>6</v>
      </c>
      <c r="K856" s="18">
        <f t="shared" si="673"/>
        <v>9.7749888107540775E-2</v>
      </c>
      <c r="L856" s="18">
        <f t="shared" si="674"/>
        <v>6.6666666666666671E-3</v>
      </c>
      <c r="M856" s="6">
        <f t="shared" si="675"/>
        <v>3.754150812959923</v>
      </c>
      <c r="N856" s="6">
        <f t="shared" si="709"/>
        <v>1.4641188170543698E-2</v>
      </c>
      <c r="O856" s="6">
        <f t="shared" si="676"/>
        <v>723125.81373044662</v>
      </c>
      <c r="P856" s="6">
        <f>IF($B856&lt;$D$12,0,IF('Plot Data'!X806&gt;0,'Plot Data'!X806,MAX(0,MIN($D$15,$O856))))</f>
        <v>7870.3703703703704</v>
      </c>
      <c r="Q856" s="97">
        <f t="shared" si="677"/>
        <v>3849.6474669149452</v>
      </c>
      <c r="R856" s="97">
        <f t="shared" si="678"/>
        <v>4020.7229034554252</v>
      </c>
      <c r="S856" s="6">
        <f t="shared" si="679"/>
        <v>3.0025309304585424</v>
      </c>
      <c r="T856" s="6"/>
      <c r="U856" s="6"/>
      <c r="V856" s="6">
        <f t="shared" si="680"/>
        <v>0.75161988250138057</v>
      </c>
      <c r="W856" s="149">
        <f t="shared" si="710"/>
        <v>0.56311510617966209</v>
      </c>
      <c r="X856" s="97">
        <f t="shared" si="681"/>
        <v>3658.1027783685872</v>
      </c>
      <c r="Y856" s="6">
        <f t="shared" si="682"/>
        <v>1.4005443497771257</v>
      </c>
      <c r="Z856" s="6">
        <f t="shared" si="683"/>
        <v>3.5961684961996419</v>
      </c>
      <c r="AA856" s="6">
        <f t="shared" si="684"/>
        <v>5.3220685291530776</v>
      </c>
      <c r="AB856" s="6">
        <f t="shared" si="685"/>
        <v>0.2565509282459989</v>
      </c>
      <c r="AC856" s="6">
        <f t="shared" si="686"/>
        <v>0.82951052518791657</v>
      </c>
      <c r="AD856" s="6">
        <f t="array" ref="AD856">SUM(($A856-A826:A856=J826:J856)*(N826:N856))</f>
        <v>2.5013715503984887E-2</v>
      </c>
      <c r="AE856" s="6">
        <f t="shared" si="714"/>
        <v>7489268.7009117696</v>
      </c>
      <c r="AF856" s="6">
        <f t="shared" si="711"/>
        <v>987816.98140738474</v>
      </c>
      <c r="AG856" s="6">
        <f t="shared" si="712"/>
        <v>248434.23471845768</v>
      </c>
      <c r="AH856" s="6">
        <f t="shared" si="687"/>
        <v>4126407.0360261621</v>
      </c>
      <c r="AI856" s="6">
        <f t="shared" si="688"/>
        <v>1094843.4740047988</v>
      </c>
      <c r="AJ856" s="6">
        <f t="shared" si="689"/>
        <v>13.27713370429762</v>
      </c>
      <c r="AK856" s="6">
        <f t="shared" si="690"/>
        <v>21.400017814884819</v>
      </c>
      <c r="AL856" s="6">
        <f t="shared" si="691"/>
        <v>6.7847975987933156</v>
      </c>
      <c r="AM856" s="6">
        <f t="shared" si="663"/>
        <v>41.461949117975756</v>
      </c>
      <c r="AN856" s="6">
        <f t="shared" si="692"/>
        <v>1031725.5128058302</v>
      </c>
      <c r="AO856" s="6">
        <f t="shared" si="693"/>
        <v>10731.299088248159</v>
      </c>
      <c r="AP856" s="6">
        <f t="shared" si="694"/>
        <v>3.2983519943757401E-2</v>
      </c>
      <c r="AQ856" s="14">
        <f t="shared" si="695"/>
        <v>16</v>
      </c>
      <c r="AR856" s="146">
        <f t="shared" si="696"/>
        <v>0</v>
      </c>
      <c r="AS856" s="146">
        <f t="shared" si="697"/>
        <v>0.53</v>
      </c>
      <c r="AT856" s="146">
        <f t="shared" si="698"/>
        <v>1</v>
      </c>
      <c r="AU856" s="77">
        <f t="shared" si="699"/>
        <v>0</v>
      </c>
      <c r="AV856" s="77">
        <f t="shared" si="700"/>
        <v>2.164573142940021</v>
      </c>
      <c r="AW856" s="77">
        <f t="shared" si="701"/>
        <v>0.1139249022600011</v>
      </c>
      <c r="AX856" s="77">
        <f t="shared" si="702"/>
        <v>0.13165116887904985</v>
      </c>
      <c r="AY856" s="6">
        <f t="shared" si="665"/>
        <v>2.4101492140790723</v>
      </c>
      <c r="AZ856" s="6">
        <f t="shared" si="703"/>
        <v>965346.69706650428</v>
      </c>
      <c r="BA856" s="6">
        <f t="shared" si="704"/>
        <v>3.1859035003830547</v>
      </c>
      <c r="BB856" s="6">
        <f t="shared" si="705"/>
        <v>2137341.7478479943</v>
      </c>
      <c r="BC856" s="6">
        <f t="shared" si="706"/>
        <v>427468.34956959932</v>
      </c>
      <c r="BD856" s="6">
        <f t="shared" si="707"/>
        <v>85492.529116750156</v>
      </c>
      <c r="BE856" s="6">
        <f t="shared" si="708"/>
        <v>5650584.4814814748</v>
      </c>
      <c r="BF856" s="6">
        <f t="shared" si="713"/>
        <v>4126407.0360261621</v>
      </c>
      <c r="BG856" s="6"/>
      <c r="BH856" s="6"/>
      <c r="BI856" s="51">
        <f t="shared" si="664"/>
        <v>0.1650696837697033</v>
      </c>
      <c r="BT856" s="18"/>
    </row>
    <row r="857" spans="1:72">
      <c r="A857">
        <f t="shared" si="661"/>
        <v>834</v>
      </c>
      <c r="B857" s="30">
        <f t="shared" si="662"/>
        <v>44603</v>
      </c>
      <c r="C857" s="14">
        <f t="shared" si="666"/>
        <v>16</v>
      </c>
      <c r="D857" s="14">
        <f t="shared" si="667"/>
        <v>4</v>
      </c>
      <c r="E857" s="14">
        <f t="shared" si="668"/>
        <v>4</v>
      </c>
      <c r="F857" s="53">
        <f t="shared" si="669"/>
        <v>44603</v>
      </c>
      <c r="G857" s="66">
        <f t="shared" si="670"/>
        <v>3.2</v>
      </c>
      <c r="H857" s="66">
        <f t="shared" si="715"/>
        <v>0.1</v>
      </c>
      <c r="I857" s="172">
        <f t="shared" si="671"/>
        <v>3.8999999999999998E-3</v>
      </c>
      <c r="J857" s="14">
        <f t="shared" si="672"/>
        <v>6</v>
      </c>
      <c r="K857" s="18">
        <f t="shared" si="673"/>
        <v>9.756992086618041E-2</v>
      </c>
      <c r="L857" s="18">
        <f t="shared" si="674"/>
        <v>6.6666666666666671E-3</v>
      </c>
      <c r="M857" s="6">
        <f t="shared" si="675"/>
        <v>3.4286789135831337</v>
      </c>
      <c r="N857" s="6">
        <f t="shared" si="709"/>
        <v>1.3371847762974221E-2</v>
      </c>
      <c r="O857" s="6">
        <f t="shared" si="676"/>
        <v>715258.67163677886</v>
      </c>
      <c r="P857" s="6">
        <f>IF($B857&lt;$D$12,0,IF('Plot Data'!X807&gt;0,'Plot Data'!X807,MAX(0,MIN($D$15,$O857))))</f>
        <v>7870.3703703703704</v>
      </c>
      <c r="Q857" s="97">
        <f t="shared" si="677"/>
        <v>3849.6270933116507</v>
      </c>
      <c r="R857" s="97">
        <f t="shared" si="678"/>
        <v>4020.7432770587193</v>
      </c>
      <c r="S857" s="6">
        <f t="shared" si="679"/>
        <v>2.739659391595759</v>
      </c>
      <c r="T857" s="6"/>
      <c r="U857" s="6"/>
      <c r="V857" s="6">
        <f t="shared" si="680"/>
        <v>0.68901952198737482</v>
      </c>
      <c r="W857" s="149">
        <f t="shared" si="710"/>
        <v>0.56311354440899175</v>
      </c>
      <c r="X857" s="97">
        <f t="shared" si="681"/>
        <v>3658.0170125137074</v>
      </c>
      <c r="Y857" s="6">
        <f t="shared" si="682"/>
        <v>1.2827546412299944</v>
      </c>
      <c r="Z857" s="6">
        <f t="shared" si="683"/>
        <v>3.2870725645652628</v>
      </c>
      <c r="AA857" s="6">
        <f t="shared" si="684"/>
        <v>4.8744676366739785</v>
      </c>
      <c r="AB857" s="6">
        <f t="shared" si="685"/>
        <v>0.23487982525403872</v>
      </c>
      <c r="AC857" s="6">
        <f t="shared" si="686"/>
        <v>0.76395811869431429</v>
      </c>
      <c r="AD857" s="6">
        <f t="array" ref="AD857">SUM(($A857-A827:A857=J827:J857)*(N827:N857))</f>
        <v>2.2900782962268773E-2</v>
      </c>
      <c r="AE857" s="6">
        <f t="shared" si="714"/>
        <v>7489268.6780109871</v>
      </c>
      <c r="AF857" s="6">
        <f t="shared" si="711"/>
        <v>983964.61465468153</v>
      </c>
      <c r="AG857" s="6">
        <f t="shared" si="712"/>
        <v>248625.15577973364</v>
      </c>
      <c r="AH857" s="6">
        <f t="shared" si="687"/>
        <v>4130065.0530386758</v>
      </c>
      <c r="AI857" s="6">
        <f t="shared" si="688"/>
        <v>1098864.2172818575</v>
      </c>
      <c r="AJ857" s="6">
        <f t="shared" si="689"/>
        <v>12.1359854120855</v>
      </c>
      <c r="AK857" s="6">
        <f t="shared" si="690"/>
        <v>19.577742917522066</v>
      </c>
      <c r="AL857" s="6">
        <f t="shared" si="691"/>
        <v>6.2328185223907706</v>
      </c>
      <c r="AM857" s="6">
        <f t="shared" si="663"/>
        <v>37.946546851998335</v>
      </c>
      <c r="AN857" s="6">
        <f t="shared" si="692"/>
        <v>1027711.6907091682</v>
      </c>
      <c r="AO857" s="6">
        <f t="shared" si="693"/>
        <v>10731.321989031121</v>
      </c>
      <c r="AP857" s="6">
        <f t="shared" si="694"/>
        <v>3.0237840993712389E-2</v>
      </c>
      <c r="AQ857" s="14">
        <f t="shared" si="695"/>
        <v>16</v>
      </c>
      <c r="AR857" s="146">
        <f t="shared" si="696"/>
        <v>0</v>
      </c>
      <c r="AS857" s="146">
        <f t="shared" si="697"/>
        <v>0.53</v>
      </c>
      <c r="AT857" s="146">
        <f t="shared" si="698"/>
        <v>1</v>
      </c>
      <c r="AU857" s="77">
        <f t="shared" si="699"/>
        <v>0</v>
      </c>
      <c r="AV857" s="77">
        <f t="shared" si="700"/>
        <v>1.9801306936105212</v>
      </c>
      <c r="AW857" s="77">
        <f t="shared" si="701"/>
        <v>0.10421740492686953</v>
      </c>
      <c r="AX857" s="77">
        <f t="shared" si="702"/>
        <v>0.1205789362756195</v>
      </c>
      <c r="AY857" s="6">
        <f t="shared" si="665"/>
        <v>2.2049270348130099</v>
      </c>
      <c r="AZ857" s="6">
        <f t="shared" si="703"/>
        <v>965348.90199353907</v>
      </c>
      <c r="BA857" s="6">
        <f t="shared" si="704"/>
        <v>2.9185533115440712</v>
      </c>
      <c r="BB857" s="6">
        <f t="shared" si="705"/>
        <v>2137345.1765269078</v>
      </c>
      <c r="BC857" s="6">
        <f t="shared" si="706"/>
        <v>427469.03530538204</v>
      </c>
      <c r="BD857" s="6">
        <f t="shared" si="707"/>
        <v>85492.763996575406</v>
      </c>
      <c r="BE857" s="6">
        <f t="shared" si="708"/>
        <v>5658454.8518518452</v>
      </c>
      <c r="BF857" s="6">
        <f t="shared" si="713"/>
        <v>4130065.0530386758</v>
      </c>
      <c r="BG857" s="6"/>
      <c r="BH857" s="6"/>
      <c r="BI857" s="51">
        <f t="shared" si="664"/>
        <v>0.16458079198752534</v>
      </c>
      <c r="BT857" s="18"/>
    </row>
    <row r="858" spans="1:72">
      <c r="A858">
        <f t="shared" ref="A858:A895" si="716">A857+1</f>
        <v>835</v>
      </c>
      <c r="B858" s="30">
        <f t="shared" ref="B858:B896" si="717">B857+1</f>
        <v>44604</v>
      </c>
      <c r="C858" s="14">
        <f t="shared" si="666"/>
        <v>16</v>
      </c>
      <c r="D858" s="14">
        <f t="shared" si="667"/>
        <v>4</v>
      </c>
      <c r="E858" s="14">
        <f t="shared" si="668"/>
        <v>4</v>
      </c>
      <c r="F858" s="53">
        <f t="shared" si="669"/>
        <v>44604</v>
      </c>
      <c r="G858" s="66">
        <f t="shared" si="670"/>
        <v>3.2</v>
      </c>
      <c r="H858" s="66">
        <f t="shared" si="715"/>
        <v>0.1</v>
      </c>
      <c r="I858" s="172">
        <f t="shared" si="671"/>
        <v>3.8999999999999998E-3</v>
      </c>
      <c r="J858" s="14">
        <f t="shared" si="672"/>
        <v>6</v>
      </c>
      <c r="K858" s="18">
        <f t="shared" si="673"/>
        <v>9.7389704381578124E-2</v>
      </c>
      <c r="L858" s="18">
        <f t="shared" si="674"/>
        <v>6.6666666666666671E-3</v>
      </c>
      <c r="M858" s="6">
        <f t="shared" si="675"/>
        <v>3.1301427503407657</v>
      </c>
      <c r="N858" s="6">
        <f t="shared" si="709"/>
        <v>1.2207556726328986E-2</v>
      </c>
      <c r="O858" s="6">
        <f t="shared" si="676"/>
        <v>707391.26989267021</v>
      </c>
      <c r="P858" s="6">
        <f>IF($B858&lt;$D$12,0,IF('Plot Data'!X808&gt;0,'Plot Data'!X808,MAX(0,MIN($D$15,$O858))))</f>
        <v>7870.3703703703704</v>
      </c>
      <c r="Q858" s="97">
        <f t="shared" si="677"/>
        <v>3849.6083728890098</v>
      </c>
      <c r="R858" s="97">
        <f t="shared" si="678"/>
        <v>4020.7619974813601</v>
      </c>
      <c r="S858" s="6">
        <f t="shared" si="679"/>
        <v>2.4987629940070781</v>
      </c>
      <c r="T858" s="6"/>
      <c r="U858" s="6"/>
      <c r="V858" s="6">
        <f t="shared" si="680"/>
        <v>0.63137975633368748</v>
      </c>
      <c r="W858" s="149">
        <f t="shared" si="710"/>
        <v>0.56311211439081299</v>
      </c>
      <c r="X858" s="97">
        <f t="shared" si="681"/>
        <v>3657.937219243965</v>
      </c>
      <c r="Y858" s="6">
        <f t="shared" si="682"/>
        <v>1.1743991262701936</v>
      </c>
      <c r="Z858" s="6">
        <f t="shared" si="683"/>
        <v>3.0033206503679386</v>
      </c>
      <c r="AA858" s="6">
        <f t="shared" si="684"/>
        <v>4.4627166798267357</v>
      </c>
      <c r="AB858" s="6">
        <f t="shared" si="685"/>
        <v>0.21495264577358697</v>
      </c>
      <c r="AC858" s="6">
        <f t="shared" si="686"/>
        <v>0.70331232661546517</v>
      </c>
      <c r="AD858" s="6">
        <f t="array" ref="AD858">SUM(($A858-A828:A858=J828:J858)*(N828:N858))</f>
        <v>2.0957882962924727E-2</v>
      </c>
      <c r="AE858" s="6">
        <f t="shared" si="714"/>
        <v>7489268.6570531046</v>
      </c>
      <c r="AF858" s="6">
        <f t="shared" si="711"/>
        <v>980112.50751879858</v>
      </c>
      <c r="AG858" s="6">
        <f t="shared" si="712"/>
        <v>248816.19555362238</v>
      </c>
      <c r="AH858" s="6">
        <f t="shared" si="687"/>
        <v>4133722.9902579198</v>
      </c>
      <c r="AI858" s="6">
        <f t="shared" si="688"/>
        <v>1102884.9792793388</v>
      </c>
      <c r="AJ858" s="6">
        <f t="shared" si="689"/>
        <v>11.088408385788133</v>
      </c>
      <c r="AK858" s="6">
        <f t="shared" si="690"/>
        <v>17.903394242289686</v>
      </c>
      <c r="AL858" s="6">
        <f t="shared" si="691"/>
        <v>5.7235009585859675</v>
      </c>
      <c r="AM858" s="6">
        <f t="shared" si="663"/>
        <v>34.715303586663786</v>
      </c>
      <c r="AN858" s="6">
        <f t="shared" si="692"/>
        <v>1023697.2691398195</v>
      </c>
      <c r="AO858" s="6">
        <f t="shared" si="693"/>
        <v>10731.342946914085</v>
      </c>
      <c r="AP858" s="6">
        <f t="shared" si="694"/>
        <v>2.7709662308292797E-2</v>
      </c>
      <c r="AQ858" s="14">
        <f t="shared" si="695"/>
        <v>16</v>
      </c>
      <c r="AR858" s="146">
        <f t="shared" si="696"/>
        <v>0</v>
      </c>
      <c r="AS858" s="146">
        <f t="shared" si="697"/>
        <v>0.53</v>
      </c>
      <c r="AT858" s="146">
        <f t="shared" si="698"/>
        <v>1</v>
      </c>
      <c r="AU858" s="77">
        <f t="shared" si="699"/>
        <v>0</v>
      </c>
      <c r="AV858" s="77">
        <f t="shared" si="700"/>
        <v>1.8106708378365199</v>
      </c>
      <c r="AW858" s="77">
        <f t="shared" si="701"/>
        <v>9.5298465149290509E-2</v>
      </c>
      <c r="AX858" s="77">
        <f t="shared" si="702"/>
        <v>0.1103935178693982</v>
      </c>
      <c r="AY858" s="6">
        <f t="shared" si="665"/>
        <v>2.0163628208552087</v>
      </c>
      <c r="AZ858" s="6">
        <f t="shared" si="703"/>
        <v>965350.91835635994</v>
      </c>
      <c r="BA858" s="6">
        <f t="shared" si="704"/>
        <v>2.6725667566559941</v>
      </c>
      <c r="BB858" s="6">
        <f t="shared" si="705"/>
        <v>2137348.306669658</v>
      </c>
      <c r="BC858" s="6">
        <f t="shared" si="706"/>
        <v>427469.66133393213</v>
      </c>
      <c r="BD858" s="6">
        <f t="shared" si="707"/>
        <v>85492.978949221186</v>
      </c>
      <c r="BE858" s="6">
        <f t="shared" si="708"/>
        <v>5666325.2222222155</v>
      </c>
      <c r="BF858" s="6">
        <f t="shared" si="713"/>
        <v>4133722.9902579198</v>
      </c>
      <c r="BG858" s="6"/>
      <c r="BH858" s="6"/>
      <c r="BI858" s="51">
        <f t="shared" si="664"/>
        <v>0.16409195067599336</v>
      </c>
      <c r="BT858" s="18"/>
    </row>
    <row r="859" spans="1:72">
      <c r="A859">
        <f t="shared" si="716"/>
        <v>836</v>
      </c>
      <c r="B859" s="30">
        <f t="shared" si="717"/>
        <v>44605</v>
      </c>
      <c r="C859" s="14">
        <f t="shared" si="666"/>
        <v>16</v>
      </c>
      <c r="D859" s="14">
        <f t="shared" si="667"/>
        <v>4</v>
      </c>
      <c r="E859" s="14">
        <f t="shared" si="668"/>
        <v>4</v>
      </c>
      <c r="F859" s="53">
        <f t="shared" si="669"/>
        <v>44605</v>
      </c>
      <c r="G859" s="66">
        <f t="shared" si="670"/>
        <v>3.2</v>
      </c>
      <c r="H859" s="66">
        <f t="shared" si="715"/>
        <v>0.1</v>
      </c>
      <c r="I859" s="172">
        <f t="shared" si="671"/>
        <v>3.8999999999999998E-3</v>
      </c>
      <c r="J859" s="14">
        <f t="shared" si="672"/>
        <v>6</v>
      </c>
      <c r="K859" s="18">
        <f t="shared" si="673"/>
        <v>9.7209236083713818E-2</v>
      </c>
      <c r="L859" s="18">
        <f t="shared" si="674"/>
        <v>6.6666666666666671E-3</v>
      </c>
      <c r="M859" s="6">
        <f t="shared" si="675"/>
        <v>2.8564276592224913</v>
      </c>
      <c r="N859" s="6">
        <f t="shared" si="709"/>
        <v>1.1140067870967716E-2</v>
      </c>
      <c r="O859" s="6">
        <f t="shared" si="676"/>
        <v>699523.62826487422</v>
      </c>
      <c r="P859" s="6">
        <f>IF($B859&lt;$D$12,0,IF('Plot Data'!X809&gt;0,'Plot Data'!X809,MAX(0,MIN($D$15,$O859))))</f>
        <v>7870.3703703703704</v>
      </c>
      <c r="Q859" s="97">
        <f t="shared" si="677"/>
        <v>3849.5911780949154</v>
      </c>
      <c r="R859" s="97">
        <f t="shared" si="678"/>
        <v>4020.779192275455</v>
      </c>
      <c r="S859" s="6">
        <f t="shared" si="679"/>
        <v>2.278098370253157</v>
      </c>
      <c r="T859" s="6"/>
      <c r="U859" s="6"/>
      <c r="V859" s="6">
        <f t="shared" si="680"/>
        <v>0.57832928896933411</v>
      </c>
      <c r="W859" s="149">
        <f t="shared" si="710"/>
        <v>0.56311080553618642</v>
      </c>
      <c r="X859" s="97">
        <f t="shared" si="681"/>
        <v>3657.8630082960617</v>
      </c>
      <c r="Y859" s="6">
        <f t="shared" si="682"/>
        <v>1.074763228867935</v>
      </c>
      <c r="Z859" s="6">
        <f t="shared" si="683"/>
        <v>2.7429431308665073</v>
      </c>
      <c r="AA859" s="6">
        <f t="shared" si="684"/>
        <v>4.0841002696981521</v>
      </c>
      <c r="AB859" s="6">
        <f t="shared" si="685"/>
        <v>0.19663661306956515</v>
      </c>
      <c r="AC859" s="6">
        <f t="shared" si="686"/>
        <v>0.64722841307640633</v>
      </c>
      <c r="AD859" s="6">
        <f t="array" ref="AD859">SUM(($A859-A829:A859=J829:J859)*(N829:N859))</f>
        <v>1.91720697742826E-2</v>
      </c>
      <c r="AE859" s="6">
        <f t="shared" si="714"/>
        <v>7489268.637881035</v>
      </c>
      <c r="AF859" s="6">
        <f t="shared" si="711"/>
        <v>976260.63824233331</v>
      </c>
      <c r="AG859" s="6">
        <f t="shared" si="712"/>
        <v>249007.34539413225</v>
      </c>
      <c r="AH859" s="6">
        <f t="shared" si="687"/>
        <v>4137380.8532662159</v>
      </c>
      <c r="AI859" s="6">
        <f t="shared" si="688"/>
        <v>1106905.7584716142</v>
      </c>
      <c r="AJ859" s="6">
        <f t="shared" si="689"/>
        <v>10.127129685276181</v>
      </c>
      <c r="AK859" s="6">
        <f t="shared" si="690"/>
        <v>16.365600490388477</v>
      </c>
      <c r="AL859" s="6">
        <f t="shared" si="691"/>
        <v>5.2537370888048436</v>
      </c>
      <c r="AM859" s="6">
        <f t="shared" si="663"/>
        <v>31.746467264469501</v>
      </c>
      <c r="AN859" s="6">
        <f t="shared" si="692"/>
        <v>1019682.2960394557</v>
      </c>
      <c r="AO859" s="6">
        <f t="shared" si="693"/>
        <v>10731.36211898386</v>
      </c>
      <c r="AP859" s="6">
        <f t="shared" si="694"/>
        <v>2.5382706934189109E-2</v>
      </c>
      <c r="AQ859" s="14">
        <f t="shared" si="695"/>
        <v>16</v>
      </c>
      <c r="AR859" s="146">
        <f t="shared" si="696"/>
        <v>0</v>
      </c>
      <c r="AS859" s="146">
        <f t="shared" si="697"/>
        <v>0.53</v>
      </c>
      <c r="AT859" s="146">
        <f t="shared" si="698"/>
        <v>1</v>
      </c>
      <c r="AU859" s="77">
        <f t="shared" si="699"/>
        <v>0</v>
      </c>
      <c r="AV859" s="77">
        <f t="shared" si="700"/>
        <v>1.6550410362586099</v>
      </c>
      <c r="AW859" s="77">
        <f t="shared" si="701"/>
        <v>8.7107422960979466E-2</v>
      </c>
      <c r="AX859" s="77">
        <f t="shared" si="702"/>
        <v>0.10102774351358587</v>
      </c>
      <c r="AY859" s="6">
        <f t="shared" si="665"/>
        <v>1.8431762027331751</v>
      </c>
      <c r="AZ859" s="6">
        <f t="shared" si="703"/>
        <v>965352.76153256267</v>
      </c>
      <c r="BA859" s="6">
        <f t="shared" si="704"/>
        <v>2.4463296273523674</v>
      </c>
      <c r="BB859" s="6">
        <f t="shared" si="705"/>
        <v>2137351.1630973173</v>
      </c>
      <c r="BC859" s="6">
        <f t="shared" si="706"/>
        <v>427470.23261946399</v>
      </c>
      <c r="BD859" s="6">
        <f t="shared" si="707"/>
        <v>85493.175585834251</v>
      </c>
      <c r="BE859" s="6">
        <f t="shared" si="708"/>
        <v>5674195.5925925858</v>
      </c>
      <c r="BF859" s="6">
        <f t="shared" si="713"/>
        <v>4137380.8532662159</v>
      </c>
      <c r="BG859" s="6"/>
      <c r="BH859" s="6"/>
      <c r="BI859" s="51">
        <f t="shared" si="664"/>
        <v>0.16360315577932519</v>
      </c>
      <c r="BT859" s="18"/>
    </row>
    <row r="860" spans="1:72">
      <c r="A860">
        <f t="shared" si="716"/>
        <v>837</v>
      </c>
      <c r="B860" s="30">
        <f t="shared" si="717"/>
        <v>44606</v>
      </c>
      <c r="C860" s="14">
        <f t="shared" si="666"/>
        <v>16</v>
      </c>
      <c r="D860" s="14">
        <f t="shared" si="667"/>
        <v>4</v>
      </c>
      <c r="E860" s="14">
        <f t="shared" si="668"/>
        <v>4</v>
      </c>
      <c r="F860" s="53">
        <f t="shared" si="669"/>
        <v>44606</v>
      </c>
      <c r="G860" s="66">
        <f t="shared" si="670"/>
        <v>3.2</v>
      </c>
      <c r="H860" s="66">
        <f t="shared" si="715"/>
        <v>0.1</v>
      </c>
      <c r="I860" s="172">
        <f t="shared" si="671"/>
        <v>3.8999999999999998E-3</v>
      </c>
      <c r="J860" s="14">
        <f t="shared" si="672"/>
        <v>6</v>
      </c>
      <c r="K860" s="18">
        <f t="shared" si="673"/>
        <v>9.702851351036347E-2</v>
      </c>
      <c r="L860" s="18">
        <f t="shared" si="674"/>
        <v>6.6666666666666671E-3</v>
      </c>
      <c r="M860" s="6">
        <f t="shared" si="675"/>
        <v>2.6055751417012578</v>
      </c>
      <c r="N860" s="6">
        <f t="shared" si="709"/>
        <v>1.0161743052634904E-2</v>
      </c>
      <c r="O860" s="6">
        <f t="shared" si="676"/>
        <v>691655.76510911901</v>
      </c>
      <c r="P860" s="6">
        <f>IF($B860&lt;$D$12,0,IF('Plot Data'!X810&gt;0,'Plot Data'!X810,MAX(0,MIN($D$15,$O860))))</f>
        <v>7870.3703703703704</v>
      </c>
      <c r="Q860" s="97">
        <f t="shared" si="677"/>
        <v>3849.5753906642299</v>
      </c>
      <c r="R860" s="97">
        <f t="shared" si="678"/>
        <v>4020.7949797061406</v>
      </c>
      <c r="S860" s="6">
        <f t="shared" si="679"/>
        <v>2.0760523287943387</v>
      </c>
      <c r="T860" s="6"/>
      <c r="U860" s="6"/>
      <c r="V860" s="6">
        <f t="shared" si="680"/>
        <v>0.52952281290691916</v>
      </c>
      <c r="W860" s="149">
        <f t="shared" si="710"/>
        <v>0.56310960806140009</v>
      </c>
      <c r="X860" s="97">
        <f t="shared" si="681"/>
        <v>3657.7940130277484</v>
      </c>
      <c r="Y860" s="6">
        <f t="shared" si="682"/>
        <v>0.98318306534782574</v>
      </c>
      <c r="Z860" s="6">
        <f t="shared" si="683"/>
        <v>2.5041142002726127</v>
      </c>
      <c r="AA860" s="6">
        <f t="shared" si="684"/>
        <v>3.7360956483217374</v>
      </c>
      <c r="AB860" s="6">
        <f t="shared" si="685"/>
        <v>0.1798084248099821</v>
      </c>
      <c r="AC860" s="6">
        <f t="shared" si="686"/>
        <v>0.59538407842693697</v>
      </c>
      <c r="AD860" s="6">
        <f t="array" ref="AD860">SUM(($A860-A830:A860=J830:J860)*(N830:N860))</f>
        <v>1.7531321418973254E-2</v>
      </c>
      <c r="AE860" s="6">
        <f t="shared" si="714"/>
        <v>7489268.6203497136</v>
      </c>
      <c r="AF860" s="6">
        <f t="shared" si="711"/>
        <v>972408.98679934023</v>
      </c>
      <c r="AG860" s="6">
        <f t="shared" si="712"/>
        <v>249198.59724895583</v>
      </c>
      <c r="AH860" s="6">
        <f t="shared" si="687"/>
        <v>4141038.6472792435</v>
      </c>
      <c r="AI860" s="6">
        <f t="shared" si="688"/>
        <v>1110926.5534513204</v>
      </c>
      <c r="AJ860" s="6">
        <f t="shared" si="689"/>
        <v>9.2454075613570001</v>
      </c>
      <c r="AK860" s="6">
        <f t="shared" si="690"/>
        <v>14.953810617529374</v>
      </c>
      <c r="AL860" s="6">
        <f t="shared" si="691"/>
        <v>4.8206301137689156</v>
      </c>
      <c r="AM860" s="6">
        <f t="shared" si="663"/>
        <v>29.01984829265529</v>
      </c>
      <c r="AN860" s="6">
        <f t="shared" si="692"/>
        <v>1015666.8157225417</v>
      </c>
      <c r="AO860" s="6">
        <f t="shared" si="693"/>
        <v>10731.379650305278</v>
      </c>
      <c r="AP860" s="6">
        <f t="shared" si="694"/>
        <v>2.3241837123350706E-2</v>
      </c>
      <c r="AQ860" s="14">
        <f t="shared" si="695"/>
        <v>16</v>
      </c>
      <c r="AR860" s="146">
        <f t="shared" si="696"/>
        <v>0</v>
      </c>
      <c r="AS860" s="146">
        <f t="shared" si="697"/>
        <v>0.53</v>
      </c>
      <c r="AT860" s="146">
        <f t="shared" si="698"/>
        <v>1</v>
      </c>
      <c r="AU860" s="77">
        <f t="shared" si="699"/>
        <v>0</v>
      </c>
      <c r="AV860" s="77">
        <f t="shared" si="700"/>
        <v>1.5121719474602571</v>
      </c>
      <c r="AW860" s="77">
        <f t="shared" si="701"/>
        <v>7.9587997234750366E-2</v>
      </c>
      <c r="AX860" s="77">
        <f t="shared" si="702"/>
        <v>9.2419208142695622E-2</v>
      </c>
      <c r="AY860" s="6">
        <f t="shared" si="665"/>
        <v>1.684179152837703</v>
      </c>
      <c r="AZ860" s="6">
        <f t="shared" si="703"/>
        <v>965354.4457117155</v>
      </c>
      <c r="BA860" s="6">
        <f t="shared" si="704"/>
        <v>2.2383419267301048</v>
      </c>
      <c r="BB860" s="6">
        <f t="shared" si="705"/>
        <v>2137353.7686724588</v>
      </c>
      <c r="BC860" s="6">
        <f t="shared" si="706"/>
        <v>427470.75373449235</v>
      </c>
      <c r="BD860" s="6">
        <f t="shared" si="707"/>
        <v>85493.355394259066</v>
      </c>
      <c r="BE860" s="6">
        <f t="shared" si="708"/>
        <v>5682065.9629629562</v>
      </c>
      <c r="BF860" s="6">
        <f t="shared" si="713"/>
        <v>4141038.6472792435</v>
      </c>
      <c r="BG860" s="6"/>
      <c r="BH860" s="6"/>
      <c r="BI860" s="51">
        <f t="shared" si="664"/>
        <v>0.16311440355189888</v>
      </c>
      <c r="BT860" s="18"/>
    </row>
    <row r="861" spans="1:72">
      <c r="A861">
        <f t="shared" si="716"/>
        <v>838</v>
      </c>
      <c r="B861" s="30">
        <f t="shared" si="717"/>
        <v>44607</v>
      </c>
      <c r="C861" s="14">
        <f t="shared" si="666"/>
        <v>16</v>
      </c>
      <c r="D861" s="14">
        <f t="shared" si="667"/>
        <v>4</v>
      </c>
      <c r="E861" s="14">
        <f t="shared" si="668"/>
        <v>4</v>
      </c>
      <c r="F861" s="53">
        <f t="shared" si="669"/>
        <v>44607</v>
      </c>
      <c r="G861" s="66">
        <f t="shared" si="670"/>
        <v>3.2</v>
      </c>
      <c r="H861" s="66">
        <f t="shared" si="715"/>
        <v>0.1</v>
      </c>
      <c r="I861" s="172">
        <f t="shared" si="671"/>
        <v>3.8999999999999998E-3</v>
      </c>
      <c r="J861" s="14">
        <f t="shared" si="672"/>
        <v>6</v>
      </c>
      <c r="K861" s="18">
        <f t="shared" si="673"/>
        <v>9.6847534298997617E-2</v>
      </c>
      <c r="L861" s="18">
        <f t="shared" si="674"/>
        <v>6.6666666666666671E-3</v>
      </c>
      <c r="M861" s="6">
        <f t="shared" si="675"/>
        <v>2.3757721466804176</v>
      </c>
      <c r="N861" s="6">
        <f t="shared" si="709"/>
        <v>9.2655113720536281E-3</v>
      </c>
      <c r="O861" s="6">
        <f t="shared" si="676"/>
        <v>683787.69746325165</v>
      </c>
      <c r="P861" s="6">
        <f>IF($B861&lt;$D$12,0,IF('Plot Data'!X811&gt;0,'Plot Data'!X811,MAX(0,MIN($D$15,$O861))))</f>
        <v>7870.3703703703704</v>
      </c>
      <c r="Q861" s="97">
        <f t="shared" si="677"/>
        <v>3849.5609009874083</v>
      </c>
      <c r="R861" s="97">
        <f t="shared" si="678"/>
        <v>4020.8094693829626</v>
      </c>
      <c r="S861" s="6">
        <f t="shared" si="679"/>
        <v>1.891132812358395</v>
      </c>
      <c r="T861" s="6"/>
      <c r="U861" s="6"/>
      <c r="V861" s="6">
        <f t="shared" si="680"/>
        <v>0.48463933432202266</v>
      </c>
      <c r="W861" s="149">
        <f t="shared" si="710"/>
        <v>0.56310851293057429</v>
      </c>
      <c r="X861" s="97">
        <f t="shared" si="681"/>
        <v>3657.7298891214837</v>
      </c>
      <c r="Y861" s="6">
        <f t="shared" si="682"/>
        <v>0.89904212404991046</v>
      </c>
      <c r="Z861" s="6">
        <f t="shared" si="683"/>
        <v>2.285142127377993</v>
      </c>
      <c r="AA861" s="6">
        <f t="shared" si="684"/>
        <v>3.4163600713896596</v>
      </c>
      <c r="AB861" s="6">
        <f t="shared" si="685"/>
        <v>0.16435362822826313</v>
      </c>
      <c r="AC861" s="6">
        <f t="shared" si="686"/>
        <v>0.54747813555021307</v>
      </c>
      <c r="AD861" s="6">
        <f t="array" ref="AD861">SUM(($A861-A831:A861=J831:J861)*(N831:N861))</f>
        <v>1.6024478752255655E-2</v>
      </c>
      <c r="AE861" s="6">
        <f t="shared" si="714"/>
        <v>7489268.6043252349</v>
      </c>
      <c r="AF861" s="6">
        <f t="shared" si="711"/>
        <v>968557.53476554051</v>
      </c>
      <c r="AG861" s="6">
        <f t="shared" si="712"/>
        <v>249389.94362148744</v>
      </c>
      <c r="AH861" s="6">
        <f t="shared" si="687"/>
        <v>4144696.3771683648</v>
      </c>
      <c r="AI861" s="6">
        <f t="shared" si="688"/>
        <v>1114947.3629207034</v>
      </c>
      <c r="AJ861" s="6">
        <f t="shared" si="689"/>
        <v>8.4369954566095124</v>
      </c>
      <c r="AK861" s="6">
        <f t="shared" si="690"/>
        <v>13.658239045289443</v>
      </c>
      <c r="AL861" s="6">
        <f t="shared" si="691"/>
        <v>4.4214811276947108</v>
      </c>
      <c r="AM861" s="6">
        <f t="shared" si="663"/>
        <v>26.516715629593669</v>
      </c>
      <c r="AN861" s="6">
        <f t="shared" si="692"/>
        <v>1011650.8691334897</v>
      </c>
      <c r="AO861" s="6">
        <f t="shared" si="693"/>
        <v>10731.395674784031</v>
      </c>
      <c r="AP861" s="6">
        <f t="shared" si="694"/>
        <v>2.1272980885312012E-2</v>
      </c>
      <c r="AQ861" s="14">
        <f t="shared" si="695"/>
        <v>16</v>
      </c>
      <c r="AR861" s="146">
        <f t="shared" si="696"/>
        <v>0</v>
      </c>
      <c r="AS861" s="146">
        <f t="shared" si="697"/>
        <v>0.53</v>
      </c>
      <c r="AT861" s="146">
        <f t="shared" si="698"/>
        <v>1</v>
      </c>
      <c r="AU861" s="77">
        <f t="shared" si="699"/>
        <v>0</v>
      </c>
      <c r="AV861" s="77">
        <f t="shared" si="700"/>
        <v>1.3810718663912864</v>
      </c>
      <c r="AW861" s="77">
        <f t="shared" si="701"/>
        <v>7.2687992967962439E-2</v>
      </c>
      <c r="AX861" s="77">
        <f t="shared" si="702"/>
        <v>8.4509959660691594E-2</v>
      </c>
      <c r="AY861" s="6">
        <f t="shared" si="665"/>
        <v>1.5382698190199404</v>
      </c>
      <c r="AZ861" s="6">
        <f t="shared" si="703"/>
        <v>965355.98398153449</v>
      </c>
      <c r="BA861" s="6">
        <f t="shared" si="704"/>
        <v>2.0472104106364504</v>
      </c>
      <c r="BB861" s="6">
        <f t="shared" si="705"/>
        <v>2137356.1444446053</v>
      </c>
      <c r="BC861" s="6">
        <f t="shared" si="706"/>
        <v>427471.22888892167</v>
      </c>
      <c r="BD861" s="6">
        <f t="shared" si="707"/>
        <v>85493.519747887301</v>
      </c>
      <c r="BE861" s="6">
        <f t="shared" si="708"/>
        <v>5689936.3333333265</v>
      </c>
      <c r="BF861" s="6">
        <f t="shared" si="713"/>
        <v>4144696.3771683648</v>
      </c>
      <c r="BG861" s="6"/>
      <c r="BH861" s="6"/>
      <c r="BI861" s="51">
        <f t="shared" si="664"/>
        <v>0.16262569053587339</v>
      </c>
      <c r="BT861" s="18"/>
    </row>
    <row r="862" spans="1:72">
      <c r="A862">
        <f t="shared" si="716"/>
        <v>839</v>
      </c>
      <c r="B862" s="30">
        <f t="shared" si="717"/>
        <v>44608</v>
      </c>
      <c r="C862" s="14">
        <f t="shared" si="666"/>
        <v>16</v>
      </c>
      <c r="D862" s="14">
        <f t="shared" si="667"/>
        <v>4</v>
      </c>
      <c r="E862" s="14">
        <f t="shared" si="668"/>
        <v>4</v>
      </c>
      <c r="F862" s="53">
        <f t="shared" si="669"/>
        <v>44608</v>
      </c>
      <c r="G862" s="66">
        <f t="shared" si="670"/>
        <v>3.2</v>
      </c>
      <c r="H862" s="66">
        <f t="shared" si="715"/>
        <v>0.1</v>
      </c>
      <c r="I862" s="172">
        <f t="shared" si="671"/>
        <v>3.8999999999999998E-3</v>
      </c>
      <c r="J862" s="14">
        <f t="shared" si="672"/>
        <v>6</v>
      </c>
      <c r="K862" s="18">
        <f t="shared" si="673"/>
        <v>9.6666296179201944E-2</v>
      </c>
      <c r="L862" s="18">
        <f t="shared" si="674"/>
        <v>6.6666666666666671E-3</v>
      </c>
      <c r="M862" s="6">
        <f t="shared" si="675"/>
        <v>2.1653410233607846</v>
      </c>
      <c r="N862" s="6">
        <f t="shared" si="709"/>
        <v>8.4448299911070602E-3</v>
      </c>
      <c r="O862" s="6">
        <f t="shared" si="676"/>
        <v>675919.44113483746</v>
      </c>
      <c r="P862" s="6">
        <f>IF($B862&lt;$D$12,0,IF('Plot Data'!X812&gt;0,'Plot Data'!X812,MAX(0,MIN($D$15,$O862))))</f>
        <v>7870.3703703703704</v>
      </c>
      <c r="Q862" s="97">
        <f t="shared" si="677"/>
        <v>3849.5476075185707</v>
      </c>
      <c r="R862" s="97">
        <f t="shared" si="678"/>
        <v>4020.8227628517993</v>
      </c>
      <c r="S862" s="6">
        <f t="shared" si="679"/>
        <v>1.7219604299279705</v>
      </c>
      <c r="T862" s="6"/>
      <c r="U862" s="6"/>
      <c r="V862" s="6">
        <f t="shared" si="680"/>
        <v>0.44338059343281411</v>
      </c>
      <c r="W862" s="149">
        <f t="shared" si="710"/>
        <v>0.56310751180204832</v>
      </c>
      <c r="X862" s="97">
        <f t="shared" si="681"/>
        <v>3657.6703133499195</v>
      </c>
      <c r="Y862" s="6">
        <f t="shared" si="682"/>
        <v>0.82176814114131569</v>
      </c>
      <c r="Z862" s="6">
        <f t="shared" si="683"/>
        <v>2.0844601133610063</v>
      </c>
      <c r="AA862" s="6">
        <f t="shared" si="684"/>
        <v>3.1227189363369994</v>
      </c>
      <c r="AB862" s="6">
        <f t="shared" si="685"/>
        <v>0.15016603251839691</v>
      </c>
      <c r="AC862" s="6">
        <f t="shared" si="686"/>
        <v>0.5032292540747012</v>
      </c>
      <c r="AD862" s="6">
        <f t="array" ref="AD862">SUM(($A862-A832:A862=J832:J862)*(N832:N862))</f>
        <v>1.4641188170543698E-2</v>
      </c>
      <c r="AE862" s="6">
        <f t="shared" si="714"/>
        <v>7489268.5896840468</v>
      </c>
      <c r="AF862" s="6">
        <f t="shared" si="711"/>
        <v>964706.26519759197</v>
      </c>
      <c r="AG862" s="6">
        <f t="shared" si="712"/>
        <v>249581.37753506264</v>
      </c>
      <c r="AH862" s="6">
        <f t="shared" si="687"/>
        <v>4148354.0474817147</v>
      </c>
      <c r="AI862" s="6">
        <f t="shared" si="688"/>
        <v>1118968.1856835552</v>
      </c>
      <c r="AJ862" s="6">
        <f t="shared" si="689"/>
        <v>7.6961082254679738</v>
      </c>
      <c r="AK862" s="6">
        <f t="shared" si="690"/>
        <v>12.469814189795052</v>
      </c>
      <c r="AL862" s="6">
        <f t="shared" si="691"/>
        <v>4.0537767179678639</v>
      </c>
      <c r="AM862" s="6">
        <f t="shared" si="663"/>
        <v>24.21969913323089</v>
      </c>
      <c r="AN862" s="6">
        <f t="shared" si="692"/>
        <v>1007634.4940869693</v>
      </c>
      <c r="AO862" s="6">
        <f t="shared" si="693"/>
        <v>10731.410315972202</v>
      </c>
      <c r="AP862" s="6">
        <f t="shared" si="694"/>
        <v>1.9463062792315862E-2</v>
      </c>
      <c r="AQ862" s="14">
        <f t="shared" si="695"/>
        <v>16</v>
      </c>
      <c r="AR862" s="146">
        <f t="shared" si="696"/>
        <v>0</v>
      </c>
      <c r="AS862" s="146">
        <f t="shared" si="697"/>
        <v>0.53</v>
      </c>
      <c r="AT862" s="146">
        <f t="shared" si="698"/>
        <v>1</v>
      </c>
      <c r="AU862" s="77">
        <f t="shared" si="699"/>
        <v>0</v>
      </c>
      <c r="AV862" s="77">
        <f t="shared" si="700"/>
        <v>1.2608214998372607</v>
      </c>
      <c r="AW862" s="77">
        <f t="shared" si="701"/>
        <v>6.6359026307224234E-2</v>
      </c>
      <c r="AX862" s="77">
        <f t="shared" si="702"/>
        <v>7.7246205267283666E-2</v>
      </c>
      <c r="AY862" s="6">
        <f t="shared" si="665"/>
        <v>1.4044267314117687</v>
      </c>
      <c r="AZ862" s="6">
        <f t="shared" si="703"/>
        <v>965357.38840826589</v>
      </c>
      <c r="BA862" s="6">
        <f t="shared" si="704"/>
        <v>1.8716415679581198</v>
      </c>
      <c r="BB862" s="6">
        <f t="shared" si="705"/>
        <v>2137358.3097856287</v>
      </c>
      <c r="BC862" s="6">
        <f t="shared" si="706"/>
        <v>427471.66195712634</v>
      </c>
      <c r="BD862" s="6">
        <f t="shared" si="707"/>
        <v>85493.669913919817</v>
      </c>
      <c r="BE862" s="6">
        <f t="shared" si="708"/>
        <v>5697806.7037036968</v>
      </c>
      <c r="BF862" s="6">
        <f t="shared" si="713"/>
        <v>4148354.0474817147</v>
      </c>
      <c r="BG862" s="6"/>
      <c r="BH862" s="6"/>
      <c r="BI862" s="51">
        <f t="shared" si="664"/>
        <v>0.16213701354031454</v>
      </c>
      <c r="BT862" s="18"/>
    </row>
    <row r="863" spans="1:72">
      <c r="A863">
        <f t="shared" si="716"/>
        <v>840</v>
      </c>
      <c r="B863" s="30">
        <f t="shared" si="717"/>
        <v>44609</v>
      </c>
      <c r="C863" s="14">
        <f t="shared" si="666"/>
        <v>16</v>
      </c>
      <c r="D863" s="14">
        <f t="shared" si="667"/>
        <v>4</v>
      </c>
      <c r="E863" s="14">
        <f t="shared" si="668"/>
        <v>4</v>
      </c>
      <c r="F863" s="53">
        <f t="shared" si="669"/>
        <v>44609</v>
      </c>
      <c r="G863" s="66">
        <f t="shared" si="670"/>
        <v>3.2</v>
      </c>
      <c r="H863" s="66">
        <f t="shared" si="715"/>
        <v>0.1</v>
      </c>
      <c r="I863" s="172">
        <f t="shared" si="671"/>
        <v>3.8999999999999998E-3</v>
      </c>
      <c r="J863" s="14">
        <f t="shared" si="672"/>
        <v>6</v>
      </c>
      <c r="K863" s="18">
        <f t="shared" si="673"/>
        <v>9.6484796965590425E-2</v>
      </c>
      <c r="L863" s="18">
        <f t="shared" si="674"/>
        <v>6.6666666666666671E-3</v>
      </c>
      <c r="M863" s="6">
        <f t="shared" si="675"/>
        <v>1.9727301079802877</v>
      </c>
      <c r="N863" s="6">
        <f t="shared" si="709"/>
        <v>7.6936474211231213E-3</v>
      </c>
      <c r="O863" s="6">
        <f t="shared" si="676"/>
        <v>668051.01078347955</v>
      </c>
      <c r="P863" s="6">
        <f>IF($B863&lt;$D$12,0,IF('Plot Data'!X813&gt;0,'Plot Data'!X813,MAX(0,MIN($D$15,$O863))))</f>
        <v>7870.3703703703704</v>
      </c>
      <c r="Q863" s="97">
        <f t="shared" si="677"/>
        <v>3849.5354162208232</v>
      </c>
      <c r="R863" s="97">
        <f t="shared" si="678"/>
        <v>4020.8349541495468</v>
      </c>
      <c r="S863" s="6">
        <f t="shared" si="679"/>
        <v>1.5672605301571905</v>
      </c>
      <c r="T863" s="6"/>
      <c r="U863" s="6"/>
      <c r="V863" s="6">
        <f t="shared" si="680"/>
        <v>0.40546957782309695</v>
      </c>
      <c r="W863" s="149">
        <f t="shared" si="710"/>
        <v>0.56310659697832488</v>
      </c>
      <c r="X863" s="97">
        <f t="shared" si="681"/>
        <v>3657.6149824009253</v>
      </c>
      <c r="Y863" s="6">
        <f t="shared" si="682"/>
        <v>0.75083016259198465</v>
      </c>
      <c r="Z863" s="6">
        <f t="shared" si="683"/>
        <v>1.9006177173443342</v>
      </c>
      <c r="AA863" s="6">
        <f t="shared" si="684"/>
        <v>2.8531546178495417</v>
      </c>
      <c r="AB863" s="6">
        <f t="shared" si="685"/>
        <v>0.13714715654332535</v>
      </c>
      <c r="AC863" s="6">
        <f t="shared" si="686"/>
        <v>0.46237476977179981</v>
      </c>
      <c r="AD863" s="6">
        <f t="array" ref="AD863">SUM(($A863-A833:A863=J833:J863)*(N833:N863))</f>
        <v>1.3371847762974221E-2</v>
      </c>
      <c r="AE863" s="6">
        <f t="shared" si="714"/>
        <v>7489268.5763121992</v>
      </c>
      <c r="AF863" s="6">
        <f t="shared" si="711"/>
        <v>960855.162520841</v>
      </c>
      <c r="AG863" s="6">
        <f t="shared" si="712"/>
        <v>249772.8924993047</v>
      </c>
      <c r="AH863" s="6">
        <f t="shared" si="687"/>
        <v>4152011.6624641158</v>
      </c>
      <c r="AI863" s="6">
        <f t="shared" si="688"/>
        <v>1122989.0206377048</v>
      </c>
      <c r="AJ863" s="6">
        <f t="shared" si="689"/>
        <v>7.0173904535119416</v>
      </c>
      <c r="AK863" s="6">
        <f t="shared" si="690"/>
        <v>11.380130132746519</v>
      </c>
      <c r="AL863" s="6">
        <f t="shared" si="691"/>
        <v>3.7151772569764159</v>
      </c>
      <c r="AM863" s="6">
        <f t="shared" si="663"/>
        <v>22.112697843234876</v>
      </c>
      <c r="AN863" s="6">
        <f t="shared" si="692"/>
        <v>1003617.7254923698</v>
      </c>
      <c r="AO863" s="6">
        <f t="shared" si="693"/>
        <v>10731.423687819964</v>
      </c>
      <c r="AP863" s="6">
        <f t="shared" si="694"/>
        <v>1.7799938829349621E-2</v>
      </c>
      <c r="AQ863" s="14">
        <f t="shared" si="695"/>
        <v>16</v>
      </c>
      <c r="AR863" s="146">
        <f t="shared" si="696"/>
        <v>0</v>
      </c>
      <c r="AS863" s="146">
        <f t="shared" si="697"/>
        <v>0.53</v>
      </c>
      <c r="AT863" s="146">
        <f t="shared" si="698"/>
        <v>1</v>
      </c>
      <c r="AU863" s="77">
        <f t="shared" si="699"/>
        <v>0</v>
      </c>
      <c r="AV863" s="77">
        <f t="shared" si="700"/>
        <v>1.1505690611348196</v>
      </c>
      <c r="AW863" s="77">
        <f t="shared" si="701"/>
        <v>6.0556266375516817E-2</v>
      </c>
      <c r="AX863" s="77">
        <f t="shared" si="702"/>
        <v>7.0578035283646548E-2</v>
      </c>
      <c r="AY863" s="6">
        <f t="shared" si="665"/>
        <v>1.2817033627939829</v>
      </c>
      <c r="AZ863" s="6">
        <f t="shared" si="703"/>
        <v>965358.67011162871</v>
      </c>
      <c r="BA863" s="6">
        <f t="shared" si="704"/>
        <v>1.7104350177770746</v>
      </c>
      <c r="BB863" s="6">
        <f t="shared" si="705"/>
        <v>2137360.2825157368</v>
      </c>
      <c r="BC863" s="6">
        <f t="shared" si="706"/>
        <v>427472.05650314793</v>
      </c>
      <c r="BD863" s="6">
        <f t="shared" si="707"/>
        <v>85493.807061076353</v>
      </c>
      <c r="BE863" s="6">
        <f t="shared" si="708"/>
        <v>5705677.0740740672</v>
      </c>
      <c r="BF863" s="6">
        <f t="shared" si="713"/>
        <v>4152011.6624641158</v>
      </c>
      <c r="BG863" s="6"/>
      <c r="BH863" s="6"/>
      <c r="BI863" s="51">
        <f t="shared" si="664"/>
        <v>0.16164836962173315</v>
      </c>
      <c r="BT863" s="18"/>
    </row>
    <row r="864" spans="1:72">
      <c r="A864">
        <f t="shared" si="716"/>
        <v>841</v>
      </c>
      <c r="B864" s="30">
        <f t="shared" si="717"/>
        <v>44610</v>
      </c>
      <c r="C864" s="14">
        <f t="shared" si="666"/>
        <v>16</v>
      </c>
      <c r="D864" s="14">
        <f t="shared" si="667"/>
        <v>4</v>
      </c>
      <c r="E864" s="14">
        <f t="shared" si="668"/>
        <v>4</v>
      </c>
      <c r="F864" s="53">
        <f t="shared" si="669"/>
        <v>44610</v>
      </c>
      <c r="G864" s="66">
        <f t="shared" si="670"/>
        <v>3.2</v>
      </c>
      <c r="H864" s="66">
        <f t="shared" si="715"/>
        <v>0.1</v>
      </c>
      <c r="I864" s="172">
        <f t="shared" si="671"/>
        <v>3.8999999999999998E-3</v>
      </c>
      <c r="J864" s="14">
        <f t="shared" si="672"/>
        <v>6</v>
      </c>
      <c r="K864" s="18">
        <f t="shared" si="673"/>
        <v>9.6303034551180389E-2</v>
      </c>
      <c r="L864" s="18">
        <f t="shared" si="674"/>
        <v>6.6666666666666671E-3</v>
      </c>
      <c r="M864" s="6">
        <f t="shared" si="675"/>
        <v>1.7965049090543437</v>
      </c>
      <c r="N864" s="6">
        <f t="shared" si="709"/>
        <v>7.0063691453119397E-3</v>
      </c>
      <c r="O864" s="6">
        <f t="shared" si="676"/>
        <v>660182.41999813542</v>
      </c>
      <c r="P864" s="6">
        <f>IF($B864&lt;$D$12,0,IF('Plot Data'!X814&gt;0,'Plot Data'!X814,MAX(0,MIN($D$15,$O864))))</f>
        <v>7870.3703703703704</v>
      </c>
      <c r="Q864" s="97">
        <f t="shared" si="677"/>
        <v>3849.5242400467164</v>
      </c>
      <c r="R864" s="97">
        <f t="shared" si="678"/>
        <v>4020.8461303236541</v>
      </c>
      <c r="S864" s="6">
        <f t="shared" si="679"/>
        <v>1.425855785516366</v>
      </c>
      <c r="T864" s="6"/>
      <c r="U864" s="6"/>
      <c r="V864" s="6">
        <f t="shared" si="680"/>
        <v>0.37064912353797785</v>
      </c>
      <c r="W864" s="149">
        <f t="shared" si="710"/>
        <v>0.56310576135935708</v>
      </c>
      <c r="X864" s="97">
        <f t="shared" si="681"/>
        <v>3657.5636117598979</v>
      </c>
      <c r="Y864" s="6">
        <f t="shared" si="682"/>
        <v>0.68573578271662683</v>
      </c>
      <c r="Z864" s="6">
        <f t="shared" si="683"/>
        <v>1.7322728186886278</v>
      </c>
      <c r="AA864" s="6">
        <f t="shared" si="684"/>
        <v>2.6057959743231818</v>
      </c>
      <c r="AB864" s="6">
        <f t="shared" si="685"/>
        <v>0.12520571001363062</v>
      </c>
      <c r="AC864" s="6">
        <f t="shared" si="686"/>
        <v>0.42466955646794663</v>
      </c>
      <c r="AD864" s="6">
        <f t="array" ref="AD864">SUM(($A864-A834:A864=J834:J864)*(N834:N864))</f>
        <v>1.2207556726328986E-2</v>
      </c>
      <c r="AE864" s="6">
        <f t="shared" si="714"/>
        <v>7489268.5641046427</v>
      </c>
      <c r="AF864" s="6">
        <f t="shared" si="711"/>
        <v>957004.21242500877</v>
      </c>
      <c r="AG864" s="6">
        <f t="shared" si="712"/>
        <v>249964.48247846798</v>
      </c>
      <c r="AH864" s="6">
        <f t="shared" si="687"/>
        <v>4155669.2260758756</v>
      </c>
      <c r="AI864" s="6">
        <f t="shared" si="688"/>
        <v>1127009.8667680284</v>
      </c>
      <c r="AJ864" s="6">
        <f t="shared" si="689"/>
        <v>6.3958867611610319</v>
      </c>
      <c r="AK864" s="6">
        <f t="shared" si="690"/>
        <v>10.381401267098333</v>
      </c>
      <c r="AL864" s="6">
        <f t="shared" si="691"/>
        <v>3.403505853795771</v>
      </c>
      <c r="AM864" s="6">
        <f t="shared" si="663"/>
        <v>20.180793882055134</v>
      </c>
      <c r="AN864" s="6">
        <f t="shared" si="692"/>
        <v>999600.59556335979</v>
      </c>
      <c r="AO864" s="6">
        <f t="shared" si="693"/>
        <v>10731.435895376691</v>
      </c>
      <c r="AP864" s="6">
        <f t="shared" si="694"/>
        <v>1.6272335081469334E-2</v>
      </c>
      <c r="AQ864" s="14">
        <f t="shared" si="695"/>
        <v>16</v>
      </c>
      <c r="AR864" s="146">
        <f t="shared" si="696"/>
        <v>0</v>
      </c>
      <c r="AS864" s="146">
        <f t="shared" si="697"/>
        <v>0.53</v>
      </c>
      <c r="AT864" s="146">
        <f t="shared" si="698"/>
        <v>1</v>
      </c>
      <c r="AU864" s="77">
        <f t="shared" si="699"/>
        <v>0</v>
      </c>
      <c r="AV864" s="77">
        <f t="shared" si="700"/>
        <v>1.0495256670772668</v>
      </c>
      <c r="AW864" s="77">
        <f t="shared" si="701"/>
        <v>5.5238193004066669E-2</v>
      </c>
      <c r="AX864" s="77">
        <f t="shared" si="702"/>
        <v>6.445916357536291E-2</v>
      </c>
      <c r="AY864" s="6">
        <f t="shared" si="665"/>
        <v>1.1692230236566963</v>
      </c>
      <c r="AZ864" s="6">
        <f t="shared" si="703"/>
        <v>965359.83933465241</v>
      </c>
      <c r="BA864" s="6">
        <f t="shared" si="704"/>
        <v>1.5624773019059961</v>
      </c>
      <c r="BB864" s="6">
        <f t="shared" si="705"/>
        <v>2137362.0790206459</v>
      </c>
      <c r="BC864" s="6">
        <f t="shared" si="706"/>
        <v>427472.41580412973</v>
      </c>
      <c r="BD864" s="6">
        <f t="shared" si="707"/>
        <v>85493.93226678636</v>
      </c>
      <c r="BE864" s="6">
        <f t="shared" si="708"/>
        <v>5713547.4444444375</v>
      </c>
      <c r="BF864" s="6">
        <f t="shared" si="713"/>
        <v>4155669.2260758756</v>
      </c>
      <c r="BG864" s="6"/>
      <c r="BH864" s="6"/>
      <c r="BI864" s="51">
        <f t="shared" si="664"/>
        <v>0.16115975606594796</v>
      </c>
      <c r="BT864" s="18"/>
    </row>
    <row r="865" spans="1:72">
      <c r="A865">
        <f t="shared" si="716"/>
        <v>842</v>
      </c>
      <c r="B865" s="30">
        <f t="shared" si="717"/>
        <v>44611</v>
      </c>
      <c r="C865" s="14">
        <f t="shared" si="666"/>
        <v>16</v>
      </c>
      <c r="D865" s="14">
        <f t="shared" si="667"/>
        <v>4</v>
      </c>
      <c r="E865" s="14">
        <f t="shared" si="668"/>
        <v>4</v>
      </c>
      <c r="F865" s="53">
        <f t="shared" si="669"/>
        <v>44611</v>
      </c>
      <c r="G865" s="66">
        <f t="shared" si="670"/>
        <v>3.2</v>
      </c>
      <c r="H865" s="66">
        <f t="shared" si="715"/>
        <v>0.1</v>
      </c>
      <c r="I865" s="172">
        <f t="shared" si="671"/>
        <v>3.8999999999999998E-3</v>
      </c>
      <c r="J865" s="14">
        <f t="shared" si="672"/>
        <v>6</v>
      </c>
      <c r="K865" s="18">
        <f t="shared" si="673"/>
        <v>9.6121006901202177E-2</v>
      </c>
      <c r="L865" s="18">
        <f t="shared" si="674"/>
        <v>6.6666666666666671E-3</v>
      </c>
      <c r="M865" s="6">
        <f t="shared" si="675"/>
        <v>1.63533985737308</v>
      </c>
      <c r="N865" s="6">
        <f t="shared" si="709"/>
        <v>6.3778254437550112E-3</v>
      </c>
      <c r="O865" s="6">
        <f t="shared" si="676"/>
        <v>652313.68136970885</v>
      </c>
      <c r="P865" s="6">
        <f>IF($B865&lt;$D$12,0,IF('Plot Data'!X815&gt;0,'Plot Data'!X815,MAX(0,MIN($D$15,$O865))))</f>
        <v>7870.3703703703704</v>
      </c>
      <c r="Q865" s="97">
        <f t="shared" si="677"/>
        <v>3849.5139984518514</v>
      </c>
      <c r="R865" s="97">
        <f t="shared" si="678"/>
        <v>4020.8563719185195</v>
      </c>
      <c r="S865" s="6">
        <f t="shared" si="679"/>
        <v>1.2966592579086804</v>
      </c>
      <c r="T865" s="6"/>
      <c r="U865" s="6"/>
      <c r="V865" s="6">
        <f t="shared" si="680"/>
        <v>0.33868059946439966</v>
      </c>
      <c r="W865" s="149">
        <f t="shared" si="710"/>
        <v>0.56310499839897599</v>
      </c>
      <c r="X865" s="97">
        <f t="shared" si="681"/>
        <v>3657.5159346471578</v>
      </c>
      <c r="Y865" s="6">
        <f t="shared" si="682"/>
        <v>0.62602855006815317</v>
      </c>
      <c r="Z865" s="6">
        <f t="shared" si="683"/>
        <v>1.5781840863842302</v>
      </c>
      <c r="AA865" s="6">
        <f t="shared" si="684"/>
        <v>2.3789084902589819</v>
      </c>
      <c r="AB865" s="6">
        <f t="shared" si="685"/>
        <v>0.11425710636889966</v>
      </c>
      <c r="AC865" s="6">
        <f t="shared" si="686"/>
        <v>0.38988495785223731</v>
      </c>
      <c r="AD865" s="6">
        <f t="array" ref="AD865">SUM(($A865-A835:A865=J835:J865)*(N835:N865))</f>
        <v>1.1140067870967716E-2</v>
      </c>
      <c r="AE865" s="6">
        <f t="shared" si="714"/>
        <v>7489268.5529645747</v>
      </c>
      <c r="AF865" s="6">
        <f t="shared" si="711"/>
        <v>953153.40176729893</v>
      </c>
      <c r="AG865" s="6">
        <f t="shared" si="712"/>
        <v>250156.14186167321</v>
      </c>
      <c r="AH865" s="6">
        <f t="shared" si="687"/>
        <v>4159326.7420105226</v>
      </c>
      <c r="AI865" s="6">
        <f t="shared" si="688"/>
        <v>1131030.7231399468</v>
      </c>
      <c r="AJ865" s="6">
        <f t="shared" si="689"/>
        <v>5.8270139820817279</v>
      </c>
      <c r="AK865" s="6">
        <f t="shared" si="690"/>
        <v>9.4664197568546804</v>
      </c>
      <c r="AL865" s="6">
        <f t="shared" si="691"/>
        <v>3.1167379344414656</v>
      </c>
      <c r="AM865" s="6">
        <f t="shared" si="663"/>
        <v>18.410171673377874</v>
      </c>
      <c r="AN865" s="6">
        <f t="shared" si="692"/>
        <v>995583.13401343941</v>
      </c>
      <c r="AO865" s="6">
        <f t="shared" si="693"/>
        <v>10731.447035444562</v>
      </c>
      <c r="AP865" s="6">
        <f t="shared" si="694"/>
        <v>1.4869790068197679E-2</v>
      </c>
      <c r="AQ865" s="14">
        <f t="shared" si="695"/>
        <v>16</v>
      </c>
      <c r="AR865" s="146">
        <f t="shared" si="696"/>
        <v>0</v>
      </c>
      <c r="AS865" s="146">
        <f t="shared" si="697"/>
        <v>0.53</v>
      </c>
      <c r="AT865" s="146">
        <f t="shared" si="698"/>
        <v>1</v>
      </c>
      <c r="AU865" s="77">
        <f t="shared" si="699"/>
        <v>0</v>
      </c>
      <c r="AV865" s="77">
        <f t="shared" si="700"/>
        <v>0.95696102068287237</v>
      </c>
      <c r="AW865" s="77">
        <f t="shared" si="701"/>
        <v>5.036636950962485E-2</v>
      </c>
      <c r="AX865" s="77">
        <f t="shared" si="702"/>
        <v>5.8846683706406389E-2</v>
      </c>
      <c r="AY865" s="6">
        <f t="shared" si="665"/>
        <v>1.0661740738989036</v>
      </c>
      <c r="AZ865" s="6">
        <f t="shared" si="703"/>
        <v>965360.90550872625</v>
      </c>
      <c r="BA865" s="6">
        <f t="shared" si="704"/>
        <v>1.4267360523309824</v>
      </c>
      <c r="BB865" s="6">
        <f t="shared" si="705"/>
        <v>2137363.7143605035</v>
      </c>
      <c r="BC865" s="6">
        <f t="shared" si="706"/>
        <v>427472.7428721012</v>
      </c>
      <c r="BD865" s="6">
        <f t="shared" si="707"/>
        <v>85494.046523892728</v>
      </c>
      <c r="BE865" s="6">
        <f t="shared" si="708"/>
        <v>5721417.8148148078</v>
      </c>
      <c r="BF865" s="6">
        <f t="shared" si="713"/>
        <v>4159326.7420105226</v>
      </c>
      <c r="BG865" s="6"/>
      <c r="BH865" s="6"/>
      <c r="BI865" s="51">
        <f t="shared" si="664"/>
        <v>0.16067117037119069</v>
      </c>
      <c r="BT865" s="18"/>
    </row>
    <row r="866" spans="1:72">
      <c r="A866">
        <f t="shared" si="716"/>
        <v>843</v>
      </c>
      <c r="B866" s="30">
        <f t="shared" si="717"/>
        <v>44612</v>
      </c>
      <c r="C866" s="14">
        <f t="shared" si="666"/>
        <v>16</v>
      </c>
      <c r="D866" s="14">
        <f t="shared" si="667"/>
        <v>4</v>
      </c>
      <c r="E866" s="14">
        <f t="shared" si="668"/>
        <v>4</v>
      </c>
      <c r="F866" s="53">
        <f t="shared" si="669"/>
        <v>44612</v>
      </c>
      <c r="G866" s="66">
        <f t="shared" si="670"/>
        <v>3.2</v>
      </c>
      <c r="H866" s="66">
        <f t="shared" si="715"/>
        <v>0.1</v>
      </c>
      <c r="I866" s="172">
        <f t="shared" si="671"/>
        <v>3.8999999999999998E-3</v>
      </c>
      <c r="J866" s="14">
        <f t="shared" si="672"/>
        <v>6</v>
      </c>
      <c r="K866" s="18">
        <f t="shared" si="673"/>
        <v>9.5938712047317576E-2</v>
      </c>
      <c r="L866" s="18">
        <f t="shared" si="674"/>
        <v>6.6666666666666671E-3</v>
      </c>
      <c r="M866" s="6">
        <f t="shared" si="675"/>
        <v>1.4880105885908277</v>
      </c>
      <c r="N866" s="6">
        <f t="shared" si="709"/>
        <v>5.8032412955042276E-3</v>
      </c>
      <c r="O866" s="6">
        <f t="shared" si="676"/>
        <v>644444.80655915756</v>
      </c>
      <c r="P866" s="6">
        <f>IF($B866&lt;$D$12,0,IF('Plot Data'!X816&gt;0,'Plot Data'!X816,MAX(0,MIN($D$15,$O866))))</f>
        <v>7870.3703703703704</v>
      </c>
      <c r="Q866" s="97">
        <f t="shared" si="677"/>
        <v>3849.5046169397233</v>
      </c>
      <c r="R866" s="97">
        <f t="shared" si="678"/>
        <v>4020.8657534306471</v>
      </c>
      <c r="S866" s="6">
        <f t="shared" si="679"/>
        <v>1.1786679179022841</v>
      </c>
      <c r="T866" s="6"/>
      <c r="U866" s="6"/>
      <c r="V866" s="6">
        <f t="shared" si="680"/>
        <v>0.30934267068854376</v>
      </c>
      <c r="W866" s="149">
        <f t="shared" si="710"/>
        <v>0.56310430206426765</v>
      </c>
      <c r="X866" s="97">
        <f t="shared" si="681"/>
        <v>3657.4717010082609</v>
      </c>
      <c r="Y866" s="6">
        <f t="shared" si="682"/>
        <v>0.57128553184449826</v>
      </c>
      <c r="Z866" s="6">
        <f t="shared" si="683"/>
        <v>1.4372039272434751</v>
      </c>
      <c r="AA866" s="6">
        <f t="shared" si="684"/>
        <v>2.1708850210090933</v>
      </c>
      <c r="AB866" s="6">
        <f t="shared" si="685"/>
        <v>0.10422300566805032</v>
      </c>
      <c r="AC866" s="6">
        <f t="shared" si="686"/>
        <v>0.35780777661745827</v>
      </c>
      <c r="AD866" s="6">
        <f t="array" ref="AD866">SUM(($A866-A836:A866=J836:J866)*(N836:N866))</f>
        <v>1.0161743052634904E-2</v>
      </c>
      <c r="AE866" s="6">
        <f t="shared" si="714"/>
        <v>7489268.5428028312</v>
      </c>
      <c r="AF866" s="6">
        <f t="shared" si="711"/>
        <v>949302.71848244139</v>
      </c>
      <c r="AG866" s="6">
        <f t="shared" si="712"/>
        <v>250347.86543493398</v>
      </c>
      <c r="AH866" s="6">
        <f t="shared" si="687"/>
        <v>4162984.2137115309</v>
      </c>
      <c r="AI866" s="6">
        <f t="shared" si="688"/>
        <v>1135051.5888933775</v>
      </c>
      <c r="AJ866" s="6">
        <f t="shared" si="689"/>
        <v>5.3065351115845818</v>
      </c>
      <c r="AK866" s="6">
        <f t="shared" si="690"/>
        <v>8.628515657421012</v>
      </c>
      <c r="AL866" s="6">
        <f t="shared" si="691"/>
        <v>2.8529914204394227</v>
      </c>
      <c r="AM866" s="6">
        <f t="shared" si="663"/>
        <v>16.788042189445015</v>
      </c>
      <c r="AN866" s="6">
        <f t="shared" si="692"/>
        <v>991565.36823833827</v>
      </c>
      <c r="AO866" s="6">
        <f t="shared" si="693"/>
        <v>10731.457197187614</v>
      </c>
      <c r="AP866" s="6">
        <f t="shared" si="694"/>
        <v>1.3582600536340448E-2</v>
      </c>
      <c r="AQ866" s="14">
        <f t="shared" si="695"/>
        <v>16</v>
      </c>
      <c r="AR866" s="146">
        <f t="shared" si="696"/>
        <v>0</v>
      </c>
      <c r="AS866" s="146">
        <f t="shared" si="697"/>
        <v>0.53</v>
      </c>
      <c r="AT866" s="146">
        <f t="shared" si="698"/>
        <v>1</v>
      </c>
      <c r="AU866" s="77">
        <f t="shared" si="699"/>
        <v>0</v>
      </c>
      <c r="AV866" s="77">
        <f t="shared" si="700"/>
        <v>0.8721993642097241</v>
      </c>
      <c r="AW866" s="77">
        <f t="shared" si="701"/>
        <v>4.5905229695248635E-2</v>
      </c>
      <c r="AX866" s="77">
        <f t="shared" si="702"/>
        <v>5.3700839993382841E-2</v>
      </c>
      <c r="AY866" s="6">
        <f t="shared" si="665"/>
        <v>0.97180543389835561</v>
      </c>
      <c r="AZ866" s="6">
        <f t="shared" si="703"/>
        <v>965361.87731416011</v>
      </c>
      <c r="BA866" s="6">
        <f t="shared" si="704"/>
        <v>1.3022545139205508</v>
      </c>
      <c r="BB866" s="6">
        <f t="shared" si="705"/>
        <v>2137365.202371092</v>
      </c>
      <c r="BC866" s="6">
        <f t="shared" si="706"/>
        <v>427473.0404742189</v>
      </c>
      <c r="BD866" s="6">
        <f t="shared" si="707"/>
        <v>85494.150746898391</v>
      </c>
      <c r="BE866" s="6">
        <f t="shared" si="708"/>
        <v>5729288.1851851782</v>
      </c>
      <c r="BF866" s="6">
        <f t="shared" si="713"/>
        <v>4162984.2137115309</v>
      </c>
      <c r="BG866" s="6"/>
      <c r="BH866" s="6"/>
      <c r="BI866" s="51">
        <f t="shared" si="664"/>
        <v>0.16018261023237532</v>
      </c>
      <c r="BT866" s="18"/>
    </row>
    <row r="867" spans="1:72">
      <c r="A867">
        <f t="shared" si="716"/>
        <v>844</v>
      </c>
      <c r="B867" s="30">
        <f t="shared" si="717"/>
        <v>44613</v>
      </c>
      <c r="C867" s="14">
        <f t="shared" si="666"/>
        <v>16</v>
      </c>
      <c r="D867" s="14">
        <f t="shared" si="667"/>
        <v>4</v>
      </c>
      <c r="E867" s="14">
        <f t="shared" si="668"/>
        <v>4</v>
      </c>
      <c r="F867" s="53">
        <f t="shared" si="669"/>
        <v>44613</v>
      </c>
      <c r="G867" s="66">
        <f t="shared" si="670"/>
        <v>3.2</v>
      </c>
      <c r="H867" s="66">
        <f t="shared" si="715"/>
        <v>0.1</v>
      </c>
      <c r="I867" s="172">
        <f t="shared" si="671"/>
        <v>3.8999999999999998E-3</v>
      </c>
      <c r="J867" s="14">
        <f t="shared" si="672"/>
        <v>6</v>
      </c>
      <c r="K867" s="18">
        <f t="shared" si="673"/>
        <v>9.5756148082220952E-2</v>
      </c>
      <c r="L867" s="18">
        <f t="shared" si="674"/>
        <v>6.6666666666666671E-3</v>
      </c>
      <c r="M867" s="6">
        <f t="shared" si="675"/>
        <v>1.353386727773096</v>
      </c>
      <c r="N867" s="6">
        <f t="shared" si="709"/>
        <v>5.2782082383150738E-3</v>
      </c>
      <c r="O867" s="6">
        <f t="shared" si="676"/>
        <v>636575.80636136699</v>
      </c>
      <c r="P867" s="6">
        <f>IF($B867&lt;$D$12,0,IF('Plot Data'!X817&gt;0,'Plot Data'!X817,MAX(0,MIN($D$15,$O867))))</f>
        <v>7870.3703703703704</v>
      </c>
      <c r="Q867" s="97">
        <f t="shared" si="677"/>
        <v>3849.4960266359976</v>
      </c>
      <c r="R867" s="97">
        <f t="shared" si="678"/>
        <v>4020.8743437343733</v>
      </c>
      <c r="S867" s="6">
        <f t="shared" si="679"/>
        <v>1.0709565910748087</v>
      </c>
      <c r="T867" s="6"/>
      <c r="U867" s="6"/>
      <c r="V867" s="6">
        <f t="shared" si="680"/>
        <v>0.28243013669828743</v>
      </c>
      <c r="W867" s="149">
        <f t="shared" si="710"/>
        <v>0.56310366679771673</v>
      </c>
      <c r="X867" s="97">
        <f t="shared" si="681"/>
        <v>3657.4306765550809</v>
      </c>
      <c r="Y867" s="6">
        <f t="shared" si="682"/>
        <v>0.52111502834025158</v>
      </c>
      <c r="Z867" s="6">
        <f t="shared" si="683"/>
        <v>1.3082718858984641</v>
      </c>
      <c r="AA867" s="6">
        <f t="shared" si="684"/>
        <v>1.9802371076929559</v>
      </c>
      <c r="AB867" s="6">
        <f t="shared" si="685"/>
        <v>9.5030885867216711E-2</v>
      </c>
      <c r="AC867" s="6">
        <f t="shared" si="686"/>
        <v>0.32823931843328641</v>
      </c>
      <c r="AD867" s="6">
        <f t="array" ref="AD867">SUM(($A867-A837:A867=J837:J867)*(N837:N867))</f>
        <v>9.2655113720536281E-3</v>
      </c>
      <c r="AE867" s="6">
        <f t="shared" si="714"/>
        <v>7489268.5335373199</v>
      </c>
      <c r="AF867" s="6">
        <f t="shared" si="711"/>
        <v>945452.15149921435</v>
      </c>
      <c r="AG867" s="6">
        <f t="shared" si="712"/>
        <v>250539.64835487818</v>
      </c>
      <c r="AH867" s="6">
        <f t="shared" si="687"/>
        <v>4166641.6443880862</v>
      </c>
      <c r="AI867" s="6">
        <f t="shared" si="688"/>
        <v>1139072.4632371119</v>
      </c>
      <c r="AJ867" s="6">
        <f t="shared" si="689"/>
        <v>4.8305349251189611</v>
      </c>
      <c r="AK867" s="6">
        <f t="shared" si="690"/>
        <v>7.8615195497593024</v>
      </c>
      <c r="AL867" s="6">
        <f t="shared" si="691"/>
        <v>2.6105174765012995</v>
      </c>
      <c r="AM867" s="6">
        <f t="shared" si="663"/>
        <v>15.302571951379562</v>
      </c>
      <c r="AN867" s="6">
        <f t="shared" si="692"/>
        <v>987547.32348605839</v>
      </c>
      <c r="AO867" s="6">
        <f t="shared" si="693"/>
        <v>10731.466462698985</v>
      </c>
      <c r="AP867" s="6">
        <f t="shared" si="694"/>
        <v>1.2401770529582532E-2</v>
      </c>
      <c r="AQ867" s="14">
        <f t="shared" si="695"/>
        <v>16</v>
      </c>
      <c r="AR867" s="146">
        <f t="shared" si="696"/>
        <v>0</v>
      </c>
      <c r="AS867" s="146">
        <f t="shared" si="697"/>
        <v>0.53</v>
      </c>
      <c r="AT867" s="146">
        <f t="shared" si="698"/>
        <v>1</v>
      </c>
      <c r="AU867" s="77">
        <f t="shared" si="699"/>
        <v>0</v>
      </c>
      <c r="AV867" s="77">
        <f t="shared" si="700"/>
        <v>0.79461568749445999</v>
      </c>
      <c r="AW867" s="77">
        <f t="shared" si="701"/>
        <v>4.1821878289182102E-2</v>
      </c>
      <c r="AX867" s="77">
        <f t="shared" si="702"/>
        <v>4.8984812663983648E-2</v>
      </c>
      <c r="AY867" s="6">
        <f t="shared" si="665"/>
        <v>0.88542237844762572</v>
      </c>
      <c r="AZ867" s="6">
        <f t="shared" si="703"/>
        <v>965362.76273653854</v>
      </c>
      <c r="BA867" s="6">
        <f t="shared" si="704"/>
        <v>1.188146403292194</v>
      </c>
      <c r="BB867" s="6">
        <f t="shared" si="705"/>
        <v>2137366.5557578197</v>
      </c>
      <c r="BC867" s="6">
        <f t="shared" si="706"/>
        <v>427473.31115156447</v>
      </c>
      <c r="BD867" s="6">
        <f t="shared" si="707"/>
        <v>85494.245777784265</v>
      </c>
      <c r="BE867" s="6">
        <f t="shared" si="708"/>
        <v>5737158.5555555485</v>
      </c>
      <c r="BF867" s="6">
        <f t="shared" si="713"/>
        <v>4166641.6443880862</v>
      </c>
      <c r="BG867" s="6"/>
      <c r="BH867" s="6"/>
      <c r="BI867" s="51">
        <f t="shared" si="664"/>
        <v>0.1596940735264574</v>
      </c>
      <c r="BT867" s="18"/>
    </row>
    <row r="868" spans="1:72">
      <c r="A868">
        <f t="shared" si="716"/>
        <v>845</v>
      </c>
      <c r="B868" s="30">
        <f t="shared" si="717"/>
        <v>44614</v>
      </c>
      <c r="C868" s="14">
        <f t="shared" si="666"/>
        <v>16</v>
      </c>
      <c r="D868" s="14">
        <f t="shared" si="667"/>
        <v>4</v>
      </c>
      <c r="E868" s="14">
        <f t="shared" si="668"/>
        <v>4</v>
      </c>
      <c r="F868" s="53">
        <f t="shared" si="669"/>
        <v>44614</v>
      </c>
      <c r="G868" s="66">
        <f t="shared" si="670"/>
        <v>3.2</v>
      </c>
      <c r="H868" s="66">
        <f t="shared" si="715"/>
        <v>0.1</v>
      </c>
      <c r="I868" s="172">
        <f t="shared" si="671"/>
        <v>3.8999999999999998E-3</v>
      </c>
      <c r="J868" s="14">
        <f t="shared" si="672"/>
        <v>6</v>
      </c>
      <c r="K868" s="18">
        <f t="shared" si="673"/>
        <v>9.5573313154600312E-2</v>
      </c>
      <c r="L868" s="18">
        <f t="shared" si="674"/>
        <v>6.6666666666666671E-3</v>
      </c>
      <c r="M868" s="6">
        <f t="shared" si="675"/>
        <v>1.2304251467461285</v>
      </c>
      <c r="N868" s="6">
        <f t="shared" si="709"/>
        <v>4.798658072309901E-3</v>
      </c>
      <c r="O868" s="6">
        <f t="shared" si="676"/>
        <v>628706.69076501485</v>
      </c>
      <c r="P868" s="6">
        <f>IF($B868&lt;$D$12,0,IF('Plot Data'!X818&gt;0,'Plot Data'!X818,MAX(0,MIN($D$15,$O868))))</f>
        <v>7870.3703703703704</v>
      </c>
      <c r="Q868" s="97">
        <f t="shared" si="677"/>
        <v>3849.4881638904881</v>
      </c>
      <c r="R868" s="97">
        <f t="shared" si="678"/>
        <v>4020.8822064798824</v>
      </c>
      <c r="S868" s="6">
        <f t="shared" si="679"/>
        <v>0.97267230627482892</v>
      </c>
      <c r="T868" s="6"/>
      <c r="U868" s="6"/>
      <c r="V868" s="6">
        <f t="shared" si="680"/>
        <v>0.25775284047129959</v>
      </c>
      <c r="W868" s="149">
        <f t="shared" si="710"/>
        <v>0.56310308748194549</v>
      </c>
      <c r="X868" s="97">
        <f t="shared" si="681"/>
        <v>3657.392641855598</v>
      </c>
      <c r="Y868" s="6">
        <f t="shared" si="682"/>
        <v>0.47515442933608354</v>
      </c>
      <c r="Z868" s="6">
        <f t="shared" si="683"/>
        <v>1.1904084708726621</v>
      </c>
      <c r="AA868" s="6">
        <f t="shared" si="684"/>
        <v>1.8055868314771173</v>
      </c>
      <c r="AB868" s="6">
        <f t="shared" si="685"/>
        <v>8.6613640934431385E-2</v>
      </c>
      <c r="AC868" s="6">
        <f t="shared" si="686"/>
        <v>0.30099448831445091</v>
      </c>
      <c r="AD868" s="6">
        <f t="array" ref="AD868">SUM(($A868-A838:A868=J838:J868)*(N838:N868))</f>
        <v>8.4448299911070602E-3</v>
      </c>
      <c r="AE868" s="6">
        <f t="shared" si="714"/>
        <v>7489268.52509249</v>
      </c>
      <c r="AF868" s="6">
        <f t="shared" si="711"/>
        <v>941601.69066301768</v>
      </c>
      <c r="AG868" s="6">
        <f t="shared" si="712"/>
        <v>250731.4861240726</v>
      </c>
      <c r="AH868" s="6">
        <f t="shared" si="687"/>
        <v>4170299.0370299416</v>
      </c>
      <c r="AI868" s="6">
        <f t="shared" si="688"/>
        <v>1143093.3454435917</v>
      </c>
      <c r="AJ868" s="6">
        <f t="shared" si="689"/>
        <v>4.3953971716563434</v>
      </c>
      <c r="AK868" s="6">
        <f t="shared" si="690"/>
        <v>7.1597275482204159</v>
      </c>
      <c r="AL868" s="6">
        <f t="shared" si="691"/>
        <v>2.3876917991301734</v>
      </c>
      <c r="AM868" s="6">
        <f t="shared" si="663"/>
        <v>13.942816519006932</v>
      </c>
      <c r="AN868" s="6">
        <f t="shared" si="692"/>
        <v>983529.02301532764</v>
      </c>
      <c r="AO868" s="6">
        <f t="shared" si="693"/>
        <v>10731.474907528976</v>
      </c>
      <c r="AP868" s="6">
        <f t="shared" si="694"/>
        <v>1.1318963563618516E-2</v>
      </c>
      <c r="AQ868" s="14">
        <f t="shared" si="695"/>
        <v>16</v>
      </c>
      <c r="AR868" s="146">
        <f t="shared" si="696"/>
        <v>0</v>
      </c>
      <c r="AS868" s="146">
        <f t="shared" si="697"/>
        <v>0.53</v>
      </c>
      <c r="AT868" s="146">
        <f t="shared" si="698"/>
        <v>1</v>
      </c>
      <c r="AU868" s="77">
        <f t="shared" si="699"/>
        <v>0</v>
      </c>
      <c r="AV868" s="77">
        <f t="shared" si="700"/>
        <v>0.72363217736708974</v>
      </c>
      <c r="AW868" s="77">
        <f t="shared" si="701"/>
        <v>3.8085904071952087E-2</v>
      </c>
      <c r="AX868" s="77">
        <f t="shared" si="702"/>
        <v>4.466451635759186E-2</v>
      </c>
      <c r="AY868" s="6">
        <f t="shared" si="665"/>
        <v>0.80638259779663368</v>
      </c>
      <c r="AZ868" s="6">
        <f t="shared" si="703"/>
        <v>965363.56911913631</v>
      </c>
      <c r="BA868" s="6">
        <f t="shared" si="704"/>
        <v>1.0835910859750584</v>
      </c>
      <c r="BB868" s="6">
        <f t="shared" si="705"/>
        <v>2137367.7861829665</v>
      </c>
      <c r="BC868" s="6">
        <f t="shared" si="706"/>
        <v>427473.5572365938</v>
      </c>
      <c r="BD868" s="6">
        <f t="shared" si="707"/>
        <v>85494.332391425196</v>
      </c>
      <c r="BE868" s="6">
        <f t="shared" si="708"/>
        <v>5745028.9259259189</v>
      </c>
      <c r="BF868" s="6">
        <f t="shared" si="713"/>
        <v>4170299.0370299416</v>
      </c>
      <c r="BG868" s="6"/>
      <c r="BH868" s="6"/>
      <c r="BI868" s="51">
        <f t="shared" si="664"/>
        <v>0.15920555829881469</v>
      </c>
      <c r="BT868" s="18"/>
    </row>
    <row r="869" spans="1:72">
      <c r="A869">
        <f t="shared" si="716"/>
        <v>846</v>
      </c>
      <c r="B869" s="30">
        <f t="shared" si="717"/>
        <v>44615</v>
      </c>
      <c r="C869" s="14">
        <f t="shared" si="666"/>
        <v>16</v>
      </c>
      <c r="D869" s="14">
        <f t="shared" si="667"/>
        <v>4</v>
      </c>
      <c r="E869" s="14">
        <f t="shared" si="668"/>
        <v>4</v>
      </c>
      <c r="F869" s="53">
        <f t="shared" si="669"/>
        <v>44615</v>
      </c>
      <c r="G869" s="66">
        <f t="shared" si="670"/>
        <v>3.2</v>
      </c>
      <c r="H869" s="66">
        <f t="shared" si="715"/>
        <v>0.1</v>
      </c>
      <c r="I869" s="172">
        <f t="shared" si="671"/>
        <v>3.8999999999999998E-3</v>
      </c>
      <c r="J869" s="14">
        <f t="shared" si="672"/>
        <v>6</v>
      </c>
      <c r="K869" s="18">
        <f t="shared" si="673"/>
        <v>9.5390205464435995E-2</v>
      </c>
      <c r="L869" s="18">
        <f t="shared" si="674"/>
        <v>6.6666666666666671E-3</v>
      </c>
      <c r="M869" s="6">
        <f t="shared" si="675"/>
        <v>1.1181636665237618</v>
      </c>
      <c r="N869" s="6">
        <f t="shared" si="709"/>
        <v>4.3608382994426709E-3</v>
      </c>
      <c r="O869" s="6">
        <f t="shared" si="676"/>
        <v>620837.46900865622</v>
      </c>
      <c r="P869" s="6">
        <f>IF($B869&lt;$D$12,0,IF('Plot Data'!X819&gt;0,'Plot Data'!X819,MAX(0,MIN($D$15,$O869))))</f>
        <v>7870.3703703703704</v>
      </c>
      <c r="Q869" s="97">
        <f t="shared" si="677"/>
        <v>3849.4809699052284</v>
      </c>
      <c r="R869" s="97">
        <f t="shared" si="678"/>
        <v>4020.889400465142</v>
      </c>
      <c r="S869" s="6">
        <f t="shared" si="679"/>
        <v>0.88302902186604026</v>
      </c>
      <c r="T869" s="6"/>
      <c r="U869" s="6"/>
      <c r="V869" s="6">
        <f t="shared" si="680"/>
        <v>0.23513464465772152</v>
      </c>
      <c r="W869" s="149">
        <f t="shared" si="710"/>
        <v>0.56310255940688625</v>
      </c>
      <c r="X869" s="97">
        <f t="shared" si="681"/>
        <v>3657.357391470352</v>
      </c>
      <c r="Y869" s="6">
        <f t="shared" si="682"/>
        <v>0.43306820467215695</v>
      </c>
      <c r="Z869" s="6">
        <f t="shared" si="683"/>
        <v>1.0827093822184768</v>
      </c>
      <c r="AA869" s="6">
        <f t="shared" si="684"/>
        <v>1.6456591777541962</v>
      </c>
      <c r="AB869" s="6">
        <f t="shared" si="685"/>
        <v>7.8909204319211515E-2</v>
      </c>
      <c r="AC869" s="6">
        <f t="shared" si="686"/>
        <v>0.2759009370132956</v>
      </c>
      <c r="AD869" s="6">
        <f t="array" ref="AD869">SUM(($A869-A839:A869=J839:J869)*(N839:N869))</f>
        <v>7.6936474211231213E-3</v>
      </c>
      <c r="AE869" s="6">
        <f t="shared" si="714"/>
        <v>7489268.5173988426</v>
      </c>
      <c r="AF869" s="6">
        <f t="shared" si="711"/>
        <v>937751.32666409051</v>
      </c>
      <c r="AG869" s="6">
        <f t="shared" si="712"/>
        <v>250923.37456786283</v>
      </c>
      <c r="AH869" s="6">
        <f t="shared" si="687"/>
        <v>4173956.3944214121</v>
      </c>
      <c r="AI869" s="6">
        <f t="shared" si="688"/>
        <v>1147114.2348440569</v>
      </c>
      <c r="AJ869" s="6">
        <f t="shared" si="689"/>
        <v>3.9977832512894711</v>
      </c>
      <c r="AK869" s="6">
        <f t="shared" si="690"/>
        <v>6.5178685483654837</v>
      </c>
      <c r="AL869" s="6">
        <f t="shared" si="691"/>
        <v>2.1830064190149665</v>
      </c>
      <c r="AM869" s="6">
        <f t="shared" si="663"/>
        <v>12.69865821866992</v>
      </c>
      <c r="AN869" s="6">
        <f t="shared" si="692"/>
        <v>979510.48824318196</v>
      </c>
      <c r="AO869" s="6">
        <f t="shared" si="693"/>
        <v>10731.482601176398</v>
      </c>
      <c r="AP869" s="6">
        <f t="shared" si="694"/>
        <v>1.0326457742329305E-2</v>
      </c>
      <c r="AQ869" s="14">
        <f t="shared" si="695"/>
        <v>16</v>
      </c>
      <c r="AR869" s="146">
        <f t="shared" si="696"/>
        <v>0</v>
      </c>
      <c r="AS869" s="146">
        <f t="shared" si="697"/>
        <v>0.53</v>
      </c>
      <c r="AT869" s="146">
        <f t="shared" si="698"/>
        <v>1</v>
      </c>
      <c r="AU869" s="77">
        <f t="shared" si="699"/>
        <v>0</v>
      </c>
      <c r="AV869" s="77">
        <f t="shared" si="700"/>
        <v>0.65871489454987664</v>
      </c>
      <c r="AW869" s="77">
        <f t="shared" si="701"/>
        <v>3.4669204976309292E-2</v>
      </c>
      <c r="AX869" s="77">
        <f t="shared" si="702"/>
        <v>4.070841123918275E-2</v>
      </c>
      <c r="AY869" s="6">
        <f t="shared" si="665"/>
        <v>0.73409251076536874</v>
      </c>
      <c r="AZ869" s="6">
        <f t="shared" si="703"/>
        <v>965364.30321164709</v>
      </c>
      <c r="BA869" s="6">
        <f t="shared" si="704"/>
        <v>0.98782905445633717</v>
      </c>
      <c r="BB869" s="6">
        <f t="shared" si="705"/>
        <v>2137368.9043466332</v>
      </c>
      <c r="BC869" s="6">
        <f t="shared" si="706"/>
        <v>427473.78086932708</v>
      </c>
      <c r="BD869" s="6">
        <f t="shared" si="707"/>
        <v>85494.411300629508</v>
      </c>
      <c r="BE869" s="6">
        <f t="shared" si="708"/>
        <v>5752899.2962962892</v>
      </c>
      <c r="BF869" s="6">
        <f t="shared" si="713"/>
        <v>4173956.3944214121</v>
      </c>
      <c r="BG869" s="6"/>
      <c r="BH869" s="6"/>
      <c r="BI869" s="51">
        <f t="shared" si="664"/>
        <v>0.15871706275058239</v>
      </c>
      <c r="BT869" s="18"/>
    </row>
    <row r="870" spans="1:72">
      <c r="A870">
        <f t="shared" si="716"/>
        <v>847</v>
      </c>
      <c r="B870" s="30">
        <f t="shared" si="717"/>
        <v>44616</v>
      </c>
      <c r="C870" s="14">
        <f t="shared" si="666"/>
        <v>16</v>
      </c>
      <c r="D870" s="14">
        <f t="shared" si="667"/>
        <v>4</v>
      </c>
      <c r="E870" s="14">
        <f t="shared" si="668"/>
        <v>4</v>
      </c>
      <c r="F870" s="53">
        <f t="shared" si="669"/>
        <v>44616</v>
      </c>
      <c r="G870" s="66">
        <f t="shared" si="670"/>
        <v>3.2</v>
      </c>
      <c r="H870" s="66">
        <f t="shared" si="715"/>
        <v>0.1</v>
      </c>
      <c r="I870" s="172">
        <f t="shared" si="671"/>
        <v>3.8999999999999998E-3</v>
      </c>
      <c r="J870" s="14">
        <f t="shared" si="672"/>
        <v>6</v>
      </c>
      <c r="K870" s="18">
        <f t="shared" si="673"/>
        <v>9.5206823258614903E-2</v>
      </c>
      <c r="L870" s="18">
        <f t="shared" si="674"/>
        <v>6.6666666666666671E-3</v>
      </c>
      <c r="M870" s="6">
        <f t="shared" si="675"/>
        <v>1.0157151784656513</v>
      </c>
      <c r="N870" s="6">
        <f t="shared" si="709"/>
        <v>3.96128919601604E-3</v>
      </c>
      <c r="O870" s="6">
        <f t="shared" si="676"/>
        <v>612968.14963324089</v>
      </c>
      <c r="P870" s="6">
        <f>IF($B870&lt;$D$12,0,IF('Plot Data'!X820&gt;0,'Plot Data'!X820,MAX(0,MIN($D$15,$O870))))</f>
        <v>7870.3703703703704</v>
      </c>
      <c r="Q870" s="97">
        <f t="shared" si="677"/>
        <v>3849.4743903870617</v>
      </c>
      <c r="R870" s="97">
        <f t="shared" si="678"/>
        <v>4020.8959799833087</v>
      </c>
      <c r="S870" s="6">
        <f t="shared" si="679"/>
        <v>0.80130270723508334</v>
      </c>
      <c r="T870" s="6"/>
      <c r="U870" s="6"/>
      <c r="V870" s="6">
        <f t="shared" si="680"/>
        <v>0.21441247123056806</v>
      </c>
      <c r="W870" s="149">
        <f t="shared" si="710"/>
        <v>0.56310207823923286</v>
      </c>
      <c r="X870" s="97">
        <f t="shared" si="681"/>
        <v>3657.3247331335815</v>
      </c>
      <c r="Y870" s="6">
        <f t="shared" si="682"/>
        <v>0.39454602159605756</v>
      </c>
      <c r="Z870" s="6">
        <f t="shared" si="683"/>
        <v>0.98434011739690286</v>
      </c>
      <c r="AA870" s="6">
        <f t="shared" si="684"/>
        <v>1.4992748820650186</v>
      </c>
      <c r="AB870" s="6">
        <f t="shared" si="685"/>
        <v>7.1860196362173751E-2</v>
      </c>
      <c r="AC870" s="6">
        <f t="shared" si="686"/>
        <v>0.25279825513477117</v>
      </c>
      <c r="AD870" s="6">
        <f t="array" ref="AD870">SUM(($A870-A840:A870=J840:J870)*(N840:N870))</f>
        <v>7.0063691453119397E-3</v>
      </c>
      <c r="AE870" s="6">
        <f t="shared" si="714"/>
        <v>7489268.5103924731</v>
      </c>
      <c r="AF870" s="6">
        <f t="shared" si="711"/>
        <v>933901.05097099615</v>
      </c>
      <c r="AG870" s="6">
        <f t="shared" si="712"/>
        <v>251115.30981264511</v>
      </c>
      <c r="AH870" s="6">
        <f t="shared" si="687"/>
        <v>4177613.7191545456</v>
      </c>
      <c r="AI870" s="6">
        <f t="shared" si="688"/>
        <v>1151135.1308240402</v>
      </c>
      <c r="AJ870" s="6">
        <f t="shared" si="689"/>
        <v>3.6346122907621625</v>
      </c>
      <c r="AK870" s="6">
        <f t="shared" si="690"/>
        <v>5.9310735873351952</v>
      </c>
      <c r="AL870" s="6">
        <f t="shared" si="691"/>
        <v>1.9950619910970573</v>
      </c>
      <c r="AM870" s="6">
        <f t="shared" si="663"/>
        <v>11.560747869194415</v>
      </c>
      <c r="AN870" s="6">
        <f t="shared" si="692"/>
        <v>975491.73888235749</v>
      </c>
      <c r="AO870" s="6">
        <f t="shared" si="693"/>
        <v>10731.489607545544</v>
      </c>
      <c r="AP870" s="6">
        <f t="shared" si="694"/>
        <v>9.4171036541540933E-3</v>
      </c>
      <c r="AQ870" s="14">
        <f t="shared" si="695"/>
        <v>16</v>
      </c>
      <c r="AR870" s="146">
        <f t="shared" si="696"/>
        <v>0</v>
      </c>
      <c r="AS870" s="146">
        <f t="shared" si="697"/>
        <v>0.53</v>
      </c>
      <c r="AT870" s="146">
        <f t="shared" si="698"/>
        <v>1</v>
      </c>
      <c r="AU870" s="77">
        <f t="shared" si="699"/>
        <v>0</v>
      </c>
      <c r="AV870" s="77">
        <f t="shared" si="700"/>
        <v>0.59937066508438541</v>
      </c>
      <c r="AW870" s="77">
        <f t="shared" si="701"/>
        <v>3.1545824478125546E-2</v>
      </c>
      <c r="AX870" s="77">
        <f t="shared" si="702"/>
        <v>3.7087326030029413E-2</v>
      </c>
      <c r="AY870" s="6">
        <f t="shared" si="665"/>
        <v>0.66800381559254041</v>
      </c>
      <c r="AZ870" s="6">
        <f t="shared" si="703"/>
        <v>965364.97121546266</v>
      </c>
      <c r="BA870" s="6">
        <f t="shared" si="704"/>
        <v>0.90015769056377137</v>
      </c>
      <c r="BB870" s="6">
        <f t="shared" si="705"/>
        <v>2137369.9200618118</v>
      </c>
      <c r="BC870" s="6">
        <f t="shared" si="706"/>
        <v>427473.98401236278</v>
      </c>
      <c r="BD870" s="6">
        <f t="shared" si="707"/>
        <v>85494.483160825868</v>
      </c>
      <c r="BE870" s="6">
        <f t="shared" si="708"/>
        <v>5760769.6666666595</v>
      </c>
      <c r="BF870" s="6">
        <f t="shared" si="713"/>
        <v>4177613.7191545456</v>
      </c>
      <c r="BG870" s="6"/>
      <c r="BH870" s="6"/>
      <c r="BI870" s="51">
        <f t="shared" si="664"/>
        <v>0.1582285852268823</v>
      </c>
      <c r="BT870" s="18"/>
    </row>
    <row r="871" spans="1:72">
      <c r="A871">
        <f t="shared" si="716"/>
        <v>848</v>
      </c>
      <c r="B871" s="30">
        <f t="shared" si="717"/>
        <v>44617</v>
      </c>
      <c r="C871" s="14">
        <f t="shared" si="666"/>
        <v>16</v>
      </c>
      <c r="D871" s="14">
        <f t="shared" si="667"/>
        <v>4</v>
      </c>
      <c r="E871" s="14">
        <f t="shared" si="668"/>
        <v>4</v>
      </c>
      <c r="F871" s="53">
        <f t="shared" si="669"/>
        <v>44617</v>
      </c>
      <c r="G871" s="66">
        <f t="shared" si="670"/>
        <v>3.2</v>
      </c>
      <c r="H871" s="66">
        <f t="shared" si="715"/>
        <v>0.1</v>
      </c>
      <c r="I871" s="172">
        <f t="shared" si="671"/>
        <v>3.8999999999999998E-3</v>
      </c>
      <c r="J871" s="14">
        <f t="shared" si="672"/>
        <v>6</v>
      </c>
      <c r="K871" s="18">
        <f t="shared" si="673"/>
        <v>9.5023164826842241E-2</v>
      </c>
      <c r="L871" s="18">
        <f t="shared" si="674"/>
        <v>6.6666666666666671E-3</v>
      </c>
      <c r="M871" s="6">
        <f t="shared" si="675"/>
        <v>0.9222621591502228</v>
      </c>
      <c r="N871" s="6">
        <f t="shared" si="709"/>
        <v>3.5968224206858689E-3</v>
      </c>
      <c r="O871" s="6">
        <f t="shared" si="676"/>
        <v>605098.74053125363</v>
      </c>
      <c r="P871" s="6">
        <f>IF($B871&lt;$D$12,0,IF('Plot Data'!X821&gt;0,'Plot Data'!X821,MAX(0,MIN($D$15,$O871))))</f>
        <v>7870.3703703703704</v>
      </c>
      <c r="Q871" s="97">
        <f t="shared" si="677"/>
        <v>3849.4683752233022</v>
      </c>
      <c r="R871" s="97">
        <f t="shared" si="678"/>
        <v>4020.9019951470686</v>
      </c>
      <c r="S871" s="6">
        <f t="shared" si="679"/>
        <v>0.7268267580133676</v>
      </c>
      <c r="T871" s="6"/>
      <c r="U871" s="6"/>
      <c r="V871" s="6">
        <f t="shared" si="680"/>
        <v>0.19543540113685517</v>
      </c>
      <c r="W871" s="149">
        <f t="shared" si="710"/>
        <v>0.5631016399940274</v>
      </c>
      <c r="X871" s="97">
        <f t="shared" si="681"/>
        <v>3657.294486977119</v>
      </c>
      <c r="Y871" s="6">
        <f t="shared" si="682"/>
        <v>0.35930098181086878</v>
      </c>
      <c r="Z871" s="6">
        <f t="shared" si="683"/>
        <v>0.89453093321900945</v>
      </c>
      <c r="AA871" s="6">
        <f t="shared" si="684"/>
        <v>1.3653437308813012</v>
      </c>
      <c r="AB871" s="6">
        <f t="shared" si="685"/>
        <v>6.5413594294923202E-2</v>
      </c>
      <c r="AC871" s="6">
        <f t="shared" si="686"/>
        <v>0.23153721274201397</v>
      </c>
      <c r="AD871" s="6">
        <f t="array" ref="AD871">SUM(($A871-A841:A871=J841:J871)*(N841:N871))</f>
        <v>6.3778254437550112E-3</v>
      </c>
      <c r="AE871" s="6">
        <f t="shared" si="714"/>
        <v>7489268.5040146476</v>
      </c>
      <c r="AF871" s="6">
        <f t="shared" si="711"/>
        <v>930050.8557690148</v>
      </c>
      <c r="AG871" s="6">
        <f t="shared" si="712"/>
        <v>251307.28826549015</v>
      </c>
      <c r="AH871" s="6">
        <f t="shared" si="687"/>
        <v>4181271.0136415227</v>
      </c>
      <c r="AI871" s="6">
        <f t="shared" si="688"/>
        <v>1155156.0328191873</v>
      </c>
      <c r="AJ871" s="6">
        <f t="shared" si="689"/>
        <v>3.3030425348825072</v>
      </c>
      <c r="AK871" s="6">
        <f t="shared" si="690"/>
        <v>5.39484719537798</v>
      </c>
      <c r="AL871" s="6">
        <f t="shared" si="691"/>
        <v>1.8225605472062114</v>
      </c>
      <c r="AM871" s="6">
        <f t="shared" si="663"/>
        <v>10.520450277466699</v>
      </c>
      <c r="AN871" s="6">
        <f t="shared" si="692"/>
        <v>971472.79306913586</v>
      </c>
      <c r="AO871" s="6">
        <f t="shared" si="693"/>
        <v>10731.495985370988</v>
      </c>
      <c r="AP871" s="6">
        <f t="shared" si="694"/>
        <v>8.5842848995006139E-3</v>
      </c>
      <c r="AQ871" s="14">
        <f t="shared" si="695"/>
        <v>16</v>
      </c>
      <c r="AR871" s="146">
        <f t="shared" si="696"/>
        <v>0</v>
      </c>
      <c r="AS871" s="146">
        <f t="shared" si="697"/>
        <v>0.53</v>
      </c>
      <c r="AT871" s="146">
        <f t="shared" si="698"/>
        <v>1</v>
      </c>
      <c r="AU871" s="77">
        <f t="shared" si="699"/>
        <v>0</v>
      </c>
      <c r="AV871" s="77">
        <f t="shared" si="700"/>
        <v>0.5451441739470031</v>
      </c>
      <c r="AW871" s="77">
        <f t="shared" si="701"/>
        <v>2.8691798628789636E-2</v>
      </c>
      <c r="AX871" s="77">
        <f t="shared" si="702"/>
        <v>3.3774292290221664E-2</v>
      </c>
      <c r="AY871" s="6">
        <f t="shared" si="665"/>
        <v>0.60761026486601444</v>
      </c>
      <c r="AZ871" s="6">
        <f t="shared" si="703"/>
        <v>965365.57882572757</v>
      </c>
      <c r="BA871" s="6">
        <f t="shared" si="704"/>
        <v>0.81992729645155904</v>
      </c>
      <c r="BB871" s="6">
        <f t="shared" si="705"/>
        <v>2137370.842323971</v>
      </c>
      <c r="BC871" s="6">
        <f t="shared" si="706"/>
        <v>427474.16846479464</v>
      </c>
      <c r="BD871" s="6">
        <f t="shared" si="707"/>
        <v>85494.548574420158</v>
      </c>
      <c r="BE871" s="6">
        <f t="shared" si="708"/>
        <v>5768640.0370370299</v>
      </c>
      <c r="BF871" s="6">
        <f t="shared" si="713"/>
        <v>4181271.0136415227</v>
      </c>
      <c r="BG871" s="6"/>
      <c r="BH871" s="6"/>
      <c r="BI871" s="51">
        <f t="shared" si="664"/>
        <v>0.15774012420588657</v>
      </c>
      <c r="BT871" s="18"/>
    </row>
    <row r="872" spans="1:72">
      <c r="A872">
        <f t="shared" si="716"/>
        <v>849</v>
      </c>
      <c r="B872" s="30">
        <f t="shared" si="717"/>
        <v>44618</v>
      </c>
      <c r="C872" s="14">
        <f t="shared" si="666"/>
        <v>16</v>
      </c>
      <c r="D872" s="14">
        <f t="shared" si="667"/>
        <v>4</v>
      </c>
      <c r="E872" s="14">
        <f t="shared" si="668"/>
        <v>4</v>
      </c>
      <c r="F872" s="53">
        <f t="shared" si="669"/>
        <v>44618</v>
      </c>
      <c r="G872" s="66">
        <f t="shared" si="670"/>
        <v>3.2</v>
      </c>
      <c r="H872" s="66">
        <f t="shared" si="715"/>
        <v>0.1</v>
      </c>
      <c r="I872" s="172">
        <f t="shared" si="671"/>
        <v>3.8999999999999998E-3</v>
      </c>
      <c r="J872" s="14">
        <f t="shared" si="672"/>
        <v>6</v>
      </c>
      <c r="K872" s="18">
        <f t="shared" si="673"/>
        <v>9.4839228497829109E-2</v>
      </c>
      <c r="L872" s="18">
        <f t="shared" si="674"/>
        <v>6.6666666666666671E-3</v>
      </c>
      <c r="M872" s="6">
        <f t="shared" si="675"/>
        <v>0.83705155522513697</v>
      </c>
      <c r="N872" s="6">
        <f t="shared" si="709"/>
        <v>3.2645010653780341E-3</v>
      </c>
      <c r="O872" s="6">
        <f t="shared" si="676"/>
        <v>597229.2489926843</v>
      </c>
      <c r="P872" s="6">
        <f>IF($B872&lt;$D$12,0,IF('Plot Data'!X822&gt;0,'Plot Data'!X822,MAX(0,MIN($D$15,$O872))))</f>
        <v>7870.3703703703704</v>
      </c>
      <c r="Q872" s="97">
        <f t="shared" si="677"/>
        <v>3849.4628781790625</v>
      </c>
      <c r="R872" s="97">
        <f t="shared" si="678"/>
        <v>4020.9074921913075</v>
      </c>
      <c r="S872" s="6">
        <f t="shared" si="679"/>
        <v>0.65898772458725696</v>
      </c>
      <c r="T872" s="6"/>
      <c r="U872" s="6"/>
      <c r="V872" s="6">
        <f t="shared" si="680"/>
        <v>0.17806383063788001</v>
      </c>
      <c r="W872" s="149">
        <f t="shared" si="710"/>
        <v>0.56310124100824488</v>
      </c>
      <c r="X872" s="97">
        <f t="shared" si="681"/>
        <v>3657.2664847951769</v>
      </c>
      <c r="Y872" s="6">
        <f t="shared" si="682"/>
        <v>0.32706797147461603</v>
      </c>
      <c r="Z872" s="6">
        <f t="shared" si="683"/>
        <v>0.8125721427725211</v>
      </c>
      <c r="AA872" s="6">
        <f t="shared" si="684"/>
        <v>1.2428582916035409</v>
      </c>
      <c r="AB872" s="6">
        <f t="shared" si="685"/>
        <v>5.9520423543633107E-2</v>
      </c>
      <c r="AC872" s="6">
        <f t="shared" si="686"/>
        <v>0.21197904229176995</v>
      </c>
      <c r="AD872" s="6">
        <f t="array" ref="AD872">SUM(($A872-A842:A872=J842:J872)*(N842:N872))</f>
        <v>5.8032412955042276E-3</v>
      </c>
      <c r="AE872" s="6">
        <f t="shared" si="714"/>
        <v>7489268.4982114062</v>
      </c>
      <c r="AF872" s="6">
        <f t="shared" si="711"/>
        <v>926200.73390311119</v>
      </c>
      <c r="AG872" s="6">
        <f t="shared" si="712"/>
        <v>251499.3065950434</v>
      </c>
      <c r="AH872" s="6">
        <f t="shared" si="687"/>
        <v>4184928.2801263179</v>
      </c>
      <c r="AI872" s="6">
        <f t="shared" si="688"/>
        <v>1159176.9403113786</v>
      </c>
      <c r="AJ872" s="6">
        <f t="shared" si="689"/>
        <v>3.0004539758605073</v>
      </c>
      <c r="AK872" s="6">
        <f t="shared" si="690"/>
        <v>4.9050406230033268</v>
      </c>
      <c r="AL872" s="6">
        <f t="shared" si="691"/>
        <v>1.6642986871625702</v>
      </c>
      <c r="AM872" s="6">
        <f t="shared" si="663"/>
        <v>9.569793286026405</v>
      </c>
      <c r="AN872" s="6">
        <f t="shared" si="692"/>
        <v>967453.6674822499</v>
      </c>
      <c r="AO872" s="6">
        <f t="shared" si="693"/>
        <v>10731.501788612284</v>
      </c>
      <c r="AP872" s="6">
        <f t="shared" si="694"/>
        <v>7.8218811031547375E-3</v>
      </c>
      <c r="AQ872" s="14">
        <f t="shared" si="695"/>
        <v>16</v>
      </c>
      <c r="AR872" s="146">
        <f t="shared" si="696"/>
        <v>0</v>
      </c>
      <c r="AS872" s="146">
        <f t="shared" si="697"/>
        <v>0.53</v>
      </c>
      <c r="AT872" s="146">
        <f t="shared" si="698"/>
        <v>1</v>
      </c>
      <c r="AU872" s="77">
        <f t="shared" si="699"/>
        <v>0</v>
      </c>
      <c r="AV872" s="77">
        <f t="shared" si="700"/>
        <v>0.49561524910934063</v>
      </c>
      <c r="AW872" s="77">
        <f t="shared" si="701"/>
        <v>2.6085013111017925E-2</v>
      </c>
      <c r="AX872" s="77">
        <f t="shared" si="702"/>
        <v>3.074438931861391E-2</v>
      </c>
      <c r="AY872" s="6">
        <f t="shared" si="665"/>
        <v>0.55244465153897249</v>
      </c>
      <c r="AZ872" s="6">
        <f t="shared" si="703"/>
        <v>965366.13127037906</v>
      </c>
      <c r="BA872" s="6">
        <f t="shared" si="704"/>
        <v>0.74653737897252925</v>
      </c>
      <c r="BB872" s="6">
        <f t="shared" si="705"/>
        <v>2137371.679375526</v>
      </c>
      <c r="BC872" s="6">
        <f t="shared" si="706"/>
        <v>427474.33587510569</v>
      </c>
      <c r="BD872" s="6">
        <f t="shared" si="707"/>
        <v>85494.608094843701</v>
      </c>
      <c r="BE872" s="6">
        <f t="shared" si="708"/>
        <v>5776510.4074074002</v>
      </c>
      <c r="BF872" s="6">
        <f t="shared" si="713"/>
        <v>4184928.2801263179</v>
      </c>
      <c r="BG872" s="6"/>
      <c r="BH872" s="6"/>
      <c r="BI872" s="51">
        <f t="shared" si="664"/>
        <v>0.15725167828866252</v>
      </c>
      <c r="BT872" s="18"/>
    </row>
    <row r="873" spans="1:72">
      <c r="A873">
        <f t="shared" si="716"/>
        <v>850</v>
      </c>
      <c r="B873" s="30">
        <f t="shared" si="717"/>
        <v>44619</v>
      </c>
      <c r="C873" s="14">
        <f t="shared" si="666"/>
        <v>16</v>
      </c>
      <c r="D873" s="14">
        <f t="shared" si="667"/>
        <v>4</v>
      </c>
      <c r="E873" s="14">
        <f t="shared" si="668"/>
        <v>4</v>
      </c>
      <c r="F873" s="53">
        <f t="shared" si="669"/>
        <v>44619</v>
      </c>
      <c r="G873" s="66">
        <f t="shared" si="670"/>
        <v>3.2</v>
      </c>
      <c r="H873" s="66">
        <f t="shared" si="715"/>
        <v>0.1</v>
      </c>
      <c r="I873" s="172">
        <f t="shared" si="671"/>
        <v>3.8999999999999998E-3</v>
      </c>
      <c r="J873" s="14">
        <f t="shared" si="672"/>
        <v>6</v>
      </c>
      <c r="K873" s="18">
        <f t="shared" si="673"/>
        <v>9.4655012635741206E-2</v>
      </c>
      <c r="L873" s="18">
        <f t="shared" si="674"/>
        <v>6.6666666666666671E-3</v>
      </c>
      <c r="M873" s="6">
        <f t="shared" si="675"/>
        <v>0.75939001572832387</v>
      </c>
      <c r="N873" s="6">
        <f t="shared" si="709"/>
        <v>2.9616210613404629E-3</v>
      </c>
      <c r="O873" s="6">
        <f t="shared" si="676"/>
        <v>589359.68174800184</v>
      </c>
      <c r="P873" s="6">
        <f>IF($B873&lt;$D$12,0,IF('Plot Data'!X823&gt;0,'Plot Data'!X823,MAX(0,MIN($D$15,$O873))))</f>
        <v>7870.3703703703704</v>
      </c>
      <c r="Q873" s="97">
        <f t="shared" si="677"/>
        <v>3849.4578566149394</v>
      </c>
      <c r="R873" s="97">
        <f t="shared" si="678"/>
        <v>4020.9125137554311</v>
      </c>
      <c r="S873" s="6">
        <f t="shared" si="679"/>
        <v>0.59722133455031567</v>
      </c>
      <c r="T873" s="6"/>
      <c r="U873" s="6"/>
      <c r="V873" s="6">
        <f t="shared" si="680"/>
        <v>0.16216868117800814</v>
      </c>
      <c r="W873" s="149">
        <f t="shared" si="710"/>
        <v>0.5631008779162473</v>
      </c>
      <c r="X873" s="97">
        <f t="shared" si="681"/>
        <v>3657.2405693482056</v>
      </c>
      <c r="Y873" s="6">
        <f t="shared" si="682"/>
        <v>0.29760211771816553</v>
      </c>
      <c r="Z873" s="6">
        <f t="shared" si="683"/>
        <v>0.73780972732017824</v>
      </c>
      <c r="AA873" s="6">
        <f t="shared" si="684"/>
        <v>1.130888047329029</v>
      </c>
      <c r="AB873" s="6">
        <f t="shared" si="685"/>
        <v>5.4135469110923838E-2</v>
      </c>
      <c r="AC873" s="6">
        <f t="shared" si="686"/>
        <v>0.19399476281066225</v>
      </c>
      <c r="AD873" s="6">
        <f t="array" ref="AD873">SUM(($A873-A843:A873=J843:J873)*(N843:N873))</f>
        <v>5.2782082383150738E-3</v>
      </c>
      <c r="AE873" s="6">
        <f t="shared" si="714"/>
        <v>7489268.4929331979</v>
      </c>
      <c r="AF873" s="6">
        <f t="shared" si="711"/>
        <v>922350.67882516165</v>
      </c>
      <c r="AG873" s="6">
        <f t="shared" si="712"/>
        <v>251691.36171362892</v>
      </c>
      <c r="AH873" s="6">
        <f t="shared" si="687"/>
        <v>4188585.5206956659</v>
      </c>
      <c r="AI873" s="6">
        <f t="shared" si="688"/>
        <v>1163197.8528251341</v>
      </c>
      <c r="AJ873" s="6">
        <f t="shared" si="689"/>
        <v>2.7244321465504875</v>
      </c>
      <c r="AK873" s="6">
        <f t="shared" si="690"/>
        <v>4.4578268338835514</v>
      </c>
      <c r="AL873" s="6">
        <f t="shared" si="691"/>
        <v>1.5191611852245168</v>
      </c>
      <c r="AM873" s="6">
        <f t="shared" si="663"/>
        <v>8.7014201656585559</v>
      </c>
      <c r="AN873" s="6">
        <f t="shared" si="692"/>
        <v>963434.37745342241</v>
      </c>
      <c r="AO873" s="6">
        <f t="shared" si="693"/>
        <v>10731.507066820523</v>
      </c>
      <c r="AP873" s="6">
        <f t="shared" si="694"/>
        <v>7.1242332726667102E-3</v>
      </c>
      <c r="AQ873" s="14">
        <f t="shared" si="695"/>
        <v>16</v>
      </c>
      <c r="AR873" s="146">
        <f t="shared" si="696"/>
        <v>0</v>
      </c>
      <c r="AS873" s="146">
        <f t="shared" si="697"/>
        <v>0.53</v>
      </c>
      <c r="AT873" s="146">
        <f t="shared" si="698"/>
        <v>1</v>
      </c>
      <c r="AU873" s="77">
        <f t="shared" si="699"/>
        <v>0</v>
      </c>
      <c r="AV873" s="77">
        <f t="shared" si="700"/>
        <v>0.4503963248757713</v>
      </c>
      <c r="AW873" s="77">
        <f t="shared" si="701"/>
        <v>2.370506973030375E-2</v>
      </c>
      <c r="AX873" s="77">
        <f t="shared" si="702"/>
        <v>2.797459906550756E-2</v>
      </c>
      <c r="AY873" s="6">
        <f t="shared" si="665"/>
        <v>0.50207599367158262</v>
      </c>
      <c r="AZ873" s="6">
        <f t="shared" si="703"/>
        <v>965366.63334637275</v>
      </c>
      <c r="BA873" s="6">
        <f t="shared" si="704"/>
        <v>0.67943317323390928</v>
      </c>
      <c r="BB873" s="6">
        <f t="shared" si="705"/>
        <v>2137372.4387655417</v>
      </c>
      <c r="BC873" s="6">
        <f t="shared" si="706"/>
        <v>427474.48775310884</v>
      </c>
      <c r="BD873" s="6">
        <f t="shared" si="707"/>
        <v>85494.66223031281</v>
      </c>
      <c r="BE873" s="6">
        <f t="shared" si="708"/>
        <v>5784380.7777777705</v>
      </c>
      <c r="BF873" s="6">
        <f t="shared" si="713"/>
        <v>4188585.5206956659</v>
      </c>
      <c r="BG873" s="6"/>
      <c r="BH873" s="6"/>
      <c r="BI873" s="51">
        <f t="shared" si="664"/>
        <v>0.15676324618974544</v>
      </c>
      <c r="BT873" s="18"/>
    </row>
    <row r="874" spans="1:72">
      <c r="A874">
        <f t="shared" si="716"/>
        <v>851</v>
      </c>
      <c r="B874" s="30">
        <f t="shared" si="717"/>
        <v>44620</v>
      </c>
      <c r="C874" s="14">
        <f t="shared" si="666"/>
        <v>16</v>
      </c>
      <c r="D874" s="14">
        <f t="shared" si="667"/>
        <v>4</v>
      </c>
      <c r="E874" s="14">
        <f t="shared" si="668"/>
        <v>4</v>
      </c>
      <c r="F874" s="53">
        <f t="shared" si="669"/>
        <v>44620</v>
      </c>
      <c r="G874" s="66">
        <f t="shared" si="670"/>
        <v>3.2</v>
      </c>
      <c r="H874" s="66">
        <f t="shared" si="715"/>
        <v>0.1</v>
      </c>
      <c r="I874" s="172">
        <f t="shared" si="671"/>
        <v>3.8999999999999998E-3</v>
      </c>
      <c r="J874" s="14">
        <f t="shared" si="672"/>
        <v>6</v>
      </c>
      <c r="K874" s="18">
        <f t="shared" si="673"/>
        <v>9.4470515636889837E-2</v>
      </c>
      <c r="L874" s="18">
        <f t="shared" si="674"/>
        <v>6.6666666666666671E-3</v>
      </c>
      <c r="M874" s="6">
        <f t="shared" si="675"/>
        <v>0.68863945055411635</v>
      </c>
      <c r="N874" s="6">
        <f t="shared" si="709"/>
        <v>2.6856938571610538E-3</v>
      </c>
      <c r="O874" s="6">
        <f t="shared" si="676"/>
        <v>581490.04500830639</v>
      </c>
      <c r="P874" s="6">
        <f>IF($B874&lt;$D$12,0,IF('Plot Data'!X824&gt;0,'Plot Data'!X824,MAX(0,MIN($D$15,$O874))))</f>
        <v>7870.3703703703704</v>
      </c>
      <c r="Q874" s="97">
        <f t="shared" si="677"/>
        <v>3849.4532712237983</v>
      </c>
      <c r="R874" s="97">
        <f t="shared" si="678"/>
        <v>4020.9170991465721</v>
      </c>
      <c r="S874" s="6">
        <f t="shared" si="679"/>
        <v>0.5410087907864739</v>
      </c>
      <c r="T874" s="6"/>
      <c r="U874" s="6"/>
      <c r="V874" s="6">
        <f t="shared" si="680"/>
        <v>0.14763065976764236</v>
      </c>
      <c r="W874" s="149">
        <f t="shared" si="710"/>
        <v>0.56310054762698525</v>
      </c>
      <c r="X874" s="97">
        <f t="shared" si="681"/>
        <v>3657.2165937040427</v>
      </c>
      <c r="Y874" s="6">
        <f t="shared" si="682"/>
        <v>0.2706773455546192</v>
      </c>
      <c r="Z874" s="6">
        <f t="shared" si="683"/>
        <v>0.66964124418010962</v>
      </c>
      <c r="AA874" s="6">
        <f t="shared" si="684"/>
        <v>1.0285739131075529</v>
      </c>
      <c r="AB874" s="6">
        <f t="shared" si="685"/>
        <v>4.9217005869845142E-2</v>
      </c>
      <c r="AC874" s="6">
        <f t="shared" si="686"/>
        <v>0.17746454329528252</v>
      </c>
      <c r="AD874" s="6">
        <f t="array" ref="AD874">SUM(($A874-A844:A874=J844:J874)*(N844:N874))</f>
        <v>4.798658072309901E-3</v>
      </c>
      <c r="AE874" s="6">
        <f t="shared" si="714"/>
        <v>7489268.4881345397</v>
      </c>
      <c r="AF874" s="6">
        <f t="shared" si="711"/>
        <v>918500.684545147</v>
      </c>
      <c r="AG874" s="6">
        <f t="shared" si="712"/>
        <v>251883.45076048889</v>
      </c>
      <c r="AH874" s="6">
        <f t="shared" si="687"/>
        <v>4192242.73728937</v>
      </c>
      <c r="AI874" s="6">
        <f t="shared" si="688"/>
        <v>1167218.7699242807</v>
      </c>
      <c r="AJ874" s="6">
        <f t="shared" si="689"/>
        <v>2.4727530073698749</v>
      </c>
      <c r="AK874" s="6">
        <f t="shared" si="690"/>
        <v>4.0496771590862624</v>
      </c>
      <c r="AL874" s="6">
        <f t="shared" si="691"/>
        <v>1.3861149897267695</v>
      </c>
      <c r="AM874" s="6">
        <f t="shared" si="663"/>
        <v>7.9085451561829068</v>
      </c>
      <c r="AN874" s="6">
        <f t="shared" si="692"/>
        <v>959414.93707007787</v>
      </c>
      <c r="AO874" s="6">
        <f t="shared" si="693"/>
        <v>10731.511865478595</v>
      </c>
      <c r="AP874" s="6">
        <f t="shared" si="694"/>
        <v>6.4861113727861918E-3</v>
      </c>
      <c r="AQ874" s="14">
        <f t="shared" si="695"/>
        <v>16</v>
      </c>
      <c r="AR874" s="146">
        <f t="shared" si="696"/>
        <v>0</v>
      </c>
      <c r="AS874" s="146">
        <f t="shared" si="697"/>
        <v>0.53</v>
      </c>
      <c r="AT874" s="146">
        <f t="shared" si="698"/>
        <v>1</v>
      </c>
      <c r="AU874" s="77">
        <f t="shared" si="699"/>
        <v>0</v>
      </c>
      <c r="AV874" s="77">
        <f t="shared" si="700"/>
        <v>0.4091300738859644</v>
      </c>
      <c r="AW874" s="77">
        <f t="shared" si="701"/>
        <v>2.1533161783471807E-2</v>
      </c>
      <c r="AX874" s="77">
        <f t="shared" si="702"/>
        <v>2.5443670482134202E-2</v>
      </c>
      <c r="AY874" s="6">
        <f t="shared" si="665"/>
        <v>0.4561069061515704</v>
      </c>
      <c r="AZ874" s="6">
        <f t="shared" si="703"/>
        <v>965367.08945327892</v>
      </c>
      <c r="BA874" s="6">
        <f t="shared" si="704"/>
        <v>0.61810239148326218</v>
      </c>
      <c r="BB874" s="6">
        <f t="shared" si="705"/>
        <v>2137373.127404992</v>
      </c>
      <c r="BC874" s="6">
        <f t="shared" si="706"/>
        <v>427474.62548099895</v>
      </c>
      <c r="BD874" s="6">
        <f t="shared" si="707"/>
        <v>85494.711447318681</v>
      </c>
      <c r="BE874" s="6">
        <f t="shared" si="708"/>
        <v>5792251.1481481409</v>
      </c>
      <c r="BF874" s="6">
        <f t="shared" si="713"/>
        <v>4192242.73728937</v>
      </c>
      <c r="BG874" s="6"/>
      <c r="BH874" s="6"/>
      <c r="BI874" s="51">
        <f t="shared" si="664"/>
        <v>0.15627482672839257</v>
      </c>
      <c r="BT874" s="18"/>
    </row>
    <row r="875" spans="1:72">
      <c r="A875">
        <f t="shared" si="716"/>
        <v>852</v>
      </c>
      <c r="B875" s="30">
        <f t="shared" si="717"/>
        <v>44621</v>
      </c>
      <c r="C875" s="14">
        <f t="shared" si="666"/>
        <v>16</v>
      </c>
      <c r="D875" s="14">
        <f t="shared" si="667"/>
        <v>4</v>
      </c>
      <c r="E875" s="14">
        <f t="shared" si="668"/>
        <v>4</v>
      </c>
      <c r="F875" s="53">
        <f t="shared" si="669"/>
        <v>44620</v>
      </c>
      <c r="G875" s="66">
        <f t="shared" si="670"/>
        <v>2.2999999999999998</v>
      </c>
      <c r="H875" s="66">
        <f t="shared" si="715"/>
        <v>0.1</v>
      </c>
      <c r="I875" s="172">
        <f t="shared" si="671"/>
        <v>3.8999999999999998E-3</v>
      </c>
      <c r="J875" s="14">
        <f t="shared" si="672"/>
        <v>6</v>
      </c>
      <c r="K875" s="18">
        <f t="shared" si="673"/>
        <v>7.6308311668074544E-2</v>
      </c>
      <c r="L875" s="18">
        <f t="shared" si="674"/>
        <v>6.6666666666666671E-3</v>
      </c>
      <c r="M875" s="6">
        <f t="shared" si="675"/>
        <v>0.50695640057336477</v>
      </c>
      <c r="N875" s="6">
        <f t="shared" si="709"/>
        <v>1.9771299622361226E-3</v>
      </c>
      <c r="O875" s="6">
        <f t="shared" si="676"/>
        <v>573620.34450283553</v>
      </c>
      <c r="P875" s="6">
        <f>IF($B875&lt;$D$12,0,IF('Plot Data'!X825&gt;0,'Plot Data'!X825,MAX(0,MIN($D$15,$O875))))</f>
        <v>7870.3703703703704</v>
      </c>
      <c r="Q875" s="97">
        <f t="shared" si="677"/>
        <v>3849.4490857854953</v>
      </c>
      <c r="R875" s="97">
        <f t="shared" si="678"/>
        <v>4020.9212845848751</v>
      </c>
      <c r="S875" s="6">
        <f t="shared" si="679"/>
        <v>0.39785211275064097</v>
      </c>
      <c r="T875" s="6"/>
      <c r="U875" s="6"/>
      <c r="V875" s="6">
        <f t="shared" si="680"/>
        <v>0.1091042878227238</v>
      </c>
      <c r="W875" s="149">
        <f t="shared" si="710"/>
        <v>0.56310030371781206</v>
      </c>
      <c r="X875" s="97">
        <f t="shared" si="681"/>
        <v>3657.1947870157824</v>
      </c>
      <c r="Y875" s="6">
        <f t="shared" si="682"/>
        <v>0.24608502934922571</v>
      </c>
      <c r="Z875" s="6">
        <f t="shared" si="683"/>
        <v>0.60751201258265919</v>
      </c>
      <c r="AA875" s="6">
        <f t="shared" si="684"/>
        <v>0.93512311152705763</v>
      </c>
      <c r="AB875" s="6">
        <f t="shared" si="685"/>
        <v>4.4726546660950474E-2</v>
      </c>
      <c r="AC875" s="6">
        <f t="shared" si="686"/>
        <v>0.16227710339100884</v>
      </c>
      <c r="AD875" s="6">
        <f t="array" ref="AD875">SUM(($A875-A845:A875=J845:J875)*(N845:N875))</f>
        <v>4.3608382994426709E-3</v>
      </c>
      <c r="AE875" s="6">
        <f t="shared" si="714"/>
        <v>7489268.4837737018</v>
      </c>
      <c r="AF875" s="6">
        <f t="shared" si="711"/>
        <v>914650.83760724869</v>
      </c>
      <c r="AG875" s="6">
        <f t="shared" si="712"/>
        <v>252075.59595497078</v>
      </c>
      <c r="AH875" s="6">
        <f t="shared" si="687"/>
        <v>4195899.9320763862</v>
      </c>
      <c r="AI875" s="6">
        <f t="shared" si="688"/>
        <v>1171239.6912088655</v>
      </c>
      <c r="AJ875" s="6">
        <f t="shared" si="689"/>
        <v>2.126112366011355</v>
      </c>
      <c r="AK875" s="6">
        <f t="shared" si="690"/>
        <v>3.6773395134809137</v>
      </c>
      <c r="AL875" s="6">
        <f t="shared" si="691"/>
        <v>1.2642035946972685</v>
      </c>
      <c r="AM875" s="6">
        <f t="shared" si="663"/>
        <v>7.0676554741895368</v>
      </c>
      <c r="AN875" s="6">
        <f t="shared" si="692"/>
        <v>955395.35927073716</v>
      </c>
      <c r="AO875" s="6">
        <f t="shared" si="693"/>
        <v>10731.516226316895</v>
      </c>
      <c r="AP875" s="6">
        <f t="shared" si="694"/>
        <v>5.9026839883569793E-3</v>
      </c>
      <c r="AQ875" s="14">
        <f t="shared" si="695"/>
        <v>16</v>
      </c>
      <c r="AR875" s="146">
        <f t="shared" si="696"/>
        <v>0</v>
      </c>
      <c r="AS875" s="146">
        <f t="shared" si="697"/>
        <v>0.53</v>
      </c>
      <c r="AT875" s="146">
        <f t="shared" si="698"/>
        <v>1</v>
      </c>
      <c r="AU875" s="77">
        <f t="shared" si="699"/>
        <v>0</v>
      </c>
      <c r="AV875" s="77">
        <f t="shared" si="700"/>
        <v>0.37148719770570982</v>
      </c>
      <c r="AW875" s="77">
        <f t="shared" si="701"/>
        <v>1.9551957773984722E-2</v>
      </c>
      <c r="AX875" s="77">
        <f t="shared" si="702"/>
        <v>2.3131992758827217E-2</v>
      </c>
      <c r="AY875" s="6">
        <f t="shared" si="665"/>
        <v>0.41417114823852175</v>
      </c>
      <c r="AZ875" s="6">
        <f t="shared" si="703"/>
        <v>965367.50362442713</v>
      </c>
      <c r="BA875" s="6">
        <f t="shared" si="704"/>
        <v>0.56207218440249562</v>
      </c>
      <c r="BB875" s="6">
        <f t="shared" si="705"/>
        <v>2137373.6343613924</v>
      </c>
      <c r="BC875" s="6">
        <f t="shared" si="706"/>
        <v>427474.72687227908</v>
      </c>
      <c r="BD875" s="6">
        <f t="shared" si="707"/>
        <v>85494.756173865346</v>
      </c>
      <c r="BE875" s="6">
        <f t="shared" si="708"/>
        <v>5800121.5185185112</v>
      </c>
      <c r="BF875" s="6">
        <f t="shared" si="713"/>
        <v>4195899.9320763862</v>
      </c>
      <c r="BG875" s="6"/>
      <c r="BH875" s="6"/>
      <c r="BI875" s="51">
        <f t="shared" si="664"/>
        <v>0.15578643442814963</v>
      </c>
      <c r="BT875" s="18"/>
    </row>
    <row r="876" spans="1:72">
      <c r="A876">
        <f t="shared" si="716"/>
        <v>853</v>
      </c>
      <c r="B876" s="30">
        <f t="shared" si="717"/>
        <v>44622</v>
      </c>
      <c r="C876" s="14">
        <f t="shared" si="666"/>
        <v>16</v>
      </c>
      <c r="D876" s="14">
        <f t="shared" si="667"/>
        <v>4</v>
      </c>
      <c r="E876" s="14">
        <f t="shared" si="668"/>
        <v>4</v>
      </c>
      <c r="F876" s="53">
        <f t="shared" si="669"/>
        <v>44620</v>
      </c>
      <c r="G876" s="66">
        <f t="shared" si="670"/>
        <v>2.2999999999999998</v>
      </c>
      <c r="H876" s="66">
        <f t="shared" si="715"/>
        <v>0.1</v>
      </c>
      <c r="I876" s="172">
        <f t="shared" si="671"/>
        <v>3.8999999999999998E-3</v>
      </c>
      <c r="J876" s="14">
        <f t="shared" si="672"/>
        <v>6</v>
      </c>
      <c r="K876" s="18">
        <f t="shared" si="673"/>
        <v>7.6152350200813415E-2</v>
      </c>
      <c r="L876" s="18">
        <f t="shared" si="674"/>
        <v>6.6666666666666671E-3</v>
      </c>
      <c r="M876" s="6">
        <f t="shared" si="675"/>
        <v>0.45037452386531251</v>
      </c>
      <c r="N876" s="6">
        <f t="shared" si="709"/>
        <v>1.7564606430747187E-3</v>
      </c>
      <c r="O876" s="6">
        <f t="shared" si="676"/>
        <v>565750.68518198188</v>
      </c>
      <c r="P876" s="6">
        <f>IF($B876&lt;$D$12,0,IF('Plot Data'!X826&gt;0,'Plot Data'!X826,MAX(0,MIN($D$15,$O876))))</f>
        <v>7870.3703703703704</v>
      </c>
      <c r="Q876" s="97">
        <f t="shared" si="677"/>
        <v>3849.4454648000433</v>
      </c>
      <c r="R876" s="97">
        <f t="shared" si="678"/>
        <v>4020.9249055703272</v>
      </c>
      <c r="S876" s="6">
        <f t="shared" si="679"/>
        <v>0.35306942882288456</v>
      </c>
      <c r="T876" s="6"/>
      <c r="U876" s="6"/>
      <c r="V876" s="6">
        <f t="shared" si="680"/>
        <v>9.7305095042428041E-2</v>
      </c>
      <c r="W876" s="149">
        <f t="shared" si="710"/>
        <v>0.56310008635234921</v>
      </c>
      <c r="X876" s="97">
        <f t="shared" si="681"/>
        <v>3657.1746494156469</v>
      </c>
      <c r="Y876" s="6">
        <f t="shared" si="682"/>
        <v>0.22363273330475236</v>
      </c>
      <c r="Z876" s="6">
        <f t="shared" si="683"/>
        <v>0.55091156044329315</v>
      </c>
      <c r="AA876" s="6">
        <f t="shared" si="684"/>
        <v>0.8498043865580589</v>
      </c>
      <c r="AB876" s="6">
        <f t="shared" si="685"/>
        <v>4.0628607138626052E-2</v>
      </c>
      <c r="AC876" s="6">
        <f t="shared" si="686"/>
        <v>0.14832914947600748</v>
      </c>
      <c r="AD876" s="6">
        <f t="array" ref="AD876">SUM(($A876-A846:A876=J846:J876)*(N846:N876))</f>
        <v>3.96128919601604E-3</v>
      </c>
      <c r="AE876" s="6">
        <f t="shared" si="714"/>
        <v>7489268.4798124125</v>
      </c>
      <c r="AF876" s="6">
        <f t="shared" si="711"/>
        <v>910801.03907301987</v>
      </c>
      <c r="AG876" s="6">
        <f t="shared" si="712"/>
        <v>252267.76946526012</v>
      </c>
      <c r="AH876" s="6">
        <f t="shared" si="687"/>
        <v>4199557.1067258017</v>
      </c>
      <c r="AI876" s="6">
        <f t="shared" si="688"/>
        <v>1175260.6161144357</v>
      </c>
      <c r="AJ876" s="6">
        <f t="shared" si="689"/>
        <v>1.801942596128622</v>
      </c>
      <c r="AK876" s="6">
        <f t="shared" si="690"/>
        <v>3.337818080227521</v>
      </c>
      <c r="AL876" s="6">
        <f t="shared" si="691"/>
        <v>1.152541763163871</v>
      </c>
      <c r="AM876" s="6">
        <f t="shared" si="663"/>
        <v>6.2923024395200144</v>
      </c>
      <c r="AN876" s="6">
        <f t="shared" si="692"/>
        <v>951375.65613143623</v>
      </c>
      <c r="AO876" s="6">
        <f t="shared" si="693"/>
        <v>10731.520187606091</v>
      </c>
      <c r="AP876" s="6">
        <f t="shared" si="694"/>
        <v>5.3694899561378406E-3</v>
      </c>
      <c r="AQ876" s="14">
        <f t="shared" si="695"/>
        <v>16</v>
      </c>
      <c r="AR876" s="146">
        <f t="shared" si="696"/>
        <v>0</v>
      </c>
      <c r="AS876" s="146">
        <f t="shared" si="697"/>
        <v>0.53</v>
      </c>
      <c r="AT876" s="146">
        <f t="shared" si="698"/>
        <v>1</v>
      </c>
      <c r="AU876" s="77">
        <f t="shared" si="699"/>
        <v>0</v>
      </c>
      <c r="AV876" s="77">
        <f t="shared" si="700"/>
        <v>0.33716436644468523</v>
      </c>
      <c r="AW876" s="77">
        <f t="shared" si="701"/>
        <v>1.7745492970772905E-2</v>
      </c>
      <c r="AX876" s="77">
        <f t="shared" si="702"/>
        <v>2.1021476930646724E-2</v>
      </c>
      <c r="AY876" s="6">
        <f t="shared" si="665"/>
        <v>0.37593133634610482</v>
      </c>
      <c r="AZ876" s="6">
        <f t="shared" si="703"/>
        <v>965367.87955576344</v>
      </c>
      <c r="BA876" s="6">
        <f t="shared" si="704"/>
        <v>0.51090630233686951</v>
      </c>
      <c r="BB876" s="6">
        <f t="shared" si="705"/>
        <v>2137374.084735916</v>
      </c>
      <c r="BC876" s="6">
        <f t="shared" si="706"/>
        <v>427474.81694718386</v>
      </c>
      <c r="BD876" s="6">
        <f t="shared" si="707"/>
        <v>85494.796802472483</v>
      </c>
      <c r="BE876" s="6">
        <f t="shared" si="708"/>
        <v>5807991.8888888815</v>
      </c>
      <c r="BF876" s="6">
        <f t="shared" si="713"/>
        <v>4199557.1067258017</v>
      </c>
      <c r="BG876" s="6"/>
      <c r="BH876" s="6"/>
      <c r="BI876" s="51">
        <f t="shared" si="664"/>
        <v>0.15529805236297417</v>
      </c>
      <c r="BT876" s="18"/>
    </row>
    <row r="877" spans="1:72">
      <c r="A877">
        <f t="shared" si="716"/>
        <v>854</v>
      </c>
      <c r="B877" s="30">
        <f t="shared" si="717"/>
        <v>44623</v>
      </c>
      <c r="C877" s="14">
        <f t="shared" si="666"/>
        <v>16</v>
      </c>
      <c r="D877" s="14">
        <f t="shared" si="667"/>
        <v>4</v>
      </c>
      <c r="E877" s="14">
        <f t="shared" si="668"/>
        <v>4</v>
      </c>
      <c r="F877" s="53">
        <f t="shared" si="669"/>
        <v>44620</v>
      </c>
      <c r="G877" s="66">
        <f t="shared" si="670"/>
        <v>2.2999999999999998</v>
      </c>
      <c r="H877" s="66">
        <f t="shared" si="715"/>
        <v>0.1</v>
      </c>
      <c r="I877" s="172">
        <f t="shared" si="671"/>
        <v>3.8999999999999998E-3</v>
      </c>
      <c r="J877" s="14">
        <f t="shared" si="672"/>
        <v>6</v>
      </c>
      <c r="K877" s="18">
        <f t="shared" si="673"/>
        <v>7.5996164642471248E-2</v>
      </c>
      <c r="L877" s="18">
        <f t="shared" si="674"/>
        <v>6.6666666666666671E-3</v>
      </c>
      <c r="M877" s="6">
        <f t="shared" si="675"/>
        <v>0.39828571033768667</v>
      </c>
      <c r="N877" s="6">
        <f t="shared" si="709"/>
        <v>1.5533142703169779E-3</v>
      </c>
      <c r="O877" s="6">
        <f t="shared" si="676"/>
        <v>557880.97049459536</v>
      </c>
      <c r="P877" s="6">
        <f>IF($B877&lt;$D$12,0,IF('Plot Data'!X827&gt;0,'Plot Data'!X827,MAX(0,MIN($D$15,$O877))))</f>
        <v>7870.3703703703704</v>
      </c>
      <c r="Q877" s="97">
        <f t="shared" si="677"/>
        <v>3849.4421768261896</v>
      </c>
      <c r="R877" s="97">
        <f t="shared" si="678"/>
        <v>4020.9281935441809</v>
      </c>
      <c r="S877" s="6">
        <f t="shared" si="679"/>
        <v>0.31189817503524031</v>
      </c>
      <c r="T877" s="6"/>
      <c r="U877" s="6"/>
      <c r="V877" s="6">
        <f t="shared" si="680"/>
        <v>8.6387535302446375E-2</v>
      </c>
      <c r="W877" s="149">
        <f t="shared" si="710"/>
        <v>0.56309989352221201</v>
      </c>
      <c r="X877" s="97">
        <f t="shared" si="681"/>
        <v>3657.1560637562229</v>
      </c>
      <c r="Y877" s="6">
        <f t="shared" si="682"/>
        <v>0.20314303569313027</v>
      </c>
      <c r="Z877" s="6">
        <f t="shared" si="683"/>
        <v>0.40556512045869186</v>
      </c>
      <c r="AA877" s="6">
        <f t="shared" si="684"/>
        <v>0.77194353563389495</v>
      </c>
      <c r="AB877" s="6">
        <f t="shared" si="685"/>
        <v>3.6890486366008911E-2</v>
      </c>
      <c r="AC877" s="6">
        <f t="shared" si="686"/>
        <v>0.13552484434785322</v>
      </c>
      <c r="AD877" s="6">
        <f t="array" ref="AD877">SUM(($A877-A847:A877=J847:J877)*(N847:N877))</f>
        <v>3.5968224206858689E-3</v>
      </c>
      <c r="AE877" s="6">
        <f t="shared" si="714"/>
        <v>7489268.4762155898</v>
      </c>
      <c r="AF877" s="6">
        <f t="shared" si="711"/>
        <v>906951.28499801864</v>
      </c>
      <c r="AG877" s="6">
        <f t="shared" si="712"/>
        <v>252459.96919079477</v>
      </c>
      <c r="AH877" s="6">
        <f t="shared" si="687"/>
        <v>4203214.2627895577</v>
      </c>
      <c r="AI877" s="6">
        <f t="shared" si="688"/>
        <v>1179281.54430798</v>
      </c>
      <c r="AJ877" s="6">
        <f t="shared" si="689"/>
        <v>1.5915201503144867</v>
      </c>
      <c r="AK877" s="6">
        <f t="shared" si="690"/>
        <v>2.9345491786863094</v>
      </c>
      <c r="AL877" s="6">
        <f t="shared" si="691"/>
        <v>1.0503105827613408</v>
      </c>
      <c r="AM877" s="6">
        <f t="shared" si="663"/>
        <v>5.5763799117621371</v>
      </c>
      <c r="AN877" s="6">
        <f t="shared" si="692"/>
        <v>947355.83854930778</v>
      </c>
      <c r="AO877" s="6">
        <f t="shared" si="693"/>
        <v>10731.523784428511</v>
      </c>
      <c r="AP877" s="6">
        <f t="shared" si="694"/>
        <v>4.8824118525122428E-3</v>
      </c>
      <c r="AQ877" s="14">
        <f t="shared" si="695"/>
        <v>16</v>
      </c>
      <c r="AR877" s="146">
        <f t="shared" si="696"/>
        <v>0</v>
      </c>
      <c r="AS877" s="146">
        <f t="shared" si="697"/>
        <v>0.53</v>
      </c>
      <c r="AT877" s="146">
        <f t="shared" si="698"/>
        <v>1</v>
      </c>
      <c r="AU877" s="77">
        <f t="shared" si="699"/>
        <v>0</v>
      </c>
      <c r="AV877" s="77">
        <f t="shared" si="700"/>
        <v>0.3058822983353689</v>
      </c>
      <c r="AW877" s="77">
        <f t="shared" si="701"/>
        <v>1.6099068333440467E-2</v>
      </c>
      <c r="AX877" s="77">
        <f t="shared" si="702"/>
        <v>1.9095445355154245E-2</v>
      </c>
      <c r="AY877" s="6">
        <f t="shared" si="665"/>
        <v>0.34107681202396362</v>
      </c>
      <c r="AZ877" s="6">
        <f t="shared" si="703"/>
        <v>965368.22063257545</v>
      </c>
      <c r="BA877" s="6">
        <f t="shared" si="704"/>
        <v>0.46420244468442562</v>
      </c>
      <c r="BB877" s="6">
        <f t="shared" si="705"/>
        <v>2137374.4830216262</v>
      </c>
      <c r="BC877" s="6">
        <f t="shared" si="706"/>
        <v>427474.89660432591</v>
      </c>
      <c r="BD877" s="6">
        <f t="shared" si="707"/>
        <v>85494.833692958855</v>
      </c>
      <c r="BE877" s="6">
        <f t="shared" si="708"/>
        <v>5815862.2592592519</v>
      </c>
      <c r="BF877" s="6">
        <f t="shared" si="713"/>
        <v>4203214.2627895577</v>
      </c>
      <c r="BG877" s="6"/>
      <c r="BH877" s="6"/>
      <c r="BI877" s="51">
        <f t="shared" si="664"/>
        <v>0.15480967972651408</v>
      </c>
      <c r="BT877" s="18"/>
    </row>
    <row r="878" spans="1:72">
      <c r="A878">
        <f t="shared" si="716"/>
        <v>855</v>
      </c>
      <c r="B878" s="30">
        <f t="shared" si="717"/>
        <v>44624</v>
      </c>
      <c r="C878" s="14">
        <f t="shared" si="666"/>
        <v>16</v>
      </c>
      <c r="D878" s="14">
        <f t="shared" si="667"/>
        <v>4</v>
      </c>
      <c r="E878" s="14">
        <f t="shared" si="668"/>
        <v>4</v>
      </c>
      <c r="F878" s="53">
        <f t="shared" si="669"/>
        <v>44620</v>
      </c>
      <c r="G878" s="66">
        <f t="shared" si="670"/>
        <v>2.2999999999999998</v>
      </c>
      <c r="H878" s="66">
        <f t="shared" si="715"/>
        <v>0.1</v>
      </c>
      <c r="I878" s="172">
        <f t="shared" si="671"/>
        <v>3.8999999999999998E-3</v>
      </c>
      <c r="J878" s="14">
        <f t="shared" si="672"/>
        <v>6</v>
      </c>
      <c r="K878" s="18">
        <f t="shared" si="673"/>
        <v>7.5839753860749717E-2</v>
      </c>
      <c r="L878" s="18">
        <f t="shared" si="674"/>
        <v>6.6666666666666671E-3</v>
      </c>
      <c r="M878" s="6">
        <f t="shared" si="675"/>
        <v>0.35025805441985131</v>
      </c>
      <c r="N878" s="6">
        <f t="shared" si="709"/>
        <v>1.3660064122374201E-3</v>
      </c>
      <c r="O878" s="6">
        <f t="shared" si="676"/>
        <v>550011.2056010738</v>
      </c>
      <c r="P878" s="6">
        <f>IF($B878&lt;$D$12,0,IF('Plot Data'!X828&gt;0,'Plot Data'!X828,MAX(0,MIN($D$15,$O878))))</f>
        <v>7870.3703703703704</v>
      </c>
      <c r="Q878" s="97">
        <f t="shared" si="677"/>
        <v>3849.4391949282503</v>
      </c>
      <c r="R878" s="97">
        <f t="shared" si="678"/>
        <v>4020.931175442121</v>
      </c>
      <c r="S878" s="6">
        <f t="shared" si="679"/>
        <v>0.27398991633839798</v>
      </c>
      <c r="T878" s="6"/>
      <c r="U878" s="6"/>
      <c r="V878" s="6">
        <f t="shared" si="680"/>
        <v>7.6268138081453302E-2</v>
      </c>
      <c r="W878" s="149">
        <f t="shared" si="710"/>
        <v>0.56309972340977565</v>
      </c>
      <c r="X878" s="97">
        <f t="shared" si="681"/>
        <v>3657.1389208504202</v>
      </c>
      <c r="Y878" s="6">
        <f t="shared" si="682"/>
        <v>0.18445243183004456</v>
      </c>
      <c r="Z878" s="6">
        <f t="shared" si="683"/>
        <v>0.36029961909225006</v>
      </c>
      <c r="AA878" s="6">
        <f t="shared" si="684"/>
        <v>0.70091924095416935</v>
      </c>
      <c r="AB878" s="6">
        <f t="shared" si="685"/>
        <v>3.348206220900548E-2</v>
      </c>
      <c r="AC878" s="6">
        <f t="shared" si="686"/>
        <v>0.12377530878035113</v>
      </c>
      <c r="AD878" s="6">
        <f t="array" ref="AD878">SUM(($A878-A848:A878=J848:J878)*(N848:N878))</f>
        <v>3.2645010653780341E-3</v>
      </c>
      <c r="AE878" s="6">
        <f t="shared" si="714"/>
        <v>7489268.472951089</v>
      </c>
      <c r="AF878" s="6">
        <f t="shared" si="711"/>
        <v>903101.57181317406</v>
      </c>
      <c r="AG878" s="6">
        <f t="shared" si="712"/>
        <v>252652.19319673453</v>
      </c>
      <c r="AH878" s="6">
        <f t="shared" si="687"/>
        <v>4206871.4017104078</v>
      </c>
      <c r="AI878" s="6">
        <f t="shared" si="688"/>
        <v>1183302.4754834222</v>
      </c>
      <c r="AJ878" s="6">
        <f t="shared" si="689"/>
        <v>1.3970261538120434</v>
      </c>
      <c r="AK878" s="6">
        <f t="shared" si="690"/>
        <v>2.560447494615385</v>
      </c>
      <c r="AL878" s="6">
        <f t="shared" si="691"/>
        <v>0.95675283512461717</v>
      </c>
      <c r="AM878" s="6">
        <f t="shared" si="663"/>
        <v>4.9142264835520457</v>
      </c>
      <c r="AN878" s="6">
        <f t="shared" si="692"/>
        <v>943335.91652084736</v>
      </c>
      <c r="AO878" s="6">
        <f t="shared" si="693"/>
        <v>10731.527048929576</v>
      </c>
      <c r="AP878" s="6">
        <f t="shared" si="694"/>
        <v>4.4376512269082014E-3</v>
      </c>
      <c r="AQ878" s="14">
        <f t="shared" si="695"/>
        <v>16</v>
      </c>
      <c r="AR878" s="146">
        <f t="shared" si="696"/>
        <v>0</v>
      </c>
      <c r="AS878" s="146">
        <f t="shared" si="697"/>
        <v>0.53</v>
      </c>
      <c r="AT878" s="146">
        <f t="shared" si="698"/>
        <v>1</v>
      </c>
      <c r="AU878" s="77">
        <f t="shared" si="699"/>
        <v>0</v>
      </c>
      <c r="AV878" s="77">
        <f t="shared" si="700"/>
        <v>0.27738397068319809</v>
      </c>
      <c r="AW878" s="77">
        <f t="shared" si="701"/>
        <v>1.4599156351747267E-2</v>
      </c>
      <c r="AX878" s="77">
        <f t="shared" si="702"/>
        <v>1.7338528592024189E-2</v>
      </c>
      <c r="AY878" s="6">
        <f t="shared" si="665"/>
        <v>0.30932165562696951</v>
      </c>
      <c r="AZ878" s="6">
        <f t="shared" si="703"/>
        <v>965368.52995423111</v>
      </c>
      <c r="BA878" s="6">
        <f t="shared" si="704"/>
        <v>0.42158978622007581</v>
      </c>
      <c r="BB878" s="6">
        <f t="shared" si="705"/>
        <v>2137374.8332796805</v>
      </c>
      <c r="BC878" s="6">
        <f t="shared" si="706"/>
        <v>427474.96665593679</v>
      </c>
      <c r="BD878" s="6">
        <f t="shared" si="707"/>
        <v>85494.867175021063</v>
      </c>
      <c r="BE878" s="6">
        <f t="shared" si="708"/>
        <v>5823732.6296296222</v>
      </c>
      <c r="BF878" s="6">
        <f t="shared" si="713"/>
        <v>4206871.4017104078</v>
      </c>
      <c r="BG878" s="6"/>
      <c r="BH878" s="6"/>
      <c r="BI878" s="51">
        <f t="shared" si="664"/>
        <v>0.1543213157845966</v>
      </c>
      <c r="BT878" s="18"/>
    </row>
    <row r="879" spans="1:72">
      <c r="A879">
        <f t="shared" si="716"/>
        <v>856</v>
      </c>
      <c r="B879" s="30">
        <f t="shared" si="717"/>
        <v>44625</v>
      </c>
      <c r="C879" s="14">
        <f t="shared" si="666"/>
        <v>16</v>
      </c>
      <c r="D879" s="14">
        <f t="shared" si="667"/>
        <v>4</v>
      </c>
      <c r="E879" s="14">
        <f t="shared" si="668"/>
        <v>4</v>
      </c>
      <c r="F879" s="53">
        <f t="shared" si="669"/>
        <v>44620</v>
      </c>
      <c r="G879" s="66">
        <f t="shared" si="670"/>
        <v>2.2999999999999998</v>
      </c>
      <c r="H879" s="66">
        <f t="shared" si="715"/>
        <v>0.1</v>
      </c>
      <c r="I879" s="172">
        <f t="shared" si="671"/>
        <v>3.8999999999999998E-3</v>
      </c>
      <c r="J879" s="14">
        <f t="shared" si="672"/>
        <v>6</v>
      </c>
      <c r="K879" s="18">
        <f t="shared" si="673"/>
        <v>7.5683116739149764E-2</v>
      </c>
      <c r="L879" s="18">
        <f t="shared" si="674"/>
        <v>6.6666666666666671E-3</v>
      </c>
      <c r="M879" s="6">
        <f t="shared" si="675"/>
        <v>0.3058922923602061</v>
      </c>
      <c r="N879" s="6">
        <f t="shared" si="709"/>
        <v>1.1929799402048038E-3</v>
      </c>
      <c r="O879" s="6">
        <f t="shared" si="676"/>
        <v>542141.39528629184</v>
      </c>
      <c r="P879" s="6">
        <f>IF($B879&lt;$D$12,0,IF('Plot Data'!X829&gt;0,'Plot Data'!X829,MAX(0,MIN($D$15,$O879))))</f>
        <v>7870.3703703703704</v>
      </c>
      <c r="Q879" s="97">
        <f t="shared" si="677"/>
        <v>3849.4364944065301</v>
      </c>
      <c r="R879" s="97">
        <f t="shared" si="678"/>
        <v>4020.9338759638399</v>
      </c>
      <c r="S879" s="6">
        <f t="shared" si="679"/>
        <v>0.2390230673690851</v>
      </c>
      <c r="T879" s="6"/>
      <c r="U879" s="6"/>
      <c r="V879" s="6">
        <f t="shared" si="680"/>
        <v>6.6869224991121037E-2</v>
      </c>
      <c r="W879" s="149">
        <f t="shared" si="710"/>
        <v>0.56309957437468672</v>
      </c>
      <c r="X879" s="97">
        <f t="shared" si="681"/>
        <v>3657.123118988774</v>
      </c>
      <c r="Y879" s="6">
        <f t="shared" si="682"/>
        <v>0.1674103110450274</v>
      </c>
      <c r="Z879" s="6">
        <f t="shared" si="683"/>
        <v>0.31862856827014935</v>
      </c>
      <c r="AA879" s="6">
        <f t="shared" si="684"/>
        <v>0.6361591819711041</v>
      </c>
      <c r="AB879" s="6">
        <f t="shared" si="685"/>
        <v>3.0375600629132957E-2</v>
      </c>
      <c r="AC879" s="6">
        <f t="shared" si="686"/>
        <v>0.11299815328730164</v>
      </c>
      <c r="AD879" s="6">
        <f t="array" ref="AD879">SUM(($A879-A849:A879=J849:J879)*(N849:N879))</f>
        <v>2.9616210613404629E-3</v>
      </c>
      <c r="AE879" s="6">
        <f t="shared" si="714"/>
        <v>7489268.4699894683</v>
      </c>
      <c r="AF879" s="6">
        <f t="shared" si="711"/>
        <v>899251.89629570011</v>
      </c>
      <c r="AG879" s="6">
        <f t="shared" si="712"/>
        <v>252844.43970292728</v>
      </c>
      <c r="AH879" s="6">
        <f t="shared" si="687"/>
        <v>4210528.524829397</v>
      </c>
      <c r="AI879" s="6">
        <f t="shared" si="688"/>
        <v>1187323.409359386</v>
      </c>
      <c r="AJ879" s="6">
        <f t="shared" si="689"/>
        <v>1.2168795668570731</v>
      </c>
      <c r="AK879" s="6">
        <f t="shared" si="690"/>
        <v>2.2125412802852975</v>
      </c>
      <c r="AL879" s="6">
        <f t="shared" si="691"/>
        <v>0.87116866140510796</v>
      </c>
      <c r="AM879" s="6">
        <f t="shared" si="663"/>
        <v>4.3005895085474783</v>
      </c>
      <c r="AN879" s="6">
        <f t="shared" si="692"/>
        <v>939315.89921252988</v>
      </c>
      <c r="AO879" s="6">
        <f t="shared" si="693"/>
        <v>10731.530010550638</v>
      </c>
      <c r="AP879" s="6">
        <f t="shared" si="694"/>
        <v>4.0317054790648399E-3</v>
      </c>
      <c r="AQ879" s="14">
        <f t="shared" si="695"/>
        <v>16</v>
      </c>
      <c r="AR879" s="146">
        <f t="shared" si="696"/>
        <v>0</v>
      </c>
      <c r="AS879" s="146">
        <f t="shared" si="697"/>
        <v>0.53</v>
      </c>
      <c r="AT879" s="146">
        <f t="shared" si="698"/>
        <v>1</v>
      </c>
      <c r="AU879" s="77">
        <f t="shared" si="699"/>
        <v>0</v>
      </c>
      <c r="AV879" s="77">
        <f t="shared" si="700"/>
        <v>0.20420203815095136</v>
      </c>
      <c r="AW879" s="77">
        <f t="shared" si="701"/>
        <v>1.0747475692155332E-2</v>
      </c>
      <c r="AX879" s="77">
        <f t="shared" si="702"/>
        <v>1.5736569238232575E-2</v>
      </c>
      <c r="AY879" s="6">
        <f t="shared" si="665"/>
        <v>0.23068608308133928</v>
      </c>
      <c r="AZ879" s="6">
        <f t="shared" si="703"/>
        <v>965368.7606403142</v>
      </c>
      <c r="BA879" s="6">
        <f t="shared" si="704"/>
        <v>0.37562427644817425</v>
      </c>
      <c r="BB879" s="6">
        <f t="shared" si="705"/>
        <v>2137375.1391719729</v>
      </c>
      <c r="BC879" s="6">
        <f t="shared" si="706"/>
        <v>427475.02783439524</v>
      </c>
      <c r="BD879" s="6">
        <f t="shared" si="707"/>
        <v>85494.897550621696</v>
      </c>
      <c r="BE879" s="6">
        <f t="shared" si="708"/>
        <v>5831602.9999999925</v>
      </c>
      <c r="BF879" s="6">
        <f t="shared" si="713"/>
        <v>4210528.524829397</v>
      </c>
      <c r="BG879" s="6"/>
      <c r="BH879" s="6"/>
      <c r="BI879" s="51">
        <f t="shared" si="664"/>
        <v>0.15383295986987733</v>
      </c>
      <c r="BT879" s="18"/>
    </row>
    <row r="880" spans="1:72">
      <c r="A880">
        <f t="shared" si="716"/>
        <v>857</v>
      </c>
      <c r="B880" s="30">
        <f t="shared" si="717"/>
        <v>44626</v>
      </c>
      <c r="C880" s="14">
        <f t="shared" si="666"/>
        <v>16</v>
      </c>
      <c r="D880" s="14">
        <f t="shared" si="667"/>
        <v>4</v>
      </c>
      <c r="E880" s="14">
        <f t="shared" si="668"/>
        <v>4</v>
      </c>
      <c r="F880" s="53">
        <f t="shared" si="669"/>
        <v>44620</v>
      </c>
      <c r="G880" s="66">
        <f t="shared" si="670"/>
        <v>2.2999999999999998</v>
      </c>
      <c r="H880" s="66">
        <f t="shared" si="715"/>
        <v>0.1</v>
      </c>
      <c r="I880" s="172">
        <f t="shared" si="671"/>
        <v>3.8999999999999998E-3</v>
      </c>
      <c r="J880" s="14">
        <f t="shared" si="672"/>
        <v>6</v>
      </c>
      <c r="K880" s="18">
        <f t="shared" si="673"/>
        <v>7.5526252175351027E-2</v>
      </c>
      <c r="L880" s="18">
        <f t="shared" si="674"/>
        <v>6.6666666666666671E-3</v>
      </c>
      <c r="M880" s="6">
        <f t="shared" si="675"/>
        <v>0.2648190947927147</v>
      </c>
      <c r="N880" s="6">
        <f t="shared" si="709"/>
        <v>1.0327944696915873E-3</v>
      </c>
      <c r="O880" s="6">
        <f t="shared" si="676"/>
        <v>534271.54398997314</v>
      </c>
      <c r="P880" s="6">
        <f>IF($B880&lt;$D$12,0,IF('Plot Data'!X830&gt;0,'Plot Data'!X830,MAX(0,MIN($D$15,$O880))))</f>
        <v>7870.3703703703704</v>
      </c>
      <c r="Q880" s="97">
        <f t="shared" si="677"/>
        <v>3849.4340526336964</v>
      </c>
      <c r="R880" s="97">
        <f t="shared" si="678"/>
        <v>4020.9363177366736</v>
      </c>
      <c r="S880" s="6">
        <f t="shared" si="679"/>
        <v>0.20670066011558186</v>
      </c>
      <c r="T880" s="6"/>
      <c r="U880" s="6"/>
      <c r="V880" s="6">
        <f t="shared" si="680"/>
        <v>5.811843467713286E-2</v>
      </c>
      <c r="W880" s="149">
        <f t="shared" si="710"/>
        <v>0.56309944494148323</v>
      </c>
      <c r="X880" s="97">
        <f t="shared" si="681"/>
        <v>3657.1085634843594</v>
      </c>
      <c r="Y880" s="6">
        <f t="shared" si="682"/>
        <v>0.1518780031456648</v>
      </c>
      <c r="Z880" s="6">
        <f t="shared" si="683"/>
        <v>0.28020644353588103</v>
      </c>
      <c r="AA880" s="6">
        <f t="shared" si="684"/>
        <v>0.57713641195352616</v>
      </c>
      <c r="AB880" s="6">
        <f t="shared" si="685"/>
        <v>2.7545578022164653E-2</v>
      </c>
      <c r="AC880" s="6">
        <f t="shared" si="686"/>
        <v>0.10311703849793194</v>
      </c>
      <c r="AD880" s="6">
        <f t="array" ref="AD880">SUM(($A880-A850:A880=J850:J880)*(N850:N880))</f>
        <v>2.6856938571610538E-3</v>
      </c>
      <c r="AE880" s="6">
        <f t="shared" si="714"/>
        <v>7489268.4673037743</v>
      </c>
      <c r="AF880" s="6">
        <f t="shared" si="711"/>
        <v>895402.25554240623</v>
      </c>
      <c r="AG880" s="6">
        <f t="shared" si="712"/>
        <v>253036.70707364194</v>
      </c>
      <c r="AH880" s="6">
        <f t="shared" si="687"/>
        <v>4214185.6333928816</v>
      </c>
      <c r="AI880" s="6">
        <f t="shared" si="688"/>
        <v>1191344.3456771227</v>
      </c>
      <c r="AJ880" s="6">
        <f t="shared" si="689"/>
        <v>1.0496142149682419</v>
      </c>
      <c r="AK880" s="6">
        <f t="shared" si="690"/>
        <v>1.8880657338454876</v>
      </c>
      <c r="AL880" s="6">
        <f t="shared" si="691"/>
        <v>0.7929115070721795</v>
      </c>
      <c r="AM880" s="6">
        <f t="shared" si="663"/>
        <v>3.730591455885909</v>
      </c>
      <c r="AN880" s="6">
        <f t="shared" si="692"/>
        <v>935295.79502624681</v>
      </c>
      <c r="AO880" s="6">
        <f t="shared" si="693"/>
        <v>10731.532696244494</v>
      </c>
      <c r="AP880" s="6">
        <f t="shared" si="694"/>
        <v>3.6613462816603715E-3</v>
      </c>
      <c r="AQ880" s="14">
        <f t="shared" si="695"/>
        <v>16</v>
      </c>
      <c r="AR880" s="146">
        <f t="shared" si="696"/>
        <v>0</v>
      </c>
      <c r="AS880" s="146">
        <f t="shared" si="697"/>
        <v>0.53</v>
      </c>
      <c r="AT880" s="146">
        <f t="shared" si="698"/>
        <v>1</v>
      </c>
      <c r="AU880" s="77">
        <f t="shared" si="699"/>
        <v>0</v>
      </c>
      <c r="AV880" s="77">
        <f t="shared" si="700"/>
        <v>0.18141085821294789</v>
      </c>
      <c r="AW880" s="77">
        <f t="shared" si="701"/>
        <v>9.547939905944625E-3</v>
      </c>
      <c r="AX880" s="77">
        <f t="shared" si="702"/>
        <v>1.4276532295692489E-2</v>
      </c>
      <c r="AY880" s="6">
        <f t="shared" si="665"/>
        <v>0.205235330414585</v>
      </c>
      <c r="AZ880" s="6">
        <f t="shared" si="703"/>
        <v>965368.96587564459</v>
      </c>
      <c r="BA880" s="6">
        <f t="shared" si="704"/>
        <v>0.33321846740519895</v>
      </c>
      <c r="BB880" s="6">
        <f t="shared" si="705"/>
        <v>2137375.4039910678</v>
      </c>
      <c r="BC880" s="6">
        <f t="shared" si="706"/>
        <v>427475.08079821419</v>
      </c>
      <c r="BD880" s="6">
        <f t="shared" si="707"/>
        <v>85494.925096199717</v>
      </c>
      <c r="BE880" s="6">
        <f t="shared" si="708"/>
        <v>5839473.3703703629</v>
      </c>
      <c r="BF880" s="6">
        <f t="shared" si="713"/>
        <v>4214185.6333928816</v>
      </c>
      <c r="BG880" s="6"/>
      <c r="BH880" s="6"/>
      <c r="BI880" s="51">
        <f t="shared" si="664"/>
        <v>0.15334461137691061</v>
      </c>
      <c r="BT880" s="18"/>
    </row>
    <row r="881" spans="1:72">
      <c r="A881">
        <f t="shared" si="716"/>
        <v>858</v>
      </c>
      <c r="B881" s="30">
        <f t="shared" si="717"/>
        <v>44627</v>
      </c>
      <c r="C881" s="14">
        <f t="shared" si="666"/>
        <v>16</v>
      </c>
      <c r="D881" s="14">
        <f t="shared" si="667"/>
        <v>4</v>
      </c>
      <c r="E881" s="14">
        <f t="shared" si="668"/>
        <v>4</v>
      </c>
      <c r="F881" s="53">
        <f t="shared" si="669"/>
        <v>44620</v>
      </c>
      <c r="G881" s="66">
        <f t="shared" si="670"/>
        <v>2.2999999999999998</v>
      </c>
      <c r="H881" s="66">
        <f t="shared" si="715"/>
        <v>0.1</v>
      </c>
      <c r="I881" s="172">
        <f t="shared" si="671"/>
        <v>3.8999999999999998E-3</v>
      </c>
      <c r="J881" s="14">
        <f t="shared" si="672"/>
        <v>6</v>
      </c>
      <c r="K881" s="18">
        <f t="shared" si="673"/>
        <v>7.536915907971152E-2</v>
      </c>
      <c r="L881" s="18">
        <f t="shared" si="674"/>
        <v>6.6666666666666671E-3</v>
      </c>
      <c r="M881" s="6">
        <f t="shared" si="675"/>
        <v>0.2266965441012353</v>
      </c>
      <c r="N881" s="6">
        <f t="shared" si="709"/>
        <v>8.841165219948176E-4</v>
      </c>
      <c r="O881" s="6">
        <f t="shared" si="676"/>
        <v>526401.6558351079</v>
      </c>
      <c r="P881" s="6">
        <f>IF($B881&lt;$D$12,0,IF('Plot Data'!X831&gt;0,'Plot Data'!X831,MAX(0,MIN($D$15,$O881))))</f>
        <v>7870.3703703703704</v>
      </c>
      <c r="Q881" s="97">
        <f t="shared" si="677"/>
        <v>3849.4318489030793</v>
      </c>
      <c r="R881" s="97">
        <f t="shared" si="678"/>
        <v>4020.9385214672916</v>
      </c>
      <c r="S881" s="6">
        <f t="shared" si="679"/>
        <v>0.17674826744778202</v>
      </c>
      <c r="T881" s="6"/>
      <c r="U881" s="6"/>
      <c r="V881" s="6">
        <f t="shared" si="680"/>
        <v>4.9948276653453243E-2</v>
      </c>
      <c r="W881" s="149">
        <f t="shared" si="710"/>
        <v>0.56309933378825494</v>
      </c>
      <c r="X881" s="97">
        <f t="shared" si="681"/>
        <v>3657.0951662440293</v>
      </c>
      <c r="Y881" s="6">
        <f t="shared" si="682"/>
        <v>0.13772789011082329</v>
      </c>
      <c r="Z881" s="6">
        <f t="shared" si="683"/>
        <v>0.24471383388816489</v>
      </c>
      <c r="AA881" s="6">
        <f t="shared" si="684"/>
        <v>0.52336598242112842</v>
      </c>
      <c r="AB881" s="6">
        <f t="shared" si="685"/>
        <v>2.027825602293459E-2</v>
      </c>
      <c r="AC881" s="6">
        <f t="shared" si="686"/>
        <v>9.4061262615415406E-2</v>
      </c>
      <c r="AD881" s="6">
        <f t="array" ref="AD881">SUM(($A881-A851:A881=J851:J881)*(N851:N881))</f>
        <v>1.9771299622361226E-3</v>
      </c>
      <c r="AE881" s="6">
        <f t="shared" si="714"/>
        <v>7489268.4653266445</v>
      </c>
      <c r="AF881" s="6">
        <f t="shared" si="711"/>
        <v>891552.64694523567</v>
      </c>
      <c r="AG881" s="6">
        <f t="shared" si="712"/>
        <v>253228.99380802433</v>
      </c>
      <c r="AH881" s="6">
        <f t="shared" si="687"/>
        <v>4217842.7285591252</v>
      </c>
      <c r="AI881" s="6">
        <f t="shared" si="688"/>
        <v>1195365.2841985901</v>
      </c>
      <c r="AJ881" s="6">
        <f t="shared" si="689"/>
        <v>0.89386903507048887</v>
      </c>
      <c r="AK881" s="6">
        <f t="shared" si="690"/>
        <v>1.5891353292895891</v>
      </c>
      <c r="AL881" s="6">
        <f t="shared" si="691"/>
        <v>0.71715137051746258</v>
      </c>
      <c r="AM881" s="6">
        <f t="shared" si="663"/>
        <v>3.2001557348775407</v>
      </c>
      <c r="AN881" s="6">
        <f t="shared" si="692"/>
        <v>931275.61165991484</v>
      </c>
      <c r="AO881" s="6">
        <f t="shared" si="693"/>
        <v>10731.534673374457</v>
      </c>
      <c r="AP881" s="6">
        <f t="shared" si="694"/>
        <v>3.2582708375100211E-3</v>
      </c>
      <c r="AQ881" s="14">
        <f t="shared" si="695"/>
        <v>16</v>
      </c>
      <c r="AR881" s="146">
        <f t="shared" si="696"/>
        <v>0</v>
      </c>
      <c r="AS881" s="146">
        <f t="shared" si="697"/>
        <v>0.53</v>
      </c>
      <c r="AT881" s="146">
        <f t="shared" si="698"/>
        <v>1</v>
      </c>
      <c r="AU881" s="77">
        <f t="shared" si="699"/>
        <v>0</v>
      </c>
      <c r="AV881" s="77">
        <f t="shared" si="700"/>
        <v>0.16042948412402022</v>
      </c>
      <c r="AW881" s="77">
        <f t="shared" si="701"/>
        <v>8.4436570591589575E-3</v>
      </c>
      <c r="AX881" s="77">
        <f t="shared" si="702"/>
        <v>1.2946421670417386E-2</v>
      </c>
      <c r="AY881" s="6">
        <f t="shared" si="665"/>
        <v>0.18181956285359654</v>
      </c>
      <c r="AZ881" s="6">
        <f t="shared" si="703"/>
        <v>965369.14769520739</v>
      </c>
      <c r="BA881" s="6">
        <f t="shared" si="704"/>
        <v>0.29403456120884847</v>
      </c>
      <c r="BB881" s="6">
        <f t="shared" si="705"/>
        <v>2137375.6306876121</v>
      </c>
      <c r="BC881" s="6">
        <f t="shared" si="706"/>
        <v>427475.12613752298</v>
      </c>
      <c r="BD881" s="6">
        <f t="shared" si="707"/>
        <v>85494.94537445574</v>
      </c>
      <c r="BE881" s="6">
        <f t="shared" si="708"/>
        <v>5847343.7407407332</v>
      </c>
      <c r="BF881" s="6">
        <f t="shared" si="713"/>
        <v>4217842.7285591252</v>
      </c>
      <c r="BG881" s="6"/>
      <c r="BH881" s="6"/>
      <c r="BI881" s="51">
        <f t="shared" si="664"/>
        <v>0.15285626974828045</v>
      </c>
      <c r="BT881" s="18"/>
    </row>
    <row r="882" spans="1:72">
      <c r="A882">
        <f t="shared" si="716"/>
        <v>859</v>
      </c>
      <c r="B882" s="30">
        <f t="shared" si="717"/>
        <v>44628</v>
      </c>
      <c r="C882" s="14">
        <f t="shared" si="666"/>
        <v>16</v>
      </c>
      <c r="D882" s="14">
        <f t="shared" si="667"/>
        <v>4</v>
      </c>
      <c r="E882" s="14">
        <f t="shared" si="668"/>
        <v>4</v>
      </c>
      <c r="F882" s="53">
        <f t="shared" si="669"/>
        <v>44620</v>
      </c>
      <c r="G882" s="66">
        <f t="shared" si="670"/>
        <v>2.2999999999999998</v>
      </c>
      <c r="H882" s="66">
        <f t="shared" si="715"/>
        <v>0.1</v>
      </c>
      <c r="I882" s="172">
        <f t="shared" si="671"/>
        <v>3.8999999999999998E-3</v>
      </c>
      <c r="J882" s="14">
        <f t="shared" si="672"/>
        <v>6</v>
      </c>
      <c r="K882" s="18">
        <f t="shared" si="673"/>
        <v>7.5211836370873433E-2</v>
      </c>
      <c r="L882" s="18">
        <f t="shared" si="674"/>
        <v>6.6666666666666671E-3</v>
      </c>
      <c r="M882" s="6">
        <f t="shared" si="675"/>
        <v>0.19153232709719786</v>
      </c>
      <c r="N882" s="6">
        <f t="shared" si="709"/>
        <v>7.4697607567907162E-4</v>
      </c>
      <c r="O882" s="6">
        <f t="shared" si="676"/>
        <v>518531.73465453926</v>
      </c>
      <c r="P882" s="6">
        <f>IF($B882&lt;$D$12,0,IF('Plot Data'!X832&gt;0,'Plot Data'!X832,MAX(0,MIN($D$15,$O882))))</f>
        <v>7870.3703703703704</v>
      </c>
      <c r="Q882" s="97">
        <f t="shared" si="677"/>
        <v>3849.4298642881663</v>
      </c>
      <c r="R882" s="97">
        <f t="shared" si="678"/>
        <v>4020.9405060822046</v>
      </c>
      <c r="S882" s="6">
        <f t="shared" si="679"/>
        <v>0.14916482508116358</v>
      </c>
      <c r="T882" s="6"/>
      <c r="U882" s="6"/>
      <c r="V882" s="6">
        <f t="shared" si="680"/>
        <v>4.2367502016034314E-2</v>
      </c>
      <c r="W882" s="149">
        <f t="shared" si="710"/>
        <v>0.56309923957664121</v>
      </c>
      <c r="X882" s="97">
        <f t="shared" si="681"/>
        <v>3657.0828443279402</v>
      </c>
      <c r="Y882" s="6">
        <f t="shared" si="682"/>
        <v>0.10139128011467297</v>
      </c>
      <c r="Z882" s="6">
        <f t="shared" si="683"/>
        <v>0.21185527583417177</v>
      </c>
      <c r="AA882" s="6">
        <f t="shared" si="684"/>
        <v>0.38528686443575721</v>
      </c>
      <c r="AB882" s="6">
        <f t="shared" si="685"/>
        <v>1.80149809546125E-2</v>
      </c>
      <c r="AC882" s="6">
        <f t="shared" si="686"/>
        <v>8.5765374495163069E-2</v>
      </c>
      <c r="AD882" s="6">
        <f t="array" ref="AD882">SUM(($A882-A852:A882=J852:J882)*(N852:N882))</f>
        <v>1.7564606430747187E-3</v>
      </c>
      <c r="AE882" s="6">
        <f t="shared" si="714"/>
        <v>7489268.4635701841</v>
      </c>
      <c r="AF882" s="6">
        <f t="shared" si="711"/>
        <v>887703.06791612238</v>
      </c>
      <c r="AG882" s="6">
        <f t="shared" si="712"/>
        <v>253421.29846048253</v>
      </c>
      <c r="AH882" s="6">
        <f t="shared" si="687"/>
        <v>4221499.8114034534</v>
      </c>
      <c r="AI882" s="6">
        <f t="shared" si="688"/>
        <v>1199386.2247046723</v>
      </c>
      <c r="AJ882" s="6">
        <f t="shared" si="689"/>
        <v>0.77215480621884214</v>
      </c>
      <c r="AK882" s="6">
        <f t="shared" si="690"/>
        <v>1.3976887597333914</v>
      </c>
      <c r="AL882" s="6">
        <f t="shared" si="691"/>
        <v>0.64764451633383735</v>
      </c>
      <c r="AM882" s="6">
        <f t="shared" si="663"/>
        <v>2.8174880822860713</v>
      </c>
      <c r="AN882" s="6">
        <f t="shared" si="692"/>
        <v>927255.2435973516</v>
      </c>
      <c r="AO882" s="6">
        <f t="shared" si="693"/>
        <v>10731.5364298351</v>
      </c>
      <c r="AP882" s="6">
        <f t="shared" si="694"/>
        <v>2.8862168863789911E-3</v>
      </c>
      <c r="AQ882" s="14">
        <f t="shared" si="695"/>
        <v>16</v>
      </c>
      <c r="AR882" s="146">
        <f t="shared" si="696"/>
        <v>0</v>
      </c>
      <c r="AS882" s="146">
        <f t="shared" si="697"/>
        <v>0.53</v>
      </c>
      <c r="AT882" s="146">
        <f t="shared" si="698"/>
        <v>1</v>
      </c>
      <c r="AU882" s="77">
        <f t="shared" si="699"/>
        <v>0</v>
      </c>
      <c r="AV882" s="77">
        <f t="shared" si="700"/>
        <v>0.14108394432031612</v>
      </c>
      <c r="AW882" s="77">
        <f t="shared" si="701"/>
        <v>7.4254707537008474E-3</v>
      </c>
      <c r="AX882" s="77">
        <f t="shared" si="702"/>
        <v>9.5307803307792573E-3</v>
      </c>
      <c r="AY882" s="6">
        <f t="shared" si="665"/>
        <v>0.15804019540479622</v>
      </c>
      <c r="AZ882" s="6">
        <f t="shared" si="703"/>
        <v>965369.30573540274</v>
      </c>
      <c r="BA882" s="6">
        <f t="shared" si="704"/>
        <v>0.25744442508688997</v>
      </c>
      <c r="BB882" s="6">
        <f t="shared" si="705"/>
        <v>2137375.8222199394</v>
      </c>
      <c r="BC882" s="6">
        <f t="shared" si="706"/>
        <v>427475.16444398841</v>
      </c>
      <c r="BD882" s="6">
        <f t="shared" si="707"/>
        <v>85494.9633894367</v>
      </c>
      <c r="BE882" s="6">
        <f t="shared" si="708"/>
        <v>5855214.1111111036</v>
      </c>
      <c r="BF882" s="6">
        <f t="shared" si="713"/>
        <v>4221499.8114034534</v>
      </c>
      <c r="BG882" s="6"/>
      <c r="BH882" s="6"/>
      <c r="BI882" s="51">
        <f t="shared" si="664"/>
        <v>0.15236793445545993</v>
      </c>
      <c r="BT882" s="18"/>
    </row>
    <row r="883" spans="1:72">
      <c r="A883">
        <f t="shared" si="716"/>
        <v>860</v>
      </c>
      <c r="B883" s="30">
        <f t="shared" si="717"/>
        <v>44629</v>
      </c>
      <c r="C883" s="14">
        <f t="shared" si="666"/>
        <v>16</v>
      </c>
      <c r="D883" s="14">
        <f t="shared" si="667"/>
        <v>4</v>
      </c>
      <c r="E883" s="14">
        <f t="shared" si="668"/>
        <v>4</v>
      </c>
      <c r="F883" s="53">
        <f t="shared" si="669"/>
        <v>44620</v>
      </c>
      <c r="G883" s="66">
        <f t="shared" si="670"/>
        <v>2.2999999999999998</v>
      </c>
      <c r="H883" s="66">
        <f t="shared" si="715"/>
        <v>0.1</v>
      </c>
      <c r="I883" s="172">
        <f t="shared" si="671"/>
        <v>3.8999999999999998E-3</v>
      </c>
      <c r="J883" s="14">
        <f t="shared" si="672"/>
        <v>6</v>
      </c>
      <c r="K883" s="18">
        <f t="shared" si="673"/>
        <v>7.5054282969627059E-2</v>
      </c>
      <c r="L883" s="18">
        <f t="shared" si="674"/>
        <v>6.6666666666666671E-3</v>
      </c>
      <c r="M883" s="6">
        <f t="shared" si="675"/>
        <v>0.16717368310769584</v>
      </c>
      <c r="N883" s="6">
        <f t="shared" si="709"/>
        <v>6.5197736412001374E-4</v>
      </c>
      <c r="O883" s="6">
        <f t="shared" si="676"/>
        <v>510661.68805868272</v>
      </c>
      <c r="P883" s="6">
        <f>IF($B883&lt;$D$12,0,IF('Plot Data'!X833&gt;0,'Plot Data'!X833,MAX(0,MIN($D$15,$O883))))</f>
        <v>7870.3703703703704</v>
      </c>
      <c r="Q883" s="97">
        <f t="shared" si="677"/>
        <v>3849.4283196994847</v>
      </c>
      <c r="R883" s="97">
        <f t="shared" si="678"/>
        <v>4020.9420506708857</v>
      </c>
      <c r="S883" s="6">
        <f t="shared" si="679"/>
        <v>0.13004769308428091</v>
      </c>
      <c r="T883" s="6"/>
      <c r="U883" s="6"/>
      <c r="V883" s="6">
        <f t="shared" si="680"/>
        <v>3.7125990023414927E-2</v>
      </c>
      <c r="W883" s="149">
        <f t="shared" si="710"/>
        <v>0.56309915708311409</v>
      </c>
      <c r="X883" s="97">
        <f t="shared" si="681"/>
        <v>3657.0714945055452</v>
      </c>
      <c r="Y883" s="6">
        <f t="shared" si="682"/>
        <v>9.0074904773062514E-2</v>
      </c>
      <c r="Z883" s="6">
        <f t="shared" si="683"/>
        <v>0.18135723528098824</v>
      </c>
      <c r="AA883" s="6">
        <f t="shared" si="684"/>
        <v>0.34228463813763754</v>
      </c>
      <c r="AB883" s="6">
        <f t="shared" si="685"/>
        <v>1.5931428413507469E-2</v>
      </c>
      <c r="AC883" s="6">
        <f t="shared" si="686"/>
        <v>7.8168810943324327E-2</v>
      </c>
      <c r="AD883" s="6">
        <f t="array" ref="AD883">SUM(($A883-A853:A883=J853:J883)*(N853:N883))</f>
        <v>1.5533142703169779E-3</v>
      </c>
      <c r="AE883" s="6">
        <f t="shared" si="714"/>
        <v>7489268.4620168703</v>
      </c>
      <c r="AF883" s="6">
        <f t="shared" si="711"/>
        <v>883853.50954872987</v>
      </c>
      <c r="AG883" s="6">
        <f t="shared" si="712"/>
        <v>253613.61815968645</v>
      </c>
      <c r="AH883" s="6">
        <f t="shared" si="687"/>
        <v>4225156.8828979591</v>
      </c>
      <c r="AI883" s="6">
        <f t="shared" si="688"/>
        <v>1203407.1667553433</v>
      </c>
      <c r="AJ883" s="6">
        <f t="shared" si="689"/>
        <v>0.6678963492724872</v>
      </c>
      <c r="AK883" s="6">
        <f t="shared" si="690"/>
        <v>1.2208299284632345</v>
      </c>
      <c r="AL883" s="6">
        <f t="shared" si="691"/>
        <v>0.58385381953370352</v>
      </c>
      <c r="AM883" s="6">
        <f t="shared" si="663"/>
        <v>2.4725800972694252</v>
      </c>
      <c r="AN883" s="6">
        <f t="shared" si="692"/>
        <v>923234.81207503448</v>
      </c>
      <c r="AO883" s="6">
        <f t="shared" si="693"/>
        <v>10731.53798314937</v>
      </c>
      <c r="AP883" s="6">
        <f t="shared" si="694"/>
        <v>2.5422204684478595E-3</v>
      </c>
      <c r="AQ883" s="14">
        <f t="shared" si="695"/>
        <v>16</v>
      </c>
      <c r="AR883" s="146">
        <f t="shared" si="696"/>
        <v>0</v>
      </c>
      <c r="AS883" s="146">
        <f t="shared" si="697"/>
        <v>0.53</v>
      </c>
      <c r="AT883" s="146">
        <f t="shared" si="698"/>
        <v>1</v>
      </c>
      <c r="AU883" s="77">
        <f t="shared" si="699"/>
        <v>0</v>
      </c>
      <c r="AV883" s="77">
        <f t="shared" si="700"/>
        <v>0.12321341536269104</v>
      </c>
      <c r="AW883" s="77">
        <f t="shared" si="701"/>
        <v>6.484916598036369E-3</v>
      </c>
      <c r="AX883" s="77">
        <f t="shared" si="702"/>
        <v>8.4670410486678751E-3</v>
      </c>
      <c r="AY883" s="6">
        <f t="shared" si="665"/>
        <v>0.1381653730093953</v>
      </c>
      <c r="AZ883" s="6">
        <f t="shared" si="703"/>
        <v>965369.44390077575</v>
      </c>
      <c r="BA883" s="6">
        <f t="shared" si="704"/>
        <v>0.22347785890035862</v>
      </c>
      <c r="BB883" s="6">
        <f t="shared" si="705"/>
        <v>2137375.9893936226</v>
      </c>
      <c r="BC883" s="6">
        <f t="shared" si="706"/>
        <v>427475.19787872501</v>
      </c>
      <c r="BD883" s="6">
        <f t="shared" si="707"/>
        <v>85494.97932086511</v>
      </c>
      <c r="BE883" s="6">
        <f t="shared" si="708"/>
        <v>5863084.4814814739</v>
      </c>
      <c r="BF883" s="6">
        <f t="shared" si="713"/>
        <v>4225156.8828979591</v>
      </c>
      <c r="BG883" s="6"/>
      <c r="BH883" s="6"/>
      <c r="BI883" s="51">
        <f t="shared" si="664"/>
        <v>0.15187960392624181</v>
      </c>
      <c r="BT883" s="18"/>
    </row>
    <row r="884" spans="1:72">
      <c r="A884">
        <f t="shared" si="716"/>
        <v>861</v>
      </c>
      <c r="B884" s="30">
        <f t="shared" si="717"/>
        <v>44630</v>
      </c>
      <c r="C884" s="14">
        <f t="shared" si="666"/>
        <v>16</v>
      </c>
      <c r="D884" s="14">
        <f t="shared" si="667"/>
        <v>4</v>
      </c>
      <c r="E884" s="14">
        <f t="shared" si="668"/>
        <v>4</v>
      </c>
      <c r="F884" s="53">
        <f t="shared" si="669"/>
        <v>44620</v>
      </c>
      <c r="G884" s="66">
        <f t="shared" si="670"/>
        <v>2.2999999999999998</v>
      </c>
      <c r="H884" s="66">
        <f t="shared" si="715"/>
        <v>0.1</v>
      </c>
      <c r="I884" s="172">
        <f t="shared" si="671"/>
        <v>3.8999999999999998E-3</v>
      </c>
      <c r="J884" s="14">
        <f t="shared" si="672"/>
        <v>6</v>
      </c>
      <c r="K884" s="18">
        <f t="shared" si="673"/>
        <v>7.4896497452092495E-2</v>
      </c>
      <c r="L884" s="18">
        <f t="shared" si="674"/>
        <v>6.6666666666666671E-3</v>
      </c>
      <c r="M884" s="6">
        <f t="shared" si="675"/>
        <v>0.145351341645025</v>
      </c>
      <c r="N884" s="6">
        <f t="shared" si="709"/>
        <v>5.6687023241559743E-4</v>
      </c>
      <c r="O884" s="6">
        <f t="shared" si="676"/>
        <v>502791.60953978263</v>
      </c>
      <c r="P884" s="6">
        <f>IF($B884&lt;$D$12,0,IF('Plot Data'!X834&gt;0,'Plot Data'!X834,MAX(0,MIN($D$15,$O884))))</f>
        <v>7870.3703703703704</v>
      </c>
      <c r="Q884" s="97">
        <f t="shared" si="677"/>
        <v>3849.4269428124167</v>
      </c>
      <c r="R884" s="97">
        <f t="shared" si="678"/>
        <v>4020.9434275579533</v>
      </c>
      <c r="S884" s="6">
        <f t="shared" si="679"/>
        <v>0.11294330209734572</v>
      </c>
      <c r="T884" s="6"/>
      <c r="U884" s="6"/>
      <c r="V884" s="6">
        <f t="shared" si="680"/>
        <v>3.240803954767927E-2</v>
      </c>
      <c r="W884" s="149">
        <f t="shared" si="710"/>
        <v>0.56309908512743645</v>
      </c>
      <c r="X884" s="97">
        <f t="shared" si="681"/>
        <v>3657.0610444461695</v>
      </c>
      <c r="Y884" s="6">
        <f t="shared" si="682"/>
        <v>7.9657142067537337E-2</v>
      </c>
      <c r="Z884" s="6">
        <f t="shared" si="683"/>
        <v>0.15322586167775831</v>
      </c>
      <c r="AA884" s="6">
        <f t="shared" si="684"/>
        <v>0.30269713985664187</v>
      </c>
      <c r="AB884" s="6">
        <f t="shared" si="685"/>
        <v>1.4010322176794052E-2</v>
      </c>
      <c r="AC884" s="6">
        <f t="shared" si="686"/>
        <v>7.1215556898088381E-2</v>
      </c>
      <c r="AD884" s="6">
        <f t="array" ref="AD884">SUM(($A884-A854:A884=J854:J884)*(N854:N884))</f>
        <v>1.3660064122374201E-3</v>
      </c>
      <c r="AE884" s="6">
        <f t="shared" si="714"/>
        <v>7489268.4606508641</v>
      </c>
      <c r="AF884" s="6">
        <f t="shared" si="711"/>
        <v>880003.96966261533</v>
      </c>
      <c r="AG884" s="6">
        <f t="shared" si="712"/>
        <v>253805.95165001316</v>
      </c>
      <c r="AH884" s="6">
        <f t="shared" si="687"/>
        <v>4228813.9439424053</v>
      </c>
      <c r="AI884" s="6">
        <f t="shared" si="688"/>
        <v>1207428.1101829014</v>
      </c>
      <c r="AJ884" s="6">
        <f t="shared" si="689"/>
        <v>0.58036468717221645</v>
      </c>
      <c r="AK884" s="6">
        <f t="shared" si="690"/>
        <v>1.0573483281075571</v>
      </c>
      <c r="AL884" s="6">
        <f t="shared" si="691"/>
        <v>0.5252825784001719</v>
      </c>
      <c r="AM884" s="6">
        <f t="shared" si="663"/>
        <v>2.1629955936799456</v>
      </c>
      <c r="AN884" s="6">
        <f t="shared" si="692"/>
        <v>919214.32221731544</v>
      </c>
      <c r="AO884" s="6">
        <f t="shared" si="693"/>
        <v>10731.539349155782</v>
      </c>
      <c r="AP884" s="6">
        <f t="shared" si="694"/>
        <v>2.2235324673342154E-3</v>
      </c>
      <c r="AQ884" s="14">
        <f t="shared" si="695"/>
        <v>16</v>
      </c>
      <c r="AR884" s="146">
        <f t="shared" si="696"/>
        <v>0</v>
      </c>
      <c r="AS884" s="146">
        <f t="shared" si="697"/>
        <v>0.53</v>
      </c>
      <c r="AT884" s="146">
        <f t="shared" si="698"/>
        <v>1</v>
      </c>
      <c r="AU884" s="77">
        <f t="shared" si="699"/>
        <v>0</v>
      </c>
      <c r="AV884" s="77">
        <f t="shared" si="700"/>
        <v>0.1066691313825055</v>
      </c>
      <c r="AW884" s="77">
        <f t="shared" si="701"/>
        <v>5.6141648096055515E-3</v>
      </c>
      <c r="AX884" s="77">
        <f t="shared" si="702"/>
        <v>7.4877713543485113E-3</v>
      </c>
      <c r="AY884" s="6">
        <f t="shared" si="665"/>
        <v>0.11977106754645957</v>
      </c>
      <c r="AZ884" s="6">
        <f t="shared" si="703"/>
        <v>965369.56367184327</v>
      </c>
      <c r="BA884" s="6">
        <f t="shared" si="704"/>
        <v>0.19186275254469365</v>
      </c>
      <c r="BB884" s="6">
        <f t="shared" si="705"/>
        <v>2137376.1347449641</v>
      </c>
      <c r="BC884" s="6">
        <f t="shared" si="706"/>
        <v>427475.22694899334</v>
      </c>
      <c r="BD884" s="6">
        <f t="shared" si="707"/>
        <v>85494.993331187288</v>
      </c>
      <c r="BE884" s="6">
        <f t="shared" si="708"/>
        <v>5870954.8518518442</v>
      </c>
      <c r="BF884" s="6">
        <f t="shared" si="713"/>
        <v>4228813.9439424053</v>
      </c>
      <c r="BG884" s="6"/>
      <c r="BH884" s="6"/>
      <c r="BI884" s="51">
        <f t="shared" si="664"/>
        <v>0.15139127770218741</v>
      </c>
      <c r="BT884" s="18"/>
    </row>
    <row r="885" spans="1:72">
      <c r="A885">
        <f t="shared" si="716"/>
        <v>862</v>
      </c>
      <c r="B885" s="30">
        <f t="shared" si="717"/>
        <v>44631</v>
      </c>
      <c r="C885" s="14">
        <f t="shared" si="666"/>
        <v>16</v>
      </c>
      <c r="D885" s="14">
        <f t="shared" si="667"/>
        <v>4</v>
      </c>
      <c r="E885" s="14">
        <f t="shared" si="668"/>
        <v>4</v>
      </c>
      <c r="F885" s="53">
        <f t="shared" si="669"/>
        <v>44620</v>
      </c>
      <c r="G885" s="66">
        <f t="shared" si="670"/>
        <v>2.2999999999999998</v>
      </c>
      <c r="H885" s="66">
        <f t="shared" si="715"/>
        <v>0.1</v>
      </c>
      <c r="I885" s="172">
        <f t="shared" si="671"/>
        <v>3.8999999999999998E-3</v>
      </c>
      <c r="J885" s="14">
        <f t="shared" si="672"/>
        <v>6</v>
      </c>
      <c r="K885" s="18">
        <f t="shared" si="673"/>
        <v>7.473847874579044E-2</v>
      </c>
      <c r="L885" s="18">
        <f t="shared" si="674"/>
        <v>6.6666666666666671E-3</v>
      </c>
      <c r="M885" s="6">
        <f t="shared" si="675"/>
        <v>0.12590206324019287</v>
      </c>
      <c r="N885" s="6">
        <f t="shared" si="709"/>
        <v>4.9101804663675215E-4</v>
      </c>
      <c r="O885" s="6">
        <f t="shared" si="676"/>
        <v>494921.50115513522</v>
      </c>
      <c r="P885" s="6">
        <f>IF($B885&lt;$D$12,0,IF('Plot Data'!X835&gt;0,'Plot Data'!X835,MAX(0,MIN($D$15,$O885))))</f>
        <v>7870.3703703703704</v>
      </c>
      <c r="Q885" s="97">
        <f t="shared" si="677"/>
        <v>3849.4257199910412</v>
      </c>
      <c r="R885" s="97">
        <f t="shared" si="678"/>
        <v>4020.9446503793292</v>
      </c>
      <c r="S885" s="6">
        <f t="shared" si="679"/>
        <v>9.7718597586282499E-2</v>
      </c>
      <c r="T885" s="6"/>
      <c r="U885" s="6"/>
      <c r="V885" s="6">
        <f t="shared" si="680"/>
        <v>2.8183465653910375E-2</v>
      </c>
      <c r="W885" s="149">
        <f t="shared" si="710"/>
        <v>0.563099022599022</v>
      </c>
      <c r="X885" s="97">
        <f t="shared" si="681"/>
        <v>3657.0514266268037</v>
      </c>
      <c r="Y885" s="6">
        <f t="shared" si="682"/>
        <v>7.0051610883970258E-2</v>
      </c>
      <c r="Z885" s="6">
        <f t="shared" si="683"/>
        <v>0.13373894648615667</v>
      </c>
      <c r="AA885" s="6">
        <f t="shared" si="684"/>
        <v>0.26619612135908699</v>
      </c>
      <c r="AB885" s="6">
        <f t="shared" si="685"/>
        <v>1.2235691694408244E-2</v>
      </c>
      <c r="AC885" s="6">
        <f t="shared" si="686"/>
        <v>6.4853827216861809E-2</v>
      </c>
      <c r="AD885" s="6">
        <f t="array" ref="AD885">SUM(($A885-A855:A885=J855:J885)*(N855:N885))</f>
        <v>1.1929799402048038E-3</v>
      </c>
      <c r="AE885" s="6">
        <f t="shared" si="714"/>
        <v>7489268.4594578845</v>
      </c>
      <c r="AF885" s="6">
        <f t="shared" si="711"/>
        <v>876154.44622402661</v>
      </c>
      <c r="AG885" s="6">
        <f t="shared" si="712"/>
        <v>253998.29775991174</v>
      </c>
      <c r="AH885" s="6">
        <f t="shared" si="687"/>
        <v>4232470.995369032</v>
      </c>
      <c r="AI885" s="6">
        <f t="shared" si="688"/>
        <v>1211449.0548332806</v>
      </c>
      <c r="AJ885" s="6">
        <f t="shared" si="689"/>
        <v>0.50247619304228242</v>
      </c>
      <c r="AK885" s="6">
        <f t="shared" si="690"/>
        <v>0.91265546154021859</v>
      </c>
      <c r="AL885" s="6">
        <f t="shared" si="691"/>
        <v>0.47147146293751341</v>
      </c>
      <c r="AM885" s="6">
        <f t="shared" si="663"/>
        <v>1.8866031175200144</v>
      </c>
      <c r="AN885" s="6">
        <f t="shared" si="692"/>
        <v>915193.77866849559</v>
      </c>
      <c r="AO885" s="6">
        <f t="shared" si="693"/>
        <v>10731.540542135723</v>
      </c>
      <c r="AP885" s="6">
        <f t="shared" si="694"/>
        <v>1.9276008780642379E-3</v>
      </c>
      <c r="AQ885" s="14">
        <f t="shared" si="695"/>
        <v>16</v>
      </c>
      <c r="AR885" s="146">
        <f t="shared" si="696"/>
        <v>0</v>
      </c>
      <c r="AS885" s="146">
        <f t="shared" si="697"/>
        <v>0.53</v>
      </c>
      <c r="AT885" s="146">
        <f t="shared" si="698"/>
        <v>1</v>
      </c>
      <c r="AU885" s="77">
        <f t="shared" si="699"/>
        <v>0</v>
      </c>
      <c r="AV885" s="77">
        <f t="shared" si="700"/>
        <v>9.1313367963977585E-2</v>
      </c>
      <c r="AW885" s="77">
        <f t="shared" si="701"/>
        <v>4.8059667349461882E-3</v>
      </c>
      <c r="AX885" s="77">
        <f t="shared" si="702"/>
        <v>6.5848514230932046E-3</v>
      </c>
      <c r="AY885" s="6">
        <f t="shared" si="665"/>
        <v>0.10270418612201697</v>
      </c>
      <c r="AZ885" s="6">
        <f t="shared" si="703"/>
        <v>965369.66637602937</v>
      </c>
      <c r="BA885" s="6">
        <f t="shared" si="704"/>
        <v>0.16234597118039215</v>
      </c>
      <c r="BB885" s="6">
        <f t="shared" si="705"/>
        <v>2137376.2606470273</v>
      </c>
      <c r="BC885" s="6">
        <f t="shared" si="706"/>
        <v>427475.25212940597</v>
      </c>
      <c r="BD885" s="6">
        <f t="shared" si="707"/>
        <v>85495.005566878986</v>
      </c>
      <c r="BE885" s="6">
        <f t="shared" si="708"/>
        <v>5878825.2222222146</v>
      </c>
      <c r="BF885" s="6">
        <f t="shared" si="713"/>
        <v>4232470.995369032</v>
      </c>
      <c r="BG885" s="6"/>
      <c r="BH885" s="6"/>
      <c r="BI885" s="51">
        <f t="shared" si="664"/>
        <v>0.150902955355635</v>
      </c>
      <c r="BT885" s="18"/>
    </row>
    <row r="886" spans="1:72">
      <c r="A886">
        <f t="shared" si="716"/>
        <v>863</v>
      </c>
      <c r="B886" s="30">
        <f t="shared" si="717"/>
        <v>44632</v>
      </c>
      <c r="C886" s="14">
        <f t="shared" ref="C886:C896" si="718">IF($B886&lt;$K$4,1,IF($B886&lt;$K$5,2,IF($B886&lt;$K$6,3,IF($B886&lt;$K$7,4,IF($B886&lt;$K$8,5,IF($B886&lt;$K$9,6,IF($B886&lt;$K$10,7,IF($B886&lt;$K$11,8,IF($B886&lt;$K$12,9,IF($B886&lt;$K$13,10,IF($B886&lt;$K$14,11,IF($B886&lt;$K$15,12,IF($B886&lt;$K$16,13,IF($B886&lt;$K$17,14,IF($B886&lt;$K$18,15,16)))))))))))))))</f>
        <v>16</v>
      </c>
      <c r="D886" s="14">
        <f t="shared" ref="D886:D896" si="719">IF($B886&lt;$S$2,IF(G885&lt;$V$3,1,IF(G885&lt;$V$4,2,IF(G885&lt;$V$5,3,4))),IF($E885=1,IF($BA885&lt;$Z$2,2,1),IF($E885=2,IF($BA885&lt;$Z$2,3,IF($BA885&gt;$Z$3,1,2)),IF($E885=3,IF($BA885&lt;$Z$2,4,IF($BA885&gt;$Z$3,2,3)),IF($E885=4,IF($BA885&gt;$Z$3,3,4),5)))))</f>
        <v>4</v>
      </c>
      <c r="E886" s="14">
        <f t="shared" ref="E886:E896" si="720">IF($B886&lt;$S$2,$D886,IF($B886-$F885&gt;INDEX($Y$11:$AB$14,$E885,$D886),$D886,$E885))</f>
        <v>4</v>
      </c>
      <c r="F886" s="53">
        <f t="shared" ref="F886:F896" si="721">IF($B886&lt;$S$2,$B886,IF($E886=$E885,$F885,$B886))</f>
        <v>44620</v>
      </c>
      <c r="G886" s="66">
        <f t="shared" ref="G886:G896" si="722">IF($B886&lt;$S$2,INDEX($N$3:$N$18,$C886,$N$2),INDEX($V$3:$V$6,$E886,$V$2))</f>
        <v>2.2999999999999998</v>
      </c>
      <c r="H886" s="66">
        <f t="shared" si="715"/>
        <v>0.1</v>
      </c>
      <c r="I886" s="172">
        <f t="shared" ref="I886:I896" si="723">IF($B886&lt;$R$10,$S$9,IF($B886&lt;$R$11,$S$10,IF($B886&lt;$R$12,$S$11,IF($B886&lt;$R$13,$S$12,IF($B886&lt;$R$14,$S$13,IF($B886&lt;$R$15,$S$14,IF($B886&lt;$R$16,$S$15,IF($B886&lt;$R$17,$S$16,IF($B886&lt;$R$18,$S$17,$S$18)))))))))</f>
        <v>3.8999999999999998E-3</v>
      </c>
      <c r="J886" s="14">
        <f t="shared" ref="J886:J896" si="724">IF($B886&lt;$R$10,$T$9,IF($B886&lt;$R$11,$T$10,IF($B886&lt;$R$12,$T$11,IF($B886&lt;$R$13,$T$12,IF($B886&lt;$R$14,$T$13,IF($B886&lt;$R$15,$T$14,IF($B886&lt;$R$16,$T$15,IF($B886&lt;$R$17,$T$16,IF($B886&lt;$R$18,$T$17,$T$18)))))))))</f>
        <v>6</v>
      </c>
      <c r="K886" s="18">
        <f t="shared" ref="K886:K896" si="725">IF(ABS(1-$BI885*$G886)&lt;$G$19,1/$G$6,(($BI885*$G886)^(1/$G$6)-1)/(1-1/($BI885*$G886)))</f>
        <v>7.4580225781010048E-2</v>
      </c>
      <c r="L886" s="18">
        <f t="shared" ref="L886:L896" si="726">IF($G$8-$E$8&gt;1,H886/($G$8-$E$8),H886)</f>
        <v>6.6666666666666671E-3</v>
      </c>
      <c r="M886" s="6">
        <f t="shared" ref="M886:M896" si="727">IF($B886=$K$4,$O$4,$K886*($AJ885+$AK885)+$L886*$AL885)</f>
        <v>0.10868398139486735</v>
      </c>
      <c r="N886" s="6">
        <f t="shared" si="709"/>
        <v>4.2386752743998261E-4</v>
      </c>
      <c r="O886" s="6">
        <f t="shared" ref="O886:O896" si="728">MAX(0,$G$14*(AE885-AM885)-BE885)</f>
        <v>487051.36470433697</v>
      </c>
      <c r="P886" s="6">
        <f>IF($B886&lt;$D$12,0,IF('Plot Data'!X836&gt;0,'Plot Data'!X836,MAX(0,MIN($D$15,$O886))))</f>
        <v>7870.3703703703704</v>
      </c>
      <c r="Q886" s="97">
        <f t="shared" ref="Q886:Q896" si="729">$P886*$AF885/($AF885+$AN885)</f>
        <v>3849.4246387206858</v>
      </c>
      <c r="R886" s="97">
        <f t="shared" ref="R886:R896" si="730">$P886*$AN885/($AF885+$AN885)</f>
        <v>4020.9457316496846</v>
      </c>
      <c r="S886" s="6">
        <f t="shared" ref="S886:S895" si="731">$M886*AF885/($AF885+$AG885)</f>
        <v>8.4257596187189115E-2</v>
      </c>
      <c r="T886" s="6"/>
      <c r="U886" s="6"/>
      <c r="V886" s="6">
        <f t="shared" ref="V886:V895" si="732">$M886*AG885/($AF885+$AG885)</f>
        <v>2.442638520767822E-2</v>
      </c>
      <c r="W886" s="149">
        <f t="shared" si="710"/>
        <v>0.5630989684471881</v>
      </c>
      <c r="X886" s="97">
        <f t="shared" ref="X886:X896" si="733">$G$13*($W886/INDEX($W$24:$W$896,$A886-$G$12,$W$23))*INDEX($Q$24:$Q$896,$A886-$G$12,$Q$23)</f>
        <v>3657.0425779994266</v>
      </c>
      <c r="Y886" s="6">
        <f t="shared" ref="Y886:Y896" si="734">$D$6*INDEX($M$24:$M$896,$A886-$G$6,$M$23)</f>
        <v>6.1178458472041224E-2</v>
      </c>
      <c r="Z886" s="6">
        <f t="shared" ref="Z886:Z896" si="735">($D$7+$D$8)*INDEX($M$24:$M$896,$A886-$E$7,$M$23)</f>
        <v>0.11628107331602</v>
      </c>
      <c r="AA886" s="6">
        <f t="shared" ref="AA886:AA896" si="736">$D$7*INDEX($M$24:$M$896,$A886-$G$7,$M$23)</f>
        <v>0.23247814219375665</v>
      </c>
      <c r="AB886" s="6">
        <f t="shared" ref="AB886:AB896" si="737">$D$8*INDEX($M$24:$M$896,$A886-$E$8,$M$23)</f>
        <v>1.0592763791708589E-2</v>
      </c>
      <c r="AC886" s="6">
        <f t="shared" ref="AC886:AC896" si="738">($D$8-INDEX($I$24:$I$896,$A886-$G$8,1))*INDEX($M$24:$M$896,$A886-$G$8,1)</f>
        <v>5.9035768851168187E-2</v>
      </c>
      <c r="AD886" s="6">
        <f t="array" ref="AD886">SUM(($A886-A856:A886=J856:J886)*(N856:N886))</f>
        <v>1.0327944696915873E-3</v>
      </c>
      <c r="AE886" s="6">
        <f t="shared" si="714"/>
        <v>7489268.4584250897</v>
      </c>
      <c r="AF886" s="6">
        <f t="shared" si="711"/>
        <v>872304.93732770975</v>
      </c>
      <c r="AG886" s="6">
        <f t="shared" si="712"/>
        <v>254190.65539424779</v>
      </c>
      <c r="AH886" s="6">
        <f t="shared" ref="AH886:AH895" si="739">AH885+X886</f>
        <v>4236128.0379470317</v>
      </c>
      <c r="AI886" s="6">
        <f t="shared" ref="AI886:AI895" si="740">AI885+R886</f>
        <v>1215470.0005649303</v>
      </c>
      <c r="AJ886" s="6">
        <f t="shared" ref="AJ886:AJ895" si="741">AJ885+S886+V886-Z886-Y886</f>
        <v>0.43370064264908853</v>
      </c>
      <c r="AK886" s="6">
        <f t="shared" ref="AK886:AK895" si="742">AK885+Z886-AB886-AA886</f>
        <v>0.7858656288707736</v>
      </c>
      <c r="AL886" s="6">
        <f t="shared" ref="AL886:AL895" si="743">AL885+AB886-AD886-AC886</f>
        <v>0.42199566340836225</v>
      </c>
      <c r="AM886" s="6">
        <f t="shared" si="663"/>
        <v>1.6415619349282244</v>
      </c>
      <c r="AN886" s="6">
        <f t="shared" ref="AN886:AN895" si="744">AN885+Y886+AA886+AC886-R886</f>
        <v>911173.18562921556</v>
      </c>
      <c r="AO886" s="6">
        <f t="shared" ref="AO886:AO895" si="745">AO885+AD886</f>
        <v>10731.541574930192</v>
      </c>
      <c r="AP886" s="6">
        <f t="shared" ref="AP886:AP896" si="746">(INDEX($AO$24:$AO$896,$A886)-INDEX($AO$24:$AO$896,$A886-$G$16))/$G$16</f>
        <v>1.6520542220470297E-3</v>
      </c>
      <c r="AQ886" s="14">
        <f t="shared" ref="AQ886:AQ896" si="747">IF($B886&lt;$AD$4,1,IF($B886&lt;$AD$5,2,IF($B886&lt;$AD$6,3,IF($B886&lt;$AD$7,4,IF($B886&lt;$AD$8,5,IF($B886&lt;$AD$9,6,IF($B886&lt;$AD$10,7,IF($B886&lt;$AD$11,8,IF($B886&lt;$AD$12,9,IF($B886&lt;$AD$13,10,IF($B886&lt;$AH$2,10,IF($B886&lt;$AD$14,11,IF($B886&lt;$AD$15,12,IF($B886&lt;$AD$16,13,IF($B886&lt;$AD$17,14,IF($B886&lt;$AD$18,15,16))))))))))))))))</f>
        <v>16</v>
      </c>
      <c r="AR886" s="146">
        <f t="shared" ref="AR886:AR896" si="748">INDEX($AE$3:$AF$18,$AQ886,$AF$2)</f>
        <v>0</v>
      </c>
      <c r="AS886" s="146">
        <f t="shared" ref="AS886:AS896" si="749">INDEX($AE$3:$AF$18,$AQ886,$AE$2)</f>
        <v>0.53</v>
      </c>
      <c r="AT886" s="146">
        <f t="shared" ref="AT886:AT896" si="750">IF($B886&lt;$AH$3,0,$AI$3)</f>
        <v>1</v>
      </c>
      <c r="AU886" s="77">
        <f t="shared" ref="AU886:AU896" si="751">AR886*$D$6*INDEX($M$24:$M$896,$A886-$F$6,$M$23)</f>
        <v>0</v>
      </c>
      <c r="AV886" s="77">
        <f t="shared" ref="AV886:AV896" si="752">AS886*$D$7*INDEX($M$24:$M$896,$A886-$F$7,$M$23)</f>
        <v>7.7149221354751302E-2</v>
      </c>
      <c r="AW886" s="77">
        <f t="shared" ref="AW886:AW896" si="753">AS886*$D$8*INDEX($M$24:$M$896,$A886-$F$7,$M$23)</f>
        <v>4.0604853344605946E-3</v>
      </c>
      <c r="AX886" s="77">
        <f t="shared" ref="AX886:AX896" si="754">AT886*($D$8*INDEX($M$24:$M$896,$A886-$F$8,$M$23)-INDEX($AW$24:$AW$896,$A886-($F$8-$F$7),1))</f>
        <v>5.7507750963718754E-3</v>
      </c>
      <c r="AY886" s="6">
        <f t="shared" si="665"/>
        <v>8.6960481785583771E-2</v>
      </c>
      <c r="AZ886" s="6">
        <f t="shared" ref="AZ886:AZ895" si="755">AZ885+AY886</f>
        <v>965369.7533365112</v>
      </c>
      <c r="BA886" s="6">
        <f t="shared" ref="BA886:BA896" si="756">(INDEX($AZ$24:$AZ$896,$A886)-INDEX($AZ$24:$AZ$896,$A886-$G$16))/$G$16</f>
        <v>0.1418137424292841</v>
      </c>
      <c r="BB886" s="6">
        <f t="shared" ref="BB886:BB895" si="757">BB885+M886</f>
        <v>2137376.3693310088</v>
      </c>
      <c r="BC886" s="6">
        <f t="shared" ref="BC886:BC896" si="758">BC885+$D$6*(S886+V886)</f>
        <v>427475.27386620227</v>
      </c>
      <c r="BD886" s="6">
        <f t="shared" ref="BD886:BD895" si="759">BD885+AB886</f>
        <v>85495.016159642779</v>
      </c>
      <c r="BE886" s="6">
        <f t="shared" ref="BE886:BE895" si="760">BE885+P886</f>
        <v>5886695.5925925849</v>
      </c>
      <c r="BF886" s="6">
        <f t="shared" si="713"/>
        <v>4236128.0379470317</v>
      </c>
      <c r="BG886" s="6"/>
      <c r="BH886" s="6"/>
      <c r="BI886" s="51">
        <f t="shared" si="664"/>
        <v>0.15041463648625131</v>
      </c>
      <c r="BT886" s="18"/>
    </row>
    <row r="887" spans="1:72">
      <c r="A887">
        <f t="shared" si="716"/>
        <v>864</v>
      </c>
      <c r="B887" s="30">
        <f t="shared" si="717"/>
        <v>44633</v>
      </c>
      <c r="C887" s="14">
        <f t="shared" si="718"/>
        <v>16</v>
      </c>
      <c r="D887" s="14">
        <f t="shared" si="719"/>
        <v>4</v>
      </c>
      <c r="E887" s="14">
        <f t="shared" si="720"/>
        <v>4</v>
      </c>
      <c r="F887" s="53">
        <f t="shared" si="721"/>
        <v>44620</v>
      </c>
      <c r="G887" s="66">
        <f t="shared" si="722"/>
        <v>2.2999999999999998</v>
      </c>
      <c r="H887" s="66">
        <f t="shared" si="715"/>
        <v>0.1</v>
      </c>
      <c r="I887" s="172">
        <f t="shared" si="723"/>
        <v>3.8999999999999998E-3</v>
      </c>
      <c r="J887" s="14">
        <f t="shared" si="724"/>
        <v>6</v>
      </c>
      <c r="K887" s="18">
        <f t="shared" si="725"/>
        <v>7.4421737489691636E-2</v>
      </c>
      <c r="L887" s="18">
        <f t="shared" si="726"/>
        <v>6.6666666666666671E-3</v>
      </c>
      <c r="M887" s="6">
        <f t="shared" si="727"/>
        <v>9.3575545333055579E-2</v>
      </c>
      <c r="N887" s="6">
        <f t="shared" ref="N887:N896" si="761">I887*M887</f>
        <v>3.6494462679891672E-4</v>
      </c>
      <c r="O887" s="6">
        <f t="shared" si="728"/>
        <v>479181.20174109656</v>
      </c>
      <c r="P887" s="6">
        <f>IF($B887&lt;$D$12,0,IF('Plot Data'!X837&gt;0,'Plot Data'!X837,MAX(0,MIN($D$15,$O887))))</f>
        <v>7870.3703703703704</v>
      </c>
      <c r="Q887" s="97">
        <f t="shared" si="729"/>
        <v>3849.4236875131005</v>
      </c>
      <c r="R887" s="97">
        <f t="shared" si="730"/>
        <v>4020.9466828572704</v>
      </c>
      <c r="S887" s="6">
        <f t="shared" si="731"/>
        <v>7.2460478970825776E-2</v>
      </c>
      <c r="T887" s="6"/>
      <c r="U887" s="6"/>
      <c r="V887" s="6">
        <f t="shared" si="732"/>
        <v>2.1115066362229814E-2</v>
      </c>
      <c r="W887" s="149">
        <f t="shared" ref="W887:W895" si="762">W886*IF(AG886&gt;1,1-V887/AG886,1)</f>
        <v>0.56309892167177822</v>
      </c>
      <c r="X887" s="97">
        <f t="shared" si="733"/>
        <v>3657.0344396756213</v>
      </c>
      <c r="Y887" s="6">
        <f t="shared" si="734"/>
        <v>5.2963818958542942E-2</v>
      </c>
      <c r="Z887" s="6">
        <f t="shared" si="735"/>
        <v>0.10072165059215431</v>
      </c>
      <c r="AA887" s="6">
        <f t="shared" si="736"/>
        <v>0.20126251204246318</v>
      </c>
      <c r="AB887" s="6">
        <f t="shared" si="737"/>
        <v>9.0678617640494123E-3</v>
      </c>
      <c r="AC887" s="6">
        <f t="shared" si="738"/>
        <v>5.3717182248128881E-2</v>
      </c>
      <c r="AD887" s="6">
        <f t="array" ref="AD887">SUM(($A887-A857:A887=J857:J887)*(N857:N887))</f>
        <v>8.841165219948176E-4</v>
      </c>
      <c r="AE887" s="6">
        <f>AE886-AD887</f>
        <v>7489268.4575409731</v>
      </c>
      <c r="AF887" s="6">
        <f t="shared" ref="AF887:AF895" si="763">AF886-S887-Q887</f>
        <v>868455.44117971766</v>
      </c>
      <c r="AG887" s="6">
        <f t="shared" ref="AG887:AG895" si="764">AG886+Q887-V887-X887</f>
        <v>254383.0235270189</v>
      </c>
      <c r="AH887" s="6">
        <f t="shared" si="739"/>
        <v>4239785.0723867072</v>
      </c>
      <c r="AI887" s="6">
        <f t="shared" si="740"/>
        <v>1219490.9472477876</v>
      </c>
      <c r="AJ887" s="6">
        <f t="shared" si="741"/>
        <v>0.37359071843144687</v>
      </c>
      <c r="AK887" s="6">
        <f t="shared" si="742"/>
        <v>0.67625690565641539</v>
      </c>
      <c r="AL887" s="6">
        <f t="shared" si="743"/>
        <v>0.37646222640228794</v>
      </c>
      <c r="AM887" s="6">
        <f t="shared" si="663"/>
        <v>1.4263098504901501</v>
      </c>
      <c r="AN887" s="6">
        <f t="shared" si="744"/>
        <v>907152.54688987159</v>
      </c>
      <c r="AO887" s="6">
        <f t="shared" si="745"/>
        <v>10731.542459046714</v>
      </c>
      <c r="AP887" s="6">
        <f t="shared" si="746"/>
        <v>1.3946860313548573E-3</v>
      </c>
      <c r="AQ887" s="14">
        <f t="shared" si="747"/>
        <v>16</v>
      </c>
      <c r="AR887" s="146">
        <f t="shared" si="748"/>
        <v>0</v>
      </c>
      <c r="AS887" s="146">
        <f t="shared" si="749"/>
        <v>0.53</v>
      </c>
      <c r="AT887" s="146">
        <f t="shared" si="750"/>
        <v>1</v>
      </c>
      <c r="AU887" s="77">
        <f t="shared" si="751"/>
        <v>0</v>
      </c>
      <c r="AV887" s="77">
        <f t="shared" si="752"/>
        <v>6.7337559555779899E-2</v>
      </c>
      <c r="AW887" s="77">
        <f t="shared" si="753"/>
        <v>3.5440820818831518E-3</v>
      </c>
      <c r="AX887" s="77">
        <f t="shared" si="754"/>
        <v>4.9785989821030377E-3</v>
      </c>
      <c r="AY887" s="6">
        <f t="shared" si="665"/>
        <v>7.5860240619766095E-2</v>
      </c>
      <c r="AZ887" s="6">
        <f t="shared" si="755"/>
        <v>965369.82919675182</v>
      </c>
      <c r="BA887" s="6">
        <f t="shared" si="756"/>
        <v>0.12333158674716417</v>
      </c>
      <c r="BB887" s="6">
        <f t="shared" si="757"/>
        <v>2137376.4629065539</v>
      </c>
      <c r="BC887" s="6">
        <f t="shared" si="758"/>
        <v>427475.29258131137</v>
      </c>
      <c r="BD887" s="6">
        <f t="shared" si="759"/>
        <v>85495.02522750455</v>
      </c>
      <c r="BE887" s="6">
        <f t="shared" si="760"/>
        <v>5894565.9629629552</v>
      </c>
      <c r="BF887" s="6">
        <f t="shared" ref="BF887:BF895" si="765">BF886+X887</f>
        <v>4239785.0723867072</v>
      </c>
      <c r="BG887" s="6"/>
      <c r="BH887" s="6"/>
      <c r="BI887" s="51">
        <f t="shared" si="664"/>
        <v>0.14992632071776599</v>
      </c>
      <c r="BT887" s="18"/>
    </row>
    <row r="888" spans="1:72">
      <c r="A888">
        <f t="shared" si="716"/>
        <v>865</v>
      </c>
      <c r="B888" s="30">
        <f t="shared" si="717"/>
        <v>44634</v>
      </c>
      <c r="C888" s="14">
        <f t="shared" si="718"/>
        <v>16</v>
      </c>
      <c r="D888" s="14">
        <f t="shared" si="719"/>
        <v>4</v>
      </c>
      <c r="E888" s="14">
        <f t="shared" si="720"/>
        <v>4</v>
      </c>
      <c r="F888" s="53">
        <f t="shared" si="721"/>
        <v>44620</v>
      </c>
      <c r="G888" s="66">
        <f t="shared" si="722"/>
        <v>2.2999999999999998</v>
      </c>
      <c r="H888" s="66">
        <f t="shared" si="715"/>
        <v>0.1</v>
      </c>
      <c r="I888" s="172">
        <f t="shared" si="723"/>
        <v>3.8999999999999998E-3</v>
      </c>
      <c r="J888" s="14">
        <f t="shared" si="724"/>
        <v>6</v>
      </c>
      <c r="K888" s="18">
        <f t="shared" si="725"/>
        <v>7.4263012804359263E-2</v>
      </c>
      <c r="L888" s="18">
        <f t="shared" si="726"/>
        <v>6.6666666666666671E-3</v>
      </c>
      <c r="M888" s="6">
        <f t="shared" si="727"/>
        <v>8.0474595726278311E-2</v>
      </c>
      <c r="N888" s="6">
        <f t="shared" si="761"/>
        <v>3.1385092333248541E-4</v>
      </c>
      <c r="O888" s="6">
        <f t="shared" si="728"/>
        <v>471311.01358349901</v>
      </c>
      <c r="P888" s="6">
        <f>IF($B888&lt;$D$12,0,IF('Plot Data'!X838&gt;0,'Plot Data'!X838,MAX(0,MIN($D$15,$O888))))</f>
        <v>7870.3703703703704</v>
      </c>
      <c r="Q888" s="97">
        <f t="shared" si="729"/>
        <v>3849.4228558178233</v>
      </c>
      <c r="R888" s="97">
        <f t="shared" si="730"/>
        <v>4020.9475145525471</v>
      </c>
      <c r="S888" s="6">
        <f t="shared" si="731"/>
        <v>6.2242791578642605E-2</v>
      </c>
      <c r="T888" s="6"/>
      <c r="U888" s="6"/>
      <c r="V888" s="6">
        <f t="shared" si="732"/>
        <v>1.8231804147635707E-2</v>
      </c>
      <c r="W888" s="149">
        <f t="shared" si="762"/>
        <v>0.56309888131409591</v>
      </c>
      <c r="X888" s="97">
        <f t="shared" si="733"/>
        <v>3657.0269566274114</v>
      </c>
      <c r="Y888" s="6">
        <f t="shared" si="734"/>
        <v>4.533930882024706E-2</v>
      </c>
      <c r="Z888" s="6">
        <f t="shared" si="735"/>
        <v>8.6947185115893888E-2</v>
      </c>
      <c r="AA888" s="6">
        <f t="shared" si="736"/>
        <v>0.17228937351693882</v>
      </c>
      <c r="AB888" s="6">
        <f t="shared" si="737"/>
        <v>7.6612930838879144E-3</v>
      </c>
      <c r="AC888" s="6">
        <f t="shared" si="738"/>
        <v>4.8857260872608763E-2</v>
      </c>
      <c r="AD888" s="6">
        <f t="array" ref="AD888">SUM(($A888-A858:A888=J858:J888)*(N858:N888))</f>
        <v>7.4697607567907162E-4</v>
      </c>
      <c r="AE888" s="6">
        <f t="shared" ref="AE888:AE895" si="766">AE887-AD888</f>
        <v>7489268.4567939974</v>
      </c>
      <c r="AF888" s="6">
        <f t="shared" si="763"/>
        <v>864605.95608110831</v>
      </c>
      <c r="AG888" s="6">
        <f t="shared" si="764"/>
        <v>254575.40119440519</v>
      </c>
      <c r="AH888" s="6">
        <f t="shared" si="739"/>
        <v>4243442.0993433343</v>
      </c>
      <c r="AI888" s="6">
        <f t="shared" si="740"/>
        <v>1223511.8947623402</v>
      </c>
      <c r="AJ888" s="6">
        <f t="shared" si="741"/>
        <v>0.32177882022158422</v>
      </c>
      <c r="AK888" s="6">
        <f t="shared" si="742"/>
        <v>0.5832534241714824</v>
      </c>
      <c r="AL888" s="6">
        <f t="shared" si="743"/>
        <v>0.33451928253788799</v>
      </c>
      <c r="AM888" s="6">
        <f t="shared" si="663"/>
        <v>1.2395515269309545</v>
      </c>
      <c r="AN888" s="6">
        <f t="shared" si="744"/>
        <v>903131.86586126219</v>
      </c>
      <c r="AO888" s="6">
        <f t="shared" si="745"/>
        <v>10731.543206022789</v>
      </c>
      <c r="AP888" s="6">
        <f t="shared" si="746"/>
        <v>1.2189497616158665E-3</v>
      </c>
      <c r="AQ888" s="14">
        <f t="shared" si="747"/>
        <v>16</v>
      </c>
      <c r="AR888" s="146">
        <f t="shared" si="748"/>
        <v>0</v>
      </c>
      <c r="AS888" s="146">
        <f t="shared" si="749"/>
        <v>0.53</v>
      </c>
      <c r="AT888" s="146">
        <f t="shared" si="750"/>
        <v>1</v>
      </c>
      <c r="AU888" s="77">
        <f t="shared" si="751"/>
        <v>0</v>
      </c>
      <c r="AV888" s="77">
        <f t="shared" si="752"/>
        <v>5.8547520414616076E-2</v>
      </c>
      <c r="AW888" s="77">
        <f t="shared" si="753"/>
        <v>3.0814484428745301E-3</v>
      </c>
      <c r="AX888" s="77">
        <f t="shared" si="754"/>
        <v>4.2618950291032241E-3</v>
      </c>
      <c r="AY888" s="6">
        <f t="shared" si="665"/>
        <v>6.5890863886593834E-2</v>
      </c>
      <c r="AZ888" s="6">
        <f t="shared" si="755"/>
        <v>965369.8950876157</v>
      </c>
      <c r="BA888" s="6">
        <f t="shared" si="756"/>
        <v>0.10677034404527928</v>
      </c>
      <c r="BB888" s="6">
        <f t="shared" si="757"/>
        <v>2137376.5433811494</v>
      </c>
      <c r="BC888" s="6">
        <f t="shared" si="758"/>
        <v>427475.30867623049</v>
      </c>
      <c r="BD888" s="6">
        <f t="shared" si="759"/>
        <v>85495.032888797636</v>
      </c>
      <c r="BE888" s="6">
        <f t="shared" si="760"/>
        <v>5902436.3333333256</v>
      </c>
      <c r="BF888" s="6">
        <f t="shared" si="765"/>
        <v>4243442.0993433343</v>
      </c>
      <c r="BG888" s="6"/>
      <c r="BH888" s="6"/>
      <c r="BI888" s="51">
        <f t="shared" si="664"/>
        <v>0.14943800769489468</v>
      </c>
      <c r="BT888" s="18"/>
    </row>
    <row r="889" spans="1:72">
      <c r="A889">
        <f t="shared" si="716"/>
        <v>866</v>
      </c>
      <c r="B889" s="30">
        <f t="shared" si="717"/>
        <v>44635</v>
      </c>
      <c r="C889" s="14">
        <f t="shared" si="718"/>
        <v>16</v>
      </c>
      <c r="D889" s="14">
        <f t="shared" si="719"/>
        <v>4</v>
      </c>
      <c r="E889" s="14">
        <f t="shared" si="720"/>
        <v>4</v>
      </c>
      <c r="F889" s="53">
        <f t="shared" si="721"/>
        <v>44620</v>
      </c>
      <c r="G889" s="66">
        <f t="shared" si="722"/>
        <v>2.2999999999999998</v>
      </c>
      <c r="H889" s="66">
        <f t="shared" si="715"/>
        <v>0.1</v>
      </c>
      <c r="I889" s="172">
        <f t="shared" si="723"/>
        <v>3.8999999999999998E-3</v>
      </c>
      <c r="J889" s="14">
        <f t="shared" si="724"/>
        <v>6</v>
      </c>
      <c r="K889" s="18">
        <f t="shared" si="725"/>
        <v>7.4104050657105291E-2</v>
      </c>
      <c r="L889" s="18">
        <f t="shared" si="726"/>
        <v>6.6666666666666671E-3</v>
      </c>
      <c r="M889" s="6">
        <f t="shared" si="727"/>
        <v>6.9296683835070094E-2</v>
      </c>
      <c r="N889" s="6">
        <f t="shared" si="761"/>
        <v>2.7025706695677333E-4</v>
      </c>
      <c r="O889" s="6">
        <f t="shared" si="728"/>
        <v>463440.80132277496</v>
      </c>
      <c r="P889" s="6">
        <f>IF($B889&lt;$D$12,0,IF('Plot Data'!X839&gt;0,'Plot Data'!X839,MAX(0,MIN($D$15,$O889))))</f>
        <v>7870.3703703703704</v>
      </c>
      <c r="Q889" s="97">
        <f t="shared" si="729"/>
        <v>3849.4221339392384</v>
      </c>
      <c r="R889" s="97">
        <f t="shared" si="730"/>
        <v>4020.9482364311325</v>
      </c>
      <c r="S889" s="6">
        <f t="shared" si="731"/>
        <v>5.3534063260599604E-2</v>
      </c>
      <c r="T889" s="6"/>
      <c r="U889" s="6"/>
      <c r="V889" s="6">
        <f t="shared" si="732"/>
        <v>1.5762620574470497E-2</v>
      </c>
      <c r="W889" s="149">
        <f t="shared" si="762"/>
        <v>0.56309884644853558</v>
      </c>
      <c r="X889" s="97">
        <f t="shared" si="733"/>
        <v>3657.02007740614</v>
      </c>
      <c r="Y889" s="6">
        <f t="shared" si="734"/>
        <v>3.8306465419439578E-2</v>
      </c>
      <c r="Z889" s="6">
        <f t="shared" si="735"/>
        <v>7.4860436266444466E-2</v>
      </c>
      <c r="AA889" s="6">
        <f t="shared" si="736"/>
        <v>0.14556456859387037</v>
      </c>
      <c r="AB889" s="6">
        <f t="shared" si="737"/>
        <v>6.6869473243078336E-3</v>
      </c>
      <c r="AC889" s="6">
        <f t="shared" si="738"/>
        <v>4.4418347797535236E-2</v>
      </c>
      <c r="AD889" s="6">
        <f t="array" ref="AD889">SUM(($A889-A859:A889=J859:J889)*(N859:N889))</f>
        <v>6.5197736412001374E-4</v>
      </c>
      <c r="AE889" s="6">
        <f t="shared" si="766"/>
        <v>7489268.4561420204</v>
      </c>
      <c r="AF889" s="6">
        <f t="shared" si="763"/>
        <v>860756.4804131058</v>
      </c>
      <c r="AG889" s="6">
        <f t="shared" si="764"/>
        <v>254767.7874883177</v>
      </c>
      <c r="AH889" s="6">
        <f t="shared" si="739"/>
        <v>4247099.1194207408</v>
      </c>
      <c r="AI889" s="6">
        <f t="shared" si="740"/>
        <v>1227532.8429987715</v>
      </c>
      <c r="AJ889" s="6">
        <f t="shared" si="741"/>
        <v>0.27790860237077031</v>
      </c>
      <c r="AK889" s="6">
        <f t="shared" si="742"/>
        <v>0.50586234451974865</v>
      </c>
      <c r="AL889" s="6">
        <f t="shared" si="743"/>
        <v>0.29613590470054058</v>
      </c>
      <c r="AM889" s="6">
        <f t="shared" si="663"/>
        <v>1.0799068515910595</v>
      </c>
      <c r="AN889" s="6">
        <f t="shared" si="744"/>
        <v>899111.1459142128</v>
      </c>
      <c r="AO889" s="6">
        <f t="shared" si="745"/>
        <v>10731.543858000152</v>
      </c>
      <c r="AP889" s="6">
        <f t="shared" si="746"/>
        <v>1.0611664360372483E-3</v>
      </c>
      <c r="AQ889" s="14">
        <f t="shared" si="747"/>
        <v>16</v>
      </c>
      <c r="AR889" s="146">
        <f t="shared" si="748"/>
        <v>0</v>
      </c>
      <c r="AS889" s="146">
        <f t="shared" si="749"/>
        <v>0.53</v>
      </c>
      <c r="AT889" s="146">
        <f t="shared" si="750"/>
        <v>1</v>
      </c>
      <c r="AU889" s="77">
        <f t="shared" si="751"/>
        <v>0</v>
      </c>
      <c r="AV889" s="77">
        <f t="shared" si="752"/>
        <v>5.0713351073149698E-2</v>
      </c>
      <c r="AW889" s="77">
        <f t="shared" si="753"/>
        <v>2.6691237406920891E-3</v>
      </c>
      <c r="AX889" s="77">
        <f t="shared" si="754"/>
        <v>3.6008077494273198E-3</v>
      </c>
      <c r="AY889" s="6">
        <f t="shared" si="665"/>
        <v>5.6983282563269108E-2</v>
      </c>
      <c r="AZ889" s="6">
        <f t="shared" si="755"/>
        <v>965369.95207089826</v>
      </c>
      <c r="BA889" s="6">
        <f t="shared" si="756"/>
        <v>9.233364221706454E-2</v>
      </c>
      <c r="BB889" s="6">
        <f t="shared" si="757"/>
        <v>2137376.6126778331</v>
      </c>
      <c r="BC889" s="6">
        <f t="shared" si="758"/>
        <v>427475.32253556728</v>
      </c>
      <c r="BD889" s="6">
        <f t="shared" si="759"/>
        <v>85495.039575744959</v>
      </c>
      <c r="BE889" s="6">
        <f t="shared" si="760"/>
        <v>5910306.7037036959</v>
      </c>
      <c r="BF889" s="6">
        <f t="shared" si="765"/>
        <v>4247099.1194207408</v>
      </c>
      <c r="BG889" s="6"/>
      <c r="BH889" s="6"/>
      <c r="BI889" s="51">
        <f t="shared" si="664"/>
        <v>0.14894969708110428</v>
      </c>
      <c r="BT889" s="18"/>
    </row>
    <row r="890" spans="1:72">
      <c r="A890">
        <f t="shared" si="716"/>
        <v>867</v>
      </c>
      <c r="B890" s="30">
        <f t="shared" si="717"/>
        <v>44636</v>
      </c>
      <c r="C890" s="14">
        <f t="shared" si="718"/>
        <v>16</v>
      </c>
      <c r="D890" s="14">
        <f t="shared" si="719"/>
        <v>4</v>
      </c>
      <c r="E890" s="14">
        <f t="shared" si="720"/>
        <v>4</v>
      </c>
      <c r="F890" s="53">
        <f t="shared" si="721"/>
        <v>44620</v>
      </c>
      <c r="G890" s="66">
        <f t="shared" si="722"/>
        <v>2.2999999999999998</v>
      </c>
      <c r="H890" s="66">
        <f t="shared" si="715"/>
        <v>0.1</v>
      </c>
      <c r="I890" s="172">
        <f t="shared" si="723"/>
        <v>3.8999999999999998E-3</v>
      </c>
      <c r="J890" s="14">
        <f t="shared" si="724"/>
        <v>6</v>
      </c>
      <c r="K890" s="18">
        <f t="shared" si="725"/>
        <v>7.3944849978839683E-2</v>
      </c>
      <c r="L890" s="18">
        <f t="shared" si="726"/>
        <v>6.6666666666666671E-3</v>
      </c>
      <c r="M890" s="6">
        <f t="shared" si="727"/>
        <v>5.9930064450262818E-2</v>
      </c>
      <c r="N890" s="6">
        <f t="shared" si="761"/>
        <v>2.3372725135602498E-4</v>
      </c>
      <c r="O890" s="6">
        <f t="shared" si="728"/>
        <v>455570.56609619688</v>
      </c>
      <c r="P890" s="6">
        <f>IF($B890&lt;$D$12,0,IF('Plot Data'!X840&gt;0,'Plot Data'!X840,MAX(0,MIN($D$15,$O890))))</f>
        <v>7870.3703703703704</v>
      </c>
      <c r="Q890" s="97">
        <f t="shared" si="729"/>
        <v>3849.4215122789042</v>
      </c>
      <c r="R890" s="97">
        <f t="shared" si="730"/>
        <v>4020.9488580914663</v>
      </c>
      <c r="S890" s="6">
        <f t="shared" si="731"/>
        <v>4.6243002354564015E-2</v>
      </c>
      <c r="T890" s="6"/>
      <c r="U890" s="6"/>
      <c r="V890" s="6">
        <f t="shared" si="732"/>
        <v>1.3687062095698813E-2</v>
      </c>
      <c r="W890" s="149">
        <f t="shared" si="762"/>
        <v>0.56309881619679558</v>
      </c>
      <c r="X890" s="97">
        <f t="shared" si="733"/>
        <v>3657.0137540208843</v>
      </c>
      <c r="Y890" s="6">
        <f t="shared" si="734"/>
        <v>3.3434736621539167E-2</v>
      </c>
      <c r="Z890" s="6">
        <f t="shared" si="735"/>
        <v>6.4379676581022657E-2</v>
      </c>
      <c r="AA890" s="6">
        <f t="shared" si="736"/>
        <v>0.12705199916184884</v>
      </c>
      <c r="AB890" s="6">
        <f t="shared" si="737"/>
        <v>5.8140536658009999E-3</v>
      </c>
      <c r="AC890" s="6">
        <f t="shared" si="738"/>
        <v>4.0365708361507803E-2</v>
      </c>
      <c r="AD890" s="6">
        <f t="array" ref="AD890">SUM(($A890-A860:A890=J860:J890)*(N860:N890))</f>
        <v>5.6687023241559743E-4</v>
      </c>
      <c r="AE890" s="6">
        <f t="shared" si="766"/>
        <v>7489268.4555751504</v>
      </c>
      <c r="AF890" s="6">
        <f t="shared" si="763"/>
        <v>856907.01265782444</v>
      </c>
      <c r="AG890" s="6">
        <f t="shared" si="764"/>
        <v>254960.18155951361</v>
      </c>
      <c r="AH890" s="6">
        <f t="shared" si="739"/>
        <v>4250756.1331747612</v>
      </c>
      <c r="AI890" s="6">
        <f t="shared" si="740"/>
        <v>1231553.7918568628</v>
      </c>
      <c r="AJ890" s="6">
        <f t="shared" si="741"/>
        <v>0.24002425361847129</v>
      </c>
      <c r="AK890" s="6">
        <f t="shared" si="742"/>
        <v>0.43737596827312142</v>
      </c>
      <c r="AL890" s="6">
        <f t="shared" si="743"/>
        <v>0.26101737977241818</v>
      </c>
      <c r="AM890" s="6">
        <f t="shared" si="663"/>
        <v>0.93841760166401089</v>
      </c>
      <c r="AN890" s="6">
        <f t="shared" si="744"/>
        <v>895090.39790856559</v>
      </c>
      <c r="AO890" s="6">
        <f t="shared" si="745"/>
        <v>10731.544424870384</v>
      </c>
      <c r="AP890" s="6">
        <f t="shared" si="746"/>
        <v>9.2024585917118069E-4</v>
      </c>
      <c r="AQ890" s="14">
        <f t="shared" si="747"/>
        <v>16</v>
      </c>
      <c r="AR890" s="146">
        <f t="shared" si="748"/>
        <v>0</v>
      </c>
      <c r="AS890" s="146">
        <f t="shared" si="749"/>
        <v>0.53</v>
      </c>
      <c r="AT890" s="146">
        <f t="shared" si="750"/>
        <v>1</v>
      </c>
      <c r="AU890" s="77">
        <f t="shared" si="751"/>
        <v>0</v>
      </c>
      <c r="AV890" s="77">
        <f t="shared" si="752"/>
        <v>4.3777907705852569E-2</v>
      </c>
      <c r="AW890" s="77">
        <f t="shared" si="753"/>
        <v>2.3041004055711876E-3</v>
      </c>
      <c r="AX890" s="77">
        <f t="shared" si="754"/>
        <v>3.1428652424246818E-3</v>
      </c>
      <c r="AY890" s="6">
        <f t="shared" si="665"/>
        <v>4.9224873353848432E-2</v>
      </c>
      <c r="AZ890" s="6">
        <f t="shared" si="755"/>
        <v>965370.00129577157</v>
      </c>
      <c r="BA890" s="6">
        <f t="shared" si="756"/>
        <v>7.9627856545682468E-2</v>
      </c>
      <c r="BB890" s="6">
        <f t="shared" si="757"/>
        <v>2137376.6726078973</v>
      </c>
      <c r="BC890" s="6">
        <f t="shared" si="758"/>
        <v>427475.33452158014</v>
      </c>
      <c r="BD890" s="6">
        <f t="shared" si="759"/>
        <v>85495.04538979863</v>
      </c>
      <c r="BE890" s="6">
        <f t="shared" si="760"/>
        <v>5918177.0740740662</v>
      </c>
      <c r="BF890" s="6">
        <f t="shared" si="765"/>
        <v>4250756.1331747612</v>
      </c>
      <c r="BG890" s="6"/>
      <c r="BH890" s="6"/>
      <c r="BI890" s="51">
        <f t="shared" si="664"/>
        <v>0.14846138856054003</v>
      </c>
      <c r="BT890" s="18"/>
    </row>
    <row r="891" spans="1:72">
      <c r="A891">
        <f t="shared" si="716"/>
        <v>868</v>
      </c>
      <c r="B891" s="30">
        <f t="shared" si="717"/>
        <v>44637</v>
      </c>
      <c r="C891" s="14">
        <f t="shared" si="718"/>
        <v>16</v>
      </c>
      <c r="D891" s="14">
        <f t="shared" si="719"/>
        <v>4</v>
      </c>
      <c r="E891" s="14">
        <f t="shared" si="720"/>
        <v>4</v>
      </c>
      <c r="F891" s="53">
        <f t="shared" si="721"/>
        <v>44620</v>
      </c>
      <c r="G891" s="66">
        <f t="shared" si="722"/>
        <v>2.2999999999999998</v>
      </c>
      <c r="H891" s="66">
        <f t="shared" si="715"/>
        <v>0.1</v>
      </c>
      <c r="I891" s="172">
        <f t="shared" si="723"/>
        <v>3.8999999999999998E-3</v>
      </c>
      <c r="J891" s="14">
        <f t="shared" si="724"/>
        <v>6</v>
      </c>
      <c r="K891" s="18">
        <f t="shared" si="725"/>
        <v>7.3785409699892959E-2</v>
      </c>
      <c r="L891" s="18">
        <f t="shared" si="726"/>
        <v>6.6666666666666671E-3</v>
      </c>
      <c r="M891" s="6">
        <f t="shared" si="727"/>
        <v>5.1722368768219014E-2</v>
      </c>
      <c r="N891" s="6">
        <f t="shared" si="761"/>
        <v>2.0171723819605416E-4</v>
      </c>
      <c r="O891" s="6">
        <f t="shared" si="728"/>
        <v>447700.31550985016</v>
      </c>
      <c r="P891" s="6">
        <f>IF($B891&lt;$D$12,0,IF('Plot Data'!X841&gt;0,'Plot Data'!X841,MAX(0,MIN($D$15,$O891))))</f>
        <v>7870.3703703703704</v>
      </c>
      <c r="Q891" s="97">
        <f t="shared" si="729"/>
        <v>3849.4209648428964</v>
      </c>
      <c r="R891" s="97">
        <f t="shared" si="730"/>
        <v>4020.949405527474</v>
      </c>
      <c r="S891" s="6">
        <f t="shared" si="731"/>
        <v>3.9862009365209658E-2</v>
      </c>
      <c r="T891" s="6"/>
      <c r="U891" s="6"/>
      <c r="V891" s="6">
        <f t="shared" si="732"/>
        <v>1.1860359403009358E-2</v>
      </c>
      <c r="W891" s="149">
        <f t="shared" si="762"/>
        <v>0.56309879000229612</v>
      </c>
      <c r="X891" s="97">
        <f t="shared" si="733"/>
        <v>3657.0079435189964</v>
      </c>
      <c r="Y891" s="6">
        <f t="shared" si="734"/>
        <v>2.9070268329005E-2</v>
      </c>
      <c r="Z891" s="6">
        <f t="shared" si="735"/>
        <v>5.543734706805608E-2</v>
      </c>
      <c r="AA891" s="6">
        <f t="shared" si="736"/>
        <v>0.110467019650219</v>
      </c>
      <c r="AB891" s="6">
        <f t="shared" si="737"/>
        <v>5.0360825296077152E-3</v>
      </c>
      <c r="AC891" s="6">
        <f t="shared" si="738"/>
        <v>3.6667317942610009E-2</v>
      </c>
      <c r="AD891" s="6">
        <f t="array" ref="AD891">SUM(($A891-A861:A891=J861:J891)*(N861:N891))</f>
        <v>4.9101804663675215E-4</v>
      </c>
      <c r="AE891" s="6">
        <f t="shared" si="766"/>
        <v>7489268.455084132</v>
      </c>
      <c r="AF891" s="6">
        <f t="shared" si="763"/>
        <v>853057.5518309722</v>
      </c>
      <c r="AG891" s="6">
        <f t="shared" si="764"/>
        <v>255152.58272047812</v>
      </c>
      <c r="AH891" s="6">
        <f t="shared" si="739"/>
        <v>4254413.1411182806</v>
      </c>
      <c r="AI891" s="6">
        <f t="shared" si="740"/>
        <v>1235574.7412623903</v>
      </c>
      <c r="AJ891" s="6">
        <f t="shared" si="741"/>
        <v>0.20723900698962922</v>
      </c>
      <c r="AK891" s="6">
        <f t="shared" si="742"/>
        <v>0.37731021316135083</v>
      </c>
      <c r="AL891" s="6">
        <f t="shared" si="743"/>
        <v>0.22889512631277908</v>
      </c>
      <c r="AM891" s="6">
        <f t="shared" si="663"/>
        <v>0.81344434646375918</v>
      </c>
      <c r="AN891" s="6">
        <f t="shared" si="744"/>
        <v>891069.62470764411</v>
      </c>
      <c r="AO891" s="6">
        <f t="shared" si="745"/>
        <v>10731.544915888431</v>
      </c>
      <c r="AP891" s="6">
        <f t="shared" si="746"/>
        <v>7.9524752124728233E-4</v>
      </c>
      <c r="AQ891" s="14">
        <f t="shared" si="747"/>
        <v>16</v>
      </c>
      <c r="AR891" s="146">
        <f t="shared" si="748"/>
        <v>0</v>
      </c>
      <c r="AS891" s="146">
        <f t="shared" si="749"/>
        <v>0.53</v>
      </c>
      <c r="AT891" s="146">
        <f t="shared" si="750"/>
        <v>1</v>
      </c>
      <c r="AU891" s="77">
        <f t="shared" si="751"/>
        <v>0</v>
      </c>
      <c r="AV891" s="77">
        <f t="shared" si="752"/>
        <v>3.7692229660154793E-2</v>
      </c>
      <c r="AW891" s="77">
        <f t="shared" si="753"/>
        <v>1.9838015610607784E-3</v>
      </c>
      <c r="AX891" s="77">
        <f t="shared" si="754"/>
        <v>2.7326052229264697E-3</v>
      </c>
      <c r="AY891" s="6">
        <f t="shared" si="665"/>
        <v>4.2408636444142042E-2</v>
      </c>
      <c r="AZ891" s="6">
        <f t="shared" si="755"/>
        <v>965370.04370440799</v>
      </c>
      <c r="BA891" s="6">
        <f t="shared" si="756"/>
        <v>6.8576080674704692E-2</v>
      </c>
      <c r="BB891" s="6">
        <f t="shared" si="757"/>
        <v>2137376.724330266</v>
      </c>
      <c r="BC891" s="6">
        <f t="shared" si="758"/>
        <v>427475.3448660539</v>
      </c>
      <c r="BD891" s="6">
        <f t="shared" si="759"/>
        <v>85495.050425881156</v>
      </c>
      <c r="BE891" s="6">
        <f t="shared" si="760"/>
        <v>5926047.4444444366</v>
      </c>
      <c r="BF891" s="6">
        <f t="shared" si="765"/>
        <v>4254413.1411182806</v>
      </c>
      <c r="BG891" s="6"/>
      <c r="BH891" s="6"/>
      <c r="BI891" s="51">
        <f t="shared" si="664"/>
        <v>0.1479730819101745</v>
      </c>
      <c r="BT891" s="18"/>
    </row>
    <row r="892" spans="1:72">
      <c r="A892">
        <f t="shared" si="716"/>
        <v>869</v>
      </c>
      <c r="B892" s="30">
        <f t="shared" si="717"/>
        <v>44638</v>
      </c>
      <c r="C892" s="14">
        <f t="shared" si="718"/>
        <v>16</v>
      </c>
      <c r="D892" s="14">
        <f t="shared" si="719"/>
        <v>4</v>
      </c>
      <c r="E892" s="14">
        <f t="shared" si="720"/>
        <v>4</v>
      </c>
      <c r="F892" s="53">
        <f t="shared" si="721"/>
        <v>44620</v>
      </c>
      <c r="G892" s="66">
        <f t="shared" si="722"/>
        <v>2.2999999999999998</v>
      </c>
      <c r="H892" s="66">
        <f t="shared" si="715"/>
        <v>0.1</v>
      </c>
      <c r="I892" s="172">
        <f t="shared" si="723"/>
        <v>3.8999999999999998E-3</v>
      </c>
      <c r="J892" s="14">
        <f t="shared" si="724"/>
        <v>6</v>
      </c>
      <c r="K892" s="18">
        <f t="shared" si="725"/>
        <v>7.3625728773604945E-2</v>
      </c>
      <c r="L892" s="18">
        <f t="shared" si="726"/>
        <v>6.6666666666666671E-3</v>
      </c>
      <c r="M892" s="6">
        <f t="shared" si="727"/>
        <v>4.4563829846410212E-2</v>
      </c>
      <c r="N892" s="6">
        <f t="shared" si="761"/>
        <v>1.7379893640099981E-4</v>
      </c>
      <c r="O892" s="6">
        <f t="shared" si="728"/>
        <v>439830.05094938166</v>
      </c>
      <c r="P892" s="6">
        <f>IF($B892&lt;$D$12,0,IF('Plot Data'!X842&gt;0,'Plot Data'!X842,MAX(0,MIN($D$15,$O892))))</f>
        <v>7870.3703703703704</v>
      </c>
      <c r="Q892" s="97">
        <f t="shared" si="729"/>
        <v>3849.4204840472071</v>
      </c>
      <c r="R892" s="97">
        <f t="shared" si="730"/>
        <v>4020.9498863231624</v>
      </c>
      <c r="S892" s="6">
        <f t="shared" si="731"/>
        <v>3.4303522774024743E-2</v>
      </c>
      <c r="T892" s="6"/>
      <c r="U892" s="6"/>
      <c r="V892" s="6">
        <f t="shared" si="732"/>
        <v>1.0260307072385464E-2</v>
      </c>
      <c r="W892" s="149">
        <f t="shared" si="762"/>
        <v>0.56309876735872166</v>
      </c>
      <c r="X892" s="97">
        <f t="shared" si="733"/>
        <v>3657.0026060331224</v>
      </c>
      <c r="Y892" s="6">
        <f t="shared" si="734"/>
        <v>2.5180412648038577E-2</v>
      </c>
      <c r="Z892" s="6">
        <f t="shared" si="735"/>
        <v>4.7944051560210255E-2</v>
      </c>
      <c r="AA892" s="6">
        <f t="shared" si="736"/>
        <v>9.5685568062546592E-2</v>
      </c>
      <c r="AB892" s="6">
        <f t="shared" si="737"/>
        <v>4.3473592557946939E-3</v>
      </c>
      <c r="AC892" s="6">
        <f t="shared" si="738"/>
        <v>3.3293663945323043E-2</v>
      </c>
      <c r="AD892" s="6">
        <f t="array" ref="AD892">SUM(($A892-A862:A892=J862:J892)*(N862:N892))</f>
        <v>4.2386752743998261E-4</v>
      </c>
      <c r="AE892" s="6">
        <f t="shared" si="766"/>
        <v>7489268.4546602648</v>
      </c>
      <c r="AF892" s="6">
        <f t="shared" si="763"/>
        <v>849208.09704340226</v>
      </c>
      <c r="AG892" s="6">
        <f t="shared" si="764"/>
        <v>255344.99033818513</v>
      </c>
      <c r="AH892" s="6">
        <f t="shared" si="739"/>
        <v>4258070.1437243139</v>
      </c>
      <c r="AI892" s="6">
        <f t="shared" si="740"/>
        <v>1239595.6911487135</v>
      </c>
      <c r="AJ892" s="6">
        <f t="shared" si="741"/>
        <v>0.1786783726277906</v>
      </c>
      <c r="AK892" s="6">
        <f t="shared" si="742"/>
        <v>0.32522133740321979</v>
      </c>
      <c r="AL892" s="6">
        <f t="shared" si="743"/>
        <v>0.19952495409581075</v>
      </c>
      <c r="AM892" s="6">
        <f t="shared" si="663"/>
        <v>0.70342466412682114</v>
      </c>
      <c r="AN892" s="6">
        <f t="shared" si="744"/>
        <v>887048.82898096566</v>
      </c>
      <c r="AO892" s="6">
        <f t="shared" si="745"/>
        <v>10731.54533975596</v>
      </c>
      <c r="AP892" s="6">
        <f t="shared" si="746"/>
        <v>6.8537431954090219E-4</v>
      </c>
      <c r="AQ892" s="14">
        <f t="shared" si="747"/>
        <v>16</v>
      </c>
      <c r="AR892" s="146">
        <f t="shared" si="748"/>
        <v>0</v>
      </c>
      <c r="AS892" s="146">
        <f t="shared" si="749"/>
        <v>0.53</v>
      </c>
      <c r="AT892" s="146">
        <f t="shared" si="750"/>
        <v>1</v>
      </c>
      <c r="AU892" s="77">
        <f t="shared" si="751"/>
        <v>0</v>
      </c>
      <c r="AV892" s="77">
        <f t="shared" si="752"/>
        <v>3.2415167158544908E-2</v>
      </c>
      <c r="AW892" s="77">
        <f t="shared" si="753"/>
        <v>1.7060614293971002E-3</v>
      </c>
      <c r="AX892" s="77">
        <f t="shared" si="754"/>
        <v>2.3669587889156261E-3</v>
      </c>
      <c r="AY892" s="6">
        <f t="shared" si="665"/>
        <v>3.6488187376857634E-2</v>
      </c>
      <c r="AZ892" s="6">
        <f t="shared" si="755"/>
        <v>965370.08019259537</v>
      </c>
      <c r="BA892" s="6">
        <f t="shared" si="756"/>
        <v>5.9116652285281034E-2</v>
      </c>
      <c r="BB892" s="6">
        <f t="shared" si="757"/>
        <v>2137376.7688940959</v>
      </c>
      <c r="BC892" s="6">
        <f t="shared" si="758"/>
        <v>427475.35377881984</v>
      </c>
      <c r="BD892" s="6">
        <f t="shared" si="759"/>
        <v>85495.054773240408</v>
      </c>
      <c r="BE892" s="6">
        <f t="shared" si="760"/>
        <v>5933917.8148148069</v>
      </c>
      <c r="BF892" s="6">
        <f t="shared" si="765"/>
        <v>4258070.1437243139</v>
      </c>
      <c r="BG892" s="6"/>
      <c r="BH892" s="6"/>
      <c r="BI892" s="51">
        <f t="shared" si="664"/>
        <v>0.14748477692694661</v>
      </c>
      <c r="BT892" s="18"/>
    </row>
    <row r="893" spans="1:72">
      <c r="A893">
        <f t="shared" si="716"/>
        <v>870</v>
      </c>
      <c r="B893" s="30">
        <f t="shared" si="717"/>
        <v>44639</v>
      </c>
      <c r="C893" s="14">
        <f t="shared" si="718"/>
        <v>16</v>
      </c>
      <c r="D893" s="14">
        <f t="shared" si="719"/>
        <v>4</v>
      </c>
      <c r="E893" s="14">
        <f t="shared" si="720"/>
        <v>4</v>
      </c>
      <c r="F893" s="53">
        <f t="shared" si="721"/>
        <v>44620</v>
      </c>
      <c r="G893" s="66">
        <f t="shared" si="722"/>
        <v>2.2999999999999998</v>
      </c>
      <c r="H893" s="66">
        <f t="shared" si="715"/>
        <v>0.1</v>
      </c>
      <c r="I893" s="172">
        <f t="shared" si="723"/>
        <v>3.8999999999999998E-3</v>
      </c>
      <c r="J893" s="14">
        <f t="shared" si="724"/>
        <v>6</v>
      </c>
      <c r="K893" s="18">
        <f t="shared" si="725"/>
        <v>7.3465806152600246E-2</v>
      </c>
      <c r="L893" s="18">
        <f t="shared" si="726"/>
        <v>6.6666666666666671E-3</v>
      </c>
      <c r="M893" s="6">
        <f t="shared" si="727"/>
        <v>3.8349564778128425E-2</v>
      </c>
      <c r="N893" s="6">
        <f t="shared" si="761"/>
        <v>1.4956330263470085E-4</v>
      </c>
      <c r="O893" s="6">
        <f t="shared" si="728"/>
        <v>431959.77373545337</v>
      </c>
      <c r="P893" s="6">
        <f>IF($B893&lt;$D$12,0,IF('Plot Data'!X843&gt;0,'Plot Data'!X843,MAX(0,MIN($D$15,$O893))))</f>
        <v>7870.3703703703704</v>
      </c>
      <c r="Q893" s="97">
        <f t="shared" si="729"/>
        <v>3849.4200628203553</v>
      </c>
      <c r="R893" s="97">
        <f t="shared" si="730"/>
        <v>4020.9503075500147</v>
      </c>
      <c r="S893" s="6">
        <f t="shared" si="731"/>
        <v>2.948410655831734E-2</v>
      </c>
      <c r="T893" s="6"/>
      <c r="U893" s="6"/>
      <c r="V893" s="6">
        <f t="shared" si="732"/>
        <v>8.8654582198110874E-3</v>
      </c>
      <c r="W893" s="149">
        <f t="shared" si="762"/>
        <v>0.56309874780819669</v>
      </c>
      <c r="X893" s="97">
        <f t="shared" si="733"/>
        <v>3656.9977045904134</v>
      </c>
      <c r="Y893" s="6">
        <f t="shared" si="734"/>
        <v>2.1736796278973472E-2</v>
      </c>
      <c r="Z893" s="6">
        <f t="shared" si="735"/>
        <v>4.1377895014575214E-2</v>
      </c>
      <c r="AA893" s="6">
        <f t="shared" si="736"/>
        <v>8.2599825860099188E-2</v>
      </c>
      <c r="AB893" s="6">
        <f t="shared" si="737"/>
        <v>3.7430218133222234E-3</v>
      </c>
      <c r="AC893" s="6">
        <f t="shared" si="738"/>
        <v>3.0217561143627444E-2</v>
      </c>
      <c r="AD893" s="6">
        <f t="array" ref="AD893">SUM(($A893-A863:A893=J863:J893)*(N863:N893))</f>
        <v>3.6494462679891672E-4</v>
      </c>
      <c r="AE893" s="6">
        <f t="shared" si="766"/>
        <v>7489268.4542953204</v>
      </c>
      <c r="AF893" s="6">
        <f t="shared" si="763"/>
        <v>845358.64749647537</v>
      </c>
      <c r="AG893" s="6">
        <f t="shared" si="764"/>
        <v>255537.40383095687</v>
      </c>
      <c r="AH893" s="6">
        <f t="shared" si="739"/>
        <v>4261727.1414289046</v>
      </c>
      <c r="AI893" s="6">
        <f t="shared" si="740"/>
        <v>1243616.6414562634</v>
      </c>
      <c r="AJ893" s="6">
        <f t="shared" si="741"/>
        <v>0.15391324611237034</v>
      </c>
      <c r="AK893" s="6">
        <f t="shared" si="742"/>
        <v>0.28025638474437364</v>
      </c>
      <c r="AL893" s="6">
        <f t="shared" si="743"/>
        <v>0.17268547013870661</v>
      </c>
      <c r="AM893" s="6">
        <f t="shared" si="663"/>
        <v>0.60685510099545059</v>
      </c>
      <c r="AN893" s="6">
        <f t="shared" si="744"/>
        <v>883028.01322759886</v>
      </c>
      <c r="AO893" s="6">
        <f t="shared" si="745"/>
        <v>10731.545704700586</v>
      </c>
      <c r="AP893" s="6">
        <f t="shared" si="746"/>
        <v>5.8996719911062561E-4</v>
      </c>
      <c r="AQ893" s="14">
        <f t="shared" si="747"/>
        <v>16</v>
      </c>
      <c r="AR893" s="146">
        <f t="shared" si="748"/>
        <v>0</v>
      </c>
      <c r="AS893" s="146">
        <f t="shared" si="749"/>
        <v>0.53</v>
      </c>
      <c r="AT893" s="146">
        <f t="shared" si="750"/>
        <v>1</v>
      </c>
      <c r="AU893" s="77">
        <f t="shared" si="751"/>
        <v>0</v>
      </c>
      <c r="AV893" s="77">
        <f t="shared" si="752"/>
        <v>2.7912704248766237E-2</v>
      </c>
      <c r="AW893" s="77">
        <f t="shared" si="753"/>
        <v>1.469089697303486E-3</v>
      </c>
      <c r="AX893" s="77">
        <f t="shared" si="754"/>
        <v>2.0432588502235062E-3</v>
      </c>
      <c r="AY893" s="6">
        <f t="shared" si="665"/>
        <v>3.1425052796293228E-2</v>
      </c>
      <c r="AZ893" s="6">
        <f t="shared" si="755"/>
        <v>965370.11161764816</v>
      </c>
      <c r="BA893" s="6">
        <f t="shared" si="756"/>
        <v>5.1183019565152268E-2</v>
      </c>
      <c r="BB893" s="6">
        <f t="shared" si="757"/>
        <v>2137376.8072436606</v>
      </c>
      <c r="BC893" s="6">
        <f t="shared" si="758"/>
        <v>427475.36144873279</v>
      </c>
      <c r="BD893" s="6">
        <f t="shared" si="759"/>
        <v>85495.058516262216</v>
      </c>
      <c r="BE893" s="6">
        <f t="shared" si="760"/>
        <v>5941788.1851851773</v>
      </c>
      <c r="BF893" s="6">
        <f t="shared" si="765"/>
        <v>4261727.1414289046</v>
      </c>
      <c r="BG893" s="6"/>
      <c r="BH893" s="6"/>
      <c r="BI893" s="51">
        <f t="shared" si="664"/>
        <v>0.14699647342672506</v>
      </c>
      <c r="BT893" s="18"/>
    </row>
    <row r="894" spans="1:72">
      <c r="A894">
        <f t="shared" si="716"/>
        <v>871</v>
      </c>
      <c r="B894" s="30">
        <f t="shared" si="717"/>
        <v>44640</v>
      </c>
      <c r="C894" s="14">
        <f t="shared" si="718"/>
        <v>16</v>
      </c>
      <c r="D894" s="14">
        <f t="shared" si="719"/>
        <v>4</v>
      </c>
      <c r="E894" s="14">
        <f t="shared" si="720"/>
        <v>4</v>
      </c>
      <c r="F894" s="53">
        <f t="shared" si="721"/>
        <v>44620</v>
      </c>
      <c r="G894" s="66">
        <f t="shared" si="722"/>
        <v>2.2999999999999998</v>
      </c>
      <c r="H894" s="66">
        <f t="shared" si="715"/>
        <v>0.1</v>
      </c>
      <c r="I894" s="172">
        <f t="shared" si="723"/>
        <v>3.8999999999999998E-3</v>
      </c>
      <c r="J894" s="14">
        <f t="shared" si="724"/>
        <v>6</v>
      </c>
      <c r="K894" s="18">
        <f t="shared" si="725"/>
        <v>7.3305640788424831E-2</v>
      </c>
      <c r="L894" s="18">
        <f t="shared" si="726"/>
        <v>6.6666666666666671E-3</v>
      </c>
      <c r="M894" s="6">
        <f t="shared" si="727"/>
        <v>3.2978319468418858E-2</v>
      </c>
      <c r="N894" s="6">
        <f t="shared" si="761"/>
        <v>1.2861544592683355E-4</v>
      </c>
      <c r="O894" s="6">
        <f t="shared" si="728"/>
        <v>424089.48513900954</v>
      </c>
      <c r="P894" s="6">
        <f>IF($B894&lt;$D$12,0,IF('Plot Data'!X844&gt;0,'Plot Data'!X844,MAX(0,MIN($D$15,$O894))))</f>
        <v>7870.3703703703704</v>
      </c>
      <c r="Q894" s="97">
        <f t="shared" si="729"/>
        <v>3849.4196945522394</v>
      </c>
      <c r="R894" s="97">
        <f t="shared" si="730"/>
        <v>4020.9506758181319</v>
      </c>
      <c r="S894" s="6">
        <f t="shared" si="731"/>
        <v>2.5323469467361661E-2</v>
      </c>
      <c r="T894" s="6"/>
      <c r="U894" s="6"/>
      <c r="V894" s="6">
        <f t="shared" si="732"/>
        <v>7.6548500010571955E-3</v>
      </c>
      <c r="W894" s="149">
        <f t="shared" si="762"/>
        <v>0.56309873094007334</v>
      </c>
      <c r="X894" s="97">
        <f t="shared" si="733"/>
        <v>3656.9932049362133</v>
      </c>
      <c r="Y894" s="6">
        <f t="shared" si="734"/>
        <v>1.8715109066611117E-2</v>
      </c>
      <c r="Z894" s="6">
        <f t="shared" si="735"/>
        <v>3.5651063877128172E-2</v>
      </c>
      <c r="AA894" s="6">
        <f t="shared" si="736"/>
        <v>7.1117414453122238E-2</v>
      </c>
      <c r="AB894" s="6">
        <f t="shared" si="737"/>
        <v>3.2189838290511323E-3</v>
      </c>
      <c r="AC894" s="6">
        <f t="shared" si="738"/>
        <v>2.7413979567792492E-2</v>
      </c>
      <c r="AD894" s="6">
        <f t="array" ref="AD894">SUM(($A894-A864:A894=J864:J894)*(N864:N894))</f>
        <v>3.1385092333248541E-4</v>
      </c>
      <c r="AE894" s="6">
        <f t="shared" si="766"/>
        <v>7489268.4539814694</v>
      </c>
      <c r="AF894" s="6">
        <f t="shared" si="763"/>
        <v>841509.20247845375</v>
      </c>
      <c r="AG894" s="6">
        <f t="shared" si="764"/>
        <v>255729.8226657229</v>
      </c>
      <c r="AH894" s="6">
        <f t="shared" si="739"/>
        <v>4265384.134633841</v>
      </c>
      <c r="AI894" s="6">
        <f t="shared" si="740"/>
        <v>1247637.5921320815</v>
      </c>
      <c r="AJ894" s="6">
        <f t="shared" si="741"/>
        <v>0.13252539263704993</v>
      </c>
      <c r="AK894" s="6">
        <f t="shared" si="742"/>
        <v>0.24157105033932846</v>
      </c>
      <c r="AL894" s="6">
        <f t="shared" si="743"/>
        <v>0.14817662347663277</v>
      </c>
      <c r="AM894" s="6">
        <f t="shared" ref="AM894:AM895" si="767">AJ894+AK894+AL894</f>
        <v>0.52227306645301119</v>
      </c>
      <c r="AN894" s="6">
        <f t="shared" si="744"/>
        <v>879007.17979828385</v>
      </c>
      <c r="AO894" s="6">
        <f t="shared" si="745"/>
        <v>10731.546018551509</v>
      </c>
      <c r="AP894" s="6">
        <f t="shared" si="746"/>
        <v>5.0850068510044366E-4</v>
      </c>
      <c r="AQ894" s="14">
        <f t="shared" si="747"/>
        <v>16</v>
      </c>
      <c r="AR894" s="146">
        <f t="shared" si="748"/>
        <v>0</v>
      </c>
      <c r="AS894" s="146">
        <f t="shared" si="749"/>
        <v>0.53</v>
      </c>
      <c r="AT894" s="146">
        <f t="shared" si="750"/>
        <v>1</v>
      </c>
      <c r="AU894" s="77">
        <f t="shared" si="751"/>
        <v>0</v>
      </c>
      <c r="AV894" s="77">
        <f t="shared" si="752"/>
        <v>2.4139829960565864E-2</v>
      </c>
      <c r="AW894" s="77">
        <f t="shared" si="753"/>
        <v>1.2705173663455718E-3</v>
      </c>
      <c r="AX894" s="77">
        <f t="shared" si="754"/>
        <v>1.7592202522614449E-3</v>
      </c>
      <c r="AY894" s="6">
        <f t="shared" si="665"/>
        <v>2.7169567579172882E-2</v>
      </c>
      <c r="AZ894" s="6">
        <f t="shared" si="755"/>
        <v>965370.13878721569</v>
      </c>
      <c r="BA894" s="6">
        <f t="shared" si="756"/>
        <v>4.4227209125113277E-2</v>
      </c>
      <c r="BB894" s="6">
        <f t="shared" si="757"/>
        <v>2137376.8402219801</v>
      </c>
      <c r="BC894" s="6">
        <f t="shared" si="758"/>
        <v>427475.36804439669</v>
      </c>
      <c r="BD894" s="6">
        <f t="shared" si="759"/>
        <v>85495.061735246039</v>
      </c>
      <c r="BE894" s="6">
        <f t="shared" si="760"/>
        <v>5949658.5555555476</v>
      </c>
      <c r="BF894" s="6">
        <f t="shared" si="765"/>
        <v>4265384.134633841</v>
      </c>
      <c r="BG894" s="6"/>
      <c r="BH894" s="6"/>
      <c r="BI894" s="51">
        <f t="shared" ref="BI894:BI895" si="768">IF(AE894&gt;1,(AF894+AG894)/AE894,1)</f>
        <v>0.14650817124346222</v>
      </c>
      <c r="BT894" s="18"/>
    </row>
    <row r="895" spans="1:72">
      <c r="A895">
        <f t="shared" si="716"/>
        <v>872</v>
      </c>
      <c r="B895" s="30">
        <f t="shared" si="717"/>
        <v>44641</v>
      </c>
      <c r="C895" s="14">
        <f t="shared" si="718"/>
        <v>16</v>
      </c>
      <c r="D895" s="14">
        <f t="shared" si="719"/>
        <v>4</v>
      </c>
      <c r="E895" s="14">
        <f t="shared" si="720"/>
        <v>4</v>
      </c>
      <c r="F895" s="53">
        <f t="shared" si="721"/>
        <v>44620</v>
      </c>
      <c r="G895" s="66">
        <f t="shared" si="722"/>
        <v>2.2999999999999998</v>
      </c>
      <c r="H895" s="66">
        <f t="shared" si="715"/>
        <v>0.1</v>
      </c>
      <c r="I895" s="172">
        <f t="shared" si="723"/>
        <v>3.8999999999999998E-3</v>
      </c>
      <c r="J895" s="14">
        <f t="shared" si="724"/>
        <v>6</v>
      </c>
      <c r="K895" s="18">
        <f t="shared" si="725"/>
        <v>7.3145231631240648E-2</v>
      </c>
      <c r="L895" s="18">
        <f t="shared" si="726"/>
        <v>6.6666666666666671E-3</v>
      </c>
      <c r="M895" s="6">
        <f t="shared" si="727"/>
        <v>2.8351215130441292E-2</v>
      </c>
      <c r="N895" s="6">
        <f t="shared" si="761"/>
        <v>1.1056973900872103E-4</v>
      </c>
      <c r="O895" s="6">
        <f t="shared" si="728"/>
        <v>416219.18639659509</v>
      </c>
      <c r="P895" s="6">
        <f>IF($B895&lt;$D$12,0,IF('Plot Data'!X845&gt;0,'Plot Data'!X845,MAX(0,MIN($D$15,$O895))))</f>
        <v>7870.3703703703704</v>
      </c>
      <c r="Q895" s="97">
        <f t="shared" si="729"/>
        <v>3849.4193730467741</v>
      </c>
      <c r="R895" s="97">
        <f t="shared" si="730"/>
        <v>4020.9509973235963</v>
      </c>
      <c r="S895" s="6">
        <f t="shared" si="731"/>
        <v>2.1743492426891962E-2</v>
      </c>
      <c r="T895" s="6"/>
      <c r="U895" s="6"/>
      <c r="V895" s="6">
        <f t="shared" si="732"/>
        <v>6.6077227035493324E-3</v>
      </c>
      <c r="W895" s="149">
        <f t="shared" si="762"/>
        <v>0.56309871639034181</v>
      </c>
      <c r="X895" s="97">
        <f t="shared" si="733"/>
        <v>3656.9890753717582</v>
      </c>
      <c r="Y895" s="6">
        <f t="shared" si="734"/>
        <v>1.6094919145255664E-2</v>
      </c>
      <c r="Z895" s="6">
        <f t="shared" si="735"/>
        <v>3.0679651822502742E-2</v>
      </c>
      <c r="AA895" s="6">
        <f t="shared" si="736"/>
        <v>6.1160692751971515E-2</v>
      </c>
      <c r="AB895" s="6">
        <f t="shared" si="737"/>
        <v>2.7718673534028039E-3</v>
      </c>
      <c r="AC895" s="6">
        <f t="shared" si="738"/>
        <v>2.48598841650036E-2</v>
      </c>
      <c r="AD895" s="6">
        <f t="array" ref="AD895">SUM(($A895-A865:A895=J865:J895)*(N865:N895))</f>
        <v>2.7025706695677333E-4</v>
      </c>
      <c r="AE895" s="6">
        <f t="shared" si="766"/>
        <v>7489268.4537112126</v>
      </c>
      <c r="AF895" s="6">
        <f t="shared" si="763"/>
        <v>837659.76136191457</v>
      </c>
      <c r="AG895" s="6">
        <f t="shared" si="764"/>
        <v>255922.24635567522</v>
      </c>
      <c r="AH895" s="6">
        <f t="shared" si="739"/>
        <v>4269041.123709213</v>
      </c>
      <c r="AI895" s="6">
        <f t="shared" si="740"/>
        <v>1251658.543129405</v>
      </c>
      <c r="AJ895" s="6">
        <f t="shared" si="741"/>
        <v>0.11410203679973284</v>
      </c>
      <c r="AK895" s="6">
        <f t="shared" si="742"/>
        <v>0.20831814205645693</v>
      </c>
      <c r="AL895" s="6">
        <f t="shared" si="743"/>
        <v>0.1258183495980752</v>
      </c>
      <c r="AM895" s="6">
        <f t="shared" si="767"/>
        <v>0.44823852845426498</v>
      </c>
      <c r="AN895" s="6">
        <f t="shared" si="744"/>
        <v>874986.3309164563</v>
      </c>
      <c r="AO895" s="6">
        <f t="shared" si="745"/>
        <v>10731.546288808577</v>
      </c>
      <c r="AP895" s="6">
        <f t="shared" si="746"/>
        <v>4.4039796973395696E-4</v>
      </c>
      <c r="AQ895" s="14">
        <f t="shared" si="747"/>
        <v>16</v>
      </c>
      <c r="AR895" s="146">
        <f t="shared" si="748"/>
        <v>0</v>
      </c>
      <c r="AS895" s="146">
        <f t="shared" si="749"/>
        <v>0.53</v>
      </c>
      <c r="AT895" s="146">
        <f t="shared" si="750"/>
        <v>1</v>
      </c>
      <c r="AU895" s="77">
        <f t="shared" si="751"/>
        <v>0</v>
      </c>
      <c r="AV895" s="77">
        <f t="shared" si="752"/>
        <v>2.0833770139838621E-2</v>
      </c>
      <c r="AW895" s="77">
        <f t="shared" si="753"/>
        <v>1.0965142178862432E-3</v>
      </c>
      <c r="AX895" s="77">
        <f t="shared" si="754"/>
        <v>1.5129223996540322E-3</v>
      </c>
      <c r="AY895" s="6">
        <f t="shared" ref="AY895" si="769">SUM(AU895:AX895)</f>
        <v>2.3443206757378897E-2</v>
      </c>
      <c r="AZ895" s="6">
        <f t="shared" si="755"/>
        <v>965370.16223042249</v>
      </c>
      <c r="BA895" s="6">
        <f t="shared" si="756"/>
        <v>3.8163258112035692E-2</v>
      </c>
      <c r="BB895" s="6">
        <f t="shared" si="757"/>
        <v>2137376.8685731953</v>
      </c>
      <c r="BC895" s="6">
        <f t="shared" si="758"/>
        <v>427475.37371463969</v>
      </c>
      <c r="BD895" s="6">
        <f t="shared" si="759"/>
        <v>85495.064507113391</v>
      </c>
      <c r="BE895" s="6">
        <f t="shared" si="760"/>
        <v>5957528.9259259179</v>
      </c>
      <c r="BF895" s="6">
        <f t="shared" si="765"/>
        <v>4269041.123709213</v>
      </c>
      <c r="BG895" s="6"/>
      <c r="BH895" s="6"/>
      <c r="BI895" s="51">
        <f t="shared" si="768"/>
        <v>0.14601987022853735</v>
      </c>
      <c r="BT895" s="18"/>
    </row>
    <row r="896" spans="1:72">
      <c r="A896">
        <f t="shared" ref="A896" si="770">A895+1</f>
        <v>873</v>
      </c>
      <c r="B896" s="30">
        <f t="shared" si="717"/>
        <v>44642</v>
      </c>
      <c r="C896" s="14">
        <f t="shared" si="718"/>
        <v>16</v>
      </c>
      <c r="D896" s="14">
        <f t="shared" si="719"/>
        <v>4</v>
      </c>
      <c r="E896" s="14">
        <f t="shared" si="720"/>
        <v>4</v>
      </c>
      <c r="F896" s="53">
        <f t="shared" si="721"/>
        <v>44620</v>
      </c>
      <c r="G896" s="66">
        <f t="shared" si="722"/>
        <v>2.2999999999999998</v>
      </c>
      <c r="H896" s="66">
        <f t="shared" si="715"/>
        <v>0.1</v>
      </c>
      <c r="I896" s="172">
        <f t="shared" si="723"/>
        <v>3.8999999999999998E-3</v>
      </c>
      <c r="J896" s="14">
        <f t="shared" si="724"/>
        <v>6</v>
      </c>
      <c r="K896" s="18">
        <f t="shared" si="725"/>
        <v>7.2984577629580744E-2</v>
      </c>
      <c r="L896" s="18">
        <f t="shared" si="726"/>
        <v>6.6666666666666671E-3</v>
      </c>
      <c r="M896" s="6">
        <f t="shared" si="727"/>
        <v>2.4370489570393391E-2</v>
      </c>
      <c r="N896" s="6">
        <f t="shared" si="761"/>
        <v>9.5044909324534216E-5</v>
      </c>
      <c r="O896" s="6">
        <f t="shared" si="728"/>
        <v>408348.87872586399</v>
      </c>
      <c r="P896" s="6">
        <f>IF($B896&lt;$D$12,0,IF('Plot Data'!X846&gt;0,'Plot Data'!X846,MAX(0,MIN($D$15,$O896))))</f>
        <v>7870.3703703703704</v>
      </c>
      <c r="Q896" s="97">
        <f t="shared" si="729"/>
        <v>3849.4190924780746</v>
      </c>
      <c r="R896" s="97">
        <f t="shared" si="730"/>
        <v>4020.9512778922954</v>
      </c>
      <c r="S896" s="6">
        <f t="shared" ref="S896" si="771">$M896*AF895/($AF895+$AG895)</f>
        <v>1.8667258910390359E-2</v>
      </c>
      <c r="T896" s="6"/>
      <c r="U896" s="6"/>
      <c r="V896" s="6">
        <f t="shared" ref="V896" si="772">$M896*AG895/($AF895+$AG895)</f>
        <v>5.7032306600030315E-3</v>
      </c>
      <c r="W896" s="149">
        <f t="shared" ref="W896" si="773">W895*IF(AG895&gt;1,1-V896/AG895,1)</f>
        <v>0.56309870384167948</v>
      </c>
      <c r="X896" s="97">
        <f t="shared" si="733"/>
        <v>3656.985286605473</v>
      </c>
      <c r="Y896" s="6">
        <f t="shared" si="734"/>
        <v>1.385933676701402E-2</v>
      </c>
      <c r="Z896" s="6">
        <f t="shared" si="735"/>
        <v>2.6382655574735087E-2</v>
      </c>
      <c r="AA896" s="6">
        <f t="shared" si="736"/>
        <v>5.2665479714653275E-2</v>
      </c>
      <c r="AB896" s="6">
        <f t="shared" si="737"/>
        <v>2.3972025780105129E-3</v>
      </c>
      <c r="AC896" s="6">
        <f t="shared" si="738"/>
        <v>1.8301126060698468E-2</v>
      </c>
      <c r="AD896" s="6">
        <f t="array" ref="AD896">SUM(($A896-A866:A896=J866:J896)*(N866:N896))</f>
        <v>2.3372725135602498E-4</v>
      </c>
      <c r="AE896" s="6">
        <f t="shared" ref="AE896" si="774">AE895-AD896</f>
        <v>7489268.4534774851</v>
      </c>
      <c r="AF896" s="6">
        <f t="shared" ref="AF896" si="775">AF895-S896-Q896</f>
        <v>833810.32360217755</v>
      </c>
      <c r="AG896" s="6">
        <f t="shared" ref="AG896" si="776">AG895+Q896-V896-X896</f>
        <v>256114.67445831717</v>
      </c>
      <c r="AH896" s="6">
        <f t="shared" ref="AH896" si="777">AH895+X896</f>
        <v>4272698.1089958185</v>
      </c>
      <c r="AI896" s="6">
        <f t="shared" ref="AI896" si="778">AI895+R896</f>
        <v>1255679.4944072973</v>
      </c>
      <c r="AJ896" s="6">
        <f t="shared" ref="AJ896" si="779">AJ895+S896+V896-Z896-Y896</f>
        <v>9.8230534028377114E-2</v>
      </c>
      <c r="AK896" s="6">
        <f t="shared" ref="AK896" si="780">AK895+Z896-AB896-AA896</f>
        <v>0.17963811533852825</v>
      </c>
      <c r="AL896" s="6">
        <f t="shared" ref="AL896" si="781">AL895+AB896-AD896-AC896</f>
        <v>0.1096806988640312</v>
      </c>
      <c r="AM896" s="6">
        <f t="shared" ref="AM896" si="782">AJ896+AK896+AL896</f>
        <v>0.38754934823093656</v>
      </c>
      <c r="AN896" s="6">
        <f t="shared" ref="AN896" si="783">AN895+Y896+AA896+AC896-R896</f>
        <v>870965.46446450648</v>
      </c>
      <c r="AO896" s="6">
        <f t="shared" ref="AO896" si="784">AO895+AD896</f>
        <v>10731.546522535828</v>
      </c>
      <c r="AP896" s="6">
        <f t="shared" si="746"/>
        <v>3.8064795366413558E-4</v>
      </c>
      <c r="AQ896" s="14">
        <f t="shared" si="747"/>
        <v>16</v>
      </c>
      <c r="AR896" s="146">
        <f t="shared" si="748"/>
        <v>0</v>
      </c>
      <c r="AS896" s="146">
        <f t="shared" si="749"/>
        <v>0.53</v>
      </c>
      <c r="AT896" s="146">
        <f t="shared" si="750"/>
        <v>1</v>
      </c>
      <c r="AU896" s="77">
        <f t="shared" si="751"/>
        <v>0</v>
      </c>
      <c r="AV896" s="77">
        <f t="shared" si="752"/>
        <v>1.7950310662134036E-2</v>
      </c>
      <c r="AW896" s="77">
        <f t="shared" si="753"/>
        <v>9.4475319274389647E-4</v>
      </c>
      <c r="AX896" s="77">
        <f t="shared" si="754"/>
        <v>1.3027776560993179E-3</v>
      </c>
      <c r="AY896" s="6">
        <f t="shared" ref="AY896" si="785">SUM(AU896:AX896)</f>
        <v>2.0197841510977251E-2</v>
      </c>
      <c r="AZ896" s="6">
        <f t="shared" ref="AZ896" si="786">AZ895+AY896</f>
        <v>965370.18242826394</v>
      </c>
      <c r="BA896" s="6">
        <f t="shared" si="756"/>
        <v>3.2908195097531588E-2</v>
      </c>
      <c r="BB896" s="6">
        <f t="shared" ref="BB896" si="787">BB895+M896</f>
        <v>2137376.8929436849</v>
      </c>
      <c r="BC896" s="6">
        <f t="shared" si="758"/>
        <v>427475.37858873763</v>
      </c>
      <c r="BD896" s="6">
        <f t="shared" ref="BD896" si="788">BD895+AB896</f>
        <v>85495.066904315972</v>
      </c>
      <c r="BE896" s="6">
        <f t="shared" ref="BE896" si="789">BE895+P896</f>
        <v>5965399.2962962883</v>
      </c>
      <c r="BF896" s="6">
        <f t="shared" ref="BF896" si="790">BF895+X896</f>
        <v>4272698.1089958185</v>
      </c>
      <c r="BG896" s="6"/>
      <c r="BH896" s="6"/>
      <c r="BI896" s="51">
        <f t="shared" ref="BI896" si="791">IF(AE896&gt;1,(AF896+AG896)/AE896,1)</f>
        <v>0.14553157025028404</v>
      </c>
    </row>
    <row r="897" spans="2:30">
      <c r="B897" s="30"/>
      <c r="AB897" s="6">
        <f>SUM(AB24:AB896)</f>
        <v>85495.066904315972</v>
      </c>
      <c r="AC897" s="6">
        <f t="shared" ref="AC897:AD897" si="792">SUM(AC24:AC896)</f>
        <v>74763.410701081346</v>
      </c>
      <c r="AD897" s="6">
        <f t="shared" si="792"/>
        <v>10731.546522535828</v>
      </c>
    </row>
  </sheetData>
  <phoneticPr fontId="9" type="noConversion"/>
  <pageMargins left="0.7" right="0.7" top="0.75" bottom="0.75" header="0.3" footer="0.3"/>
  <pageSetup orientation="portrait" horizontalDpi="4294967293"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T850"/>
  <sheetViews>
    <sheetView tabSelected="1" topLeftCell="T1" workbookViewId="0">
      <pane ySplit="3" topLeftCell="A818" activePane="bottomLeft" state="frozen"/>
      <selection pane="bottomLeft" activeCell="AA2" sqref="AA2:AC2"/>
    </sheetView>
  </sheetViews>
  <sheetFormatPr defaultRowHeight="15"/>
  <cols>
    <col min="1" max="1" width="11" customWidth="1"/>
    <col min="2" max="2" width="9.28515625" customWidth="1"/>
    <col min="3" max="10" width="10.42578125" customWidth="1"/>
    <col min="11" max="11" width="11.28515625" customWidth="1"/>
    <col min="12" max="12" width="12.140625" customWidth="1"/>
    <col min="13" max="21" width="10.42578125" customWidth="1"/>
    <col min="22" max="25" width="12.42578125" customWidth="1"/>
    <col min="26" max="30" width="10.42578125" customWidth="1"/>
    <col min="31" max="32" width="11" customWidth="1"/>
    <col min="33" max="34" width="10.42578125" customWidth="1"/>
    <col min="35" max="38" width="11.7109375" customWidth="1"/>
    <col min="39" max="40" width="9.85546875" customWidth="1"/>
    <col min="41" max="42" width="9.7109375" customWidth="1"/>
    <col min="43" max="43" width="11.28515625" customWidth="1"/>
    <col min="44" max="44" width="11.140625" customWidth="1"/>
    <col min="45" max="46" width="9.85546875" customWidth="1"/>
  </cols>
  <sheetData>
    <row r="1" spans="1:46">
      <c r="C1" s="1" t="s">
        <v>199</v>
      </c>
      <c r="D1" s="98">
        <f>'Inputs &amp; Plot'!C4</f>
        <v>43845</v>
      </c>
      <c r="M1" s="1" t="s">
        <v>134</v>
      </c>
      <c r="N1" s="1" t="s">
        <v>134</v>
      </c>
      <c r="O1" s="1"/>
      <c r="P1" s="1"/>
      <c r="Q1" s="1"/>
      <c r="R1" s="1"/>
      <c r="S1" s="85">
        <v>43852</v>
      </c>
      <c r="V1" s="20"/>
      <c r="W1" s="20"/>
      <c r="X1" s="78"/>
      <c r="Y1" s="78"/>
      <c r="Z1" s="78"/>
      <c r="AA1" s="20"/>
      <c r="AB1" s="20"/>
      <c r="AC1" s="20"/>
      <c r="AF1" s="1" t="s">
        <v>200</v>
      </c>
      <c r="AG1" s="8">
        <f>'Inputs &amp; Plot'!L1</f>
        <v>7</v>
      </c>
      <c r="AH1" s="8">
        <f>'Inputs &amp; Plot'!M35</f>
        <v>0</v>
      </c>
      <c r="AI1" t="s">
        <v>336</v>
      </c>
      <c r="AJ1" s="2"/>
      <c r="AL1" s="2" t="s">
        <v>242</v>
      </c>
      <c r="AM1" s="85">
        <f ca="1">TODAY()</f>
        <v>44636</v>
      </c>
      <c r="AO1" s="1" t="s">
        <v>249</v>
      </c>
      <c r="AP1" s="10">
        <f>Calcs!Z2</f>
        <v>150</v>
      </c>
      <c r="AQ1" t="s">
        <v>250</v>
      </c>
    </row>
    <row r="2" spans="1:46" s="2" customFormat="1" ht="75" customHeight="1">
      <c r="B2" s="2" t="s">
        <v>15</v>
      </c>
      <c r="C2" s="23" t="s">
        <v>161</v>
      </c>
      <c r="D2" s="23" t="str">
        <f>Calcs!BA22</f>
        <v>Avg daily reported cases</v>
      </c>
      <c r="E2" s="23" t="s">
        <v>2</v>
      </c>
      <c r="F2" s="23" t="s">
        <v>7</v>
      </c>
      <c r="G2" s="128" t="s">
        <v>330</v>
      </c>
      <c r="H2" s="23" t="s">
        <v>374</v>
      </c>
      <c r="I2" s="23" t="s">
        <v>6</v>
      </c>
      <c r="J2" s="128" t="s">
        <v>287</v>
      </c>
      <c r="K2" s="23" t="str">
        <f>Calcs!BE22</f>
        <v>Vaccinated total</v>
      </c>
      <c r="L2" s="23" t="str">
        <f>Calcs!BF22</f>
        <v>Effective vaccinations total</v>
      </c>
      <c r="M2" s="23" t="str">
        <f>Calcs!G22</f>
        <v>R value</v>
      </c>
      <c r="N2" s="23" t="s">
        <v>341</v>
      </c>
      <c r="O2" s="23" t="s">
        <v>404</v>
      </c>
      <c r="P2" s="23" t="s">
        <v>405</v>
      </c>
      <c r="Q2" s="23" t="s">
        <v>405</v>
      </c>
      <c r="R2" s="23" t="s">
        <v>405</v>
      </c>
      <c r="S2" s="2" t="s">
        <v>14</v>
      </c>
      <c r="T2" s="2" t="s">
        <v>408</v>
      </c>
      <c r="U2" s="2" t="s">
        <v>409</v>
      </c>
      <c r="V2" s="2" t="s">
        <v>410</v>
      </c>
      <c r="W2" s="2" t="s">
        <v>406</v>
      </c>
      <c r="X2" s="2" t="s">
        <v>352</v>
      </c>
      <c r="Y2" s="2" t="s">
        <v>407</v>
      </c>
      <c r="Z2" s="2" t="s">
        <v>201</v>
      </c>
      <c r="AA2" s="2" t="s">
        <v>405</v>
      </c>
      <c r="AB2" s="2" t="s">
        <v>405</v>
      </c>
      <c r="AC2" s="2" t="s">
        <v>405</v>
      </c>
      <c r="AD2" s="2" t="s">
        <v>202</v>
      </c>
      <c r="AE2" s="2" t="s">
        <v>12</v>
      </c>
      <c r="AF2" s="2" t="s">
        <v>13</v>
      </c>
      <c r="AG2" s="2" t="s">
        <v>375</v>
      </c>
      <c r="AH2" s="2" t="s">
        <v>376</v>
      </c>
      <c r="AI2" s="2" t="s">
        <v>401</v>
      </c>
      <c r="AJ2" s="2" t="s">
        <v>402</v>
      </c>
      <c r="AK2" s="2" t="s">
        <v>400</v>
      </c>
      <c r="AL2" s="2" t="s">
        <v>403</v>
      </c>
      <c r="AM2" s="2" t="s">
        <v>245</v>
      </c>
      <c r="AN2" s="2" t="s">
        <v>243</v>
      </c>
      <c r="AO2" s="2" t="s">
        <v>246</v>
      </c>
      <c r="AP2" s="2" t="s">
        <v>244</v>
      </c>
      <c r="AQ2" s="2" t="s">
        <v>248</v>
      </c>
      <c r="AR2" s="2" t="s">
        <v>254</v>
      </c>
      <c r="AS2" s="2" t="s">
        <v>252</v>
      </c>
      <c r="AT2" s="2" t="s">
        <v>253</v>
      </c>
    </row>
    <row r="3" spans="1:46" s="2" customFormat="1">
      <c r="C3" s="13"/>
      <c r="D3" s="13"/>
      <c r="E3" s="13"/>
      <c r="F3" s="13"/>
      <c r="G3" s="13"/>
      <c r="H3" s="13"/>
      <c r="I3" s="13"/>
      <c r="J3" s="13"/>
      <c r="K3" s="13"/>
      <c r="L3" s="13"/>
      <c r="M3" s="13"/>
      <c r="N3" s="13"/>
      <c r="O3" s="13"/>
      <c r="P3" s="13"/>
      <c r="Q3" s="13"/>
      <c r="R3" s="13"/>
      <c r="S3"/>
      <c r="T3" s="120"/>
      <c r="U3" s="199" t="s">
        <v>356</v>
      </c>
      <c r="AJ3" s="212">
        <v>10000</v>
      </c>
      <c r="AL3" s="212">
        <v>250</v>
      </c>
    </row>
    <row r="4" spans="1:46" s="2" customFormat="1">
      <c r="A4">
        <f>Calcs!A54</f>
        <v>31</v>
      </c>
      <c r="B4" s="30">
        <f>Calcs!B54</f>
        <v>43800</v>
      </c>
      <c r="C4" s="13"/>
      <c r="D4" s="13"/>
      <c r="E4" s="13"/>
      <c r="F4" s="13"/>
      <c r="G4" s="13"/>
      <c r="H4" s="13"/>
      <c r="I4" s="13"/>
      <c r="J4" s="13"/>
      <c r="K4" s="13"/>
      <c r="L4" s="13"/>
      <c r="M4" s="13"/>
      <c r="N4" s="13"/>
      <c r="O4" s="13"/>
      <c r="P4" s="13"/>
      <c r="Q4" s="13"/>
      <c r="R4" s="13"/>
      <c r="S4" s="30">
        <v>43800</v>
      </c>
    </row>
    <row r="5" spans="1:46" s="2" customFormat="1">
      <c r="A5">
        <f>Calcs!A55</f>
        <v>32</v>
      </c>
      <c r="B5" s="30">
        <f>Calcs!B55</f>
        <v>43801</v>
      </c>
      <c r="C5" s="13"/>
      <c r="D5" s="13"/>
      <c r="E5" s="13"/>
      <c r="F5" s="13"/>
      <c r="G5" s="13"/>
      <c r="H5" s="13"/>
      <c r="I5" s="13"/>
      <c r="J5" s="13"/>
      <c r="K5" s="13"/>
      <c r="L5" s="13"/>
      <c r="M5" s="13"/>
      <c r="N5" s="13"/>
      <c r="O5" s="13"/>
      <c r="P5" s="13"/>
      <c r="Q5" s="13"/>
      <c r="R5" s="13"/>
      <c r="S5" s="30">
        <f>S4+1</f>
        <v>43801</v>
      </c>
    </row>
    <row r="6" spans="1:46" s="2" customFormat="1">
      <c r="A6">
        <f>Calcs!A56</f>
        <v>33</v>
      </c>
      <c r="B6" s="30">
        <f>Calcs!B56</f>
        <v>43802</v>
      </c>
      <c r="C6" s="13"/>
      <c r="D6" s="13"/>
      <c r="E6" s="13"/>
      <c r="F6" s="13"/>
      <c r="G6" s="13"/>
      <c r="H6" s="13"/>
      <c r="I6" s="13"/>
      <c r="J6" s="13"/>
      <c r="K6" s="13"/>
      <c r="L6" s="13"/>
      <c r="M6" s="13"/>
      <c r="N6" s="13"/>
      <c r="O6" s="13"/>
      <c r="P6" s="13"/>
      <c r="Q6" s="13"/>
      <c r="R6" s="13"/>
      <c r="S6" s="30">
        <f t="shared" ref="S6:S69" si="0">S5+1</f>
        <v>43802</v>
      </c>
    </row>
    <row r="7" spans="1:46" s="2" customFormat="1">
      <c r="A7">
        <f>Calcs!A57</f>
        <v>34</v>
      </c>
      <c r="B7" s="30">
        <f>Calcs!B57</f>
        <v>43803</v>
      </c>
      <c r="C7" s="13"/>
      <c r="D7" s="13"/>
      <c r="E7" s="13"/>
      <c r="F7" s="13"/>
      <c r="G7" s="13"/>
      <c r="H7" s="13"/>
      <c r="I7" s="13"/>
      <c r="J7" s="13"/>
      <c r="K7" s="13"/>
      <c r="L7" s="13"/>
      <c r="M7" s="13"/>
      <c r="N7" s="13"/>
      <c r="O7" s="13"/>
      <c r="P7" s="13"/>
      <c r="Q7" s="13"/>
      <c r="R7" s="13"/>
      <c r="S7" s="30">
        <f t="shared" si="0"/>
        <v>43803</v>
      </c>
    </row>
    <row r="8" spans="1:46" s="2" customFormat="1">
      <c r="A8">
        <f>Calcs!A58</f>
        <v>35</v>
      </c>
      <c r="B8" s="30">
        <f>Calcs!B58</f>
        <v>43804</v>
      </c>
      <c r="C8" s="13"/>
      <c r="D8" s="13"/>
      <c r="E8" s="13"/>
      <c r="F8" s="13"/>
      <c r="G8" s="13"/>
      <c r="H8" s="13"/>
      <c r="I8" s="13"/>
      <c r="J8" s="13"/>
      <c r="K8" s="13"/>
      <c r="L8" s="13"/>
      <c r="M8" s="13"/>
      <c r="N8" s="13"/>
      <c r="O8" s="13"/>
      <c r="P8" s="13"/>
      <c r="Q8" s="13"/>
      <c r="R8" s="13"/>
      <c r="S8" s="30">
        <f t="shared" si="0"/>
        <v>43804</v>
      </c>
    </row>
    <row r="9" spans="1:46" s="2" customFormat="1">
      <c r="A9">
        <f>Calcs!A59</f>
        <v>36</v>
      </c>
      <c r="B9" s="30">
        <f>Calcs!B59</f>
        <v>43805</v>
      </c>
      <c r="C9" s="13"/>
      <c r="D9" s="13"/>
      <c r="E9" s="13"/>
      <c r="F9" s="13"/>
      <c r="G9" s="13"/>
      <c r="H9" s="13"/>
      <c r="I9" s="13"/>
      <c r="J9" s="13"/>
      <c r="K9" s="13"/>
      <c r="L9" s="13"/>
      <c r="M9" s="13"/>
      <c r="N9" s="13"/>
      <c r="O9" s="13"/>
      <c r="P9" s="13"/>
      <c r="Q9" s="13"/>
      <c r="R9" s="13"/>
      <c r="S9" s="30">
        <f t="shared" si="0"/>
        <v>43805</v>
      </c>
    </row>
    <row r="10" spans="1:46" s="2" customFormat="1">
      <c r="A10">
        <f>Calcs!A60</f>
        <v>37</v>
      </c>
      <c r="B10" s="30">
        <f>Calcs!B60</f>
        <v>43806</v>
      </c>
      <c r="C10" s="13"/>
      <c r="D10" s="13"/>
      <c r="E10" s="13"/>
      <c r="F10" s="13"/>
      <c r="G10" s="13"/>
      <c r="H10" s="13"/>
      <c r="I10" s="13"/>
      <c r="J10" s="13"/>
      <c r="K10" s="13"/>
      <c r="L10" s="13"/>
      <c r="M10" s="13"/>
      <c r="N10" s="13"/>
      <c r="O10" s="13"/>
      <c r="P10" s="13"/>
      <c r="Q10" s="13"/>
      <c r="R10" s="13"/>
      <c r="S10" s="30">
        <f t="shared" si="0"/>
        <v>43806</v>
      </c>
    </row>
    <row r="11" spans="1:46" s="2" customFormat="1">
      <c r="A11">
        <f>Calcs!A61</f>
        <v>38</v>
      </c>
      <c r="B11" s="30">
        <f>Calcs!B61</f>
        <v>43807</v>
      </c>
      <c r="C11" s="13"/>
      <c r="D11" s="13"/>
      <c r="E11" s="13"/>
      <c r="F11" s="13"/>
      <c r="G11" s="13"/>
      <c r="H11" s="13"/>
      <c r="I11" s="13"/>
      <c r="J11" s="13"/>
      <c r="K11" s="13"/>
      <c r="L11" s="13"/>
      <c r="M11" s="13"/>
      <c r="N11" s="13"/>
      <c r="O11" s="13"/>
      <c r="P11" s="13"/>
      <c r="Q11" s="13"/>
      <c r="R11" s="13"/>
      <c r="S11" s="30">
        <f t="shared" si="0"/>
        <v>43807</v>
      </c>
    </row>
    <row r="12" spans="1:46" s="2" customFormat="1">
      <c r="A12">
        <f>Calcs!A62</f>
        <v>39</v>
      </c>
      <c r="B12" s="30">
        <f>Calcs!B62</f>
        <v>43808</v>
      </c>
      <c r="C12" s="13"/>
      <c r="D12" s="13"/>
      <c r="E12" s="13"/>
      <c r="F12" s="13"/>
      <c r="G12" s="13"/>
      <c r="H12" s="13"/>
      <c r="I12" s="13"/>
      <c r="J12" s="13"/>
      <c r="K12" s="13"/>
      <c r="L12" s="13"/>
      <c r="M12" s="13"/>
      <c r="N12" s="13"/>
      <c r="O12" s="13"/>
      <c r="P12" s="13"/>
      <c r="Q12" s="13"/>
      <c r="R12" s="13"/>
      <c r="S12" s="30">
        <f t="shared" si="0"/>
        <v>43808</v>
      </c>
    </row>
    <row r="13" spans="1:46" s="2" customFormat="1">
      <c r="A13">
        <f>Calcs!A63</f>
        <v>40</v>
      </c>
      <c r="B13" s="30">
        <f>Calcs!B63</f>
        <v>43809</v>
      </c>
      <c r="C13" s="13"/>
      <c r="D13" s="13"/>
      <c r="E13" s="13"/>
      <c r="F13" s="13"/>
      <c r="G13" s="13"/>
      <c r="H13" s="13"/>
      <c r="I13" s="13"/>
      <c r="J13" s="13"/>
      <c r="K13" s="13"/>
      <c r="L13" s="13"/>
      <c r="M13" s="13"/>
      <c r="N13" s="13"/>
      <c r="O13" s="13"/>
      <c r="P13" s="13"/>
      <c r="Q13" s="13"/>
      <c r="R13" s="13"/>
      <c r="S13" s="30">
        <f t="shared" si="0"/>
        <v>43809</v>
      </c>
    </row>
    <row r="14" spans="1:46" s="2" customFormat="1">
      <c r="A14">
        <f>Calcs!A64</f>
        <v>41</v>
      </c>
      <c r="B14" s="30">
        <f>Calcs!B64</f>
        <v>43810</v>
      </c>
      <c r="C14" s="13"/>
      <c r="D14" s="13"/>
      <c r="E14" s="13"/>
      <c r="F14" s="13"/>
      <c r="G14" s="13"/>
      <c r="H14" s="13"/>
      <c r="I14" s="13"/>
      <c r="J14" s="13"/>
      <c r="K14" s="13"/>
      <c r="L14" s="13"/>
      <c r="M14" s="13"/>
      <c r="N14" s="13"/>
      <c r="O14" s="13"/>
      <c r="P14" s="13"/>
      <c r="Q14" s="13"/>
      <c r="R14" s="13"/>
      <c r="S14" s="30">
        <f t="shared" si="0"/>
        <v>43810</v>
      </c>
    </row>
    <row r="15" spans="1:46" s="2" customFormat="1">
      <c r="A15">
        <f>Calcs!A65</f>
        <v>42</v>
      </c>
      <c r="B15" s="30">
        <f>Calcs!B65</f>
        <v>43811</v>
      </c>
      <c r="C15" s="13"/>
      <c r="D15" s="13"/>
      <c r="E15" s="13"/>
      <c r="F15" s="13"/>
      <c r="G15" s="13"/>
      <c r="H15" s="13"/>
      <c r="I15" s="13"/>
      <c r="J15" s="13"/>
      <c r="K15" s="13"/>
      <c r="L15" s="13"/>
      <c r="M15" s="13"/>
      <c r="N15" s="13"/>
      <c r="O15" s="13"/>
      <c r="P15" s="13"/>
      <c r="Q15" s="13"/>
      <c r="R15" s="13"/>
      <c r="S15" s="30">
        <f t="shared" si="0"/>
        <v>43811</v>
      </c>
    </row>
    <row r="16" spans="1:46" s="2" customFormat="1">
      <c r="A16">
        <f>Calcs!A66</f>
        <v>43</v>
      </c>
      <c r="B16" s="30">
        <f>Calcs!B66</f>
        <v>43812</v>
      </c>
      <c r="C16" s="13"/>
      <c r="D16" s="13"/>
      <c r="E16" s="13"/>
      <c r="F16" s="13"/>
      <c r="G16" s="13"/>
      <c r="H16" s="13"/>
      <c r="I16" s="13"/>
      <c r="J16" s="13"/>
      <c r="K16" s="13"/>
      <c r="L16" s="13"/>
      <c r="M16" s="13"/>
      <c r="N16" s="13"/>
      <c r="O16" s="13"/>
      <c r="P16" s="13"/>
      <c r="Q16" s="13"/>
      <c r="R16" s="13"/>
      <c r="S16" s="30">
        <f t="shared" si="0"/>
        <v>43812</v>
      </c>
    </row>
    <row r="17" spans="1:19" s="2" customFormat="1">
      <c r="A17">
        <f>Calcs!A67</f>
        <v>44</v>
      </c>
      <c r="B17" s="30">
        <f>Calcs!B67</f>
        <v>43813</v>
      </c>
      <c r="C17" s="13"/>
      <c r="D17" s="13"/>
      <c r="E17" s="13"/>
      <c r="F17" s="13"/>
      <c r="G17" s="13"/>
      <c r="H17" s="13"/>
      <c r="I17" s="13"/>
      <c r="J17" s="13"/>
      <c r="K17" s="13"/>
      <c r="L17" s="13"/>
      <c r="M17" s="13"/>
      <c r="N17" s="13"/>
      <c r="O17" s="13"/>
      <c r="P17" s="13"/>
      <c r="Q17" s="13"/>
      <c r="R17" s="13"/>
      <c r="S17" s="30">
        <f t="shared" si="0"/>
        <v>43813</v>
      </c>
    </row>
    <row r="18" spans="1:19" s="2" customFormat="1">
      <c r="A18">
        <f>Calcs!A68</f>
        <v>45</v>
      </c>
      <c r="B18" s="30">
        <f>Calcs!B68</f>
        <v>43814</v>
      </c>
      <c r="C18" s="13"/>
      <c r="D18" s="13"/>
      <c r="E18" s="13"/>
      <c r="F18" s="13"/>
      <c r="G18" s="13"/>
      <c r="H18" s="13"/>
      <c r="I18" s="13"/>
      <c r="J18" s="13"/>
      <c r="K18" s="13"/>
      <c r="L18" s="13"/>
      <c r="M18" s="13"/>
      <c r="N18" s="13"/>
      <c r="O18" s="13"/>
      <c r="P18" s="13"/>
      <c r="Q18" s="13"/>
      <c r="R18" s="13"/>
      <c r="S18" s="30">
        <f t="shared" si="0"/>
        <v>43814</v>
      </c>
    </row>
    <row r="19" spans="1:19" s="2" customFormat="1">
      <c r="A19">
        <f>Calcs!A69</f>
        <v>46</v>
      </c>
      <c r="B19" s="30">
        <f>Calcs!B69</f>
        <v>43815</v>
      </c>
      <c r="C19" s="13"/>
      <c r="D19" s="13"/>
      <c r="E19" s="13"/>
      <c r="F19" s="13"/>
      <c r="G19" s="13"/>
      <c r="H19" s="13"/>
      <c r="I19" s="13"/>
      <c r="J19" s="13"/>
      <c r="K19" s="13"/>
      <c r="L19" s="13"/>
      <c r="M19" s="13"/>
      <c r="N19" s="13"/>
      <c r="O19" s="13"/>
      <c r="P19" s="13"/>
      <c r="Q19" s="13"/>
      <c r="R19" s="13"/>
      <c r="S19" s="30">
        <f t="shared" si="0"/>
        <v>43815</v>
      </c>
    </row>
    <row r="20" spans="1:19" s="2" customFormat="1">
      <c r="A20">
        <f>Calcs!A70</f>
        <v>47</v>
      </c>
      <c r="B20" s="30">
        <f>Calcs!B70</f>
        <v>43816</v>
      </c>
      <c r="C20" s="13"/>
      <c r="D20" s="13"/>
      <c r="E20" s="13"/>
      <c r="F20" s="13"/>
      <c r="G20" s="13"/>
      <c r="H20" s="13"/>
      <c r="I20" s="13"/>
      <c r="J20" s="13"/>
      <c r="K20" s="13"/>
      <c r="L20" s="13"/>
      <c r="M20" s="13"/>
      <c r="N20" s="13"/>
      <c r="O20" s="13"/>
      <c r="P20" s="13"/>
      <c r="Q20" s="13"/>
      <c r="R20" s="13"/>
      <c r="S20" s="30">
        <f t="shared" si="0"/>
        <v>43816</v>
      </c>
    </row>
    <row r="21" spans="1:19" s="2" customFormat="1">
      <c r="A21">
        <f>Calcs!A71</f>
        <v>48</v>
      </c>
      <c r="B21" s="30">
        <f>Calcs!B71</f>
        <v>43817</v>
      </c>
      <c r="C21" s="13"/>
      <c r="D21" s="13"/>
      <c r="E21" s="13"/>
      <c r="F21" s="13"/>
      <c r="G21" s="13"/>
      <c r="H21" s="13"/>
      <c r="I21" s="13"/>
      <c r="J21" s="13"/>
      <c r="K21" s="13"/>
      <c r="L21" s="13"/>
      <c r="M21" s="13"/>
      <c r="N21" s="13"/>
      <c r="O21" s="13"/>
      <c r="P21" s="13"/>
      <c r="Q21" s="13"/>
      <c r="R21" s="13"/>
      <c r="S21" s="30">
        <f t="shared" si="0"/>
        <v>43817</v>
      </c>
    </row>
    <row r="22" spans="1:19" s="2" customFormat="1">
      <c r="A22">
        <f>Calcs!A72</f>
        <v>49</v>
      </c>
      <c r="B22" s="30">
        <f>Calcs!B72</f>
        <v>43818</v>
      </c>
      <c r="C22" s="13"/>
      <c r="D22" s="13"/>
      <c r="E22" s="13"/>
      <c r="F22" s="13"/>
      <c r="G22" s="13"/>
      <c r="H22" s="13"/>
      <c r="I22" s="13"/>
      <c r="J22" s="13"/>
      <c r="K22" s="13"/>
      <c r="L22" s="13"/>
      <c r="M22" s="13"/>
      <c r="N22" s="13"/>
      <c r="O22" s="13"/>
      <c r="P22" s="13"/>
      <c r="Q22" s="13"/>
      <c r="R22" s="13"/>
      <c r="S22" s="30">
        <f t="shared" si="0"/>
        <v>43818</v>
      </c>
    </row>
    <row r="23" spans="1:19" s="2" customFormat="1">
      <c r="A23">
        <f>Calcs!A73</f>
        <v>50</v>
      </c>
      <c r="B23" s="30">
        <f>Calcs!B73</f>
        <v>43819</v>
      </c>
      <c r="C23" s="13"/>
      <c r="D23" s="13"/>
      <c r="E23" s="13"/>
      <c r="F23" s="13"/>
      <c r="G23" s="13"/>
      <c r="H23" s="13"/>
      <c r="I23" s="13"/>
      <c r="J23" s="13"/>
      <c r="K23" s="13"/>
      <c r="L23" s="13"/>
      <c r="M23" s="13"/>
      <c r="N23" s="13"/>
      <c r="O23" s="13"/>
      <c r="P23" s="13"/>
      <c r="Q23" s="13"/>
      <c r="R23" s="13"/>
      <c r="S23" s="30">
        <f t="shared" si="0"/>
        <v>43819</v>
      </c>
    </row>
    <row r="24" spans="1:19" s="2" customFormat="1">
      <c r="A24">
        <f>Calcs!A74</f>
        <v>51</v>
      </c>
      <c r="B24" s="30">
        <f>Calcs!B74</f>
        <v>43820</v>
      </c>
      <c r="C24" s="13"/>
      <c r="D24" s="13"/>
      <c r="E24" s="13"/>
      <c r="F24" s="13"/>
      <c r="G24" s="13"/>
      <c r="H24" s="13"/>
      <c r="I24" s="13"/>
      <c r="J24" s="13"/>
      <c r="K24" s="13"/>
      <c r="L24" s="13"/>
      <c r="M24" s="13"/>
      <c r="N24" s="13"/>
      <c r="O24" s="13"/>
      <c r="P24" s="13"/>
      <c r="Q24" s="13"/>
      <c r="R24" s="13"/>
      <c r="S24" s="30">
        <f t="shared" si="0"/>
        <v>43820</v>
      </c>
    </row>
    <row r="25" spans="1:19" s="2" customFormat="1">
      <c r="A25">
        <f>Calcs!A75</f>
        <v>52</v>
      </c>
      <c r="B25" s="30">
        <f>Calcs!B75</f>
        <v>43821</v>
      </c>
      <c r="C25" s="13"/>
      <c r="D25" s="13"/>
      <c r="E25" s="13"/>
      <c r="F25" s="13"/>
      <c r="G25" s="13"/>
      <c r="H25" s="13"/>
      <c r="I25" s="13"/>
      <c r="J25" s="13"/>
      <c r="K25" s="13"/>
      <c r="L25" s="13"/>
      <c r="M25" s="13"/>
      <c r="N25" s="13"/>
      <c r="O25" s="13"/>
      <c r="P25" s="13"/>
      <c r="Q25" s="13"/>
      <c r="R25" s="13"/>
      <c r="S25" s="30">
        <f t="shared" si="0"/>
        <v>43821</v>
      </c>
    </row>
    <row r="26" spans="1:19" s="2" customFormat="1">
      <c r="A26">
        <f>Calcs!A76</f>
        <v>53</v>
      </c>
      <c r="B26" s="30">
        <f>Calcs!B76</f>
        <v>43822</v>
      </c>
      <c r="C26" s="13"/>
      <c r="D26" s="13"/>
      <c r="E26" s="13"/>
      <c r="F26" s="13"/>
      <c r="G26" s="13"/>
      <c r="H26" s="13"/>
      <c r="I26" s="13"/>
      <c r="J26" s="13"/>
      <c r="K26" s="13"/>
      <c r="L26" s="13"/>
      <c r="M26" s="13"/>
      <c r="N26" s="13"/>
      <c r="O26" s="13"/>
      <c r="P26" s="13"/>
      <c r="Q26" s="13"/>
      <c r="R26" s="13"/>
      <c r="S26" s="30">
        <f t="shared" si="0"/>
        <v>43822</v>
      </c>
    </row>
    <row r="27" spans="1:19" s="2" customFormat="1">
      <c r="A27">
        <f>Calcs!A77</f>
        <v>54</v>
      </c>
      <c r="B27" s="30">
        <f>Calcs!B77</f>
        <v>43823</v>
      </c>
      <c r="C27" s="13"/>
      <c r="D27" s="13"/>
      <c r="E27" s="13"/>
      <c r="F27" s="13"/>
      <c r="G27" s="13"/>
      <c r="H27" s="13"/>
      <c r="I27" s="13"/>
      <c r="J27" s="13"/>
      <c r="K27" s="13"/>
      <c r="L27" s="13"/>
      <c r="M27" s="13"/>
      <c r="N27" s="13"/>
      <c r="O27" s="13"/>
      <c r="P27" s="13"/>
      <c r="Q27" s="13"/>
      <c r="R27" s="13"/>
      <c r="S27" s="30">
        <f t="shared" si="0"/>
        <v>43823</v>
      </c>
    </row>
    <row r="28" spans="1:19" s="2" customFormat="1">
      <c r="A28">
        <f>Calcs!A78</f>
        <v>55</v>
      </c>
      <c r="B28" s="30">
        <f>Calcs!B78</f>
        <v>43824</v>
      </c>
      <c r="C28" s="13"/>
      <c r="D28" s="13"/>
      <c r="E28" s="13"/>
      <c r="F28" s="13"/>
      <c r="G28" s="13"/>
      <c r="H28" s="13"/>
      <c r="I28" s="13"/>
      <c r="J28" s="13"/>
      <c r="K28" s="13"/>
      <c r="L28" s="13"/>
      <c r="M28" s="13"/>
      <c r="N28" s="13"/>
      <c r="O28" s="13"/>
      <c r="P28" s="13"/>
      <c r="Q28" s="13"/>
      <c r="R28" s="13"/>
      <c r="S28" s="30">
        <f t="shared" si="0"/>
        <v>43824</v>
      </c>
    </row>
    <row r="29" spans="1:19" s="2" customFormat="1">
      <c r="A29">
        <f>Calcs!A79</f>
        <v>56</v>
      </c>
      <c r="B29" s="30">
        <f>Calcs!B79</f>
        <v>43825</v>
      </c>
      <c r="C29" s="13"/>
      <c r="D29" s="13"/>
      <c r="E29" s="13"/>
      <c r="F29" s="13"/>
      <c r="G29" s="13"/>
      <c r="H29" s="13"/>
      <c r="I29" s="13"/>
      <c r="J29" s="13"/>
      <c r="K29" s="13"/>
      <c r="L29" s="13"/>
      <c r="M29" s="13"/>
      <c r="N29" s="13"/>
      <c r="O29" s="13"/>
      <c r="P29" s="13"/>
      <c r="Q29" s="13"/>
      <c r="R29" s="13"/>
      <c r="S29" s="30">
        <f t="shared" si="0"/>
        <v>43825</v>
      </c>
    </row>
    <row r="30" spans="1:19" s="2" customFormat="1">
      <c r="A30">
        <f>Calcs!A80</f>
        <v>57</v>
      </c>
      <c r="B30" s="30">
        <f>Calcs!B80</f>
        <v>43826</v>
      </c>
      <c r="C30" s="13"/>
      <c r="D30" s="13"/>
      <c r="E30" s="13"/>
      <c r="F30" s="13"/>
      <c r="G30" s="13"/>
      <c r="H30" s="13"/>
      <c r="I30" s="13"/>
      <c r="J30" s="13"/>
      <c r="K30" s="13"/>
      <c r="L30" s="13"/>
      <c r="M30" s="13"/>
      <c r="N30" s="13"/>
      <c r="O30" s="13"/>
      <c r="P30" s="13"/>
      <c r="Q30" s="13"/>
      <c r="R30" s="13"/>
      <c r="S30" s="30">
        <f t="shared" si="0"/>
        <v>43826</v>
      </c>
    </row>
    <row r="31" spans="1:19" s="2" customFormat="1">
      <c r="A31">
        <f>Calcs!A81</f>
        <v>58</v>
      </c>
      <c r="B31" s="30">
        <f>Calcs!B81</f>
        <v>43827</v>
      </c>
      <c r="C31" s="13"/>
      <c r="D31" s="13"/>
      <c r="E31" s="13"/>
      <c r="F31" s="13"/>
      <c r="G31" s="13"/>
      <c r="H31" s="13"/>
      <c r="I31" s="13"/>
      <c r="J31" s="13"/>
      <c r="K31" s="13"/>
      <c r="L31" s="13"/>
      <c r="M31" s="13"/>
      <c r="N31" s="13"/>
      <c r="O31" s="13"/>
      <c r="P31" s="13"/>
      <c r="Q31" s="13"/>
      <c r="R31" s="13"/>
      <c r="S31" s="30">
        <f t="shared" si="0"/>
        <v>43827</v>
      </c>
    </row>
    <row r="32" spans="1:19" s="2" customFormat="1">
      <c r="A32">
        <f>Calcs!A82</f>
        <v>59</v>
      </c>
      <c r="B32" s="30">
        <f>Calcs!B82</f>
        <v>43828</v>
      </c>
      <c r="C32" s="13"/>
      <c r="D32" s="13"/>
      <c r="E32" s="13"/>
      <c r="F32" s="13"/>
      <c r="G32" s="13"/>
      <c r="H32" s="13"/>
      <c r="I32" s="13"/>
      <c r="J32" s="13"/>
      <c r="K32" s="13"/>
      <c r="L32" s="13"/>
      <c r="M32" s="13"/>
      <c r="N32" s="13"/>
      <c r="O32" s="13"/>
      <c r="P32" s="13"/>
      <c r="Q32" s="13"/>
      <c r="R32" s="13"/>
      <c r="S32" s="30">
        <f t="shared" si="0"/>
        <v>43828</v>
      </c>
    </row>
    <row r="33" spans="1:43" s="2" customFormat="1">
      <c r="A33">
        <f>Calcs!A83</f>
        <v>60</v>
      </c>
      <c r="B33" s="30">
        <f>Calcs!B83</f>
        <v>43829</v>
      </c>
      <c r="C33" s="13"/>
      <c r="D33" s="13"/>
      <c r="E33" s="13"/>
      <c r="F33" s="13"/>
      <c r="G33" s="13"/>
      <c r="H33" s="13"/>
      <c r="I33" s="13"/>
      <c r="J33" s="13"/>
      <c r="K33" s="13"/>
      <c r="L33" s="13"/>
      <c r="M33" s="13"/>
      <c r="N33" s="13"/>
      <c r="O33" s="13"/>
      <c r="P33" s="13"/>
      <c r="Q33" s="13"/>
      <c r="R33" s="13"/>
      <c r="S33" s="30">
        <f t="shared" si="0"/>
        <v>43829</v>
      </c>
    </row>
    <row r="34" spans="1:43" s="2" customFormat="1">
      <c r="A34">
        <f>Calcs!A84</f>
        <v>61</v>
      </c>
      <c r="B34" s="30">
        <f>Calcs!B84</f>
        <v>43830</v>
      </c>
      <c r="C34" s="13"/>
      <c r="D34" s="13"/>
      <c r="E34" s="13"/>
      <c r="F34" s="13"/>
      <c r="G34" s="13"/>
      <c r="H34" s="13"/>
      <c r="I34" s="13"/>
      <c r="J34" s="13"/>
      <c r="K34" s="13"/>
      <c r="L34" s="13"/>
      <c r="M34" s="13"/>
      <c r="N34" s="13"/>
      <c r="O34" s="13"/>
      <c r="P34" s="13"/>
      <c r="Q34" s="13"/>
      <c r="R34" s="13"/>
      <c r="S34" s="30">
        <f t="shared" si="0"/>
        <v>43830</v>
      </c>
      <c r="AQ34" s="140">
        <f>S35</f>
        <v>43831</v>
      </c>
    </row>
    <row r="35" spans="1:43">
      <c r="A35">
        <f>Calcs!A85</f>
        <v>62</v>
      </c>
      <c r="B35" s="30">
        <f>Calcs!B85</f>
        <v>43831</v>
      </c>
      <c r="C35" s="6">
        <f>MAX(1,Calcs!AM85)</f>
        <v>1</v>
      </c>
      <c r="D35" s="6">
        <f>MAX(1,Calcs!BA85)</f>
        <v>1</v>
      </c>
      <c r="E35" s="6">
        <f>MAX(1,Calcs!BB85)</f>
        <v>1</v>
      </c>
      <c r="F35" s="6">
        <f>MAX(1,Calcs!AZ85)</f>
        <v>1</v>
      </c>
      <c r="G35" s="6">
        <f t="shared" ref="G35:G98" si="1">IF($B35&gt;$AQ$847,G34,F35)</f>
        <v>1</v>
      </c>
      <c r="H35" s="6">
        <f>MAX(1,Calcs!AP85)</f>
        <v>1</v>
      </c>
      <c r="I35" s="6">
        <f>MAX(1,Calcs!AO85)</f>
        <v>1</v>
      </c>
      <c r="J35" s="6">
        <f t="shared" ref="J35:J98" si="2">IF($B35&gt;$AQ$847,J34,I35)</f>
        <v>1</v>
      </c>
      <c r="K35" s="6">
        <f>MAX(1,Calcs!BE85)</f>
        <v>1</v>
      </c>
      <c r="L35" s="6">
        <f>MAX(1,Calcs!BF85)</f>
        <v>1</v>
      </c>
      <c r="M35" s="33">
        <f>Calcs!G85</f>
        <v>2.5</v>
      </c>
      <c r="N35" s="180">
        <f>Calcs!BI85</f>
        <v>1</v>
      </c>
      <c r="O35" s="33">
        <f>M35*N35</f>
        <v>2.5</v>
      </c>
      <c r="P35" s="33"/>
      <c r="Q35" s="33"/>
      <c r="R35" s="33"/>
      <c r="S35" s="30">
        <f t="shared" si="0"/>
        <v>43831</v>
      </c>
      <c r="T35" s="2"/>
      <c r="U35" s="2"/>
      <c r="V35" s="2"/>
      <c r="W35" s="2"/>
      <c r="X35" s="2"/>
      <c r="Y35" s="2"/>
      <c r="Z35" s="221">
        <v>1</v>
      </c>
      <c r="AA35" s="221"/>
      <c r="AB35" s="221"/>
      <c r="AC35" s="221"/>
      <c r="AD35" s="221">
        <v>1</v>
      </c>
      <c r="AE35" s="11">
        <f>MAX(1,T35)</f>
        <v>1</v>
      </c>
      <c r="AF35" s="11">
        <f>MAX(1,U35)</f>
        <v>1</v>
      </c>
      <c r="AG35" s="11">
        <f t="shared" ref="AG35:AG98" si="3">MAX(1,(INDEX($Z$4:$Z$846,$A35-$A$4+1)-INDEX($Z$4:$Z$846,$A35-$A$4+1-$AG$1))/$AG$1)</f>
        <v>1</v>
      </c>
      <c r="AH35" s="11">
        <f t="shared" ref="AH35:AH98" si="4">MAX(1,(INDEX($AD$4:$AD$846,$A35-$A$4+1)-INDEX($AD$4:$AD$846,$A35-$A$4+1-$AG$1))/$AG$1)</f>
        <v>1</v>
      </c>
      <c r="AI35" s="6">
        <f>IF(T35&gt;0,F35-Z35,0)</f>
        <v>0</v>
      </c>
      <c r="AJ35" s="6">
        <f>MAX(1,AI35+AJ$3)</f>
        <v>10000</v>
      </c>
      <c r="AK35" s="6">
        <f>IF(U35&gt;0,I35-AD35,0)</f>
        <v>0</v>
      </c>
      <c r="AL35" s="6">
        <f>MAX(1,AK35+AL$3)</f>
        <v>250</v>
      </c>
      <c r="AM35" s="2"/>
      <c r="AN35" s="2"/>
      <c r="AO35" s="2"/>
      <c r="AP35" s="2"/>
      <c r="AQ35" s="30">
        <f t="shared" ref="AQ35:AQ98" si="5">IF(T35=0,AQ34,S35)</f>
        <v>43831</v>
      </c>
    </row>
    <row r="36" spans="1:43">
      <c r="A36">
        <f>Calcs!A86</f>
        <v>63</v>
      </c>
      <c r="B36" s="30">
        <f>Calcs!B86</f>
        <v>43832</v>
      </c>
      <c r="C36" s="6">
        <f>MAX(1,Calcs!AM86)</f>
        <v>1</v>
      </c>
      <c r="D36" s="6">
        <f>MAX(1,Calcs!BA86)</f>
        <v>1</v>
      </c>
      <c r="E36" s="6">
        <f>MAX(1,Calcs!BB86)</f>
        <v>1</v>
      </c>
      <c r="F36" s="6">
        <f>MAX(1,Calcs!AZ86)</f>
        <v>1</v>
      </c>
      <c r="G36" s="6">
        <f t="shared" si="1"/>
        <v>1</v>
      </c>
      <c r="H36" s="6">
        <f>MAX(1,Calcs!AP86)</f>
        <v>1</v>
      </c>
      <c r="I36" s="6">
        <f>MAX(1,Calcs!AO86)</f>
        <v>1</v>
      </c>
      <c r="J36" s="6">
        <f t="shared" si="2"/>
        <v>1</v>
      </c>
      <c r="K36" s="6">
        <f>MAX(1,Calcs!BE86)</f>
        <v>1</v>
      </c>
      <c r="L36" s="6">
        <f>MAX(1,Calcs!BF86)</f>
        <v>1</v>
      </c>
      <c r="M36" s="33">
        <f>Calcs!G86</f>
        <v>2.5</v>
      </c>
      <c r="N36" s="180">
        <f>Calcs!BI86</f>
        <v>1</v>
      </c>
      <c r="O36" s="33">
        <f t="shared" ref="O36:O99" si="6">M36*N36</f>
        <v>2.5</v>
      </c>
      <c r="P36" s="33"/>
      <c r="Q36" s="33"/>
      <c r="R36" s="33"/>
      <c r="S36" s="30">
        <f t="shared" si="0"/>
        <v>43832</v>
      </c>
      <c r="T36" s="2"/>
      <c r="U36" s="2"/>
      <c r="V36" s="2"/>
      <c r="W36" s="2"/>
      <c r="X36" s="2"/>
      <c r="Y36" s="2"/>
      <c r="Z36" s="11">
        <f t="shared" ref="Z36:Z50" si="7">IF(T36&lt;0,1,Z35+T36)</f>
        <v>1</v>
      </c>
      <c r="AA36" s="11"/>
      <c r="AB36" s="11"/>
      <c r="AC36" s="11"/>
      <c r="AD36" s="11">
        <f t="shared" ref="AD36:AD50" si="8">IF(U36&lt;0,1,AD35+U36)</f>
        <v>1</v>
      </c>
      <c r="AE36" s="11">
        <f t="shared" ref="AE36:AE99" si="9">MAX(1,T36)</f>
        <v>1</v>
      </c>
      <c r="AF36" s="11">
        <f t="shared" ref="AF36:AF99" si="10">MAX(1,U36)</f>
        <v>1</v>
      </c>
      <c r="AG36" s="11">
        <f t="shared" si="3"/>
        <v>1</v>
      </c>
      <c r="AH36" s="11">
        <f t="shared" si="4"/>
        <v>1</v>
      </c>
      <c r="AI36" s="6">
        <f t="shared" ref="AI36:AI98" si="11">IF(T36&gt;0,F36-Z36,0)</f>
        <v>0</v>
      </c>
      <c r="AJ36" s="6">
        <f t="shared" ref="AJ36:AJ99" si="12">MAX(1,AI36+AJ$3)</f>
        <v>10000</v>
      </c>
      <c r="AK36" s="6">
        <f t="shared" ref="AK36:AK98" si="13">IF(U36&gt;0,I36-AD36,0)</f>
        <v>0</v>
      </c>
      <c r="AL36" s="6">
        <f t="shared" ref="AL36:AL99" si="14">MAX(1,AK36+AL$3)</f>
        <v>250</v>
      </c>
      <c r="AM36" s="2"/>
      <c r="AN36" s="2"/>
      <c r="AO36" s="2"/>
      <c r="AP36" s="2"/>
      <c r="AQ36" s="30">
        <f t="shared" si="5"/>
        <v>43831</v>
      </c>
    </row>
    <row r="37" spans="1:43">
      <c r="A37">
        <f>Calcs!A87</f>
        <v>64</v>
      </c>
      <c r="B37" s="30">
        <f>Calcs!B87</f>
        <v>43833</v>
      </c>
      <c r="C37" s="6">
        <f>MAX(1,Calcs!AM87)</f>
        <v>1</v>
      </c>
      <c r="D37" s="6">
        <f>MAX(1,Calcs!BA87)</f>
        <v>1</v>
      </c>
      <c r="E37" s="6">
        <f>MAX(1,Calcs!BB87)</f>
        <v>1</v>
      </c>
      <c r="F37" s="6">
        <f>MAX(1,Calcs!AZ87)</f>
        <v>1</v>
      </c>
      <c r="G37" s="6">
        <f t="shared" si="1"/>
        <v>1</v>
      </c>
      <c r="H37" s="6">
        <f>MAX(1,Calcs!AP87)</f>
        <v>1</v>
      </c>
      <c r="I37" s="6">
        <f>MAX(1,Calcs!AO87)</f>
        <v>1</v>
      </c>
      <c r="J37" s="6">
        <f t="shared" si="2"/>
        <v>1</v>
      </c>
      <c r="K37" s="6">
        <f>MAX(1,Calcs!BE87)</f>
        <v>1</v>
      </c>
      <c r="L37" s="6">
        <f>MAX(1,Calcs!BF87)</f>
        <v>1</v>
      </c>
      <c r="M37" s="33">
        <f>Calcs!G87</f>
        <v>2.5</v>
      </c>
      <c r="N37" s="180">
        <f>Calcs!BI87</f>
        <v>1</v>
      </c>
      <c r="O37" s="33">
        <f t="shared" si="6"/>
        <v>2.5</v>
      </c>
      <c r="P37" s="33"/>
      <c r="Q37" s="33"/>
      <c r="R37" s="33"/>
      <c r="S37" s="30">
        <f t="shared" si="0"/>
        <v>43833</v>
      </c>
      <c r="T37" s="2"/>
      <c r="U37" s="2"/>
      <c r="V37" s="2"/>
      <c r="W37" s="2"/>
      <c r="X37" s="2"/>
      <c r="Y37" s="2"/>
      <c r="Z37" s="11">
        <f t="shared" si="7"/>
        <v>1</v>
      </c>
      <c r="AA37" s="11"/>
      <c r="AB37" s="11"/>
      <c r="AC37" s="11"/>
      <c r="AD37" s="11">
        <f t="shared" si="8"/>
        <v>1</v>
      </c>
      <c r="AE37" s="11">
        <f t="shared" si="9"/>
        <v>1</v>
      </c>
      <c r="AF37" s="11">
        <f t="shared" si="10"/>
        <v>1</v>
      </c>
      <c r="AG37" s="11">
        <f t="shared" si="3"/>
        <v>1</v>
      </c>
      <c r="AH37" s="11">
        <f t="shared" si="4"/>
        <v>1</v>
      </c>
      <c r="AI37" s="6">
        <f t="shared" si="11"/>
        <v>0</v>
      </c>
      <c r="AJ37" s="6">
        <f t="shared" si="12"/>
        <v>10000</v>
      </c>
      <c r="AK37" s="6">
        <f t="shared" si="13"/>
        <v>0</v>
      </c>
      <c r="AL37" s="6">
        <f t="shared" si="14"/>
        <v>250</v>
      </c>
      <c r="AM37" s="2"/>
      <c r="AN37" s="2"/>
      <c r="AO37" s="2"/>
      <c r="AP37" s="2"/>
      <c r="AQ37" s="30">
        <f t="shared" si="5"/>
        <v>43831</v>
      </c>
    </row>
    <row r="38" spans="1:43">
      <c r="A38">
        <f>Calcs!A88</f>
        <v>65</v>
      </c>
      <c r="B38" s="30">
        <f>Calcs!B88</f>
        <v>43834</v>
      </c>
      <c r="C38" s="6">
        <f>MAX(1,Calcs!AM88)</f>
        <v>1</v>
      </c>
      <c r="D38" s="6">
        <f>MAX(1,Calcs!BA88)</f>
        <v>1</v>
      </c>
      <c r="E38" s="6">
        <f>MAX(1,Calcs!BB88)</f>
        <v>1</v>
      </c>
      <c r="F38" s="6">
        <f>MAX(1,Calcs!AZ88)</f>
        <v>1</v>
      </c>
      <c r="G38" s="6">
        <f t="shared" si="1"/>
        <v>1</v>
      </c>
      <c r="H38" s="6">
        <f>MAX(1,Calcs!AP88)</f>
        <v>1</v>
      </c>
      <c r="I38" s="6">
        <f>MAX(1,Calcs!AO88)</f>
        <v>1</v>
      </c>
      <c r="J38" s="6">
        <f t="shared" si="2"/>
        <v>1</v>
      </c>
      <c r="K38" s="6">
        <f>MAX(1,Calcs!BE88)</f>
        <v>1</v>
      </c>
      <c r="L38" s="6">
        <f>MAX(1,Calcs!BF88)</f>
        <v>1</v>
      </c>
      <c r="M38" s="33">
        <f>Calcs!G88</f>
        <v>2.5</v>
      </c>
      <c r="N38" s="180">
        <f>Calcs!BI88</f>
        <v>1</v>
      </c>
      <c r="O38" s="33">
        <f t="shared" si="6"/>
        <v>2.5</v>
      </c>
      <c r="P38" s="33"/>
      <c r="Q38" s="33"/>
      <c r="R38" s="33"/>
      <c r="S38" s="30">
        <f t="shared" si="0"/>
        <v>43834</v>
      </c>
      <c r="T38" s="2"/>
      <c r="U38" s="2"/>
      <c r="V38" s="2"/>
      <c r="W38" s="2"/>
      <c r="X38" s="2"/>
      <c r="Y38" s="2"/>
      <c r="Z38" s="11">
        <f t="shared" si="7"/>
        <v>1</v>
      </c>
      <c r="AA38" s="11"/>
      <c r="AB38" s="11"/>
      <c r="AC38" s="11"/>
      <c r="AD38" s="11">
        <f t="shared" si="8"/>
        <v>1</v>
      </c>
      <c r="AE38" s="11">
        <f t="shared" si="9"/>
        <v>1</v>
      </c>
      <c r="AF38" s="11">
        <f t="shared" si="10"/>
        <v>1</v>
      </c>
      <c r="AG38" s="11">
        <f t="shared" si="3"/>
        <v>1</v>
      </c>
      <c r="AH38" s="11">
        <f t="shared" si="4"/>
        <v>1</v>
      </c>
      <c r="AI38" s="6">
        <f t="shared" si="11"/>
        <v>0</v>
      </c>
      <c r="AJ38" s="6">
        <f t="shared" si="12"/>
        <v>10000</v>
      </c>
      <c r="AK38" s="6">
        <f t="shared" si="13"/>
        <v>0</v>
      </c>
      <c r="AL38" s="6">
        <f t="shared" si="14"/>
        <v>250</v>
      </c>
      <c r="AM38" s="2"/>
      <c r="AN38" s="2"/>
      <c r="AO38" s="2"/>
      <c r="AP38" s="2"/>
      <c r="AQ38" s="30">
        <f t="shared" si="5"/>
        <v>43831</v>
      </c>
    </row>
    <row r="39" spans="1:43">
      <c r="A39">
        <f>Calcs!A89</f>
        <v>66</v>
      </c>
      <c r="B39" s="30">
        <f>Calcs!B89</f>
        <v>43835</v>
      </c>
      <c r="C39" s="6">
        <f>MAX(1,Calcs!AM89)</f>
        <v>1</v>
      </c>
      <c r="D39" s="6">
        <f>MAX(1,Calcs!BA89)</f>
        <v>1</v>
      </c>
      <c r="E39" s="6">
        <f>MAX(1,Calcs!BB89)</f>
        <v>1</v>
      </c>
      <c r="F39" s="6">
        <f>MAX(1,Calcs!AZ89)</f>
        <v>1</v>
      </c>
      <c r="G39" s="6">
        <f t="shared" si="1"/>
        <v>1</v>
      </c>
      <c r="H39" s="6">
        <f>MAX(1,Calcs!AP89)</f>
        <v>1</v>
      </c>
      <c r="I39" s="6">
        <f>MAX(1,Calcs!AO89)</f>
        <v>1</v>
      </c>
      <c r="J39" s="6">
        <f t="shared" si="2"/>
        <v>1</v>
      </c>
      <c r="K39" s="6">
        <f>MAX(1,Calcs!BE89)</f>
        <v>1</v>
      </c>
      <c r="L39" s="6">
        <f>MAX(1,Calcs!BF89)</f>
        <v>1</v>
      </c>
      <c r="M39" s="33">
        <f>Calcs!G89</f>
        <v>2.5</v>
      </c>
      <c r="N39" s="180">
        <f>Calcs!BI89</f>
        <v>1</v>
      </c>
      <c r="O39" s="33">
        <f t="shared" si="6"/>
        <v>2.5</v>
      </c>
      <c r="P39" s="33"/>
      <c r="Q39" s="33"/>
      <c r="R39" s="33"/>
      <c r="S39" s="30">
        <f t="shared" si="0"/>
        <v>43835</v>
      </c>
      <c r="T39" s="2"/>
      <c r="U39" s="2"/>
      <c r="V39" s="2"/>
      <c r="W39" s="2"/>
      <c r="X39" s="2"/>
      <c r="Y39" s="2"/>
      <c r="Z39" s="11">
        <f t="shared" si="7"/>
        <v>1</v>
      </c>
      <c r="AA39" s="11"/>
      <c r="AB39" s="11"/>
      <c r="AC39" s="11"/>
      <c r="AD39" s="11">
        <f t="shared" si="8"/>
        <v>1</v>
      </c>
      <c r="AE39" s="11">
        <f t="shared" si="9"/>
        <v>1</v>
      </c>
      <c r="AF39" s="11">
        <f t="shared" si="10"/>
        <v>1</v>
      </c>
      <c r="AG39" s="11">
        <f t="shared" si="3"/>
        <v>1</v>
      </c>
      <c r="AH39" s="11">
        <f t="shared" si="4"/>
        <v>1</v>
      </c>
      <c r="AI39" s="6">
        <f t="shared" si="11"/>
        <v>0</v>
      </c>
      <c r="AJ39" s="6">
        <f t="shared" si="12"/>
        <v>10000</v>
      </c>
      <c r="AK39" s="6">
        <f t="shared" si="13"/>
        <v>0</v>
      </c>
      <c r="AL39" s="6">
        <f t="shared" si="14"/>
        <v>250</v>
      </c>
      <c r="AM39" s="2"/>
      <c r="AN39" s="2"/>
      <c r="AO39" s="2"/>
      <c r="AP39" s="2"/>
      <c r="AQ39" s="30">
        <f t="shared" si="5"/>
        <v>43831</v>
      </c>
    </row>
    <row r="40" spans="1:43">
      <c r="A40">
        <f>Calcs!A90</f>
        <v>67</v>
      </c>
      <c r="B40" s="30">
        <f>Calcs!B90</f>
        <v>43836</v>
      </c>
      <c r="C40" s="6">
        <f>MAX(1,Calcs!AM90)</f>
        <v>1</v>
      </c>
      <c r="D40" s="6">
        <f>MAX(1,Calcs!BA90)</f>
        <v>1</v>
      </c>
      <c r="E40" s="6">
        <f>MAX(1,Calcs!BB90)</f>
        <v>1</v>
      </c>
      <c r="F40" s="6">
        <f>MAX(1,Calcs!AZ90)</f>
        <v>1</v>
      </c>
      <c r="G40" s="6">
        <f t="shared" si="1"/>
        <v>1</v>
      </c>
      <c r="H40" s="6">
        <f>MAX(1,Calcs!AP90)</f>
        <v>1</v>
      </c>
      <c r="I40" s="6">
        <f>MAX(1,Calcs!AO90)</f>
        <v>1</v>
      </c>
      <c r="J40" s="6">
        <f t="shared" si="2"/>
        <v>1</v>
      </c>
      <c r="K40" s="6">
        <f>MAX(1,Calcs!BE90)</f>
        <v>1</v>
      </c>
      <c r="L40" s="6">
        <f>MAX(1,Calcs!BF90)</f>
        <v>1</v>
      </c>
      <c r="M40" s="33">
        <f>Calcs!G90</f>
        <v>2.5</v>
      </c>
      <c r="N40" s="180">
        <f>Calcs!BI90</f>
        <v>1</v>
      </c>
      <c r="O40" s="33">
        <f t="shared" si="6"/>
        <v>2.5</v>
      </c>
      <c r="P40" s="33"/>
      <c r="Q40" s="33"/>
      <c r="R40" s="33"/>
      <c r="S40" s="30">
        <f t="shared" si="0"/>
        <v>43836</v>
      </c>
      <c r="T40" s="2"/>
      <c r="U40" s="2"/>
      <c r="V40" s="2"/>
      <c r="W40" s="2"/>
      <c r="X40" s="2"/>
      <c r="Y40" s="2"/>
      <c r="Z40" s="11">
        <f t="shared" si="7"/>
        <v>1</v>
      </c>
      <c r="AA40" s="11"/>
      <c r="AB40" s="11"/>
      <c r="AC40" s="11"/>
      <c r="AD40" s="11">
        <f t="shared" si="8"/>
        <v>1</v>
      </c>
      <c r="AE40" s="11">
        <f t="shared" si="9"/>
        <v>1</v>
      </c>
      <c r="AF40" s="11">
        <f t="shared" si="10"/>
        <v>1</v>
      </c>
      <c r="AG40" s="11">
        <f t="shared" si="3"/>
        <v>1</v>
      </c>
      <c r="AH40" s="11">
        <f t="shared" si="4"/>
        <v>1</v>
      </c>
      <c r="AI40" s="6">
        <f t="shared" si="11"/>
        <v>0</v>
      </c>
      <c r="AJ40" s="6">
        <f t="shared" si="12"/>
        <v>10000</v>
      </c>
      <c r="AK40" s="6">
        <f t="shared" si="13"/>
        <v>0</v>
      </c>
      <c r="AL40" s="6">
        <f t="shared" si="14"/>
        <v>250</v>
      </c>
      <c r="AM40" s="2"/>
      <c r="AN40" s="2"/>
      <c r="AO40" s="2"/>
      <c r="AP40" s="2"/>
      <c r="AQ40" s="30">
        <f t="shared" si="5"/>
        <v>43831</v>
      </c>
    </row>
    <row r="41" spans="1:43">
      <c r="A41">
        <f>Calcs!A91</f>
        <v>68</v>
      </c>
      <c r="B41" s="30">
        <f>Calcs!B91</f>
        <v>43837</v>
      </c>
      <c r="C41" s="6">
        <f>MAX(1,Calcs!AM91)</f>
        <v>1</v>
      </c>
      <c r="D41" s="6">
        <f>MAX(1,Calcs!BA91)</f>
        <v>1</v>
      </c>
      <c r="E41" s="6">
        <f>MAX(1,Calcs!BB91)</f>
        <v>1</v>
      </c>
      <c r="F41" s="6">
        <f>MAX(1,Calcs!AZ91)</f>
        <v>1</v>
      </c>
      <c r="G41" s="6">
        <f t="shared" si="1"/>
        <v>1</v>
      </c>
      <c r="H41" s="6">
        <f>MAX(1,Calcs!AP91)</f>
        <v>1</v>
      </c>
      <c r="I41" s="6">
        <f>MAX(1,Calcs!AO91)</f>
        <v>1</v>
      </c>
      <c r="J41" s="6">
        <f t="shared" si="2"/>
        <v>1</v>
      </c>
      <c r="K41" s="6">
        <f>MAX(1,Calcs!BE91)</f>
        <v>1</v>
      </c>
      <c r="L41" s="6">
        <f>MAX(1,Calcs!BF91)</f>
        <v>1</v>
      </c>
      <c r="M41" s="33">
        <f>Calcs!G91</f>
        <v>2.5</v>
      </c>
      <c r="N41" s="180">
        <f>Calcs!BI91</f>
        <v>1</v>
      </c>
      <c r="O41" s="33">
        <f t="shared" si="6"/>
        <v>2.5</v>
      </c>
      <c r="P41" s="33"/>
      <c r="Q41" s="33"/>
      <c r="R41" s="33"/>
      <c r="S41" s="30">
        <f t="shared" si="0"/>
        <v>43837</v>
      </c>
      <c r="T41" s="2"/>
      <c r="U41" s="2"/>
      <c r="V41" s="2"/>
      <c r="W41" s="2"/>
      <c r="X41" s="2"/>
      <c r="Y41" s="2"/>
      <c r="Z41" s="11">
        <f t="shared" si="7"/>
        <v>1</v>
      </c>
      <c r="AA41" s="11"/>
      <c r="AB41" s="11"/>
      <c r="AC41" s="11"/>
      <c r="AD41" s="11">
        <f t="shared" si="8"/>
        <v>1</v>
      </c>
      <c r="AE41" s="11">
        <f t="shared" si="9"/>
        <v>1</v>
      </c>
      <c r="AF41" s="11">
        <f t="shared" si="10"/>
        <v>1</v>
      </c>
      <c r="AG41" s="11">
        <f t="shared" si="3"/>
        <v>1</v>
      </c>
      <c r="AH41" s="11">
        <f t="shared" si="4"/>
        <v>1</v>
      </c>
      <c r="AI41" s="6">
        <f t="shared" si="11"/>
        <v>0</v>
      </c>
      <c r="AJ41" s="6">
        <f t="shared" si="12"/>
        <v>10000</v>
      </c>
      <c r="AK41" s="6">
        <f t="shared" si="13"/>
        <v>0</v>
      </c>
      <c r="AL41" s="6">
        <f t="shared" si="14"/>
        <v>250</v>
      </c>
      <c r="AM41" s="2"/>
      <c r="AN41" s="2"/>
      <c r="AO41" s="2"/>
      <c r="AP41" s="2"/>
      <c r="AQ41" s="30">
        <f t="shared" si="5"/>
        <v>43831</v>
      </c>
    </row>
    <row r="42" spans="1:43">
      <c r="A42">
        <f>Calcs!A92</f>
        <v>69</v>
      </c>
      <c r="B42" s="30">
        <f>Calcs!B92</f>
        <v>43838</v>
      </c>
      <c r="C42" s="6">
        <f>MAX(1,Calcs!AM92)</f>
        <v>1</v>
      </c>
      <c r="D42" s="6">
        <f>MAX(1,Calcs!BA92)</f>
        <v>1</v>
      </c>
      <c r="E42" s="6">
        <f>MAX(1,Calcs!BB92)</f>
        <v>1</v>
      </c>
      <c r="F42" s="6">
        <f>MAX(1,Calcs!AZ92)</f>
        <v>1</v>
      </c>
      <c r="G42" s="6">
        <f t="shared" si="1"/>
        <v>1</v>
      </c>
      <c r="H42" s="6">
        <f>MAX(1,Calcs!AP92)</f>
        <v>1</v>
      </c>
      <c r="I42" s="6">
        <f>MAX(1,Calcs!AO92)</f>
        <v>1</v>
      </c>
      <c r="J42" s="6">
        <f t="shared" si="2"/>
        <v>1</v>
      </c>
      <c r="K42" s="6">
        <f>MAX(1,Calcs!BE92)</f>
        <v>1</v>
      </c>
      <c r="L42" s="6">
        <f>MAX(1,Calcs!BF92)</f>
        <v>1</v>
      </c>
      <c r="M42" s="33">
        <f>Calcs!G92</f>
        <v>2.5</v>
      </c>
      <c r="N42" s="180">
        <f>Calcs!BI92</f>
        <v>1</v>
      </c>
      <c r="O42" s="33">
        <f t="shared" si="6"/>
        <v>2.5</v>
      </c>
      <c r="P42" s="33"/>
      <c r="Q42" s="33"/>
      <c r="R42" s="33"/>
      <c r="S42" s="30">
        <f t="shared" si="0"/>
        <v>43838</v>
      </c>
      <c r="T42" s="2"/>
      <c r="U42" s="2"/>
      <c r="V42" s="2"/>
      <c r="W42" s="2"/>
      <c r="X42" s="2"/>
      <c r="Y42" s="2"/>
      <c r="Z42" s="11">
        <f t="shared" si="7"/>
        <v>1</v>
      </c>
      <c r="AA42" s="11"/>
      <c r="AB42" s="11"/>
      <c r="AC42" s="11"/>
      <c r="AD42" s="11">
        <f t="shared" si="8"/>
        <v>1</v>
      </c>
      <c r="AE42" s="11">
        <f t="shared" si="9"/>
        <v>1</v>
      </c>
      <c r="AF42" s="11">
        <f t="shared" si="10"/>
        <v>1</v>
      </c>
      <c r="AG42" s="11">
        <f t="shared" si="3"/>
        <v>1</v>
      </c>
      <c r="AH42" s="11">
        <f t="shared" si="4"/>
        <v>1</v>
      </c>
      <c r="AI42" s="6">
        <f t="shared" si="11"/>
        <v>0</v>
      </c>
      <c r="AJ42" s="6">
        <f t="shared" si="12"/>
        <v>10000</v>
      </c>
      <c r="AK42" s="6">
        <f t="shared" si="13"/>
        <v>0</v>
      </c>
      <c r="AL42" s="6">
        <f t="shared" si="14"/>
        <v>250</v>
      </c>
      <c r="AM42" s="2"/>
      <c r="AN42" s="2"/>
      <c r="AO42" s="2"/>
      <c r="AP42" s="2"/>
      <c r="AQ42" s="30">
        <f t="shared" si="5"/>
        <v>43831</v>
      </c>
    </row>
    <row r="43" spans="1:43">
      <c r="A43">
        <f>Calcs!A93</f>
        <v>70</v>
      </c>
      <c r="B43" s="30">
        <f>Calcs!B93</f>
        <v>43839</v>
      </c>
      <c r="C43" s="6">
        <f>MAX(1,Calcs!AM93)</f>
        <v>1</v>
      </c>
      <c r="D43" s="6">
        <f>MAX(1,Calcs!BA93)</f>
        <v>1</v>
      </c>
      <c r="E43" s="6">
        <f>MAX(1,Calcs!BB93)</f>
        <v>1</v>
      </c>
      <c r="F43" s="6">
        <f>MAX(1,Calcs!AZ93)</f>
        <v>1</v>
      </c>
      <c r="G43" s="6">
        <f t="shared" si="1"/>
        <v>1</v>
      </c>
      <c r="H43" s="6">
        <f>MAX(1,Calcs!AP93)</f>
        <v>1</v>
      </c>
      <c r="I43" s="6">
        <f>MAX(1,Calcs!AO93)</f>
        <v>1</v>
      </c>
      <c r="J43" s="6">
        <f t="shared" si="2"/>
        <v>1</v>
      </c>
      <c r="K43" s="6">
        <f>MAX(1,Calcs!BE93)</f>
        <v>1</v>
      </c>
      <c r="L43" s="6">
        <f>MAX(1,Calcs!BF93)</f>
        <v>1</v>
      </c>
      <c r="M43" s="33">
        <f>Calcs!G93</f>
        <v>2.5</v>
      </c>
      <c r="N43" s="180">
        <f>Calcs!BI93</f>
        <v>1</v>
      </c>
      <c r="O43" s="33">
        <f t="shared" si="6"/>
        <v>2.5</v>
      </c>
      <c r="P43" s="33"/>
      <c r="Q43" s="33"/>
      <c r="R43" s="33"/>
      <c r="S43" s="30">
        <f t="shared" si="0"/>
        <v>43839</v>
      </c>
      <c r="T43" s="2"/>
      <c r="U43" s="2"/>
      <c r="V43" s="2"/>
      <c r="W43" s="2"/>
      <c r="X43" s="2"/>
      <c r="Y43" s="2"/>
      <c r="Z43" s="11">
        <f t="shared" si="7"/>
        <v>1</v>
      </c>
      <c r="AA43" s="11"/>
      <c r="AB43" s="11"/>
      <c r="AC43" s="11"/>
      <c r="AD43" s="11">
        <f t="shared" si="8"/>
        <v>1</v>
      </c>
      <c r="AE43" s="11">
        <f t="shared" si="9"/>
        <v>1</v>
      </c>
      <c r="AF43" s="11">
        <f t="shared" si="10"/>
        <v>1</v>
      </c>
      <c r="AG43" s="11">
        <f t="shared" si="3"/>
        <v>1</v>
      </c>
      <c r="AH43" s="11">
        <f t="shared" si="4"/>
        <v>1</v>
      </c>
      <c r="AI43" s="6">
        <f t="shared" si="11"/>
        <v>0</v>
      </c>
      <c r="AJ43" s="6">
        <f t="shared" si="12"/>
        <v>10000</v>
      </c>
      <c r="AK43" s="6">
        <f t="shared" si="13"/>
        <v>0</v>
      </c>
      <c r="AL43" s="6">
        <f t="shared" si="14"/>
        <v>250</v>
      </c>
      <c r="AM43" s="2"/>
      <c r="AN43" s="2"/>
      <c r="AO43" s="2"/>
      <c r="AP43" s="2"/>
      <c r="AQ43" s="30">
        <f t="shared" si="5"/>
        <v>43831</v>
      </c>
    </row>
    <row r="44" spans="1:43">
      <c r="A44">
        <f>Calcs!A94</f>
        <v>71</v>
      </c>
      <c r="B44" s="30">
        <f>Calcs!B94</f>
        <v>43840</v>
      </c>
      <c r="C44" s="6">
        <f>MAX(1,Calcs!AM94)</f>
        <v>1</v>
      </c>
      <c r="D44" s="6">
        <f>MAX(1,Calcs!BA94)</f>
        <v>1</v>
      </c>
      <c r="E44" s="6">
        <f>MAX(1,Calcs!BB94)</f>
        <v>1</v>
      </c>
      <c r="F44" s="6">
        <f>MAX(1,Calcs!AZ94)</f>
        <v>1</v>
      </c>
      <c r="G44" s="6">
        <f t="shared" si="1"/>
        <v>1</v>
      </c>
      <c r="H44" s="6">
        <f>MAX(1,Calcs!AP94)</f>
        <v>1</v>
      </c>
      <c r="I44" s="6">
        <f>MAX(1,Calcs!AO94)</f>
        <v>1</v>
      </c>
      <c r="J44" s="6">
        <f t="shared" si="2"/>
        <v>1</v>
      </c>
      <c r="K44" s="6">
        <f>MAX(1,Calcs!BE94)</f>
        <v>1</v>
      </c>
      <c r="L44" s="6">
        <f>MAX(1,Calcs!BF94)</f>
        <v>1</v>
      </c>
      <c r="M44" s="33">
        <f>Calcs!G94</f>
        <v>2.5</v>
      </c>
      <c r="N44" s="180">
        <f>Calcs!BI94</f>
        <v>1</v>
      </c>
      <c r="O44" s="33">
        <f t="shared" si="6"/>
        <v>2.5</v>
      </c>
      <c r="P44" s="33"/>
      <c r="Q44" s="33"/>
      <c r="R44" s="33"/>
      <c r="S44" s="30">
        <f t="shared" si="0"/>
        <v>43840</v>
      </c>
      <c r="T44" s="2"/>
      <c r="U44" s="2"/>
      <c r="V44" s="2"/>
      <c r="W44" s="2"/>
      <c r="X44" s="2"/>
      <c r="Y44" s="2"/>
      <c r="Z44" s="11">
        <f t="shared" si="7"/>
        <v>1</v>
      </c>
      <c r="AA44" s="11"/>
      <c r="AB44" s="11"/>
      <c r="AC44" s="11"/>
      <c r="AD44" s="11">
        <f t="shared" si="8"/>
        <v>1</v>
      </c>
      <c r="AE44" s="11">
        <f t="shared" si="9"/>
        <v>1</v>
      </c>
      <c r="AF44" s="11">
        <f t="shared" si="10"/>
        <v>1</v>
      </c>
      <c r="AG44" s="11">
        <f t="shared" si="3"/>
        <v>1</v>
      </c>
      <c r="AH44" s="11">
        <f t="shared" si="4"/>
        <v>1</v>
      </c>
      <c r="AI44" s="6">
        <f t="shared" si="11"/>
        <v>0</v>
      </c>
      <c r="AJ44" s="6">
        <f t="shared" si="12"/>
        <v>10000</v>
      </c>
      <c r="AK44" s="6">
        <f t="shared" si="13"/>
        <v>0</v>
      </c>
      <c r="AL44" s="6">
        <f t="shared" si="14"/>
        <v>250</v>
      </c>
      <c r="AM44" s="2"/>
      <c r="AN44" s="2"/>
      <c r="AO44" s="2"/>
      <c r="AP44" s="2"/>
      <c r="AQ44" s="30">
        <f t="shared" si="5"/>
        <v>43831</v>
      </c>
    </row>
    <row r="45" spans="1:43">
      <c r="A45">
        <f>Calcs!A95</f>
        <v>72</v>
      </c>
      <c r="B45" s="30">
        <f>Calcs!B95</f>
        <v>43841</v>
      </c>
      <c r="C45" s="6">
        <f>MAX(1,Calcs!AM95)</f>
        <v>1</v>
      </c>
      <c r="D45" s="6">
        <f>MAX(1,Calcs!BA95)</f>
        <v>1</v>
      </c>
      <c r="E45" s="6">
        <f>MAX(1,Calcs!BB95)</f>
        <v>1</v>
      </c>
      <c r="F45" s="6">
        <f>MAX(1,Calcs!AZ95)</f>
        <v>1</v>
      </c>
      <c r="G45" s="6">
        <f t="shared" si="1"/>
        <v>1</v>
      </c>
      <c r="H45" s="6">
        <f>MAX(1,Calcs!AP95)</f>
        <v>1</v>
      </c>
      <c r="I45" s="6">
        <f>MAX(1,Calcs!AO95)</f>
        <v>1</v>
      </c>
      <c r="J45" s="6">
        <f t="shared" si="2"/>
        <v>1</v>
      </c>
      <c r="K45" s="6">
        <f>MAX(1,Calcs!BE95)</f>
        <v>1</v>
      </c>
      <c r="L45" s="6">
        <f>MAX(1,Calcs!BF95)</f>
        <v>1</v>
      </c>
      <c r="M45" s="33">
        <f>Calcs!G95</f>
        <v>2.5</v>
      </c>
      <c r="N45" s="180">
        <f>Calcs!BI95</f>
        <v>1</v>
      </c>
      <c r="O45" s="33">
        <f t="shared" si="6"/>
        <v>2.5</v>
      </c>
      <c r="P45" s="33"/>
      <c r="Q45" s="33"/>
      <c r="R45" s="33"/>
      <c r="S45" s="30">
        <f t="shared" si="0"/>
        <v>43841</v>
      </c>
      <c r="T45" s="2"/>
      <c r="U45" s="2"/>
      <c r="V45" s="2"/>
      <c r="W45" s="2"/>
      <c r="X45" s="2"/>
      <c r="Y45" s="2"/>
      <c r="Z45" s="11">
        <f t="shared" si="7"/>
        <v>1</v>
      </c>
      <c r="AA45" s="11"/>
      <c r="AB45" s="11"/>
      <c r="AC45" s="11"/>
      <c r="AD45" s="11">
        <f t="shared" si="8"/>
        <v>1</v>
      </c>
      <c r="AE45" s="11">
        <f t="shared" si="9"/>
        <v>1</v>
      </c>
      <c r="AF45" s="11">
        <f t="shared" si="10"/>
        <v>1</v>
      </c>
      <c r="AG45" s="11">
        <f t="shared" si="3"/>
        <v>1</v>
      </c>
      <c r="AH45" s="11">
        <f t="shared" si="4"/>
        <v>1</v>
      </c>
      <c r="AI45" s="6">
        <f t="shared" si="11"/>
        <v>0</v>
      </c>
      <c r="AJ45" s="6">
        <f t="shared" si="12"/>
        <v>10000</v>
      </c>
      <c r="AK45" s="6">
        <f t="shared" si="13"/>
        <v>0</v>
      </c>
      <c r="AL45" s="6">
        <f t="shared" si="14"/>
        <v>250</v>
      </c>
      <c r="AM45" s="2"/>
      <c r="AN45" s="2"/>
      <c r="AO45" s="2"/>
      <c r="AP45" s="2"/>
      <c r="AQ45" s="30">
        <f t="shared" si="5"/>
        <v>43831</v>
      </c>
    </row>
    <row r="46" spans="1:43">
      <c r="A46">
        <f>Calcs!A96</f>
        <v>73</v>
      </c>
      <c r="B46" s="30">
        <f>Calcs!B96</f>
        <v>43842</v>
      </c>
      <c r="C46" s="6">
        <f>MAX(1,Calcs!AM96)</f>
        <v>1</v>
      </c>
      <c r="D46" s="6">
        <f>MAX(1,Calcs!BA96)</f>
        <v>1</v>
      </c>
      <c r="E46" s="6">
        <f>MAX(1,Calcs!BB96)</f>
        <v>1</v>
      </c>
      <c r="F46" s="6">
        <f>MAX(1,Calcs!AZ96)</f>
        <v>1</v>
      </c>
      <c r="G46" s="6">
        <f t="shared" si="1"/>
        <v>1</v>
      </c>
      <c r="H46" s="6">
        <f>MAX(1,Calcs!AP96)</f>
        <v>1</v>
      </c>
      <c r="I46" s="6">
        <f>MAX(1,Calcs!AO96)</f>
        <v>1</v>
      </c>
      <c r="J46" s="6">
        <f t="shared" si="2"/>
        <v>1</v>
      </c>
      <c r="K46" s="6">
        <f>MAX(1,Calcs!BE96)</f>
        <v>1</v>
      </c>
      <c r="L46" s="6">
        <f>MAX(1,Calcs!BF96)</f>
        <v>1</v>
      </c>
      <c r="M46" s="33">
        <f>Calcs!G96</f>
        <v>2.5</v>
      </c>
      <c r="N46" s="180">
        <f>Calcs!BI96</f>
        <v>1</v>
      </c>
      <c r="O46" s="33">
        <f t="shared" si="6"/>
        <v>2.5</v>
      </c>
      <c r="P46" s="33"/>
      <c r="Q46" s="33"/>
      <c r="R46" s="33"/>
      <c r="S46" s="30">
        <f t="shared" si="0"/>
        <v>43842</v>
      </c>
      <c r="T46" s="2"/>
      <c r="U46" s="2"/>
      <c r="V46" s="2"/>
      <c r="W46" s="2"/>
      <c r="X46" s="2"/>
      <c r="Y46" s="2"/>
      <c r="Z46" s="11">
        <f t="shared" si="7"/>
        <v>1</v>
      </c>
      <c r="AA46" s="11"/>
      <c r="AB46" s="11"/>
      <c r="AC46" s="11"/>
      <c r="AD46" s="11">
        <f t="shared" si="8"/>
        <v>1</v>
      </c>
      <c r="AE46" s="11">
        <f t="shared" si="9"/>
        <v>1</v>
      </c>
      <c r="AF46" s="11">
        <f t="shared" si="10"/>
        <v>1</v>
      </c>
      <c r="AG46" s="11">
        <f t="shared" si="3"/>
        <v>1</v>
      </c>
      <c r="AH46" s="11">
        <f t="shared" si="4"/>
        <v>1</v>
      </c>
      <c r="AI46" s="6">
        <f t="shared" si="11"/>
        <v>0</v>
      </c>
      <c r="AJ46" s="6">
        <f t="shared" si="12"/>
        <v>10000</v>
      </c>
      <c r="AK46" s="6">
        <f t="shared" si="13"/>
        <v>0</v>
      </c>
      <c r="AL46" s="6">
        <f t="shared" si="14"/>
        <v>250</v>
      </c>
      <c r="AM46" s="2"/>
      <c r="AN46" s="2"/>
      <c r="AO46" s="2"/>
      <c r="AP46" s="2"/>
      <c r="AQ46" s="30">
        <f t="shared" si="5"/>
        <v>43831</v>
      </c>
    </row>
    <row r="47" spans="1:43">
      <c r="A47">
        <f>Calcs!A97</f>
        <v>74</v>
      </c>
      <c r="B47" s="30">
        <f>Calcs!B97</f>
        <v>43843</v>
      </c>
      <c r="C47" s="6">
        <f>MAX(1,Calcs!AM97)</f>
        <v>1</v>
      </c>
      <c r="D47" s="6">
        <f>MAX(1,Calcs!BA97)</f>
        <v>1</v>
      </c>
      <c r="E47" s="6">
        <f>MAX(1,Calcs!BB97)</f>
        <v>1</v>
      </c>
      <c r="F47" s="6">
        <f>MAX(1,Calcs!AZ97)</f>
        <v>1</v>
      </c>
      <c r="G47" s="6">
        <f t="shared" si="1"/>
        <v>1</v>
      </c>
      <c r="H47" s="6">
        <f>MAX(1,Calcs!AP97)</f>
        <v>1</v>
      </c>
      <c r="I47" s="6">
        <f>MAX(1,Calcs!AO97)</f>
        <v>1</v>
      </c>
      <c r="J47" s="6">
        <f t="shared" si="2"/>
        <v>1</v>
      </c>
      <c r="K47" s="6">
        <f>MAX(1,Calcs!BE97)</f>
        <v>1</v>
      </c>
      <c r="L47" s="6">
        <f>MAX(1,Calcs!BF97)</f>
        <v>1</v>
      </c>
      <c r="M47" s="33">
        <f>Calcs!G97</f>
        <v>2.5</v>
      </c>
      <c r="N47" s="180">
        <f>Calcs!BI97</f>
        <v>1</v>
      </c>
      <c r="O47" s="33">
        <f t="shared" si="6"/>
        <v>2.5</v>
      </c>
      <c r="P47" s="33"/>
      <c r="Q47" s="33"/>
      <c r="R47" s="33"/>
      <c r="S47" s="30">
        <f t="shared" si="0"/>
        <v>43843</v>
      </c>
      <c r="T47" s="2"/>
      <c r="U47" s="2"/>
      <c r="V47" s="2"/>
      <c r="W47" s="2"/>
      <c r="X47" s="2"/>
      <c r="Y47" s="2"/>
      <c r="Z47" s="11">
        <f t="shared" si="7"/>
        <v>1</v>
      </c>
      <c r="AA47" s="11"/>
      <c r="AB47" s="11"/>
      <c r="AC47" s="11"/>
      <c r="AD47" s="11">
        <f t="shared" si="8"/>
        <v>1</v>
      </c>
      <c r="AE47" s="11">
        <f t="shared" si="9"/>
        <v>1</v>
      </c>
      <c r="AF47" s="11">
        <f t="shared" si="10"/>
        <v>1</v>
      </c>
      <c r="AG47" s="11">
        <f t="shared" si="3"/>
        <v>1</v>
      </c>
      <c r="AH47" s="11">
        <f t="shared" si="4"/>
        <v>1</v>
      </c>
      <c r="AI47" s="6">
        <f t="shared" si="11"/>
        <v>0</v>
      </c>
      <c r="AJ47" s="6">
        <f t="shared" si="12"/>
        <v>10000</v>
      </c>
      <c r="AK47" s="6">
        <f t="shared" si="13"/>
        <v>0</v>
      </c>
      <c r="AL47" s="6">
        <f t="shared" si="14"/>
        <v>250</v>
      </c>
      <c r="AM47" s="2"/>
      <c r="AN47" s="2"/>
      <c r="AO47" s="2"/>
      <c r="AP47" s="2"/>
      <c r="AQ47" s="30">
        <f t="shared" si="5"/>
        <v>43831</v>
      </c>
    </row>
    <row r="48" spans="1:43">
      <c r="A48">
        <f>Calcs!A98</f>
        <v>75</v>
      </c>
      <c r="B48" s="30">
        <f>Calcs!B98</f>
        <v>43844</v>
      </c>
      <c r="C48" s="6">
        <f>MAX(1,Calcs!AM98)</f>
        <v>1</v>
      </c>
      <c r="D48" s="6">
        <f>MAX(1,Calcs!BA98)</f>
        <v>1</v>
      </c>
      <c r="E48" s="6">
        <f>MAX(1,Calcs!BB98)</f>
        <v>1</v>
      </c>
      <c r="F48" s="6">
        <f>MAX(1,Calcs!AZ98)</f>
        <v>1</v>
      </c>
      <c r="G48" s="6">
        <f t="shared" si="1"/>
        <v>1</v>
      </c>
      <c r="H48" s="6">
        <f>MAX(1,Calcs!AP98)</f>
        <v>1</v>
      </c>
      <c r="I48" s="6">
        <f>MAX(1,Calcs!AO98)</f>
        <v>1</v>
      </c>
      <c r="J48" s="6">
        <f t="shared" si="2"/>
        <v>1</v>
      </c>
      <c r="K48" s="6">
        <f>MAX(1,Calcs!BE98)</f>
        <v>1</v>
      </c>
      <c r="L48" s="6">
        <f>MAX(1,Calcs!BF98)</f>
        <v>1</v>
      </c>
      <c r="M48" s="33">
        <f>Calcs!G98</f>
        <v>2.5</v>
      </c>
      <c r="N48" s="180">
        <f>Calcs!BI98</f>
        <v>1</v>
      </c>
      <c r="O48" s="33">
        <f t="shared" si="6"/>
        <v>2.5</v>
      </c>
      <c r="P48" s="33"/>
      <c r="Q48" s="33"/>
      <c r="R48" s="33"/>
      <c r="S48" s="30">
        <f t="shared" si="0"/>
        <v>43844</v>
      </c>
      <c r="T48" s="2"/>
      <c r="U48" s="2"/>
      <c r="V48" s="2"/>
      <c r="W48" s="2"/>
      <c r="X48" s="2"/>
      <c r="Y48" s="2"/>
      <c r="Z48" s="11">
        <f t="shared" si="7"/>
        <v>1</v>
      </c>
      <c r="AA48" s="11"/>
      <c r="AB48" s="11"/>
      <c r="AC48" s="11"/>
      <c r="AD48" s="11">
        <f t="shared" si="8"/>
        <v>1</v>
      </c>
      <c r="AE48" s="11">
        <f t="shared" si="9"/>
        <v>1</v>
      </c>
      <c r="AF48" s="11">
        <f t="shared" si="10"/>
        <v>1</v>
      </c>
      <c r="AG48" s="11">
        <f t="shared" si="3"/>
        <v>1</v>
      </c>
      <c r="AH48" s="11">
        <f t="shared" si="4"/>
        <v>1</v>
      </c>
      <c r="AI48" s="6">
        <f t="shared" si="11"/>
        <v>0</v>
      </c>
      <c r="AJ48" s="6">
        <f t="shared" si="12"/>
        <v>10000</v>
      </c>
      <c r="AK48" s="6">
        <f t="shared" si="13"/>
        <v>0</v>
      </c>
      <c r="AL48" s="6">
        <f t="shared" si="14"/>
        <v>250</v>
      </c>
      <c r="AM48" s="2"/>
      <c r="AN48" s="2"/>
      <c r="AO48" s="2"/>
      <c r="AP48" s="2"/>
      <c r="AQ48" s="30">
        <f t="shared" si="5"/>
        <v>43831</v>
      </c>
    </row>
    <row r="49" spans="1:43">
      <c r="A49">
        <f>Calcs!A99</f>
        <v>76</v>
      </c>
      <c r="B49" s="30">
        <f>Calcs!B99</f>
        <v>43845</v>
      </c>
      <c r="C49" s="6">
        <f>MAX(1,Calcs!AM99)</f>
        <v>10</v>
      </c>
      <c r="D49" s="6">
        <f>MAX(1,Calcs!BA99)</f>
        <v>1</v>
      </c>
      <c r="E49" s="6">
        <f>MAX(1,Calcs!BB99)</f>
        <v>10</v>
      </c>
      <c r="F49" s="6">
        <f>MAX(1,Calcs!AZ99)</f>
        <v>1</v>
      </c>
      <c r="G49" s="6">
        <f t="shared" si="1"/>
        <v>1</v>
      </c>
      <c r="H49" s="6">
        <f>MAX(1,Calcs!AP99)</f>
        <v>1</v>
      </c>
      <c r="I49" s="6">
        <f>MAX(1,Calcs!AO99)</f>
        <v>1</v>
      </c>
      <c r="J49" s="6">
        <f t="shared" si="2"/>
        <v>1</v>
      </c>
      <c r="K49" s="6">
        <f>MAX(1,Calcs!BE99)</f>
        <v>1</v>
      </c>
      <c r="L49" s="6">
        <f>MAX(1,Calcs!BF99)</f>
        <v>1</v>
      </c>
      <c r="M49" s="33">
        <f>Calcs!G99</f>
        <v>2.5</v>
      </c>
      <c r="N49" s="180">
        <f>Calcs!BI99</f>
        <v>0.9999986666666667</v>
      </c>
      <c r="O49" s="33">
        <f t="shared" si="6"/>
        <v>2.4999966666666666</v>
      </c>
      <c r="P49" s="33"/>
      <c r="Q49" s="33"/>
      <c r="R49" s="33"/>
      <c r="S49" s="30">
        <f t="shared" si="0"/>
        <v>43845</v>
      </c>
      <c r="T49" s="2"/>
      <c r="U49" s="2"/>
      <c r="V49" s="2"/>
      <c r="W49" s="2"/>
      <c r="X49" s="2"/>
      <c r="Y49" s="2"/>
      <c r="Z49" s="11">
        <f t="shared" si="7"/>
        <v>1</v>
      </c>
      <c r="AA49" s="11"/>
      <c r="AB49" s="11"/>
      <c r="AC49" s="11"/>
      <c r="AD49" s="11">
        <f t="shared" si="8"/>
        <v>1</v>
      </c>
      <c r="AE49" s="11">
        <f t="shared" si="9"/>
        <v>1</v>
      </c>
      <c r="AF49" s="11">
        <f t="shared" si="10"/>
        <v>1</v>
      </c>
      <c r="AG49" s="11">
        <f t="shared" si="3"/>
        <v>1</v>
      </c>
      <c r="AH49" s="11">
        <f t="shared" si="4"/>
        <v>1</v>
      </c>
      <c r="AI49" s="6">
        <f t="shared" si="11"/>
        <v>0</v>
      </c>
      <c r="AJ49" s="6">
        <f t="shared" si="12"/>
        <v>10000</v>
      </c>
      <c r="AK49" s="6">
        <f t="shared" si="13"/>
        <v>0</v>
      </c>
      <c r="AL49" s="6">
        <f t="shared" si="14"/>
        <v>250</v>
      </c>
      <c r="AM49" s="2"/>
      <c r="AN49" s="2"/>
      <c r="AO49" s="2"/>
      <c r="AP49" s="2"/>
      <c r="AQ49" s="30">
        <f t="shared" si="5"/>
        <v>43831</v>
      </c>
    </row>
    <row r="50" spans="1:43">
      <c r="A50">
        <f>Calcs!A100</f>
        <v>77</v>
      </c>
      <c r="B50" s="30">
        <f>Calcs!B100</f>
        <v>43846</v>
      </c>
      <c r="C50" s="6">
        <f>MAX(1,Calcs!AM100)</f>
        <v>12.330869804099574</v>
      </c>
      <c r="D50" s="6">
        <f>MAX(1,Calcs!BA100)</f>
        <v>1</v>
      </c>
      <c r="E50" s="6">
        <f>MAX(1,Calcs!BB100)</f>
        <v>12.330869804099574</v>
      </c>
      <c r="F50" s="6">
        <f>MAX(1,Calcs!AZ100)</f>
        <v>1</v>
      </c>
      <c r="G50" s="6">
        <f t="shared" si="1"/>
        <v>1</v>
      </c>
      <c r="H50" s="6">
        <f>MAX(1,Calcs!AP100)</f>
        <v>1</v>
      </c>
      <c r="I50" s="6">
        <f>MAX(1,Calcs!AO100)</f>
        <v>1</v>
      </c>
      <c r="J50" s="6">
        <f t="shared" si="2"/>
        <v>1</v>
      </c>
      <c r="K50" s="6">
        <f>MAX(1,Calcs!BE100)</f>
        <v>1</v>
      </c>
      <c r="L50" s="6">
        <f>MAX(1,Calcs!BF100)</f>
        <v>1</v>
      </c>
      <c r="M50" s="33">
        <f>Calcs!G100</f>
        <v>2.5</v>
      </c>
      <c r="N50" s="180">
        <f>Calcs!BI100</f>
        <v>0.99999835588402608</v>
      </c>
      <c r="O50" s="33">
        <f t="shared" si="6"/>
        <v>2.4999958897100654</v>
      </c>
      <c r="P50" s="33"/>
      <c r="Q50" s="33"/>
      <c r="R50" s="33"/>
      <c r="S50" s="30">
        <f t="shared" si="0"/>
        <v>43846</v>
      </c>
      <c r="T50" s="2"/>
      <c r="U50" s="2"/>
      <c r="V50" s="2"/>
      <c r="W50" s="2"/>
      <c r="X50" s="2"/>
      <c r="Y50" s="2"/>
      <c r="Z50" s="11">
        <f t="shared" si="7"/>
        <v>1</v>
      </c>
      <c r="AA50" s="11"/>
      <c r="AB50" s="11"/>
      <c r="AC50" s="11"/>
      <c r="AD50" s="11">
        <f t="shared" si="8"/>
        <v>1</v>
      </c>
      <c r="AE50" s="11">
        <f t="shared" si="9"/>
        <v>1</v>
      </c>
      <c r="AF50" s="11">
        <f t="shared" si="10"/>
        <v>1</v>
      </c>
      <c r="AG50" s="11">
        <f t="shared" si="3"/>
        <v>1</v>
      </c>
      <c r="AH50" s="11">
        <f t="shared" si="4"/>
        <v>1</v>
      </c>
      <c r="AI50" s="6">
        <f t="shared" si="11"/>
        <v>0</v>
      </c>
      <c r="AJ50" s="6">
        <f t="shared" si="12"/>
        <v>10000</v>
      </c>
      <c r="AK50" s="6">
        <f t="shared" si="13"/>
        <v>0</v>
      </c>
      <c r="AL50" s="6">
        <f t="shared" si="14"/>
        <v>250</v>
      </c>
      <c r="AM50" s="2"/>
      <c r="AN50" s="2"/>
      <c r="AO50" s="2"/>
      <c r="AP50" s="2"/>
      <c r="AQ50" s="30">
        <f t="shared" si="5"/>
        <v>43831</v>
      </c>
    </row>
    <row r="51" spans="1:43">
      <c r="A51">
        <f>Calcs!A101</f>
        <v>78</v>
      </c>
      <c r="B51" s="30">
        <f>Calcs!B101</f>
        <v>43847</v>
      </c>
      <c r="C51" s="6">
        <f>MAX(1,Calcs!AM101)</f>
        <v>15.205034568019904</v>
      </c>
      <c r="D51" s="6">
        <f>MAX(1,Calcs!BA101)</f>
        <v>1</v>
      </c>
      <c r="E51" s="6">
        <f>MAX(1,Calcs!BB101)</f>
        <v>15.205034568019904</v>
      </c>
      <c r="F51" s="6">
        <f>MAX(1,Calcs!AZ101)</f>
        <v>1</v>
      </c>
      <c r="G51" s="6">
        <f t="shared" si="1"/>
        <v>1</v>
      </c>
      <c r="H51" s="6">
        <f>MAX(1,Calcs!AP101)</f>
        <v>1</v>
      </c>
      <c r="I51" s="6">
        <f>MAX(1,Calcs!AO101)</f>
        <v>1</v>
      </c>
      <c r="J51" s="6">
        <f t="shared" si="2"/>
        <v>1</v>
      </c>
      <c r="K51" s="6">
        <f>MAX(1,Calcs!BE101)</f>
        <v>1</v>
      </c>
      <c r="L51" s="6">
        <f>MAX(1,Calcs!BF101)</f>
        <v>1</v>
      </c>
      <c r="M51" s="33">
        <f>Calcs!G101</f>
        <v>2.5</v>
      </c>
      <c r="N51" s="180">
        <f>Calcs!BI101</f>
        <v>0.99999797266205759</v>
      </c>
      <c r="O51" s="33">
        <f t="shared" si="6"/>
        <v>2.4999949316551442</v>
      </c>
      <c r="P51" s="33"/>
      <c r="Q51" s="33"/>
      <c r="R51" s="33"/>
      <c r="S51" s="30">
        <f t="shared" si="0"/>
        <v>43847</v>
      </c>
      <c r="T51" s="215">
        <v>1</v>
      </c>
      <c r="U51" s="215">
        <v>0</v>
      </c>
      <c r="V51" s="2"/>
      <c r="W51" s="2"/>
      <c r="X51" s="2"/>
      <c r="Y51" s="2"/>
      <c r="Z51" s="11">
        <f>IF(T51&lt;0,1,Z50+T51)</f>
        <v>2</v>
      </c>
      <c r="AA51" s="11"/>
      <c r="AB51" s="11"/>
      <c r="AC51" s="11"/>
      <c r="AD51" s="11">
        <f>IF(U51&lt;0,1,AD50+U51)</f>
        <v>1</v>
      </c>
      <c r="AE51" s="11">
        <f t="shared" si="9"/>
        <v>1</v>
      </c>
      <c r="AF51" s="11">
        <f t="shared" si="10"/>
        <v>1</v>
      </c>
      <c r="AG51" s="11">
        <f t="shared" si="3"/>
        <v>1</v>
      </c>
      <c r="AH51" s="11">
        <f t="shared" si="4"/>
        <v>1</v>
      </c>
      <c r="AI51" s="6">
        <f t="shared" si="11"/>
        <v>-1</v>
      </c>
      <c r="AJ51" s="6">
        <f t="shared" si="12"/>
        <v>9999</v>
      </c>
      <c r="AK51" s="6">
        <f t="shared" si="13"/>
        <v>0</v>
      </c>
      <c r="AL51" s="6">
        <f t="shared" si="14"/>
        <v>250</v>
      </c>
      <c r="AM51" s="2"/>
      <c r="AN51" s="2"/>
      <c r="AO51" s="2"/>
      <c r="AP51" s="2"/>
      <c r="AQ51" s="30">
        <f t="shared" si="5"/>
        <v>43847</v>
      </c>
    </row>
    <row r="52" spans="1:43">
      <c r="A52">
        <f>Calcs!A102</f>
        <v>79</v>
      </c>
      <c r="B52" s="30">
        <f>Calcs!B102</f>
        <v>43848</v>
      </c>
      <c r="C52" s="6">
        <f>MAX(1,Calcs!AM102)</f>
        <v>18.749128938412234</v>
      </c>
      <c r="D52" s="6">
        <f>MAX(1,Calcs!BA102)</f>
        <v>1</v>
      </c>
      <c r="E52" s="6">
        <f>MAX(1,Calcs!BB102)</f>
        <v>18.749128938412234</v>
      </c>
      <c r="F52" s="6">
        <f>MAX(1,Calcs!AZ102)</f>
        <v>1</v>
      </c>
      <c r="G52" s="6">
        <f t="shared" si="1"/>
        <v>1</v>
      </c>
      <c r="H52" s="6">
        <f>MAX(1,Calcs!AP102)</f>
        <v>1</v>
      </c>
      <c r="I52" s="6">
        <f>MAX(1,Calcs!AO102)</f>
        <v>1</v>
      </c>
      <c r="J52" s="6">
        <f t="shared" si="2"/>
        <v>1</v>
      </c>
      <c r="K52" s="6">
        <f>MAX(1,Calcs!BE102)</f>
        <v>1</v>
      </c>
      <c r="L52" s="6">
        <f>MAX(1,Calcs!BF102)</f>
        <v>1</v>
      </c>
      <c r="M52" s="33">
        <f>Calcs!G102</f>
        <v>2.5</v>
      </c>
      <c r="N52" s="180">
        <f>Calcs!BI102</f>
        <v>0.99999750011614152</v>
      </c>
      <c r="O52" s="33">
        <f t="shared" si="6"/>
        <v>2.4999937502903538</v>
      </c>
      <c r="P52" s="33"/>
      <c r="Q52" s="33"/>
      <c r="R52" s="33"/>
      <c r="S52" s="30">
        <f t="shared" si="0"/>
        <v>43848</v>
      </c>
      <c r="T52" s="215">
        <v>1</v>
      </c>
      <c r="U52" s="215">
        <v>0</v>
      </c>
      <c r="V52" s="2"/>
      <c r="W52" s="2"/>
      <c r="X52" s="2"/>
      <c r="Y52" s="2"/>
      <c r="Z52" s="11">
        <f t="shared" ref="Z52:Z64" si="15">IF(T52&lt;0,1,Z51+T52)</f>
        <v>3</v>
      </c>
      <c r="AA52" s="11"/>
      <c r="AB52" s="11"/>
      <c r="AC52" s="11"/>
      <c r="AD52" s="11">
        <f t="shared" ref="AD52:AD64" si="16">IF(U52&lt;0,1,AD51+U52)</f>
        <v>1</v>
      </c>
      <c r="AE52" s="11">
        <f t="shared" si="9"/>
        <v>1</v>
      </c>
      <c r="AF52" s="11">
        <f t="shared" si="10"/>
        <v>1</v>
      </c>
      <c r="AG52" s="11">
        <f t="shared" si="3"/>
        <v>1</v>
      </c>
      <c r="AH52" s="11">
        <f t="shared" si="4"/>
        <v>1</v>
      </c>
      <c r="AI52" s="6">
        <f t="shared" si="11"/>
        <v>-2</v>
      </c>
      <c r="AJ52" s="6">
        <f t="shared" si="12"/>
        <v>9998</v>
      </c>
      <c r="AK52" s="6">
        <f t="shared" si="13"/>
        <v>0</v>
      </c>
      <c r="AL52" s="6">
        <f t="shared" si="14"/>
        <v>250</v>
      </c>
      <c r="AM52" s="2"/>
      <c r="AN52" s="2"/>
      <c r="AO52" s="2"/>
      <c r="AP52" s="2"/>
      <c r="AQ52" s="30">
        <f t="shared" si="5"/>
        <v>43848</v>
      </c>
    </row>
    <row r="53" spans="1:43">
      <c r="A53">
        <f>Calcs!A103</f>
        <v>80</v>
      </c>
      <c r="B53" s="30">
        <f>Calcs!B103</f>
        <v>43849</v>
      </c>
      <c r="C53" s="6">
        <f>MAX(1,Calcs!AM103)</f>
        <v>23.119304250807726</v>
      </c>
      <c r="D53" s="6">
        <f>MAX(1,Calcs!BA103)</f>
        <v>1</v>
      </c>
      <c r="E53" s="6">
        <f>MAX(1,Calcs!BB103)</f>
        <v>23.119304250807726</v>
      </c>
      <c r="F53" s="6">
        <f>MAX(1,Calcs!AZ103)</f>
        <v>1</v>
      </c>
      <c r="G53" s="6">
        <f t="shared" si="1"/>
        <v>1</v>
      </c>
      <c r="H53" s="6">
        <f>MAX(1,Calcs!AP103)</f>
        <v>1</v>
      </c>
      <c r="I53" s="6">
        <f>MAX(1,Calcs!AO103)</f>
        <v>1</v>
      </c>
      <c r="J53" s="6">
        <f t="shared" si="2"/>
        <v>1</v>
      </c>
      <c r="K53" s="6">
        <f>MAX(1,Calcs!BE103)</f>
        <v>1</v>
      </c>
      <c r="L53" s="6">
        <f>MAX(1,Calcs!BF103)</f>
        <v>1</v>
      </c>
      <c r="M53" s="33">
        <f>Calcs!G103</f>
        <v>2.5</v>
      </c>
      <c r="N53" s="180">
        <f>Calcs!BI103</f>
        <v>0.99999691742609986</v>
      </c>
      <c r="O53" s="33">
        <f t="shared" si="6"/>
        <v>2.4999922935652497</v>
      </c>
      <c r="P53" s="33"/>
      <c r="Q53" s="33"/>
      <c r="R53" s="33"/>
      <c r="S53" s="30">
        <f t="shared" si="0"/>
        <v>43849</v>
      </c>
      <c r="T53" s="215">
        <v>2</v>
      </c>
      <c r="U53" s="215">
        <v>0</v>
      </c>
      <c r="V53" s="2"/>
      <c r="W53" s="2"/>
      <c r="X53" s="2"/>
      <c r="Y53" s="2"/>
      <c r="Z53" s="11">
        <f t="shared" si="15"/>
        <v>5</v>
      </c>
      <c r="AA53" s="11"/>
      <c r="AB53" s="11"/>
      <c r="AC53" s="11"/>
      <c r="AD53" s="11">
        <f t="shared" si="16"/>
        <v>1</v>
      </c>
      <c r="AE53" s="11">
        <f t="shared" si="9"/>
        <v>2</v>
      </c>
      <c r="AF53" s="11">
        <f t="shared" si="10"/>
        <v>1</v>
      </c>
      <c r="AG53" s="11">
        <f t="shared" si="3"/>
        <v>1</v>
      </c>
      <c r="AH53" s="11">
        <f t="shared" si="4"/>
        <v>1</v>
      </c>
      <c r="AI53" s="6">
        <f t="shared" si="11"/>
        <v>-4</v>
      </c>
      <c r="AJ53" s="6">
        <f t="shared" si="12"/>
        <v>9996</v>
      </c>
      <c r="AK53" s="6">
        <f t="shared" si="13"/>
        <v>0</v>
      </c>
      <c r="AL53" s="6">
        <f t="shared" si="14"/>
        <v>250</v>
      </c>
      <c r="AM53" s="2"/>
      <c r="AN53" s="2"/>
      <c r="AO53" s="2"/>
      <c r="AP53" s="2"/>
      <c r="AQ53" s="30">
        <f t="shared" si="5"/>
        <v>43849</v>
      </c>
    </row>
    <row r="54" spans="1:43">
      <c r="A54">
        <f>Calcs!A104</f>
        <v>81</v>
      </c>
      <c r="B54" s="30">
        <f>Calcs!B104</f>
        <v>43850</v>
      </c>
      <c r="C54" s="6">
        <f>MAX(1,Calcs!AM104)</f>
        <v>28.508108376538729</v>
      </c>
      <c r="D54" s="6">
        <f>MAX(1,Calcs!BA104)</f>
        <v>1</v>
      </c>
      <c r="E54" s="6">
        <f>MAX(1,Calcs!BB104)</f>
        <v>28.508108376538729</v>
      </c>
      <c r="F54" s="6">
        <f>MAX(1,Calcs!AZ104)</f>
        <v>1</v>
      </c>
      <c r="G54" s="6">
        <f t="shared" si="1"/>
        <v>1</v>
      </c>
      <c r="H54" s="6">
        <f>MAX(1,Calcs!AP104)</f>
        <v>1</v>
      </c>
      <c r="I54" s="6">
        <f>MAX(1,Calcs!AO104)</f>
        <v>1</v>
      </c>
      <c r="J54" s="6">
        <f t="shared" si="2"/>
        <v>1</v>
      </c>
      <c r="K54" s="6">
        <f>MAX(1,Calcs!BE104)</f>
        <v>1</v>
      </c>
      <c r="L54" s="6">
        <f>MAX(1,Calcs!BF104)</f>
        <v>1</v>
      </c>
      <c r="M54" s="33">
        <f>Calcs!G104</f>
        <v>2.5</v>
      </c>
      <c r="N54" s="180">
        <f>Calcs!BI104</f>
        <v>0.99999619891888314</v>
      </c>
      <c r="O54" s="33">
        <f t="shared" si="6"/>
        <v>2.4999904972972078</v>
      </c>
      <c r="P54" s="33"/>
      <c r="Q54" s="33"/>
      <c r="R54" s="33"/>
      <c r="S54" s="30">
        <f t="shared" si="0"/>
        <v>43850</v>
      </c>
      <c r="T54" s="215">
        <v>0</v>
      </c>
      <c r="U54" s="215">
        <v>0</v>
      </c>
      <c r="V54" s="2"/>
      <c r="W54" s="2"/>
      <c r="X54" s="2"/>
      <c r="Y54" s="2"/>
      <c r="Z54" s="11">
        <f t="shared" si="15"/>
        <v>5</v>
      </c>
      <c r="AA54" s="11"/>
      <c r="AB54" s="11"/>
      <c r="AC54" s="11"/>
      <c r="AD54" s="11">
        <f t="shared" si="16"/>
        <v>1</v>
      </c>
      <c r="AE54" s="11">
        <f t="shared" si="9"/>
        <v>1</v>
      </c>
      <c r="AF54" s="11">
        <f t="shared" si="10"/>
        <v>1</v>
      </c>
      <c r="AG54" s="11">
        <f t="shared" si="3"/>
        <v>1</v>
      </c>
      <c r="AH54" s="11">
        <f t="shared" si="4"/>
        <v>1</v>
      </c>
      <c r="AI54" s="6">
        <f t="shared" si="11"/>
        <v>0</v>
      </c>
      <c r="AJ54" s="6">
        <f t="shared" si="12"/>
        <v>10000</v>
      </c>
      <c r="AK54" s="6">
        <f t="shared" si="13"/>
        <v>0</v>
      </c>
      <c r="AL54" s="6">
        <f t="shared" si="14"/>
        <v>250</v>
      </c>
      <c r="AM54" s="2"/>
      <c r="AN54" s="2"/>
      <c r="AO54" s="2"/>
      <c r="AP54" s="2"/>
      <c r="AQ54" s="30">
        <f t="shared" si="5"/>
        <v>43849</v>
      </c>
    </row>
    <row r="55" spans="1:43">
      <c r="A55">
        <f>Calcs!A105</f>
        <v>82</v>
      </c>
      <c r="B55" s="30">
        <f>Calcs!B105</f>
        <v>43851</v>
      </c>
      <c r="C55" s="6">
        <f>MAX(1,Calcs!AM105)</f>
        <v>35.052969114377788</v>
      </c>
      <c r="D55" s="6">
        <f>MAX(1,Calcs!BA105)</f>
        <v>1</v>
      </c>
      <c r="E55" s="6">
        <f>MAX(1,Calcs!BB105)</f>
        <v>35.152969114377797</v>
      </c>
      <c r="F55" s="6">
        <f>MAX(1,Calcs!AZ105)</f>
        <v>1</v>
      </c>
      <c r="G55" s="6">
        <f t="shared" si="1"/>
        <v>1</v>
      </c>
      <c r="H55" s="6">
        <f>MAX(1,Calcs!AP105)</f>
        <v>1</v>
      </c>
      <c r="I55" s="6">
        <f>MAX(1,Calcs!AO105)</f>
        <v>1</v>
      </c>
      <c r="J55" s="6">
        <f t="shared" si="2"/>
        <v>1</v>
      </c>
      <c r="K55" s="6">
        <f>MAX(1,Calcs!BE105)</f>
        <v>1</v>
      </c>
      <c r="L55" s="6">
        <f>MAX(1,Calcs!BF105)</f>
        <v>1</v>
      </c>
      <c r="M55" s="33">
        <f>Calcs!G105</f>
        <v>2.5</v>
      </c>
      <c r="N55" s="180">
        <f>Calcs!BI105</f>
        <v>0.99999532627072241</v>
      </c>
      <c r="O55" s="33">
        <f t="shared" si="6"/>
        <v>2.4999883156768061</v>
      </c>
      <c r="P55" s="33"/>
      <c r="Q55" s="33"/>
      <c r="R55" s="33"/>
      <c r="S55" s="30">
        <f t="shared" si="0"/>
        <v>43851</v>
      </c>
      <c r="T55" s="215">
        <v>1</v>
      </c>
      <c r="U55" s="215">
        <v>0</v>
      </c>
      <c r="V55" s="2"/>
      <c r="W55" s="2"/>
      <c r="X55" s="2"/>
      <c r="Y55" s="2"/>
      <c r="Z55" s="11">
        <f t="shared" si="15"/>
        <v>6</v>
      </c>
      <c r="AA55" s="11"/>
      <c r="AB55" s="11"/>
      <c r="AC55" s="11"/>
      <c r="AD55" s="11">
        <f t="shared" si="16"/>
        <v>1</v>
      </c>
      <c r="AE55" s="11">
        <f t="shared" si="9"/>
        <v>1</v>
      </c>
      <c r="AF55" s="11">
        <f t="shared" si="10"/>
        <v>1</v>
      </c>
      <c r="AG55" s="11">
        <f t="shared" si="3"/>
        <v>1</v>
      </c>
      <c r="AH55" s="11">
        <f t="shared" si="4"/>
        <v>1</v>
      </c>
      <c r="AI55" s="6">
        <f t="shared" si="11"/>
        <v>-5</v>
      </c>
      <c r="AJ55" s="6">
        <f t="shared" si="12"/>
        <v>9995</v>
      </c>
      <c r="AK55" s="6">
        <f t="shared" si="13"/>
        <v>0</v>
      </c>
      <c r="AL55" s="6">
        <f t="shared" si="14"/>
        <v>250</v>
      </c>
      <c r="AM55" s="2"/>
      <c r="AN55" s="2"/>
      <c r="AO55" s="2"/>
      <c r="AP55" s="2"/>
      <c r="AQ55" s="30">
        <f t="shared" si="5"/>
        <v>43851</v>
      </c>
    </row>
    <row r="56" spans="1:43">
      <c r="A56">
        <f>Calcs!A106</f>
        <v>83</v>
      </c>
      <c r="B56" s="30">
        <f>Calcs!B106</f>
        <v>43852</v>
      </c>
      <c r="C56" s="6">
        <f>MAX(1,Calcs!AM106)</f>
        <v>33.532111580944921</v>
      </c>
      <c r="D56" s="6">
        <f>MAX(1,Calcs!BA106)</f>
        <v>1</v>
      </c>
      <c r="E56" s="6">
        <f>MAX(1,Calcs!BB106)</f>
        <v>43.255420278985923</v>
      </c>
      <c r="F56" s="6">
        <f>MAX(1,Calcs!AZ106)</f>
        <v>1</v>
      </c>
      <c r="G56" s="6">
        <f t="shared" si="1"/>
        <v>1</v>
      </c>
      <c r="H56" s="6">
        <f>MAX(1,Calcs!AP106)</f>
        <v>1</v>
      </c>
      <c r="I56" s="6">
        <f>MAX(1,Calcs!AO106)</f>
        <v>1</v>
      </c>
      <c r="J56" s="6">
        <f t="shared" si="2"/>
        <v>1</v>
      </c>
      <c r="K56" s="6">
        <f>MAX(1,Calcs!BE106)</f>
        <v>1</v>
      </c>
      <c r="L56" s="6">
        <f>MAX(1,Calcs!BF106)</f>
        <v>1</v>
      </c>
      <c r="M56" s="33">
        <f>Calcs!G106</f>
        <v>2.5</v>
      </c>
      <c r="N56" s="180">
        <f>Calcs!BI106</f>
        <v>0.99999424905169465</v>
      </c>
      <c r="O56" s="33">
        <f t="shared" si="6"/>
        <v>2.4999856226292367</v>
      </c>
      <c r="P56" s="33"/>
      <c r="Q56" s="33"/>
      <c r="R56" s="33"/>
      <c r="S56" s="30">
        <f t="shared" si="0"/>
        <v>43852</v>
      </c>
      <c r="T56" s="215">
        <v>0</v>
      </c>
      <c r="U56" s="215">
        <v>0</v>
      </c>
      <c r="V56" s="2"/>
      <c r="W56" s="2"/>
      <c r="X56" s="2"/>
      <c r="Y56" s="2"/>
      <c r="Z56" s="11">
        <f t="shared" si="15"/>
        <v>6</v>
      </c>
      <c r="AA56" s="11"/>
      <c r="AB56" s="11"/>
      <c r="AC56" s="11"/>
      <c r="AD56" s="11">
        <f t="shared" si="16"/>
        <v>1</v>
      </c>
      <c r="AE56" s="11">
        <f t="shared" si="9"/>
        <v>1</v>
      </c>
      <c r="AF56" s="11">
        <f t="shared" si="10"/>
        <v>1</v>
      </c>
      <c r="AG56" s="11">
        <f t="shared" si="3"/>
        <v>1</v>
      </c>
      <c r="AH56" s="11">
        <f t="shared" si="4"/>
        <v>1</v>
      </c>
      <c r="AI56" s="6">
        <f t="shared" si="11"/>
        <v>0</v>
      </c>
      <c r="AJ56" s="6">
        <f t="shared" si="12"/>
        <v>10000</v>
      </c>
      <c r="AK56" s="6">
        <f t="shared" si="13"/>
        <v>0</v>
      </c>
      <c r="AL56" s="6">
        <f t="shared" si="14"/>
        <v>250</v>
      </c>
      <c r="AM56" s="2"/>
      <c r="AN56" s="2"/>
      <c r="AO56" s="2"/>
      <c r="AP56" s="2"/>
      <c r="AQ56" s="30">
        <f t="shared" si="5"/>
        <v>43851</v>
      </c>
    </row>
    <row r="57" spans="1:43">
      <c r="A57">
        <f>Calcs!A107</f>
        <v>84</v>
      </c>
      <c r="B57" s="30">
        <f>Calcs!B107</f>
        <v>43853</v>
      </c>
      <c r="C57" s="6">
        <f>MAX(1,Calcs!AM107)</f>
        <v>38.99785778017889</v>
      </c>
      <c r="D57" s="6">
        <f>MAX(1,Calcs!BA107)</f>
        <v>1</v>
      </c>
      <c r="E57" s="6">
        <f>MAX(1,Calcs!BB107)</f>
        <v>50.987543137794695</v>
      </c>
      <c r="F57" s="6">
        <f>MAX(1,Calcs!AZ107)</f>
        <v>1</v>
      </c>
      <c r="G57" s="6">
        <f t="shared" si="1"/>
        <v>1</v>
      </c>
      <c r="H57" s="6">
        <f>MAX(1,Calcs!AP107)</f>
        <v>1</v>
      </c>
      <c r="I57" s="6">
        <f>MAX(1,Calcs!AO107)</f>
        <v>1</v>
      </c>
      <c r="J57" s="6">
        <f t="shared" si="2"/>
        <v>1</v>
      </c>
      <c r="K57" s="6">
        <f>MAX(1,Calcs!BE107)</f>
        <v>1</v>
      </c>
      <c r="L57" s="6">
        <f>MAX(1,Calcs!BF107)</f>
        <v>1</v>
      </c>
      <c r="M57" s="33">
        <f>Calcs!G107</f>
        <v>2.5</v>
      </c>
      <c r="N57" s="180">
        <f>Calcs!BI107</f>
        <v>0.99999322193415696</v>
      </c>
      <c r="O57" s="33">
        <f t="shared" si="6"/>
        <v>2.4999830548353925</v>
      </c>
      <c r="P57" s="33"/>
      <c r="Q57" s="33"/>
      <c r="R57" s="33"/>
      <c r="S57" s="30">
        <f t="shared" si="0"/>
        <v>43853</v>
      </c>
      <c r="T57" s="215">
        <v>0</v>
      </c>
      <c r="U57" s="215">
        <v>0</v>
      </c>
      <c r="V57" s="2"/>
      <c r="W57" s="2"/>
      <c r="X57" s="2"/>
      <c r="Y57" s="2"/>
      <c r="Z57" s="11">
        <f t="shared" si="15"/>
        <v>6</v>
      </c>
      <c r="AA57" s="11"/>
      <c r="AB57" s="11"/>
      <c r="AC57" s="11"/>
      <c r="AD57" s="11">
        <f t="shared" si="16"/>
        <v>1</v>
      </c>
      <c r="AE57" s="11">
        <f t="shared" si="9"/>
        <v>1</v>
      </c>
      <c r="AF57" s="11">
        <f t="shared" si="10"/>
        <v>1</v>
      </c>
      <c r="AG57" s="11">
        <f t="shared" si="3"/>
        <v>1</v>
      </c>
      <c r="AH57" s="11">
        <f t="shared" si="4"/>
        <v>1</v>
      </c>
      <c r="AI57" s="6">
        <f t="shared" si="11"/>
        <v>0</v>
      </c>
      <c r="AJ57" s="6">
        <f t="shared" si="12"/>
        <v>10000</v>
      </c>
      <c r="AK57" s="6">
        <f t="shared" si="13"/>
        <v>0</v>
      </c>
      <c r="AL57" s="6">
        <f t="shared" si="14"/>
        <v>250</v>
      </c>
      <c r="AM57" s="2"/>
      <c r="AN57" s="2"/>
      <c r="AO57" s="2"/>
      <c r="AP57" s="2"/>
      <c r="AQ57" s="30">
        <f t="shared" si="5"/>
        <v>43851</v>
      </c>
    </row>
    <row r="58" spans="1:43">
      <c r="A58">
        <f>Calcs!A108</f>
        <v>85</v>
      </c>
      <c r="B58" s="30">
        <f>Calcs!B108</f>
        <v>43854</v>
      </c>
      <c r="C58" s="6">
        <f>MAX(1,Calcs!AM108)</f>
        <v>45.189805371632382</v>
      </c>
      <c r="D58" s="6">
        <f>MAX(1,Calcs!BA108)</f>
        <v>1</v>
      </c>
      <c r="E58" s="6">
        <f>MAX(1,Calcs!BB108)</f>
        <v>59.974129846315627</v>
      </c>
      <c r="F58" s="6">
        <f>MAX(1,Calcs!AZ108)</f>
        <v>1</v>
      </c>
      <c r="G58" s="6">
        <f t="shared" si="1"/>
        <v>1</v>
      </c>
      <c r="H58" s="6">
        <f>MAX(1,Calcs!AP108)</f>
        <v>1</v>
      </c>
      <c r="I58" s="6">
        <f>MAX(1,Calcs!AO108)</f>
        <v>1</v>
      </c>
      <c r="J58" s="6">
        <f t="shared" si="2"/>
        <v>1</v>
      </c>
      <c r="K58" s="6">
        <f>MAX(1,Calcs!BE108)</f>
        <v>1</v>
      </c>
      <c r="L58" s="6">
        <f>MAX(1,Calcs!BF108)</f>
        <v>1</v>
      </c>
      <c r="M58" s="33">
        <f>Calcs!G108</f>
        <v>2.5</v>
      </c>
      <c r="N58" s="180">
        <f>Calcs!BI108</f>
        <v>0.99999202844799318</v>
      </c>
      <c r="O58" s="33">
        <f t="shared" si="6"/>
        <v>2.4999800711199831</v>
      </c>
      <c r="P58" s="33"/>
      <c r="Q58" s="33"/>
      <c r="R58" s="33"/>
      <c r="S58" s="30">
        <f t="shared" si="0"/>
        <v>43854</v>
      </c>
      <c r="T58" s="215">
        <v>1</v>
      </c>
      <c r="U58" s="215">
        <v>0</v>
      </c>
      <c r="V58" s="2"/>
      <c r="W58" s="2"/>
      <c r="X58" s="2"/>
      <c r="Y58" s="2"/>
      <c r="Z58" s="11">
        <f t="shared" si="15"/>
        <v>7</v>
      </c>
      <c r="AA58" s="11"/>
      <c r="AB58" s="11"/>
      <c r="AC58" s="11"/>
      <c r="AD58" s="11">
        <f t="shared" si="16"/>
        <v>1</v>
      </c>
      <c r="AE58" s="11">
        <f t="shared" si="9"/>
        <v>1</v>
      </c>
      <c r="AF58" s="11">
        <f t="shared" si="10"/>
        <v>1</v>
      </c>
      <c r="AG58" s="11">
        <f t="shared" si="3"/>
        <v>1</v>
      </c>
      <c r="AH58" s="11">
        <f t="shared" si="4"/>
        <v>1</v>
      </c>
      <c r="AI58" s="6">
        <f t="shared" si="11"/>
        <v>-6</v>
      </c>
      <c r="AJ58" s="6">
        <f t="shared" si="12"/>
        <v>9994</v>
      </c>
      <c r="AK58" s="6">
        <f t="shared" si="13"/>
        <v>0</v>
      </c>
      <c r="AL58" s="6">
        <f t="shared" si="14"/>
        <v>250</v>
      </c>
      <c r="AM58" s="2"/>
      <c r="AN58" s="2"/>
      <c r="AO58" s="2"/>
      <c r="AP58" s="2"/>
      <c r="AQ58" s="30">
        <f t="shared" si="5"/>
        <v>43854</v>
      </c>
    </row>
    <row r="59" spans="1:43">
      <c r="A59">
        <f>Calcs!A109</f>
        <v>86</v>
      </c>
      <c r="B59" s="30">
        <f>Calcs!B109</f>
        <v>43855</v>
      </c>
      <c r="C59" s="6">
        <f>MAX(1,Calcs!AM109)</f>
        <v>52.149538427394404</v>
      </c>
      <c r="D59" s="6">
        <f>MAX(1,Calcs!BA109)</f>
        <v>1</v>
      </c>
      <c r="E59" s="6">
        <f>MAX(1,Calcs!BB109)</f>
        <v>70.379895250778247</v>
      </c>
      <c r="F59" s="6">
        <f>MAX(1,Calcs!AZ109)</f>
        <v>1</v>
      </c>
      <c r="G59" s="6">
        <f t="shared" si="1"/>
        <v>1</v>
      </c>
      <c r="H59" s="6">
        <f>MAX(1,Calcs!AP109)</f>
        <v>1</v>
      </c>
      <c r="I59" s="6">
        <f>MAX(1,Calcs!AO109)</f>
        <v>1</v>
      </c>
      <c r="J59" s="6">
        <f t="shared" si="2"/>
        <v>1</v>
      </c>
      <c r="K59" s="6">
        <f>MAX(1,Calcs!BE109)</f>
        <v>1</v>
      </c>
      <c r="L59" s="6">
        <f>MAX(1,Calcs!BF109)</f>
        <v>1</v>
      </c>
      <c r="M59" s="33">
        <f>Calcs!G109</f>
        <v>2.5</v>
      </c>
      <c r="N59" s="180">
        <f>Calcs!BI109</f>
        <v>0.99999064683941719</v>
      </c>
      <c r="O59" s="33">
        <f t="shared" si="6"/>
        <v>2.4999766170985431</v>
      </c>
      <c r="P59" s="33"/>
      <c r="Q59" s="33"/>
      <c r="R59" s="33"/>
      <c r="S59" s="30">
        <f t="shared" si="0"/>
        <v>43855</v>
      </c>
      <c r="T59" s="215">
        <v>0</v>
      </c>
      <c r="U59" s="215">
        <v>0</v>
      </c>
      <c r="V59" s="2"/>
      <c r="W59" s="2"/>
      <c r="X59" s="2"/>
      <c r="Y59" s="2"/>
      <c r="Z59" s="11">
        <f t="shared" si="15"/>
        <v>7</v>
      </c>
      <c r="AA59" s="11"/>
      <c r="AB59" s="11"/>
      <c r="AC59" s="11"/>
      <c r="AD59" s="11">
        <f t="shared" si="16"/>
        <v>1</v>
      </c>
      <c r="AE59" s="11">
        <f t="shared" si="9"/>
        <v>1</v>
      </c>
      <c r="AF59" s="11">
        <f t="shared" si="10"/>
        <v>1</v>
      </c>
      <c r="AG59" s="11">
        <f t="shared" si="3"/>
        <v>1</v>
      </c>
      <c r="AH59" s="11">
        <f t="shared" si="4"/>
        <v>1</v>
      </c>
      <c r="AI59" s="6">
        <f t="shared" si="11"/>
        <v>0</v>
      </c>
      <c r="AJ59" s="6">
        <f t="shared" si="12"/>
        <v>10000</v>
      </c>
      <c r="AK59" s="6">
        <f t="shared" si="13"/>
        <v>0</v>
      </c>
      <c r="AL59" s="6">
        <f t="shared" si="14"/>
        <v>250</v>
      </c>
      <c r="AM59" s="2"/>
      <c r="AN59" s="2"/>
      <c r="AO59" s="2"/>
      <c r="AP59" s="2"/>
      <c r="AQ59" s="30">
        <f t="shared" si="5"/>
        <v>43854</v>
      </c>
    </row>
    <row r="60" spans="1:43">
      <c r="A60">
        <f>Calcs!A110</f>
        <v>87</v>
      </c>
      <c r="B60" s="30">
        <f>Calcs!B110</f>
        <v>43856</v>
      </c>
      <c r="C60" s="6">
        <f>MAX(1,Calcs!AM110)</f>
        <v>59.898572253930553</v>
      </c>
      <c r="D60" s="6">
        <f>MAX(1,Calcs!BA110)</f>
        <v>1</v>
      </c>
      <c r="E60" s="6">
        <f>MAX(1,Calcs!BB110)</f>
        <v>82.378185418471389</v>
      </c>
      <c r="F60" s="6">
        <f>MAX(1,Calcs!AZ110)</f>
        <v>1</v>
      </c>
      <c r="G60" s="6">
        <f t="shared" si="1"/>
        <v>1</v>
      </c>
      <c r="H60" s="6">
        <f>MAX(1,Calcs!AP110)</f>
        <v>1</v>
      </c>
      <c r="I60" s="6">
        <f>MAX(1,Calcs!AO110)</f>
        <v>1</v>
      </c>
      <c r="J60" s="6">
        <f t="shared" si="2"/>
        <v>1</v>
      </c>
      <c r="K60" s="6">
        <f>MAX(1,Calcs!BE110)</f>
        <v>1</v>
      </c>
      <c r="L60" s="6">
        <f>MAX(1,Calcs!BF110)</f>
        <v>1</v>
      </c>
      <c r="M60" s="33">
        <f>Calcs!G110</f>
        <v>2.5</v>
      </c>
      <c r="N60" s="180">
        <f>Calcs!BI110</f>
        <v>0.99998905425233919</v>
      </c>
      <c r="O60" s="33">
        <f t="shared" si="6"/>
        <v>2.499972635630848</v>
      </c>
      <c r="P60" s="33"/>
      <c r="Q60" s="33"/>
      <c r="R60" s="33"/>
      <c r="S60" s="30">
        <f t="shared" si="0"/>
        <v>43856</v>
      </c>
      <c r="T60" s="215">
        <v>1</v>
      </c>
      <c r="U60" s="215">
        <v>0</v>
      </c>
      <c r="V60" s="2"/>
      <c r="W60" s="2"/>
      <c r="X60" s="2"/>
      <c r="Y60" s="2"/>
      <c r="Z60" s="11">
        <f t="shared" si="15"/>
        <v>8</v>
      </c>
      <c r="AA60" s="11"/>
      <c r="AB60" s="11"/>
      <c r="AC60" s="11"/>
      <c r="AD60" s="11">
        <f t="shared" si="16"/>
        <v>1</v>
      </c>
      <c r="AE60" s="11">
        <f t="shared" si="9"/>
        <v>1</v>
      </c>
      <c r="AF60" s="11">
        <f t="shared" si="10"/>
        <v>1</v>
      </c>
      <c r="AG60" s="11">
        <f t="shared" si="3"/>
        <v>1</v>
      </c>
      <c r="AH60" s="11">
        <f t="shared" si="4"/>
        <v>1</v>
      </c>
      <c r="AI60" s="6">
        <f t="shared" si="11"/>
        <v>-7</v>
      </c>
      <c r="AJ60" s="6">
        <f t="shared" si="12"/>
        <v>9993</v>
      </c>
      <c r="AK60" s="6">
        <f t="shared" si="13"/>
        <v>0</v>
      </c>
      <c r="AL60" s="6">
        <f t="shared" si="14"/>
        <v>250</v>
      </c>
      <c r="AM60" s="2"/>
      <c r="AN60" s="2"/>
      <c r="AO60" s="2"/>
      <c r="AP60" s="2"/>
      <c r="AQ60" s="30">
        <f t="shared" si="5"/>
        <v>43856</v>
      </c>
    </row>
    <row r="61" spans="1:43">
      <c r="A61">
        <f>Calcs!A111</f>
        <v>88</v>
      </c>
      <c r="B61" s="30">
        <f>Calcs!B111</f>
        <v>43857</v>
      </c>
      <c r="C61" s="6">
        <f>MAX(1,Calcs!AM111)</f>
        <v>68.426738741035621</v>
      </c>
      <c r="D61" s="6">
        <f>MAX(1,Calcs!BA111)</f>
        <v>1</v>
      </c>
      <c r="E61" s="6">
        <f>MAX(1,Calcs!BB111)</f>
        <v>96.14605247365661</v>
      </c>
      <c r="F61" s="6">
        <f>MAX(1,Calcs!AZ111)</f>
        <v>1</v>
      </c>
      <c r="G61" s="6">
        <f t="shared" si="1"/>
        <v>1</v>
      </c>
      <c r="H61" s="6">
        <f>MAX(1,Calcs!AP111)</f>
        <v>1</v>
      </c>
      <c r="I61" s="6">
        <f>MAX(1,Calcs!AO111)</f>
        <v>1</v>
      </c>
      <c r="J61" s="6">
        <f t="shared" si="2"/>
        <v>1</v>
      </c>
      <c r="K61" s="6">
        <f>MAX(1,Calcs!BE111)</f>
        <v>1</v>
      </c>
      <c r="L61" s="6">
        <f>MAX(1,Calcs!BF111)</f>
        <v>1</v>
      </c>
      <c r="M61" s="33">
        <f>Calcs!G111</f>
        <v>2.5</v>
      </c>
      <c r="N61" s="180">
        <f>Calcs!BI111</f>
        <v>0.99998722739636359</v>
      </c>
      <c r="O61" s="33">
        <f t="shared" si="6"/>
        <v>2.4999680684909089</v>
      </c>
      <c r="P61" s="33"/>
      <c r="Q61" s="33"/>
      <c r="R61" s="33"/>
      <c r="S61" s="30">
        <f t="shared" si="0"/>
        <v>43857</v>
      </c>
      <c r="T61" s="215">
        <v>0</v>
      </c>
      <c r="U61" s="215">
        <v>0</v>
      </c>
      <c r="V61" s="2"/>
      <c r="W61" s="2"/>
      <c r="X61" s="2"/>
      <c r="Y61" s="2"/>
      <c r="Z61" s="11">
        <f t="shared" si="15"/>
        <v>8</v>
      </c>
      <c r="AA61" s="11"/>
      <c r="AB61" s="11"/>
      <c r="AC61" s="11"/>
      <c r="AD61" s="11">
        <f t="shared" si="16"/>
        <v>1</v>
      </c>
      <c r="AE61" s="11">
        <f t="shared" si="9"/>
        <v>1</v>
      </c>
      <c r="AF61" s="11">
        <f t="shared" si="10"/>
        <v>1</v>
      </c>
      <c r="AG61" s="11">
        <f t="shared" si="3"/>
        <v>1</v>
      </c>
      <c r="AH61" s="11">
        <f t="shared" si="4"/>
        <v>1</v>
      </c>
      <c r="AI61" s="6">
        <f t="shared" si="11"/>
        <v>0</v>
      </c>
      <c r="AJ61" s="6">
        <f t="shared" si="12"/>
        <v>10000</v>
      </c>
      <c r="AK61" s="6">
        <f t="shared" si="13"/>
        <v>0</v>
      </c>
      <c r="AL61" s="6">
        <f t="shared" si="14"/>
        <v>250</v>
      </c>
      <c r="AM61" s="2"/>
      <c r="AN61" s="2"/>
      <c r="AO61" s="2"/>
      <c r="AP61" s="2"/>
      <c r="AQ61" s="30">
        <f t="shared" si="5"/>
        <v>43856</v>
      </c>
    </row>
    <row r="62" spans="1:43">
      <c r="A62">
        <f>Calcs!A112</f>
        <v>89</v>
      </c>
      <c r="B62" s="30">
        <f>Calcs!B112</f>
        <v>43858</v>
      </c>
      <c r="C62" s="6">
        <f>MAX(1,Calcs!AM112)</f>
        <v>77.677160042862297</v>
      </c>
      <c r="D62" s="6">
        <f>MAX(1,Calcs!BA112)</f>
        <v>1</v>
      </c>
      <c r="E62" s="6">
        <f>MAX(1,Calcs!BB112)</f>
        <v>111.85656459545486</v>
      </c>
      <c r="F62" s="6">
        <f>MAX(1,Calcs!AZ112)</f>
        <v>1</v>
      </c>
      <c r="G62" s="6">
        <f t="shared" si="1"/>
        <v>1</v>
      </c>
      <c r="H62" s="6">
        <f>MAX(1,Calcs!AP112)</f>
        <v>1</v>
      </c>
      <c r="I62" s="6">
        <f>MAX(1,Calcs!AO112)</f>
        <v>1</v>
      </c>
      <c r="J62" s="6">
        <f t="shared" si="2"/>
        <v>1</v>
      </c>
      <c r="K62" s="6">
        <f>MAX(1,Calcs!BE112)</f>
        <v>1</v>
      </c>
      <c r="L62" s="6">
        <f>MAX(1,Calcs!BF112)</f>
        <v>1</v>
      </c>
      <c r="M62" s="33">
        <f>Calcs!G112</f>
        <v>2.5</v>
      </c>
      <c r="N62" s="180">
        <f>Calcs!BI112</f>
        <v>0.99998514346442402</v>
      </c>
      <c r="O62" s="33">
        <f t="shared" si="6"/>
        <v>2.4999628586610601</v>
      </c>
      <c r="P62" s="33"/>
      <c r="Q62" s="33"/>
      <c r="R62" s="33"/>
      <c r="S62" s="30">
        <f t="shared" si="0"/>
        <v>43858</v>
      </c>
      <c r="T62" s="215">
        <v>0</v>
      </c>
      <c r="U62" s="215">
        <v>0</v>
      </c>
      <c r="V62" s="2"/>
      <c r="W62" s="2"/>
      <c r="X62" s="2"/>
      <c r="Y62" s="2"/>
      <c r="Z62" s="11">
        <f t="shared" si="15"/>
        <v>8</v>
      </c>
      <c r="AA62" s="11"/>
      <c r="AB62" s="11"/>
      <c r="AC62" s="11"/>
      <c r="AD62" s="11">
        <f t="shared" si="16"/>
        <v>1</v>
      </c>
      <c r="AE62" s="11">
        <f t="shared" si="9"/>
        <v>1</v>
      </c>
      <c r="AF62" s="11">
        <f t="shared" si="10"/>
        <v>1</v>
      </c>
      <c r="AG62" s="11">
        <f t="shared" si="3"/>
        <v>1</v>
      </c>
      <c r="AH62" s="11">
        <f t="shared" si="4"/>
        <v>1</v>
      </c>
      <c r="AI62" s="6">
        <f t="shared" si="11"/>
        <v>0</v>
      </c>
      <c r="AJ62" s="6">
        <f t="shared" si="12"/>
        <v>10000</v>
      </c>
      <c r="AK62" s="6">
        <f t="shared" si="13"/>
        <v>0</v>
      </c>
      <c r="AL62" s="6">
        <f t="shared" si="14"/>
        <v>250</v>
      </c>
      <c r="AM62" s="2"/>
      <c r="AN62" s="2"/>
      <c r="AO62" s="2"/>
      <c r="AP62" s="2"/>
      <c r="AQ62" s="30">
        <f t="shared" si="5"/>
        <v>43856</v>
      </c>
    </row>
    <row r="63" spans="1:43">
      <c r="A63">
        <f>Calcs!A113</f>
        <v>90</v>
      </c>
      <c r="B63" s="30">
        <f>Calcs!B113</f>
        <v>43859</v>
      </c>
      <c r="C63" s="6">
        <f>MAX(1,Calcs!AM113)</f>
        <v>87.633083383995228</v>
      </c>
      <c r="D63" s="6">
        <f>MAX(1,Calcs!BA113)</f>
        <v>1</v>
      </c>
      <c r="E63" s="6">
        <f>MAX(1,Calcs!BB113)</f>
        <v>129.66816228319968</v>
      </c>
      <c r="F63" s="6">
        <f>MAX(1,Calcs!AZ113)</f>
        <v>1</v>
      </c>
      <c r="G63" s="6">
        <f t="shared" si="1"/>
        <v>1</v>
      </c>
      <c r="H63" s="6">
        <f>MAX(1,Calcs!AP113)</f>
        <v>1</v>
      </c>
      <c r="I63" s="6">
        <f>MAX(1,Calcs!AO113)</f>
        <v>1</v>
      </c>
      <c r="J63" s="6">
        <f t="shared" si="2"/>
        <v>1</v>
      </c>
      <c r="K63" s="6">
        <f>MAX(1,Calcs!BE113)</f>
        <v>1</v>
      </c>
      <c r="L63" s="6">
        <f>MAX(1,Calcs!BF113)</f>
        <v>1</v>
      </c>
      <c r="M63" s="33">
        <f>Calcs!G113</f>
        <v>2.5</v>
      </c>
      <c r="N63" s="180">
        <f>Calcs!BI113</f>
        <v>0.99998277889391551</v>
      </c>
      <c r="O63" s="33">
        <f t="shared" si="6"/>
        <v>2.4999569472347889</v>
      </c>
      <c r="P63" s="33"/>
      <c r="Q63" s="33"/>
      <c r="R63" s="33"/>
      <c r="S63" s="30">
        <f t="shared" si="0"/>
        <v>43859</v>
      </c>
      <c r="T63" s="215">
        <v>0</v>
      </c>
      <c r="U63" s="215">
        <v>0</v>
      </c>
      <c r="V63" s="2"/>
      <c r="W63" s="2"/>
      <c r="X63" s="2"/>
      <c r="Y63" s="2"/>
      <c r="Z63" s="11">
        <f t="shared" si="15"/>
        <v>8</v>
      </c>
      <c r="AA63" s="11"/>
      <c r="AB63" s="11"/>
      <c r="AC63" s="11"/>
      <c r="AD63" s="11">
        <f t="shared" si="16"/>
        <v>1</v>
      </c>
      <c r="AE63" s="11">
        <f t="shared" si="9"/>
        <v>1</v>
      </c>
      <c r="AF63" s="11">
        <f t="shared" si="10"/>
        <v>1</v>
      </c>
      <c r="AG63" s="11">
        <f t="shared" si="3"/>
        <v>1</v>
      </c>
      <c r="AH63" s="11">
        <f t="shared" si="4"/>
        <v>1</v>
      </c>
      <c r="AI63" s="6">
        <f t="shared" si="11"/>
        <v>0</v>
      </c>
      <c r="AJ63" s="6">
        <f t="shared" si="12"/>
        <v>10000</v>
      </c>
      <c r="AK63" s="6">
        <f t="shared" si="13"/>
        <v>0</v>
      </c>
      <c r="AL63" s="6">
        <f t="shared" si="14"/>
        <v>250</v>
      </c>
      <c r="AM63" s="2"/>
      <c r="AN63" s="2"/>
      <c r="AO63" s="2"/>
      <c r="AP63" s="2"/>
      <c r="AQ63" s="30">
        <f t="shared" si="5"/>
        <v>43856</v>
      </c>
    </row>
    <row r="64" spans="1:43">
      <c r="A64">
        <f>Calcs!A114</f>
        <v>91</v>
      </c>
      <c r="B64" s="30">
        <f>Calcs!B114</f>
        <v>43860</v>
      </c>
      <c r="C64" s="6">
        <f>MAX(1,Calcs!AM114)</f>
        <v>100.20001320624948</v>
      </c>
      <c r="D64" s="6">
        <f>MAX(1,Calcs!BA114)</f>
        <v>1</v>
      </c>
      <c r="E64" s="6">
        <f>MAX(1,Calcs!BB114)</f>
        <v>149.74779591699556</v>
      </c>
      <c r="F64" s="6">
        <f>MAX(1,Calcs!AZ114)</f>
        <v>1</v>
      </c>
      <c r="G64" s="6">
        <f t="shared" si="1"/>
        <v>1</v>
      </c>
      <c r="H64" s="6">
        <f>MAX(1,Calcs!AP114)</f>
        <v>1</v>
      </c>
      <c r="I64" s="6">
        <f>MAX(1,Calcs!AO114)</f>
        <v>1</v>
      </c>
      <c r="J64" s="6">
        <f t="shared" si="2"/>
        <v>1</v>
      </c>
      <c r="K64" s="6">
        <f>MAX(1,Calcs!BE114)</f>
        <v>1</v>
      </c>
      <c r="L64" s="6">
        <f>MAX(1,Calcs!BF114)</f>
        <v>1</v>
      </c>
      <c r="M64" s="33">
        <f>Calcs!G114</f>
        <v>2.5</v>
      </c>
      <c r="N64" s="180">
        <f>Calcs!BI114</f>
        <v>0.99998011359112715</v>
      </c>
      <c r="O64" s="33">
        <f t="shared" si="6"/>
        <v>2.4999502839778178</v>
      </c>
      <c r="P64" s="33"/>
      <c r="Q64" s="33"/>
      <c r="R64" s="33"/>
      <c r="S64" s="30">
        <f t="shared" si="0"/>
        <v>43860</v>
      </c>
      <c r="T64" s="215">
        <v>1</v>
      </c>
      <c r="U64" s="215">
        <v>0</v>
      </c>
      <c r="V64" s="2"/>
      <c r="W64" s="2"/>
      <c r="X64" s="2"/>
      <c r="Y64" s="2"/>
      <c r="Z64" s="11">
        <f t="shared" si="15"/>
        <v>9</v>
      </c>
      <c r="AA64" s="11"/>
      <c r="AB64" s="11"/>
      <c r="AC64" s="11"/>
      <c r="AD64" s="11">
        <f t="shared" si="16"/>
        <v>1</v>
      </c>
      <c r="AE64" s="11">
        <f t="shared" si="9"/>
        <v>1</v>
      </c>
      <c r="AF64" s="11">
        <f t="shared" si="10"/>
        <v>1</v>
      </c>
      <c r="AG64" s="11">
        <f t="shared" si="3"/>
        <v>1</v>
      </c>
      <c r="AH64" s="11">
        <f t="shared" si="4"/>
        <v>1</v>
      </c>
      <c r="AI64" s="6">
        <f t="shared" si="11"/>
        <v>-8</v>
      </c>
      <c r="AJ64" s="6">
        <f t="shared" si="12"/>
        <v>9992</v>
      </c>
      <c r="AK64" s="6">
        <f t="shared" si="13"/>
        <v>0</v>
      </c>
      <c r="AL64" s="6">
        <f t="shared" si="14"/>
        <v>250</v>
      </c>
      <c r="AM64" s="2"/>
      <c r="AN64" s="2"/>
      <c r="AO64" s="2"/>
      <c r="AP64" s="2"/>
      <c r="AQ64" s="30">
        <f t="shared" si="5"/>
        <v>43860</v>
      </c>
    </row>
    <row r="65" spans="1:43">
      <c r="A65">
        <f>Calcs!A115</f>
        <v>92</v>
      </c>
      <c r="B65" s="30">
        <f>Calcs!B115</f>
        <v>43861</v>
      </c>
      <c r="C65" s="6">
        <f>MAX(1,Calcs!AM115)</f>
        <v>114.41655820940363</v>
      </c>
      <c r="D65" s="6">
        <f>MAX(1,Calcs!BA115)</f>
        <v>1</v>
      </c>
      <c r="E65" s="6">
        <f>MAX(1,Calcs!BB115)</f>
        <v>172.69552181437442</v>
      </c>
      <c r="F65" s="6">
        <f>MAX(1,Calcs!AZ115)</f>
        <v>1</v>
      </c>
      <c r="G65" s="6">
        <f t="shared" si="1"/>
        <v>1</v>
      </c>
      <c r="H65" s="6">
        <f>MAX(1,Calcs!AP115)</f>
        <v>1</v>
      </c>
      <c r="I65" s="6">
        <f>MAX(1,Calcs!AO115)</f>
        <v>1</v>
      </c>
      <c r="J65" s="6">
        <f t="shared" si="2"/>
        <v>1</v>
      </c>
      <c r="K65" s="6">
        <f>MAX(1,Calcs!BE115)</f>
        <v>1</v>
      </c>
      <c r="L65" s="6">
        <f>MAX(1,Calcs!BF115)</f>
        <v>1</v>
      </c>
      <c r="M65" s="33">
        <f>Calcs!G115</f>
        <v>2.5</v>
      </c>
      <c r="N65" s="180">
        <f>Calcs!BI115</f>
        <v>0.999977067768133</v>
      </c>
      <c r="O65" s="33">
        <f t="shared" si="6"/>
        <v>2.4999426694203324</v>
      </c>
      <c r="P65" s="33"/>
      <c r="Q65" s="33"/>
      <c r="R65" s="33"/>
      <c r="S65" s="30">
        <f t="shared" si="0"/>
        <v>43861</v>
      </c>
      <c r="T65" s="215">
        <v>0</v>
      </c>
      <c r="U65" s="215">
        <v>0</v>
      </c>
      <c r="V65" s="2"/>
      <c r="W65" s="2"/>
      <c r="X65" s="2"/>
      <c r="Y65" s="2"/>
      <c r="Z65" s="11">
        <f t="shared" ref="Z65:Z105" si="17">IF(T65&lt;0,1,Z64+T65)</f>
        <v>9</v>
      </c>
      <c r="AA65" s="11"/>
      <c r="AB65" s="11"/>
      <c r="AC65" s="11"/>
      <c r="AD65" s="11">
        <f t="shared" ref="AD65:AD105" si="18">IF(U65&lt;0,1,AD64+U65)</f>
        <v>1</v>
      </c>
      <c r="AE65" s="11">
        <f t="shared" si="9"/>
        <v>1</v>
      </c>
      <c r="AF65" s="11">
        <f t="shared" si="10"/>
        <v>1</v>
      </c>
      <c r="AG65" s="11">
        <f t="shared" si="3"/>
        <v>1</v>
      </c>
      <c r="AH65" s="11">
        <f t="shared" si="4"/>
        <v>1</v>
      </c>
      <c r="AI65" s="6">
        <f t="shared" si="11"/>
        <v>0</v>
      </c>
      <c r="AJ65" s="6">
        <f t="shared" si="12"/>
        <v>10000</v>
      </c>
      <c r="AK65" s="6">
        <f t="shared" si="13"/>
        <v>0</v>
      </c>
      <c r="AL65" s="6">
        <f t="shared" si="14"/>
        <v>250</v>
      </c>
      <c r="AM65" s="2"/>
      <c r="AN65" s="2"/>
      <c r="AO65" s="2"/>
      <c r="AP65" s="2"/>
      <c r="AQ65" s="30">
        <f t="shared" si="5"/>
        <v>43860</v>
      </c>
    </row>
    <row r="66" spans="1:43">
      <c r="A66">
        <f>Calcs!A116</f>
        <v>93</v>
      </c>
      <c r="B66" s="30">
        <f>Calcs!B116</f>
        <v>43862</v>
      </c>
      <c r="C66" s="6">
        <f>MAX(1,Calcs!AM116)</f>
        <v>130.49770605794563</v>
      </c>
      <c r="D66" s="6">
        <f>MAX(1,Calcs!BA116)</f>
        <v>1</v>
      </c>
      <c r="E66" s="6">
        <f>MAX(1,Calcs!BB116)</f>
        <v>198.88618735287744</v>
      </c>
      <c r="F66" s="6">
        <f>MAX(1,Calcs!AZ116)</f>
        <v>1</v>
      </c>
      <c r="G66" s="6">
        <f t="shared" si="1"/>
        <v>1</v>
      </c>
      <c r="H66" s="6">
        <f>MAX(1,Calcs!AP116)</f>
        <v>1</v>
      </c>
      <c r="I66" s="6">
        <f>MAX(1,Calcs!AO116)</f>
        <v>1</v>
      </c>
      <c r="J66" s="6">
        <f t="shared" si="2"/>
        <v>1</v>
      </c>
      <c r="K66" s="6">
        <f>MAX(1,Calcs!BE116)</f>
        <v>1</v>
      </c>
      <c r="L66" s="6">
        <f>MAX(1,Calcs!BF116)</f>
        <v>1</v>
      </c>
      <c r="M66" s="33">
        <f>Calcs!G116</f>
        <v>2.5</v>
      </c>
      <c r="N66" s="180">
        <f>Calcs!BI116</f>
        <v>0.99997359167636612</v>
      </c>
      <c r="O66" s="33">
        <f t="shared" si="6"/>
        <v>2.4999339791909154</v>
      </c>
      <c r="P66" s="33"/>
      <c r="Q66" s="33"/>
      <c r="R66" s="33"/>
      <c r="S66" s="30">
        <f t="shared" si="0"/>
        <v>43862</v>
      </c>
      <c r="T66" s="215">
        <v>1</v>
      </c>
      <c r="U66" s="215">
        <v>0</v>
      </c>
      <c r="V66" s="2"/>
      <c r="W66" s="2"/>
      <c r="X66" s="2"/>
      <c r="Y66" s="2"/>
      <c r="Z66" s="11">
        <f t="shared" si="17"/>
        <v>10</v>
      </c>
      <c r="AA66" s="11"/>
      <c r="AB66" s="11"/>
      <c r="AC66" s="11"/>
      <c r="AD66" s="11">
        <f t="shared" si="18"/>
        <v>1</v>
      </c>
      <c r="AE66" s="11">
        <f t="shared" si="9"/>
        <v>1</v>
      </c>
      <c r="AF66" s="11">
        <f t="shared" si="10"/>
        <v>1</v>
      </c>
      <c r="AG66" s="11">
        <f t="shared" si="3"/>
        <v>1</v>
      </c>
      <c r="AH66" s="11">
        <f t="shared" si="4"/>
        <v>1</v>
      </c>
      <c r="AI66" s="6">
        <f t="shared" si="11"/>
        <v>-9</v>
      </c>
      <c r="AJ66" s="6">
        <f t="shared" si="12"/>
        <v>9991</v>
      </c>
      <c r="AK66" s="6">
        <f t="shared" si="13"/>
        <v>0</v>
      </c>
      <c r="AL66" s="6">
        <f t="shared" si="14"/>
        <v>250</v>
      </c>
      <c r="AM66" s="2"/>
      <c r="AN66" s="2"/>
      <c r="AO66" s="2"/>
      <c r="AP66" s="2"/>
      <c r="AQ66" s="30">
        <f t="shared" si="5"/>
        <v>43862</v>
      </c>
    </row>
    <row r="67" spans="1:43">
      <c r="A67">
        <f>Calcs!A117</f>
        <v>94</v>
      </c>
      <c r="B67" s="30">
        <f>Calcs!B117</f>
        <v>43863</v>
      </c>
      <c r="C67" s="6">
        <f>MAX(1,Calcs!AM117)</f>
        <v>148.69904984435564</v>
      </c>
      <c r="D67" s="6">
        <f>MAX(1,Calcs!BA117)</f>
        <v>1</v>
      </c>
      <c r="E67" s="6">
        <f>MAX(1,Calcs!BB117)</f>
        <v>228.74356837082473</v>
      </c>
      <c r="F67" s="6">
        <f>MAX(1,Calcs!AZ117)</f>
        <v>1</v>
      </c>
      <c r="G67" s="6">
        <f t="shared" si="1"/>
        <v>1</v>
      </c>
      <c r="H67" s="6">
        <f>MAX(1,Calcs!AP117)</f>
        <v>1</v>
      </c>
      <c r="I67" s="6">
        <f>MAX(1,Calcs!AO117)</f>
        <v>1</v>
      </c>
      <c r="J67" s="6">
        <f t="shared" si="2"/>
        <v>1</v>
      </c>
      <c r="K67" s="6">
        <f>MAX(1,Calcs!BE117)</f>
        <v>1</v>
      </c>
      <c r="L67" s="6">
        <f>MAX(1,Calcs!BF117)</f>
        <v>1</v>
      </c>
      <c r="M67" s="33">
        <f>Calcs!G117</f>
        <v>2.5</v>
      </c>
      <c r="N67" s="180">
        <f>Calcs!BI117</f>
        <v>0.9999696290483937</v>
      </c>
      <c r="O67" s="33">
        <f t="shared" si="6"/>
        <v>2.4999240726209844</v>
      </c>
      <c r="P67" s="33"/>
      <c r="Q67" s="33"/>
      <c r="R67" s="33"/>
      <c r="S67" s="30">
        <f t="shared" si="0"/>
        <v>43863</v>
      </c>
      <c r="T67" s="215">
        <v>1</v>
      </c>
      <c r="U67" s="215">
        <v>0</v>
      </c>
      <c r="V67" s="2"/>
      <c r="W67" s="2"/>
      <c r="X67" s="2"/>
      <c r="Y67" s="2"/>
      <c r="Z67" s="11">
        <f t="shared" si="17"/>
        <v>11</v>
      </c>
      <c r="AA67" s="11"/>
      <c r="AB67" s="11"/>
      <c r="AC67" s="11"/>
      <c r="AD67" s="11">
        <f t="shared" si="18"/>
        <v>1</v>
      </c>
      <c r="AE67" s="11">
        <f t="shared" si="9"/>
        <v>1</v>
      </c>
      <c r="AF67" s="11">
        <f t="shared" si="10"/>
        <v>1</v>
      </c>
      <c r="AG67" s="11">
        <f t="shared" si="3"/>
        <v>1</v>
      </c>
      <c r="AH67" s="11">
        <f t="shared" si="4"/>
        <v>1</v>
      </c>
      <c r="AI67" s="6">
        <f t="shared" si="11"/>
        <v>-10</v>
      </c>
      <c r="AJ67" s="6">
        <f t="shared" si="12"/>
        <v>9990</v>
      </c>
      <c r="AK67" s="6">
        <f t="shared" si="13"/>
        <v>0</v>
      </c>
      <c r="AL67" s="6">
        <f t="shared" si="14"/>
        <v>250</v>
      </c>
      <c r="AM67" s="2"/>
      <c r="AN67" s="2"/>
      <c r="AO67" s="2"/>
      <c r="AP67" s="2"/>
      <c r="AQ67" s="30">
        <f t="shared" si="5"/>
        <v>43863</v>
      </c>
    </row>
    <row r="68" spans="1:43">
      <c r="A68">
        <f>Calcs!A118</f>
        <v>95</v>
      </c>
      <c r="B68" s="30">
        <f>Calcs!B118</f>
        <v>43864</v>
      </c>
      <c r="C68" s="6">
        <f>MAX(1,Calcs!AM118)</f>
        <v>169.33103111687853</v>
      </c>
      <c r="D68" s="6">
        <f>MAX(1,Calcs!BA118)</f>
        <v>1</v>
      </c>
      <c r="E68" s="6">
        <f>MAX(1,Calcs!BB118)</f>
        <v>262.74980713754343</v>
      </c>
      <c r="F68" s="6">
        <f>MAX(1,Calcs!AZ118)</f>
        <v>1</v>
      </c>
      <c r="G68" s="6">
        <f t="shared" si="1"/>
        <v>1</v>
      </c>
      <c r="H68" s="6">
        <f>MAX(1,Calcs!AP118)</f>
        <v>1</v>
      </c>
      <c r="I68" s="6">
        <f>MAX(1,Calcs!AO118)</f>
        <v>1.1185656459545483</v>
      </c>
      <c r="J68" s="6">
        <f t="shared" si="2"/>
        <v>1.1185656459545483</v>
      </c>
      <c r="K68" s="6">
        <f>MAX(1,Calcs!BE118)</f>
        <v>1</v>
      </c>
      <c r="L68" s="6">
        <f>MAX(1,Calcs!BF118)</f>
        <v>1</v>
      </c>
      <c r="M68" s="33">
        <f>Calcs!G118</f>
        <v>2.5</v>
      </c>
      <c r="N68" s="180">
        <f>Calcs!BI118</f>
        <v>0.99996511582926495</v>
      </c>
      <c r="O68" s="33">
        <f t="shared" si="6"/>
        <v>2.4999127895731625</v>
      </c>
      <c r="P68" s="33"/>
      <c r="Q68" s="33"/>
      <c r="R68" s="33"/>
      <c r="S68" s="30">
        <f t="shared" si="0"/>
        <v>43864</v>
      </c>
      <c r="T68" s="215">
        <v>0</v>
      </c>
      <c r="U68" s="215">
        <v>0</v>
      </c>
      <c r="V68" s="2"/>
      <c r="W68" s="2"/>
      <c r="X68" s="2"/>
      <c r="Y68" s="2"/>
      <c r="Z68" s="11">
        <f t="shared" si="17"/>
        <v>11</v>
      </c>
      <c r="AA68" s="11"/>
      <c r="AB68" s="11"/>
      <c r="AC68" s="11"/>
      <c r="AD68" s="11">
        <f t="shared" si="18"/>
        <v>1</v>
      </c>
      <c r="AE68" s="11">
        <f t="shared" si="9"/>
        <v>1</v>
      </c>
      <c r="AF68" s="11">
        <f t="shared" si="10"/>
        <v>1</v>
      </c>
      <c r="AG68" s="11">
        <f t="shared" si="3"/>
        <v>1</v>
      </c>
      <c r="AH68" s="11">
        <f t="shared" si="4"/>
        <v>1</v>
      </c>
      <c r="AI68" s="6">
        <f t="shared" si="11"/>
        <v>0</v>
      </c>
      <c r="AJ68" s="6">
        <f t="shared" si="12"/>
        <v>10000</v>
      </c>
      <c r="AK68" s="6">
        <f t="shared" si="13"/>
        <v>0</v>
      </c>
      <c r="AL68" s="6">
        <f t="shared" si="14"/>
        <v>250</v>
      </c>
      <c r="AM68" s="2"/>
      <c r="AN68" s="2"/>
      <c r="AO68" s="2"/>
      <c r="AP68" s="2"/>
      <c r="AQ68" s="30">
        <f t="shared" si="5"/>
        <v>43863</v>
      </c>
    </row>
    <row r="69" spans="1:43">
      <c r="A69">
        <f>Calcs!A119</f>
        <v>96</v>
      </c>
      <c r="B69" s="30">
        <f>Calcs!B119</f>
        <v>43865</v>
      </c>
      <c r="C69" s="6">
        <f>MAX(1,Calcs!AM119)</f>
        <v>192.7792383046621</v>
      </c>
      <c r="D69" s="6">
        <f>MAX(1,Calcs!BA119)</f>
        <v>1</v>
      </c>
      <c r="E69" s="6">
        <f>MAX(1,Calcs!BB119)</f>
        <v>301.45822193913079</v>
      </c>
      <c r="F69" s="6">
        <f>MAX(1,Calcs!AZ119)</f>
        <v>1</v>
      </c>
      <c r="G69" s="6">
        <f t="shared" si="1"/>
        <v>1</v>
      </c>
      <c r="H69" s="6">
        <f>MAX(1,Calcs!AP119)</f>
        <v>1</v>
      </c>
      <c r="I69" s="6">
        <f>MAX(1,Calcs!AO119)</f>
        <v>1.2966816228319966</v>
      </c>
      <c r="J69" s="6">
        <f t="shared" si="2"/>
        <v>1.2966816228319966</v>
      </c>
      <c r="K69" s="6">
        <f>MAX(1,Calcs!BE119)</f>
        <v>1</v>
      </c>
      <c r="L69" s="6">
        <f>MAX(1,Calcs!BF119)</f>
        <v>1</v>
      </c>
      <c r="M69" s="33">
        <f>Calcs!G119</f>
        <v>2.5</v>
      </c>
      <c r="N69" s="180">
        <f>Calcs!BI119</f>
        <v>0.99995997845437168</v>
      </c>
      <c r="O69" s="33">
        <f t="shared" si="6"/>
        <v>2.4998999461359293</v>
      </c>
      <c r="P69" s="33"/>
      <c r="Q69" s="33"/>
      <c r="R69" s="33"/>
      <c r="S69" s="30">
        <f t="shared" si="0"/>
        <v>43865</v>
      </c>
      <c r="T69" s="215">
        <v>0</v>
      </c>
      <c r="U69" s="215">
        <v>0</v>
      </c>
      <c r="V69" s="2"/>
      <c r="W69" s="2"/>
      <c r="X69" s="2"/>
      <c r="Y69" s="2"/>
      <c r="Z69" s="11">
        <f t="shared" si="17"/>
        <v>11</v>
      </c>
      <c r="AA69" s="11"/>
      <c r="AB69" s="11"/>
      <c r="AC69" s="11"/>
      <c r="AD69" s="11">
        <f t="shared" si="18"/>
        <v>1</v>
      </c>
      <c r="AE69" s="11">
        <f t="shared" si="9"/>
        <v>1</v>
      </c>
      <c r="AF69" s="11">
        <f t="shared" si="10"/>
        <v>1</v>
      </c>
      <c r="AG69" s="11">
        <f t="shared" si="3"/>
        <v>1</v>
      </c>
      <c r="AH69" s="11">
        <f t="shared" si="4"/>
        <v>1</v>
      </c>
      <c r="AI69" s="6">
        <f t="shared" si="11"/>
        <v>0</v>
      </c>
      <c r="AJ69" s="6">
        <f t="shared" si="12"/>
        <v>10000</v>
      </c>
      <c r="AK69" s="6">
        <f t="shared" si="13"/>
        <v>0</v>
      </c>
      <c r="AL69" s="6">
        <f t="shared" si="14"/>
        <v>250</v>
      </c>
      <c r="AM69" s="2"/>
      <c r="AN69" s="2"/>
      <c r="AO69" s="2"/>
      <c r="AP69" s="2"/>
      <c r="AQ69" s="30">
        <f t="shared" si="5"/>
        <v>43863</v>
      </c>
    </row>
    <row r="70" spans="1:43">
      <c r="A70">
        <f>Calcs!A120</f>
        <v>97</v>
      </c>
      <c r="B70" s="30">
        <f>Calcs!B120</f>
        <v>43866</v>
      </c>
      <c r="C70" s="6">
        <f>MAX(1,Calcs!AM120)</f>
        <v>219.23200582156122</v>
      </c>
      <c r="D70" s="6">
        <f>MAX(1,Calcs!BA120)</f>
        <v>1</v>
      </c>
      <c r="E70" s="6">
        <f>MAX(1,Calcs!BB120)</f>
        <v>345.51091957260292</v>
      </c>
      <c r="F70" s="6">
        <f>MAX(1,Calcs!AZ120)</f>
        <v>1</v>
      </c>
      <c r="G70" s="6">
        <f t="shared" si="1"/>
        <v>1</v>
      </c>
      <c r="H70" s="6">
        <f>MAX(1,Calcs!AP120)</f>
        <v>1</v>
      </c>
      <c r="I70" s="6">
        <f>MAX(1,Calcs!AO120)</f>
        <v>1.4974779591699554</v>
      </c>
      <c r="J70" s="6">
        <f t="shared" si="2"/>
        <v>1.4974779591699554</v>
      </c>
      <c r="K70" s="6">
        <f>MAX(1,Calcs!BE120)</f>
        <v>1</v>
      </c>
      <c r="L70" s="6">
        <f>MAX(1,Calcs!BF120)</f>
        <v>1</v>
      </c>
      <c r="M70" s="33">
        <f>Calcs!G120</f>
        <v>2.5</v>
      </c>
      <c r="N70" s="180">
        <f>Calcs!BI120</f>
        <v>0.99995413153195978</v>
      </c>
      <c r="O70" s="33">
        <f t="shared" si="6"/>
        <v>2.4998853288298992</v>
      </c>
      <c r="P70" s="33"/>
      <c r="Q70" s="33"/>
      <c r="R70" s="33"/>
      <c r="S70" s="30">
        <f t="shared" ref="S70:S133" si="19">S69+1</f>
        <v>43866</v>
      </c>
      <c r="T70" s="215">
        <v>0</v>
      </c>
      <c r="U70" s="215">
        <v>0</v>
      </c>
      <c r="V70" s="2"/>
      <c r="W70" s="2"/>
      <c r="X70" s="2"/>
      <c r="Y70" s="2"/>
      <c r="Z70" s="11">
        <f t="shared" si="17"/>
        <v>11</v>
      </c>
      <c r="AA70" s="11"/>
      <c r="AB70" s="11"/>
      <c r="AC70" s="11"/>
      <c r="AD70" s="11">
        <f t="shared" si="18"/>
        <v>1</v>
      </c>
      <c r="AE70" s="11">
        <f t="shared" si="9"/>
        <v>1</v>
      </c>
      <c r="AF70" s="11">
        <f t="shared" si="10"/>
        <v>1</v>
      </c>
      <c r="AG70" s="11">
        <f t="shared" si="3"/>
        <v>1</v>
      </c>
      <c r="AH70" s="11">
        <f t="shared" si="4"/>
        <v>1</v>
      </c>
      <c r="AI70" s="6">
        <f t="shared" si="11"/>
        <v>0</v>
      </c>
      <c r="AJ70" s="6">
        <f t="shared" si="12"/>
        <v>10000</v>
      </c>
      <c r="AK70" s="6">
        <f t="shared" si="13"/>
        <v>0</v>
      </c>
      <c r="AL70" s="6">
        <f t="shared" si="14"/>
        <v>250</v>
      </c>
      <c r="AM70" s="2"/>
      <c r="AN70" s="2"/>
      <c r="AO70" s="2"/>
      <c r="AP70" s="2"/>
      <c r="AQ70" s="30">
        <f t="shared" si="5"/>
        <v>43863</v>
      </c>
    </row>
    <row r="71" spans="1:43">
      <c r="A71">
        <f>Calcs!A121</f>
        <v>98</v>
      </c>
      <c r="B71" s="30">
        <f>Calcs!B121</f>
        <v>43867</v>
      </c>
      <c r="C71" s="6">
        <f>MAX(1,Calcs!AM121)</f>
        <v>249.80591728537604</v>
      </c>
      <c r="D71" s="6">
        <f>MAX(1,Calcs!BA121)</f>
        <v>1</v>
      </c>
      <c r="E71" s="6">
        <f>MAX(1,Calcs!BB121)</f>
        <v>395.66068267795856</v>
      </c>
      <c r="F71" s="6">
        <f>MAX(1,Calcs!AZ121)</f>
        <v>1</v>
      </c>
      <c r="G71" s="6">
        <f t="shared" si="1"/>
        <v>1</v>
      </c>
      <c r="H71" s="6">
        <f>MAX(1,Calcs!AP121)</f>
        <v>1</v>
      </c>
      <c r="I71" s="6">
        <f>MAX(1,Calcs!AO121)</f>
        <v>1.7269552181437442</v>
      </c>
      <c r="J71" s="6">
        <f t="shared" si="2"/>
        <v>1.7269552181437442</v>
      </c>
      <c r="K71" s="6">
        <f>MAX(1,Calcs!BE121)</f>
        <v>1</v>
      </c>
      <c r="L71" s="6">
        <f>MAX(1,Calcs!BF121)</f>
        <v>1</v>
      </c>
      <c r="M71" s="33">
        <f>Calcs!G121</f>
        <v>2.5</v>
      </c>
      <c r="N71" s="180">
        <f>Calcs!BI121</f>
        <v>0.9999474754909109</v>
      </c>
      <c r="O71" s="33">
        <f t="shared" si="6"/>
        <v>2.4998686887272772</v>
      </c>
      <c r="P71" s="33"/>
      <c r="Q71" s="33"/>
      <c r="R71" s="33"/>
      <c r="S71" s="30">
        <f t="shared" si="19"/>
        <v>43867</v>
      </c>
      <c r="T71" s="215">
        <v>1</v>
      </c>
      <c r="U71" s="215">
        <v>0</v>
      </c>
      <c r="V71" s="2"/>
      <c r="W71" s="2"/>
      <c r="X71" s="2"/>
      <c r="Y71" s="2"/>
      <c r="Z71" s="11">
        <f t="shared" si="17"/>
        <v>12</v>
      </c>
      <c r="AA71" s="11"/>
      <c r="AB71" s="11"/>
      <c r="AC71" s="11"/>
      <c r="AD71" s="11">
        <f t="shared" si="18"/>
        <v>1</v>
      </c>
      <c r="AE71" s="11">
        <f t="shared" si="9"/>
        <v>1</v>
      </c>
      <c r="AF71" s="11">
        <f t="shared" si="10"/>
        <v>1</v>
      </c>
      <c r="AG71" s="11">
        <f t="shared" si="3"/>
        <v>1</v>
      </c>
      <c r="AH71" s="11">
        <f t="shared" si="4"/>
        <v>1</v>
      </c>
      <c r="AI71" s="6">
        <f t="shared" si="11"/>
        <v>-11</v>
      </c>
      <c r="AJ71" s="6">
        <f t="shared" si="12"/>
        <v>9989</v>
      </c>
      <c r="AK71" s="6">
        <f t="shared" si="13"/>
        <v>0</v>
      </c>
      <c r="AL71" s="6">
        <f t="shared" si="14"/>
        <v>250</v>
      </c>
      <c r="AM71" s="2"/>
      <c r="AN71" s="2"/>
      <c r="AO71" s="2"/>
      <c r="AP71" s="2"/>
      <c r="AQ71" s="30">
        <f t="shared" si="5"/>
        <v>43867</v>
      </c>
    </row>
    <row r="72" spans="1:43">
      <c r="A72">
        <f>Calcs!A122</f>
        <v>99</v>
      </c>
      <c r="B72" s="30">
        <f>Calcs!B122</f>
        <v>43868</v>
      </c>
      <c r="C72" s="6">
        <f>MAX(1,Calcs!AM122)</f>
        <v>284.56372645550744</v>
      </c>
      <c r="D72" s="6">
        <f>MAX(1,Calcs!BA122)</f>
        <v>1</v>
      </c>
      <c r="E72" s="6">
        <f>MAX(1,Calcs!BB122)</f>
        <v>452.79644030787637</v>
      </c>
      <c r="F72" s="6">
        <f>MAX(1,Calcs!AZ122)</f>
        <v>1</v>
      </c>
      <c r="G72" s="6">
        <f t="shared" si="1"/>
        <v>1</v>
      </c>
      <c r="H72" s="6">
        <f>MAX(1,Calcs!AP122)</f>
        <v>1</v>
      </c>
      <c r="I72" s="6">
        <f>MAX(1,Calcs!AO122)</f>
        <v>1.9888618735287744</v>
      </c>
      <c r="J72" s="6">
        <f t="shared" si="2"/>
        <v>1.9888618735287744</v>
      </c>
      <c r="K72" s="6">
        <f>MAX(1,Calcs!BE122)</f>
        <v>1</v>
      </c>
      <c r="L72" s="6">
        <f>MAX(1,Calcs!BF122)</f>
        <v>1</v>
      </c>
      <c r="M72" s="33">
        <f>Calcs!G122</f>
        <v>2.5</v>
      </c>
      <c r="N72" s="180">
        <f>Calcs!BI122</f>
        <v>0.99993989230693581</v>
      </c>
      <c r="O72" s="33">
        <f t="shared" si="6"/>
        <v>2.4998497307673393</v>
      </c>
      <c r="P72" s="33"/>
      <c r="Q72" s="33"/>
      <c r="R72" s="33"/>
      <c r="S72" s="30">
        <f t="shared" si="19"/>
        <v>43868</v>
      </c>
      <c r="T72" s="215">
        <v>0</v>
      </c>
      <c r="U72" s="215">
        <v>0</v>
      </c>
      <c r="V72" s="2"/>
      <c r="W72" s="2"/>
      <c r="X72" s="2"/>
      <c r="Y72" s="2"/>
      <c r="Z72" s="11">
        <f t="shared" si="17"/>
        <v>12</v>
      </c>
      <c r="AA72" s="11"/>
      <c r="AB72" s="11"/>
      <c r="AC72" s="11"/>
      <c r="AD72" s="11">
        <f t="shared" si="18"/>
        <v>1</v>
      </c>
      <c r="AE72" s="11">
        <f t="shared" si="9"/>
        <v>1</v>
      </c>
      <c r="AF72" s="11">
        <f t="shared" si="10"/>
        <v>1</v>
      </c>
      <c r="AG72" s="11">
        <f t="shared" si="3"/>
        <v>1</v>
      </c>
      <c r="AH72" s="11">
        <f t="shared" si="4"/>
        <v>1</v>
      </c>
      <c r="AI72" s="6">
        <f t="shared" si="11"/>
        <v>0</v>
      </c>
      <c r="AJ72" s="6">
        <f t="shared" si="12"/>
        <v>10000</v>
      </c>
      <c r="AK72" s="6">
        <f t="shared" si="13"/>
        <v>0</v>
      </c>
      <c r="AL72" s="6">
        <f t="shared" si="14"/>
        <v>250</v>
      </c>
      <c r="AM72" s="2"/>
      <c r="AN72" s="2"/>
      <c r="AO72" s="2"/>
      <c r="AP72" s="2"/>
      <c r="AQ72" s="30">
        <f t="shared" si="5"/>
        <v>43867</v>
      </c>
    </row>
    <row r="73" spans="1:43">
      <c r="A73">
        <f>Calcs!A123</f>
        <v>100</v>
      </c>
      <c r="B73" s="30">
        <f>Calcs!B123</f>
        <v>43869</v>
      </c>
      <c r="C73" s="6">
        <f>MAX(1,Calcs!AM123)</f>
        <v>324.09431369601788</v>
      </c>
      <c r="D73" s="6">
        <f>MAX(1,Calcs!BA123)</f>
        <v>1</v>
      </c>
      <c r="E73" s="6">
        <f>MAX(1,Calcs!BB123)</f>
        <v>517.87496310664085</v>
      </c>
      <c r="F73" s="6">
        <f>MAX(1,Calcs!AZ123)</f>
        <v>1</v>
      </c>
      <c r="G73" s="6">
        <f t="shared" si="1"/>
        <v>1</v>
      </c>
      <c r="H73" s="6">
        <f>MAX(1,Calcs!AP123)</f>
        <v>1</v>
      </c>
      <c r="I73" s="6">
        <f>MAX(1,Calcs!AO123)</f>
        <v>2.2874356837082472</v>
      </c>
      <c r="J73" s="6">
        <f t="shared" si="2"/>
        <v>2.2874356837082472</v>
      </c>
      <c r="K73" s="6">
        <f>MAX(1,Calcs!BE123)</f>
        <v>1</v>
      </c>
      <c r="L73" s="6">
        <f>MAX(1,Calcs!BF123)</f>
        <v>1</v>
      </c>
      <c r="M73" s="33">
        <f>Calcs!G123</f>
        <v>2.5</v>
      </c>
      <c r="N73" s="180">
        <f>Calcs!BI123</f>
        <v>0.99993125497537694</v>
      </c>
      <c r="O73" s="33">
        <f t="shared" si="6"/>
        <v>2.4998281374384423</v>
      </c>
      <c r="P73" s="33"/>
      <c r="Q73" s="33"/>
      <c r="R73" s="33"/>
      <c r="S73" s="30">
        <f t="shared" si="19"/>
        <v>43869</v>
      </c>
      <c r="T73" s="215">
        <v>0</v>
      </c>
      <c r="U73" s="215">
        <v>0</v>
      </c>
      <c r="V73" s="2"/>
      <c r="W73" s="2"/>
      <c r="X73" s="2"/>
      <c r="Y73" s="2"/>
      <c r="Z73" s="11">
        <f t="shared" si="17"/>
        <v>12</v>
      </c>
      <c r="AA73" s="11"/>
      <c r="AB73" s="11"/>
      <c r="AC73" s="11"/>
      <c r="AD73" s="11">
        <f t="shared" si="18"/>
        <v>1</v>
      </c>
      <c r="AE73" s="11">
        <f t="shared" si="9"/>
        <v>1</v>
      </c>
      <c r="AF73" s="11">
        <f t="shared" si="10"/>
        <v>1</v>
      </c>
      <c r="AG73" s="11">
        <f t="shared" si="3"/>
        <v>1</v>
      </c>
      <c r="AH73" s="11">
        <f t="shared" si="4"/>
        <v>1</v>
      </c>
      <c r="AI73" s="6">
        <f t="shared" si="11"/>
        <v>0</v>
      </c>
      <c r="AJ73" s="6">
        <f t="shared" si="12"/>
        <v>10000</v>
      </c>
      <c r="AK73" s="6">
        <f t="shared" si="13"/>
        <v>0</v>
      </c>
      <c r="AL73" s="6">
        <f t="shared" si="14"/>
        <v>250</v>
      </c>
      <c r="AM73" s="2"/>
      <c r="AN73" s="2"/>
      <c r="AO73" s="2"/>
      <c r="AP73" s="2"/>
      <c r="AQ73" s="30">
        <f t="shared" si="5"/>
        <v>43867</v>
      </c>
    </row>
    <row r="74" spans="1:43">
      <c r="A74">
        <f>Calcs!A124</f>
        <v>101</v>
      </c>
      <c r="B74" s="30">
        <f>Calcs!B124</f>
        <v>43870</v>
      </c>
      <c r="C74" s="6">
        <f>MAX(1,Calcs!AM124)</f>
        <v>369.07332983823272</v>
      </c>
      <c r="D74" s="6">
        <f>MAX(1,Calcs!BA124)</f>
        <v>1</v>
      </c>
      <c r="E74" s="6">
        <f>MAX(1,Calcs!BB124)</f>
        <v>591.98823267312412</v>
      </c>
      <c r="F74" s="6">
        <f>MAX(1,Calcs!AZ124)</f>
        <v>1</v>
      </c>
      <c r="G74" s="6">
        <f t="shared" si="1"/>
        <v>1</v>
      </c>
      <c r="H74" s="6">
        <f>MAX(1,Calcs!AP124)</f>
        <v>1</v>
      </c>
      <c r="I74" s="6">
        <f>MAX(1,Calcs!AO124)</f>
        <v>2.6274980713754341</v>
      </c>
      <c r="J74" s="6">
        <f t="shared" si="2"/>
        <v>2.6274980713754341</v>
      </c>
      <c r="K74" s="6">
        <f>MAX(1,Calcs!BE124)</f>
        <v>1</v>
      </c>
      <c r="L74" s="6">
        <f>MAX(1,Calcs!BF124)</f>
        <v>1</v>
      </c>
      <c r="M74" s="33">
        <f>Calcs!G124</f>
        <v>2.5</v>
      </c>
      <c r="N74" s="180">
        <f>Calcs!BI124</f>
        <v>0.99992141854118999</v>
      </c>
      <c r="O74" s="33">
        <f t="shared" si="6"/>
        <v>2.4998035463529749</v>
      </c>
      <c r="P74" s="33"/>
      <c r="Q74" s="33"/>
      <c r="R74" s="33"/>
      <c r="S74" s="30">
        <f t="shared" si="19"/>
        <v>43870</v>
      </c>
      <c r="T74" s="215">
        <v>0</v>
      </c>
      <c r="U74" s="215">
        <v>0</v>
      </c>
      <c r="V74" s="2"/>
      <c r="W74" s="2"/>
      <c r="X74" s="2"/>
      <c r="Y74" s="2"/>
      <c r="Z74" s="11">
        <f t="shared" si="17"/>
        <v>12</v>
      </c>
      <c r="AA74" s="11"/>
      <c r="AB74" s="11"/>
      <c r="AC74" s="11"/>
      <c r="AD74" s="11">
        <f t="shared" si="18"/>
        <v>1</v>
      </c>
      <c r="AE74" s="11">
        <f t="shared" si="9"/>
        <v>1</v>
      </c>
      <c r="AF74" s="11">
        <f t="shared" si="10"/>
        <v>1</v>
      </c>
      <c r="AG74" s="11">
        <f t="shared" si="3"/>
        <v>1</v>
      </c>
      <c r="AH74" s="11">
        <f t="shared" si="4"/>
        <v>1</v>
      </c>
      <c r="AI74" s="6">
        <f t="shared" si="11"/>
        <v>0</v>
      </c>
      <c r="AJ74" s="6">
        <f t="shared" si="12"/>
        <v>10000</v>
      </c>
      <c r="AK74" s="6">
        <f t="shared" si="13"/>
        <v>0</v>
      </c>
      <c r="AL74" s="6">
        <f t="shared" si="14"/>
        <v>250</v>
      </c>
      <c r="AM74" s="2"/>
      <c r="AN74" s="2"/>
      <c r="AO74" s="2"/>
      <c r="AP74" s="2"/>
      <c r="AQ74" s="30">
        <f t="shared" si="5"/>
        <v>43867</v>
      </c>
    </row>
    <row r="75" spans="1:43">
      <c r="A75">
        <f>Calcs!A125</f>
        <v>102</v>
      </c>
      <c r="B75" s="30">
        <f>Calcs!B125</f>
        <v>43871</v>
      </c>
      <c r="C75" s="6">
        <f>MAX(1,Calcs!AM125)</f>
        <v>420.27382103457609</v>
      </c>
      <c r="D75" s="6">
        <f>MAX(1,Calcs!BA125)</f>
        <v>1</v>
      </c>
      <c r="E75" s="6">
        <f>MAX(1,Calcs!BB125)</f>
        <v>676.38346135730524</v>
      </c>
      <c r="F75" s="6">
        <f>MAX(1,Calcs!AZ125)</f>
        <v>1</v>
      </c>
      <c r="G75" s="6">
        <f t="shared" si="1"/>
        <v>1</v>
      </c>
      <c r="H75" s="6">
        <f>MAX(1,Calcs!AP125)</f>
        <v>1</v>
      </c>
      <c r="I75" s="6">
        <f>MAX(1,Calcs!AO125)</f>
        <v>3.0145822193913077</v>
      </c>
      <c r="J75" s="6">
        <f t="shared" si="2"/>
        <v>3.0145822193913077</v>
      </c>
      <c r="K75" s="6">
        <f>MAX(1,Calcs!BE125)</f>
        <v>1</v>
      </c>
      <c r="L75" s="6">
        <f>MAX(1,Calcs!BF125)</f>
        <v>1</v>
      </c>
      <c r="M75" s="33">
        <f>Calcs!G125</f>
        <v>2.5</v>
      </c>
      <c r="N75" s="180">
        <f>Calcs!BI125</f>
        <v>0.99991021744669395</v>
      </c>
      <c r="O75" s="33">
        <f t="shared" si="6"/>
        <v>2.4997755436167348</v>
      </c>
      <c r="P75" s="33"/>
      <c r="Q75" s="33"/>
      <c r="R75" s="33"/>
      <c r="S75" s="30">
        <f t="shared" si="19"/>
        <v>43871</v>
      </c>
      <c r="T75" s="215">
        <v>0</v>
      </c>
      <c r="U75" s="215">
        <v>0</v>
      </c>
      <c r="V75" s="2"/>
      <c r="W75" s="2"/>
      <c r="X75" s="2"/>
      <c r="Y75" s="2"/>
      <c r="Z75" s="11">
        <f t="shared" si="17"/>
        <v>12</v>
      </c>
      <c r="AA75" s="11"/>
      <c r="AB75" s="11"/>
      <c r="AC75" s="11"/>
      <c r="AD75" s="11">
        <f t="shared" si="18"/>
        <v>1</v>
      </c>
      <c r="AE75" s="11">
        <f t="shared" si="9"/>
        <v>1</v>
      </c>
      <c r="AF75" s="11">
        <f t="shared" si="10"/>
        <v>1</v>
      </c>
      <c r="AG75" s="11">
        <f t="shared" si="3"/>
        <v>1</v>
      </c>
      <c r="AH75" s="11">
        <f t="shared" si="4"/>
        <v>1</v>
      </c>
      <c r="AI75" s="6">
        <f t="shared" si="11"/>
        <v>0</v>
      </c>
      <c r="AJ75" s="6">
        <f t="shared" si="12"/>
        <v>10000</v>
      </c>
      <c r="AK75" s="6">
        <f t="shared" si="13"/>
        <v>0</v>
      </c>
      <c r="AL75" s="6">
        <f t="shared" si="14"/>
        <v>250</v>
      </c>
      <c r="AM75" s="2"/>
      <c r="AN75" s="2"/>
      <c r="AO75" s="2"/>
      <c r="AP75" s="2"/>
      <c r="AQ75" s="30">
        <f t="shared" si="5"/>
        <v>43867</v>
      </c>
    </row>
    <row r="76" spans="1:43">
      <c r="A76">
        <f>Calcs!A126</f>
        <v>103</v>
      </c>
      <c r="B76" s="30">
        <f>Calcs!B126</f>
        <v>43872</v>
      </c>
      <c r="C76" s="6">
        <f>MAX(1,Calcs!AM126)</f>
        <v>478.57595416681858</v>
      </c>
      <c r="D76" s="6">
        <f>MAX(1,Calcs!BA126)</f>
        <v>1</v>
      </c>
      <c r="E76" s="6">
        <f>MAX(1,Calcs!BB126)</f>
        <v>772.48554549754158</v>
      </c>
      <c r="F76" s="6">
        <f>MAX(1,Calcs!AZ126)</f>
        <v>1</v>
      </c>
      <c r="G76" s="6">
        <f t="shared" si="1"/>
        <v>1</v>
      </c>
      <c r="H76" s="6">
        <f>MAX(1,Calcs!AP126)</f>
        <v>1</v>
      </c>
      <c r="I76" s="6">
        <f>MAX(1,Calcs!AO126)</f>
        <v>3.4551091957260285</v>
      </c>
      <c r="J76" s="6">
        <f t="shared" si="2"/>
        <v>3.4551091957260285</v>
      </c>
      <c r="K76" s="6">
        <f>MAX(1,Calcs!BE126)</f>
        <v>1</v>
      </c>
      <c r="L76" s="6">
        <f>MAX(1,Calcs!BF126)</f>
        <v>1</v>
      </c>
      <c r="M76" s="33">
        <f>Calcs!G126</f>
        <v>2.5</v>
      </c>
      <c r="N76" s="180">
        <f>Calcs!BI126</f>
        <v>0.99989746256125589</v>
      </c>
      <c r="O76" s="33">
        <f t="shared" si="6"/>
        <v>2.4997436564031399</v>
      </c>
      <c r="P76" s="33"/>
      <c r="Q76" s="33"/>
      <c r="R76" s="33"/>
      <c r="S76" s="30">
        <f t="shared" si="19"/>
        <v>43872</v>
      </c>
      <c r="T76" s="215">
        <v>0</v>
      </c>
      <c r="U76" s="215">
        <v>0</v>
      </c>
      <c r="V76" s="2"/>
      <c r="W76" s="2"/>
      <c r="X76" s="2"/>
      <c r="Y76" s="2"/>
      <c r="Z76" s="11">
        <f t="shared" si="17"/>
        <v>12</v>
      </c>
      <c r="AA76" s="11"/>
      <c r="AB76" s="11"/>
      <c r="AC76" s="11"/>
      <c r="AD76" s="11">
        <f t="shared" si="18"/>
        <v>1</v>
      </c>
      <c r="AE76" s="11">
        <f t="shared" si="9"/>
        <v>1</v>
      </c>
      <c r="AF76" s="11">
        <f t="shared" si="10"/>
        <v>1</v>
      </c>
      <c r="AG76" s="11">
        <f t="shared" si="3"/>
        <v>1</v>
      </c>
      <c r="AH76" s="11">
        <f t="shared" si="4"/>
        <v>1</v>
      </c>
      <c r="AI76" s="6">
        <f t="shared" si="11"/>
        <v>0</v>
      </c>
      <c r="AJ76" s="6">
        <f t="shared" si="12"/>
        <v>10000</v>
      </c>
      <c r="AK76" s="6">
        <f t="shared" si="13"/>
        <v>0</v>
      </c>
      <c r="AL76" s="6">
        <f t="shared" si="14"/>
        <v>250</v>
      </c>
      <c r="AM76" s="2"/>
      <c r="AN76" s="2"/>
      <c r="AO76" s="2"/>
      <c r="AP76" s="2"/>
      <c r="AQ76" s="30">
        <f t="shared" si="5"/>
        <v>43867</v>
      </c>
    </row>
    <row r="77" spans="1:43">
      <c r="A77">
        <f>Calcs!A127</f>
        <v>104</v>
      </c>
      <c r="B77" s="30">
        <f>Calcs!B127</f>
        <v>43873</v>
      </c>
      <c r="C77" s="6">
        <f>MAX(1,Calcs!AM127)</f>
        <v>544.97696768648643</v>
      </c>
      <c r="D77" s="6">
        <f>MAX(1,Calcs!BA127)</f>
        <v>1</v>
      </c>
      <c r="E77" s="6">
        <f>MAX(1,Calcs!BB127)</f>
        <v>881.92171991133443</v>
      </c>
      <c r="F77" s="6">
        <f>MAX(1,Calcs!AZ127)</f>
        <v>1</v>
      </c>
      <c r="G77" s="6">
        <f t="shared" si="1"/>
        <v>1</v>
      </c>
      <c r="H77" s="6">
        <f>MAX(1,Calcs!AP127)</f>
        <v>1</v>
      </c>
      <c r="I77" s="6">
        <f>MAX(1,Calcs!AO127)</f>
        <v>3.9566068267795851</v>
      </c>
      <c r="J77" s="6">
        <f t="shared" si="2"/>
        <v>3.9566068267795851</v>
      </c>
      <c r="K77" s="6">
        <f>MAX(1,Calcs!BE127)</f>
        <v>1</v>
      </c>
      <c r="L77" s="6">
        <f>MAX(1,Calcs!BF127)</f>
        <v>1</v>
      </c>
      <c r="M77" s="33">
        <f>Calcs!G127</f>
        <v>2.5</v>
      </c>
      <c r="N77" s="180">
        <f>Calcs!BI127</f>
        <v>0.99988293792316607</v>
      </c>
      <c r="O77" s="33">
        <f t="shared" si="6"/>
        <v>2.499707344807915</v>
      </c>
      <c r="P77" s="33"/>
      <c r="Q77" s="33"/>
      <c r="R77" s="33"/>
      <c r="S77" s="30">
        <f t="shared" si="19"/>
        <v>43873</v>
      </c>
      <c r="T77" s="215">
        <v>1</v>
      </c>
      <c r="U77" s="215">
        <v>0</v>
      </c>
      <c r="V77" s="2"/>
      <c r="W77" s="2"/>
      <c r="X77" s="2"/>
      <c r="Y77" s="2"/>
      <c r="Z77" s="11">
        <f t="shared" si="17"/>
        <v>13</v>
      </c>
      <c r="AA77" s="11"/>
      <c r="AB77" s="11"/>
      <c r="AC77" s="11"/>
      <c r="AD77" s="11">
        <f t="shared" si="18"/>
        <v>1</v>
      </c>
      <c r="AE77" s="11">
        <f t="shared" si="9"/>
        <v>1</v>
      </c>
      <c r="AF77" s="11">
        <f t="shared" si="10"/>
        <v>1</v>
      </c>
      <c r="AG77" s="11">
        <f t="shared" si="3"/>
        <v>1</v>
      </c>
      <c r="AH77" s="11">
        <f t="shared" si="4"/>
        <v>1</v>
      </c>
      <c r="AI77" s="6">
        <f t="shared" si="11"/>
        <v>-12</v>
      </c>
      <c r="AJ77" s="6">
        <f t="shared" si="12"/>
        <v>9988</v>
      </c>
      <c r="AK77" s="6">
        <f t="shared" si="13"/>
        <v>0</v>
      </c>
      <c r="AL77" s="6">
        <f t="shared" si="14"/>
        <v>250</v>
      </c>
      <c r="AM77" s="2"/>
      <c r="AN77" s="2"/>
      <c r="AO77" s="2"/>
      <c r="AP77" s="2"/>
      <c r="AQ77" s="30">
        <f t="shared" si="5"/>
        <v>43873</v>
      </c>
    </row>
    <row r="78" spans="1:43">
      <c r="A78">
        <f>Calcs!A128</f>
        <v>105</v>
      </c>
      <c r="B78" s="30">
        <f>Calcs!B128</f>
        <v>43874</v>
      </c>
      <c r="C78" s="6">
        <f>MAX(1,Calcs!AM128)</f>
        <v>620.65598379392475</v>
      </c>
      <c r="D78" s="6">
        <f>MAX(1,Calcs!BA128)</f>
        <v>1</v>
      </c>
      <c r="E78" s="6">
        <f>MAX(1,Calcs!BB128)</f>
        <v>1006.5478298619776</v>
      </c>
      <c r="F78" s="6">
        <f>MAX(1,Calcs!AZ128)</f>
        <v>1</v>
      </c>
      <c r="G78" s="6">
        <f t="shared" si="1"/>
        <v>1</v>
      </c>
      <c r="H78" s="6">
        <f>MAX(1,Calcs!AP128)</f>
        <v>1</v>
      </c>
      <c r="I78" s="6">
        <f>MAX(1,Calcs!AO128)</f>
        <v>4.5279644030787631</v>
      </c>
      <c r="J78" s="6">
        <f t="shared" si="2"/>
        <v>4.5279644030787631</v>
      </c>
      <c r="K78" s="6">
        <f>MAX(1,Calcs!BE128)</f>
        <v>1</v>
      </c>
      <c r="L78" s="6">
        <f>MAX(1,Calcs!BF128)</f>
        <v>1</v>
      </c>
      <c r="M78" s="33">
        <f>Calcs!G128</f>
        <v>2.5</v>
      </c>
      <c r="N78" s="180">
        <f>Calcs!BI128</f>
        <v>0.99986639727061222</v>
      </c>
      <c r="O78" s="33">
        <f t="shared" si="6"/>
        <v>2.4996659931765306</v>
      </c>
      <c r="P78" s="33"/>
      <c r="Q78" s="33"/>
      <c r="R78" s="33"/>
      <c r="S78" s="30">
        <f t="shared" si="19"/>
        <v>43874</v>
      </c>
      <c r="T78" s="215">
        <v>0</v>
      </c>
      <c r="U78" s="215">
        <v>0</v>
      </c>
      <c r="V78" s="2"/>
      <c r="W78" s="2"/>
      <c r="X78" s="2"/>
      <c r="Y78" s="2"/>
      <c r="Z78" s="11">
        <f t="shared" si="17"/>
        <v>13</v>
      </c>
      <c r="AA78" s="11"/>
      <c r="AB78" s="11"/>
      <c r="AC78" s="11"/>
      <c r="AD78" s="11">
        <f t="shared" si="18"/>
        <v>1</v>
      </c>
      <c r="AE78" s="11">
        <f t="shared" si="9"/>
        <v>1</v>
      </c>
      <c r="AF78" s="11">
        <f t="shared" si="10"/>
        <v>1</v>
      </c>
      <c r="AG78" s="11">
        <f t="shared" si="3"/>
        <v>1</v>
      </c>
      <c r="AH78" s="11">
        <f t="shared" si="4"/>
        <v>1</v>
      </c>
      <c r="AI78" s="6">
        <f t="shared" si="11"/>
        <v>0</v>
      </c>
      <c r="AJ78" s="6">
        <f t="shared" si="12"/>
        <v>10000</v>
      </c>
      <c r="AK78" s="6">
        <f t="shared" si="13"/>
        <v>0</v>
      </c>
      <c r="AL78" s="6">
        <f t="shared" si="14"/>
        <v>250</v>
      </c>
      <c r="AM78" s="2"/>
      <c r="AN78" s="2"/>
      <c r="AO78" s="2"/>
      <c r="AP78" s="2"/>
      <c r="AQ78" s="30">
        <f t="shared" si="5"/>
        <v>43873</v>
      </c>
    </row>
    <row r="79" spans="1:43">
      <c r="A79">
        <f>Calcs!A129</f>
        <v>106</v>
      </c>
      <c r="B79" s="30">
        <f>Calcs!B129</f>
        <v>43875</v>
      </c>
      <c r="C79" s="6">
        <f>MAX(1,Calcs!AM129)</f>
        <v>706.81343337604028</v>
      </c>
      <c r="D79" s="6">
        <f>MAX(1,Calcs!BA129)</f>
        <v>1</v>
      </c>
      <c r="E79" s="6">
        <f>MAX(1,Calcs!BB129)</f>
        <v>1148.4759895980574</v>
      </c>
      <c r="F79" s="6">
        <f>MAX(1,Calcs!AZ129)</f>
        <v>1</v>
      </c>
      <c r="G79" s="6">
        <f t="shared" si="1"/>
        <v>1</v>
      </c>
      <c r="H79" s="6">
        <f>MAX(1,Calcs!AP129)</f>
        <v>1</v>
      </c>
      <c r="I79" s="6">
        <f>MAX(1,Calcs!AO129)</f>
        <v>5.1787496310664078</v>
      </c>
      <c r="J79" s="6">
        <f t="shared" si="2"/>
        <v>5.1787496310664078</v>
      </c>
      <c r="K79" s="6">
        <f>MAX(1,Calcs!BE129)</f>
        <v>1</v>
      </c>
      <c r="L79" s="6">
        <f>MAX(1,Calcs!BF129)</f>
        <v>1</v>
      </c>
      <c r="M79" s="33">
        <f>Calcs!G129</f>
        <v>2.5</v>
      </c>
      <c r="N79" s="180">
        <f>Calcs!BI129</f>
        <v>0.99984756026274468</v>
      </c>
      <c r="O79" s="33">
        <f t="shared" si="6"/>
        <v>2.4996189006568619</v>
      </c>
      <c r="P79" s="33"/>
      <c r="Q79" s="33"/>
      <c r="R79" s="33"/>
      <c r="S79" s="30">
        <f t="shared" si="19"/>
        <v>43875</v>
      </c>
      <c r="T79" s="215">
        <v>0</v>
      </c>
      <c r="U79" s="215">
        <v>0</v>
      </c>
      <c r="V79" s="2"/>
      <c r="W79" s="2"/>
      <c r="X79" s="2"/>
      <c r="Y79" s="2"/>
      <c r="Z79" s="11">
        <f t="shared" si="17"/>
        <v>13</v>
      </c>
      <c r="AA79" s="11"/>
      <c r="AB79" s="11"/>
      <c r="AC79" s="11"/>
      <c r="AD79" s="11">
        <f t="shared" si="18"/>
        <v>1</v>
      </c>
      <c r="AE79" s="11">
        <f t="shared" si="9"/>
        <v>1</v>
      </c>
      <c r="AF79" s="11">
        <f t="shared" si="10"/>
        <v>1</v>
      </c>
      <c r="AG79" s="11">
        <f t="shared" si="3"/>
        <v>1</v>
      </c>
      <c r="AH79" s="11">
        <f t="shared" si="4"/>
        <v>1</v>
      </c>
      <c r="AI79" s="6">
        <f t="shared" si="11"/>
        <v>0</v>
      </c>
      <c r="AJ79" s="6">
        <f t="shared" si="12"/>
        <v>10000</v>
      </c>
      <c r="AK79" s="6">
        <f t="shared" si="13"/>
        <v>0</v>
      </c>
      <c r="AL79" s="6">
        <f t="shared" si="14"/>
        <v>250</v>
      </c>
      <c r="AM79" s="2"/>
      <c r="AN79" s="2"/>
      <c r="AO79" s="2"/>
      <c r="AP79" s="2"/>
      <c r="AQ79" s="30">
        <f t="shared" si="5"/>
        <v>43873</v>
      </c>
    </row>
    <row r="80" spans="1:43">
      <c r="A80">
        <f>Calcs!A130</f>
        <v>107</v>
      </c>
      <c r="B80" s="30">
        <f>Calcs!B130</f>
        <v>43876</v>
      </c>
      <c r="C80" s="6">
        <f>MAX(1,Calcs!AM130)</f>
        <v>804.91126391627972</v>
      </c>
      <c r="D80" s="6">
        <f>MAX(1,Calcs!BA130)</f>
        <v>1</v>
      </c>
      <c r="E80" s="6">
        <f>MAX(1,Calcs!BB130)</f>
        <v>1310.1025076829094</v>
      </c>
      <c r="F80" s="6">
        <f>MAX(1,Calcs!AZ130)</f>
        <v>1</v>
      </c>
      <c r="G80" s="6">
        <f t="shared" si="1"/>
        <v>1</v>
      </c>
      <c r="H80" s="6">
        <f>MAX(1,Calcs!AP130)</f>
        <v>1</v>
      </c>
      <c r="I80" s="6">
        <f>MAX(1,Calcs!AO130)</f>
        <v>5.9198823267312406</v>
      </c>
      <c r="J80" s="6">
        <f t="shared" si="2"/>
        <v>5.9198823267312406</v>
      </c>
      <c r="K80" s="6">
        <f>MAX(1,Calcs!BE130)</f>
        <v>1</v>
      </c>
      <c r="L80" s="6">
        <f>MAX(1,Calcs!BF130)</f>
        <v>1</v>
      </c>
      <c r="M80" s="33">
        <f>Calcs!G130</f>
        <v>2.5</v>
      </c>
      <c r="N80" s="180">
        <f>Calcs!BI130</f>
        <v>0.9998261088460304</v>
      </c>
      <c r="O80" s="33">
        <f t="shared" si="6"/>
        <v>2.4995652721150758</v>
      </c>
      <c r="P80" s="33"/>
      <c r="Q80" s="33"/>
      <c r="R80" s="33"/>
      <c r="S80" s="30">
        <f t="shared" si="19"/>
        <v>43876</v>
      </c>
      <c r="T80" s="215">
        <v>0</v>
      </c>
      <c r="U80" s="215">
        <v>0</v>
      </c>
      <c r="V80" s="2"/>
      <c r="W80" s="2"/>
      <c r="X80" s="2"/>
      <c r="Y80" s="2"/>
      <c r="Z80" s="11">
        <f t="shared" si="17"/>
        <v>13</v>
      </c>
      <c r="AA80" s="11"/>
      <c r="AB80" s="11"/>
      <c r="AC80" s="11"/>
      <c r="AD80" s="11">
        <f t="shared" si="18"/>
        <v>1</v>
      </c>
      <c r="AE80" s="11">
        <f t="shared" si="9"/>
        <v>1</v>
      </c>
      <c r="AF80" s="11">
        <f t="shared" si="10"/>
        <v>1</v>
      </c>
      <c r="AG80" s="11">
        <f t="shared" si="3"/>
        <v>1</v>
      </c>
      <c r="AH80" s="11">
        <f t="shared" si="4"/>
        <v>1</v>
      </c>
      <c r="AI80" s="6">
        <f t="shared" si="11"/>
        <v>0</v>
      </c>
      <c r="AJ80" s="6">
        <f t="shared" si="12"/>
        <v>10000</v>
      </c>
      <c r="AK80" s="6">
        <f t="shared" si="13"/>
        <v>0</v>
      </c>
      <c r="AL80" s="6">
        <f t="shared" si="14"/>
        <v>250</v>
      </c>
      <c r="AM80" s="2"/>
      <c r="AN80" s="2"/>
      <c r="AO80" s="2"/>
      <c r="AP80" s="2"/>
      <c r="AQ80" s="30">
        <f t="shared" si="5"/>
        <v>43873</v>
      </c>
    </row>
    <row r="81" spans="1:43">
      <c r="A81">
        <f>Calcs!A131</f>
        <v>108</v>
      </c>
      <c r="B81" s="30">
        <f>Calcs!B131</f>
        <v>43877</v>
      </c>
      <c r="C81" s="6">
        <f>MAX(1,Calcs!AM131)</f>
        <v>916.61407881359321</v>
      </c>
      <c r="D81" s="6">
        <f>MAX(1,Calcs!BA131)</f>
        <v>1</v>
      </c>
      <c r="E81" s="6">
        <f>MAX(1,Calcs!BB131)</f>
        <v>1494.1579623559196</v>
      </c>
      <c r="F81" s="6">
        <f>MAX(1,Calcs!AZ131)</f>
        <v>1</v>
      </c>
      <c r="G81" s="6">
        <f t="shared" si="1"/>
        <v>1</v>
      </c>
      <c r="H81" s="6">
        <f>MAX(1,Calcs!AP131)</f>
        <v>1</v>
      </c>
      <c r="I81" s="6">
        <f>MAX(1,Calcs!AO131)</f>
        <v>6.763834613573052</v>
      </c>
      <c r="J81" s="6">
        <f t="shared" si="2"/>
        <v>6.763834613573052</v>
      </c>
      <c r="K81" s="6">
        <f>MAX(1,Calcs!BE131)</f>
        <v>1</v>
      </c>
      <c r="L81" s="6">
        <f>MAX(1,Calcs!BF131)</f>
        <v>1</v>
      </c>
      <c r="M81" s="33">
        <f>Calcs!G131</f>
        <v>2.5</v>
      </c>
      <c r="N81" s="180">
        <f>Calcs!BI131</f>
        <v>0.99980168060411423</v>
      </c>
      <c r="O81" s="33">
        <f t="shared" si="6"/>
        <v>2.4995042015102857</v>
      </c>
      <c r="P81" s="33"/>
      <c r="Q81" s="33"/>
      <c r="R81" s="33"/>
      <c r="S81" s="30">
        <f t="shared" si="19"/>
        <v>43877</v>
      </c>
      <c r="T81" s="215">
        <v>0</v>
      </c>
      <c r="U81" s="215">
        <v>0</v>
      </c>
      <c r="V81" s="2"/>
      <c r="W81" s="2"/>
      <c r="X81" s="2"/>
      <c r="Y81" s="2"/>
      <c r="Z81" s="11">
        <f t="shared" si="17"/>
        <v>13</v>
      </c>
      <c r="AA81" s="11"/>
      <c r="AB81" s="11"/>
      <c r="AC81" s="11"/>
      <c r="AD81" s="11">
        <f t="shared" si="18"/>
        <v>1</v>
      </c>
      <c r="AE81" s="11">
        <f t="shared" si="9"/>
        <v>1</v>
      </c>
      <c r="AF81" s="11">
        <f t="shared" si="10"/>
        <v>1</v>
      </c>
      <c r="AG81" s="11">
        <f t="shared" si="3"/>
        <v>1</v>
      </c>
      <c r="AH81" s="11">
        <f t="shared" si="4"/>
        <v>1</v>
      </c>
      <c r="AI81" s="6">
        <f t="shared" si="11"/>
        <v>0</v>
      </c>
      <c r="AJ81" s="6">
        <f t="shared" si="12"/>
        <v>10000</v>
      </c>
      <c r="AK81" s="6">
        <f t="shared" si="13"/>
        <v>0</v>
      </c>
      <c r="AL81" s="6">
        <f t="shared" si="14"/>
        <v>250</v>
      </c>
      <c r="AM81" s="2"/>
      <c r="AN81" s="2"/>
      <c r="AO81" s="2"/>
      <c r="AP81" s="2"/>
      <c r="AQ81" s="30">
        <f t="shared" si="5"/>
        <v>43873</v>
      </c>
    </row>
    <row r="82" spans="1:43">
      <c r="A82">
        <f>Calcs!A132</f>
        <v>109</v>
      </c>
      <c r="B82" s="30">
        <f>Calcs!B132</f>
        <v>43878</v>
      </c>
      <c r="C82" s="6">
        <f>MAX(1,Calcs!AM132)</f>
        <v>1043.8160249394018</v>
      </c>
      <c r="D82" s="6">
        <f>MAX(1,Calcs!BA132)</f>
        <v>1</v>
      </c>
      <c r="E82" s="6">
        <f>MAX(1,Calcs!BB132)</f>
        <v>1703.7533848716</v>
      </c>
      <c r="F82" s="6">
        <f>MAX(1,Calcs!AZ132)</f>
        <v>1</v>
      </c>
      <c r="G82" s="6">
        <f t="shared" si="1"/>
        <v>1</v>
      </c>
      <c r="H82" s="6">
        <f>MAX(1,Calcs!AP132)</f>
        <v>1</v>
      </c>
      <c r="I82" s="6">
        <f>MAX(1,Calcs!AO132)</f>
        <v>7.7248554549754154</v>
      </c>
      <c r="J82" s="6">
        <f t="shared" si="2"/>
        <v>7.7248554549754154</v>
      </c>
      <c r="K82" s="6">
        <f>MAX(1,Calcs!BE132)</f>
        <v>1</v>
      </c>
      <c r="L82" s="6">
        <f>MAX(1,Calcs!BF132)</f>
        <v>1</v>
      </c>
      <c r="M82" s="33">
        <f>Calcs!G132</f>
        <v>2.5</v>
      </c>
      <c r="N82" s="180">
        <f>Calcs!BI132</f>
        <v>0.99977386262982715</v>
      </c>
      <c r="O82" s="33">
        <f t="shared" si="6"/>
        <v>2.499434656574568</v>
      </c>
      <c r="P82" s="33"/>
      <c r="Q82" s="33"/>
      <c r="R82" s="33"/>
      <c r="S82" s="30">
        <f t="shared" si="19"/>
        <v>43878</v>
      </c>
      <c r="T82" s="215">
        <v>0</v>
      </c>
      <c r="U82" s="215">
        <v>0</v>
      </c>
      <c r="V82" s="2"/>
      <c r="W82" s="2"/>
      <c r="X82" s="2"/>
      <c r="Y82" s="2"/>
      <c r="Z82" s="11">
        <f t="shared" si="17"/>
        <v>13</v>
      </c>
      <c r="AA82" s="11"/>
      <c r="AB82" s="11"/>
      <c r="AC82" s="11"/>
      <c r="AD82" s="11">
        <f t="shared" si="18"/>
        <v>1</v>
      </c>
      <c r="AE82" s="11">
        <f t="shared" si="9"/>
        <v>1</v>
      </c>
      <c r="AF82" s="11">
        <f t="shared" si="10"/>
        <v>1</v>
      </c>
      <c r="AG82" s="11">
        <f t="shared" si="3"/>
        <v>1</v>
      </c>
      <c r="AH82" s="11">
        <f t="shared" si="4"/>
        <v>1</v>
      </c>
      <c r="AI82" s="6">
        <f t="shared" si="11"/>
        <v>0</v>
      </c>
      <c r="AJ82" s="6">
        <f t="shared" si="12"/>
        <v>10000</v>
      </c>
      <c r="AK82" s="6">
        <f t="shared" si="13"/>
        <v>0</v>
      </c>
      <c r="AL82" s="6">
        <f t="shared" si="14"/>
        <v>250</v>
      </c>
      <c r="AM82" s="2"/>
      <c r="AN82" s="2"/>
      <c r="AO82" s="2"/>
      <c r="AP82" s="2"/>
      <c r="AQ82" s="30">
        <f t="shared" si="5"/>
        <v>43873</v>
      </c>
    </row>
    <row r="83" spans="1:43">
      <c r="A83">
        <f>Calcs!A133</f>
        <v>110</v>
      </c>
      <c r="B83" s="30">
        <f>Calcs!B133</f>
        <v>43879</v>
      </c>
      <c r="C83" s="6">
        <f>MAX(1,Calcs!AM133)</f>
        <v>1188.6714691921736</v>
      </c>
      <c r="D83" s="6">
        <f>MAX(1,Calcs!BA133)</f>
        <v>1</v>
      </c>
      <c r="E83" s="6">
        <f>MAX(1,Calcs!BB133)</f>
        <v>1942.4325070067905</v>
      </c>
      <c r="F83" s="6">
        <f>MAX(1,Calcs!AZ133)</f>
        <v>1</v>
      </c>
      <c r="G83" s="6">
        <f t="shared" si="1"/>
        <v>1</v>
      </c>
      <c r="H83" s="6">
        <f>MAX(1,Calcs!AP133)</f>
        <v>1</v>
      </c>
      <c r="I83" s="6">
        <f>MAX(1,Calcs!AO133)</f>
        <v>8.8192171991133446</v>
      </c>
      <c r="J83" s="6">
        <f t="shared" si="2"/>
        <v>8.8192171991133446</v>
      </c>
      <c r="K83" s="6">
        <f>MAX(1,Calcs!BE133)</f>
        <v>1</v>
      </c>
      <c r="L83" s="6">
        <f>MAX(1,Calcs!BF133)</f>
        <v>1</v>
      </c>
      <c r="M83" s="33">
        <f>Calcs!G133</f>
        <v>2.5</v>
      </c>
      <c r="N83" s="180">
        <f>Calcs!BI133</f>
        <v>0.99974218459152819</v>
      </c>
      <c r="O83" s="33">
        <f t="shared" si="6"/>
        <v>2.4993554614788205</v>
      </c>
      <c r="P83" s="33"/>
      <c r="Q83" s="33"/>
      <c r="R83" s="33"/>
      <c r="S83" s="30">
        <f t="shared" si="19"/>
        <v>43879</v>
      </c>
      <c r="T83" s="215">
        <v>1</v>
      </c>
      <c r="U83" s="215">
        <v>0</v>
      </c>
      <c r="V83" s="2"/>
      <c r="W83" s="2"/>
      <c r="X83" s="2"/>
      <c r="Y83" s="2"/>
      <c r="Z83" s="11">
        <f t="shared" si="17"/>
        <v>14</v>
      </c>
      <c r="AA83" s="11"/>
      <c r="AB83" s="11"/>
      <c r="AC83" s="11"/>
      <c r="AD83" s="11">
        <f t="shared" si="18"/>
        <v>1</v>
      </c>
      <c r="AE83" s="11">
        <f t="shared" si="9"/>
        <v>1</v>
      </c>
      <c r="AF83" s="11">
        <f t="shared" si="10"/>
        <v>1</v>
      </c>
      <c r="AG83" s="11">
        <f t="shared" si="3"/>
        <v>1</v>
      </c>
      <c r="AH83" s="11">
        <f t="shared" si="4"/>
        <v>1</v>
      </c>
      <c r="AI83" s="6">
        <f t="shared" si="11"/>
        <v>-13</v>
      </c>
      <c r="AJ83" s="6">
        <f t="shared" si="12"/>
        <v>9987</v>
      </c>
      <c r="AK83" s="6">
        <f t="shared" si="13"/>
        <v>0</v>
      </c>
      <c r="AL83" s="6">
        <f t="shared" si="14"/>
        <v>250</v>
      </c>
      <c r="AM83" s="2"/>
      <c r="AN83" s="2"/>
      <c r="AO83" s="2"/>
      <c r="AP83" s="2"/>
      <c r="AQ83" s="30">
        <f t="shared" si="5"/>
        <v>43879</v>
      </c>
    </row>
    <row r="84" spans="1:43">
      <c r="A84">
        <f>Calcs!A134</f>
        <v>111</v>
      </c>
      <c r="B84" s="30">
        <f>Calcs!B134</f>
        <v>43880</v>
      </c>
      <c r="C84" s="6">
        <f>MAX(1,Calcs!AM134)</f>
        <v>1353.6305428693668</v>
      </c>
      <c r="D84" s="6">
        <f>MAX(1,Calcs!BA134)</f>
        <v>1</v>
      </c>
      <c r="E84" s="6">
        <f>MAX(1,Calcs!BB134)</f>
        <v>2214.2309171513634</v>
      </c>
      <c r="F84" s="6">
        <f>MAX(1,Calcs!AZ134)</f>
        <v>1</v>
      </c>
      <c r="G84" s="6">
        <f t="shared" si="1"/>
        <v>1</v>
      </c>
      <c r="H84" s="6">
        <f>MAX(1,Calcs!AP134)</f>
        <v>1</v>
      </c>
      <c r="I84" s="6">
        <f>MAX(1,Calcs!AO134)</f>
        <v>10.065478298619777</v>
      </c>
      <c r="J84" s="6">
        <f t="shared" si="2"/>
        <v>10.065478298619777</v>
      </c>
      <c r="K84" s="6">
        <f>MAX(1,Calcs!BE134)</f>
        <v>1</v>
      </c>
      <c r="L84" s="6">
        <f>MAX(1,Calcs!BF134)</f>
        <v>1</v>
      </c>
      <c r="M84" s="33">
        <f>Calcs!G134</f>
        <v>2.5</v>
      </c>
      <c r="N84" s="180">
        <f>Calcs!BI134</f>
        <v>0.99970611088040151</v>
      </c>
      <c r="O84" s="33">
        <f t="shared" si="6"/>
        <v>2.4992652772010038</v>
      </c>
      <c r="P84" s="33"/>
      <c r="Q84" s="33"/>
      <c r="R84" s="33"/>
      <c r="S84" s="30">
        <f t="shared" si="19"/>
        <v>43880</v>
      </c>
      <c r="T84" s="215">
        <v>0</v>
      </c>
      <c r="U84" s="215">
        <v>0</v>
      </c>
      <c r="V84" s="2"/>
      <c r="W84" s="2"/>
      <c r="X84" s="2"/>
      <c r="Y84" s="2"/>
      <c r="Z84" s="11">
        <f t="shared" si="17"/>
        <v>14</v>
      </c>
      <c r="AA84" s="11"/>
      <c r="AB84" s="11"/>
      <c r="AC84" s="11"/>
      <c r="AD84" s="11">
        <f t="shared" si="18"/>
        <v>1</v>
      </c>
      <c r="AE84" s="11">
        <f t="shared" si="9"/>
        <v>1</v>
      </c>
      <c r="AF84" s="11">
        <f t="shared" si="10"/>
        <v>1</v>
      </c>
      <c r="AG84" s="11">
        <f t="shared" si="3"/>
        <v>1</v>
      </c>
      <c r="AH84" s="11">
        <f t="shared" si="4"/>
        <v>1</v>
      </c>
      <c r="AI84" s="6">
        <f t="shared" si="11"/>
        <v>0</v>
      </c>
      <c r="AJ84" s="6">
        <f t="shared" si="12"/>
        <v>10000</v>
      </c>
      <c r="AK84" s="6">
        <f t="shared" si="13"/>
        <v>0</v>
      </c>
      <c r="AL84" s="6">
        <f t="shared" si="14"/>
        <v>250</v>
      </c>
      <c r="AM84" s="2"/>
      <c r="AN84" s="2"/>
      <c r="AO84" s="2"/>
      <c r="AP84" s="2"/>
      <c r="AQ84" s="30">
        <f t="shared" si="5"/>
        <v>43879</v>
      </c>
    </row>
    <row r="85" spans="1:43">
      <c r="A85">
        <f>Calcs!A135</f>
        <v>112</v>
      </c>
      <c r="B85" s="30">
        <f>Calcs!B135</f>
        <v>43881</v>
      </c>
      <c r="C85" s="6">
        <f>MAX(1,Calcs!AM135)</f>
        <v>1541.4801116033334</v>
      </c>
      <c r="D85" s="6">
        <f>MAX(1,Calcs!BA135)</f>
        <v>1</v>
      </c>
      <c r="E85" s="6">
        <f>MAX(1,Calcs!BB135)</f>
        <v>2523.743222044322</v>
      </c>
      <c r="F85" s="6">
        <f>MAX(1,Calcs!AZ135)</f>
        <v>1</v>
      </c>
      <c r="G85" s="6">
        <f t="shared" si="1"/>
        <v>1</v>
      </c>
      <c r="H85" s="6">
        <f>MAX(1,Calcs!AP135)</f>
        <v>1</v>
      </c>
      <c r="I85" s="6">
        <f>MAX(1,Calcs!AO135)</f>
        <v>11.484759895980575</v>
      </c>
      <c r="J85" s="6">
        <f t="shared" si="2"/>
        <v>11.484759895980575</v>
      </c>
      <c r="K85" s="6">
        <f>MAX(1,Calcs!BE135)</f>
        <v>1</v>
      </c>
      <c r="L85" s="6">
        <f>MAX(1,Calcs!BF135)</f>
        <v>1</v>
      </c>
      <c r="M85" s="33">
        <f>Calcs!G135</f>
        <v>2.5</v>
      </c>
      <c r="N85" s="180">
        <f>Calcs!BI135</f>
        <v>0.9996650316921093</v>
      </c>
      <c r="O85" s="33">
        <f t="shared" si="6"/>
        <v>2.4991625792302732</v>
      </c>
      <c r="P85" s="33"/>
      <c r="Q85" s="33"/>
      <c r="R85" s="33"/>
      <c r="S85" s="30">
        <f t="shared" si="19"/>
        <v>43881</v>
      </c>
      <c r="T85" s="215">
        <v>0</v>
      </c>
      <c r="U85" s="215">
        <v>0</v>
      </c>
      <c r="V85" s="2"/>
      <c r="W85" s="2"/>
      <c r="X85" s="2"/>
      <c r="Y85" s="2"/>
      <c r="Z85" s="11">
        <f t="shared" si="17"/>
        <v>14</v>
      </c>
      <c r="AA85" s="11"/>
      <c r="AB85" s="11"/>
      <c r="AC85" s="11"/>
      <c r="AD85" s="11">
        <f t="shared" si="18"/>
        <v>1</v>
      </c>
      <c r="AE85" s="11">
        <f t="shared" si="9"/>
        <v>1</v>
      </c>
      <c r="AF85" s="11">
        <f t="shared" si="10"/>
        <v>1</v>
      </c>
      <c r="AG85" s="11">
        <f t="shared" si="3"/>
        <v>1</v>
      </c>
      <c r="AH85" s="11">
        <f t="shared" si="4"/>
        <v>1</v>
      </c>
      <c r="AI85" s="6">
        <f t="shared" si="11"/>
        <v>0</v>
      </c>
      <c r="AJ85" s="6">
        <f t="shared" si="12"/>
        <v>10000</v>
      </c>
      <c r="AK85" s="6">
        <f t="shared" si="13"/>
        <v>0</v>
      </c>
      <c r="AL85" s="6">
        <f t="shared" si="14"/>
        <v>250</v>
      </c>
      <c r="AM85" s="2"/>
      <c r="AN85" s="2"/>
      <c r="AO85" s="2"/>
      <c r="AP85" s="2"/>
      <c r="AQ85" s="30">
        <f t="shared" si="5"/>
        <v>43879</v>
      </c>
    </row>
    <row r="86" spans="1:43">
      <c r="A86">
        <f>Calcs!A136</f>
        <v>113</v>
      </c>
      <c r="B86" s="30">
        <f>Calcs!B136</f>
        <v>43882</v>
      </c>
      <c r="C86" s="6">
        <f>MAX(1,Calcs!AM136)</f>
        <v>1755.3808495984351</v>
      </c>
      <c r="D86" s="6">
        <f>MAX(1,Calcs!BA136)</f>
        <v>1</v>
      </c>
      <c r="E86" s="6">
        <f>MAX(1,Calcs!BB136)</f>
        <v>2876.1996903438303</v>
      </c>
      <c r="F86" s="6">
        <f>MAX(1,Calcs!AZ136)</f>
        <v>1</v>
      </c>
      <c r="G86" s="6">
        <f t="shared" si="1"/>
        <v>1</v>
      </c>
      <c r="H86" s="6">
        <f>MAX(1,Calcs!AP136)</f>
        <v>1.1317536351089554</v>
      </c>
      <c r="I86" s="6">
        <f>MAX(1,Calcs!AO136)</f>
        <v>13.101025076829096</v>
      </c>
      <c r="J86" s="6">
        <f t="shared" si="2"/>
        <v>13.101025076829096</v>
      </c>
      <c r="K86" s="6">
        <f>MAX(1,Calcs!BE136)</f>
        <v>1</v>
      </c>
      <c r="L86" s="6">
        <f>MAX(1,Calcs!BF136)</f>
        <v>1</v>
      </c>
      <c r="M86" s="33">
        <f>Calcs!G136</f>
        <v>2.5</v>
      </c>
      <c r="N86" s="180">
        <f>Calcs!BI136</f>
        <v>0.99961825284446026</v>
      </c>
      <c r="O86" s="33">
        <f t="shared" si="6"/>
        <v>2.4990456321111507</v>
      </c>
      <c r="P86" s="33"/>
      <c r="Q86" s="33"/>
      <c r="R86" s="33"/>
      <c r="S86" s="30">
        <f t="shared" si="19"/>
        <v>43882</v>
      </c>
      <c r="T86" s="215">
        <v>1</v>
      </c>
      <c r="U86" s="215">
        <v>0</v>
      </c>
      <c r="V86" s="2"/>
      <c r="W86" s="2"/>
      <c r="X86" s="2"/>
      <c r="Y86" s="2"/>
      <c r="Z86" s="11">
        <f t="shared" si="17"/>
        <v>15</v>
      </c>
      <c r="AA86" s="11"/>
      <c r="AB86" s="11"/>
      <c r="AC86" s="11"/>
      <c r="AD86" s="11">
        <f t="shared" si="18"/>
        <v>1</v>
      </c>
      <c r="AE86" s="11">
        <f t="shared" si="9"/>
        <v>1</v>
      </c>
      <c r="AF86" s="11">
        <f t="shared" si="10"/>
        <v>1</v>
      </c>
      <c r="AG86" s="11">
        <f t="shared" si="3"/>
        <v>1</v>
      </c>
      <c r="AH86" s="11">
        <f t="shared" si="4"/>
        <v>1</v>
      </c>
      <c r="AI86" s="6">
        <f t="shared" si="11"/>
        <v>-14</v>
      </c>
      <c r="AJ86" s="6">
        <f t="shared" si="12"/>
        <v>9986</v>
      </c>
      <c r="AK86" s="6">
        <f t="shared" si="13"/>
        <v>0</v>
      </c>
      <c r="AL86" s="6">
        <f t="shared" si="14"/>
        <v>250</v>
      </c>
      <c r="AM86" s="2"/>
      <c r="AN86" s="2"/>
      <c r="AO86" s="2"/>
      <c r="AP86" s="2"/>
      <c r="AQ86" s="30">
        <f t="shared" si="5"/>
        <v>43882</v>
      </c>
    </row>
    <row r="87" spans="1:43">
      <c r="A87">
        <f>Calcs!A137</f>
        <v>114</v>
      </c>
      <c r="B87" s="30">
        <f>Calcs!B137</f>
        <v>43883</v>
      </c>
      <c r="C87" s="6">
        <f>MAX(1,Calcs!AM137)</f>
        <v>1998.9476114295505</v>
      </c>
      <c r="D87" s="6">
        <f>MAX(1,Calcs!BA137)</f>
        <v>1</v>
      </c>
      <c r="E87" s="6">
        <f>MAX(1,Calcs!BB137)</f>
        <v>3277.5541840492892</v>
      </c>
      <c r="F87" s="6">
        <f>MAX(1,Calcs!AZ137)</f>
        <v>1</v>
      </c>
      <c r="G87" s="6">
        <f t="shared" si="1"/>
        <v>1</v>
      </c>
      <c r="H87" s="6">
        <f>MAX(1,Calcs!AP137)</f>
        <v>1.2888138995468508</v>
      </c>
      <c r="I87" s="6">
        <f>MAX(1,Calcs!AO137)</f>
        <v>14.941579623559196</v>
      </c>
      <c r="J87" s="6">
        <f t="shared" si="2"/>
        <v>14.941579623559196</v>
      </c>
      <c r="K87" s="6">
        <f>MAX(1,Calcs!BE137)</f>
        <v>1</v>
      </c>
      <c r="L87" s="6">
        <f>MAX(1,Calcs!BF137)</f>
        <v>1</v>
      </c>
      <c r="M87" s="33">
        <f>Calcs!G137</f>
        <v>2.5</v>
      </c>
      <c r="N87" s="180">
        <f>Calcs!BI137</f>
        <v>0.99956498411943295</v>
      </c>
      <c r="O87" s="33">
        <f t="shared" si="6"/>
        <v>2.4989124602985822</v>
      </c>
      <c r="P87" s="33"/>
      <c r="Q87" s="33"/>
      <c r="R87" s="33"/>
      <c r="S87" s="30">
        <f t="shared" si="19"/>
        <v>43883</v>
      </c>
      <c r="T87" s="215">
        <v>1</v>
      </c>
      <c r="U87" s="215">
        <v>0</v>
      </c>
      <c r="V87" s="2"/>
      <c r="W87" s="2"/>
      <c r="X87" s="2"/>
      <c r="Y87" s="2"/>
      <c r="Z87" s="11">
        <f t="shared" si="17"/>
        <v>16</v>
      </c>
      <c r="AA87" s="11"/>
      <c r="AB87" s="11"/>
      <c r="AC87" s="11"/>
      <c r="AD87" s="11">
        <f t="shared" si="18"/>
        <v>1</v>
      </c>
      <c r="AE87" s="11">
        <f t="shared" si="9"/>
        <v>1</v>
      </c>
      <c r="AF87" s="11">
        <f t="shared" si="10"/>
        <v>1</v>
      </c>
      <c r="AG87" s="11">
        <f t="shared" si="3"/>
        <v>1</v>
      </c>
      <c r="AH87" s="11">
        <f t="shared" si="4"/>
        <v>1</v>
      </c>
      <c r="AI87" s="6">
        <f t="shared" si="11"/>
        <v>-15</v>
      </c>
      <c r="AJ87" s="6">
        <f t="shared" si="12"/>
        <v>9985</v>
      </c>
      <c r="AK87" s="6">
        <f t="shared" si="13"/>
        <v>0</v>
      </c>
      <c r="AL87" s="6">
        <f t="shared" si="14"/>
        <v>250</v>
      </c>
      <c r="AM87" s="2"/>
      <c r="AN87" s="2"/>
      <c r="AO87" s="2"/>
      <c r="AP87" s="2"/>
      <c r="AQ87" s="30">
        <f t="shared" si="5"/>
        <v>43883</v>
      </c>
    </row>
    <row r="88" spans="1:43">
      <c r="A88">
        <f>Calcs!A138</f>
        <v>115</v>
      </c>
      <c r="B88" s="30">
        <f>Calcs!B138</f>
        <v>43884</v>
      </c>
      <c r="C88" s="6">
        <f>MAX(1,Calcs!AM138)</f>
        <v>2276.2944643458077</v>
      </c>
      <c r="D88" s="6">
        <f>MAX(1,Calcs!BA138)</f>
        <v>1</v>
      </c>
      <c r="E88" s="6">
        <f>MAX(1,Calcs!BB138)</f>
        <v>3734.5859491073311</v>
      </c>
      <c r="F88" s="6">
        <f>MAX(1,Calcs!AZ138)</f>
        <v>1</v>
      </c>
      <c r="G88" s="6">
        <f t="shared" si="1"/>
        <v>1</v>
      </c>
      <c r="H88" s="6">
        <f>MAX(1,Calcs!AP138)</f>
        <v>1.4676713193061357</v>
      </c>
      <c r="I88" s="6">
        <f>MAX(1,Calcs!AO138)</f>
        <v>17.037533848716002</v>
      </c>
      <c r="J88" s="6">
        <f t="shared" si="2"/>
        <v>17.037533848716002</v>
      </c>
      <c r="K88" s="6">
        <f>MAX(1,Calcs!BE138)</f>
        <v>1</v>
      </c>
      <c r="L88" s="6">
        <f>MAX(1,Calcs!BF138)</f>
        <v>1</v>
      </c>
      <c r="M88" s="33">
        <f>Calcs!G138</f>
        <v>2.5</v>
      </c>
      <c r="N88" s="180">
        <f>Calcs!BI138</f>
        <v>0.99950432575195636</v>
      </c>
      <c r="O88" s="33">
        <f t="shared" si="6"/>
        <v>2.4987608143798909</v>
      </c>
      <c r="P88" s="33"/>
      <c r="Q88" s="33"/>
      <c r="R88" s="33"/>
      <c r="S88" s="30">
        <f t="shared" si="19"/>
        <v>43884</v>
      </c>
      <c r="T88" s="215">
        <v>1</v>
      </c>
      <c r="U88" s="215">
        <v>0</v>
      </c>
      <c r="V88" s="2"/>
      <c r="W88" s="2"/>
      <c r="X88" s="2"/>
      <c r="Y88" s="2"/>
      <c r="Z88" s="11">
        <f t="shared" si="17"/>
        <v>17</v>
      </c>
      <c r="AA88" s="11"/>
      <c r="AB88" s="11"/>
      <c r="AC88" s="11"/>
      <c r="AD88" s="11">
        <f t="shared" si="18"/>
        <v>1</v>
      </c>
      <c r="AE88" s="11">
        <f t="shared" si="9"/>
        <v>1</v>
      </c>
      <c r="AF88" s="11">
        <f t="shared" si="10"/>
        <v>1</v>
      </c>
      <c r="AG88" s="11">
        <f t="shared" si="3"/>
        <v>1</v>
      </c>
      <c r="AH88" s="11">
        <f t="shared" si="4"/>
        <v>1</v>
      </c>
      <c r="AI88" s="6">
        <f t="shared" si="11"/>
        <v>-16</v>
      </c>
      <c r="AJ88" s="6">
        <f t="shared" si="12"/>
        <v>9984</v>
      </c>
      <c r="AK88" s="6">
        <f t="shared" si="13"/>
        <v>0</v>
      </c>
      <c r="AL88" s="6">
        <f t="shared" si="14"/>
        <v>250</v>
      </c>
      <c r="AM88" s="2"/>
      <c r="AN88" s="2"/>
      <c r="AO88" s="2"/>
      <c r="AP88" s="2"/>
      <c r="AQ88" s="30">
        <f t="shared" si="5"/>
        <v>43884</v>
      </c>
    </row>
    <row r="89" spans="1:43">
      <c r="A89">
        <f>Calcs!A139</f>
        <v>116</v>
      </c>
      <c r="B89" s="30">
        <f>Calcs!B139</f>
        <v>43885</v>
      </c>
      <c r="C89" s="6">
        <f>MAX(1,Calcs!AM139)</f>
        <v>2592.1033015089411</v>
      </c>
      <c r="D89" s="6">
        <f>MAX(1,Calcs!BA139)</f>
        <v>1</v>
      </c>
      <c r="E89" s="6">
        <f>MAX(1,Calcs!BB139)</f>
        <v>4255.0133702698713</v>
      </c>
      <c r="F89" s="6">
        <f>MAX(1,Calcs!AZ139)</f>
        <v>1</v>
      </c>
      <c r="G89" s="6">
        <f t="shared" si="1"/>
        <v>1</v>
      </c>
      <c r="H89" s="6">
        <f>MAX(1,Calcs!AP139)</f>
        <v>1.6713528021560704</v>
      </c>
      <c r="I89" s="6">
        <f>MAX(1,Calcs!AO139)</f>
        <v>19.424325070067908</v>
      </c>
      <c r="J89" s="6">
        <f t="shared" si="2"/>
        <v>19.424325070067908</v>
      </c>
      <c r="K89" s="6">
        <f>MAX(1,Calcs!BE139)</f>
        <v>1</v>
      </c>
      <c r="L89" s="6">
        <f>MAX(1,Calcs!BF139)</f>
        <v>1</v>
      </c>
      <c r="M89" s="33">
        <f>Calcs!G139</f>
        <v>2.5</v>
      </c>
      <c r="N89" s="180">
        <f>Calcs!BI139</f>
        <v>0.9994352533313301</v>
      </c>
      <c r="O89" s="33">
        <f t="shared" si="6"/>
        <v>2.4985881333283251</v>
      </c>
      <c r="P89" s="33"/>
      <c r="Q89" s="33"/>
      <c r="R89" s="33"/>
      <c r="S89" s="30">
        <f t="shared" si="19"/>
        <v>43885</v>
      </c>
      <c r="T89" s="215">
        <v>2</v>
      </c>
      <c r="U89" s="215">
        <v>0</v>
      </c>
      <c r="V89" s="2"/>
      <c r="W89" s="2"/>
      <c r="X89" s="2"/>
      <c r="Y89" s="2"/>
      <c r="Z89" s="11">
        <f t="shared" si="17"/>
        <v>19</v>
      </c>
      <c r="AA89" s="11"/>
      <c r="AB89" s="11"/>
      <c r="AC89" s="11"/>
      <c r="AD89" s="11">
        <f t="shared" si="18"/>
        <v>1</v>
      </c>
      <c r="AE89" s="11">
        <f t="shared" si="9"/>
        <v>2</v>
      </c>
      <c r="AF89" s="11">
        <f t="shared" si="10"/>
        <v>1</v>
      </c>
      <c r="AG89" s="11">
        <f t="shared" si="3"/>
        <v>1</v>
      </c>
      <c r="AH89" s="11">
        <f t="shared" si="4"/>
        <v>1</v>
      </c>
      <c r="AI89" s="6">
        <f t="shared" si="11"/>
        <v>-18</v>
      </c>
      <c r="AJ89" s="6">
        <f t="shared" si="12"/>
        <v>9982</v>
      </c>
      <c r="AK89" s="6">
        <f t="shared" si="13"/>
        <v>0</v>
      </c>
      <c r="AL89" s="6">
        <f t="shared" si="14"/>
        <v>250</v>
      </c>
      <c r="AM89" s="2"/>
      <c r="AN89" s="2"/>
      <c r="AO89" s="2"/>
      <c r="AP89" s="2"/>
      <c r="AQ89" s="30">
        <f t="shared" si="5"/>
        <v>43885</v>
      </c>
    </row>
    <row r="90" spans="1:43">
      <c r="A90">
        <f>Calcs!A140</f>
        <v>117</v>
      </c>
      <c r="B90" s="30">
        <f>Calcs!B140</f>
        <v>43886</v>
      </c>
      <c r="C90" s="6">
        <f>MAX(1,Calcs!AM140)</f>
        <v>2951.7020607572645</v>
      </c>
      <c r="D90" s="6">
        <f>MAX(1,Calcs!BA140)</f>
        <v>1</v>
      </c>
      <c r="E90" s="6">
        <f>MAX(1,Calcs!BB140)</f>
        <v>4847.6233233134708</v>
      </c>
      <c r="F90" s="6">
        <f>MAX(1,Calcs!AZ140)</f>
        <v>1</v>
      </c>
      <c r="G90" s="6">
        <f t="shared" si="1"/>
        <v>1</v>
      </c>
      <c r="H90" s="6">
        <f>MAX(1,Calcs!AP140)</f>
        <v>1.9032988532000423</v>
      </c>
      <c r="I90" s="6">
        <f>MAX(1,Calcs!AO140)</f>
        <v>22.142309171513642</v>
      </c>
      <c r="J90" s="6">
        <f t="shared" si="2"/>
        <v>22.142309171513642</v>
      </c>
      <c r="K90" s="6">
        <f>MAX(1,Calcs!BE140)</f>
        <v>1</v>
      </c>
      <c r="L90" s="6">
        <f>MAX(1,Calcs!BF140)</f>
        <v>1</v>
      </c>
      <c r="M90" s="33">
        <f>Calcs!G140</f>
        <v>2.5</v>
      </c>
      <c r="N90" s="180">
        <f>Calcs!BI140</f>
        <v>0.99935660063193443</v>
      </c>
      <c r="O90" s="33">
        <f t="shared" si="6"/>
        <v>2.4983915015798361</v>
      </c>
      <c r="P90" s="33"/>
      <c r="Q90" s="33"/>
      <c r="R90" s="33"/>
      <c r="S90" s="30">
        <f t="shared" si="19"/>
        <v>43886</v>
      </c>
      <c r="T90" s="215">
        <v>1</v>
      </c>
      <c r="U90" s="215">
        <v>0</v>
      </c>
      <c r="V90" s="2"/>
      <c r="W90" s="2"/>
      <c r="X90" s="2"/>
      <c r="Y90" s="2"/>
      <c r="Z90" s="11">
        <f t="shared" si="17"/>
        <v>20</v>
      </c>
      <c r="AA90" s="11"/>
      <c r="AB90" s="11"/>
      <c r="AC90" s="11"/>
      <c r="AD90" s="11">
        <f t="shared" si="18"/>
        <v>1</v>
      </c>
      <c r="AE90" s="11">
        <f t="shared" si="9"/>
        <v>1</v>
      </c>
      <c r="AF90" s="11">
        <f t="shared" si="10"/>
        <v>1</v>
      </c>
      <c r="AG90" s="11">
        <f t="shared" si="3"/>
        <v>1</v>
      </c>
      <c r="AH90" s="11">
        <f t="shared" si="4"/>
        <v>1</v>
      </c>
      <c r="AI90" s="6">
        <f t="shared" si="11"/>
        <v>-19</v>
      </c>
      <c r="AJ90" s="6">
        <f t="shared" si="12"/>
        <v>9981</v>
      </c>
      <c r="AK90" s="6">
        <f t="shared" si="13"/>
        <v>0</v>
      </c>
      <c r="AL90" s="6">
        <f t="shared" si="14"/>
        <v>250</v>
      </c>
      <c r="AM90" s="2"/>
      <c r="AN90" s="2"/>
      <c r="AO90" s="2"/>
      <c r="AP90" s="2"/>
      <c r="AQ90" s="30">
        <f t="shared" si="5"/>
        <v>43886</v>
      </c>
    </row>
    <row r="91" spans="1:43">
      <c r="A91">
        <f>Calcs!A141</f>
        <v>118</v>
      </c>
      <c r="B91" s="30">
        <f>Calcs!B141</f>
        <v>43887</v>
      </c>
      <c r="C91" s="6">
        <f>MAX(1,Calcs!AM141)</f>
        <v>3361.1538682300534</v>
      </c>
      <c r="D91" s="6">
        <f>MAX(1,Calcs!BA141)</f>
        <v>1</v>
      </c>
      <c r="E91" s="6">
        <f>MAX(1,Calcs!BB141)</f>
        <v>5522.4183085029836</v>
      </c>
      <c r="F91" s="6">
        <f>MAX(1,Calcs!AZ141)</f>
        <v>1</v>
      </c>
      <c r="G91" s="6">
        <f t="shared" si="1"/>
        <v>1</v>
      </c>
      <c r="H91" s="6">
        <f>MAX(1,Calcs!AP141)</f>
        <v>2.1674219888319213</v>
      </c>
      <c r="I91" s="6">
        <f>MAX(1,Calcs!AO141)</f>
        <v>25.237432220443225</v>
      </c>
      <c r="J91" s="6">
        <f t="shared" si="2"/>
        <v>25.237432220443225</v>
      </c>
      <c r="K91" s="6">
        <f>MAX(1,Calcs!BE141)</f>
        <v>1</v>
      </c>
      <c r="L91" s="6">
        <f>MAX(1,Calcs!BF141)</f>
        <v>1</v>
      </c>
      <c r="M91" s="33">
        <f>Calcs!G141</f>
        <v>2.5</v>
      </c>
      <c r="N91" s="180">
        <f>Calcs!BI141</f>
        <v>0.99926704008342526</v>
      </c>
      <c r="O91" s="33">
        <f t="shared" si="6"/>
        <v>2.4981676002085633</v>
      </c>
      <c r="P91" s="33"/>
      <c r="Q91" s="33"/>
      <c r="R91" s="33"/>
      <c r="S91" s="30">
        <f t="shared" si="19"/>
        <v>43887</v>
      </c>
      <c r="T91" s="215">
        <v>10</v>
      </c>
      <c r="U91" s="215">
        <v>0</v>
      </c>
      <c r="V91" s="2"/>
      <c r="W91" s="2"/>
      <c r="X91" s="2"/>
      <c r="Y91" s="2"/>
      <c r="Z91" s="11">
        <f t="shared" si="17"/>
        <v>30</v>
      </c>
      <c r="AA91" s="11"/>
      <c r="AB91" s="11"/>
      <c r="AC91" s="11"/>
      <c r="AD91" s="11">
        <f t="shared" si="18"/>
        <v>1</v>
      </c>
      <c r="AE91" s="11">
        <f t="shared" si="9"/>
        <v>10</v>
      </c>
      <c r="AF91" s="11">
        <f t="shared" si="10"/>
        <v>1</v>
      </c>
      <c r="AG91" s="11">
        <f t="shared" si="3"/>
        <v>2.2857142857142856</v>
      </c>
      <c r="AH91" s="11">
        <f t="shared" si="4"/>
        <v>1</v>
      </c>
      <c r="AI91" s="6">
        <f t="shared" si="11"/>
        <v>-29</v>
      </c>
      <c r="AJ91" s="6">
        <f t="shared" si="12"/>
        <v>9971</v>
      </c>
      <c r="AK91" s="6">
        <f t="shared" si="13"/>
        <v>0</v>
      </c>
      <c r="AL91" s="6">
        <f t="shared" si="14"/>
        <v>250</v>
      </c>
      <c r="AM91" s="2"/>
      <c r="AN91" s="2"/>
      <c r="AO91" s="2"/>
      <c r="AP91" s="2"/>
      <c r="AQ91" s="30">
        <f t="shared" si="5"/>
        <v>43887</v>
      </c>
    </row>
    <row r="92" spans="1:43">
      <c r="A92">
        <f>Calcs!A142</f>
        <v>119</v>
      </c>
      <c r="B92" s="30">
        <f>Calcs!B142</f>
        <v>43888</v>
      </c>
      <c r="C92" s="6">
        <f>MAX(1,Calcs!AM142)</f>
        <v>3827.3585392367345</v>
      </c>
      <c r="D92" s="6">
        <f>MAX(1,Calcs!BA142)</f>
        <v>1</v>
      </c>
      <c r="E92" s="6">
        <f>MAX(1,Calcs!BB142)</f>
        <v>6290.7838497830608</v>
      </c>
      <c r="F92" s="6">
        <f>MAX(1,Calcs!AZ142)</f>
        <v>1</v>
      </c>
      <c r="G92" s="6">
        <f t="shared" si="1"/>
        <v>1</v>
      </c>
      <c r="H92" s="6">
        <f>MAX(1,Calcs!AP142)</f>
        <v>2.4681767153511052</v>
      </c>
      <c r="I92" s="6">
        <f>MAX(1,Calcs!AO142)</f>
        <v>28.761996903438309</v>
      </c>
      <c r="J92" s="6">
        <f t="shared" si="2"/>
        <v>28.761996903438309</v>
      </c>
      <c r="K92" s="6">
        <f>MAX(1,Calcs!BE142)</f>
        <v>1</v>
      </c>
      <c r="L92" s="6">
        <f>MAX(1,Calcs!BF142)</f>
        <v>1</v>
      </c>
      <c r="M92" s="33">
        <f>Calcs!G142</f>
        <v>2.5</v>
      </c>
      <c r="N92" s="180">
        <f>Calcs!BI142</f>
        <v>0.99916506055101251</v>
      </c>
      <c r="O92" s="33">
        <f t="shared" si="6"/>
        <v>2.4979126513775314</v>
      </c>
      <c r="P92" s="33"/>
      <c r="Q92" s="33"/>
      <c r="R92" s="33"/>
      <c r="S92" s="30">
        <f t="shared" si="19"/>
        <v>43888</v>
      </c>
      <c r="T92" s="215">
        <v>3</v>
      </c>
      <c r="U92" s="215">
        <v>0</v>
      </c>
      <c r="V92" s="2"/>
      <c r="W92" s="2"/>
      <c r="X92" s="2"/>
      <c r="Y92" s="2"/>
      <c r="Z92" s="11">
        <f t="shared" si="17"/>
        <v>33</v>
      </c>
      <c r="AA92" s="11"/>
      <c r="AB92" s="11"/>
      <c r="AC92" s="11"/>
      <c r="AD92" s="11">
        <f t="shared" si="18"/>
        <v>1</v>
      </c>
      <c r="AE92" s="11">
        <f t="shared" si="9"/>
        <v>3</v>
      </c>
      <c r="AF92" s="11">
        <f t="shared" si="10"/>
        <v>1</v>
      </c>
      <c r="AG92" s="11">
        <f t="shared" si="3"/>
        <v>2.7142857142857144</v>
      </c>
      <c r="AH92" s="11">
        <f t="shared" si="4"/>
        <v>1</v>
      </c>
      <c r="AI92" s="6">
        <f t="shared" si="11"/>
        <v>-32</v>
      </c>
      <c r="AJ92" s="6">
        <f t="shared" si="12"/>
        <v>9968</v>
      </c>
      <c r="AK92" s="6">
        <f t="shared" si="13"/>
        <v>0</v>
      </c>
      <c r="AL92" s="6">
        <f t="shared" si="14"/>
        <v>250</v>
      </c>
      <c r="AM92" s="2"/>
      <c r="AN92" s="2"/>
      <c r="AO92" s="2"/>
      <c r="AP92" s="2"/>
      <c r="AQ92" s="30">
        <f t="shared" si="5"/>
        <v>43888</v>
      </c>
    </row>
    <row r="93" spans="1:43">
      <c r="A93">
        <f>Calcs!A143</f>
        <v>120</v>
      </c>
      <c r="B93" s="30">
        <f>Calcs!B143</f>
        <v>43889</v>
      </c>
      <c r="C93" s="6">
        <f>MAX(1,Calcs!AM143)</f>
        <v>4358.167814755504</v>
      </c>
      <c r="D93" s="6">
        <f>MAX(1,Calcs!BA143)</f>
        <v>1</v>
      </c>
      <c r="E93" s="6">
        <f>MAX(1,Calcs!BB143)</f>
        <v>7165.6789525353106</v>
      </c>
      <c r="F93" s="6">
        <f>MAX(1,Calcs!AZ143)</f>
        <v>1</v>
      </c>
      <c r="G93" s="6">
        <f t="shared" si="1"/>
        <v>1</v>
      </c>
      <c r="H93" s="6">
        <f>MAX(1,Calcs!AP143)</f>
        <v>2.8106452519519718</v>
      </c>
      <c r="I93" s="6">
        <f>MAX(1,Calcs!AO143)</f>
        <v>32.775541840492899</v>
      </c>
      <c r="J93" s="6">
        <f t="shared" si="2"/>
        <v>32.775541840492899</v>
      </c>
      <c r="K93" s="6">
        <f>MAX(1,Calcs!BE143)</f>
        <v>1</v>
      </c>
      <c r="L93" s="6">
        <f>MAX(1,Calcs!BF143)</f>
        <v>1</v>
      </c>
      <c r="M93" s="33">
        <f>Calcs!G143</f>
        <v>2.5</v>
      </c>
      <c r="N93" s="180">
        <f>Calcs!BI143</f>
        <v>0.99904894205571526</v>
      </c>
      <c r="O93" s="33">
        <f t="shared" si="6"/>
        <v>2.497622355139288</v>
      </c>
      <c r="P93" s="33"/>
      <c r="Q93" s="33"/>
      <c r="R93" s="33"/>
      <c r="S93" s="30">
        <f t="shared" si="19"/>
        <v>43889</v>
      </c>
      <c r="T93" s="215">
        <v>10</v>
      </c>
      <c r="U93" s="215">
        <v>8</v>
      </c>
      <c r="V93" s="2"/>
      <c r="W93" s="2"/>
      <c r="X93" s="2"/>
      <c r="Y93" s="2"/>
      <c r="Z93" s="11">
        <f t="shared" si="17"/>
        <v>43</v>
      </c>
      <c r="AA93" s="11"/>
      <c r="AB93" s="11"/>
      <c r="AC93" s="11"/>
      <c r="AD93" s="11">
        <f t="shared" si="18"/>
        <v>9</v>
      </c>
      <c r="AE93" s="11">
        <f t="shared" si="9"/>
        <v>10</v>
      </c>
      <c r="AF93" s="11">
        <f t="shared" si="10"/>
        <v>8</v>
      </c>
      <c r="AG93" s="11">
        <f t="shared" si="3"/>
        <v>4</v>
      </c>
      <c r="AH93" s="11">
        <f t="shared" si="4"/>
        <v>1.1428571428571428</v>
      </c>
      <c r="AI93" s="6">
        <f t="shared" si="11"/>
        <v>-42</v>
      </c>
      <c r="AJ93" s="6">
        <f t="shared" si="12"/>
        <v>9958</v>
      </c>
      <c r="AK93" s="6">
        <f t="shared" si="13"/>
        <v>23.775541840492899</v>
      </c>
      <c r="AL93" s="6">
        <f t="shared" si="14"/>
        <v>273.77554184049291</v>
      </c>
      <c r="AM93" s="2"/>
      <c r="AN93" s="2"/>
      <c r="AO93" s="2"/>
      <c r="AP93" s="2"/>
      <c r="AQ93" s="30">
        <f t="shared" si="5"/>
        <v>43889</v>
      </c>
    </row>
    <row r="94" spans="1:43">
      <c r="A94">
        <f>Calcs!A144</f>
        <v>121</v>
      </c>
      <c r="B94" s="30">
        <f>Calcs!B144</f>
        <v>43890</v>
      </c>
      <c r="C94" s="6">
        <f>MAX(1,Calcs!AM144)</f>
        <v>4962.5185765957112</v>
      </c>
      <c r="D94" s="6">
        <f>MAX(1,Calcs!BA144)</f>
        <v>2.0318055532923416</v>
      </c>
      <c r="E94" s="6">
        <f>MAX(1,Calcs!BB144)</f>
        <v>8161.8527016673024</v>
      </c>
      <c r="F94" s="6">
        <f>MAX(1,Calcs!AZ144)</f>
        <v>14.222638873046392</v>
      </c>
      <c r="G94" s="6">
        <f t="shared" si="1"/>
        <v>14.222638873046392</v>
      </c>
      <c r="H94" s="6">
        <f>MAX(1,Calcs!AP144)</f>
        <v>3.2006114096448739</v>
      </c>
      <c r="I94" s="6">
        <f>MAX(1,Calcs!AO144)</f>
        <v>37.345859491073313</v>
      </c>
      <c r="J94" s="6">
        <f t="shared" si="2"/>
        <v>37.345859491073313</v>
      </c>
      <c r="K94" s="6">
        <f>MAX(1,Calcs!BE144)</f>
        <v>1</v>
      </c>
      <c r="L94" s="6">
        <f>MAX(1,Calcs!BF144)</f>
        <v>1</v>
      </c>
      <c r="M94" s="33">
        <f>Calcs!G144</f>
        <v>2.5</v>
      </c>
      <c r="N94" s="180">
        <f>Calcs!BI144</f>
        <v>0.99891672702694156</v>
      </c>
      <c r="O94" s="33">
        <f t="shared" si="6"/>
        <v>2.497291817567354</v>
      </c>
      <c r="P94" s="33"/>
      <c r="Q94" s="33"/>
      <c r="R94" s="33"/>
      <c r="S94" s="30">
        <f t="shared" si="19"/>
        <v>43890</v>
      </c>
      <c r="T94" s="215">
        <v>18</v>
      </c>
      <c r="U94" s="215">
        <v>6</v>
      </c>
      <c r="V94" s="6"/>
      <c r="W94" s="6"/>
      <c r="X94" s="6"/>
      <c r="Y94" s="6"/>
      <c r="Z94" s="11">
        <f t="shared" si="17"/>
        <v>61</v>
      </c>
      <c r="AA94" s="11"/>
      <c r="AB94" s="11"/>
      <c r="AC94" s="11"/>
      <c r="AD94" s="11">
        <f t="shared" si="18"/>
        <v>15</v>
      </c>
      <c r="AE94" s="11">
        <f t="shared" si="9"/>
        <v>18</v>
      </c>
      <c r="AF94" s="11">
        <f t="shared" si="10"/>
        <v>6</v>
      </c>
      <c r="AG94" s="11">
        <f t="shared" si="3"/>
        <v>6.4285714285714288</v>
      </c>
      <c r="AH94" s="11">
        <f t="shared" si="4"/>
        <v>2</v>
      </c>
      <c r="AI94" s="6">
        <f t="shared" si="11"/>
        <v>-46.777361126953608</v>
      </c>
      <c r="AJ94" s="6">
        <f t="shared" si="12"/>
        <v>9953.2226388730469</v>
      </c>
      <c r="AK94" s="6">
        <f t="shared" si="13"/>
        <v>22.345859491073313</v>
      </c>
      <c r="AL94" s="6">
        <f t="shared" si="14"/>
        <v>272.34585949107333</v>
      </c>
      <c r="AM94" s="2"/>
      <c r="AN94" s="2"/>
      <c r="AO94" s="2"/>
      <c r="AP94" s="2"/>
      <c r="AQ94" s="30">
        <f t="shared" si="5"/>
        <v>43890</v>
      </c>
    </row>
    <row r="95" spans="1:43">
      <c r="A95">
        <f>Calcs!A145</f>
        <v>122</v>
      </c>
      <c r="B95" s="30">
        <f>Calcs!B145</f>
        <v>43891</v>
      </c>
      <c r="C95" s="6">
        <f>MAX(1,Calcs!AM145)</f>
        <v>5650.5780803136822</v>
      </c>
      <c r="D95" s="6">
        <f>MAX(1,Calcs!BA145)</f>
        <v>4.3453883596563863</v>
      </c>
      <c r="E95" s="6">
        <f>MAX(1,Calcs!BB145)</f>
        <v>9296.0903721396135</v>
      </c>
      <c r="F95" s="6">
        <f>MAX(1,Calcs!AZ145)</f>
        <v>30.417718517594704</v>
      </c>
      <c r="G95" s="6">
        <f t="shared" si="1"/>
        <v>30.417718517594704</v>
      </c>
      <c r="H95" s="6">
        <f>MAX(1,Calcs!AP145)</f>
        <v>3.6446571219975303</v>
      </c>
      <c r="I95" s="6">
        <f>MAX(1,Calcs!AO145)</f>
        <v>42.550133702698716</v>
      </c>
      <c r="J95" s="6">
        <f t="shared" si="2"/>
        <v>42.550133702698716</v>
      </c>
      <c r="K95" s="6">
        <f>MAX(1,Calcs!BE145)</f>
        <v>1</v>
      </c>
      <c r="L95" s="6">
        <f>MAX(1,Calcs!BF145)</f>
        <v>1</v>
      </c>
      <c r="M95" s="33">
        <f>Calcs!G145</f>
        <v>2.5</v>
      </c>
      <c r="N95" s="180">
        <f>Calcs!BI145</f>
        <v>0.99876618763502412</v>
      </c>
      <c r="O95" s="33">
        <f t="shared" si="6"/>
        <v>2.4969154690875603</v>
      </c>
      <c r="P95" s="33"/>
      <c r="Q95" s="33"/>
      <c r="R95" s="33"/>
      <c r="S95" s="30">
        <f t="shared" si="19"/>
        <v>43891</v>
      </c>
      <c r="T95" s="215">
        <v>16</v>
      </c>
      <c r="U95" s="215">
        <v>2</v>
      </c>
      <c r="V95" s="6"/>
      <c r="W95" s="6"/>
      <c r="X95" s="6"/>
      <c r="Y95" s="6"/>
      <c r="Z95" s="11">
        <f t="shared" si="17"/>
        <v>77</v>
      </c>
      <c r="AA95" s="11"/>
      <c r="AB95" s="11"/>
      <c r="AC95" s="11"/>
      <c r="AD95" s="11">
        <f t="shared" si="18"/>
        <v>17</v>
      </c>
      <c r="AE95" s="11">
        <f t="shared" si="9"/>
        <v>16</v>
      </c>
      <c r="AF95" s="11">
        <f t="shared" si="10"/>
        <v>2</v>
      </c>
      <c r="AG95" s="11">
        <f t="shared" si="3"/>
        <v>8.5714285714285712</v>
      </c>
      <c r="AH95" s="11">
        <f t="shared" si="4"/>
        <v>2.2857142857142856</v>
      </c>
      <c r="AI95" s="6">
        <f t="shared" si="11"/>
        <v>-46.582281482405293</v>
      </c>
      <c r="AJ95" s="6">
        <f t="shared" si="12"/>
        <v>9953.417718517594</v>
      </c>
      <c r="AK95" s="6">
        <f t="shared" si="13"/>
        <v>25.550133702698716</v>
      </c>
      <c r="AL95" s="6">
        <f t="shared" si="14"/>
        <v>275.5501337026987</v>
      </c>
      <c r="AM95" s="2"/>
      <c r="AN95" s="2"/>
      <c r="AO95" s="2"/>
      <c r="AP95" s="2"/>
      <c r="AQ95" s="30">
        <f t="shared" si="5"/>
        <v>43891</v>
      </c>
    </row>
    <row r="96" spans="1:43">
      <c r="A96">
        <f>Calcs!A146</f>
        <v>123</v>
      </c>
      <c r="B96" s="30">
        <f>Calcs!B146</f>
        <v>43892</v>
      </c>
      <c r="C96" s="6">
        <f>MAX(1,Calcs!AM146)</f>
        <v>6433.9120079375562</v>
      </c>
      <c r="D96" s="6">
        <f>MAX(1,Calcs!BA146)</f>
        <v>9.9536554792597354</v>
      </c>
      <c r="E96" s="6">
        <f>MAX(1,Calcs!BB146)</f>
        <v>10587.492580470487</v>
      </c>
      <c r="F96" s="6">
        <f>MAX(1,Calcs!AZ146)</f>
        <v>69.675588354818146</v>
      </c>
      <c r="G96" s="6">
        <f t="shared" si="1"/>
        <v>69.675588354818146</v>
      </c>
      <c r="H96" s="6">
        <f>MAX(1,Calcs!AP146)</f>
        <v>4.1502725947238295</v>
      </c>
      <c r="I96" s="6">
        <f>MAX(1,Calcs!AO146)</f>
        <v>48.476233233134714</v>
      </c>
      <c r="J96" s="6">
        <f t="shared" si="2"/>
        <v>48.476233233134714</v>
      </c>
      <c r="K96" s="6">
        <f>MAX(1,Calcs!BE146)</f>
        <v>1</v>
      </c>
      <c r="L96" s="6">
        <f>MAX(1,Calcs!BF146)</f>
        <v>1</v>
      </c>
      <c r="M96" s="33">
        <f>Calcs!G146</f>
        <v>2.5</v>
      </c>
      <c r="N96" s="180">
        <f>Calcs!BI146</f>
        <v>0.99859478873778829</v>
      </c>
      <c r="O96" s="33">
        <f t="shared" si="6"/>
        <v>2.4964869718444707</v>
      </c>
      <c r="P96" s="33"/>
      <c r="Q96" s="33"/>
      <c r="R96" s="33"/>
      <c r="S96" s="30">
        <f t="shared" si="19"/>
        <v>43892</v>
      </c>
      <c r="T96" s="215">
        <v>31</v>
      </c>
      <c r="U96" s="215">
        <v>8</v>
      </c>
      <c r="V96" s="6"/>
      <c r="W96" s="6"/>
      <c r="X96" s="6"/>
      <c r="Y96" s="6"/>
      <c r="Z96" s="11">
        <f t="shared" si="17"/>
        <v>108</v>
      </c>
      <c r="AA96" s="11"/>
      <c r="AB96" s="11"/>
      <c r="AC96" s="11"/>
      <c r="AD96" s="11">
        <f t="shared" si="18"/>
        <v>25</v>
      </c>
      <c r="AE96" s="11">
        <f t="shared" si="9"/>
        <v>31</v>
      </c>
      <c r="AF96" s="11">
        <f t="shared" si="10"/>
        <v>8</v>
      </c>
      <c r="AG96" s="11">
        <f t="shared" si="3"/>
        <v>12.714285714285714</v>
      </c>
      <c r="AH96" s="11">
        <f t="shared" si="4"/>
        <v>3.4285714285714284</v>
      </c>
      <c r="AI96" s="6">
        <f t="shared" si="11"/>
        <v>-38.324411645181854</v>
      </c>
      <c r="AJ96" s="6">
        <f t="shared" si="12"/>
        <v>9961.6755883548176</v>
      </c>
      <c r="AK96" s="6">
        <f t="shared" si="13"/>
        <v>23.476233233134714</v>
      </c>
      <c r="AL96" s="6">
        <f t="shared" si="14"/>
        <v>273.47623323313474</v>
      </c>
      <c r="AM96" s="2"/>
      <c r="AN96" s="2"/>
      <c r="AO96" s="2"/>
      <c r="AP96" s="2"/>
      <c r="AQ96" s="30">
        <f t="shared" si="5"/>
        <v>43892</v>
      </c>
    </row>
    <row r="97" spans="1:43">
      <c r="A97">
        <f>Calcs!A147</f>
        <v>124</v>
      </c>
      <c r="B97" s="30">
        <f>Calcs!B147</f>
        <v>43893</v>
      </c>
      <c r="C97" s="6">
        <f>MAX(1,Calcs!AM147)</f>
        <v>7325.6750822749264</v>
      </c>
      <c r="D97" s="6">
        <f>MAX(1,Calcs!BA147)</f>
        <v>16.238048142709115</v>
      </c>
      <c r="E97" s="6">
        <f>MAX(1,Calcs!BB147)</f>
        <v>12057.792222105814</v>
      </c>
      <c r="F97" s="6">
        <f>MAX(1,Calcs!AZ147)</f>
        <v>113.6663369989638</v>
      </c>
      <c r="G97" s="6">
        <f t="shared" si="1"/>
        <v>113.6663369989638</v>
      </c>
      <c r="H97" s="6">
        <f>MAX(1,Calcs!AP147)</f>
        <v>4.7259819876451719</v>
      </c>
      <c r="I97" s="6">
        <f>MAX(1,Calcs!AO147)</f>
        <v>55.224183085029843</v>
      </c>
      <c r="J97" s="6">
        <f t="shared" si="2"/>
        <v>55.224183085029843</v>
      </c>
      <c r="K97" s="6">
        <f>MAX(1,Calcs!BE147)</f>
        <v>1</v>
      </c>
      <c r="L97" s="6">
        <f>MAX(1,Calcs!BF147)</f>
        <v>1</v>
      </c>
      <c r="M97" s="33">
        <f>Calcs!G147</f>
        <v>2.5</v>
      </c>
      <c r="N97" s="180">
        <f>Calcs!BI147</f>
        <v>0.99839964581103002</v>
      </c>
      <c r="O97" s="33">
        <f t="shared" si="6"/>
        <v>2.4959991145275753</v>
      </c>
      <c r="P97" s="33"/>
      <c r="Q97" s="33"/>
      <c r="R97" s="33"/>
      <c r="S97" s="30">
        <f t="shared" si="19"/>
        <v>43893</v>
      </c>
      <c r="T97" s="215">
        <v>24</v>
      </c>
      <c r="U97" s="215">
        <v>6</v>
      </c>
      <c r="V97" s="6"/>
      <c r="W97" s="6"/>
      <c r="X97" s="6"/>
      <c r="Y97" s="6"/>
      <c r="Z97" s="11">
        <f t="shared" si="17"/>
        <v>132</v>
      </c>
      <c r="AA97" s="11"/>
      <c r="AB97" s="11"/>
      <c r="AC97" s="11"/>
      <c r="AD97" s="11">
        <f t="shared" si="18"/>
        <v>31</v>
      </c>
      <c r="AE97" s="11">
        <f t="shared" si="9"/>
        <v>24</v>
      </c>
      <c r="AF97" s="11">
        <f t="shared" si="10"/>
        <v>6</v>
      </c>
      <c r="AG97" s="11">
        <f t="shared" si="3"/>
        <v>16</v>
      </c>
      <c r="AH97" s="11">
        <f t="shared" si="4"/>
        <v>4.2857142857142856</v>
      </c>
      <c r="AI97" s="6">
        <f t="shared" si="11"/>
        <v>-18.3336630010362</v>
      </c>
      <c r="AJ97" s="6">
        <f t="shared" si="12"/>
        <v>9981.6663369989637</v>
      </c>
      <c r="AK97" s="6">
        <f t="shared" si="13"/>
        <v>24.224183085029843</v>
      </c>
      <c r="AL97" s="6">
        <f t="shared" si="14"/>
        <v>274.22418308502984</v>
      </c>
      <c r="AM97" s="2"/>
      <c r="AN97" s="2"/>
      <c r="AO97" s="2"/>
      <c r="AP97" s="2"/>
      <c r="AQ97" s="30">
        <f t="shared" si="5"/>
        <v>43893</v>
      </c>
    </row>
    <row r="98" spans="1:43">
      <c r="A98">
        <f>Calcs!A148</f>
        <v>125</v>
      </c>
      <c r="B98" s="30">
        <f>Calcs!B148</f>
        <v>43894</v>
      </c>
      <c r="C98" s="6">
        <f>MAX(1,Calcs!AM148)</f>
        <v>8340.8270933935364</v>
      </c>
      <c r="D98" s="6">
        <f>MAX(1,Calcs!BA148)</f>
        <v>23.393793200497814</v>
      </c>
      <c r="E98" s="6">
        <f>MAX(1,Calcs!BB148)</f>
        <v>13731.714159651572</v>
      </c>
      <c r="F98" s="6">
        <f>MAX(1,Calcs!AZ148)</f>
        <v>163.7565524034847</v>
      </c>
      <c r="G98" s="6">
        <f t="shared" si="1"/>
        <v>163.7565524034847</v>
      </c>
      <c r="H98" s="6">
        <f>MAX(1,Calcs!AP148)</f>
        <v>5.3814866110553412</v>
      </c>
      <c r="I98" s="6">
        <f>MAX(1,Calcs!AO148)</f>
        <v>62.90783849783061</v>
      </c>
      <c r="J98" s="6">
        <f t="shared" si="2"/>
        <v>62.90783849783061</v>
      </c>
      <c r="K98" s="6">
        <f>MAX(1,Calcs!BE148)</f>
        <v>1</v>
      </c>
      <c r="L98" s="6">
        <f>MAX(1,Calcs!BF148)</f>
        <v>1</v>
      </c>
      <c r="M98" s="33">
        <f>Calcs!G148</f>
        <v>2.5</v>
      </c>
      <c r="N98" s="180">
        <f>Calcs!BI148</f>
        <v>0.99817747720371663</v>
      </c>
      <c r="O98" s="33">
        <f t="shared" si="6"/>
        <v>2.4954436930092916</v>
      </c>
      <c r="P98" s="33"/>
      <c r="Q98" s="33"/>
      <c r="R98" s="33"/>
      <c r="S98" s="30">
        <f t="shared" si="19"/>
        <v>43894</v>
      </c>
      <c r="T98" s="215">
        <v>38</v>
      </c>
      <c r="U98" s="215">
        <v>5</v>
      </c>
      <c r="V98" s="6"/>
      <c r="W98" s="6"/>
      <c r="X98" s="6"/>
      <c r="Y98" s="6"/>
      <c r="Z98" s="11">
        <f t="shared" si="17"/>
        <v>170</v>
      </c>
      <c r="AA98" s="11"/>
      <c r="AB98" s="11"/>
      <c r="AC98" s="11"/>
      <c r="AD98" s="11">
        <f t="shared" si="18"/>
        <v>36</v>
      </c>
      <c r="AE98" s="11">
        <f t="shared" si="9"/>
        <v>38</v>
      </c>
      <c r="AF98" s="11">
        <f t="shared" si="10"/>
        <v>5</v>
      </c>
      <c r="AG98" s="11">
        <f t="shared" si="3"/>
        <v>20</v>
      </c>
      <c r="AH98" s="11">
        <f t="shared" si="4"/>
        <v>5</v>
      </c>
      <c r="AI98" s="6">
        <f t="shared" si="11"/>
        <v>-6.2434475965152956</v>
      </c>
      <c r="AJ98" s="6">
        <f t="shared" si="12"/>
        <v>9993.7565524034853</v>
      </c>
      <c r="AK98" s="6">
        <f t="shared" si="13"/>
        <v>26.90783849783061</v>
      </c>
      <c r="AL98" s="6">
        <f t="shared" si="14"/>
        <v>276.9078384978306</v>
      </c>
      <c r="AM98" s="2"/>
      <c r="AN98" s="2"/>
      <c r="AO98" s="2"/>
      <c r="AP98" s="2"/>
      <c r="AQ98" s="30">
        <f t="shared" si="5"/>
        <v>43894</v>
      </c>
    </row>
    <row r="99" spans="1:43">
      <c r="A99">
        <f>Calcs!A149</f>
        <v>126</v>
      </c>
      <c r="B99" s="30">
        <f>Calcs!B149</f>
        <v>43895</v>
      </c>
      <c r="C99" s="6">
        <f>MAX(1,Calcs!AM149)</f>
        <v>9053.5151484737398</v>
      </c>
      <c r="D99" s="6">
        <f>MAX(1,Calcs!BA149)</f>
        <v>31.541548499498163</v>
      </c>
      <c r="E99" s="6">
        <f>MAX(1,Calcs!BB149)</f>
        <v>15194.52086868669</v>
      </c>
      <c r="F99" s="6">
        <f>MAX(1,Calcs!AZ149)</f>
        <v>220.79083949648714</v>
      </c>
      <c r="G99" s="6">
        <f t="shared" ref="G99:G162" si="20">IF($B99&gt;$AQ$847,G98,F99)</f>
        <v>220.79083949648714</v>
      </c>
      <c r="H99" s="6">
        <f>MAX(1,Calcs!AP149)</f>
        <v>6.1278275174163994</v>
      </c>
      <c r="I99" s="6">
        <f>MAX(1,Calcs!AO149)</f>
        <v>71.656789525353105</v>
      </c>
      <c r="J99" s="6">
        <f t="shared" ref="J99:J162" si="21">IF($B99&gt;$AQ$847,J98,I99)</f>
        <v>71.656789525353105</v>
      </c>
      <c r="K99" s="6">
        <f>MAX(1,Calcs!BE149)</f>
        <v>1</v>
      </c>
      <c r="L99" s="6">
        <f>MAX(1,Calcs!BF149)</f>
        <v>1</v>
      </c>
      <c r="M99" s="33">
        <f>Calcs!G149</f>
        <v>1.5</v>
      </c>
      <c r="N99" s="180">
        <f>Calcs!BI149</f>
        <v>0.99798359885760057</v>
      </c>
      <c r="O99" s="33">
        <f t="shared" si="6"/>
        <v>1.4969753982864009</v>
      </c>
      <c r="P99" s="33"/>
      <c r="Q99" s="33"/>
      <c r="R99" s="33"/>
      <c r="S99" s="30">
        <f t="shared" si="19"/>
        <v>43895</v>
      </c>
      <c r="T99" s="215">
        <v>51</v>
      </c>
      <c r="U99" s="215">
        <v>10</v>
      </c>
      <c r="V99" s="6"/>
      <c r="W99" s="6"/>
      <c r="X99" s="6"/>
      <c r="Y99" s="6"/>
      <c r="Z99" s="11">
        <f t="shared" si="17"/>
        <v>221</v>
      </c>
      <c r="AA99" s="11"/>
      <c r="AB99" s="11"/>
      <c r="AC99" s="11"/>
      <c r="AD99" s="11">
        <f t="shared" si="18"/>
        <v>46</v>
      </c>
      <c r="AE99" s="11">
        <f t="shared" si="9"/>
        <v>51</v>
      </c>
      <c r="AF99" s="11">
        <f t="shared" si="10"/>
        <v>10</v>
      </c>
      <c r="AG99" s="11">
        <f t="shared" ref="AG99:AG162" si="22">MAX(1,(INDEX($Z$4:$Z$846,$A99-$A$4+1)-INDEX($Z$4:$Z$846,$A99-$A$4+1-$AG$1))/$AG$1)</f>
        <v>26.857142857142858</v>
      </c>
      <c r="AH99" s="11">
        <f t="shared" ref="AH99:AH162" si="23">MAX(1,(INDEX($AD$4:$AD$846,$A99-$A$4+1)-INDEX($AD$4:$AD$846,$A99-$A$4+1-$AG$1))/$AG$1)</f>
        <v>6.4285714285714288</v>
      </c>
      <c r="AI99" s="6">
        <f t="shared" ref="AI99:AI162" si="24">IF(T99&gt;0,F99-Z99,0)</f>
        <v>-0.20916050351286231</v>
      </c>
      <c r="AJ99" s="6">
        <f t="shared" si="12"/>
        <v>9999.790839496487</v>
      </c>
      <c r="AK99" s="6">
        <f t="shared" ref="AK99:AK162" si="25">IF(U99&gt;0,I99-AD99,0)</f>
        <v>25.656789525353105</v>
      </c>
      <c r="AL99" s="6">
        <f t="shared" si="14"/>
        <v>275.65678952535313</v>
      </c>
      <c r="AM99" s="2"/>
      <c r="AN99" s="2"/>
      <c r="AO99" s="2"/>
      <c r="AP99" s="2"/>
      <c r="AQ99" s="30">
        <f t="shared" ref="AQ99:AQ162" si="26">IF(T99=0,AQ98,S99)</f>
        <v>43895</v>
      </c>
    </row>
    <row r="100" spans="1:43">
      <c r="A100">
        <f>Calcs!A150</f>
        <v>127</v>
      </c>
      <c r="B100" s="30">
        <f>Calcs!B150</f>
        <v>43896</v>
      </c>
      <c r="C100" s="6">
        <f>MAX(1,Calcs!AM150)</f>
        <v>9785.5406045173186</v>
      </c>
      <c r="D100" s="6">
        <f>MAX(1,Calcs!BA150)</f>
        <v>40.818631783316484</v>
      </c>
      <c r="E100" s="6">
        <f>MAX(1,Calcs!BB150)</f>
        <v>16780.665205655831</v>
      </c>
      <c r="F100" s="6">
        <f>MAX(1,Calcs!AZ150)</f>
        <v>285.73042248321536</v>
      </c>
      <c r="G100" s="6">
        <f t="shared" si="20"/>
        <v>285.73042248321536</v>
      </c>
      <c r="H100" s="6">
        <f>MAX(1,Calcs!AP150)</f>
        <v>6.9775693108828758</v>
      </c>
      <c r="I100" s="6">
        <f>MAX(1,Calcs!AO150)</f>
        <v>81.618527016673028</v>
      </c>
      <c r="J100" s="6">
        <f t="shared" si="21"/>
        <v>81.618527016673028</v>
      </c>
      <c r="K100" s="6">
        <f>MAX(1,Calcs!BE150)</f>
        <v>1</v>
      </c>
      <c r="L100" s="6">
        <f>MAX(1,Calcs!BF150)</f>
        <v>1</v>
      </c>
      <c r="M100" s="33">
        <f>Calcs!G150</f>
        <v>1.5</v>
      </c>
      <c r="N100" s="180">
        <f>Calcs!BI150</f>
        <v>0.9977734362123335</v>
      </c>
      <c r="O100" s="33">
        <f t="shared" ref="O100:O163" si="27">M100*N100</f>
        <v>1.4966601543185003</v>
      </c>
      <c r="P100" s="33"/>
      <c r="Q100" s="33"/>
      <c r="R100" s="33"/>
      <c r="S100" s="30">
        <f t="shared" si="19"/>
        <v>43896</v>
      </c>
      <c r="T100" s="215">
        <v>39</v>
      </c>
      <c r="U100" s="215">
        <v>8</v>
      </c>
      <c r="V100" s="6"/>
      <c r="W100" s="6"/>
      <c r="X100" s="6"/>
      <c r="Y100" s="6"/>
      <c r="Z100" s="11">
        <f t="shared" si="17"/>
        <v>260</v>
      </c>
      <c r="AA100" s="11"/>
      <c r="AB100" s="11"/>
      <c r="AC100" s="11"/>
      <c r="AD100" s="11">
        <f t="shared" si="18"/>
        <v>54</v>
      </c>
      <c r="AE100" s="11">
        <f t="shared" ref="AE100:AE163" si="28">MAX(1,T100)</f>
        <v>39</v>
      </c>
      <c r="AF100" s="11">
        <f t="shared" ref="AF100:AF163" si="29">MAX(1,U100)</f>
        <v>8</v>
      </c>
      <c r="AG100" s="11">
        <f t="shared" si="22"/>
        <v>31</v>
      </c>
      <c r="AH100" s="11">
        <f t="shared" si="23"/>
        <v>6.4285714285714288</v>
      </c>
      <c r="AI100" s="6">
        <f t="shared" si="24"/>
        <v>25.730422483215364</v>
      </c>
      <c r="AJ100" s="6">
        <f t="shared" ref="AJ100:AJ163" si="30">MAX(1,AI100+AJ$3)</f>
        <v>10025.730422483215</v>
      </c>
      <c r="AK100" s="6">
        <f t="shared" si="25"/>
        <v>27.618527016673028</v>
      </c>
      <c r="AL100" s="6">
        <f t="shared" ref="AL100:AL163" si="31">MAX(1,AK100+AL$3)</f>
        <v>277.61852701667306</v>
      </c>
      <c r="AM100" s="2"/>
      <c r="AN100" s="2"/>
      <c r="AO100" s="2"/>
      <c r="AP100" s="2"/>
      <c r="AQ100" s="30">
        <f t="shared" si="26"/>
        <v>43896</v>
      </c>
    </row>
    <row r="101" spans="1:43">
      <c r="A101">
        <f>Calcs!A151</f>
        <v>128</v>
      </c>
      <c r="B101" s="30">
        <f>Calcs!B151</f>
        <v>43897</v>
      </c>
      <c r="C101" s="6">
        <f>MAX(1,Calcs!AM151)</f>
        <v>10527.764419393534</v>
      </c>
      <c r="D101" s="6">
        <f>MAX(1,Calcs!BA151)</f>
        <v>49.349502353676876</v>
      </c>
      <c r="E101" s="6">
        <f>MAX(1,Calcs!BB151)</f>
        <v>18493.025092838034</v>
      </c>
      <c r="F101" s="6">
        <f>MAX(1,Calcs!AZ151)</f>
        <v>359.6691553487845</v>
      </c>
      <c r="G101" s="6">
        <f t="shared" si="20"/>
        <v>359.6691553487845</v>
      </c>
      <c r="H101" s="6">
        <f>MAX(1,Calcs!AP151)</f>
        <v>7.6047350174758526</v>
      </c>
      <c r="I101" s="6">
        <f>MAX(1,Calcs!AO151)</f>
        <v>90.57900461340428</v>
      </c>
      <c r="J101" s="6">
        <f t="shared" si="21"/>
        <v>90.57900461340428</v>
      </c>
      <c r="K101" s="6">
        <f>MAX(1,Calcs!BE151)</f>
        <v>1</v>
      </c>
      <c r="L101" s="6">
        <f>MAX(1,Calcs!BF151)</f>
        <v>1</v>
      </c>
      <c r="M101" s="33">
        <f>Calcs!G151</f>
        <v>1.5</v>
      </c>
      <c r="N101" s="180">
        <f>Calcs!BI151</f>
        <v>0.99754631088787415</v>
      </c>
      <c r="O101" s="33">
        <f t="shared" si="27"/>
        <v>1.4963194663318111</v>
      </c>
      <c r="P101" s="33"/>
      <c r="Q101" s="33"/>
      <c r="R101" s="33"/>
      <c r="S101" s="30">
        <f t="shared" si="19"/>
        <v>43897</v>
      </c>
      <c r="T101" s="215">
        <v>38</v>
      </c>
      <c r="U101" s="215">
        <v>6</v>
      </c>
      <c r="V101" s="6"/>
      <c r="W101" s="6"/>
      <c r="X101" s="6"/>
      <c r="Y101" s="6"/>
      <c r="Z101" s="11">
        <f t="shared" si="17"/>
        <v>298</v>
      </c>
      <c r="AA101" s="11"/>
      <c r="AB101" s="11"/>
      <c r="AC101" s="11"/>
      <c r="AD101" s="11">
        <f t="shared" si="18"/>
        <v>60</v>
      </c>
      <c r="AE101" s="11">
        <f t="shared" si="28"/>
        <v>38</v>
      </c>
      <c r="AF101" s="11">
        <f t="shared" si="29"/>
        <v>6</v>
      </c>
      <c r="AG101" s="11">
        <f t="shared" si="22"/>
        <v>33.857142857142854</v>
      </c>
      <c r="AH101" s="11">
        <f t="shared" si="23"/>
        <v>6.4285714285714288</v>
      </c>
      <c r="AI101" s="6">
        <f t="shared" si="24"/>
        <v>61.6691553487845</v>
      </c>
      <c r="AJ101" s="6">
        <f t="shared" si="30"/>
        <v>10061.669155348785</v>
      </c>
      <c r="AK101" s="6">
        <f t="shared" si="25"/>
        <v>30.57900461340428</v>
      </c>
      <c r="AL101" s="6">
        <f t="shared" si="31"/>
        <v>280.57900461340427</v>
      </c>
      <c r="AM101" s="2"/>
      <c r="AN101" s="2"/>
      <c r="AO101" s="2"/>
      <c r="AP101" s="2"/>
      <c r="AQ101" s="30">
        <f t="shared" si="26"/>
        <v>43897</v>
      </c>
    </row>
    <row r="102" spans="1:43">
      <c r="A102">
        <f>Calcs!A152</f>
        <v>129</v>
      </c>
      <c r="B102" s="30">
        <f>Calcs!B152</f>
        <v>43898</v>
      </c>
      <c r="C102" s="6">
        <f>MAX(1,Calcs!AM152)</f>
        <v>11262.504112130828</v>
      </c>
      <c r="D102" s="6">
        <f>MAX(1,Calcs!BA152)</f>
        <v>59.061997849516231</v>
      </c>
      <c r="E102" s="6">
        <f>MAX(1,Calcs!BB152)</f>
        <v>20332.356690314751</v>
      </c>
      <c r="F102" s="6">
        <f>MAX(1,Calcs!AZ152)</f>
        <v>443.85170346420836</v>
      </c>
      <c r="G102" s="6">
        <f t="shared" si="20"/>
        <v>443.85170346420836</v>
      </c>
      <c r="H102" s="6">
        <f>MAX(1,Calcs!AP152)</f>
        <v>8.3187069080742084</v>
      </c>
      <c r="I102" s="6">
        <f>MAX(1,Calcs!AO152)</f>
        <v>100.78108205921818</v>
      </c>
      <c r="J102" s="6">
        <f t="shared" si="21"/>
        <v>100.78108205921818</v>
      </c>
      <c r="K102" s="6">
        <f>MAX(1,Calcs!BE152)</f>
        <v>1</v>
      </c>
      <c r="L102" s="6">
        <f>MAX(1,Calcs!BF152)</f>
        <v>1</v>
      </c>
      <c r="M102" s="33">
        <f>Calcs!G152</f>
        <v>1.5</v>
      </c>
      <c r="N102" s="180">
        <f>Calcs!BI152</f>
        <v>0.99730242033689942</v>
      </c>
      <c r="O102" s="33">
        <f t="shared" si="27"/>
        <v>1.4959536305053491</v>
      </c>
      <c r="P102" s="33"/>
      <c r="Q102" s="33"/>
      <c r="R102" s="33"/>
      <c r="S102" s="30">
        <f t="shared" si="19"/>
        <v>43898</v>
      </c>
      <c r="T102" s="215">
        <v>62</v>
      </c>
      <c r="U102" s="215">
        <v>11</v>
      </c>
      <c r="V102" s="6"/>
      <c r="W102" s="6"/>
      <c r="X102" s="6"/>
      <c r="Y102" s="6"/>
      <c r="Z102" s="11">
        <f t="shared" si="17"/>
        <v>360</v>
      </c>
      <c r="AA102" s="11"/>
      <c r="AB102" s="11"/>
      <c r="AC102" s="11"/>
      <c r="AD102" s="11">
        <f t="shared" si="18"/>
        <v>71</v>
      </c>
      <c r="AE102" s="11">
        <f t="shared" si="28"/>
        <v>62</v>
      </c>
      <c r="AF102" s="11">
        <f t="shared" si="29"/>
        <v>11</v>
      </c>
      <c r="AG102" s="11">
        <f t="shared" si="22"/>
        <v>40.428571428571431</v>
      </c>
      <c r="AH102" s="11">
        <f t="shared" si="23"/>
        <v>7.7142857142857144</v>
      </c>
      <c r="AI102" s="6">
        <f t="shared" si="24"/>
        <v>83.851703464208356</v>
      </c>
      <c r="AJ102" s="6">
        <f t="shared" si="30"/>
        <v>10083.851703464208</v>
      </c>
      <c r="AK102" s="6">
        <f t="shared" si="25"/>
        <v>29.781082059218178</v>
      </c>
      <c r="AL102" s="6">
        <f t="shared" si="31"/>
        <v>279.78108205921819</v>
      </c>
      <c r="AM102" s="2"/>
      <c r="AN102" s="2"/>
      <c r="AO102" s="2"/>
      <c r="AP102" s="2"/>
      <c r="AQ102" s="30">
        <f t="shared" si="26"/>
        <v>43898</v>
      </c>
    </row>
    <row r="103" spans="1:43">
      <c r="A103">
        <f>Calcs!A153</f>
        <v>130</v>
      </c>
      <c r="B103" s="30">
        <f>Calcs!B153</f>
        <v>43899</v>
      </c>
      <c r="C103" s="6">
        <f>MAX(1,Calcs!AM153)</f>
        <v>11969.020234519752</v>
      </c>
      <c r="D103" s="6">
        <f>MAX(1,Calcs!BA153)</f>
        <v>65.627125972781556</v>
      </c>
      <c r="E103" s="6">
        <f>MAX(1,Calcs!BB153)</f>
        <v>22296.522162545702</v>
      </c>
      <c r="F103" s="6">
        <f>MAX(1,Calcs!AZ153)</f>
        <v>529.06547016428908</v>
      </c>
      <c r="G103" s="6">
        <f t="shared" si="20"/>
        <v>529.06547016428908</v>
      </c>
      <c r="H103" s="6">
        <f>MAX(1,Calcs!AP153)</f>
        <v>9.131459427857509</v>
      </c>
      <c r="I103" s="6">
        <f>MAX(1,Calcs!AO153)</f>
        <v>112.39644922813727</v>
      </c>
      <c r="J103" s="6">
        <f t="shared" si="21"/>
        <v>112.39644922813727</v>
      </c>
      <c r="K103" s="6">
        <f>MAX(1,Calcs!BE153)</f>
        <v>1</v>
      </c>
      <c r="L103" s="6">
        <f>MAX(1,Calcs!BF153)</f>
        <v>1</v>
      </c>
      <c r="M103" s="33">
        <f>Calcs!G153</f>
        <v>1.5</v>
      </c>
      <c r="N103" s="180">
        <f>Calcs!BI153</f>
        <v>0.99704207224348051</v>
      </c>
      <c r="O103" s="33">
        <f t="shared" si="27"/>
        <v>1.4955631083652208</v>
      </c>
      <c r="P103" s="33"/>
      <c r="Q103" s="33"/>
      <c r="R103" s="33"/>
      <c r="S103" s="30">
        <f t="shared" si="19"/>
        <v>43899</v>
      </c>
      <c r="T103" s="215">
        <v>62</v>
      </c>
      <c r="U103" s="215">
        <v>7</v>
      </c>
      <c r="V103" s="6"/>
      <c r="W103" s="6"/>
      <c r="X103" s="6"/>
      <c r="Y103" s="6"/>
      <c r="Z103" s="11">
        <f t="shared" si="17"/>
        <v>422</v>
      </c>
      <c r="AA103" s="11"/>
      <c r="AB103" s="11"/>
      <c r="AC103" s="11"/>
      <c r="AD103" s="11">
        <f t="shared" si="18"/>
        <v>78</v>
      </c>
      <c r="AE103" s="11">
        <f t="shared" si="28"/>
        <v>62</v>
      </c>
      <c r="AF103" s="11">
        <f t="shared" si="29"/>
        <v>7</v>
      </c>
      <c r="AG103" s="11">
        <f t="shared" si="22"/>
        <v>44.857142857142854</v>
      </c>
      <c r="AH103" s="11">
        <f t="shared" si="23"/>
        <v>7.5714285714285712</v>
      </c>
      <c r="AI103" s="6">
        <f t="shared" si="24"/>
        <v>107.06547016428908</v>
      </c>
      <c r="AJ103" s="6">
        <f t="shared" si="30"/>
        <v>10107.065470164289</v>
      </c>
      <c r="AK103" s="6">
        <f t="shared" si="25"/>
        <v>34.396449228137271</v>
      </c>
      <c r="AL103" s="6">
        <f t="shared" si="31"/>
        <v>284.39644922813727</v>
      </c>
      <c r="AM103" s="2"/>
      <c r="AN103" s="2"/>
      <c r="AO103" s="2"/>
      <c r="AP103" s="2"/>
      <c r="AQ103" s="30">
        <f t="shared" si="26"/>
        <v>43899</v>
      </c>
    </row>
    <row r="104" spans="1:43">
      <c r="A104">
        <f>Calcs!A154</f>
        <v>131</v>
      </c>
      <c r="B104" s="30">
        <f>Calcs!B154</f>
        <v>43900</v>
      </c>
      <c r="C104" s="6">
        <f>MAX(1,Calcs!AM154)</f>
        <v>12620.199186141537</v>
      </c>
      <c r="D104" s="6">
        <f>MAX(1,Calcs!BA154)</f>
        <v>72.930603335433631</v>
      </c>
      <c r="E104" s="6">
        <f>MAX(1,Calcs!BB154)</f>
        <v>24379.573127108069</v>
      </c>
      <c r="F104" s="6">
        <f>MAX(1,Calcs!AZ154)</f>
        <v>624.18056034699919</v>
      </c>
      <c r="G104" s="6">
        <f t="shared" si="20"/>
        <v>624.18056034699919</v>
      </c>
      <c r="H104" s="6">
        <f>MAX(1,Calcs!AP154)</f>
        <v>10.056607064245563</v>
      </c>
      <c r="I104" s="6">
        <f>MAX(1,Calcs!AO154)</f>
        <v>125.62043253474877</v>
      </c>
      <c r="J104" s="6">
        <f t="shared" si="21"/>
        <v>125.62043253474877</v>
      </c>
      <c r="K104" s="6">
        <f>MAX(1,Calcs!BE154)</f>
        <v>1</v>
      </c>
      <c r="L104" s="6">
        <f>MAX(1,Calcs!BF154)</f>
        <v>1</v>
      </c>
      <c r="M104" s="33">
        <f>Calcs!G154</f>
        <v>1.5</v>
      </c>
      <c r="N104" s="180">
        <f>Calcs!BI154</f>
        <v>0.99676608547462442</v>
      </c>
      <c r="O104" s="33">
        <f t="shared" si="27"/>
        <v>1.4951491282119367</v>
      </c>
      <c r="P104" s="33"/>
      <c r="Q104" s="33"/>
      <c r="R104" s="33"/>
      <c r="S104" s="30">
        <f t="shared" si="19"/>
        <v>43900</v>
      </c>
      <c r="T104" s="215">
        <v>110</v>
      </c>
      <c r="U104" s="215">
        <v>10</v>
      </c>
      <c r="V104" s="6"/>
      <c r="W104" s="6"/>
      <c r="X104" s="6"/>
      <c r="Y104" s="6"/>
      <c r="Z104" s="11">
        <f t="shared" si="17"/>
        <v>532</v>
      </c>
      <c r="AA104" s="11"/>
      <c r="AB104" s="11"/>
      <c r="AC104" s="11"/>
      <c r="AD104" s="11">
        <f t="shared" si="18"/>
        <v>88</v>
      </c>
      <c r="AE104" s="11">
        <f t="shared" si="28"/>
        <v>110</v>
      </c>
      <c r="AF104" s="11">
        <f t="shared" si="29"/>
        <v>10</v>
      </c>
      <c r="AG104" s="11">
        <f t="shared" si="22"/>
        <v>57.142857142857146</v>
      </c>
      <c r="AH104" s="11">
        <f t="shared" si="23"/>
        <v>8.1428571428571423</v>
      </c>
      <c r="AI104" s="6">
        <f t="shared" si="24"/>
        <v>92.180560346999187</v>
      </c>
      <c r="AJ104" s="6">
        <f t="shared" si="30"/>
        <v>10092.180560346998</v>
      </c>
      <c r="AK104" s="6">
        <f t="shared" si="25"/>
        <v>37.620432534748772</v>
      </c>
      <c r="AL104" s="6">
        <f t="shared" si="31"/>
        <v>287.62043253474877</v>
      </c>
      <c r="AM104" s="2"/>
      <c r="AN104" s="2"/>
      <c r="AO104" s="2"/>
      <c r="AP104" s="2"/>
      <c r="AQ104" s="30">
        <f t="shared" si="26"/>
        <v>43900</v>
      </c>
    </row>
    <row r="105" spans="1:43">
      <c r="A105">
        <f>Calcs!A155</f>
        <v>132</v>
      </c>
      <c r="B105" s="30">
        <f>Calcs!B155</f>
        <v>43901</v>
      </c>
      <c r="C105" s="6">
        <f>MAX(1,Calcs!AM155)</f>
        <v>13184.551962980313</v>
      </c>
      <c r="D105" s="6">
        <f>MAX(1,Calcs!BA155)</f>
        <v>80.924116630380396</v>
      </c>
      <c r="E105" s="6">
        <f>MAX(1,Calcs!BB155)</f>
        <v>26570.601089296491</v>
      </c>
      <c r="F105" s="6">
        <f>MAX(1,Calcs!AZ155)</f>
        <v>730.22536881614747</v>
      </c>
      <c r="G105" s="6">
        <f t="shared" si="20"/>
        <v>730.22536881614747</v>
      </c>
      <c r="H105" s="6">
        <f>MAX(1,Calcs!AP155)</f>
        <v>10.609823862613656</v>
      </c>
      <c r="I105" s="6">
        <f>MAX(1,Calcs!AO155)</f>
        <v>137.1766055361262</v>
      </c>
      <c r="J105" s="6">
        <f t="shared" si="21"/>
        <v>137.1766055361262</v>
      </c>
      <c r="K105" s="6">
        <f>MAX(1,Calcs!BE155)</f>
        <v>1</v>
      </c>
      <c r="L105" s="6">
        <f>MAX(1,Calcs!BF155)</f>
        <v>1</v>
      </c>
      <c r="M105" s="33">
        <f>Calcs!G155</f>
        <v>1.5</v>
      </c>
      <c r="N105" s="180">
        <f>Calcs!BI155</f>
        <v>0.99647547893792032</v>
      </c>
      <c r="O105" s="33">
        <f t="shared" si="27"/>
        <v>1.4947132184068805</v>
      </c>
      <c r="P105" s="33"/>
      <c r="Q105" s="33"/>
      <c r="R105" s="33"/>
      <c r="S105" s="30">
        <f t="shared" si="19"/>
        <v>43901</v>
      </c>
      <c r="T105" s="215">
        <v>135</v>
      </c>
      <c r="U105" s="215">
        <v>18</v>
      </c>
      <c r="V105" s="6"/>
      <c r="W105" s="6"/>
      <c r="X105" s="6"/>
      <c r="Y105" s="6"/>
      <c r="Z105" s="11">
        <f t="shared" si="17"/>
        <v>667</v>
      </c>
      <c r="AA105" s="11"/>
      <c r="AB105" s="11"/>
      <c r="AC105" s="11"/>
      <c r="AD105" s="11">
        <f t="shared" si="18"/>
        <v>106</v>
      </c>
      <c r="AE105" s="11">
        <f t="shared" si="28"/>
        <v>135</v>
      </c>
      <c r="AF105" s="11">
        <f t="shared" si="29"/>
        <v>18</v>
      </c>
      <c r="AG105" s="11">
        <f t="shared" si="22"/>
        <v>71</v>
      </c>
      <c r="AH105" s="11">
        <f t="shared" si="23"/>
        <v>10</v>
      </c>
      <c r="AI105" s="6">
        <f t="shared" si="24"/>
        <v>63.225368816147466</v>
      </c>
      <c r="AJ105" s="6">
        <f t="shared" si="30"/>
        <v>10063.225368816147</v>
      </c>
      <c r="AK105" s="6">
        <f t="shared" si="25"/>
        <v>31.176605536126203</v>
      </c>
      <c r="AL105" s="6">
        <f t="shared" si="31"/>
        <v>281.1766055361262</v>
      </c>
      <c r="AM105" s="2"/>
      <c r="AN105" s="2"/>
      <c r="AO105" s="2"/>
      <c r="AP105" s="2"/>
      <c r="AQ105" s="30">
        <f t="shared" si="26"/>
        <v>43901</v>
      </c>
    </row>
    <row r="106" spans="1:43">
      <c r="A106">
        <f>Calcs!A156</f>
        <v>133</v>
      </c>
      <c r="B106" s="30">
        <f>Calcs!B156</f>
        <v>43902</v>
      </c>
      <c r="C106" s="6">
        <f>MAX(1,Calcs!AM156)</f>
        <v>14043.227979398711</v>
      </c>
      <c r="D106" s="6">
        <f>MAX(1,Calcs!BA156)</f>
        <v>87.190769709952022</v>
      </c>
      <c r="E106" s="6">
        <f>MAX(1,Calcs!BB156)</f>
        <v>28855.387455797445</v>
      </c>
      <c r="F106" s="6">
        <f>MAX(1,Calcs!AZ156)</f>
        <v>831.12622746615125</v>
      </c>
      <c r="G106" s="6">
        <f t="shared" si="20"/>
        <v>831.12622746615125</v>
      </c>
      <c r="H106" s="6">
        <f>MAX(1,Calcs!AP156)</f>
        <v>11.150050896118472</v>
      </c>
      <c r="I106" s="6">
        <f>MAX(1,Calcs!AO156)</f>
        <v>149.70714579818241</v>
      </c>
      <c r="J106" s="6">
        <f t="shared" si="21"/>
        <v>149.70714579818241</v>
      </c>
      <c r="K106" s="6">
        <f>MAX(1,Calcs!BE156)</f>
        <v>1</v>
      </c>
      <c r="L106" s="6">
        <f>MAX(1,Calcs!BF156)</f>
        <v>1</v>
      </c>
      <c r="M106" s="33">
        <f>Calcs!G156</f>
        <v>1.5</v>
      </c>
      <c r="N106" s="180">
        <f>Calcs!BI156</f>
        <v>0.99617249955811105</v>
      </c>
      <c r="O106" s="33">
        <f t="shared" si="27"/>
        <v>1.4942587493371666</v>
      </c>
      <c r="P106" s="33"/>
      <c r="Q106" s="33"/>
      <c r="R106" s="33"/>
      <c r="S106" s="30">
        <f t="shared" si="19"/>
        <v>43902</v>
      </c>
      <c r="T106" s="215">
        <v>179</v>
      </c>
      <c r="U106" s="215">
        <v>12</v>
      </c>
      <c r="V106" s="6"/>
      <c r="W106" s="6"/>
      <c r="X106" s="6"/>
      <c r="Y106" s="6"/>
      <c r="Z106" s="11">
        <f t="shared" ref="Z106:Z169" si="32">IF(T106&lt;0,1,Z105+T106)</f>
        <v>846</v>
      </c>
      <c r="AA106" s="11"/>
      <c r="AB106" s="11"/>
      <c r="AC106" s="11"/>
      <c r="AD106" s="11">
        <f t="shared" ref="AD106:AD169" si="33">IF(U106&lt;0,1,AD105+U106)</f>
        <v>118</v>
      </c>
      <c r="AE106" s="11">
        <f t="shared" si="28"/>
        <v>179</v>
      </c>
      <c r="AF106" s="11">
        <f t="shared" si="29"/>
        <v>12</v>
      </c>
      <c r="AG106" s="11">
        <f t="shared" si="22"/>
        <v>89.285714285714292</v>
      </c>
      <c r="AH106" s="11">
        <f t="shared" si="23"/>
        <v>10.285714285714286</v>
      </c>
      <c r="AI106" s="6">
        <f t="shared" si="24"/>
        <v>-14.873772533848751</v>
      </c>
      <c r="AJ106" s="6">
        <f t="shared" si="30"/>
        <v>9985.1262274661512</v>
      </c>
      <c r="AK106" s="6">
        <f t="shared" si="25"/>
        <v>31.70714579818241</v>
      </c>
      <c r="AL106" s="6">
        <f t="shared" si="31"/>
        <v>281.70714579818241</v>
      </c>
      <c r="AM106" s="2"/>
      <c r="AN106" s="2"/>
      <c r="AO106" s="2"/>
      <c r="AP106" s="2"/>
      <c r="AQ106" s="30">
        <f t="shared" si="26"/>
        <v>43902</v>
      </c>
    </row>
    <row r="107" spans="1:43">
      <c r="A107">
        <f>Calcs!A157</f>
        <v>134</v>
      </c>
      <c r="B107" s="30">
        <f>Calcs!B157</f>
        <v>43903</v>
      </c>
      <c r="C107" s="6">
        <f>MAX(1,Calcs!AM157)</f>
        <v>14926.987810651879</v>
      </c>
      <c r="D107" s="6">
        <f>MAX(1,Calcs!BA157)</f>
        <v>93.439739512983053</v>
      </c>
      <c r="E107" s="6">
        <f>MAX(1,Calcs!BB157)</f>
        <v>31285.947187698712</v>
      </c>
      <c r="F107" s="6">
        <f>MAX(1,Calcs!AZ157)</f>
        <v>939.80859907409672</v>
      </c>
      <c r="G107" s="6">
        <f t="shared" si="20"/>
        <v>939.80859907409672</v>
      </c>
      <c r="H107" s="6">
        <f>MAX(1,Calcs!AP157)</f>
        <v>11.659465984321258</v>
      </c>
      <c r="I107" s="6">
        <f>MAX(1,Calcs!AO157)</f>
        <v>163.23478890692184</v>
      </c>
      <c r="J107" s="6">
        <f t="shared" si="21"/>
        <v>163.23478890692184</v>
      </c>
      <c r="K107" s="6">
        <f>MAX(1,Calcs!BE157)</f>
        <v>1</v>
      </c>
      <c r="L107" s="6">
        <f>MAX(1,Calcs!BF157)</f>
        <v>1</v>
      </c>
      <c r="M107" s="33">
        <f>Calcs!G157</f>
        <v>1.5</v>
      </c>
      <c r="N107" s="180">
        <f>Calcs!BI157</f>
        <v>0.99585021469491708</v>
      </c>
      <c r="O107" s="33">
        <f t="shared" si="27"/>
        <v>1.4937753220423757</v>
      </c>
      <c r="P107" s="33"/>
      <c r="Q107" s="33"/>
      <c r="R107" s="33"/>
      <c r="S107" s="30">
        <f t="shared" si="19"/>
        <v>43903</v>
      </c>
      <c r="T107" s="215">
        <v>216</v>
      </c>
      <c r="U107" s="215">
        <v>15</v>
      </c>
      <c r="V107" s="6"/>
      <c r="W107" s="6"/>
      <c r="X107" s="6"/>
      <c r="Y107" s="6"/>
      <c r="Z107" s="11">
        <f t="shared" si="32"/>
        <v>1062</v>
      </c>
      <c r="AA107" s="11"/>
      <c r="AB107" s="11"/>
      <c r="AC107" s="11"/>
      <c r="AD107" s="11">
        <f t="shared" si="33"/>
        <v>133</v>
      </c>
      <c r="AE107" s="11">
        <f t="shared" si="28"/>
        <v>216</v>
      </c>
      <c r="AF107" s="11">
        <f t="shared" si="29"/>
        <v>15</v>
      </c>
      <c r="AG107" s="11">
        <f t="shared" si="22"/>
        <v>114.57142857142857</v>
      </c>
      <c r="AH107" s="11">
        <f t="shared" si="23"/>
        <v>11.285714285714286</v>
      </c>
      <c r="AI107" s="6">
        <f t="shared" si="24"/>
        <v>-122.19140092590328</v>
      </c>
      <c r="AJ107" s="6">
        <f t="shared" si="30"/>
        <v>9877.8085990740965</v>
      </c>
      <c r="AK107" s="6">
        <f t="shared" si="25"/>
        <v>30.234788906921835</v>
      </c>
      <c r="AL107" s="6">
        <f t="shared" si="31"/>
        <v>280.23478890692184</v>
      </c>
      <c r="AM107" s="2"/>
      <c r="AN107" s="2"/>
      <c r="AO107" s="2"/>
      <c r="AP107" s="2"/>
      <c r="AQ107" s="30">
        <f t="shared" si="26"/>
        <v>43903</v>
      </c>
    </row>
    <row r="108" spans="1:43">
      <c r="A108">
        <f>Calcs!A158</f>
        <v>135</v>
      </c>
      <c r="B108" s="30">
        <f>Calcs!B158</f>
        <v>43904</v>
      </c>
      <c r="C108" s="6">
        <f>MAX(1,Calcs!AM158)</f>
        <v>15836.812005595299</v>
      </c>
      <c r="D108" s="6">
        <f>MAX(1,Calcs!BA158)</f>
        <v>99.510318642496941</v>
      </c>
      <c r="E108" s="6">
        <f>MAX(1,Calcs!BB158)</f>
        <v>33866.208228768279</v>
      </c>
      <c r="F108" s="6">
        <f>MAX(1,Calcs!AZ158)</f>
        <v>1056.241385846263</v>
      </c>
      <c r="G108" s="6">
        <f t="shared" si="20"/>
        <v>1056.241385846263</v>
      </c>
      <c r="H108" s="6">
        <f>MAX(1,Calcs!AP158)</f>
        <v>12.455214844797661</v>
      </c>
      <c r="I108" s="6">
        <f>MAX(1,Calcs!AO158)</f>
        <v>177.7655085269879</v>
      </c>
      <c r="J108" s="6">
        <f t="shared" si="21"/>
        <v>177.7655085269879</v>
      </c>
      <c r="K108" s="6">
        <f>MAX(1,Calcs!BE158)</f>
        <v>1</v>
      </c>
      <c r="L108" s="6">
        <f>MAX(1,Calcs!BF158)</f>
        <v>1</v>
      </c>
      <c r="M108" s="33">
        <f>Calcs!G158</f>
        <v>1.5</v>
      </c>
      <c r="N108" s="180">
        <f>Calcs!BI158</f>
        <v>0.99550810117001032</v>
      </c>
      <c r="O108" s="33">
        <f t="shared" si="27"/>
        <v>1.4932621517550155</v>
      </c>
      <c r="P108" s="33"/>
      <c r="Q108" s="33"/>
      <c r="R108" s="33"/>
      <c r="S108" s="30">
        <f t="shared" si="19"/>
        <v>43904</v>
      </c>
      <c r="T108" s="215">
        <v>157</v>
      </c>
      <c r="U108" s="215">
        <v>12</v>
      </c>
      <c r="V108" s="6"/>
      <c r="W108" s="6"/>
      <c r="X108" s="6"/>
      <c r="Y108" s="6"/>
      <c r="Z108" s="11">
        <f t="shared" si="32"/>
        <v>1219</v>
      </c>
      <c r="AA108" s="11"/>
      <c r="AB108" s="11"/>
      <c r="AC108" s="11"/>
      <c r="AD108" s="11">
        <f t="shared" si="33"/>
        <v>145</v>
      </c>
      <c r="AE108" s="11">
        <f t="shared" si="28"/>
        <v>157</v>
      </c>
      <c r="AF108" s="11">
        <f t="shared" si="29"/>
        <v>12</v>
      </c>
      <c r="AG108" s="11">
        <f t="shared" si="22"/>
        <v>131.57142857142858</v>
      </c>
      <c r="AH108" s="11">
        <f t="shared" si="23"/>
        <v>12.142857142857142</v>
      </c>
      <c r="AI108" s="6">
        <f t="shared" si="24"/>
        <v>-162.75861415373697</v>
      </c>
      <c r="AJ108" s="6">
        <f t="shared" si="30"/>
        <v>9837.2413858462623</v>
      </c>
      <c r="AK108" s="6">
        <f t="shared" si="25"/>
        <v>32.765508526987901</v>
      </c>
      <c r="AL108" s="6">
        <f t="shared" si="31"/>
        <v>282.7655085269879</v>
      </c>
      <c r="AM108" s="2"/>
      <c r="AN108" s="2"/>
      <c r="AO108" s="2"/>
      <c r="AP108" s="2"/>
      <c r="AQ108" s="30">
        <f t="shared" si="26"/>
        <v>43904</v>
      </c>
    </row>
    <row r="109" spans="1:43">
      <c r="A109">
        <f>Calcs!A159</f>
        <v>136</v>
      </c>
      <c r="B109" s="30">
        <f>Calcs!B159</f>
        <v>43905</v>
      </c>
      <c r="C109" s="6">
        <f>MAX(1,Calcs!AM159)</f>
        <v>16775.910037517991</v>
      </c>
      <c r="D109" s="6">
        <f>MAX(1,Calcs!BA159)</f>
        <v>105.19148849381047</v>
      </c>
      <c r="E109" s="6">
        <f>MAX(1,Calcs!BB159)</f>
        <v>36600.292454450981</v>
      </c>
      <c r="F109" s="6">
        <f>MAX(1,Calcs!AZ159)</f>
        <v>1180.1921229208817</v>
      </c>
      <c r="G109" s="6">
        <f t="shared" si="20"/>
        <v>1180.1921229208817</v>
      </c>
      <c r="H109" s="6">
        <f>MAX(1,Calcs!AP159)</f>
        <v>13.21447624262775</v>
      </c>
      <c r="I109" s="6">
        <f>MAX(1,Calcs!AO159)</f>
        <v>193.28241575761243</v>
      </c>
      <c r="J109" s="6">
        <f t="shared" si="21"/>
        <v>193.28241575761243</v>
      </c>
      <c r="K109" s="6">
        <f>MAX(1,Calcs!BE159)</f>
        <v>1</v>
      </c>
      <c r="L109" s="6">
        <f>MAX(1,Calcs!BF159)</f>
        <v>1</v>
      </c>
      <c r="M109" s="33">
        <f>Calcs!G159</f>
        <v>1.5</v>
      </c>
      <c r="N109" s="180">
        <f>Calcs!BI159</f>
        <v>0.99514560689233045</v>
      </c>
      <c r="O109" s="33">
        <f t="shared" si="27"/>
        <v>1.4927184103384956</v>
      </c>
      <c r="P109" s="33"/>
      <c r="Q109" s="33"/>
      <c r="R109" s="33"/>
      <c r="S109" s="30">
        <f t="shared" si="19"/>
        <v>43905</v>
      </c>
      <c r="T109" s="215">
        <v>108</v>
      </c>
      <c r="U109" s="215">
        <v>8</v>
      </c>
      <c r="V109" s="6"/>
      <c r="W109" s="6"/>
      <c r="X109" s="6"/>
      <c r="Y109" s="6"/>
      <c r="Z109" s="11">
        <f t="shared" si="32"/>
        <v>1327</v>
      </c>
      <c r="AA109" s="11"/>
      <c r="AB109" s="11"/>
      <c r="AC109" s="11"/>
      <c r="AD109" s="11">
        <f t="shared" si="33"/>
        <v>153</v>
      </c>
      <c r="AE109" s="11">
        <f t="shared" si="28"/>
        <v>108</v>
      </c>
      <c r="AF109" s="11">
        <f t="shared" si="29"/>
        <v>8</v>
      </c>
      <c r="AG109" s="11">
        <f t="shared" si="22"/>
        <v>138.14285714285714</v>
      </c>
      <c r="AH109" s="11">
        <f t="shared" si="23"/>
        <v>11.714285714285714</v>
      </c>
      <c r="AI109" s="6">
        <f t="shared" si="24"/>
        <v>-146.80787707911827</v>
      </c>
      <c r="AJ109" s="6">
        <f t="shared" si="30"/>
        <v>9853.192122920882</v>
      </c>
      <c r="AK109" s="6">
        <f t="shared" si="25"/>
        <v>40.282415757612426</v>
      </c>
      <c r="AL109" s="6">
        <f t="shared" si="31"/>
        <v>290.2824157576124</v>
      </c>
      <c r="AM109" s="2"/>
      <c r="AN109" s="2"/>
      <c r="AO109" s="2"/>
      <c r="AP109" s="2"/>
      <c r="AQ109" s="30">
        <f t="shared" si="26"/>
        <v>43905</v>
      </c>
    </row>
    <row r="110" spans="1:43">
      <c r="A110">
        <f>Calcs!A160</f>
        <v>137</v>
      </c>
      <c r="B110" s="30">
        <f>Calcs!B160</f>
        <v>43906</v>
      </c>
      <c r="C110" s="6">
        <f>MAX(1,Calcs!AM160)</f>
        <v>17750.882762642006</v>
      </c>
      <c r="D110" s="6">
        <f>MAX(1,Calcs!BA160)</f>
        <v>111.73873512502522</v>
      </c>
      <c r="E110" s="6">
        <f>MAX(1,Calcs!BB160)</f>
        <v>39492.93295817163</v>
      </c>
      <c r="F110" s="6">
        <f>MAX(1,Calcs!AZ160)</f>
        <v>1311.2366160394656</v>
      </c>
      <c r="G110" s="6">
        <f t="shared" si="20"/>
        <v>1311.2366160394656</v>
      </c>
      <c r="H110" s="6">
        <f>MAX(1,Calcs!AP160)</f>
        <v>13.906009878502548</v>
      </c>
      <c r="I110" s="6">
        <f>MAX(1,Calcs!AO160)</f>
        <v>209.73851837765511</v>
      </c>
      <c r="J110" s="6">
        <f t="shared" si="21"/>
        <v>209.73851837765511</v>
      </c>
      <c r="K110" s="6">
        <f>MAX(1,Calcs!BE160)</f>
        <v>1</v>
      </c>
      <c r="L110" s="6">
        <f>MAX(1,Calcs!BF160)</f>
        <v>1</v>
      </c>
      <c r="M110" s="33">
        <f>Calcs!G160</f>
        <v>1.5</v>
      </c>
      <c r="N110" s="180">
        <f>Calcs!BI160</f>
        <v>0.99476209426261553</v>
      </c>
      <c r="O110" s="33">
        <f t="shared" si="27"/>
        <v>1.4921431413939232</v>
      </c>
      <c r="P110" s="33"/>
      <c r="Q110" s="33"/>
      <c r="R110" s="33"/>
      <c r="S110" s="30">
        <f t="shared" si="19"/>
        <v>43906</v>
      </c>
      <c r="T110" s="215">
        <v>300</v>
      </c>
      <c r="U110" s="215">
        <v>23</v>
      </c>
      <c r="V110" s="6"/>
      <c r="W110" s="6"/>
      <c r="X110" s="6"/>
      <c r="Y110" s="6"/>
      <c r="Z110" s="11">
        <f t="shared" si="32"/>
        <v>1627</v>
      </c>
      <c r="AA110" s="11"/>
      <c r="AB110" s="11"/>
      <c r="AC110" s="11"/>
      <c r="AD110" s="11">
        <f t="shared" si="33"/>
        <v>176</v>
      </c>
      <c r="AE110" s="11">
        <f t="shared" si="28"/>
        <v>300</v>
      </c>
      <c r="AF110" s="11">
        <f t="shared" si="29"/>
        <v>23</v>
      </c>
      <c r="AG110" s="11">
        <f t="shared" si="22"/>
        <v>172.14285714285714</v>
      </c>
      <c r="AH110" s="11">
        <f t="shared" si="23"/>
        <v>14</v>
      </c>
      <c r="AI110" s="6">
        <f t="shared" si="24"/>
        <v>-315.76338396053438</v>
      </c>
      <c r="AJ110" s="6">
        <f t="shared" si="30"/>
        <v>9684.2366160394649</v>
      </c>
      <c r="AK110" s="6">
        <f t="shared" si="25"/>
        <v>33.738518377655112</v>
      </c>
      <c r="AL110" s="6">
        <f t="shared" si="31"/>
        <v>283.73851837765511</v>
      </c>
      <c r="AM110" s="2"/>
      <c r="AN110" s="2"/>
      <c r="AO110" s="2"/>
      <c r="AP110" s="2"/>
      <c r="AQ110" s="30">
        <f t="shared" si="26"/>
        <v>43906</v>
      </c>
    </row>
    <row r="111" spans="1:43">
      <c r="A111">
        <f>Calcs!A161</f>
        <v>138</v>
      </c>
      <c r="B111" s="30">
        <f>Calcs!B161</f>
        <v>43907</v>
      </c>
      <c r="C111" s="6">
        <f>MAX(1,Calcs!AM161)</f>
        <v>18773.237237752608</v>
      </c>
      <c r="D111" s="6">
        <f>MAX(1,Calcs!BA161)</f>
        <v>118.03026666901667</v>
      </c>
      <c r="E111" s="6">
        <f>MAX(1,Calcs!BB161)</f>
        <v>42550.103778754703</v>
      </c>
      <c r="F111" s="6">
        <f>MAX(1,Calcs!AZ161)</f>
        <v>1450.3924270301159</v>
      </c>
      <c r="G111" s="6">
        <f t="shared" si="20"/>
        <v>1450.3924270301159</v>
      </c>
      <c r="H111" s="6">
        <f>MAX(1,Calcs!AP161)</f>
        <v>14.489600963456407</v>
      </c>
      <c r="I111" s="6">
        <f>MAX(1,Calcs!AO161)</f>
        <v>227.04763927894362</v>
      </c>
      <c r="J111" s="6">
        <f t="shared" si="21"/>
        <v>227.04763927894362</v>
      </c>
      <c r="K111" s="6">
        <f>MAX(1,Calcs!BE161)</f>
        <v>1</v>
      </c>
      <c r="L111" s="6">
        <f>MAX(1,Calcs!BF161)</f>
        <v>1</v>
      </c>
      <c r="M111" s="33">
        <f>Calcs!G161</f>
        <v>1.5</v>
      </c>
      <c r="N111" s="180">
        <f>Calcs!BI161</f>
        <v>0.99435675501000942</v>
      </c>
      <c r="O111" s="33">
        <f t="shared" si="27"/>
        <v>1.4915351325150141</v>
      </c>
      <c r="P111" s="33"/>
      <c r="Q111" s="33"/>
      <c r="R111" s="33"/>
      <c r="S111" s="30">
        <f t="shared" si="19"/>
        <v>43907</v>
      </c>
      <c r="T111" s="215">
        <v>269</v>
      </c>
      <c r="U111" s="215">
        <v>18</v>
      </c>
      <c r="V111" s="6"/>
      <c r="W111" s="6"/>
      <c r="X111" s="6"/>
      <c r="Y111" s="6"/>
      <c r="Z111" s="11">
        <f t="shared" si="32"/>
        <v>1896</v>
      </c>
      <c r="AA111" s="11"/>
      <c r="AB111" s="11"/>
      <c r="AC111" s="11"/>
      <c r="AD111" s="11">
        <f t="shared" si="33"/>
        <v>194</v>
      </c>
      <c r="AE111" s="11">
        <f t="shared" si="28"/>
        <v>269</v>
      </c>
      <c r="AF111" s="11">
        <f t="shared" si="29"/>
        <v>18</v>
      </c>
      <c r="AG111" s="11">
        <f t="shared" si="22"/>
        <v>194.85714285714286</v>
      </c>
      <c r="AH111" s="11">
        <f t="shared" si="23"/>
        <v>15.142857142857142</v>
      </c>
      <c r="AI111" s="6">
        <f t="shared" si="24"/>
        <v>-445.60757296988413</v>
      </c>
      <c r="AJ111" s="6">
        <f t="shared" si="30"/>
        <v>9554.3924270301159</v>
      </c>
      <c r="AK111" s="6">
        <f t="shared" si="25"/>
        <v>33.04763927894362</v>
      </c>
      <c r="AL111" s="6">
        <f t="shared" si="31"/>
        <v>283.04763927894362</v>
      </c>
      <c r="AM111" s="2"/>
      <c r="AN111" s="2"/>
      <c r="AO111" s="2"/>
      <c r="AP111" s="2"/>
      <c r="AQ111" s="30">
        <f t="shared" si="26"/>
        <v>43907</v>
      </c>
    </row>
    <row r="112" spans="1:43">
      <c r="A112">
        <f>Calcs!A162</f>
        <v>139</v>
      </c>
      <c r="B112" s="30">
        <f>Calcs!B162</f>
        <v>43908</v>
      </c>
      <c r="C112" s="6">
        <f>MAX(1,Calcs!AM162)</f>
        <v>19861.378794120603</v>
      </c>
      <c r="D112" s="6">
        <f>MAX(1,Calcs!BA162)</f>
        <v>159.25860972503239</v>
      </c>
      <c r="E112" s="6">
        <f>MAX(1,Calcs!BB162)</f>
        <v>45779.925840674623</v>
      </c>
      <c r="F112" s="6">
        <f>MAX(1,Calcs!AZ162)</f>
        <v>1845.0356368913742</v>
      </c>
      <c r="G112" s="6">
        <f t="shared" si="20"/>
        <v>1845.0356368913742</v>
      </c>
      <c r="H112" s="6">
        <f>MAX(1,Calcs!AP162)</f>
        <v>15.417263719739278</v>
      </c>
      <c r="I112" s="6">
        <f>MAX(1,Calcs!AO162)</f>
        <v>245.09745157430115</v>
      </c>
      <c r="J112" s="6">
        <f t="shared" si="21"/>
        <v>245.09745157430115</v>
      </c>
      <c r="K112" s="6">
        <f>MAX(1,Calcs!BE162)</f>
        <v>1</v>
      </c>
      <c r="L112" s="6">
        <f>MAX(1,Calcs!BF162)</f>
        <v>1</v>
      </c>
      <c r="M112" s="33">
        <f>Calcs!G162</f>
        <v>1.5</v>
      </c>
      <c r="N112" s="180">
        <f>Calcs!BI162</f>
        <v>0.9939284911332732</v>
      </c>
      <c r="O112" s="33">
        <f t="shared" si="27"/>
        <v>1.4908927366999098</v>
      </c>
      <c r="P112" s="33"/>
      <c r="Q112" s="33"/>
      <c r="R112" s="33"/>
      <c r="S112" s="30">
        <f t="shared" si="19"/>
        <v>43908</v>
      </c>
      <c r="T112" s="215">
        <v>289</v>
      </c>
      <c r="U112" s="215">
        <v>21</v>
      </c>
      <c r="V112" s="6"/>
      <c r="W112" s="6"/>
      <c r="X112" s="6"/>
      <c r="Y112" s="6"/>
      <c r="Z112" s="11">
        <f t="shared" si="32"/>
        <v>2185</v>
      </c>
      <c r="AA112" s="11"/>
      <c r="AB112" s="11"/>
      <c r="AC112" s="11"/>
      <c r="AD112" s="11">
        <f t="shared" si="33"/>
        <v>215</v>
      </c>
      <c r="AE112" s="11">
        <f t="shared" si="28"/>
        <v>289</v>
      </c>
      <c r="AF112" s="11">
        <f t="shared" si="29"/>
        <v>21</v>
      </c>
      <c r="AG112" s="11">
        <f t="shared" si="22"/>
        <v>216.85714285714286</v>
      </c>
      <c r="AH112" s="11">
        <f t="shared" si="23"/>
        <v>15.571428571428571</v>
      </c>
      <c r="AI112" s="6">
        <f t="shared" si="24"/>
        <v>-339.96436310862578</v>
      </c>
      <c r="AJ112" s="6">
        <f t="shared" si="30"/>
        <v>9660.0356368913745</v>
      </c>
      <c r="AK112" s="6">
        <f t="shared" si="25"/>
        <v>30.097451574301147</v>
      </c>
      <c r="AL112" s="6">
        <f t="shared" si="31"/>
        <v>280.09745157430115</v>
      </c>
      <c r="AM112" s="2"/>
      <c r="AN112" s="2"/>
      <c r="AO112" s="2"/>
      <c r="AP112" s="2"/>
      <c r="AQ112" s="30">
        <f t="shared" si="26"/>
        <v>43908</v>
      </c>
    </row>
    <row r="113" spans="1:43">
      <c r="A113">
        <f>Calcs!A163</f>
        <v>140</v>
      </c>
      <c r="B113" s="30">
        <f>Calcs!B163</f>
        <v>43909</v>
      </c>
      <c r="C113" s="6">
        <f>MAX(1,Calcs!AM163)</f>
        <v>21039.723904155391</v>
      </c>
      <c r="D113" s="6">
        <f>MAX(1,Calcs!BA163)</f>
        <v>204.37846107534065</v>
      </c>
      <c r="E113" s="6">
        <f>MAX(1,Calcs!BB163)</f>
        <v>49193.918250670751</v>
      </c>
      <c r="F113" s="6">
        <f>MAX(1,Calcs!AZ163)</f>
        <v>2261.7754549935357</v>
      </c>
      <c r="G113" s="6">
        <f t="shared" si="20"/>
        <v>2261.7754549935357</v>
      </c>
      <c r="H113" s="6">
        <f>MAX(1,Calcs!AP163)</f>
        <v>16.370246808305541</v>
      </c>
      <c r="I113" s="6">
        <f>MAX(1,Calcs!AO163)</f>
        <v>264.29887345632119</v>
      </c>
      <c r="J113" s="6">
        <f t="shared" si="21"/>
        <v>264.29887345632119</v>
      </c>
      <c r="K113" s="6">
        <f>MAX(1,Calcs!BE163)</f>
        <v>1</v>
      </c>
      <c r="L113" s="6">
        <f>MAX(1,Calcs!BF163)</f>
        <v>1</v>
      </c>
      <c r="M113" s="33">
        <f>Calcs!G163</f>
        <v>1.5</v>
      </c>
      <c r="N113" s="180">
        <f>Calcs!BI163</f>
        <v>0.99347582083861108</v>
      </c>
      <c r="O113" s="33">
        <f t="shared" si="27"/>
        <v>1.4902137312579167</v>
      </c>
      <c r="P113" s="33"/>
      <c r="Q113" s="33"/>
      <c r="R113" s="33"/>
      <c r="S113" s="30">
        <f t="shared" si="19"/>
        <v>43909</v>
      </c>
      <c r="T113" s="215">
        <v>334</v>
      </c>
      <c r="U113" s="215">
        <v>19</v>
      </c>
      <c r="V113" s="6"/>
      <c r="W113" s="6"/>
      <c r="X113" s="6"/>
      <c r="Y113" s="6"/>
      <c r="Z113" s="11">
        <f t="shared" si="32"/>
        <v>2519</v>
      </c>
      <c r="AA113" s="11"/>
      <c r="AB113" s="11"/>
      <c r="AC113" s="11"/>
      <c r="AD113" s="11">
        <f t="shared" si="33"/>
        <v>234</v>
      </c>
      <c r="AE113" s="11">
        <f t="shared" si="28"/>
        <v>334</v>
      </c>
      <c r="AF113" s="11">
        <f t="shared" si="29"/>
        <v>19</v>
      </c>
      <c r="AG113" s="11">
        <f t="shared" si="22"/>
        <v>239</v>
      </c>
      <c r="AH113" s="11">
        <f t="shared" si="23"/>
        <v>16.571428571428573</v>
      </c>
      <c r="AI113" s="6">
        <f t="shared" si="24"/>
        <v>-257.22454500646427</v>
      </c>
      <c r="AJ113" s="6">
        <f t="shared" si="30"/>
        <v>9742.7754549935362</v>
      </c>
      <c r="AK113" s="6">
        <f t="shared" si="25"/>
        <v>30.298873456321189</v>
      </c>
      <c r="AL113" s="6">
        <f t="shared" si="31"/>
        <v>280.29887345632119</v>
      </c>
      <c r="AM113" s="2"/>
      <c r="AN113" s="2"/>
      <c r="AO113" s="2"/>
      <c r="AP113" s="2"/>
      <c r="AQ113" s="30">
        <f t="shared" si="26"/>
        <v>43909</v>
      </c>
    </row>
    <row r="114" spans="1:43">
      <c r="A114">
        <f>Calcs!A164</f>
        <v>141</v>
      </c>
      <c r="B114" s="30">
        <f>Calcs!B164</f>
        <v>43910</v>
      </c>
      <c r="C114" s="6">
        <f>MAX(1,Calcs!AM164)</f>
        <v>22273.544432483784</v>
      </c>
      <c r="D114" s="6">
        <f>MAX(1,Calcs!BA164)</f>
        <v>251.91277628052657</v>
      </c>
      <c r="E114" s="6">
        <f>MAX(1,Calcs!BB164)</f>
        <v>52807.707036931373</v>
      </c>
      <c r="F114" s="6">
        <f>MAX(1,Calcs!AZ164)</f>
        <v>2703.1980330377828</v>
      </c>
      <c r="G114" s="6">
        <f t="shared" si="20"/>
        <v>2703.1980330377828</v>
      </c>
      <c r="H114" s="6">
        <f>MAX(1,Calcs!AP164)</f>
        <v>17.349735253406987</v>
      </c>
      <c r="I114" s="6">
        <f>MAX(1,Calcs!AO164)</f>
        <v>284.68293568077075</v>
      </c>
      <c r="J114" s="6">
        <f t="shared" si="21"/>
        <v>284.68293568077075</v>
      </c>
      <c r="K114" s="6">
        <f>MAX(1,Calcs!BE164)</f>
        <v>1</v>
      </c>
      <c r="L114" s="6">
        <f>MAX(1,Calcs!BF164)</f>
        <v>1</v>
      </c>
      <c r="M114" s="33">
        <f>Calcs!G164</f>
        <v>1.5</v>
      </c>
      <c r="N114" s="180">
        <f>Calcs!BI164</f>
        <v>0.9929966642891439</v>
      </c>
      <c r="O114" s="33">
        <f t="shared" si="27"/>
        <v>1.4894949964337159</v>
      </c>
      <c r="P114" s="33"/>
      <c r="Q114" s="33"/>
      <c r="R114" s="33"/>
      <c r="S114" s="30">
        <f t="shared" si="19"/>
        <v>43910</v>
      </c>
      <c r="T114" s="215">
        <v>303</v>
      </c>
      <c r="U114" s="215">
        <v>23</v>
      </c>
      <c r="V114" s="6"/>
      <c r="W114" s="6"/>
      <c r="X114" s="6"/>
      <c r="Y114" s="6"/>
      <c r="Z114" s="11">
        <f t="shared" si="32"/>
        <v>2822</v>
      </c>
      <c r="AA114" s="11"/>
      <c r="AB114" s="11"/>
      <c r="AC114" s="11"/>
      <c r="AD114" s="11">
        <f t="shared" si="33"/>
        <v>257</v>
      </c>
      <c r="AE114" s="11">
        <f t="shared" si="28"/>
        <v>303</v>
      </c>
      <c r="AF114" s="11">
        <f t="shared" si="29"/>
        <v>23</v>
      </c>
      <c r="AG114" s="11">
        <f t="shared" si="22"/>
        <v>251.42857142857142</v>
      </c>
      <c r="AH114" s="11">
        <f t="shared" si="23"/>
        <v>17.714285714285715</v>
      </c>
      <c r="AI114" s="6">
        <f t="shared" si="24"/>
        <v>-118.80196696221719</v>
      </c>
      <c r="AJ114" s="6">
        <f t="shared" si="30"/>
        <v>9881.1980330377828</v>
      </c>
      <c r="AK114" s="6">
        <f t="shared" si="25"/>
        <v>27.682935680770754</v>
      </c>
      <c r="AL114" s="6">
        <f t="shared" si="31"/>
        <v>277.68293568077075</v>
      </c>
      <c r="AM114" s="2"/>
      <c r="AN114" s="2"/>
      <c r="AO114" s="2"/>
      <c r="AP114" s="2"/>
      <c r="AQ114" s="30">
        <f t="shared" si="26"/>
        <v>43910</v>
      </c>
    </row>
    <row r="115" spans="1:43">
      <c r="A115">
        <f>Calcs!A165</f>
        <v>142</v>
      </c>
      <c r="B115" s="30">
        <f>Calcs!B165</f>
        <v>43911</v>
      </c>
      <c r="C115" s="6">
        <f>MAX(1,Calcs!AM165)</f>
        <v>23568.052204527994</v>
      </c>
      <c r="D115" s="6">
        <f>MAX(1,Calcs!BA165)</f>
        <v>300.22086015112188</v>
      </c>
      <c r="E115" s="6">
        <f>MAX(1,Calcs!BB165)</f>
        <v>56630.749886259218</v>
      </c>
      <c r="F115" s="6">
        <f>MAX(1,Calcs!AZ165)</f>
        <v>3157.7874069041163</v>
      </c>
      <c r="G115" s="6">
        <f t="shared" si="20"/>
        <v>3157.7874069041163</v>
      </c>
      <c r="H115" s="6">
        <f>MAX(1,Calcs!AP165)</f>
        <v>18.359527505239459</v>
      </c>
      <c r="I115" s="6">
        <f>MAX(1,Calcs!AO165)</f>
        <v>306.2822010636641</v>
      </c>
      <c r="J115" s="6">
        <f t="shared" si="21"/>
        <v>306.2822010636641</v>
      </c>
      <c r="K115" s="6">
        <f>MAX(1,Calcs!BE165)</f>
        <v>1</v>
      </c>
      <c r="L115" s="6">
        <f>MAX(1,Calcs!BF165)</f>
        <v>1</v>
      </c>
      <c r="M115" s="33">
        <f>Calcs!G165</f>
        <v>1.5</v>
      </c>
      <c r="N115" s="180">
        <f>Calcs!BI165</f>
        <v>0.99248976427510349</v>
      </c>
      <c r="O115" s="33">
        <f t="shared" si="27"/>
        <v>1.4887346464126552</v>
      </c>
      <c r="P115" s="33"/>
      <c r="Q115" s="33"/>
      <c r="R115" s="33"/>
      <c r="S115" s="30">
        <f t="shared" si="19"/>
        <v>43911</v>
      </c>
      <c r="T115" s="215">
        <v>197</v>
      </c>
      <c r="U115" s="215">
        <v>18</v>
      </c>
      <c r="V115" s="6"/>
      <c r="W115" s="6"/>
      <c r="X115" s="6"/>
      <c r="Y115" s="6"/>
      <c r="Z115" s="11">
        <f t="shared" si="32"/>
        <v>3019</v>
      </c>
      <c r="AA115" s="11"/>
      <c r="AB115" s="11"/>
      <c r="AC115" s="11"/>
      <c r="AD115" s="11">
        <f t="shared" si="33"/>
        <v>275</v>
      </c>
      <c r="AE115" s="11">
        <f t="shared" si="28"/>
        <v>197</v>
      </c>
      <c r="AF115" s="11">
        <f t="shared" si="29"/>
        <v>18</v>
      </c>
      <c r="AG115" s="11">
        <f t="shared" si="22"/>
        <v>257.14285714285717</v>
      </c>
      <c r="AH115" s="11">
        <f t="shared" si="23"/>
        <v>18.571428571428573</v>
      </c>
      <c r="AI115" s="6">
        <f t="shared" si="24"/>
        <v>138.78740690411632</v>
      </c>
      <c r="AJ115" s="6">
        <f t="shared" si="30"/>
        <v>10138.787406904117</v>
      </c>
      <c r="AK115" s="6">
        <f t="shared" si="25"/>
        <v>31.282201063664104</v>
      </c>
      <c r="AL115" s="6">
        <f t="shared" si="31"/>
        <v>281.2822010636641</v>
      </c>
      <c r="AM115" s="2"/>
      <c r="AN115" s="2"/>
      <c r="AO115" s="2"/>
      <c r="AP115" s="2"/>
      <c r="AQ115" s="30">
        <f t="shared" si="26"/>
        <v>43911</v>
      </c>
    </row>
    <row r="116" spans="1:43">
      <c r="A116">
        <f>Calcs!A166</f>
        <v>143</v>
      </c>
      <c r="B116" s="30">
        <f>Calcs!B166</f>
        <v>43912</v>
      </c>
      <c r="C116" s="6">
        <f>MAX(1,Calcs!AM166)</f>
        <v>24926.787492038457</v>
      </c>
      <c r="D116" s="6">
        <f>MAX(1,Calcs!BA166)</f>
        <v>351.16182786954818</v>
      </c>
      <c r="E116" s="6">
        <f>MAX(1,Calcs!BB166)</f>
        <v>60673.466919626633</v>
      </c>
      <c r="F116" s="6">
        <f>MAX(1,Calcs!AZ166)</f>
        <v>3638.3249180077191</v>
      </c>
      <c r="G116" s="6">
        <f t="shared" si="20"/>
        <v>3638.3249180077191</v>
      </c>
      <c r="H116" s="6">
        <f>MAX(1,Calcs!AP166)</f>
        <v>19.407377897920686</v>
      </c>
      <c r="I116" s="6">
        <f>MAX(1,Calcs!AO166)</f>
        <v>329.13406104305722</v>
      </c>
      <c r="J116" s="6">
        <f t="shared" si="21"/>
        <v>329.13406104305722</v>
      </c>
      <c r="K116" s="6">
        <f>MAX(1,Calcs!BE166)</f>
        <v>1</v>
      </c>
      <c r="L116" s="6">
        <f>MAX(1,Calcs!BF166)</f>
        <v>1</v>
      </c>
      <c r="M116" s="33">
        <f>Calcs!G166</f>
        <v>1.5</v>
      </c>
      <c r="N116" s="180">
        <f>Calcs!BI166</f>
        <v>0.99195373584557578</v>
      </c>
      <c r="O116" s="33">
        <f t="shared" si="27"/>
        <v>1.4879306037683637</v>
      </c>
      <c r="P116" s="33"/>
      <c r="Q116" s="33"/>
      <c r="R116" s="33"/>
      <c r="S116" s="30">
        <f t="shared" si="19"/>
        <v>43912</v>
      </c>
      <c r="T116" s="215">
        <v>191</v>
      </c>
      <c r="U116" s="215">
        <v>16</v>
      </c>
      <c r="V116" s="6"/>
      <c r="W116" s="6"/>
      <c r="X116" s="6"/>
      <c r="Y116" s="6"/>
      <c r="Z116" s="11">
        <f t="shared" si="32"/>
        <v>3210</v>
      </c>
      <c r="AA116" s="11"/>
      <c r="AB116" s="11"/>
      <c r="AC116" s="11"/>
      <c r="AD116" s="11">
        <f t="shared" si="33"/>
        <v>291</v>
      </c>
      <c r="AE116" s="11">
        <f t="shared" si="28"/>
        <v>191</v>
      </c>
      <c r="AF116" s="11">
        <f t="shared" si="29"/>
        <v>16</v>
      </c>
      <c r="AG116" s="11">
        <f t="shared" si="22"/>
        <v>269</v>
      </c>
      <c r="AH116" s="11">
        <f t="shared" si="23"/>
        <v>19.714285714285715</v>
      </c>
      <c r="AI116" s="6">
        <f t="shared" si="24"/>
        <v>428.32491800771913</v>
      </c>
      <c r="AJ116" s="6">
        <f t="shared" si="30"/>
        <v>10428.324918007718</v>
      </c>
      <c r="AK116" s="6">
        <f t="shared" si="25"/>
        <v>38.134061043057216</v>
      </c>
      <c r="AL116" s="6">
        <f t="shared" si="31"/>
        <v>288.13406104305722</v>
      </c>
      <c r="AM116" s="2"/>
      <c r="AN116" s="2"/>
      <c r="AO116" s="2"/>
      <c r="AP116" s="2"/>
      <c r="AQ116" s="30">
        <f t="shared" si="26"/>
        <v>43912</v>
      </c>
    </row>
    <row r="117" spans="1:43">
      <c r="A117">
        <f>Calcs!A167</f>
        <v>144</v>
      </c>
      <c r="B117" s="30">
        <f>Calcs!B167</f>
        <v>43913</v>
      </c>
      <c r="C117" s="6">
        <f>MAX(1,Calcs!AM167)</f>
        <v>26358.135563431653</v>
      </c>
      <c r="D117" s="6">
        <f>MAX(1,Calcs!BA167)</f>
        <v>405.01673832775577</v>
      </c>
      <c r="E117" s="6">
        <f>MAX(1,Calcs!BB167)</f>
        <v>64947.35553496168</v>
      </c>
      <c r="F117" s="6">
        <f>MAX(1,Calcs!AZ167)</f>
        <v>4146.3537843337563</v>
      </c>
      <c r="G117" s="6">
        <f t="shared" si="20"/>
        <v>4146.3537843337563</v>
      </c>
      <c r="H117" s="6">
        <f>MAX(1,Calcs!AP167)</f>
        <v>20.506741735429767</v>
      </c>
      <c r="I117" s="6">
        <f>MAX(1,Calcs!AO167)</f>
        <v>353.28571052566349</v>
      </c>
      <c r="J117" s="6">
        <f t="shared" si="21"/>
        <v>353.28571052566349</v>
      </c>
      <c r="K117" s="6">
        <f>MAX(1,Calcs!BE167)</f>
        <v>1</v>
      </c>
      <c r="L117" s="6">
        <f>MAX(1,Calcs!BF167)</f>
        <v>1</v>
      </c>
      <c r="M117" s="33">
        <f>Calcs!G167</f>
        <v>1.5</v>
      </c>
      <c r="N117" s="180">
        <f>Calcs!BI167</f>
        <v>0.9913870516458646</v>
      </c>
      <c r="O117" s="33">
        <f t="shared" si="27"/>
        <v>1.487080577468797</v>
      </c>
      <c r="P117" s="33"/>
      <c r="Q117" s="33"/>
      <c r="R117" s="33"/>
      <c r="S117" s="30">
        <f t="shared" si="19"/>
        <v>43913</v>
      </c>
      <c r="T117" s="215">
        <v>463</v>
      </c>
      <c r="U117" s="215">
        <v>24</v>
      </c>
      <c r="V117" s="6"/>
      <c r="W117" s="6"/>
      <c r="X117" s="6"/>
      <c r="Y117" s="6"/>
      <c r="Z117" s="11">
        <f t="shared" si="32"/>
        <v>3673</v>
      </c>
      <c r="AA117" s="11"/>
      <c r="AB117" s="11"/>
      <c r="AC117" s="11"/>
      <c r="AD117" s="11">
        <f t="shared" si="33"/>
        <v>315</v>
      </c>
      <c r="AE117" s="11">
        <f t="shared" si="28"/>
        <v>463</v>
      </c>
      <c r="AF117" s="11">
        <f t="shared" si="29"/>
        <v>24</v>
      </c>
      <c r="AG117" s="11">
        <f t="shared" si="22"/>
        <v>292.28571428571428</v>
      </c>
      <c r="AH117" s="11">
        <f t="shared" si="23"/>
        <v>19.857142857142858</v>
      </c>
      <c r="AI117" s="6">
        <f t="shared" si="24"/>
        <v>473.35378433375627</v>
      </c>
      <c r="AJ117" s="6">
        <f t="shared" si="30"/>
        <v>10473.353784333756</v>
      </c>
      <c r="AK117" s="6">
        <f t="shared" si="25"/>
        <v>38.28571052566349</v>
      </c>
      <c r="AL117" s="6">
        <f t="shared" si="31"/>
        <v>288.28571052566349</v>
      </c>
      <c r="AM117" s="2"/>
      <c r="AN117" s="2"/>
      <c r="AO117" s="2"/>
      <c r="AP117" s="2"/>
      <c r="AQ117" s="30">
        <f t="shared" si="26"/>
        <v>43913</v>
      </c>
    </row>
    <row r="118" spans="1:43">
      <c r="A118">
        <f>Calcs!A168</f>
        <v>145</v>
      </c>
      <c r="B118" s="30">
        <f>Calcs!B168</f>
        <v>43914</v>
      </c>
      <c r="C118" s="6">
        <f>MAX(1,Calcs!AM168)</f>
        <v>26566.734669564772</v>
      </c>
      <c r="D118" s="6">
        <f>MAX(1,Calcs!BA168)</f>
        <v>461.93711707924842</v>
      </c>
      <c r="E118" s="6">
        <f>MAX(1,Calcs!BB168)</f>
        <v>68163.550841640201</v>
      </c>
      <c r="F118" s="6">
        <f>MAX(1,Calcs!AZ168)</f>
        <v>4683.9522465848549</v>
      </c>
      <c r="G118" s="6">
        <f t="shared" si="20"/>
        <v>4683.9522465848549</v>
      </c>
      <c r="H118" s="6">
        <f>MAX(1,Calcs!AP168)</f>
        <v>21.679095076555321</v>
      </c>
      <c r="I118" s="6">
        <f>MAX(1,Calcs!AO168)</f>
        <v>378.80130481483087</v>
      </c>
      <c r="J118" s="6">
        <f t="shared" si="21"/>
        <v>378.80130481483087</v>
      </c>
      <c r="K118" s="6">
        <f>MAX(1,Calcs!BE168)</f>
        <v>1</v>
      </c>
      <c r="L118" s="6">
        <f>MAX(1,Calcs!BF168)</f>
        <v>1</v>
      </c>
      <c r="M118" s="33">
        <f>Calcs!G168</f>
        <v>0.82</v>
      </c>
      <c r="N118" s="180">
        <f>Calcs!BI168</f>
        <v>0.99096157689289432</v>
      </c>
      <c r="O118" s="33">
        <f t="shared" si="27"/>
        <v>0.81258849305217329</v>
      </c>
      <c r="P118" s="33"/>
      <c r="Q118" s="33"/>
      <c r="R118" s="33"/>
      <c r="S118" s="30">
        <f t="shared" si="19"/>
        <v>43914</v>
      </c>
      <c r="T118" s="215">
        <v>438</v>
      </c>
      <c r="U118" s="215">
        <v>32</v>
      </c>
      <c r="V118" s="6"/>
      <c r="W118" s="6"/>
      <c r="X118" s="6"/>
      <c r="Y118" s="6"/>
      <c r="Z118" s="11">
        <f t="shared" si="32"/>
        <v>4111</v>
      </c>
      <c r="AA118" s="11"/>
      <c r="AB118" s="11"/>
      <c r="AC118" s="11"/>
      <c r="AD118" s="11">
        <f t="shared" si="33"/>
        <v>347</v>
      </c>
      <c r="AE118" s="11">
        <f t="shared" si="28"/>
        <v>438</v>
      </c>
      <c r="AF118" s="11">
        <f t="shared" si="29"/>
        <v>32</v>
      </c>
      <c r="AG118" s="11">
        <f t="shared" si="22"/>
        <v>316.42857142857144</v>
      </c>
      <c r="AH118" s="11">
        <f t="shared" si="23"/>
        <v>21.857142857142858</v>
      </c>
      <c r="AI118" s="6">
        <f t="shared" si="24"/>
        <v>572.95224658485495</v>
      </c>
      <c r="AJ118" s="6">
        <f t="shared" si="30"/>
        <v>10572.952246584855</v>
      </c>
      <c r="AK118" s="6">
        <f t="shared" si="25"/>
        <v>31.801304814830871</v>
      </c>
      <c r="AL118" s="6">
        <f t="shared" si="31"/>
        <v>281.80130481483087</v>
      </c>
      <c r="AM118" s="2"/>
      <c r="AN118" s="2"/>
      <c r="AO118" s="2"/>
      <c r="AP118" s="2"/>
      <c r="AQ118" s="30">
        <f t="shared" si="26"/>
        <v>43914</v>
      </c>
    </row>
    <row r="119" spans="1:43">
      <c r="A119">
        <f>Calcs!A169</f>
        <v>146</v>
      </c>
      <c r="B119" s="30">
        <f>Calcs!B169</f>
        <v>43915</v>
      </c>
      <c r="C119" s="6">
        <f>MAX(1,Calcs!AM169)</f>
        <v>26620.430651627463</v>
      </c>
      <c r="D119" s="6">
        <f>MAX(1,Calcs!BA169)</f>
        <v>486.78510024544278</v>
      </c>
      <c r="E119" s="6">
        <f>MAX(1,Calcs!BB169)</f>
        <v>71398.579437380205</v>
      </c>
      <c r="F119" s="6">
        <f>MAX(1,Calcs!AZ169)</f>
        <v>5252.531338609474</v>
      </c>
      <c r="G119" s="6">
        <f t="shared" si="20"/>
        <v>5252.531338609474</v>
      </c>
      <c r="H119" s="6">
        <f>MAX(1,Calcs!AP169)</f>
        <v>22.953484754214156</v>
      </c>
      <c r="I119" s="6">
        <f>MAX(1,Calcs!AO169)</f>
        <v>405.77184485380025</v>
      </c>
      <c r="J119" s="6">
        <f t="shared" si="21"/>
        <v>405.77184485380025</v>
      </c>
      <c r="K119" s="6">
        <f>MAX(1,Calcs!BE169)</f>
        <v>1</v>
      </c>
      <c r="L119" s="6">
        <f>MAX(1,Calcs!BF169)</f>
        <v>1</v>
      </c>
      <c r="M119" s="33">
        <f>Calcs!G169</f>
        <v>0.82</v>
      </c>
      <c r="N119" s="180">
        <f>Calcs!BI169</f>
        <v>0.99053378017093185</v>
      </c>
      <c r="O119" s="33">
        <f t="shared" si="27"/>
        <v>0.81223769974016402</v>
      </c>
      <c r="P119" s="33"/>
      <c r="Q119" s="33"/>
      <c r="R119" s="33"/>
      <c r="S119" s="30">
        <f t="shared" si="19"/>
        <v>43915</v>
      </c>
      <c r="T119" s="215">
        <v>440</v>
      </c>
      <c r="U119" s="215">
        <v>35</v>
      </c>
      <c r="V119" s="6"/>
      <c r="W119" s="6"/>
      <c r="X119" s="6"/>
      <c r="Y119" s="6"/>
      <c r="Z119" s="11">
        <f t="shared" si="32"/>
        <v>4551</v>
      </c>
      <c r="AA119" s="11"/>
      <c r="AB119" s="11"/>
      <c r="AC119" s="11"/>
      <c r="AD119" s="11">
        <f t="shared" si="33"/>
        <v>382</v>
      </c>
      <c r="AE119" s="11">
        <f t="shared" si="28"/>
        <v>440</v>
      </c>
      <c r="AF119" s="11">
        <f t="shared" si="29"/>
        <v>35</v>
      </c>
      <c r="AG119" s="11">
        <f t="shared" si="22"/>
        <v>338</v>
      </c>
      <c r="AH119" s="11">
        <f t="shared" si="23"/>
        <v>23.857142857142858</v>
      </c>
      <c r="AI119" s="6">
        <f t="shared" si="24"/>
        <v>701.53133860947401</v>
      </c>
      <c r="AJ119" s="6">
        <f t="shared" si="30"/>
        <v>10701.531338609475</v>
      </c>
      <c r="AK119" s="6">
        <f t="shared" si="25"/>
        <v>23.771844853800246</v>
      </c>
      <c r="AL119" s="6">
        <f t="shared" si="31"/>
        <v>273.77184485380025</v>
      </c>
      <c r="AM119" s="2"/>
      <c r="AN119" s="2"/>
      <c r="AO119" s="2"/>
      <c r="AP119" s="2"/>
      <c r="AQ119" s="30">
        <f t="shared" si="26"/>
        <v>43915</v>
      </c>
    </row>
    <row r="120" spans="1:43">
      <c r="A120">
        <f>Calcs!A170</f>
        <v>147</v>
      </c>
      <c r="B120" s="30">
        <f>Calcs!B170</f>
        <v>43916</v>
      </c>
      <c r="C120" s="6">
        <f>MAX(1,Calcs!AM170)</f>
        <v>26501.800393217691</v>
      </c>
      <c r="D120" s="6">
        <f>MAX(1,Calcs!BA170)</f>
        <v>494.65581778459125</v>
      </c>
      <c r="E120" s="6">
        <f>MAX(1,Calcs!BB170)</f>
        <v>74632.886919338198</v>
      </c>
      <c r="F120" s="6">
        <f>MAX(1,Calcs!AZ170)</f>
        <v>5724.3661794856744</v>
      </c>
      <c r="G120" s="6">
        <f t="shared" si="20"/>
        <v>5724.3661794856744</v>
      </c>
      <c r="H120" s="6">
        <f>MAX(1,Calcs!AP170)</f>
        <v>24.28884325841971</v>
      </c>
      <c r="I120" s="6">
        <f>MAX(1,Calcs!AO170)</f>
        <v>434.32077626525916</v>
      </c>
      <c r="J120" s="6">
        <f t="shared" si="21"/>
        <v>434.32077626525916</v>
      </c>
      <c r="K120" s="6">
        <f>MAX(1,Calcs!BE170)</f>
        <v>1</v>
      </c>
      <c r="L120" s="6">
        <f>MAX(1,Calcs!BF170)</f>
        <v>1</v>
      </c>
      <c r="M120" s="33">
        <f>Calcs!G170</f>
        <v>0.82</v>
      </c>
      <c r="N120" s="180">
        <f>Calcs!BI170</f>
        <v>0.99010628490812103</v>
      </c>
      <c r="O120" s="33">
        <f t="shared" si="27"/>
        <v>0.81188715362465924</v>
      </c>
      <c r="P120" s="33"/>
      <c r="Q120" s="33"/>
      <c r="R120" s="33"/>
      <c r="S120" s="30">
        <f t="shared" si="19"/>
        <v>43916</v>
      </c>
      <c r="T120" s="215">
        <v>435</v>
      </c>
      <c r="U120" s="215">
        <v>27</v>
      </c>
      <c r="V120" s="6"/>
      <c r="W120" s="6"/>
      <c r="X120" s="6"/>
      <c r="Y120" s="6"/>
      <c r="Z120" s="11">
        <f t="shared" si="32"/>
        <v>4986</v>
      </c>
      <c r="AA120" s="11"/>
      <c r="AB120" s="11"/>
      <c r="AC120" s="11"/>
      <c r="AD120" s="11">
        <f t="shared" si="33"/>
        <v>409</v>
      </c>
      <c r="AE120" s="11">
        <f t="shared" si="28"/>
        <v>435</v>
      </c>
      <c r="AF120" s="11">
        <f t="shared" si="29"/>
        <v>27</v>
      </c>
      <c r="AG120" s="11">
        <f t="shared" si="22"/>
        <v>352.42857142857144</v>
      </c>
      <c r="AH120" s="11">
        <f t="shared" si="23"/>
        <v>25</v>
      </c>
      <c r="AI120" s="6">
        <f t="shared" si="24"/>
        <v>738.36617948567437</v>
      </c>
      <c r="AJ120" s="6">
        <f t="shared" si="30"/>
        <v>10738.366179485674</v>
      </c>
      <c r="AK120" s="6">
        <f t="shared" si="25"/>
        <v>25.320776265259155</v>
      </c>
      <c r="AL120" s="6">
        <f t="shared" si="31"/>
        <v>275.32077626525916</v>
      </c>
      <c r="AM120" s="2"/>
      <c r="AN120" s="2"/>
      <c r="AO120" s="2"/>
      <c r="AP120" s="2"/>
      <c r="AQ120" s="30">
        <f t="shared" si="26"/>
        <v>43916</v>
      </c>
    </row>
    <row r="121" spans="1:43">
      <c r="A121">
        <f>Calcs!A171</f>
        <v>148</v>
      </c>
      <c r="B121" s="30">
        <f>Calcs!B171</f>
        <v>43917</v>
      </c>
      <c r="C121" s="6">
        <f>MAX(1,Calcs!AM171)</f>
        <v>26161.635298391157</v>
      </c>
      <c r="D121" s="6">
        <f>MAX(1,Calcs!BA171)</f>
        <v>502.87702333289104</v>
      </c>
      <c r="E121" s="6">
        <f>MAX(1,Calcs!BB171)</f>
        <v>77843.076331048258</v>
      </c>
      <c r="F121" s="6">
        <f>MAX(1,Calcs!AZ171)</f>
        <v>6223.3371963680202</v>
      </c>
      <c r="G121" s="6">
        <f t="shared" si="20"/>
        <v>6223.3371963680202</v>
      </c>
      <c r="H121" s="6">
        <f>MAX(1,Calcs!AP171)</f>
        <v>25.691411299168344</v>
      </c>
      <c r="I121" s="6">
        <f>MAX(1,Calcs!AO171)</f>
        <v>464.52281477494915</v>
      </c>
      <c r="J121" s="6">
        <f t="shared" si="21"/>
        <v>464.52281477494915</v>
      </c>
      <c r="K121" s="6">
        <f>MAX(1,Calcs!BE171)</f>
        <v>1</v>
      </c>
      <c r="L121" s="6">
        <f>MAX(1,Calcs!BF171)</f>
        <v>1</v>
      </c>
      <c r="M121" s="33">
        <f>Calcs!G171</f>
        <v>0.82</v>
      </c>
      <c r="N121" s="180">
        <f>Calcs!BI171</f>
        <v>0.98968222048529919</v>
      </c>
      <c r="O121" s="33">
        <f t="shared" si="27"/>
        <v>0.81153942079794528</v>
      </c>
      <c r="P121" s="33"/>
      <c r="Q121" s="33"/>
      <c r="R121" s="33"/>
      <c r="S121" s="30">
        <f t="shared" si="19"/>
        <v>43917</v>
      </c>
      <c r="T121" s="215">
        <v>463</v>
      </c>
      <c r="U121" s="215">
        <v>34</v>
      </c>
      <c r="V121" s="6"/>
      <c r="W121" s="6"/>
      <c r="X121" s="6"/>
      <c r="Y121" s="6"/>
      <c r="Z121" s="11">
        <f t="shared" si="32"/>
        <v>5449</v>
      </c>
      <c r="AA121" s="11"/>
      <c r="AB121" s="11"/>
      <c r="AC121" s="11"/>
      <c r="AD121" s="11">
        <f t="shared" si="33"/>
        <v>443</v>
      </c>
      <c r="AE121" s="11">
        <f t="shared" si="28"/>
        <v>463</v>
      </c>
      <c r="AF121" s="11">
        <f t="shared" si="29"/>
        <v>34</v>
      </c>
      <c r="AG121" s="11">
        <f t="shared" si="22"/>
        <v>375.28571428571428</v>
      </c>
      <c r="AH121" s="11">
        <f t="shared" si="23"/>
        <v>26.571428571428573</v>
      </c>
      <c r="AI121" s="6">
        <f t="shared" si="24"/>
        <v>774.33719636802016</v>
      </c>
      <c r="AJ121" s="6">
        <f t="shared" si="30"/>
        <v>10774.33719636802</v>
      </c>
      <c r="AK121" s="6">
        <f t="shared" si="25"/>
        <v>21.522814774949154</v>
      </c>
      <c r="AL121" s="6">
        <f t="shared" si="31"/>
        <v>271.52281477494915</v>
      </c>
      <c r="AM121" s="2"/>
      <c r="AN121" s="2"/>
      <c r="AO121" s="2"/>
      <c r="AP121" s="2"/>
      <c r="AQ121" s="30">
        <f t="shared" si="26"/>
        <v>43917</v>
      </c>
    </row>
    <row r="122" spans="1:43">
      <c r="A122">
        <f>Calcs!A172</f>
        <v>149</v>
      </c>
      <c r="B122" s="30">
        <f>Calcs!B172</f>
        <v>43918</v>
      </c>
      <c r="C122" s="6">
        <f>MAX(1,Calcs!AM172)</f>
        <v>25562.330908949647</v>
      </c>
      <c r="D122" s="6">
        <f>MAX(1,Calcs!BA172)</f>
        <v>496.93691904696578</v>
      </c>
      <c r="E122" s="6">
        <f>MAX(1,Calcs!BB172)</f>
        <v>81000.797293903641</v>
      </c>
      <c r="F122" s="6">
        <f>MAX(1,Calcs!AZ172)</f>
        <v>6636.345840232877</v>
      </c>
      <c r="G122" s="6">
        <f t="shared" si="20"/>
        <v>6636.345840232877</v>
      </c>
      <c r="H122" s="6">
        <f>MAX(1,Calcs!AP172)</f>
        <v>27.168296896412521</v>
      </c>
      <c r="I122" s="6">
        <f>MAX(1,Calcs!AO172)</f>
        <v>496.46027933855174</v>
      </c>
      <c r="J122" s="6">
        <f t="shared" si="21"/>
        <v>496.46027933855174</v>
      </c>
      <c r="K122" s="6">
        <f>MAX(1,Calcs!BE172)</f>
        <v>1</v>
      </c>
      <c r="L122" s="6">
        <f>MAX(1,Calcs!BF172)</f>
        <v>1</v>
      </c>
      <c r="M122" s="33">
        <f>Calcs!G172</f>
        <v>0.82</v>
      </c>
      <c r="N122" s="180">
        <f>Calcs!BI172</f>
        <v>0.98926537782292134</v>
      </c>
      <c r="O122" s="33">
        <f t="shared" si="27"/>
        <v>0.81119760981479549</v>
      </c>
      <c r="P122" s="33"/>
      <c r="Q122" s="33"/>
      <c r="R122" s="33"/>
      <c r="S122" s="30">
        <f t="shared" si="19"/>
        <v>43918</v>
      </c>
      <c r="T122" s="215">
        <v>288</v>
      </c>
      <c r="U122" s="215">
        <v>25</v>
      </c>
      <c r="V122" s="6"/>
      <c r="W122" s="6"/>
      <c r="X122" s="6"/>
      <c r="Y122" s="6"/>
      <c r="Z122" s="11">
        <f t="shared" si="32"/>
        <v>5737</v>
      </c>
      <c r="AA122" s="11"/>
      <c r="AB122" s="11"/>
      <c r="AC122" s="11"/>
      <c r="AD122" s="11">
        <f t="shared" si="33"/>
        <v>468</v>
      </c>
      <c r="AE122" s="11">
        <f t="shared" si="28"/>
        <v>288</v>
      </c>
      <c r="AF122" s="11">
        <f t="shared" si="29"/>
        <v>25</v>
      </c>
      <c r="AG122" s="11">
        <f t="shared" si="22"/>
        <v>388.28571428571428</v>
      </c>
      <c r="AH122" s="11">
        <f t="shared" si="23"/>
        <v>27.571428571428573</v>
      </c>
      <c r="AI122" s="6">
        <f t="shared" si="24"/>
        <v>899.34584023287698</v>
      </c>
      <c r="AJ122" s="6">
        <f t="shared" si="30"/>
        <v>10899.345840232876</v>
      </c>
      <c r="AK122" s="6">
        <f t="shared" si="25"/>
        <v>28.460279338551743</v>
      </c>
      <c r="AL122" s="6">
        <f t="shared" si="31"/>
        <v>278.46027933855174</v>
      </c>
      <c r="AM122" s="2"/>
      <c r="AN122" s="2"/>
      <c r="AO122" s="2"/>
      <c r="AP122" s="2"/>
      <c r="AQ122" s="30">
        <f t="shared" si="26"/>
        <v>43918</v>
      </c>
    </row>
    <row r="123" spans="1:43">
      <c r="A123">
        <f>Calcs!A173</f>
        <v>150</v>
      </c>
      <c r="B123" s="30">
        <f>Calcs!B173</f>
        <v>43919</v>
      </c>
      <c r="C123" s="6">
        <f>MAX(1,Calcs!AM173)</f>
        <v>24660.659345149328</v>
      </c>
      <c r="D123" s="6">
        <f>MAX(1,Calcs!BA173)</f>
        <v>489.517737862594</v>
      </c>
      <c r="E123" s="6">
        <f>MAX(1,Calcs!BB173)</f>
        <v>84072.940346476185</v>
      </c>
      <c r="F123" s="6">
        <f>MAX(1,Calcs!AZ173)</f>
        <v>7064.9490830458772</v>
      </c>
      <c r="G123" s="6">
        <f t="shared" si="20"/>
        <v>7064.9490830458772</v>
      </c>
      <c r="H123" s="6">
        <f>MAX(1,Calcs!AP173)</f>
        <v>28.727134050948774</v>
      </c>
      <c r="I123" s="6">
        <f>MAX(1,Calcs!AO173)</f>
        <v>530.22399939969864</v>
      </c>
      <c r="J123" s="6">
        <f t="shared" si="21"/>
        <v>530.22399939969864</v>
      </c>
      <c r="K123" s="6">
        <f>MAX(1,Calcs!BE173)</f>
        <v>1</v>
      </c>
      <c r="L123" s="6">
        <f>MAX(1,Calcs!BF173)</f>
        <v>1</v>
      </c>
      <c r="M123" s="33">
        <f>Calcs!G173</f>
        <v>0.82</v>
      </c>
      <c r="N123" s="180">
        <f>Calcs!BI173</f>
        <v>0.98886018360732308</v>
      </c>
      <c r="O123" s="33">
        <f t="shared" si="27"/>
        <v>0.8108653505580049</v>
      </c>
      <c r="P123" s="33"/>
      <c r="Q123" s="33"/>
      <c r="R123" s="33"/>
      <c r="S123" s="30">
        <f t="shared" si="19"/>
        <v>43919</v>
      </c>
      <c r="T123" s="215">
        <v>242</v>
      </c>
      <c r="U123" s="215">
        <v>27</v>
      </c>
      <c r="V123" s="6"/>
      <c r="W123" s="6"/>
      <c r="X123" s="6"/>
      <c r="Y123" s="6"/>
      <c r="Z123" s="11">
        <f t="shared" si="32"/>
        <v>5979</v>
      </c>
      <c r="AA123" s="11"/>
      <c r="AB123" s="11"/>
      <c r="AC123" s="11"/>
      <c r="AD123" s="11">
        <f t="shared" si="33"/>
        <v>495</v>
      </c>
      <c r="AE123" s="11">
        <f t="shared" si="28"/>
        <v>242</v>
      </c>
      <c r="AF123" s="11">
        <f t="shared" si="29"/>
        <v>27</v>
      </c>
      <c r="AG123" s="11">
        <f t="shared" si="22"/>
        <v>395.57142857142856</v>
      </c>
      <c r="AH123" s="11">
        <f t="shared" si="23"/>
        <v>29.142857142857142</v>
      </c>
      <c r="AI123" s="6">
        <f t="shared" si="24"/>
        <v>1085.9490830458772</v>
      </c>
      <c r="AJ123" s="6">
        <f t="shared" si="30"/>
        <v>11085.949083045878</v>
      </c>
      <c r="AK123" s="6">
        <f t="shared" si="25"/>
        <v>35.223999399698641</v>
      </c>
      <c r="AL123" s="6">
        <f t="shared" si="31"/>
        <v>285.22399939969864</v>
      </c>
      <c r="AM123" s="2"/>
      <c r="AN123" s="2"/>
      <c r="AO123" s="2"/>
      <c r="AP123" s="2"/>
      <c r="AQ123" s="30">
        <f t="shared" si="26"/>
        <v>43919</v>
      </c>
    </row>
    <row r="124" spans="1:43">
      <c r="A124">
        <f>Calcs!A174</f>
        <v>151</v>
      </c>
      <c r="B124" s="30">
        <f>Calcs!B174</f>
        <v>43920</v>
      </c>
      <c r="C124" s="6">
        <f>MAX(1,Calcs!AM174)</f>
        <v>23417.245967158189</v>
      </c>
      <c r="D124" s="6">
        <f>MAX(1,Calcs!BA174)</f>
        <v>479.33782740433605</v>
      </c>
      <c r="E124" s="6">
        <f>MAX(1,Calcs!BB174)</f>
        <v>87020.917693788069</v>
      </c>
      <c r="F124" s="6">
        <f>MAX(1,Calcs!AZ174)</f>
        <v>7501.7185761641085</v>
      </c>
      <c r="G124" s="6">
        <f t="shared" si="20"/>
        <v>7501.7185761641085</v>
      </c>
      <c r="H124" s="6">
        <f>MAX(1,Calcs!AP174)</f>
        <v>28.906604542399368</v>
      </c>
      <c r="I124" s="6">
        <f>MAX(1,Calcs!AO174)</f>
        <v>555.63194232245905</v>
      </c>
      <c r="J124" s="6">
        <f t="shared" si="21"/>
        <v>555.63194232245905</v>
      </c>
      <c r="K124" s="6">
        <f>MAX(1,Calcs!BE174)</f>
        <v>1</v>
      </c>
      <c r="L124" s="6">
        <f>MAX(1,Calcs!BF174)</f>
        <v>1</v>
      </c>
      <c r="M124" s="33">
        <f>Calcs!G174</f>
        <v>0.82</v>
      </c>
      <c r="N124" s="180">
        <f>Calcs!BI174</f>
        <v>0.98847044107430859</v>
      </c>
      <c r="O124" s="33">
        <f t="shared" si="27"/>
        <v>0.81054576168093295</v>
      </c>
      <c r="P124" s="33"/>
      <c r="Q124" s="33"/>
      <c r="R124" s="33"/>
      <c r="S124" s="30">
        <f t="shared" si="19"/>
        <v>43920</v>
      </c>
      <c r="T124" s="215">
        <v>565</v>
      </c>
      <c r="U124" s="215">
        <v>45</v>
      </c>
      <c r="V124" s="6"/>
      <c r="W124" s="6"/>
      <c r="X124" s="6"/>
      <c r="Y124" s="6"/>
      <c r="Z124" s="11">
        <f t="shared" si="32"/>
        <v>6544</v>
      </c>
      <c r="AA124" s="11"/>
      <c r="AB124" s="11"/>
      <c r="AC124" s="11"/>
      <c r="AD124" s="11">
        <f t="shared" si="33"/>
        <v>540</v>
      </c>
      <c r="AE124" s="11">
        <f t="shared" si="28"/>
        <v>565</v>
      </c>
      <c r="AF124" s="11">
        <f t="shared" si="29"/>
        <v>45</v>
      </c>
      <c r="AG124" s="11">
        <f t="shared" si="22"/>
        <v>410.14285714285717</v>
      </c>
      <c r="AH124" s="11">
        <f t="shared" si="23"/>
        <v>32.142857142857146</v>
      </c>
      <c r="AI124" s="6">
        <f t="shared" si="24"/>
        <v>957.71857616410853</v>
      </c>
      <c r="AJ124" s="6">
        <f t="shared" si="30"/>
        <v>10957.718576164109</v>
      </c>
      <c r="AK124" s="6">
        <f t="shared" si="25"/>
        <v>15.631942322459054</v>
      </c>
      <c r="AL124" s="6">
        <f t="shared" si="31"/>
        <v>265.63194232245905</v>
      </c>
      <c r="AM124" s="2"/>
      <c r="AN124" s="2"/>
      <c r="AO124" s="2"/>
      <c r="AP124" s="2"/>
      <c r="AQ124" s="30">
        <f t="shared" si="26"/>
        <v>43920</v>
      </c>
    </row>
    <row r="125" spans="1:43">
      <c r="A125">
        <f>Calcs!A175</f>
        <v>152</v>
      </c>
      <c r="B125" s="30">
        <f>Calcs!B175</f>
        <v>43921</v>
      </c>
      <c r="C125" s="6">
        <f>MAX(1,Calcs!AM175)</f>
        <v>23022.500016141134</v>
      </c>
      <c r="D125" s="6">
        <f>MAX(1,Calcs!BA175)</f>
        <v>459.25136438964211</v>
      </c>
      <c r="E125" s="6">
        <f>MAX(1,Calcs!BB175)</f>
        <v>89806.141899051203</v>
      </c>
      <c r="F125" s="6">
        <f>MAX(1,Calcs!AZ175)</f>
        <v>7898.7117973123495</v>
      </c>
      <c r="G125" s="6">
        <f t="shared" si="20"/>
        <v>7898.7117973123495</v>
      </c>
      <c r="H125" s="6">
        <f>MAX(1,Calcs!AP175)</f>
        <v>28.912480487710607</v>
      </c>
      <c r="I125" s="6">
        <f>MAX(1,Calcs!AO175)</f>
        <v>581.18866822880511</v>
      </c>
      <c r="J125" s="6">
        <f t="shared" si="21"/>
        <v>581.18866822880511</v>
      </c>
      <c r="K125" s="6">
        <f>MAX(1,Calcs!BE175)</f>
        <v>1</v>
      </c>
      <c r="L125" s="6">
        <f>MAX(1,Calcs!BF175)</f>
        <v>1</v>
      </c>
      <c r="M125" s="33">
        <f>Calcs!G175</f>
        <v>0.82</v>
      </c>
      <c r="N125" s="180">
        <f>Calcs!BI175</f>
        <v>0.98810241760388129</v>
      </c>
      <c r="O125" s="33">
        <f t="shared" si="27"/>
        <v>0.81024398243518259</v>
      </c>
      <c r="P125" s="33"/>
      <c r="Q125" s="33"/>
      <c r="R125" s="33"/>
      <c r="S125" s="30">
        <f t="shared" si="19"/>
        <v>43921</v>
      </c>
      <c r="T125" s="215">
        <v>464</v>
      </c>
      <c r="U125" s="215">
        <v>29</v>
      </c>
      <c r="V125" s="6"/>
      <c r="W125" s="6"/>
      <c r="X125" s="6"/>
      <c r="Y125" s="6"/>
      <c r="Z125" s="11">
        <f t="shared" si="32"/>
        <v>7008</v>
      </c>
      <c r="AA125" s="11"/>
      <c r="AB125" s="11"/>
      <c r="AC125" s="11"/>
      <c r="AD125" s="11">
        <f t="shared" si="33"/>
        <v>569</v>
      </c>
      <c r="AE125" s="11">
        <f t="shared" si="28"/>
        <v>464</v>
      </c>
      <c r="AF125" s="11">
        <f t="shared" si="29"/>
        <v>29</v>
      </c>
      <c r="AG125" s="11">
        <f t="shared" si="22"/>
        <v>413.85714285714283</v>
      </c>
      <c r="AH125" s="11">
        <f t="shared" si="23"/>
        <v>31.714285714285715</v>
      </c>
      <c r="AI125" s="6">
        <f t="shared" si="24"/>
        <v>890.71179731234952</v>
      </c>
      <c r="AJ125" s="6">
        <f t="shared" si="30"/>
        <v>10890.71179731235</v>
      </c>
      <c r="AK125" s="6">
        <f t="shared" si="25"/>
        <v>12.188668228805113</v>
      </c>
      <c r="AL125" s="6">
        <f t="shared" si="31"/>
        <v>262.18866822880511</v>
      </c>
      <c r="AM125" s="2"/>
      <c r="AN125" s="2"/>
      <c r="AO125" s="2"/>
      <c r="AP125" s="2"/>
      <c r="AQ125" s="30">
        <f t="shared" si="26"/>
        <v>43921</v>
      </c>
    </row>
    <row r="126" spans="1:43">
      <c r="A126">
        <f>Calcs!A176</f>
        <v>153</v>
      </c>
      <c r="B126" s="30">
        <f>Calcs!B176</f>
        <v>43922</v>
      </c>
      <c r="C126" s="6">
        <f>MAX(1,Calcs!AM176)</f>
        <v>22551.263106519364</v>
      </c>
      <c r="D126" s="6">
        <f>MAX(1,Calcs!BA176)</f>
        <v>434.17527449178476</v>
      </c>
      <c r="E126" s="6">
        <f>MAX(1,Calcs!BB176)</f>
        <v>92536.415468033549</v>
      </c>
      <c r="F126" s="6">
        <f>MAX(1,Calcs!AZ176)</f>
        <v>8291.7582600519672</v>
      </c>
      <c r="G126" s="6">
        <f t="shared" si="20"/>
        <v>8291.7582600519672</v>
      </c>
      <c r="H126" s="6">
        <f>MAX(1,Calcs!AP176)</f>
        <v>28.709693211781858</v>
      </c>
      <c r="I126" s="6">
        <f>MAX(1,Calcs!AO176)</f>
        <v>606.73969733627325</v>
      </c>
      <c r="J126" s="6">
        <f t="shared" si="21"/>
        <v>606.73969733627325</v>
      </c>
      <c r="K126" s="6">
        <f>MAX(1,Calcs!BE176)</f>
        <v>1</v>
      </c>
      <c r="L126" s="6">
        <f>MAX(1,Calcs!BF176)</f>
        <v>1</v>
      </c>
      <c r="M126" s="33">
        <f>Calcs!G176</f>
        <v>0.82</v>
      </c>
      <c r="N126" s="180">
        <f>Calcs!BI176</f>
        <v>0.98774171821908341</v>
      </c>
      <c r="O126" s="33">
        <f t="shared" si="27"/>
        <v>0.80994820893964836</v>
      </c>
      <c r="P126" s="33"/>
      <c r="Q126" s="33"/>
      <c r="R126" s="33"/>
      <c r="S126" s="30">
        <f t="shared" si="19"/>
        <v>43922</v>
      </c>
      <c r="T126" s="215">
        <v>451</v>
      </c>
      <c r="U126" s="215">
        <v>23</v>
      </c>
      <c r="V126" s="6"/>
      <c r="W126" s="6"/>
      <c r="X126" s="6"/>
      <c r="Y126" s="6"/>
      <c r="Z126" s="11">
        <f t="shared" si="32"/>
        <v>7459</v>
      </c>
      <c r="AA126" s="11"/>
      <c r="AB126" s="11"/>
      <c r="AC126" s="11"/>
      <c r="AD126" s="11">
        <f t="shared" si="33"/>
        <v>592</v>
      </c>
      <c r="AE126" s="11">
        <f t="shared" si="28"/>
        <v>451</v>
      </c>
      <c r="AF126" s="11">
        <f t="shared" si="29"/>
        <v>23</v>
      </c>
      <c r="AG126" s="11">
        <f t="shared" si="22"/>
        <v>415.42857142857144</v>
      </c>
      <c r="AH126" s="11">
        <f t="shared" si="23"/>
        <v>30</v>
      </c>
      <c r="AI126" s="6">
        <f t="shared" si="24"/>
        <v>832.75826005196723</v>
      </c>
      <c r="AJ126" s="6">
        <f t="shared" si="30"/>
        <v>10832.758260051967</v>
      </c>
      <c r="AK126" s="6">
        <f t="shared" si="25"/>
        <v>14.739697336273252</v>
      </c>
      <c r="AL126" s="6">
        <f t="shared" si="31"/>
        <v>264.73969733627325</v>
      </c>
      <c r="AM126" s="2"/>
      <c r="AN126" s="2"/>
      <c r="AO126" s="2"/>
      <c r="AP126" s="2"/>
      <c r="AQ126" s="30">
        <f t="shared" si="26"/>
        <v>43922</v>
      </c>
    </row>
    <row r="127" spans="1:43">
      <c r="A127">
        <f>Calcs!A177</f>
        <v>154</v>
      </c>
      <c r="B127" s="30">
        <f>Calcs!B177</f>
        <v>43923</v>
      </c>
      <c r="C127" s="6">
        <f>MAX(1,Calcs!AM177)</f>
        <v>22013.732258779914</v>
      </c>
      <c r="D127" s="6">
        <f>MAX(1,Calcs!BA177)</f>
        <v>421.8402879357688</v>
      </c>
      <c r="E127" s="6">
        <f>MAX(1,Calcs!BB177)</f>
        <v>95202.521941690968</v>
      </c>
      <c r="F127" s="6">
        <f>MAX(1,Calcs!AZ177)</f>
        <v>8677.2481950360561</v>
      </c>
      <c r="G127" s="6">
        <f t="shared" si="20"/>
        <v>8677.2481950360561</v>
      </c>
      <c r="H127" s="6">
        <f>MAX(1,Calcs!AP177)</f>
        <v>28.254202489074796</v>
      </c>
      <c r="I127" s="6">
        <f>MAX(1,Calcs!AO177)</f>
        <v>632.10019368878272</v>
      </c>
      <c r="J127" s="6">
        <f t="shared" si="21"/>
        <v>632.10019368878272</v>
      </c>
      <c r="K127" s="6">
        <f>MAX(1,Calcs!BE177)</f>
        <v>1</v>
      </c>
      <c r="L127" s="6">
        <f>MAX(1,Calcs!BF177)</f>
        <v>1</v>
      </c>
      <c r="M127" s="33">
        <f>Calcs!G177</f>
        <v>0.82</v>
      </c>
      <c r="N127" s="180">
        <f>Calcs!BI177</f>
        <v>0.98738954762434783</v>
      </c>
      <c r="O127" s="33">
        <f t="shared" si="27"/>
        <v>0.8096594290519652</v>
      </c>
      <c r="P127" s="33"/>
      <c r="Q127" s="33"/>
      <c r="R127" s="33"/>
      <c r="S127" s="30">
        <f t="shared" si="19"/>
        <v>43923</v>
      </c>
      <c r="T127" s="215">
        <v>397</v>
      </c>
      <c r="U127" s="215">
        <v>14</v>
      </c>
      <c r="V127" s="6"/>
      <c r="W127" s="6"/>
      <c r="X127" s="6"/>
      <c r="Y127" s="6"/>
      <c r="Z127" s="11">
        <f t="shared" si="32"/>
        <v>7856</v>
      </c>
      <c r="AA127" s="11"/>
      <c r="AB127" s="11"/>
      <c r="AC127" s="11"/>
      <c r="AD127" s="11">
        <f t="shared" si="33"/>
        <v>606</v>
      </c>
      <c r="AE127" s="11">
        <f t="shared" si="28"/>
        <v>397</v>
      </c>
      <c r="AF127" s="11">
        <f t="shared" si="29"/>
        <v>14</v>
      </c>
      <c r="AG127" s="11">
        <f t="shared" si="22"/>
        <v>410</v>
      </c>
      <c r="AH127" s="11">
        <f t="shared" si="23"/>
        <v>28.142857142857142</v>
      </c>
      <c r="AI127" s="6">
        <f t="shared" si="24"/>
        <v>821.24819503605613</v>
      </c>
      <c r="AJ127" s="6">
        <f t="shared" si="30"/>
        <v>10821.248195036056</v>
      </c>
      <c r="AK127" s="6">
        <f t="shared" si="25"/>
        <v>26.100193688782724</v>
      </c>
      <c r="AL127" s="6">
        <f t="shared" si="31"/>
        <v>276.10019368878272</v>
      </c>
      <c r="AM127" s="2"/>
      <c r="AN127" s="2"/>
      <c r="AO127" s="2"/>
      <c r="AP127" s="2"/>
      <c r="AQ127" s="30">
        <f t="shared" si="26"/>
        <v>43923</v>
      </c>
    </row>
    <row r="128" spans="1:43">
      <c r="A128">
        <f>Calcs!A178</f>
        <v>155</v>
      </c>
      <c r="B128" s="30">
        <f>Calcs!B178</f>
        <v>43924</v>
      </c>
      <c r="C128" s="6">
        <f>MAX(1,Calcs!AM178)</f>
        <v>21423.037441739329</v>
      </c>
      <c r="D128" s="6">
        <f>MAX(1,Calcs!BA178)</f>
        <v>403.94510689833703</v>
      </c>
      <c r="E128" s="6">
        <f>MAX(1,Calcs!BB178)</f>
        <v>97796.575922892633</v>
      </c>
      <c r="F128" s="6">
        <f>MAX(1,Calcs!AZ178)</f>
        <v>9050.9529446563793</v>
      </c>
      <c r="G128" s="6">
        <f t="shared" si="20"/>
        <v>9050.9529446563793</v>
      </c>
      <c r="H128" s="6">
        <f>MAX(1,Calcs!AP178)</f>
        <v>27.503339217198725</v>
      </c>
      <c r="I128" s="6">
        <f>MAX(1,Calcs!AO178)</f>
        <v>657.04618929534024</v>
      </c>
      <c r="J128" s="6">
        <f t="shared" si="21"/>
        <v>657.04618929534024</v>
      </c>
      <c r="K128" s="6">
        <f>MAX(1,Calcs!BE178)</f>
        <v>1</v>
      </c>
      <c r="L128" s="6">
        <f>MAX(1,Calcs!BF178)</f>
        <v>1</v>
      </c>
      <c r="M128" s="33">
        <f>Calcs!G178</f>
        <v>0.82</v>
      </c>
      <c r="N128" s="180">
        <f>Calcs!BI178</f>
        <v>0.98704692793330151</v>
      </c>
      <c r="O128" s="33">
        <f t="shared" si="27"/>
        <v>0.80937848090530717</v>
      </c>
      <c r="P128" s="33"/>
      <c r="Q128" s="33"/>
      <c r="R128" s="33"/>
      <c r="S128" s="30">
        <f t="shared" si="19"/>
        <v>43924</v>
      </c>
      <c r="T128" s="215">
        <v>416</v>
      </c>
      <c r="U128" s="215">
        <v>30</v>
      </c>
      <c r="V128" s="6"/>
      <c r="W128" s="6"/>
      <c r="X128" s="6"/>
      <c r="Y128" s="6"/>
      <c r="Z128" s="11">
        <f t="shared" si="32"/>
        <v>8272</v>
      </c>
      <c r="AA128" s="11"/>
      <c r="AB128" s="11"/>
      <c r="AC128" s="11"/>
      <c r="AD128" s="11">
        <f t="shared" si="33"/>
        <v>636</v>
      </c>
      <c r="AE128" s="11">
        <f t="shared" si="28"/>
        <v>416</v>
      </c>
      <c r="AF128" s="11">
        <f t="shared" si="29"/>
        <v>30</v>
      </c>
      <c r="AG128" s="11">
        <f t="shared" si="22"/>
        <v>403.28571428571428</v>
      </c>
      <c r="AH128" s="11">
        <f t="shared" si="23"/>
        <v>27.571428571428573</v>
      </c>
      <c r="AI128" s="6">
        <f t="shared" si="24"/>
        <v>778.95294465637926</v>
      </c>
      <c r="AJ128" s="6">
        <f t="shared" si="30"/>
        <v>10778.952944656379</v>
      </c>
      <c r="AK128" s="6">
        <f t="shared" si="25"/>
        <v>21.046189295340241</v>
      </c>
      <c r="AL128" s="6">
        <f t="shared" si="31"/>
        <v>271.04618929534024</v>
      </c>
      <c r="AM128" s="2"/>
      <c r="AN128" s="2"/>
      <c r="AO128" s="2"/>
      <c r="AP128" s="2"/>
      <c r="AQ128" s="30">
        <f t="shared" si="26"/>
        <v>43924</v>
      </c>
    </row>
    <row r="129" spans="1:43">
      <c r="A129">
        <f>Calcs!A179</f>
        <v>156</v>
      </c>
      <c r="B129" s="30">
        <f>Calcs!B179</f>
        <v>43925</v>
      </c>
      <c r="C129" s="6">
        <f>MAX(1,Calcs!AM179)</f>
        <v>20800.61847222388</v>
      </c>
      <c r="D129" s="6">
        <f>MAX(1,Calcs!BA179)</f>
        <v>396.01738582347269</v>
      </c>
      <c r="E129" s="6">
        <f>MAX(1,Calcs!BB179)</f>
        <v>100312.66538725201</v>
      </c>
      <c r="F129" s="6">
        <f>MAX(1,Calcs!AZ179)</f>
        <v>9408.467540997186</v>
      </c>
      <c r="G129" s="6">
        <f t="shared" si="20"/>
        <v>9408.467540997186</v>
      </c>
      <c r="H129" s="6">
        <f>MAX(1,Calcs!AP179)</f>
        <v>26.407977153158811</v>
      </c>
      <c r="I129" s="6">
        <f>MAX(1,Calcs!AO179)</f>
        <v>681.31611941066342</v>
      </c>
      <c r="J129" s="6">
        <f t="shared" si="21"/>
        <v>681.31611941066342</v>
      </c>
      <c r="K129" s="6">
        <f>MAX(1,Calcs!BE179)</f>
        <v>1</v>
      </c>
      <c r="L129" s="6">
        <f>MAX(1,Calcs!BF179)</f>
        <v>1</v>
      </c>
      <c r="M129" s="33">
        <f>Calcs!G179</f>
        <v>0.82</v>
      </c>
      <c r="N129" s="180">
        <f>Calcs!BI179</f>
        <v>0.9867146132245328</v>
      </c>
      <c r="O129" s="33">
        <f t="shared" si="27"/>
        <v>0.80910598284411683</v>
      </c>
      <c r="P129" s="33"/>
      <c r="Q129" s="33"/>
      <c r="R129" s="33"/>
      <c r="S129" s="30">
        <f t="shared" si="19"/>
        <v>43925</v>
      </c>
      <c r="T129" s="215">
        <v>207</v>
      </c>
      <c r="U129" s="215">
        <v>11</v>
      </c>
      <c r="V129" s="6"/>
      <c r="W129" s="6"/>
      <c r="X129" s="6"/>
      <c r="Y129" s="6"/>
      <c r="Z129" s="11">
        <f t="shared" si="32"/>
        <v>8479</v>
      </c>
      <c r="AA129" s="11"/>
      <c r="AB129" s="11"/>
      <c r="AC129" s="11"/>
      <c r="AD129" s="11">
        <f t="shared" si="33"/>
        <v>647</v>
      </c>
      <c r="AE129" s="11">
        <f t="shared" si="28"/>
        <v>207</v>
      </c>
      <c r="AF129" s="11">
        <f t="shared" si="29"/>
        <v>11</v>
      </c>
      <c r="AG129" s="11">
        <f t="shared" si="22"/>
        <v>391.71428571428572</v>
      </c>
      <c r="AH129" s="11">
        <f t="shared" si="23"/>
        <v>25.571428571428573</v>
      </c>
      <c r="AI129" s="6">
        <f t="shared" si="24"/>
        <v>929.46754099718601</v>
      </c>
      <c r="AJ129" s="6">
        <f t="shared" si="30"/>
        <v>10929.467540997186</v>
      </c>
      <c r="AK129" s="6">
        <f t="shared" si="25"/>
        <v>34.316119410663418</v>
      </c>
      <c r="AL129" s="6">
        <f t="shared" si="31"/>
        <v>284.31611941066342</v>
      </c>
      <c r="AM129" s="2"/>
      <c r="AN129" s="2"/>
      <c r="AO129" s="2"/>
      <c r="AP129" s="2"/>
      <c r="AQ129" s="30">
        <f t="shared" si="26"/>
        <v>43925</v>
      </c>
    </row>
    <row r="130" spans="1:43">
      <c r="A130">
        <f>Calcs!A180</f>
        <v>157</v>
      </c>
      <c r="B130" s="30">
        <f>Calcs!B180</f>
        <v>43926</v>
      </c>
      <c r="C130" s="6">
        <f>MAX(1,Calcs!AM180)</f>
        <v>20175.375316986294</v>
      </c>
      <c r="D130" s="6">
        <f>MAX(1,Calcs!BA180)</f>
        <v>384.73583209904831</v>
      </c>
      <c r="E130" s="6">
        <f>MAX(1,Calcs!BB180)</f>
        <v>102747.73268717225</v>
      </c>
      <c r="F130" s="6">
        <f>MAX(1,Calcs!AZ180)</f>
        <v>9758.0999077392153</v>
      </c>
      <c r="G130" s="6">
        <f t="shared" si="20"/>
        <v>9758.0999077392153</v>
      </c>
      <c r="H130" s="6">
        <f>MAX(1,Calcs!AP180)</f>
        <v>24.911591579246956</v>
      </c>
      <c r="I130" s="6">
        <f>MAX(1,Calcs!AO180)</f>
        <v>704.60514045442733</v>
      </c>
      <c r="J130" s="6">
        <f t="shared" si="21"/>
        <v>704.60514045442733</v>
      </c>
      <c r="K130" s="6">
        <f>MAX(1,Calcs!BE180)</f>
        <v>1</v>
      </c>
      <c r="L130" s="6">
        <f>MAX(1,Calcs!BF180)</f>
        <v>1</v>
      </c>
      <c r="M130" s="33">
        <f>Calcs!G180</f>
        <v>0.82</v>
      </c>
      <c r="N130" s="180">
        <f>Calcs!BI180</f>
        <v>0.98639297131612347</v>
      </c>
      <c r="O130" s="33">
        <f t="shared" si="27"/>
        <v>0.80884223647922115</v>
      </c>
      <c r="P130" s="33"/>
      <c r="Q130" s="33"/>
      <c r="R130" s="33"/>
      <c r="S130" s="30">
        <f t="shared" si="19"/>
        <v>43926</v>
      </c>
      <c r="T130" s="215">
        <v>171</v>
      </c>
      <c r="U130" s="215">
        <v>12</v>
      </c>
      <c r="V130" s="6"/>
      <c r="W130" s="6"/>
      <c r="X130" s="6"/>
      <c r="Y130" s="6"/>
      <c r="Z130" s="11">
        <f t="shared" si="32"/>
        <v>8650</v>
      </c>
      <c r="AA130" s="11"/>
      <c r="AB130" s="11"/>
      <c r="AC130" s="11"/>
      <c r="AD130" s="11">
        <f t="shared" si="33"/>
        <v>659</v>
      </c>
      <c r="AE130" s="11">
        <f t="shared" si="28"/>
        <v>171</v>
      </c>
      <c r="AF130" s="11">
        <f t="shared" si="29"/>
        <v>12</v>
      </c>
      <c r="AG130" s="11">
        <f t="shared" si="22"/>
        <v>381.57142857142856</v>
      </c>
      <c r="AH130" s="11">
        <f t="shared" si="23"/>
        <v>23.428571428571427</v>
      </c>
      <c r="AI130" s="6">
        <f t="shared" si="24"/>
        <v>1108.0999077392153</v>
      </c>
      <c r="AJ130" s="6">
        <f t="shared" si="30"/>
        <v>11108.099907739215</v>
      </c>
      <c r="AK130" s="6">
        <f t="shared" si="25"/>
        <v>45.605140454427328</v>
      </c>
      <c r="AL130" s="6">
        <f t="shared" si="31"/>
        <v>295.60514045442733</v>
      </c>
      <c r="AM130" s="2"/>
      <c r="AN130" s="2"/>
      <c r="AO130" s="2"/>
      <c r="AP130" s="2"/>
      <c r="AQ130" s="30">
        <f t="shared" si="26"/>
        <v>43926</v>
      </c>
    </row>
    <row r="131" spans="1:43">
      <c r="A131">
        <f>Calcs!A181</f>
        <v>158</v>
      </c>
      <c r="B131" s="30">
        <f>Calcs!B181</f>
        <v>43927</v>
      </c>
      <c r="C131" s="6">
        <f>MAX(1,Calcs!AM181)</f>
        <v>19585.262917399374</v>
      </c>
      <c r="D131" s="6">
        <f>MAX(1,Calcs!BA181)</f>
        <v>370.84952783160901</v>
      </c>
      <c r="E131" s="6">
        <f>MAX(1,Calcs!BB181)</f>
        <v>105102.53557239573</v>
      </c>
      <c r="F131" s="6">
        <f>MAX(1,Calcs!AZ181)</f>
        <v>10097.665270985372</v>
      </c>
      <c r="G131" s="6">
        <f t="shared" si="20"/>
        <v>10097.665270985372</v>
      </c>
      <c r="H131" s="6">
        <f>MAX(1,Calcs!AP181)</f>
        <v>24.425209907649577</v>
      </c>
      <c r="I131" s="6">
        <f>MAX(1,Calcs!AO181)</f>
        <v>726.60841167600609</v>
      </c>
      <c r="J131" s="6">
        <f t="shared" si="21"/>
        <v>726.60841167600609</v>
      </c>
      <c r="K131" s="6">
        <f>MAX(1,Calcs!BE181)</f>
        <v>1</v>
      </c>
      <c r="L131" s="6">
        <f>MAX(1,Calcs!BF181)</f>
        <v>1</v>
      </c>
      <c r="M131" s="33">
        <f>Calcs!G181</f>
        <v>0.82</v>
      </c>
      <c r="N131" s="180">
        <f>Calcs!BI181</f>
        <v>0.98608186130701747</v>
      </c>
      <c r="O131" s="33">
        <f t="shared" si="27"/>
        <v>0.80858712627175433</v>
      </c>
      <c r="P131" s="33"/>
      <c r="Q131" s="33"/>
      <c r="R131" s="33"/>
      <c r="S131" s="30">
        <f t="shared" si="19"/>
        <v>43927</v>
      </c>
      <c r="T131" s="215">
        <v>396</v>
      </c>
      <c r="U131" s="215">
        <v>19</v>
      </c>
      <c r="V131" s="6"/>
      <c r="W131" s="6"/>
      <c r="X131" s="6"/>
      <c r="Y131" s="6"/>
      <c r="Z131" s="11">
        <f t="shared" si="32"/>
        <v>9046</v>
      </c>
      <c r="AA131" s="11"/>
      <c r="AB131" s="11"/>
      <c r="AC131" s="11"/>
      <c r="AD131" s="11">
        <f t="shared" si="33"/>
        <v>678</v>
      </c>
      <c r="AE131" s="11">
        <f t="shared" si="28"/>
        <v>396</v>
      </c>
      <c r="AF131" s="11">
        <f t="shared" si="29"/>
        <v>19</v>
      </c>
      <c r="AG131" s="11">
        <f t="shared" si="22"/>
        <v>357.42857142857144</v>
      </c>
      <c r="AH131" s="11">
        <f t="shared" si="23"/>
        <v>19.714285714285715</v>
      </c>
      <c r="AI131" s="6">
        <f t="shared" si="24"/>
        <v>1051.6652709853715</v>
      </c>
      <c r="AJ131" s="6">
        <f t="shared" si="30"/>
        <v>11051.665270985372</v>
      </c>
      <c r="AK131" s="6">
        <f t="shared" si="25"/>
        <v>48.608411676006085</v>
      </c>
      <c r="AL131" s="6">
        <f t="shared" si="31"/>
        <v>298.60841167600609</v>
      </c>
      <c r="AM131" s="2"/>
      <c r="AN131" s="2"/>
      <c r="AO131" s="2"/>
      <c r="AP131" s="2"/>
      <c r="AQ131" s="30">
        <f t="shared" si="26"/>
        <v>43927</v>
      </c>
    </row>
    <row r="132" spans="1:43">
      <c r="A132">
        <f>Calcs!A182</f>
        <v>159</v>
      </c>
      <c r="B132" s="30">
        <f>Calcs!B182</f>
        <v>43928</v>
      </c>
      <c r="C132" s="6">
        <f>MAX(1,Calcs!AM182)</f>
        <v>19071.997152719581</v>
      </c>
      <c r="D132" s="6">
        <f>MAX(1,Calcs!BA182)</f>
        <v>360.91202938944792</v>
      </c>
      <c r="E132" s="6">
        <f>MAX(1,Calcs!BB182)</f>
        <v>107382.78938930422</v>
      </c>
      <c r="F132" s="6">
        <f>MAX(1,Calcs!AZ182)</f>
        <v>10425.096003038485</v>
      </c>
      <c r="G132" s="6">
        <f t="shared" si="20"/>
        <v>10425.096003038485</v>
      </c>
      <c r="H132" s="6">
        <f>MAX(1,Calcs!AP182)</f>
        <v>23.855557806023075</v>
      </c>
      <c r="I132" s="6">
        <f>MAX(1,Calcs!AO182)</f>
        <v>748.17757287096663</v>
      </c>
      <c r="J132" s="6">
        <f t="shared" si="21"/>
        <v>748.17757287096663</v>
      </c>
      <c r="K132" s="6">
        <f>MAX(1,Calcs!BE182)</f>
        <v>1</v>
      </c>
      <c r="L132" s="6">
        <f>MAX(1,Calcs!BF182)</f>
        <v>1</v>
      </c>
      <c r="M132" s="33">
        <f>Calcs!G182</f>
        <v>0.82</v>
      </c>
      <c r="N132" s="180">
        <f>Calcs!BI182</f>
        <v>0.98578063327630461</v>
      </c>
      <c r="O132" s="33">
        <f t="shared" si="27"/>
        <v>0.80834011928656968</v>
      </c>
      <c r="P132" s="33"/>
      <c r="Q132" s="33"/>
      <c r="R132" s="33"/>
      <c r="S132" s="30">
        <f t="shared" si="19"/>
        <v>43928</v>
      </c>
      <c r="T132" s="215">
        <v>414</v>
      </c>
      <c r="U132" s="215">
        <v>21</v>
      </c>
      <c r="V132" s="6"/>
      <c r="W132" s="6"/>
      <c r="X132" s="6"/>
      <c r="Y132" s="6"/>
      <c r="Z132" s="11">
        <f t="shared" si="32"/>
        <v>9460</v>
      </c>
      <c r="AA132" s="11"/>
      <c r="AB132" s="11"/>
      <c r="AC132" s="11"/>
      <c r="AD132" s="11">
        <f t="shared" si="33"/>
        <v>699</v>
      </c>
      <c r="AE132" s="11">
        <f t="shared" si="28"/>
        <v>414</v>
      </c>
      <c r="AF132" s="11">
        <f t="shared" si="29"/>
        <v>21</v>
      </c>
      <c r="AG132" s="11">
        <f t="shared" si="22"/>
        <v>350.28571428571428</v>
      </c>
      <c r="AH132" s="11">
        <f t="shared" si="23"/>
        <v>18.571428571428573</v>
      </c>
      <c r="AI132" s="6">
        <f t="shared" si="24"/>
        <v>965.09600303848492</v>
      </c>
      <c r="AJ132" s="6">
        <f t="shared" si="30"/>
        <v>10965.096003038485</v>
      </c>
      <c r="AK132" s="6">
        <f t="shared" si="25"/>
        <v>49.177572870966628</v>
      </c>
      <c r="AL132" s="6">
        <f t="shared" si="31"/>
        <v>299.17757287096663</v>
      </c>
      <c r="AM132" s="2"/>
      <c r="AN132" s="2"/>
      <c r="AO132" s="2"/>
      <c r="AP132" s="2"/>
      <c r="AQ132" s="30">
        <f t="shared" si="26"/>
        <v>43928</v>
      </c>
    </row>
    <row r="133" spans="1:43">
      <c r="A133">
        <f>Calcs!A183</f>
        <v>160</v>
      </c>
      <c r="B133" s="30">
        <f>Calcs!B183</f>
        <v>43929</v>
      </c>
      <c r="C133" s="6">
        <f>MAX(1,Calcs!AM183)</f>
        <v>18542.486132188551</v>
      </c>
      <c r="D133" s="6">
        <f>MAX(1,Calcs!BA183)</f>
        <v>350.27876498655911</v>
      </c>
      <c r="E133" s="6">
        <f>MAX(1,Calcs!BB183)</f>
        <v>109599.08052432576</v>
      </c>
      <c r="F133" s="6">
        <f>MAX(1,Calcs!AZ183)</f>
        <v>10743.709614957881</v>
      </c>
      <c r="G133" s="6">
        <f t="shared" si="20"/>
        <v>10743.709614957881</v>
      </c>
      <c r="H133" s="6">
        <f>MAX(1,Calcs!AP183)</f>
        <v>23.21430238236956</v>
      </c>
      <c r="I133" s="6">
        <f>MAX(1,Calcs!AO183)</f>
        <v>769.23981401286017</v>
      </c>
      <c r="J133" s="6">
        <f t="shared" si="21"/>
        <v>769.23981401286017</v>
      </c>
      <c r="K133" s="6">
        <f>MAX(1,Calcs!BE183)</f>
        <v>1</v>
      </c>
      <c r="L133" s="6">
        <f>MAX(1,Calcs!BF183)</f>
        <v>1</v>
      </c>
      <c r="M133" s="33">
        <f>Calcs!G183</f>
        <v>0.82</v>
      </c>
      <c r="N133" s="180">
        <f>Calcs!BI183</f>
        <v>0.98548786613047057</v>
      </c>
      <c r="O133" s="33">
        <f t="shared" si="27"/>
        <v>0.80810005022698583</v>
      </c>
      <c r="P133" s="33"/>
      <c r="Q133" s="33"/>
      <c r="R133" s="33"/>
      <c r="S133" s="30">
        <f t="shared" si="19"/>
        <v>43929</v>
      </c>
      <c r="T133" s="215">
        <v>346</v>
      </c>
      <c r="U133" s="215">
        <v>25</v>
      </c>
      <c r="V133" s="6"/>
      <c r="W133" s="6"/>
      <c r="X133" s="6"/>
      <c r="Y133" s="6"/>
      <c r="Z133" s="11">
        <f t="shared" si="32"/>
        <v>9806</v>
      </c>
      <c r="AA133" s="11"/>
      <c r="AB133" s="11"/>
      <c r="AC133" s="11"/>
      <c r="AD133" s="11">
        <f t="shared" si="33"/>
        <v>724</v>
      </c>
      <c r="AE133" s="11">
        <f t="shared" si="28"/>
        <v>346</v>
      </c>
      <c r="AF133" s="11">
        <f t="shared" si="29"/>
        <v>25</v>
      </c>
      <c r="AG133" s="11">
        <f t="shared" si="22"/>
        <v>335.28571428571428</v>
      </c>
      <c r="AH133" s="11">
        <f t="shared" si="23"/>
        <v>18.857142857142858</v>
      </c>
      <c r="AI133" s="6">
        <f t="shared" si="24"/>
        <v>937.70961495788106</v>
      </c>
      <c r="AJ133" s="6">
        <f t="shared" si="30"/>
        <v>10937.709614957881</v>
      </c>
      <c r="AK133" s="6">
        <f t="shared" si="25"/>
        <v>45.239814012860165</v>
      </c>
      <c r="AL133" s="6">
        <f t="shared" si="31"/>
        <v>295.23981401286017</v>
      </c>
      <c r="AM133" s="2"/>
      <c r="AN133" s="2"/>
      <c r="AO133" s="2"/>
      <c r="AP133" s="2"/>
      <c r="AQ133" s="30">
        <f t="shared" si="26"/>
        <v>43929</v>
      </c>
    </row>
    <row r="134" spans="1:43">
      <c r="A134">
        <f>Calcs!A184</f>
        <v>161</v>
      </c>
      <c r="B134" s="30">
        <f>Calcs!B184</f>
        <v>43930</v>
      </c>
      <c r="C134" s="6">
        <f>MAX(1,Calcs!AM184)</f>
        <v>18004.161912642168</v>
      </c>
      <c r="D134" s="6">
        <f>MAX(1,Calcs!BA184)</f>
        <v>339.3801046824301</v>
      </c>
      <c r="E134" s="6">
        <f>MAX(1,Calcs!BB184)</f>
        <v>111750.30070230286</v>
      </c>
      <c r="F134" s="6">
        <f>MAX(1,Calcs!AZ184)</f>
        <v>11052.908927813067</v>
      </c>
      <c r="G134" s="6">
        <f t="shared" si="20"/>
        <v>11052.908927813067</v>
      </c>
      <c r="H134" s="6">
        <f>MAX(1,Calcs!AP184)</f>
        <v>22.518949539367231</v>
      </c>
      <c r="I134" s="6">
        <f>MAX(1,Calcs!AO184)</f>
        <v>789.73284046435333</v>
      </c>
      <c r="J134" s="6">
        <f t="shared" si="21"/>
        <v>789.73284046435333</v>
      </c>
      <c r="K134" s="6">
        <f>MAX(1,Calcs!BE184)</f>
        <v>1</v>
      </c>
      <c r="L134" s="6">
        <f>MAX(1,Calcs!BF184)</f>
        <v>1</v>
      </c>
      <c r="M134" s="33">
        <f>Calcs!G184</f>
        <v>0.82</v>
      </c>
      <c r="N134" s="180">
        <f>Calcs!BI184</f>
        <v>0.98520369960184262</v>
      </c>
      <c r="O134" s="33">
        <f t="shared" si="27"/>
        <v>0.80786703367351087</v>
      </c>
      <c r="P134" s="33"/>
      <c r="Q134" s="33"/>
      <c r="R134" s="33"/>
      <c r="S134" s="30">
        <f t="shared" ref="S134:S197" si="34">S133+1</f>
        <v>43930</v>
      </c>
      <c r="T134" s="215">
        <v>364</v>
      </c>
      <c r="U134" s="215">
        <v>25</v>
      </c>
      <c r="V134" s="6"/>
      <c r="W134" s="6"/>
      <c r="X134" s="6"/>
      <c r="Y134" s="6"/>
      <c r="Z134" s="11">
        <f t="shared" si="32"/>
        <v>10170</v>
      </c>
      <c r="AA134" s="11"/>
      <c r="AB134" s="11"/>
      <c r="AC134" s="11"/>
      <c r="AD134" s="11">
        <f t="shared" si="33"/>
        <v>749</v>
      </c>
      <c r="AE134" s="11">
        <f t="shared" si="28"/>
        <v>364</v>
      </c>
      <c r="AF134" s="11">
        <f t="shared" si="29"/>
        <v>25</v>
      </c>
      <c r="AG134" s="11">
        <f t="shared" si="22"/>
        <v>330.57142857142856</v>
      </c>
      <c r="AH134" s="11">
        <f t="shared" si="23"/>
        <v>20.428571428571427</v>
      </c>
      <c r="AI134" s="6">
        <f t="shared" si="24"/>
        <v>882.90892781306684</v>
      </c>
      <c r="AJ134" s="6">
        <f t="shared" si="30"/>
        <v>10882.908927813067</v>
      </c>
      <c r="AK134" s="6">
        <f t="shared" si="25"/>
        <v>40.73284046435333</v>
      </c>
      <c r="AL134" s="6">
        <f t="shared" si="31"/>
        <v>290.73284046435333</v>
      </c>
      <c r="AM134" s="2"/>
      <c r="AN134" s="2"/>
      <c r="AO134" s="2"/>
      <c r="AP134" s="2"/>
      <c r="AQ134" s="30">
        <f t="shared" si="26"/>
        <v>43930</v>
      </c>
    </row>
    <row r="135" spans="1:43">
      <c r="A135">
        <f>Calcs!A185</f>
        <v>162</v>
      </c>
      <c r="B135" s="30">
        <f>Calcs!B185</f>
        <v>43931</v>
      </c>
      <c r="C135" s="6">
        <f>MAX(1,Calcs!AM185)</f>
        <v>17464.043672822314</v>
      </c>
      <c r="D135" s="6">
        <f>MAX(1,Calcs!BA185)</f>
        <v>328.78956554101904</v>
      </c>
      <c r="E135" s="6">
        <f>MAX(1,Calcs!BB185)</f>
        <v>113836.35401124401</v>
      </c>
      <c r="F135" s="6">
        <f>MAX(1,Calcs!AZ185)</f>
        <v>11352.479903443513</v>
      </c>
      <c r="G135" s="6">
        <f t="shared" si="20"/>
        <v>11352.479903443513</v>
      </c>
      <c r="H135" s="6">
        <f>MAX(1,Calcs!AP185)</f>
        <v>21.79482256249316</v>
      </c>
      <c r="I135" s="6">
        <f>MAX(1,Calcs!AO185)</f>
        <v>809.60994723279236</v>
      </c>
      <c r="J135" s="6">
        <f t="shared" si="21"/>
        <v>809.60994723279236</v>
      </c>
      <c r="K135" s="6">
        <f>MAX(1,Calcs!BE185)</f>
        <v>1</v>
      </c>
      <c r="L135" s="6">
        <f>MAX(1,Calcs!BF185)</f>
        <v>1</v>
      </c>
      <c r="M135" s="33">
        <f>Calcs!G185</f>
        <v>0.82</v>
      </c>
      <c r="N135" s="180">
        <f>Calcs!BI185</f>
        <v>0.98492814048114652</v>
      </c>
      <c r="O135" s="33">
        <f t="shared" si="27"/>
        <v>0.80764107519454009</v>
      </c>
      <c r="P135" s="33"/>
      <c r="Q135" s="33"/>
      <c r="R135" s="33"/>
      <c r="S135" s="30">
        <f t="shared" si="34"/>
        <v>43931</v>
      </c>
      <c r="T135" s="215">
        <v>309</v>
      </c>
      <c r="U135" s="215">
        <v>13</v>
      </c>
      <c r="V135" s="6"/>
      <c r="W135" s="6"/>
      <c r="X135" s="6"/>
      <c r="Y135" s="6"/>
      <c r="Z135" s="11">
        <f t="shared" si="32"/>
        <v>10479</v>
      </c>
      <c r="AA135" s="11"/>
      <c r="AB135" s="11"/>
      <c r="AC135" s="11"/>
      <c r="AD135" s="11">
        <f t="shared" si="33"/>
        <v>762</v>
      </c>
      <c r="AE135" s="11">
        <f t="shared" si="28"/>
        <v>309</v>
      </c>
      <c r="AF135" s="11">
        <f t="shared" si="29"/>
        <v>13</v>
      </c>
      <c r="AG135" s="11">
        <f t="shared" si="22"/>
        <v>315.28571428571428</v>
      </c>
      <c r="AH135" s="11">
        <f t="shared" si="23"/>
        <v>18</v>
      </c>
      <c r="AI135" s="6">
        <f t="shared" si="24"/>
        <v>873.47990344351274</v>
      </c>
      <c r="AJ135" s="6">
        <f t="shared" si="30"/>
        <v>10873.479903443513</v>
      </c>
      <c r="AK135" s="6">
        <f t="shared" si="25"/>
        <v>47.609947232792365</v>
      </c>
      <c r="AL135" s="6">
        <f t="shared" si="31"/>
        <v>297.60994723279236</v>
      </c>
      <c r="AM135" s="2"/>
      <c r="AN135" s="2"/>
      <c r="AO135" s="2"/>
      <c r="AP135" s="2"/>
      <c r="AQ135" s="30">
        <f t="shared" si="26"/>
        <v>43931</v>
      </c>
    </row>
    <row r="136" spans="1:43">
      <c r="A136">
        <f>Calcs!A186</f>
        <v>163</v>
      </c>
      <c r="B136" s="30">
        <f>Calcs!B186</f>
        <v>43932</v>
      </c>
      <c r="C136" s="6">
        <f>MAX(1,Calcs!AM186)</f>
        <v>16928.399165345418</v>
      </c>
      <c r="D136" s="6">
        <f>MAX(1,Calcs!BA186)</f>
        <v>319.17821189506685</v>
      </c>
      <c r="E136" s="6">
        <f>MAX(1,Calcs!BB186)</f>
        <v>115858.11209668491</v>
      </c>
      <c r="F136" s="6">
        <f>MAX(1,Calcs!AZ186)</f>
        <v>11642.715024262654</v>
      </c>
      <c r="G136" s="6">
        <f t="shared" si="20"/>
        <v>11642.715024262654</v>
      </c>
      <c r="H136" s="6">
        <f>MAX(1,Calcs!AP186)</f>
        <v>21.075837070214124</v>
      </c>
      <c r="I136" s="6">
        <f>MAX(1,Calcs!AO186)</f>
        <v>828.84697890216228</v>
      </c>
      <c r="J136" s="6">
        <f t="shared" si="21"/>
        <v>828.84697890216228</v>
      </c>
      <c r="K136" s="6">
        <f>MAX(1,Calcs!BE186)</f>
        <v>1</v>
      </c>
      <c r="L136" s="6">
        <f>MAX(1,Calcs!BF186)</f>
        <v>1</v>
      </c>
      <c r="M136" s="33">
        <f>Calcs!G186</f>
        <v>0.82</v>
      </c>
      <c r="N136" s="180">
        <f>Calcs!BI186</f>
        <v>0.98466106950080179</v>
      </c>
      <c r="O136" s="33">
        <f t="shared" si="27"/>
        <v>0.80742207699065738</v>
      </c>
      <c r="P136" s="33"/>
      <c r="Q136" s="33"/>
      <c r="R136" s="33"/>
      <c r="S136" s="30">
        <f t="shared" si="34"/>
        <v>43932</v>
      </c>
      <c r="T136" s="215">
        <v>155</v>
      </c>
      <c r="U136" s="215">
        <v>16</v>
      </c>
      <c r="V136" s="6"/>
      <c r="W136" s="6"/>
      <c r="X136" s="6"/>
      <c r="Y136" s="6"/>
      <c r="Z136" s="11">
        <f t="shared" si="32"/>
        <v>10634</v>
      </c>
      <c r="AA136" s="11"/>
      <c r="AB136" s="11"/>
      <c r="AC136" s="11"/>
      <c r="AD136" s="11">
        <f t="shared" si="33"/>
        <v>778</v>
      </c>
      <c r="AE136" s="11">
        <f t="shared" si="28"/>
        <v>155</v>
      </c>
      <c r="AF136" s="11">
        <f t="shared" si="29"/>
        <v>16</v>
      </c>
      <c r="AG136" s="11">
        <f t="shared" si="22"/>
        <v>307.85714285714283</v>
      </c>
      <c r="AH136" s="11">
        <f t="shared" si="23"/>
        <v>18.714285714285715</v>
      </c>
      <c r="AI136" s="6">
        <f t="shared" si="24"/>
        <v>1008.715024262654</v>
      </c>
      <c r="AJ136" s="6">
        <f t="shared" si="30"/>
        <v>11008.715024262654</v>
      </c>
      <c r="AK136" s="6">
        <f t="shared" si="25"/>
        <v>50.846978902162277</v>
      </c>
      <c r="AL136" s="6">
        <f t="shared" si="31"/>
        <v>300.84697890216228</v>
      </c>
      <c r="AM136" s="2"/>
      <c r="AN136" s="2"/>
      <c r="AO136" s="2"/>
      <c r="AP136" s="2"/>
      <c r="AQ136" s="30">
        <f t="shared" si="26"/>
        <v>43932</v>
      </c>
    </row>
    <row r="137" spans="1:43">
      <c r="A137">
        <f>Calcs!A187</f>
        <v>164</v>
      </c>
      <c r="B137" s="30">
        <f>Calcs!B187</f>
        <v>43933</v>
      </c>
      <c r="C137" s="6">
        <f>MAX(1,Calcs!AM187)</f>
        <v>16401.532256400918</v>
      </c>
      <c r="D137" s="6">
        <f>MAX(1,Calcs!BA187)</f>
        <v>309.47673318321358</v>
      </c>
      <c r="E137" s="6">
        <f>MAX(1,Calcs!BB187)</f>
        <v>117817.28395522821</v>
      </c>
      <c r="F137" s="6">
        <f>MAX(1,Calcs!AZ187)</f>
        <v>11924.43704002171</v>
      </c>
      <c r="G137" s="6">
        <f t="shared" si="20"/>
        <v>11924.43704002171</v>
      </c>
      <c r="H137" s="6">
        <f>MAX(1,Calcs!AP187)</f>
        <v>20.406397320142933</v>
      </c>
      <c r="I137" s="6">
        <f>MAX(1,Calcs!AO187)</f>
        <v>847.44992169542786</v>
      </c>
      <c r="J137" s="6">
        <f t="shared" si="21"/>
        <v>847.44992169542786</v>
      </c>
      <c r="K137" s="6">
        <f>MAX(1,Calcs!BE187)</f>
        <v>1</v>
      </c>
      <c r="L137" s="6">
        <f>MAX(1,Calcs!BF187)</f>
        <v>1</v>
      </c>
      <c r="M137" s="33">
        <f>Calcs!G187</f>
        <v>0.82</v>
      </c>
      <c r="N137" s="180">
        <f>Calcs!BI187</f>
        <v>0.98440225968835482</v>
      </c>
      <c r="O137" s="33">
        <f t="shared" si="27"/>
        <v>0.80720985294445091</v>
      </c>
      <c r="P137" s="33"/>
      <c r="Q137" s="33"/>
      <c r="R137" s="33"/>
      <c r="S137" s="30">
        <f t="shared" si="34"/>
        <v>43933</v>
      </c>
      <c r="T137" s="215">
        <v>89</v>
      </c>
      <c r="U137" s="215">
        <v>7</v>
      </c>
      <c r="V137" s="6"/>
      <c r="W137" s="6"/>
      <c r="X137" s="6"/>
      <c r="Y137" s="6"/>
      <c r="Z137" s="11">
        <f t="shared" si="32"/>
        <v>10723</v>
      </c>
      <c r="AA137" s="11"/>
      <c r="AB137" s="11"/>
      <c r="AC137" s="11"/>
      <c r="AD137" s="11">
        <f t="shared" si="33"/>
        <v>785</v>
      </c>
      <c r="AE137" s="11">
        <f t="shared" si="28"/>
        <v>89</v>
      </c>
      <c r="AF137" s="11">
        <f t="shared" si="29"/>
        <v>7</v>
      </c>
      <c r="AG137" s="11">
        <f t="shared" si="22"/>
        <v>296.14285714285717</v>
      </c>
      <c r="AH137" s="11">
        <f t="shared" si="23"/>
        <v>18</v>
      </c>
      <c r="AI137" s="6">
        <f t="shared" si="24"/>
        <v>1201.4370400217103</v>
      </c>
      <c r="AJ137" s="6">
        <f t="shared" si="30"/>
        <v>11201.43704002171</v>
      </c>
      <c r="AK137" s="6">
        <f t="shared" si="25"/>
        <v>62.449921695427861</v>
      </c>
      <c r="AL137" s="6">
        <f t="shared" si="31"/>
        <v>312.44992169542786</v>
      </c>
      <c r="AM137" s="2"/>
      <c r="AN137" s="2"/>
      <c r="AO137" s="2"/>
      <c r="AP137" s="2"/>
      <c r="AQ137" s="30">
        <f t="shared" si="26"/>
        <v>43933</v>
      </c>
    </row>
    <row r="138" spans="1:43">
      <c r="A138">
        <f>Calcs!A188</f>
        <v>165</v>
      </c>
      <c r="B138" s="30">
        <f>Calcs!B188</f>
        <v>43934</v>
      </c>
      <c r="C138" s="6">
        <f>MAX(1,Calcs!AM188)</f>
        <v>15884.588320829245</v>
      </c>
      <c r="D138" s="6">
        <f>MAX(1,Calcs!BA188)</f>
        <v>299.98716105889719</v>
      </c>
      <c r="E138" s="6">
        <f>MAX(1,Calcs!BB188)</f>
        <v>119716.15661917692</v>
      </c>
      <c r="F138" s="6">
        <f>MAX(1,Calcs!AZ188)</f>
        <v>12197.575398397652</v>
      </c>
      <c r="G138" s="6">
        <f t="shared" si="20"/>
        <v>12197.575398397652</v>
      </c>
      <c r="H138" s="6">
        <f>MAX(1,Calcs!AP188)</f>
        <v>19.836502167571261</v>
      </c>
      <c r="I138" s="6">
        <f>MAX(1,Calcs!AO188)</f>
        <v>865.46392684900491</v>
      </c>
      <c r="J138" s="6">
        <f t="shared" si="21"/>
        <v>865.46392684900491</v>
      </c>
      <c r="K138" s="6">
        <f>MAX(1,Calcs!BE188)</f>
        <v>1</v>
      </c>
      <c r="L138" s="6">
        <f>MAX(1,Calcs!BF188)</f>
        <v>1</v>
      </c>
      <c r="M138" s="33">
        <f>Calcs!G188</f>
        <v>0.82</v>
      </c>
      <c r="N138" s="180">
        <f>Calcs!BI188</f>
        <v>0.98415141212354307</v>
      </c>
      <c r="O138" s="33">
        <f t="shared" si="27"/>
        <v>0.80700415794130531</v>
      </c>
      <c r="P138" s="33"/>
      <c r="Q138" s="33"/>
      <c r="R138" s="33"/>
      <c r="S138" s="30">
        <f t="shared" si="34"/>
        <v>43934</v>
      </c>
      <c r="T138" s="215">
        <v>374</v>
      </c>
      <c r="U138" s="215">
        <v>22</v>
      </c>
      <c r="V138" s="6"/>
      <c r="W138" s="6"/>
      <c r="X138" s="6"/>
      <c r="Y138" s="6"/>
      <c r="Z138" s="11">
        <f t="shared" si="32"/>
        <v>11097</v>
      </c>
      <c r="AA138" s="11"/>
      <c r="AB138" s="11"/>
      <c r="AC138" s="11"/>
      <c r="AD138" s="11">
        <f t="shared" si="33"/>
        <v>807</v>
      </c>
      <c r="AE138" s="11">
        <f t="shared" si="28"/>
        <v>374</v>
      </c>
      <c r="AF138" s="11">
        <f t="shared" si="29"/>
        <v>22</v>
      </c>
      <c r="AG138" s="11">
        <f t="shared" si="22"/>
        <v>293</v>
      </c>
      <c r="AH138" s="11">
        <f t="shared" si="23"/>
        <v>18.428571428571427</v>
      </c>
      <c r="AI138" s="6">
        <f t="shared" si="24"/>
        <v>1100.575398397652</v>
      </c>
      <c r="AJ138" s="6">
        <f t="shared" si="30"/>
        <v>11100.575398397652</v>
      </c>
      <c r="AK138" s="6">
        <f t="shared" si="25"/>
        <v>58.463926849004906</v>
      </c>
      <c r="AL138" s="6">
        <f t="shared" si="31"/>
        <v>308.46392684900491</v>
      </c>
      <c r="AM138" s="2"/>
      <c r="AN138" s="2"/>
      <c r="AO138" s="2"/>
      <c r="AP138" s="2"/>
      <c r="AQ138" s="30">
        <f t="shared" si="26"/>
        <v>43934</v>
      </c>
    </row>
    <row r="139" spans="1:43">
      <c r="A139">
        <f>Calcs!A189</f>
        <v>166</v>
      </c>
      <c r="B139" s="30">
        <f>Calcs!B189</f>
        <v>43935</v>
      </c>
      <c r="C139" s="6">
        <f>MAX(1,Calcs!AM189)</f>
        <v>15415.820966998848</v>
      </c>
      <c r="D139" s="6">
        <f>MAX(1,Calcs!BA189)</f>
        <v>291.03273177541865</v>
      </c>
      <c r="E139" s="6">
        <f>MAX(1,Calcs!BB189)</f>
        <v>121557.18149888972</v>
      </c>
      <c r="F139" s="6">
        <f>MAX(1,Calcs!AZ189)</f>
        <v>12462.325125466416</v>
      </c>
      <c r="G139" s="6">
        <f t="shared" si="20"/>
        <v>12462.325125466416</v>
      </c>
      <c r="H139" s="6">
        <f>MAX(1,Calcs!AP189)</f>
        <v>19.256436277815492</v>
      </c>
      <c r="I139" s="6">
        <f>MAX(1,Calcs!AO189)</f>
        <v>882.97262681567508</v>
      </c>
      <c r="J139" s="6">
        <f t="shared" si="21"/>
        <v>882.97262681567508</v>
      </c>
      <c r="K139" s="6">
        <f>MAX(1,Calcs!BE189)</f>
        <v>1</v>
      </c>
      <c r="L139" s="6">
        <f>MAX(1,Calcs!BF189)</f>
        <v>1</v>
      </c>
      <c r="M139" s="33">
        <f>Calcs!G189</f>
        <v>0.82</v>
      </c>
      <c r="N139" s="180">
        <f>Calcs!BI189</f>
        <v>0.98390821100249659</v>
      </c>
      <c r="O139" s="33">
        <f t="shared" si="27"/>
        <v>0.80680473302204714</v>
      </c>
      <c r="P139" s="33"/>
      <c r="Q139" s="33"/>
      <c r="R139" s="33"/>
      <c r="S139" s="30">
        <f t="shared" si="34"/>
        <v>43935</v>
      </c>
      <c r="T139" s="215">
        <v>305</v>
      </c>
      <c r="U139" s="215">
        <v>22</v>
      </c>
      <c r="V139" s="6"/>
      <c r="W139" s="6"/>
      <c r="X139" s="6"/>
      <c r="Y139" s="6"/>
      <c r="Z139" s="11">
        <f t="shared" si="32"/>
        <v>11402</v>
      </c>
      <c r="AA139" s="11"/>
      <c r="AB139" s="11"/>
      <c r="AC139" s="11"/>
      <c r="AD139" s="11">
        <f t="shared" si="33"/>
        <v>829</v>
      </c>
      <c r="AE139" s="11">
        <f t="shared" si="28"/>
        <v>305</v>
      </c>
      <c r="AF139" s="11">
        <f t="shared" si="29"/>
        <v>22</v>
      </c>
      <c r="AG139" s="11">
        <f t="shared" si="22"/>
        <v>277.42857142857144</v>
      </c>
      <c r="AH139" s="11">
        <f t="shared" si="23"/>
        <v>18.571428571428573</v>
      </c>
      <c r="AI139" s="6">
        <f t="shared" si="24"/>
        <v>1060.3251254664156</v>
      </c>
      <c r="AJ139" s="6">
        <f t="shared" si="30"/>
        <v>11060.325125466416</v>
      </c>
      <c r="AK139" s="6">
        <f t="shared" si="25"/>
        <v>53.972626815675085</v>
      </c>
      <c r="AL139" s="6">
        <f t="shared" si="31"/>
        <v>303.97262681567508</v>
      </c>
      <c r="AM139" s="2"/>
      <c r="AN139" s="2"/>
      <c r="AO139" s="2"/>
      <c r="AP139" s="2"/>
      <c r="AQ139" s="30">
        <f t="shared" si="26"/>
        <v>43935</v>
      </c>
    </row>
    <row r="140" spans="1:43">
      <c r="A140">
        <f>Calcs!A190</f>
        <v>167</v>
      </c>
      <c r="B140" s="30">
        <f>Calcs!B190</f>
        <v>43936</v>
      </c>
      <c r="C140" s="6">
        <f>MAX(1,Calcs!AM190)</f>
        <v>14952.810494731915</v>
      </c>
      <c r="D140" s="6">
        <f>MAX(1,Calcs!BA190)</f>
        <v>282.20431234772849</v>
      </c>
      <c r="E140" s="6">
        <f>MAX(1,Calcs!BB190)</f>
        <v>123342.64957357275</v>
      </c>
      <c r="F140" s="6">
        <f>MAX(1,Calcs!AZ190)</f>
        <v>12719.139801391981</v>
      </c>
      <c r="G140" s="6">
        <f t="shared" si="20"/>
        <v>12719.139801391981</v>
      </c>
      <c r="H140" s="6">
        <f>MAX(1,Calcs!AP190)</f>
        <v>18.675350315547721</v>
      </c>
      <c r="I140" s="6">
        <f>MAX(1,Calcs!AO190)</f>
        <v>899.96726622169422</v>
      </c>
      <c r="J140" s="6">
        <f t="shared" si="21"/>
        <v>899.96726622169422</v>
      </c>
      <c r="K140" s="6">
        <f>MAX(1,Calcs!BE190)</f>
        <v>1</v>
      </c>
      <c r="L140" s="6">
        <f>MAX(1,Calcs!BF190)</f>
        <v>1</v>
      </c>
      <c r="M140" s="33">
        <f>Calcs!G190</f>
        <v>0.82</v>
      </c>
      <c r="N140" s="180">
        <f>Calcs!BI190</f>
        <v>0.98367234977892204</v>
      </c>
      <c r="O140" s="33">
        <f t="shared" si="27"/>
        <v>0.80661132681871606</v>
      </c>
      <c r="P140" s="33"/>
      <c r="Q140" s="33"/>
      <c r="R140" s="33"/>
      <c r="S140" s="30">
        <f t="shared" si="34"/>
        <v>43936</v>
      </c>
      <c r="T140" s="215">
        <v>330</v>
      </c>
      <c r="U140" s="215">
        <v>20</v>
      </c>
      <c r="V140" s="6"/>
      <c r="W140" s="6"/>
      <c r="X140" s="6"/>
      <c r="Y140" s="6"/>
      <c r="Z140" s="11">
        <f t="shared" si="32"/>
        <v>11732</v>
      </c>
      <c r="AA140" s="11"/>
      <c r="AB140" s="11"/>
      <c r="AC140" s="11"/>
      <c r="AD140" s="11">
        <f t="shared" si="33"/>
        <v>849</v>
      </c>
      <c r="AE140" s="11">
        <f t="shared" si="28"/>
        <v>330</v>
      </c>
      <c r="AF140" s="11">
        <f t="shared" si="29"/>
        <v>20</v>
      </c>
      <c r="AG140" s="11">
        <f t="shared" si="22"/>
        <v>275.14285714285717</v>
      </c>
      <c r="AH140" s="11">
        <f t="shared" si="23"/>
        <v>17.857142857142858</v>
      </c>
      <c r="AI140" s="6">
        <f t="shared" si="24"/>
        <v>987.13980139198065</v>
      </c>
      <c r="AJ140" s="6">
        <f t="shared" si="30"/>
        <v>10987.139801391981</v>
      </c>
      <c r="AK140" s="6">
        <f t="shared" si="25"/>
        <v>50.967266221694217</v>
      </c>
      <c r="AL140" s="6">
        <f t="shared" si="31"/>
        <v>300.96726622169422</v>
      </c>
      <c r="AM140" s="2"/>
      <c r="AN140" s="2"/>
      <c r="AO140" s="2"/>
      <c r="AP140" s="2"/>
      <c r="AQ140" s="30">
        <f t="shared" si="26"/>
        <v>43936</v>
      </c>
    </row>
    <row r="141" spans="1:43">
      <c r="A141">
        <f>Calcs!A191</f>
        <v>168</v>
      </c>
      <c r="B141" s="30">
        <f>Calcs!B191</f>
        <v>43937</v>
      </c>
      <c r="C141" s="6">
        <f>MAX(1,Calcs!AM191)</f>
        <v>14498.32056537286</v>
      </c>
      <c r="D141" s="6">
        <f>MAX(1,Calcs!BA191)</f>
        <v>273.60306220952981</v>
      </c>
      <c r="E141" s="6">
        <f>MAX(1,Calcs!BB191)</f>
        <v>125073.6321063832</v>
      </c>
      <c r="F141" s="6">
        <f>MAX(1,Calcs!AZ191)</f>
        <v>12968.130363279775</v>
      </c>
      <c r="G141" s="6">
        <f t="shared" si="20"/>
        <v>12968.130363279775</v>
      </c>
      <c r="H141" s="6">
        <f>MAX(1,Calcs!AP191)</f>
        <v>18.102035271139421</v>
      </c>
      <c r="I141" s="6">
        <f>MAX(1,Calcs!AO191)</f>
        <v>916.44708736232928</v>
      </c>
      <c r="J141" s="6">
        <f t="shared" si="21"/>
        <v>916.44708736232928</v>
      </c>
      <c r="K141" s="6">
        <f>MAX(1,Calcs!BE191)</f>
        <v>1</v>
      </c>
      <c r="L141" s="6">
        <f>MAX(1,Calcs!BF191)</f>
        <v>1</v>
      </c>
      <c r="M141" s="33">
        <f>Calcs!G191</f>
        <v>0.82</v>
      </c>
      <c r="N141" s="180">
        <f>Calcs!BI191</f>
        <v>0.98344368559931594</v>
      </c>
      <c r="O141" s="33">
        <f t="shared" si="27"/>
        <v>0.80642382219143904</v>
      </c>
      <c r="P141" s="33"/>
      <c r="Q141" s="33"/>
      <c r="R141" s="33"/>
      <c r="S141" s="30">
        <f t="shared" si="34"/>
        <v>43937</v>
      </c>
      <c r="T141" s="215">
        <v>310</v>
      </c>
      <c r="U141" s="215">
        <v>28</v>
      </c>
      <c r="V141" s="6"/>
      <c r="W141" s="6"/>
      <c r="X141" s="6"/>
      <c r="Y141" s="6"/>
      <c r="Z141" s="11">
        <f t="shared" si="32"/>
        <v>12042</v>
      </c>
      <c r="AA141" s="11"/>
      <c r="AB141" s="11"/>
      <c r="AC141" s="11"/>
      <c r="AD141" s="11">
        <f t="shared" si="33"/>
        <v>877</v>
      </c>
      <c r="AE141" s="11">
        <f t="shared" si="28"/>
        <v>310</v>
      </c>
      <c r="AF141" s="11">
        <f t="shared" si="29"/>
        <v>28</v>
      </c>
      <c r="AG141" s="11">
        <f t="shared" si="22"/>
        <v>267.42857142857144</v>
      </c>
      <c r="AH141" s="11">
        <f t="shared" si="23"/>
        <v>18.285714285714285</v>
      </c>
      <c r="AI141" s="6">
        <f t="shared" si="24"/>
        <v>926.13036327977534</v>
      </c>
      <c r="AJ141" s="6">
        <f t="shared" si="30"/>
        <v>10926.130363279775</v>
      </c>
      <c r="AK141" s="6">
        <f t="shared" si="25"/>
        <v>39.447087362329285</v>
      </c>
      <c r="AL141" s="6">
        <f t="shared" si="31"/>
        <v>289.44708736232928</v>
      </c>
      <c r="AM141" s="2"/>
      <c r="AN141" s="2"/>
      <c r="AO141" s="2"/>
      <c r="AP141" s="2"/>
      <c r="AQ141" s="30">
        <f t="shared" si="26"/>
        <v>43937</v>
      </c>
    </row>
    <row r="142" spans="1:43">
      <c r="A142">
        <f>Calcs!A192</f>
        <v>169</v>
      </c>
      <c r="B142" s="30">
        <f>Calcs!B192</f>
        <v>43938</v>
      </c>
      <c r="C142" s="6">
        <f>MAX(1,Calcs!AM192)</f>
        <v>14054.531255353977</v>
      </c>
      <c r="D142" s="6">
        <f>MAX(1,Calcs!BA192)</f>
        <v>280.47880303474034</v>
      </c>
      <c r="E142" s="6">
        <f>MAX(1,Calcs!BB192)</f>
        <v>126751.4729419387</v>
      </c>
      <c r="F142" s="6">
        <f>MAX(1,Calcs!AZ192)</f>
        <v>13315.831524686695</v>
      </c>
      <c r="G142" s="6">
        <f t="shared" si="20"/>
        <v>13315.831524686695</v>
      </c>
      <c r="H142" s="6">
        <f>MAX(1,Calcs!AP192)</f>
        <v>17.544147000645712</v>
      </c>
      <c r="I142" s="6">
        <f>MAX(1,Calcs!AO192)</f>
        <v>932.41897623731234</v>
      </c>
      <c r="J142" s="6">
        <f t="shared" si="21"/>
        <v>932.41897623731234</v>
      </c>
      <c r="K142" s="6">
        <f>MAX(1,Calcs!BE192)</f>
        <v>1</v>
      </c>
      <c r="L142" s="6">
        <f>MAX(1,Calcs!BF192)</f>
        <v>1</v>
      </c>
      <c r="M142" s="33">
        <f>Calcs!G192</f>
        <v>0.82</v>
      </c>
      <c r="N142" s="180">
        <f>Calcs!BI192</f>
        <v>0.98322204025950055</v>
      </c>
      <c r="O142" s="33">
        <f t="shared" si="27"/>
        <v>0.80624207301279038</v>
      </c>
      <c r="P142" s="33"/>
      <c r="Q142" s="33"/>
      <c r="R142" s="33"/>
      <c r="S142" s="30">
        <f t="shared" si="34"/>
        <v>43938</v>
      </c>
      <c r="T142" s="215">
        <v>350</v>
      </c>
      <c r="U142" s="215">
        <v>21</v>
      </c>
      <c r="V142" s="6"/>
      <c r="W142" s="6"/>
      <c r="X142" s="6"/>
      <c r="Y142" s="6"/>
      <c r="Z142" s="11">
        <f t="shared" si="32"/>
        <v>12392</v>
      </c>
      <c r="AA142" s="11"/>
      <c r="AB142" s="11"/>
      <c r="AC142" s="11"/>
      <c r="AD142" s="11">
        <f t="shared" si="33"/>
        <v>898</v>
      </c>
      <c r="AE142" s="11">
        <f t="shared" si="28"/>
        <v>350</v>
      </c>
      <c r="AF142" s="11">
        <f t="shared" si="29"/>
        <v>21</v>
      </c>
      <c r="AG142" s="11">
        <f t="shared" si="22"/>
        <v>273.28571428571428</v>
      </c>
      <c r="AH142" s="11">
        <f t="shared" si="23"/>
        <v>19.428571428571427</v>
      </c>
      <c r="AI142" s="6">
        <f t="shared" si="24"/>
        <v>923.83152468669505</v>
      </c>
      <c r="AJ142" s="6">
        <f t="shared" si="30"/>
        <v>10923.831524686695</v>
      </c>
      <c r="AK142" s="6">
        <f t="shared" si="25"/>
        <v>34.418976237312336</v>
      </c>
      <c r="AL142" s="6">
        <f t="shared" si="31"/>
        <v>284.41897623731234</v>
      </c>
      <c r="AM142" s="2"/>
      <c r="AN142" s="2"/>
      <c r="AO142" s="2"/>
      <c r="AP142" s="2"/>
      <c r="AQ142" s="30">
        <f t="shared" si="26"/>
        <v>43938</v>
      </c>
    </row>
    <row r="143" spans="1:43">
      <c r="A143">
        <f>Calcs!A193</f>
        <v>170</v>
      </c>
      <c r="B143" s="30">
        <f>Calcs!B193</f>
        <v>43939</v>
      </c>
      <c r="C143" s="6">
        <f>MAX(1,Calcs!AM193)</f>
        <v>13623.026611609941</v>
      </c>
      <c r="D143" s="6">
        <f>MAX(1,Calcs!BA193)</f>
        <v>287.17123870634015</v>
      </c>
      <c r="E143" s="6">
        <f>MAX(1,Calcs!BB193)</f>
        <v>128377.69636080807</v>
      </c>
      <c r="F143" s="6">
        <f>MAX(1,Calcs!AZ193)</f>
        <v>13652.913695207035</v>
      </c>
      <c r="G143" s="6">
        <f t="shared" si="20"/>
        <v>13652.913695207035</v>
      </c>
      <c r="H143" s="6">
        <f>MAX(1,Calcs!AP193)</f>
        <v>17.007065002520303</v>
      </c>
      <c r="I143" s="6">
        <f>MAX(1,Calcs!AO193)</f>
        <v>947.89643391980439</v>
      </c>
      <c r="J143" s="6">
        <f t="shared" si="21"/>
        <v>947.89643391980439</v>
      </c>
      <c r="K143" s="6">
        <f>MAX(1,Calcs!BE193)</f>
        <v>1</v>
      </c>
      <c r="L143" s="6">
        <f>MAX(1,Calcs!BF193)</f>
        <v>1</v>
      </c>
      <c r="M143" s="33">
        <f>Calcs!G193</f>
        <v>0.82</v>
      </c>
      <c r="N143" s="180">
        <f>Calcs!BI193</f>
        <v>0.98300721235604027</v>
      </c>
      <c r="O143" s="33">
        <f t="shared" si="27"/>
        <v>0.80606591413195294</v>
      </c>
      <c r="P143" s="33"/>
      <c r="Q143" s="33"/>
      <c r="R143" s="33"/>
      <c r="S143" s="30">
        <f t="shared" si="34"/>
        <v>43939</v>
      </c>
      <c r="T143" s="215">
        <v>174</v>
      </c>
      <c r="U143" s="215">
        <v>7</v>
      </c>
      <c r="V143" s="6"/>
      <c r="W143" s="6"/>
      <c r="X143" s="6"/>
      <c r="Y143" s="6"/>
      <c r="Z143" s="11">
        <f t="shared" si="32"/>
        <v>12566</v>
      </c>
      <c r="AA143" s="11"/>
      <c r="AB143" s="11"/>
      <c r="AC143" s="11"/>
      <c r="AD143" s="11">
        <f t="shared" si="33"/>
        <v>905</v>
      </c>
      <c r="AE143" s="11">
        <f t="shared" si="28"/>
        <v>174</v>
      </c>
      <c r="AF143" s="11">
        <f t="shared" si="29"/>
        <v>7</v>
      </c>
      <c r="AG143" s="11">
        <f t="shared" si="22"/>
        <v>276</v>
      </c>
      <c r="AH143" s="11">
        <f t="shared" si="23"/>
        <v>18.142857142857142</v>
      </c>
      <c r="AI143" s="6">
        <f t="shared" si="24"/>
        <v>1086.9136952070348</v>
      </c>
      <c r="AJ143" s="6">
        <f t="shared" si="30"/>
        <v>11086.913695207035</v>
      </c>
      <c r="AK143" s="6">
        <f t="shared" si="25"/>
        <v>42.896433919804394</v>
      </c>
      <c r="AL143" s="6">
        <f t="shared" si="31"/>
        <v>292.89643391980439</v>
      </c>
      <c r="AM143" s="2"/>
      <c r="AN143" s="2"/>
      <c r="AO143" s="2"/>
      <c r="AP143" s="2"/>
      <c r="AQ143" s="30">
        <f t="shared" si="26"/>
        <v>43939</v>
      </c>
    </row>
    <row r="144" spans="1:43">
      <c r="A144">
        <f>Calcs!A194</f>
        <v>171</v>
      </c>
      <c r="B144" s="30">
        <f>Calcs!B194</f>
        <v>43940</v>
      </c>
      <c r="C144" s="6">
        <f>MAX(1,Calcs!AM194)</f>
        <v>13204.818074151848</v>
      </c>
      <c r="D144" s="6">
        <f>MAX(1,Calcs!BA194)</f>
        <v>293.61865372911728</v>
      </c>
      <c r="E144" s="6">
        <f>MAX(1,Calcs!BB194)</f>
        <v>129953.90969358431</v>
      </c>
      <c r="F144" s="6">
        <f>MAX(1,Calcs!AZ194)</f>
        <v>13979.767616125531</v>
      </c>
      <c r="G144" s="6">
        <f t="shared" si="20"/>
        <v>13979.767616125531</v>
      </c>
      <c r="H144" s="6">
        <f>MAX(1,Calcs!AP194)</f>
        <v>16.492515181367335</v>
      </c>
      <c r="I144" s="6">
        <f>MAX(1,Calcs!AO194)</f>
        <v>962.8975279649992</v>
      </c>
      <c r="J144" s="6">
        <f t="shared" si="21"/>
        <v>962.8975279649992</v>
      </c>
      <c r="K144" s="6">
        <f>MAX(1,Calcs!BE194)</f>
        <v>1</v>
      </c>
      <c r="L144" s="6">
        <f>MAX(1,Calcs!BF194)</f>
        <v>1</v>
      </c>
      <c r="M144" s="33">
        <f>Calcs!G194</f>
        <v>0.82</v>
      </c>
      <c r="N144" s="180">
        <f>Calcs!BI194</f>
        <v>0.98279899000325022</v>
      </c>
      <c r="O144" s="33">
        <f t="shared" si="27"/>
        <v>0.80589517180266512</v>
      </c>
      <c r="P144" s="33"/>
      <c r="Q144" s="33"/>
      <c r="R144" s="33"/>
      <c r="S144" s="30">
        <f t="shared" si="34"/>
        <v>43940</v>
      </c>
      <c r="T144" s="215">
        <v>97</v>
      </c>
      <c r="U144" s="215">
        <v>7</v>
      </c>
      <c r="V144" s="6"/>
      <c r="W144" s="6"/>
      <c r="X144" s="6"/>
      <c r="Y144" s="6"/>
      <c r="Z144" s="11">
        <f t="shared" si="32"/>
        <v>12663</v>
      </c>
      <c r="AA144" s="11"/>
      <c r="AB144" s="11"/>
      <c r="AC144" s="11"/>
      <c r="AD144" s="11">
        <f t="shared" si="33"/>
        <v>912</v>
      </c>
      <c r="AE144" s="11">
        <f t="shared" si="28"/>
        <v>97</v>
      </c>
      <c r="AF144" s="11">
        <f t="shared" si="29"/>
        <v>7</v>
      </c>
      <c r="AG144" s="11">
        <f t="shared" si="22"/>
        <v>277.14285714285717</v>
      </c>
      <c r="AH144" s="11">
        <f t="shared" si="23"/>
        <v>18.142857142857142</v>
      </c>
      <c r="AI144" s="6">
        <f t="shared" si="24"/>
        <v>1316.7676161255313</v>
      </c>
      <c r="AJ144" s="6">
        <f t="shared" si="30"/>
        <v>11316.767616125531</v>
      </c>
      <c r="AK144" s="6">
        <f t="shared" si="25"/>
        <v>50.897527964999199</v>
      </c>
      <c r="AL144" s="6">
        <f t="shared" si="31"/>
        <v>300.8975279649992</v>
      </c>
      <c r="AM144" s="2"/>
      <c r="AN144" s="2"/>
      <c r="AO144" s="2"/>
      <c r="AP144" s="2"/>
      <c r="AQ144" s="30">
        <f t="shared" si="26"/>
        <v>43940</v>
      </c>
    </row>
    <row r="145" spans="1:43">
      <c r="A145">
        <f>Calcs!A195</f>
        <v>172</v>
      </c>
      <c r="B145" s="30">
        <f>Calcs!B195</f>
        <v>43941</v>
      </c>
      <c r="C145" s="6">
        <f>MAX(1,Calcs!AM195)</f>
        <v>12800.527161445436</v>
      </c>
      <c r="D145" s="6">
        <f>MAX(1,Calcs!BA195)</f>
        <v>299.10524654715744</v>
      </c>
      <c r="E145" s="6">
        <f>MAX(1,Calcs!BB195)</f>
        <v>131481.71070766711</v>
      </c>
      <c r="F145" s="6">
        <f>MAX(1,Calcs!AZ195)</f>
        <v>14291.312124227754</v>
      </c>
      <c r="G145" s="6">
        <f t="shared" si="20"/>
        <v>14291.312124227754</v>
      </c>
      <c r="H145" s="6">
        <f>MAX(1,Calcs!AP195)</f>
        <v>15.996813952246498</v>
      </c>
      <c r="I145" s="6">
        <f>MAX(1,Calcs!AO195)</f>
        <v>977.44162451473039</v>
      </c>
      <c r="J145" s="6">
        <f t="shared" si="21"/>
        <v>977.44162451473039</v>
      </c>
      <c r="K145" s="6">
        <f>MAX(1,Calcs!BE195)</f>
        <v>1</v>
      </c>
      <c r="L145" s="6">
        <f>MAX(1,Calcs!BF195)</f>
        <v>1</v>
      </c>
      <c r="M145" s="33">
        <f>Calcs!G195</f>
        <v>0.82</v>
      </c>
      <c r="N145" s="180">
        <f>Calcs!BI195</f>
        <v>0.98259716275457865</v>
      </c>
      <c r="O145" s="33">
        <f t="shared" si="27"/>
        <v>0.80572967345875446</v>
      </c>
      <c r="P145" s="33"/>
      <c r="Q145" s="33"/>
      <c r="R145" s="33"/>
      <c r="S145" s="30">
        <f t="shared" si="34"/>
        <v>43941</v>
      </c>
      <c r="T145" s="215">
        <v>335</v>
      </c>
      <c r="U145" s="215">
        <v>16</v>
      </c>
      <c r="V145" s="6"/>
      <c r="W145" s="6"/>
      <c r="X145" s="6"/>
      <c r="Y145" s="6"/>
      <c r="Z145" s="11">
        <f t="shared" si="32"/>
        <v>12998</v>
      </c>
      <c r="AA145" s="11"/>
      <c r="AB145" s="11"/>
      <c r="AC145" s="11"/>
      <c r="AD145" s="11">
        <f t="shared" si="33"/>
        <v>928</v>
      </c>
      <c r="AE145" s="11">
        <f t="shared" si="28"/>
        <v>335</v>
      </c>
      <c r="AF145" s="11">
        <f t="shared" si="29"/>
        <v>16</v>
      </c>
      <c r="AG145" s="11">
        <f t="shared" si="22"/>
        <v>271.57142857142856</v>
      </c>
      <c r="AH145" s="11">
        <f t="shared" si="23"/>
        <v>17.285714285714285</v>
      </c>
      <c r="AI145" s="6">
        <f t="shared" si="24"/>
        <v>1293.3121242277539</v>
      </c>
      <c r="AJ145" s="6">
        <f t="shared" si="30"/>
        <v>11293.312124227754</v>
      </c>
      <c r="AK145" s="6">
        <f t="shared" si="25"/>
        <v>49.441624514730393</v>
      </c>
      <c r="AL145" s="6">
        <f t="shared" si="31"/>
        <v>299.44162451473039</v>
      </c>
      <c r="AM145" s="2"/>
      <c r="AN145" s="2"/>
      <c r="AO145" s="2"/>
      <c r="AP145" s="2"/>
      <c r="AQ145" s="30">
        <f t="shared" si="26"/>
        <v>43941</v>
      </c>
    </row>
    <row r="146" spans="1:43">
      <c r="A146">
        <f>Calcs!A196</f>
        <v>173</v>
      </c>
      <c r="B146" s="30">
        <f>Calcs!B196</f>
        <v>43942</v>
      </c>
      <c r="C146" s="6">
        <f>MAX(1,Calcs!AM196)</f>
        <v>12410.5385911302</v>
      </c>
      <c r="D146" s="6">
        <f>MAX(1,Calcs!BA196)</f>
        <v>304.42595644798712</v>
      </c>
      <c r="E146" s="6">
        <f>MAX(1,Calcs!BB196)</f>
        <v>132962.6169166551</v>
      </c>
      <c r="F146" s="6">
        <f>MAX(1,Calcs!AZ196)</f>
        <v>14593.306820602325</v>
      </c>
      <c r="G146" s="6">
        <f t="shared" si="20"/>
        <v>14593.306820602325</v>
      </c>
      <c r="H146" s="6">
        <f>MAX(1,Calcs!AP196)</f>
        <v>15.510599355578734</v>
      </c>
      <c r="I146" s="6">
        <f>MAX(1,Calcs!AO196)</f>
        <v>991.54682230472622</v>
      </c>
      <c r="J146" s="6">
        <f t="shared" si="21"/>
        <v>991.54682230472622</v>
      </c>
      <c r="K146" s="6">
        <f>MAX(1,Calcs!BE196)</f>
        <v>1</v>
      </c>
      <c r="L146" s="6">
        <f>MAX(1,Calcs!BF196)</f>
        <v>1</v>
      </c>
      <c r="M146" s="33">
        <f>Calcs!G196</f>
        <v>0.82</v>
      </c>
      <c r="N146" s="180">
        <f>Calcs!BI196</f>
        <v>0.98240153069324421</v>
      </c>
      <c r="O146" s="33">
        <f t="shared" si="27"/>
        <v>0.80556925516846023</v>
      </c>
      <c r="P146" s="33"/>
      <c r="Q146" s="33"/>
      <c r="R146" s="33"/>
      <c r="S146" s="30">
        <f t="shared" si="34"/>
        <v>43942</v>
      </c>
      <c r="T146" s="215">
        <v>271</v>
      </c>
      <c r="U146" s="215">
        <v>17</v>
      </c>
      <c r="V146" s="6"/>
      <c r="W146" s="6"/>
      <c r="X146" s="6"/>
      <c r="Y146" s="6"/>
      <c r="Z146" s="11">
        <f t="shared" si="32"/>
        <v>13269</v>
      </c>
      <c r="AA146" s="11"/>
      <c r="AB146" s="11"/>
      <c r="AC146" s="11"/>
      <c r="AD146" s="11">
        <f t="shared" si="33"/>
        <v>945</v>
      </c>
      <c r="AE146" s="11">
        <f t="shared" si="28"/>
        <v>271</v>
      </c>
      <c r="AF146" s="11">
        <f t="shared" si="29"/>
        <v>17</v>
      </c>
      <c r="AG146" s="11">
        <f t="shared" si="22"/>
        <v>266.71428571428572</v>
      </c>
      <c r="AH146" s="11">
        <f t="shared" si="23"/>
        <v>16.571428571428573</v>
      </c>
      <c r="AI146" s="6">
        <f t="shared" si="24"/>
        <v>1324.3068206023254</v>
      </c>
      <c r="AJ146" s="6">
        <f t="shared" si="30"/>
        <v>11324.306820602325</v>
      </c>
      <c r="AK146" s="6">
        <f t="shared" si="25"/>
        <v>46.54682230472622</v>
      </c>
      <c r="AL146" s="6">
        <f t="shared" si="31"/>
        <v>296.54682230472622</v>
      </c>
      <c r="AM146" s="2"/>
      <c r="AN146" s="2"/>
      <c r="AO146" s="2"/>
      <c r="AP146" s="2"/>
      <c r="AQ146" s="30">
        <f t="shared" si="26"/>
        <v>43942</v>
      </c>
    </row>
    <row r="147" spans="1:43">
      <c r="A147">
        <f>Calcs!A197</f>
        <v>174</v>
      </c>
      <c r="B147" s="30">
        <f>Calcs!B197</f>
        <v>43943</v>
      </c>
      <c r="C147" s="6">
        <f>MAX(1,Calcs!AM197)</f>
        <v>12030.592244987882</v>
      </c>
      <c r="D147" s="6">
        <f>MAX(1,Calcs!BA197)</f>
        <v>309.55807776816255</v>
      </c>
      <c r="E147" s="6">
        <f>MAX(1,Calcs!BB197)</f>
        <v>134398.036465782</v>
      </c>
      <c r="F147" s="6">
        <f>MAX(1,Calcs!AZ197)</f>
        <v>14886.046345769118</v>
      </c>
      <c r="G147" s="6">
        <f t="shared" si="20"/>
        <v>14886.046345769118</v>
      </c>
      <c r="H147" s="6">
        <f>MAX(1,Calcs!AP197)</f>
        <v>15.036331156033514</v>
      </c>
      <c r="I147" s="6">
        <f>MAX(1,Calcs!AO197)</f>
        <v>1005.2215843139288</v>
      </c>
      <c r="J147" s="6">
        <f t="shared" si="21"/>
        <v>1005.2215843139288</v>
      </c>
      <c r="K147" s="6">
        <f>MAX(1,Calcs!BE197)</f>
        <v>1</v>
      </c>
      <c r="L147" s="6">
        <f>MAX(1,Calcs!BF197)</f>
        <v>1</v>
      </c>
      <c r="M147" s="33">
        <f>Calcs!G197</f>
        <v>0.82</v>
      </c>
      <c r="N147" s="180">
        <f>Calcs!BI197</f>
        <v>0.9822119072191634</v>
      </c>
      <c r="O147" s="33">
        <f t="shared" si="27"/>
        <v>0.80541376391971398</v>
      </c>
      <c r="P147" s="33"/>
      <c r="Q147" s="33"/>
      <c r="R147" s="33"/>
      <c r="S147" s="30">
        <f t="shared" si="34"/>
        <v>43943</v>
      </c>
      <c r="T147" s="215">
        <v>285</v>
      </c>
      <c r="U147" s="215">
        <v>13</v>
      </c>
      <c r="V147" s="6"/>
      <c r="W147" s="6"/>
      <c r="X147" s="6"/>
      <c r="Y147" s="6"/>
      <c r="Z147" s="11">
        <f t="shared" si="32"/>
        <v>13554</v>
      </c>
      <c r="AA147" s="11"/>
      <c r="AB147" s="11"/>
      <c r="AC147" s="11"/>
      <c r="AD147" s="11">
        <f t="shared" si="33"/>
        <v>958</v>
      </c>
      <c r="AE147" s="11">
        <f t="shared" si="28"/>
        <v>285</v>
      </c>
      <c r="AF147" s="11">
        <f t="shared" si="29"/>
        <v>13</v>
      </c>
      <c r="AG147" s="11">
        <f t="shared" si="22"/>
        <v>260.28571428571428</v>
      </c>
      <c r="AH147" s="11">
        <f t="shared" si="23"/>
        <v>15.571428571428571</v>
      </c>
      <c r="AI147" s="6">
        <f t="shared" si="24"/>
        <v>1332.0463457691185</v>
      </c>
      <c r="AJ147" s="6">
        <f t="shared" si="30"/>
        <v>11332.046345769118</v>
      </c>
      <c r="AK147" s="6">
        <f t="shared" si="25"/>
        <v>47.221584313928815</v>
      </c>
      <c r="AL147" s="6">
        <f t="shared" si="31"/>
        <v>297.22158431392882</v>
      </c>
      <c r="AM147" s="2"/>
      <c r="AN147" s="2"/>
      <c r="AO147" s="2"/>
      <c r="AP147" s="2"/>
      <c r="AQ147" s="30">
        <f t="shared" si="26"/>
        <v>43943</v>
      </c>
    </row>
    <row r="148" spans="1:43">
      <c r="A148">
        <f>Calcs!A198</f>
        <v>175</v>
      </c>
      <c r="B148" s="30">
        <f>Calcs!B198</f>
        <v>43944</v>
      </c>
      <c r="C148" s="6">
        <f>MAX(1,Calcs!AM198)</f>
        <v>11661.224022180635</v>
      </c>
      <c r="D148" s="6">
        <f>MAX(1,Calcs!BA198)</f>
        <v>314.52384706932935</v>
      </c>
      <c r="E148" s="6">
        <f>MAX(1,Calcs!BB198)</f>
        <v>135789.24843487807</v>
      </c>
      <c r="F148" s="6">
        <f>MAX(1,Calcs!AZ198)</f>
        <v>15169.797292765081</v>
      </c>
      <c r="G148" s="6">
        <f t="shared" si="20"/>
        <v>15169.797292765081</v>
      </c>
      <c r="H148" s="6">
        <f>MAX(1,Calcs!AP198)</f>
        <v>14.575634221783989</v>
      </c>
      <c r="I148" s="6">
        <f>MAX(1,Calcs!AO198)</f>
        <v>1018.4765269148172</v>
      </c>
      <c r="J148" s="6">
        <f t="shared" si="21"/>
        <v>1018.4765269148172</v>
      </c>
      <c r="K148" s="6">
        <f>MAX(1,Calcs!BE198)</f>
        <v>1</v>
      </c>
      <c r="L148" s="6">
        <f>MAX(1,Calcs!BF198)</f>
        <v>1</v>
      </c>
      <c r="M148" s="33">
        <f>Calcs!G198</f>
        <v>0.82</v>
      </c>
      <c r="N148" s="180">
        <f>Calcs!BI198</f>
        <v>0.98202812322098576</v>
      </c>
      <c r="O148" s="33">
        <f t="shared" si="27"/>
        <v>0.80526306104120826</v>
      </c>
      <c r="P148" s="33"/>
      <c r="Q148" s="33"/>
      <c r="R148" s="33"/>
      <c r="S148" s="30">
        <f t="shared" si="34"/>
        <v>43944</v>
      </c>
      <c r="T148" s="215">
        <v>275</v>
      </c>
      <c r="U148" s="215">
        <v>13</v>
      </c>
      <c r="V148" s="6"/>
      <c r="W148" s="6"/>
      <c r="X148" s="6"/>
      <c r="Y148" s="6"/>
      <c r="Z148" s="11">
        <f t="shared" si="32"/>
        <v>13829</v>
      </c>
      <c r="AA148" s="11"/>
      <c r="AB148" s="11"/>
      <c r="AC148" s="11"/>
      <c r="AD148" s="11">
        <f t="shared" si="33"/>
        <v>971</v>
      </c>
      <c r="AE148" s="11">
        <f t="shared" si="28"/>
        <v>275</v>
      </c>
      <c r="AF148" s="11">
        <f t="shared" si="29"/>
        <v>13</v>
      </c>
      <c r="AG148" s="11">
        <f t="shared" si="22"/>
        <v>255.28571428571428</v>
      </c>
      <c r="AH148" s="11">
        <f t="shared" si="23"/>
        <v>13.428571428571429</v>
      </c>
      <c r="AI148" s="6">
        <f t="shared" si="24"/>
        <v>1340.7972927650808</v>
      </c>
      <c r="AJ148" s="6">
        <f t="shared" si="30"/>
        <v>11340.797292765081</v>
      </c>
      <c r="AK148" s="6">
        <f t="shared" si="25"/>
        <v>47.476526914817214</v>
      </c>
      <c r="AL148" s="6">
        <f t="shared" si="31"/>
        <v>297.47652691481721</v>
      </c>
      <c r="AM148" s="2"/>
      <c r="AN148" s="2"/>
      <c r="AO148" s="2"/>
      <c r="AP148" s="2"/>
      <c r="AQ148" s="30">
        <f t="shared" si="26"/>
        <v>43944</v>
      </c>
    </row>
    <row r="149" spans="1:43">
      <c r="A149">
        <f>Calcs!A199</f>
        <v>176</v>
      </c>
      <c r="B149" s="30">
        <f>Calcs!B199</f>
        <v>43945</v>
      </c>
      <c r="C149" s="6">
        <f>MAX(1,Calcs!AM199)</f>
        <v>11302.690021532888</v>
      </c>
      <c r="D149" s="6">
        <f>MAX(1,Calcs!BA199)</f>
        <v>304.14318478750414</v>
      </c>
      <c r="E149" s="6">
        <f>MAX(1,Calcs!BB199)</f>
        <v>137137.55793416925</v>
      </c>
      <c r="F149" s="6">
        <f>MAX(1,Calcs!AZ199)</f>
        <v>15444.833818199224</v>
      </c>
      <c r="G149" s="6">
        <f t="shared" si="20"/>
        <v>15444.833818199224</v>
      </c>
      <c r="H149" s="6">
        <f>MAX(1,Calcs!AP199)</f>
        <v>14.129245098081842</v>
      </c>
      <c r="I149" s="6">
        <f>MAX(1,Calcs!AO199)</f>
        <v>1031.3236919238852</v>
      </c>
      <c r="J149" s="6">
        <f t="shared" si="21"/>
        <v>1031.3236919238852</v>
      </c>
      <c r="K149" s="6">
        <f>MAX(1,Calcs!BE199)</f>
        <v>1</v>
      </c>
      <c r="L149" s="6">
        <f>MAX(1,Calcs!BF199)</f>
        <v>1</v>
      </c>
      <c r="M149" s="33">
        <f>Calcs!G199</f>
        <v>0.82</v>
      </c>
      <c r="N149" s="180">
        <f>Calcs!BI199</f>
        <v>0.98185000629856567</v>
      </c>
      <c r="O149" s="33">
        <f t="shared" si="27"/>
        <v>0.80511700516482376</v>
      </c>
      <c r="P149" s="33"/>
      <c r="Q149" s="33"/>
      <c r="R149" s="33"/>
      <c r="S149" s="30">
        <f t="shared" si="34"/>
        <v>43945</v>
      </c>
      <c r="T149" s="215">
        <v>350</v>
      </c>
      <c r="U149" s="215">
        <v>13</v>
      </c>
      <c r="V149" s="6"/>
      <c r="W149" s="6"/>
      <c r="X149" s="6"/>
      <c r="Y149" s="6"/>
      <c r="Z149" s="11">
        <f t="shared" si="32"/>
        <v>14179</v>
      </c>
      <c r="AA149" s="11"/>
      <c r="AB149" s="11"/>
      <c r="AC149" s="11"/>
      <c r="AD149" s="11">
        <f t="shared" si="33"/>
        <v>984</v>
      </c>
      <c r="AE149" s="11">
        <f t="shared" si="28"/>
        <v>350</v>
      </c>
      <c r="AF149" s="11">
        <f t="shared" si="29"/>
        <v>13</v>
      </c>
      <c r="AG149" s="11">
        <f t="shared" si="22"/>
        <v>255.28571428571428</v>
      </c>
      <c r="AH149" s="11">
        <f t="shared" si="23"/>
        <v>12.285714285714286</v>
      </c>
      <c r="AI149" s="6">
        <f t="shared" si="24"/>
        <v>1265.833818199224</v>
      </c>
      <c r="AJ149" s="6">
        <f t="shared" si="30"/>
        <v>11265.833818199224</v>
      </c>
      <c r="AK149" s="6">
        <f t="shared" si="25"/>
        <v>47.323691923885235</v>
      </c>
      <c r="AL149" s="6">
        <f t="shared" si="31"/>
        <v>297.32369192388524</v>
      </c>
      <c r="AM149" s="2"/>
      <c r="AN149" s="2"/>
      <c r="AO149" s="2"/>
      <c r="AP149" s="2"/>
      <c r="AQ149" s="30">
        <f t="shared" si="26"/>
        <v>43945</v>
      </c>
    </row>
    <row r="150" spans="1:43">
      <c r="A150">
        <f>Calcs!A200</f>
        <v>177</v>
      </c>
      <c r="B150" s="30">
        <f>Calcs!B200</f>
        <v>43946</v>
      </c>
      <c r="C150" s="6">
        <f>MAX(1,Calcs!AM200)</f>
        <v>10955.004342425484</v>
      </c>
      <c r="D150" s="6">
        <f>MAX(1,Calcs!BA200)</f>
        <v>294.07296360362517</v>
      </c>
      <c r="E150" s="6">
        <f>MAX(1,Calcs!BB200)</f>
        <v>138444.26529431131</v>
      </c>
      <c r="F150" s="6">
        <f>MAX(1,Calcs!AZ200)</f>
        <v>15711.424440432411</v>
      </c>
      <c r="G150" s="6">
        <f t="shared" si="20"/>
        <v>15711.424440432411</v>
      </c>
      <c r="H150" s="6">
        <f>MAX(1,Calcs!AP200)</f>
        <v>13.697049047573305</v>
      </c>
      <c r="I150" s="6">
        <f>MAX(1,Calcs!AO200)</f>
        <v>1043.7757772528175</v>
      </c>
      <c r="J150" s="6">
        <f t="shared" si="21"/>
        <v>1043.7757772528175</v>
      </c>
      <c r="K150" s="6">
        <f>MAX(1,Calcs!BE200)</f>
        <v>1</v>
      </c>
      <c r="L150" s="6">
        <f>MAX(1,Calcs!BF200)</f>
        <v>1</v>
      </c>
      <c r="M150" s="33">
        <f>Calcs!G200</f>
        <v>0.82</v>
      </c>
      <c r="N150" s="180">
        <f>Calcs!BI200</f>
        <v>0.98167738477079869</v>
      </c>
      <c r="O150" s="33">
        <f t="shared" si="27"/>
        <v>0.80497545551205485</v>
      </c>
      <c r="P150" s="33"/>
      <c r="Q150" s="33"/>
      <c r="R150" s="33"/>
      <c r="S150" s="30">
        <f t="shared" si="34"/>
        <v>43946</v>
      </c>
      <c r="T150" s="215">
        <v>166</v>
      </c>
      <c r="U150" s="215">
        <v>10</v>
      </c>
      <c r="V150" s="6"/>
      <c r="W150" s="6"/>
      <c r="X150" s="6"/>
      <c r="Y150" s="6"/>
      <c r="Z150" s="11">
        <f t="shared" si="32"/>
        <v>14345</v>
      </c>
      <c r="AA150" s="11"/>
      <c r="AB150" s="11"/>
      <c r="AC150" s="11"/>
      <c r="AD150" s="11">
        <f t="shared" si="33"/>
        <v>994</v>
      </c>
      <c r="AE150" s="11">
        <f t="shared" si="28"/>
        <v>166</v>
      </c>
      <c r="AF150" s="11">
        <f t="shared" si="29"/>
        <v>10</v>
      </c>
      <c r="AG150" s="11">
        <f t="shared" si="22"/>
        <v>254.14285714285714</v>
      </c>
      <c r="AH150" s="11">
        <f t="shared" si="23"/>
        <v>12.714285714285714</v>
      </c>
      <c r="AI150" s="6">
        <f t="shared" si="24"/>
        <v>1366.4244404324108</v>
      </c>
      <c r="AJ150" s="6">
        <f t="shared" si="30"/>
        <v>11366.424440432411</v>
      </c>
      <c r="AK150" s="6">
        <f t="shared" si="25"/>
        <v>49.775777252817534</v>
      </c>
      <c r="AL150" s="6">
        <f t="shared" si="31"/>
        <v>299.77577725281753</v>
      </c>
      <c r="AM150" s="2"/>
      <c r="AN150" s="2"/>
      <c r="AO150" s="2"/>
      <c r="AP150" s="2"/>
      <c r="AQ150" s="30">
        <f t="shared" si="26"/>
        <v>43946</v>
      </c>
    </row>
    <row r="151" spans="1:43">
      <c r="A151">
        <f>Calcs!A201</f>
        <v>178</v>
      </c>
      <c r="B151" s="30">
        <f>Calcs!B201</f>
        <v>43947</v>
      </c>
      <c r="C151" s="6">
        <f>MAX(1,Calcs!AM201)</f>
        <v>10617.981829447866</v>
      </c>
      <c r="D151" s="6">
        <f>MAX(1,Calcs!BA201)</f>
        <v>284.29386238517378</v>
      </c>
      <c r="E151" s="6">
        <f>MAX(1,Calcs!BB201)</f>
        <v>139710.64286913758</v>
      </c>
      <c r="F151" s="6">
        <f>MAX(1,Calcs!AZ201)</f>
        <v>15969.824652821748</v>
      </c>
      <c r="G151" s="6">
        <f t="shared" si="20"/>
        <v>15969.824652821748</v>
      </c>
      <c r="H151" s="6">
        <f>MAX(1,Calcs!AP201)</f>
        <v>13.278268185581769</v>
      </c>
      <c r="I151" s="6">
        <f>MAX(1,Calcs!AO201)</f>
        <v>1055.8454052640716</v>
      </c>
      <c r="J151" s="6">
        <f t="shared" si="21"/>
        <v>1055.8454052640716</v>
      </c>
      <c r="K151" s="6">
        <f>MAX(1,Calcs!BE201)</f>
        <v>1</v>
      </c>
      <c r="L151" s="6">
        <f>MAX(1,Calcs!BF201)</f>
        <v>1</v>
      </c>
      <c r="M151" s="33">
        <f>Calcs!G201</f>
        <v>0.82</v>
      </c>
      <c r="N151" s="180">
        <f>Calcs!BI201</f>
        <v>0.98151009067337613</v>
      </c>
      <c r="O151" s="33">
        <f t="shared" si="27"/>
        <v>0.80483827435216837</v>
      </c>
      <c r="P151" s="33"/>
      <c r="Q151" s="33"/>
      <c r="R151" s="33"/>
      <c r="S151" s="30">
        <f t="shared" si="34"/>
        <v>43947</v>
      </c>
      <c r="T151" s="215">
        <v>113</v>
      </c>
      <c r="U151" s="215">
        <v>10</v>
      </c>
      <c r="V151" s="6"/>
      <c r="W151" s="6"/>
      <c r="X151" s="6"/>
      <c r="Y151" s="6"/>
      <c r="Z151" s="11">
        <f t="shared" si="32"/>
        <v>14458</v>
      </c>
      <c r="AA151" s="11"/>
      <c r="AB151" s="11"/>
      <c r="AC151" s="11"/>
      <c r="AD151" s="11">
        <f t="shared" si="33"/>
        <v>1004</v>
      </c>
      <c r="AE151" s="11">
        <f t="shared" si="28"/>
        <v>113</v>
      </c>
      <c r="AF151" s="11">
        <f t="shared" si="29"/>
        <v>10</v>
      </c>
      <c r="AG151" s="11">
        <f t="shared" si="22"/>
        <v>256.42857142857144</v>
      </c>
      <c r="AH151" s="11">
        <f t="shared" si="23"/>
        <v>13.142857142857142</v>
      </c>
      <c r="AI151" s="6">
        <f t="shared" si="24"/>
        <v>1511.8246528217478</v>
      </c>
      <c r="AJ151" s="6">
        <f t="shared" si="30"/>
        <v>11511.824652821748</v>
      </c>
      <c r="AK151" s="6">
        <f t="shared" si="25"/>
        <v>51.845405264071587</v>
      </c>
      <c r="AL151" s="6">
        <f t="shared" si="31"/>
        <v>301.84540526407159</v>
      </c>
      <c r="AM151" s="2"/>
      <c r="AN151" s="2"/>
      <c r="AO151" s="2"/>
      <c r="AP151" s="2"/>
      <c r="AQ151" s="30">
        <f t="shared" si="26"/>
        <v>43947</v>
      </c>
    </row>
    <row r="152" spans="1:43">
      <c r="A152">
        <f>Calcs!A202</f>
        <v>179</v>
      </c>
      <c r="B152" s="30">
        <f>Calcs!B202</f>
        <v>43948</v>
      </c>
      <c r="C152" s="6">
        <f>MAX(1,Calcs!AM202)</f>
        <v>10291.282617027104</v>
      </c>
      <c r="D152" s="6">
        <f>MAX(1,Calcs!BA202)</f>
        <v>275.56556077224923</v>
      </c>
      <c r="E152" s="6">
        <f>MAX(1,Calcs!BB202)</f>
        <v>140937.92096190297</v>
      </c>
      <c r="F152" s="6">
        <f>MAX(1,Calcs!AZ202)</f>
        <v>16220.271049633498</v>
      </c>
      <c r="G152" s="6">
        <f t="shared" si="20"/>
        <v>16220.271049633498</v>
      </c>
      <c r="H152" s="6">
        <f>MAX(1,Calcs!AP202)</f>
        <v>12.871848542906621</v>
      </c>
      <c r="I152" s="6">
        <f>MAX(1,Calcs!AO202)</f>
        <v>1067.5445643150767</v>
      </c>
      <c r="J152" s="6">
        <f t="shared" si="21"/>
        <v>1067.5445643150767</v>
      </c>
      <c r="K152" s="6">
        <f>MAX(1,Calcs!BE202)</f>
        <v>1</v>
      </c>
      <c r="L152" s="6">
        <f>MAX(1,Calcs!BF202)</f>
        <v>1</v>
      </c>
      <c r="M152" s="33">
        <f>Calcs!G202</f>
        <v>0.82</v>
      </c>
      <c r="N152" s="180">
        <f>Calcs!BI202</f>
        <v>0.98134796156268889</v>
      </c>
      <c r="O152" s="33">
        <f t="shared" si="27"/>
        <v>0.80470532848140486</v>
      </c>
      <c r="P152" s="33"/>
      <c r="Q152" s="33"/>
      <c r="R152" s="33"/>
      <c r="S152" s="30">
        <f t="shared" si="34"/>
        <v>43948</v>
      </c>
      <c r="T152" s="215">
        <v>370</v>
      </c>
      <c r="U152" s="215">
        <v>14</v>
      </c>
      <c r="V152" s="6"/>
      <c r="W152" s="6"/>
      <c r="X152" s="6"/>
      <c r="Y152" s="6"/>
      <c r="Z152" s="11">
        <f t="shared" si="32"/>
        <v>14828</v>
      </c>
      <c r="AA152" s="11"/>
      <c r="AB152" s="11"/>
      <c r="AC152" s="11"/>
      <c r="AD152" s="11">
        <f t="shared" si="33"/>
        <v>1018</v>
      </c>
      <c r="AE152" s="11">
        <f t="shared" si="28"/>
        <v>370</v>
      </c>
      <c r="AF152" s="11">
        <f t="shared" si="29"/>
        <v>14</v>
      </c>
      <c r="AG152" s="11">
        <f t="shared" si="22"/>
        <v>261.42857142857144</v>
      </c>
      <c r="AH152" s="11">
        <f t="shared" si="23"/>
        <v>12.857142857142858</v>
      </c>
      <c r="AI152" s="6">
        <f t="shared" si="24"/>
        <v>1392.2710496334985</v>
      </c>
      <c r="AJ152" s="6">
        <f t="shared" si="30"/>
        <v>11392.271049633498</v>
      </c>
      <c r="AK152" s="6">
        <f t="shared" si="25"/>
        <v>49.544564315076741</v>
      </c>
      <c r="AL152" s="6">
        <f t="shared" si="31"/>
        <v>299.54456431507674</v>
      </c>
      <c r="AM152" s="2"/>
      <c r="AN152" s="2"/>
      <c r="AO152" s="2"/>
      <c r="AP152" s="2"/>
      <c r="AQ152" s="30">
        <f t="shared" si="26"/>
        <v>43948</v>
      </c>
    </row>
    <row r="153" spans="1:43">
      <c r="A153">
        <f>Calcs!A203</f>
        <v>180</v>
      </c>
      <c r="B153" s="30">
        <f>Calcs!B203</f>
        <v>43949</v>
      </c>
      <c r="C153" s="6">
        <f>MAX(1,Calcs!AM203)</f>
        <v>9974.4390489152574</v>
      </c>
      <c r="D153" s="6">
        <f>MAX(1,Calcs!BA203)</f>
        <v>267.09921722627274</v>
      </c>
      <c r="E153" s="6">
        <f>MAX(1,Calcs!BB203)</f>
        <v>142127.28331638046</v>
      </c>
      <c r="F153" s="6">
        <f>MAX(1,Calcs!AZ203)</f>
        <v>16463.001341186235</v>
      </c>
      <c r="G153" s="6">
        <f t="shared" si="20"/>
        <v>16463.001341186235</v>
      </c>
      <c r="H153" s="6">
        <f>MAX(1,Calcs!AP203)</f>
        <v>12.47679377835045</v>
      </c>
      <c r="I153" s="6">
        <f>MAX(1,Calcs!AO203)</f>
        <v>1078.8843787531794</v>
      </c>
      <c r="J153" s="6">
        <f t="shared" si="21"/>
        <v>1078.8843787531794</v>
      </c>
      <c r="K153" s="6">
        <f>MAX(1,Calcs!BE203)</f>
        <v>1</v>
      </c>
      <c r="L153" s="6">
        <f>MAX(1,Calcs!BF203)</f>
        <v>1</v>
      </c>
      <c r="M153" s="33">
        <f>Calcs!G203</f>
        <v>0.82</v>
      </c>
      <c r="N153" s="180">
        <f>Calcs!BI203</f>
        <v>0.98119084108728616</v>
      </c>
      <c r="O153" s="33">
        <f t="shared" si="27"/>
        <v>0.80457648969157458</v>
      </c>
      <c r="P153" s="33"/>
      <c r="Q153" s="33"/>
      <c r="R153" s="33"/>
      <c r="S153" s="30">
        <f t="shared" si="34"/>
        <v>43949</v>
      </c>
      <c r="T153" s="215">
        <v>295</v>
      </c>
      <c r="U153" s="215">
        <v>11</v>
      </c>
      <c r="V153" s="6"/>
      <c r="W153" s="6"/>
      <c r="X153" s="6"/>
      <c r="Y153" s="6"/>
      <c r="Z153" s="11">
        <f t="shared" si="32"/>
        <v>15123</v>
      </c>
      <c r="AA153" s="11"/>
      <c r="AB153" s="11"/>
      <c r="AC153" s="11"/>
      <c r="AD153" s="11">
        <f t="shared" si="33"/>
        <v>1029</v>
      </c>
      <c r="AE153" s="11">
        <f t="shared" si="28"/>
        <v>295</v>
      </c>
      <c r="AF153" s="11">
        <f t="shared" si="29"/>
        <v>11</v>
      </c>
      <c r="AG153" s="11">
        <f t="shared" si="22"/>
        <v>264.85714285714283</v>
      </c>
      <c r="AH153" s="11">
        <f t="shared" si="23"/>
        <v>12</v>
      </c>
      <c r="AI153" s="6">
        <f t="shared" si="24"/>
        <v>1340.0013411862346</v>
      </c>
      <c r="AJ153" s="6">
        <f t="shared" si="30"/>
        <v>11340.001341186235</v>
      </c>
      <c r="AK153" s="6">
        <f t="shared" si="25"/>
        <v>49.884378753179362</v>
      </c>
      <c r="AL153" s="6">
        <f t="shared" si="31"/>
        <v>299.88437875317936</v>
      </c>
      <c r="AM153" s="2"/>
      <c r="AN153" s="2"/>
      <c r="AO153" s="2"/>
      <c r="AP153" s="2"/>
      <c r="AQ153" s="30">
        <f t="shared" si="26"/>
        <v>43949</v>
      </c>
    </row>
    <row r="154" spans="1:43">
      <c r="A154">
        <f>Calcs!A204</f>
        <v>181</v>
      </c>
      <c r="B154" s="30">
        <f>Calcs!B204</f>
        <v>43950</v>
      </c>
      <c r="C154" s="6">
        <f>MAX(1,Calcs!AM204)</f>
        <v>9666.8899260752405</v>
      </c>
      <c r="D154" s="6">
        <f>MAX(1,Calcs!BA204)</f>
        <v>258.88608806984797</v>
      </c>
      <c r="E154" s="6">
        <f>MAX(1,Calcs!BB204)</f>
        <v>143279.87048069233</v>
      </c>
      <c r="F154" s="6">
        <f>MAX(1,Calcs!AZ204)</f>
        <v>16698.248962258054</v>
      </c>
      <c r="G154" s="6">
        <f t="shared" si="20"/>
        <v>16698.248962258054</v>
      </c>
      <c r="H154" s="6">
        <f>MAX(1,Calcs!AP204)</f>
        <v>12.093338427872791</v>
      </c>
      <c r="I154" s="6">
        <f>MAX(1,Calcs!AO204)</f>
        <v>1089.8749533090383</v>
      </c>
      <c r="J154" s="6">
        <f t="shared" si="21"/>
        <v>1089.8749533090383</v>
      </c>
      <c r="K154" s="6">
        <f>MAX(1,Calcs!BE204)</f>
        <v>1</v>
      </c>
      <c r="L154" s="6">
        <f>MAX(1,Calcs!BF204)</f>
        <v>1</v>
      </c>
      <c r="M154" s="33">
        <f>Calcs!G204</f>
        <v>0.82</v>
      </c>
      <c r="N154" s="180">
        <f>Calcs!BI204</f>
        <v>0.98103857851923559</v>
      </c>
      <c r="O154" s="33">
        <f t="shared" si="27"/>
        <v>0.80445163438577316</v>
      </c>
      <c r="P154" s="33"/>
      <c r="Q154" s="33"/>
      <c r="R154" s="33"/>
      <c r="S154" s="30">
        <f t="shared" si="34"/>
        <v>43950</v>
      </c>
      <c r="T154" s="215">
        <v>329</v>
      </c>
      <c r="U154" s="215">
        <v>19</v>
      </c>
      <c r="V154" s="6"/>
      <c r="W154" s="6"/>
      <c r="X154" s="6"/>
      <c r="Y154" s="6"/>
      <c r="Z154" s="11">
        <f t="shared" si="32"/>
        <v>15452</v>
      </c>
      <c r="AA154" s="11"/>
      <c r="AB154" s="11"/>
      <c r="AC154" s="11"/>
      <c r="AD154" s="11">
        <f t="shared" si="33"/>
        <v>1048</v>
      </c>
      <c r="AE154" s="11">
        <f t="shared" si="28"/>
        <v>329</v>
      </c>
      <c r="AF154" s="11">
        <f t="shared" si="29"/>
        <v>19</v>
      </c>
      <c r="AG154" s="11">
        <f t="shared" si="22"/>
        <v>271.14285714285717</v>
      </c>
      <c r="AH154" s="11">
        <f t="shared" si="23"/>
        <v>12.857142857142858</v>
      </c>
      <c r="AI154" s="6">
        <f t="shared" si="24"/>
        <v>1246.2489622580542</v>
      </c>
      <c r="AJ154" s="6">
        <f t="shared" si="30"/>
        <v>11246.248962258054</v>
      </c>
      <c r="AK154" s="6">
        <f t="shared" si="25"/>
        <v>41.874953309038347</v>
      </c>
      <c r="AL154" s="6">
        <f t="shared" si="31"/>
        <v>291.87495330903835</v>
      </c>
      <c r="AM154" s="2"/>
      <c r="AN154" s="2"/>
      <c r="AO154" s="2"/>
      <c r="AP154" s="2"/>
      <c r="AQ154" s="30">
        <f t="shared" si="26"/>
        <v>43950</v>
      </c>
    </row>
    <row r="155" spans="1:43">
      <c r="A155">
        <f>Calcs!A205</f>
        <v>182</v>
      </c>
      <c r="B155" s="30">
        <f>Calcs!B205</f>
        <v>43951</v>
      </c>
      <c r="C155" s="6">
        <f>MAX(1,Calcs!AM205)</f>
        <v>9368.537364241467</v>
      </c>
      <c r="D155" s="6">
        <f>MAX(1,Calcs!BA205)</f>
        <v>250.92025612204401</v>
      </c>
      <c r="E155" s="6">
        <f>MAX(1,Calcs!BB205)</f>
        <v>144396.78722194827</v>
      </c>
      <c r="F155" s="6">
        <f>MAX(1,Calcs!AZ205)</f>
        <v>16926.239085619389</v>
      </c>
      <c r="G155" s="6">
        <f t="shared" si="20"/>
        <v>16926.239085619389</v>
      </c>
      <c r="H155" s="6">
        <f>MAX(1,Calcs!AP205)</f>
        <v>11.72143877694592</v>
      </c>
      <c r="I155" s="6">
        <f>MAX(1,Calcs!AO205)</f>
        <v>1100.5265983534387</v>
      </c>
      <c r="J155" s="6">
        <f t="shared" si="21"/>
        <v>1100.5265983534387</v>
      </c>
      <c r="K155" s="6">
        <f>MAX(1,Calcs!BE205)</f>
        <v>1</v>
      </c>
      <c r="L155" s="6">
        <f>MAX(1,Calcs!BF205)</f>
        <v>1</v>
      </c>
      <c r="M155" s="33">
        <f>Calcs!G205</f>
        <v>0.82</v>
      </c>
      <c r="N155" s="180">
        <f>Calcs!BI205</f>
        <v>0.98089102792591631</v>
      </c>
      <c r="O155" s="33">
        <f t="shared" si="27"/>
        <v>0.80433064289925138</v>
      </c>
      <c r="P155" s="33"/>
      <c r="Q155" s="33"/>
      <c r="R155" s="33"/>
      <c r="S155" s="30">
        <f t="shared" si="34"/>
        <v>43951</v>
      </c>
      <c r="T155" s="215">
        <v>249</v>
      </c>
      <c r="U155" s="215">
        <v>8</v>
      </c>
      <c r="V155" s="6"/>
      <c r="W155" s="6"/>
      <c r="X155" s="6"/>
      <c r="Y155" s="6"/>
      <c r="Z155" s="11">
        <f t="shared" si="32"/>
        <v>15701</v>
      </c>
      <c r="AA155" s="11"/>
      <c r="AB155" s="11"/>
      <c r="AC155" s="11"/>
      <c r="AD155" s="11">
        <f t="shared" si="33"/>
        <v>1056</v>
      </c>
      <c r="AE155" s="11">
        <f t="shared" si="28"/>
        <v>249</v>
      </c>
      <c r="AF155" s="11">
        <f t="shared" si="29"/>
        <v>8</v>
      </c>
      <c r="AG155" s="11">
        <f t="shared" si="22"/>
        <v>267.42857142857144</v>
      </c>
      <c r="AH155" s="11">
        <f t="shared" si="23"/>
        <v>12.142857142857142</v>
      </c>
      <c r="AI155" s="6">
        <f t="shared" si="24"/>
        <v>1225.2390856193888</v>
      </c>
      <c r="AJ155" s="6">
        <f t="shared" si="30"/>
        <v>11225.239085619389</v>
      </c>
      <c r="AK155" s="6">
        <f t="shared" si="25"/>
        <v>44.526598353438658</v>
      </c>
      <c r="AL155" s="6">
        <f t="shared" si="31"/>
        <v>294.52659835343866</v>
      </c>
      <c r="AM155" s="2"/>
      <c r="AN155" s="2"/>
      <c r="AO155" s="2"/>
      <c r="AP155" s="2"/>
      <c r="AQ155" s="30">
        <f t="shared" si="26"/>
        <v>43951</v>
      </c>
    </row>
    <row r="156" spans="1:43">
      <c r="A156">
        <f>Calcs!A206</f>
        <v>183</v>
      </c>
      <c r="B156" s="30">
        <f>Calcs!B206</f>
        <v>43952</v>
      </c>
      <c r="C156" s="6">
        <f>MAX(1,Calcs!AM206)</f>
        <v>9079.2037687538432</v>
      </c>
      <c r="D156" s="6">
        <f>MAX(1,Calcs!BA206)</f>
        <v>243.19398062216169</v>
      </c>
      <c r="E156" s="6">
        <f>MAX(1,Calcs!BB206)</f>
        <v>145479.11604514229</v>
      </c>
      <c r="F156" s="6">
        <f>MAX(1,Calcs!AZ206)</f>
        <v>17147.191682554356</v>
      </c>
      <c r="G156" s="6">
        <f t="shared" si="20"/>
        <v>17147.191682554356</v>
      </c>
      <c r="H156" s="6">
        <f>MAX(1,Calcs!AP206)</f>
        <v>11.360842082096529</v>
      </c>
      <c r="I156" s="6">
        <f>MAX(1,Calcs!AO206)</f>
        <v>1110.8495864985609</v>
      </c>
      <c r="J156" s="6">
        <f t="shared" si="21"/>
        <v>1110.8495864985609</v>
      </c>
      <c r="K156" s="6">
        <f>MAX(1,Calcs!BE206)</f>
        <v>1</v>
      </c>
      <c r="L156" s="6">
        <f>MAX(1,Calcs!BF206)</f>
        <v>1</v>
      </c>
      <c r="M156" s="33">
        <f>Calcs!G206</f>
        <v>0.82</v>
      </c>
      <c r="N156" s="180">
        <f>Calcs!BI206</f>
        <v>0.98074804633554546</v>
      </c>
      <c r="O156" s="33">
        <f t="shared" si="27"/>
        <v>0.80421339799514724</v>
      </c>
      <c r="P156" s="33"/>
      <c r="Q156" s="33"/>
      <c r="R156" s="33"/>
      <c r="S156" s="30">
        <f t="shared" si="34"/>
        <v>43952</v>
      </c>
      <c r="T156" s="215">
        <v>317</v>
      </c>
      <c r="U156" s="215">
        <v>17</v>
      </c>
      <c r="V156" s="6"/>
      <c r="W156" s="6"/>
      <c r="X156" s="6"/>
      <c r="Y156" s="6"/>
      <c r="Z156" s="11">
        <f t="shared" si="32"/>
        <v>16018</v>
      </c>
      <c r="AA156" s="11"/>
      <c r="AB156" s="11"/>
      <c r="AC156" s="11"/>
      <c r="AD156" s="11">
        <f t="shared" si="33"/>
        <v>1073</v>
      </c>
      <c r="AE156" s="11">
        <f t="shared" si="28"/>
        <v>317</v>
      </c>
      <c r="AF156" s="11">
        <f t="shared" si="29"/>
        <v>17</v>
      </c>
      <c r="AG156" s="11">
        <f t="shared" si="22"/>
        <v>262.71428571428572</v>
      </c>
      <c r="AH156" s="11">
        <f t="shared" si="23"/>
        <v>12.714285714285714</v>
      </c>
      <c r="AI156" s="6">
        <f t="shared" si="24"/>
        <v>1129.1916825543558</v>
      </c>
      <c r="AJ156" s="6">
        <f t="shared" si="30"/>
        <v>11129.191682554356</v>
      </c>
      <c r="AK156" s="6">
        <f t="shared" si="25"/>
        <v>37.849586498560939</v>
      </c>
      <c r="AL156" s="6">
        <f t="shared" si="31"/>
        <v>287.84958649856094</v>
      </c>
      <c r="AM156" s="2"/>
      <c r="AN156" s="2"/>
      <c r="AO156" s="2"/>
      <c r="AP156" s="2"/>
      <c r="AQ156" s="30">
        <f t="shared" si="26"/>
        <v>43952</v>
      </c>
    </row>
    <row r="157" spans="1:43">
      <c r="A157">
        <f>Calcs!A207</f>
        <v>184</v>
      </c>
      <c r="B157" s="30">
        <f>Calcs!B207</f>
        <v>43953</v>
      </c>
      <c r="C157" s="6">
        <f>MAX(1,Calcs!AM207)</f>
        <v>8798.6569315979832</v>
      </c>
      <c r="D157" s="6">
        <f>MAX(1,Calcs!BA207)</f>
        <v>249.29205870536603</v>
      </c>
      <c r="E157" s="6">
        <f>MAX(1,Calcs!BB207)</f>
        <v>146527.91109110659</v>
      </c>
      <c r="F157" s="6">
        <f>MAX(1,Calcs!AZ207)</f>
        <v>17456.468851369973</v>
      </c>
      <c r="G157" s="6">
        <f t="shared" si="20"/>
        <v>17456.468851369973</v>
      </c>
      <c r="H157" s="6">
        <f>MAX(1,Calcs!AP207)</f>
        <v>11.01117029812443</v>
      </c>
      <c r="I157" s="6">
        <f>MAX(1,Calcs!AO207)</f>
        <v>1120.8539693396885</v>
      </c>
      <c r="J157" s="6">
        <f t="shared" si="21"/>
        <v>1120.8539693396885</v>
      </c>
      <c r="K157" s="6">
        <f>MAX(1,Calcs!BE207)</f>
        <v>1</v>
      </c>
      <c r="L157" s="6">
        <f>MAX(1,Calcs!BF207)</f>
        <v>1</v>
      </c>
      <c r="M157" s="33">
        <f>Calcs!G207</f>
        <v>0.82</v>
      </c>
      <c r="N157" s="180">
        <f>Calcs!BI207</f>
        <v>0.98060949452709445</v>
      </c>
      <c r="O157" s="33">
        <f t="shared" si="27"/>
        <v>0.80409978551221739</v>
      </c>
      <c r="P157" s="33"/>
      <c r="Q157" s="33"/>
      <c r="R157" s="33"/>
      <c r="S157" s="30">
        <f t="shared" si="34"/>
        <v>43953</v>
      </c>
      <c r="T157" s="215">
        <v>112</v>
      </c>
      <c r="U157" s="215">
        <v>8</v>
      </c>
      <c r="V157" s="6"/>
      <c r="W157" s="6"/>
      <c r="X157" s="6"/>
      <c r="Y157" s="6"/>
      <c r="Z157" s="11">
        <f t="shared" si="32"/>
        <v>16130</v>
      </c>
      <c r="AA157" s="11"/>
      <c r="AB157" s="11"/>
      <c r="AC157" s="11"/>
      <c r="AD157" s="11">
        <f t="shared" si="33"/>
        <v>1081</v>
      </c>
      <c r="AE157" s="11">
        <f t="shared" si="28"/>
        <v>112</v>
      </c>
      <c r="AF157" s="11">
        <f t="shared" si="29"/>
        <v>8</v>
      </c>
      <c r="AG157" s="11">
        <f t="shared" si="22"/>
        <v>255</v>
      </c>
      <c r="AH157" s="11">
        <f t="shared" si="23"/>
        <v>12.428571428571429</v>
      </c>
      <c r="AI157" s="6">
        <f t="shared" si="24"/>
        <v>1326.468851369973</v>
      </c>
      <c r="AJ157" s="6">
        <f t="shared" si="30"/>
        <v>11326.468851369973</v>
      </c>
      <c r="AK157" s="6">
        <f t="shared" si="25"/>
        <v>39.853969339688547</v>
      </c>
      <c r="AL157" s="6">
        <f t="shared" si="31"/>
        <v>289.85396933968855</v>
      </c>
      <c r="AM157" s="2"/>
      <c r="AN157" s="2"/>
      <c r="AO157" s="2"/>
      <c r="AP157" s="2"/>
      <c r="AQ157" s="30">
        <f t="shared" si="26"/>
        <v>43953</v>
      </c>
    </row>
    <row r="158" spans="1:43">
      <c r="A158">
        <f>Calcs!A208</f>
        <v>185</v>
      </c>
      <c r="B158" s="30">
        <f>Calcs!B208</f>
        <v>43954</v>
      </c>
      <c r="C158" s="6">
        <f>MAX(1,Calcs!AM208)</f>
        <v>8526.6335671542802</v>
      </c>
      <c r="D158" s="6">
        <f>MAX(1,Calcs!BA208)</f>
        <v>255.19441540119831</v>
      </c>
      <c r="E158" s="6">
        <f>MAX(1,Calcs!BB208)</f>
        <v>147544.1951120882</v>
      </c>
      <c r="F158" s="6">
        <f>MAX(1,Calcs!AZ208)</f>
        <v>17756.185560630136</v>
      </c>
      <c r="G158" s="6">
        <f t="shared" si="20"/>
        <v>17756.185560630136</v>
      </c>
      <c r="H158" s="6">
        <f>MAX(1,Calcs!AP208)</f>
        <v>10.67200871549481</v>
      </c>
      <c r="I158" s="6">
        <f>MAX(1,Calcs!AO208)</f>
        <v>1130.5494662725353</v>
      </c>
      <c r="J158" s="6">
        <f t="shared" si="21"/>
        <v>1130.5494662725353</v>
      </c>
      <c r="K158" s="6">
        <f>MAX(1,Calcs!BE208)</f>
        <v>1</v>
      </c>
      <c r="L158" s="6">
        <f>MAX(1,Calcs!BF208)</f>
        <v>1</v>
      </c>
      <c r="M158" s="33">
        <f>Calcs!G208</f>
        <v>0.82</v>
      </c>
      <c r="N158" s="180">
        <f>Calcs!BI208</f>
        <v>0.98047523741923615</v>
      </c>
      <c r="O158" s="33">
        <f t="shared" si="27"/>
        <v>0.80398969468377357</v>
      </c>
      <c r="P158" s="33"/>
      <c r="Q158" s="33"/>
      <c r="R158" s="33"/>
      <c r="S158" s="30">
        <f t="shared" si="34"/>
        <v>43954</v>
      </c>
      <c r="T158" s="215">
        <v>85</v>
      </c>
      <c r="U158" s="215">
        <v>5</v>
      </c>
      <c r="V158" s="6"/>
      <c r="W158" s="6"/>
      <c r="X158" s="6"/>
      <c r="Y158" s="6"/>
      <c r="Z158" s="11">
        <f t="shared" si="32"/>
        <v>16215</v>
      </c>
      <c r="AA158" s="11"/>
      <c r="AB158" s="11"/>
      <c r="AC158" s="11"/>
      <c r="AD158" s="11">
        <f t="shared" si="33"/>
        <v>1086</v>
      </c>
      <c r="AE158" s="11">
        <f t="shared" si="28"/>
        <v>85</v>
      </c>
      <c r="AF158" s="11">
        <f t="shared" si="29"/>
        <v>5</v>
      </c>
      <c r="AG158" s="11">
        <f t="shared" si="22"/>
        <v>251</v>
      </c>
      <c r="AH158" s="11">
        <f t="shared" si="23"/>
        <v>11.714285714285714</v>
      </c>
      <c r="AI158" s="6">
        <f t="shared" si="24"/>
        <v>1541.185560630136</v>
      </c>
      <c r="AJ158" s="6">
        <f t="shared" si="30"/>
        <v>11541.185560630136</v>
      </c>
      <c r="AK158" s="6">
        <f t="shared" si="25"/>
        <v>44.549466272535255</v>
      </c>
      <c r="AL158" s="6">
        <f t="shared" si="31"/>
        <v>294.54946627253526</v>
      </c>
      <c r="AM158" s="2"/>
      <c r="AN158" s="2"/>
      <c r="AO158" s="2"/>
      <c r="AP158" s="2"/>
      <c r="AQ158" s="30">
        <f t="shared" si="26"/>
        <v>43954</v>
      </c>
    </row>
    <row r="159" spans="1:43">
      <c r="A159">
        <f>Calcs!A209</f>
        <v>186</v>
      </c>
      <c r="B159" s="30">
        <f>Calcs!B209</f>
        <v>43955</v>
      </c>
      <c r="C159" s="6">
        <f>MAX(1,Calcs!AM209)</f>
        <v>8262.8606756682457</v>
      </c>
      <c r="D159" s="6">
        <f>MAX(1,Calcs!BA209)</f>
        <v>260.90836892581035</v>
      </c>
      <c r="E159" s="6">
        <f>MAX(1,Calcs!BB209)</f>
        <v>148528.95896477008</v>
      </c>
      <c r="F159" s="6">
        <f>MAX(1,Calcs!AZ209)</f>
        <v>18046.629632114171</v>
      </c>
      <c r="G159" s="6">
        <f t="shared" si="20"/>
        <v>18046.629632114171</v>
      </c>
      <c r="H159" s="6">
        <f>MAX(1,Calcs!AP209)</f>
        <v>10.342980651118685</v>
      </c>
      <c r="I159" s="6">
        <f>MAX(1,Calcs!AO209)</f>
        <v>1139.9454288729075</v>
      </c>
      <c r="J159" s="6">
        <f t="shared" si="21"/>
        <v>1139.9454288729075</v>
      </c>
      <c r="K159" s="6">
        <f>MAX(1,Calcs!BE209)</f>
        <v>1</v>
      </c>
      <c r="L159" s="6">
        <f>MAX(1,Calcs!BF209)</f>
        <v>1</v>
      </c>
      <c r="M159" s="33">
        <f>Calcs!G209</f>
        <v>0.82</v>
      </c>
      <c r="N159" s="180">
        <f>Calcs!BI209</f>
        <v>0.98034514413346729</v>
      </c>
      <c r="O159" s="33">
        <f t="shared" si="27"/>
        <v>0.80388301818944319</v>
      </c>
      <c r="P159" s="33"/>
      <c r="Q159" s="33"/>
      <c r="R159" s="33"/>
      <c r="S159" s="30">
        <f t="shared" si="34"/>
        <v>43955</v>
      </c>
      <c r="T159" s="215">
        <v>389</v>
      </c>
      <c r="U159" s="215">
        <v>12</v>
      </c>
      <c r="V159" s="6"/>
      <c r="W159" s="6"/>
      <c r="X159" s="6"/>
      <c r="Y159" s="6"/>
      <c r="Z159" s="11">
        <f t="shared" si="32"/>
        <v>16604</v>
      </c>
      <c r="AA159" s="11"/>
      <c r="AB159" s="11"/>
      <c r="AC159" s="11"/>
      <c r="AD159" s="11">
        <f t="shared" si="33"/>
        <v>1098</v>
      </c>
      <c r="AE159" s="11">
        <f t="shared" si="28"/>
        <v>389</v>
      </c>
      <c r="AF159" s="11">
        <f t="shared" si="29"/>
        <v>12</v>
      </c>
      <c r="AG159" s="11">
        <f t="shared" si="22"/>
        <v>253.71428571428572</v>
      </c>
      <c r="AH159" s="11">
        <f t="shared" si="23"/>
        <v>11.428571428571429</v>
      </c>
      <c r="AI159" s="6">
        <f t="shared" si="24"/>
        <v>1442.6296321141708</v>
      </c>
      <c r="AJ159" s="6">
        <f t="shared" si="30"/>
        <v>11442.629632114171</v>
      </c>
      <c r="AK159" s="6">
        <f t="shared" si="25"/>
        <v>41.945428872907542</v>
      </c>
      <c r="AL159" s="6">
        <f t="shared" si="31"/>
        <v>291.94542887290754</v>
      </c>
      <c r="AM159" s="2"/>
      <c r="AN159" s="2"/>
      <c r="AO159" s="2"/>
      <c r="AP159" s="2"/>
      <c r="AQ159" s="30">
        <f t="shared" si="26"/>
        <v>43955</v>
      </c>
    </row>
    <row r="160" spans="1:43">
      <c r="A160">
        <f>Calcs!A210</f>
        <v>187</v>
      </c>
      <c r="B160" s="30">
        <f>Calcs!B210</f>
        <v>43956</v>
      </c>
      <c r="C160" s="6">
        <f>MAX(1,Calcs!AM210)</f>
        <v>8007.0743287008081</v>
      </c>
      <c r="D160" s="6">
        <f>MAX(1,Calcs!BA210)</f>
        <v>265.76051187605015</v>
      </c>
      <c r="E160" s="6">
        <f>MAX(1,Calcs!BB210)</f>
        <v>149483.16281533788</v>
      </c>
      <c r="F160" s="6">
        <f>MAX(1,Calcs!AZ210)</f>
        <v>18323.324924318586</v>
      </c>
      <c r="G160" s="6">
        <f t="shared" si="20"/>
        <v>18323.324924318586</v>
      </c>
      <c r="H160" s="6">
        <f>MAX(1,Calcs!AP210)</f>
        <v>10.023784102541706</v>
      </c>
      <c r="I160" s="6">
        <f>MAX(1,Calcs!AO210)</f>
        <v>1149.0508674709713</v>
      </c>
      <c r="J160" s="6">
        <f t="shared" si="21"/>
        <v>1149.0508674709713</v>
      </c>
      <c r="K160" s="6">
        <f>MAX(1,Calcs!BE210)</f>
        <v>1</v>
      </c>
      <c r="L160" s="6">
        <f>MAX(1,Calcs!BF210)</f>
        <v>1</v>
      </c>
      <c r="M160" s="33">
        <f>Calcs!G210</f>
        <v>0.82</v>
      </c>
      <c r="N160" s="180">
        <f>Calcs!BI210</f>
        <v>0.98021908783704736</v>
      </c>
      <c r="O160" s="33">
        <f t="shared" si="27"/>
        <v>0.8037796520263788</v>
      </c>
      <c r="P160" s="33"/>
      <c r="Q160" s="33"/>
      <c r="R160" s="33"/>
      <c r="S160" s="30">
        <f t="shared" si="34"/>
        <v>43956</v>
      </c>
      <c r="T160" s="215">
        <v>259</v>
      </c>
      <c r="U160" s="215">
        <v>12</v>
      </c>
      <c r="V160" s="6"/>
      <c r="W160" s="6"/>
      <c r="X160" s="6"/>
      <c r="Y160" s="6"/>
      <c r="Z160" s="11">
        <f t="shared" si="32"/>
        <v>16863</v>
      </c>
      <c r="AA160" s="11"/>
      <c r="AB160" s="11"/>
      <c r="AC160" s="11"/>
      <c r="AD160" s="11">
        <f t="shared" si="33"/>
        <v>1110</v>
      </c>
      <c r="AE160" s="11">
        <f t="shared" si="28"/>
        <v>259</v>
      </c>
      <c r="AF160" s="11">
        <f t="shared" si="29"/>
        <v>12</v>
      </c>
      <c r="AG160" s="11">
        <f t="shared" si="22"/>
        <v>248.57142857142858</v>
      </c>
      <c r="AH160" s="11">
        <f t="shared" si="23"/>
        <v>11.571428571428571</v>
      </c>
      <c r="AI160" s="6">
        <f t="shared" si="24"/>
        <v>1460.3249243185855</v>
      </c>
      <c r="AJ160" s="6">
        <f t="shared" si="30"/>
        <v>11460.324924318586</v>
      </c>
      <c r="AK160" s="6">
        <f t="shared" si="25"/>
        <v>39.050867470971298</v>
      </c>
      <c r="AL160" s="6">
        <f t="shared" si="31"/>
        <v>289.0508674709713</v>
      </c>
      <c r="AM160" s="2"/>
      <c r="AN160" s="2"/>
      <c r="AO160" s="2"/>
      <c r="AP160" s="2"/>
      <c r="AQ160" s="30">
        <f t="shared" si="26"/>
        <v>43956</v>
      </c>
    </row>
    <row r="161" spans="1:43">
      <c r="A161">
        <f>Calcs!A211</f>
        <v>188</v>
      </c>
      <c r="B161" s="30">
        <f>Calcs!B211</f>
        <v>43957</v>
      </c>
      <c r="C161" s="6">
        <f>MAX(1,Calcs!AM211)</f>
        <v>7759.0287789166441</v>
      </c>
      <c r="D161" s="6">
        <f>MAX(1,Calcs!BA211)</f>
        <v>270.457223241245</v>
      </c>
      <c r="E161" s="6">
        <f>MAX(1,Calcs!BB211)</f>
        <v>150407.73811074637</v>
      </c>
      <c r="F161" s="6">
        <f>MAX(1,Calcs!AZ211)</f>
        <v>18591.449524946769</v>
      </c>
      <c r="G161" s="6">
        <f t="shared" si="20"/>
        <v>18591.449524946769</v>
      </c>
      <c r="H161" s="6">
        <f>MAX(1,Calcs!AP211)</f>
        <v>9.7142223454078316</v>
      </c>
      <c r="I161" s="6">
        <f>MAX(1,Calcs!AO211)</f>
        <v>1157.8745097268932</v>
      </c>
      <c r="J161" s="6">
        <f t="shared" si="21"/>
        <v>1157.8745097268932</v>
      </c>
      <c r="K161" s="6">
        <f>MAX(1,Calcs!BE211)</f>
        <v>1</v>
      </c>
      <c r="L161" s="6">
        <f>MAX(1,Calcs!BF211)</f>
        <v>1</v>
      </c>
      <c r="M161" s="33">
        <f>Calcs!G211</f>
        <v>0.82</v>
      </c>
      <c r="N161" s="180">
        <f>Calcs!BI211</f>
        <v>0.98009694548793302</v>
      </c>
      <c r="O161" s="33">
        <f t="shared" si="27"/>
        <v>0.80367949530010507</v>
      </c>
      <c r="P161" s="33"/>
      <c r="Q161" s="33"/>
      <c r="R161" s="33"/>
      <c r="S161" s="30">
        <f t="shared" si="34"/>
        <v>43957</v>
      </c>
      <c r="T161" s="215">
        <v>291</v>
      </c>
      <c r="U161" s="215">
        <v>15</v>
      </c>
      <c r="V161" s="6"/>
      <c r="W161" s="6"/>
      <c r="X161" s="6"/>
      <c r="Y161" s="6"/>
      <c r="Z161" s="11">
        <f t="shared" si="32"/>
        <v>17154</v>
      </c>
      <c r="AA161" s="11"/>
      <c r="AB161" s="11"/>
      <c r="AC161" s="11"/>
      <c r="AD161" s="11">
        <f t="shared" si="33"/>
        <v>1125</v>
      </c>
      <c r="AE161" s="11">
        <f t="shared" si="28"/>
        <v>291</v>
      </c>
      <c r="AF161" s="11">
        <f t="shared" si="29"/>
        <v>15</v>
      </c>
      <c r="AG161" s="11">
        <f t="shared" si="22"/>
        <v>243.14285714285714</v>
      </c>
      <c r="AH161" s="11">
        <f t="shared" si="23"/>
        <v>11</v>
      </c>
      <c r="AI161" s="6">
        <f t="shared" si="24"/>
        <v>1437.4495249467691</v>
      </c>
      <c r="AJ161" s="6">
        <f t="shared" si="30"/>
        <v>11437.449524946769</v>
      </c>
      <c r="AK161" s="6">
        <f t="shared" si="25"/>
        <v>32.874509726893166</v>
      </c>
      <c r="AL161" s="6">
        <f t="shared" si="31"/>
        <v>282.87450972689317</v>
      </c>
      <c r="AM161" s="2"/>
      <c r="AN161" s="2"/>
      <c r="AO161" s="2"/>
      <c r="AP161" s="2"/>
      <c r="AQ161" s="30">
        <f t="shared" si="26"/>
        <v>43957</v>
      </c>
    </row>
    <row r="162" spans="1:43">
      <c r="A162">
        <f>Calcs!A212</f>
        <v>189</v>
      </c>
      <c r="B162" s="30">
        <f>Calcs!B212</f>
        <v>43958</v>
      </c>
      <c r="C162" s="6">
        <f>MAX(1,Calcs!AM212)</f>
        <v>7518.5250823442066</v>
      </c>
      <c r="D162" s="6">
        <f>MAX(1,Calcs!BA212)</f>
        <v>275.00360888220428</v>
      </c>
      <c r="E162" s="6">
        <f>MAX(1,Calcs!BB212)</f>
        <v>151303.58942278608</v>
      </c>
      <c r="F162" s="6">
        <f>MAX(1,Calcs!AZ212)</f>
        <v>18851.264347794819</v>
      </c>
      <c r="G162" s="6">
        <f t="shared" si="20"/>
        <v>18851.264347794819</v>
      </c>
      <c r="H162" s="6">
        <f>MAX(1,Calcs!AP212)</f>
        <v>9.4140441538124833</v>
      </c>
      <c r="I162" s="6">
        <f>MAX(1,Calcs!AO212)</f>
        <v>1166.424907430126</v>
      </c>
      <c r="J162" s="6">
        <f t="shared" si="21"/>
        <v>1166.424907430126</v>
      </c>
      <c r="K162" s="6">
        <f>MAX(1,Calcs!BE212)</f>
        <v>1</v>
      </c>
      <c r="L162" s="6">
        <f>MAX(1,Calcs!BF212)</f>
        <v>1</v>
      </c>
      <c r="M162" s="33">
        <f>Calcs!G212</f>
        <v>0.82</v>
      </c>
      <c r="N162" s="180">
        <f>Calcs!BI212</f>
        <v>0.97997859760296124</v>
      </c>
      <c r="O162" s="33">
        <f t="shared" si="27"/>
        <v>0.80358245003442819</v>
      </c>
      <c r="P162" s="33"/>
      <c r="Q162" s="33"/>
      <c r="R162" s="33"/>
      <c r="S162" s="30">
        <f t="shared" si="34"/>
        <v>43958</v>
      </c>
      <c r="T162" s="215">
        <v>267</v>
      </c>
      <c r="U162" s="215">
        <v>10</v>
      </c>
      <c r="V162" s="6"/>
      <c r="W162" s="6"/>
      <c r="X162" s="6"/>
      <c r="Y162" s="6"/>
      <c r="Z162" s="11">
        <f t="shared" si="32"/>
        <v>17421</v>
      </c>
      <c r="AA162" s="11"/>
      <c r="AB162" s="11"/>
      <c r="AC162" s="11"/>
      <c r="AD162" s="11">
        <f t="shared" si="33"/>
        <v>1135</v>
      </c>
      <c r="AE162" s="11">
        <f t="shared" si="28"/>
        <v>267</v>
      </c>
      <c r="AF162" s="11">
        <f t="shared" si="29"/>
        <v>10</v>
      </c>
      <c r="AG162" s="11">
        <f t="shared" si="22"/>
        <v>245.71428571428572</v>
      </c>
      <c r="AH162" s="11">
        <f t="shared" si="23"/>
        <v>11.285714285714286</v>
      </c>
      <c r="AI162" s="6">
        <f t="shared" si="24"/>
        <v>1430.2643477948186</v>
      </c>
      <c r="AJ162" s="6">
        <f t="shared" si="30"/>
        <v>11430.264347794819</v>
      </c>
      <c r="AK162" s="6">
        <f t="shared" si="25"/>
        <v>31.424907430126041</v>
      </c>
      <c r="AL162" s="6">
        <f t="shared" si="31"/>
        <v>281.42490743012604</v>
      </c>
      <c r="AM162" s="2"/>
      <c r="AN162" s="2"/>
      <c r="AO162" s="2"/>
      <c r="AP162" s="2"/>
      <c r="AQ162" s="30">
        <f t="shared" si="26"/>
        <v>43958</v>
      </c>
    </row>
    <row r="163" spans="1:43">
      <c r="A163">
        <f>Calcs!A213</f>
        <v>190</v>
      </c>
      <c r="B163" s="30">
        <f>Calcs!B213</f>
        <v>43959</v>
      </c>
      <c r="C163" s="6">
        <f>MAX(1,Calcs!AM213)</f>
        <v>7285.351605250723</v>
      </c>
      <c r="D163" s="6">
        <f>MAX(1,Calcs!BA213)</f>
        <v>279.40440547845566</v>
      </c>
      <c r="E163" s="6">
        <f>MAX(1,Calcs!BB213)</f>
        <v>152171.59578764331</v>
      </c>
      <c r="F163" s="6">
        <f>MAX(1,Calcs!AZ213)</f>
        <v>19103.022520903545</v>
      </c>
      <c r="G163" s="6">
        <f t="shared" ref="G163:G226" si="35">IF($B163&gt;$AQ$847,G162,F163)</f>
        <v>19103.022520903545</v>
      </c>
      <c r="H163" s="6">
        <f>MAX(1,Calcs!AP213)</f>
        <v>9.1229716849547255</v>
      </c>
      <c r="I163" s="6">
        <f>MAX(1,Calcs!AO213)</f>
        <v>1174.710388293244</v>
      </c>
      <c r="J163" s="6">
        <f t="shared" ref="J163:J226" si="36">IF($B163&gt;$AQ$847,J162,I163)</f>
        <v>1174.710388293244</v>
      </c>
      <c r="K163" s="6">
        <f>MAX(1,Calcs!BE213)</f>
        <v>1</v>
      </c>
      <c r="L163" s="6">
        <f>MAX(1,Calcs!BF213)</f>
        <v>1</v>
      </c>
      <c r="M163" s="33">
        <f>Calcs!G213</f>
        <v>0.82</v>
      </c>
      <c r="N163" s="180">
        <f>Calcs!BI213</f>
        <v>0.97986392807303757</v>
      </c>
      <c r="O163" s="33">
        <f t="shared" si="27"/>
        <v>0.80348842101989071</v>
      </c>
      <c r="P163" s="33"/>
      <c r="Q163" s="33"/>
      <c r="R163" s="33"/>
      <c r="S163" s="30">
        <f t="shared" si="34"/>
        <v>43959</v>
      </c>
      <c r="T163" s="215">
        <v>254</v>
      </c>
      <c r="U163" s="215">
        <v>3</v>
      </c>
      <c r="V163" s="6"/>
      <c r="W163" s="6"/>
      <c r="X163" s="6"/>
      <c r="Y163" s="6"/>
      <c r="Z163" s="11">
        <f t="shared" si="32"/>
        <v>17675</v>
      </c>
      <c r="AA163" s="11"/>
      <c r="AB163" s="11"/>
      <c r="AC163" s="11"/>
      <c r="AD163" s="11">
        <f t="shared" si="33"/>
        <v>1138</v>
      </c>
      <c r="AE163" s="11">
        <f t="shared" si="28"/>
        <v>254</v>
      </c>
      <c r="AF163" s="11">
        <f t="shared" si="29"/>
        <v>3</v>
      </c>
      <c r="AG163" s="11">
        <f t="shared" ref="AG163:AG226" si="37">MAX(1,(INDEX($Z$4:$Z$846,$A163-$A$4+1)-INDEX($Z$4:$Z$846,$A163-$A$4+1-$AG$1))/$AG$1)</f>
        <v>236.71428571428572</v>
      </c>
      <c r="AH163" s="11">
        <f t="shared" ref="AH163:AH226" si="38">MAX(1,(INDEX($AD$4:$AD$846,$A163-$A$4+1)-INDEX($AD$4:$AD$846,$A163-$A$4+1-$AG$1))/$AG$1)</f>
        <v>9.2857142857142865</v>
      </c>
      <c r="AI163" s="6">
        <f t="shared" ref="AI163:AI226" si="39">IF(T163&gt;0,F163-Z163,0)</f>
        <v>1428.0225209035452</v>
      </c>
      <c r="AJ163" s="6">
        <f t="shared" si="30"/>
        <v>11428.022520903545</v>
      </c>
      <c r="AK163" s="6">
        <f t="shared" ref="AK163:AK226" si="40">IF(U163&gt;0,I163-AD163,0)</f>
        <v>36.710388293244023</v>
      </c>
      <c r="AL163" s="6">
        <f t="shared" si="31"/>
        <v>286.71038829324402</v>
      </c>
      <c r="AM163" s="2"/>
      <c r="AN163" s="2"/>
      <c r="AO163" s="2"/>
      <c r="AP163" s="2"/>
      <c r="AQ163" s="30">
        <f t="shared" ref="AQ163:AQ226" si="41">IF(T163=0,AQ162,S163)</f>
        <v>43959</v>
      </c>
    </row>
    <row r="164" spans="1:43">
      <c r="A164">
        <f>Calcs!A214</f>
        <v>191</v>
      </c>
      <c r="B164" s="30">
        <f>Calcs!B214</f>
        <v>43960</v>
      </c>
      <c r="C164" s="6">
        <f>MAX(1,Calcs!AM214)</f>
        <v>7059.2924471079241</v>
      </c>
      <c r="D164" s="6">
        <f>MAX(1,Calcs!BA214)</f>
        <v>270.07151848350469</v>
      </c>
      <c r="E164" s="6">
        <f>MAX(1,Calcs!BB214)</f>
        <v>153012.61028913769</v>
      </c>
      <c r="F164" s="6">
        <f>MAX(1,Calcs!AZ214)</f>
        <v>19346.969480754506</v>
      </c>
      <c r="G164" s="6">
        <f t="shared" si="35"/>
        <v>19346.969480754506</v>
      </c>
      <c r="H164" s="6">
        <f>MAX(1,Calcs!AP214)</f>
        <v>8.8407232456157292</v>
      </c>
      <c r="I164" s="6">
        <f>MAX(1,Calcs!AO214)</f>
        <v>1182.7390320589986</v>
      </c>
      <c r="J164" s="6">
        <f t="shared" si="36"/>
        <v>1182.7390320589986</v>
      </c>
      <c r="K164" s="6">
        <f>MAX(1,Calcs!BE214)</f>
        <v>1</v>
      </c>
      <c r="L164" s="6">
        <f>MAX(1,Calcs!BF214)</f>
        <v>1</v>
      </c>
      <c r="M164" s="33">
        <f>Calcs!G214</f>
        <v>0.82</v>
      </c>
      <c r="N164" s="180">
        <f>Calcs!BI214</f>
        <v>0.97975282421571142</v>
      </c>
      <c r="O164" s="33">
        <f t="shared" ref="O164:O227" si="42">M164*N164</f>
        <v>0.80339731585688334</v>
      </c>
      <c r="P164" s="33"/>
      <c r="Q164" s="33"/>
      <c r="R164" s="33"/>
      <c r="S164" s="30">
        <f t="shared" si="34"/>
        <v>43960</v>
      </c>
      <c r="T164" s="215">
        <v>127</v>
      </c>
      <c r="U164" s="215">
        <v>6</v>
      </c>
      <c r="V164" s="6"/>
      <c r="W164" s="6"/>
      <c r="X164" s="6"/>
      <c r="Y164" s="6"/>
      <c r="Z164" s="11">
        <f t="shared" si="32"/>
        <v>17802</v>
      </c>
      <c r="AA164" s="11"/>
      <c r="AB164" s="11"/>
      <c r="AC164" s="11"/>
      <c r="AD164" s="11">
        <f t="shared" si="33"/>
        <v>1144</v>
      </c>
      <c r="AE164" s="11">
        <f t="shared" ref="AE164:AE227" si="43">MAX(1,T164)</f>
        <v>127</v>
      </c>
      <c r="AF164" s="11">
        <f t="shared" ref="AF164:AF227" si="44">MAX(1,U164)</f>
        <v>6</v>
      </c>
      <c r="AG164" s="11">
        <f t="shared" si="37"/>
        <v>238.85714285714286</v>
      </c>
      <c r="AH164" s="11">
        <f t="shared" si="38"/>
        <v>9</v>
      </c>
      <c r="AI164" s="6">
        <f t="shared" si="39"/>
        <v>1544.9694807545056</v>
      </c>
      <c r="AJ164" s="6">
        <f t="shared" ref="AJ164:AJ227" si="45">MAX(1,AI164+AJ$3)</f>
        <v>11544.969480754506</v>
      </c>
      <c r="AK164" s="6">
        <f t="shared" si="40"/>
        <v>38.739032058998646</v>
      </c>
      <c r="AL164" s="6">
        <f t="shared" ref="AL164:AL227" si="46">MAX(1,AK164+AL$3)</f>
        <v>288.73903205899865</v>
      </c>
      <c r="AM164" s="2"/>
      <c r="AN164" s="2"/>
      <c r="AO164" s="2"/>
      <c r="AP164" s="2"/>
      <c r="AQ164" s="30">
        <f t="shared" si="41"/>
        <v>43960</v>
      </c>
    </row>
    <row r="165" spans="1:43">
      <c r="A165">
        <f>Calcs!A215</f>
        <v>192</v>
      </c>
      <c r="B165" s="30">
        <f>Calcs!B215</f>
        <v>43961</v>
      </c>
      <c r="C165" s="6">
        <f>MAX(1,Calcs!AM215)</f>
        <v>6840.1337749611557</v>
      </c>
      <c r="D165" s="6">
        <f>MAX(1,Calcs!BA215)</f>
        <v>261.02253801430561</v>
      </c>
      <c r="E165" s="6">
        <f>MAX(1,Calcs!BB215)</f>
        <v>153827.46035955157</v>
      </c>
      <c r="F165" s="6">
        <f>MAX(1,Calcs!AZ215)</f>
        <v>19583.343326730275</v>
      </c>
      <c r="G165" s="6">
        <f t="shared" si="35"/>
        <v>19583.343326730275</v>
      </c>
      <c r="H165" s="6">
        <f>MAX(1,Calcs!AP215)</f>
        <v>8.5670286032357446</v>
      </c>
      <c r="I165" s="6">
        <f>MAX(1,Calcs!AO215)</f>
        <v>1190.5186664951855</v>
      </c>
      <c r="J165" s="6">
        <f t="shared" si="36"/>
        <v>1190.5186664951855</v>
      </c>
      <c r="K165" s="6">
        <f>MAX(1,Calcs!BE215)</f>
        <v>1</v>
      </c>
      <c r="L165" s="6">
        <f>MAX(1,Calcs!BF215)</f>
        <v>1</v>
      </c>
      <c r="M165" s="33">
        <f>Calcs!G215</f>
        <v>0.82</v>
      </c>
      <c r="N165" s="180">
        <f>Calcs!BI215</f>
        <v>0.9796451767346529</v>
      </c>
      <c r="O165" s="33">
        <f t="shared" si="42"/>
        <v>0.80330904492241528</v>
      </c>
      <c r="P165" s="33"/>
      <c r="Q165" s="33"/>
      <c r="R165" s="33"/>
      <c r="S165" s="30">
        <f t="shared" si="34"/>
        <v>43961</v>
      </c>
      <c r="T165" s="215">
        <v>61</v>
      </c>
      <c r="U165" s="215">
        <v>5</v>
      </c>
      <c r="V165" s="6"/>
      <c r="W165" s="6"/>
      <c r="X165" s="6"/>
      <c r="Y165" s="6"/>
      <c r="Z165" s="11">
        <f t="shared" si="32"/>
        <v>17863</v>
      </c>
      <c r="AA165" s="11"/>
      <c r="AB165" s="11"/>
      <c r="AC165" s="11"/>
      <c r="AD165" s="11">
        <f t="shared" si="33"/>
        <v>1149</v>
      </c>
      <c r="AE165" s="11">
        <f t="shared" si="43"/>
        <v>61</v>
      </c>
      <c r="AF165" s="11">
        <f t="shared" si="44"/>
        <v>5</v>
      </c>
      <c r="AG165" s="11">
        <f t="shared" si="37"/>
        <v>235.42857142857142</v>
      </c>
      <c r="AH165" s="11">
        <f t="shared" si="38"/>
        <v>9</v>
      </c>
      <c r="AI165" s="6">
        <f t="shared" si="39"/>
        <v>1720.3433267302753</v>
      </c>
      <c r="AJ165" s="6">
        <f t="shared" si="45"/>
        <v>11720.343326730275</v>
      </c>
      <c r="AK165" s="6">
        <f t="shared" si="40"/>
        <v>41.518666495185471</v>
      </c>
      <c r="AL165" s="6">
        <f t="shared" si="46"/>
        <v>291.51866649518547</v>
      </c>
      <c r="AM165" s="2"/>
      <c r="AN165" s="2"/>
      <c r="AO165" s="2"/>
      <c r="AP165" s="2"/>
      <c r="AQ165" s="30">
        <f t="shared" si="41"/>
        <v>43961</v>
      </c>
    </row>
    <row r="166" spans="1:43">
      <c r="A166">
        <f>Calcs!A216</f>
        <v>193</v>
      </c>
      <c r="B166" s="30">
        <f>Calcs!B216</f>
        <v>43962</v>
      </c>
      <c r="C166" s="6">
        <f>MAX(1,Calcs!AM216)</f>
        <v>6627.6679992158543</v>
      </c>
      <c r="D166" s="6">
        <f>MAX(1,Calcs!BA216)</f>
        <v>252.24936963860506</v>
      </c>
      <c r="E166" s="6">
        <f>MAX(1,Calcs!BB216)</f>
        <v>154616.9485053524</v>
      </c>
      <c r="F166" s="6">
        <f>MAX(1,Calcs!AZ216)</f>
        <v>19812.375219584406</v>
      </c>
      <c r="G166" s="6">
        <f t="shared" si="35"/>
        <v>19812.375219584406</v>
      </c>
      <c r="H166" s="6">
        <f>MAX(1,Calcs!AP216)</f>
        <v>8.3016354345376637</v>
      </c>
      <c r="I166" s="6">
        <f>MAX(1,Calcs!AO216)</f>
        <v>1198.0568769146712</v>
      </c>
      <c r="J166" s="6">
        <f t="shared" si="36"/>
        <v>1198.0568769146712</v>
      </c>
      <c r="K166" s="6">
        <f>MAX(1,Calcs!BE216)</f>
        <v>1</v>
      </c>
      <c r="L166" s="6">
        <f>MAX(1,Calcs!BF216)</f>
        <v>1</v>
      </c>
      <c r="M166" s="33">
        <f>Calcs!G216</f>
        <v>0.82</v>
      </c>
      <c r="N166" s="180">
        <f>Calcs!BI216</f>
        <v>0.9795408796242272</v>
      </c>
      <c r="O166" s="33">
        <f t="shared" si="42"/>
        <v>0.80322352129186625</v>
      </c>
      <c r="P166" s="33"/>
      <c r="Q166" s="33"/>
      <c r="R166" s="33"/>
      <c r="S166" s="30">
        <f t="shared" si="34"/>
        <v>43962</v>
      </c>
      <c r="T166" s="215">
        <v>296</v>
      </c>
      <c r="U166" s="215">
        <v>11</v>
      </c>
      <c r="V166" s="6"/>
      <c r="W166" s="6"/>
      <c r="X166" s="6"/>
      <c r="Y166" s="6"/>
      <c r="Z166" s="11">
        <f t="shared" si="32"/>
        <v>18159</v>
      </c>
      <c r="AA166" s="11"/>
      <c r="AB166" s="11"/>
      <c r="AC166" s="11"/>
      <c r="AD166" s="11">
        <f t="shared" si="33"/>
        <v>1160</v>
      </c>
      <c r="AE166" s="11">
        <f t="shared" si="43"/>
        <v>296</v>
      </c>
      <c r="AF166" s="11">
        <f t="shared" si="44"/>
        <v>11</v>
      </c>
      <c r="AG166" s="11">
        <f t="shared" si="37"/>
        <v>222.14285714285714</v>
      </c>
      <c r="AH166" s="11">
        <f t="shared" si="38"/>
        <v>8.8571428571428577</v>
      </c>
      <c r="AI166" s="6">
        <f t="shared" si="39"/>
        <v>1653.3752195844063</v>
      </c>
      <c r="AJ166" s="6">
        <f t="shared" si="45"/>
        <v>11653.375219584406</v>
      </c>
      <c r="AK166" s="6">
        <f t="shared" si="40"/>
        <v>38.056876914671193</v>
      </c>
      <c r="AL166" s="6">
        <f t="shared" si="46"/>
        <v>288.05687691467119</v>
      </c>
      <c r="AM166" s="2"/>
      <c r="AN166" s="2"/>
      <c r="AO166" s="2"/>
      <c r="AP166" s="2"/>
      <c r="AQ166" s="30">
        <f t="shared" si="41"/>
        <v>43962</v>
      </c>
    </row>
    <row r="167" spans="1:43">
      <c r="A167">
        <f>Calcs!A217</f>
        <v>194</v>
      </c>
      <c r="B167" s="30">
        <f>Calcs!B217</f>
        <v>43963</v>
      </c>
      <c r="C167" s="6">
        <f>MAX(1,Calcs!AM217)</f>
        <v>6421.695761038025</v>
      </c>
      <c r="D167" s="6">
        <f>MAX(1,Calcs!BA217)</f>
        <v>244.42354169859911</v>
      </c>
      <c r="E167" s="6">
        <f>MAX(1,Calcs!BB217)</f>
        <v>155381.8531978619</v>
      </c>
      <c r="F167" s="6">
        <f>MAX(1,Calcs!AZ217)</f>
        <v>20034.289716208779</v>
      </c>
      <c r="G167" s="6">
        <f t="shared" si="35"/>
        <v>20034.289716208779</v>
      </c>
      <c r="H167" s="6">
        <f>MAX(1,Calcs!AP217)</f>
        <v>8.0443077539181171</v>
      </c>
      <c r="I167" s="6">
        <f>MAX(1,Calcs!AO217)</f>
        <v>1205.3610217483981</v>
      </c>
      <c r="J167" s="6">
        <f t="shared" si="36"/>
        <v>1205.3610217483981</v>
      </c>
      <c r="K167" s="6">
        <f>MAX(1,Calcs!BE217)</f>
        <v>1</v>
      </c>
      <c r="L167" s="6">
        <f>MAX(1,Calcs!BF217)</f>
        <v>1</v>
      </c>
      <c r="M167" s="33">
        <f>Calcs!G217</f>
        <v>0.82</v>
      </c>
      <c r="N167" s="180">
        <f>Calcs!BI217</f>
        <v>0.97943983005285817</v>
      </c>
      <c r="O167" s="33">
        <f t="shared" si="42"/>
        <v>0.80314066064334366</v>
      </c>
      <c r="P167" s="33"/>
      <c r="Q167" s="33"/>
      <c r="R167" s="33"/>
      <c r="S167" s="30">
        <f t="shared" si="34"/>
        <v>43963</v>
      </c>
      <c r="T167" s="215">
        <v>251</v>
      </c>
      <c r="U167" s="215">
        <v>5</v>
      </c>
      <c r="V167" s="6"/>
      <c r="W167" s="6"/>
      <c r="X167" s="6"/>
      <c r="Y167" s="6"/>
      <c r="Z167" s="11">
        <f t="shared" si="32"/>
        <v>18410</v>
      </c>
      <c r="AA167" s="11"/>
      <c r="AB167" s="11"/>
      <c r="AC167" s="11"/>
      <c r="AD167" s="11">
        <f t="shared" si="33"/>
        <v>1165</v>
      </c>
      <c r="AE167" s="11">
        <f t="shared" si="43"/>
        <v>251</v>
      </c>
      <c r="AF167" s="11">
        <f t="shared" si="44"/>
        <v>5</v>
      </c>
      <c r="AG167" s="11">
        <f t="shared" si="37"/>
        <v>221</v>
      </c>
      <c r="AH167" s="11">
        <f t="shared" si="38"/>
        <v>7.8571428571428568</v>
      </c>
      <c r="AI167" s="6">
        <f t="shared" si="39"/>
        <v>1624.2897162087793</v>
      </c>
      <c r="AJ167" s="6">
        <f t="shared" si="45"/>
        <v>11624.289716208779</v>
      </c>
      <c r="AK167" s="6">
        <f t="shared" si="40"/>
        <v>40.361021748398116</v>
      </c>
      <c r="AL167" s="6">
        <f t="shared" si="46"/>
        <v>290.36102174839812</v>
      </c>
      <c r="AM167" s="2"/>
      <c r="AN167" s="2"/>
      <c r="AO167" s="2"/>
      <c r="AP167" s="2"/>
      <c r="AQ167" s="30">
        <f t="shared" si="41"/>
        <v>43963</v>
      </c>
    </row>
    <row r="168" spans="1:43">
      <c r="A168">
        <f>Calcs!A218</f>
        <v>195</v>
      </c>
      <c r="B168" s="30">
        <f>Calcs!B218</f>
        <v>43964</v>
      </c>
      <c r="C168" s="6">
        <f>MAX(1,Calcs!AM218)</f>
        <v>6222.0258212082272</v>
      </c>
      <c r="D168" s="6">
        <f>MAX(1,Calcs!BA218)</f>
        <v>236.83645830064521</v>
      </c>
      <c r="E168" s="6">
        <f>MAX(1,Calcs!BB218)</f>
        <v>156122.92973451634</v>
      </c>
      <c r="F168" s="6">
        <f>MAX(1,Calcs!AZ218)</f>
        <v>20249.304733051285</v>
      </c>
      <c r="G168" s="6">
        <f t="shared" si="35"/>
        <v>20249.304733051285</v>
      </c>
      <c r="H168" s="6">
        <f>MAX(1,Calcs!AP218)</f>
        <v>7.7948196266598062</v>
      </c>
      <c r="I168" s="6">
        <f>MAX(1,Calcs!AO218)</f>
        <v>1212.4382471135118</v>
      </c>
      <c r="J168" s="6">
        <f t="shared" si="36"/>
        <v>1212.4382471135118</v>
      </c>
      <c r="K168" s="6">
        <f>MAX(1,Calcs!BE218)</f>
        <v>1</v>
      </c>
      <c r="L168" s="6">
        <f>MAX(1,Calcs!BF218)</f>
        <v>1</v>
      </c>
      <c r="M168" s="33">
        <f>Calcs!G218</f>
        <v>0.82</v>
      </c>
      <c r="N168" s="180">
        <f>Calcs!BI218</f>
        <v>0.97934192825017341</v>
      </c>
      <c r="O168" s="33">
        <f t="shared" si="42"/>
        <v>0.80306038116514211</v>
      </c>
      <c r="P168" s="33"/>
      <c r="Q168" s="33"/>
      <c r="R168" s="33"/>
      <c r="S168" s="30">
        <f t="shared" si="34"/>
        <v>43964</v>
      </c>
      <c r="T168" s="215">
        <v>308</v>
      </c>
      <c r="U168" s="215">
        <v>9</v>
      </c>
      <c r="V168" s="6"/>
      <c r="W168" s="6"/>
      <c r="X168" s="6"/>
      <c r="Y168" s="6"/>
      <c r="Z168" s="11">
        <f t="shared" si="32"/>
        <v>18718</v>
      </c>
      <c r="AA168" s="11"/>
      <c r="AB168" s="11"/>
      <c r="AC168" s="11"/>
      <c r="AD168" s="11">
        <f t="shared" si="33"/>
        <v>1174</v>
      </c>
      <c r="AE168" s="11">
        <f t="shared" si="43"/>
        <v>308</v>
      </c>
      <c r="AF168" s="11">
        <f t="shared" si="44"/>
        <v>9</v>
      </c>
      <c r="AG168" s="11">
        <f t="shared" si="37"/>
        <v>223.42857142857142</v>
      </c>
      <c r="AH168" s="11">
        <f t="shared" si="38"/>
        <v>7</v>
      </c>
      <c r="AI168" s="6">
        <f t="shared" si="39"/>
        <v>1531.3047330512854</v>
      </c>
      <c r="AJ168" s="6">
        <f t="shared" si="45"/>
        <v>11531.304733051285</v>
      </c>
      <c r="AK168" s="6">
        <f t="shared" si="40"/>
        <v>38.438247113511807</v>
      </c>
      <c r="AL168" s="6">
        <f t="shared" si="46"/>
        <v>288.43824711351181</v>
      </c>
      <c r="AM168" s="2"/>
      <c r="AN168" s="2"/>
      <c r="AO168" s="2"/>
      <c r="AP168" s="2"/>
      <c r="AQ168" s="30">
        <f t="shared" si="41"/>
        <v>43964</v>
      </c>
    </row>
    <row r="169" spans="1:43">
      <c r="A169">
        <f>Calcs!A219</f>
        <v>196</v>
      </c>
      <c r="B169" s="30">
        <f>Calcs!B219</f>
        <v>43965</v>
      </c>
      <c r="C169" s="6">
        <f>MAX(1,Calcs!AM219)</f>
        <v>6028.4746389624488</v>
      </c>
      <c r="D169" s="6">
        <f>MAX(1,Calcs!BA219)</f>
        <v>229.48104554513131</v>
      </c>
      <c r="E169" s="6">
        <f>MAX(1,Calcs!BB219)</f>
        <v>156840.91096631903</v>
      </c>
      <c r="F169" s="6">
        <f>MAX(1,Calcs!AZ219)</f>
        <v>20457.631666610738</v>
      </c>
      <c r="G169" s="6">
        <f t="shared" si="35"/>
        <v>20457.631666610738</v>
      </c>
      <c r="H169" s="6">
        <f>MAX(1,Calcs!AP219)</f>
        <v>7.5529414236797106</v>
      </c>
      <c r="I169" s="6">
        <f>MAX(1,Calcs!AO219)</f>
        <v>1219.295497395884</v>
      </c>
      <c r="J169" s="6">
        <f t="shared" si="36"/>
        <v>1219.295497395884</v>
      </c>
      <c r="K169" s="6">
        <f>MAX(1,Calcs!BE219)</f>
        <v>1</v>
      </c>
      <c r="L169" s="6">
        <f>MAX(1,Calcs!BF219)</f>
        <v>1</v>
      </c>
      <c r="M169" s="33">
        <f>Calcs!G219</f>
        <v>0.82</v>
      </c>
      <c r="N169" s="180">
        <f>Calcs!BI219</f>
        <v>0.9792470774114681</v>
      </c>
      <c r="O169" s="33">
        <f t="shared" si="42"/>
        <v>0.8029826034774038</v>
      </c>
      <c r="P169" s="33"/>
      <c r="Q169" s="33"/>
      <c r="R169" s="33"/>
      <c r="S169" s="30">
        <f t="shared" si="34"/>
        <v>43965</v>
      </c>
      <c r="T169" s="215">
        <v>272</v>
      </c>
      <c r="U169" s="215">
        <v>6</v>
      </c>
      <c r="V169" s="6"/>
      <c r="W169" s="6"/>
      <c r="X169" s="6"/>
      <c r="Y169" s="6"/>
      <c r="Z169" s="11">
        <f t="shared" si="32"/>
        <v>18990</v>
      </c>
      <c r="AA169" s="11"/>
      <c r="AB169" s="11"/>
      <c r="AC169" s="11"/>
      <c r="AD169" s="11">
        <f t="shared" si="33"/>
        <v>1180</v>
      </c>
      <c r="AE169" s="11">
        <f t="shared" si="43"/>
        <v>272</v>
      </c>
      <c r="AF169" s="11">
        <f t="shared" si="44"/>
        <v>6</v>
      </c>
      <c r="AG169" s="11">
        <f t="shared" si="37"/>
        <v>224.14285714285714</v>
      </c>
      <c r="AH169" s="11">
        <f t="shared" si="38"/>
        <v>6.4285714285714288</v>
      </c>
      <c r="AI169" s="6">
        <f t="shared" si="39"/>
        <v>1467.6316666107377</v>
      </c>
      <c r="AJ169" s="6">
        <f t="shared" si="45"/>
        <v>11467.631666610738</v>
      </c>
      <c r="AK169" s="6">
        <f t="shared" si="40"/>
        <v>39.295497395884013</v>
      </c>
      <c r="AL169" s="6">
        <f t="shared" si="46"/>
        <v>289.29549739588401</v>
      </c>
      <c r="AM169" s="2"/>
      <c r="AN169" s="2"/>
      <c r="AO169" s="2"/>
      <c r="AP169" s="2"/>
      <c r="AQ169" s="30">
        <f t="shared" si="41"/>
        <v>43965</v>
      </c>
    </row>
    <row r="170" spans="1:43">
      <c r="A170">
        <f>Calcs!A220</f>
        <v>197</v>
      </c>
      <c r="B170" s="30">
        <f>Calcs!B220</f>
        <v>43966</v>
      </c>
      <c r="C170" s="6">
        <f>MAX(1,Calcs!AM220)</f>
        <v>5840.8607034561674</v>
      </c>
      <c r="D170" s="6">
        <f>MAX(1,Calcs!BA220)</f>
        <v>237.68906592905478</v>
      </c>
      <c r="E170" s="6">
        <f>MAX(1,Calcs!BB220)</f>
        <v>157536.50789056474</v>
      </c>
      <c r="F170" s="6">
        <f>MAX(1,Calcs!AZ220)</f>
        <v>20766.845982406929</v>
      </c>
      <c r="G170" s="6">
        <f t="shared" si="35"/>
        <v>20766.845982406929</v>
      </c>
      <c r="H170" s="6">
        <f>MAX(1,Calcs!AP220)</f>
        <v>7.3184462377779642</v>
      </c>
      <c r="I170" s="6">
        <f>MAX(1,Calcs!AO220)</f>
        <v>1225.9395119576898</v>
      </c>
      <c r="J170" s="6">
        <f t="shared" si="36"/>
        <v>1225.9395119576898</v>
      </c>
      <c r="K170" s="6">
        <f>MAX(1,Calcs!BE220)</f>
        <v>1</v>
      </c>
      <c r="L170" s="6">
        <f>MAX(1,Calcs!BF220)</f>
        <v>1</v>
      </c>
      <c r="M170" s="33">
        <f>Calcs!G220</f>
        <v>0.82</v>
      </c>
      <c r="N170" s="180">
        <f>Calcs!BI220</f>
        <v>0.97915518361831666</v>
      </c>
      <c r="O170" s="33">
        <f t="shared" si="42"/>
        <v>0.80290725056701961</v>
      </c>
      <c r="P170" s="33"/>
      <c r="Q170" s="33"/>
      <c r="R170" s="33"/>
      <c r="S170" s="30">
        <f t="shared" si="34"/>
        <v>43966</v>
      </c>
      <c r="T170" s="215">
        <v>281</v>
      </c>
      <c r="U170" s="215">
        <v>5</v>
      </c>
      <c r="V170" s="6"/>
      <c r="W170" s="6"/>
      <c r="X170" s="6"/>
      <c r="Y170" s="6"/>
      <c r="Z170" s="11">
        <f t="shared" ref="Z170:Z233" si="47">IF(T170&lt;0,1,Z169+T170)</f>
        <v>19271</v>
      </c>
      <c r="AA170" s="11"/>
      <c r="AB170" s="11"/>
      <c r="AC170" s="11"/>
      <c r="AD170" s="11">
        <f t="shared" ref="AD170:AD233" si="48">IF(U170&lt;0,1,AD169+U170)</f>
        <v>1185</v>
      </c>
      <c r="AE170" s="11">
        <f t="shared" si="43"/>
        <v>281</v>
      </c>
      <c r="AF170" s="11">
        <f t="shared" si="44"/>
        <v>5</v>
      </c>
      <c r="AG170" s="11">
        <f t="shared" si="37"/>
        <v>228</v>
      </c>
      <c r="AH170" s="11">
        <f t="shared" si="38"/>
        <v>6.7142857142857144</v>
      </c>
      <c r="AI170" s="6">
        <f t="shared" si="39"/>
        <v>1495.8459824069287</v>
      </c>
      <c r="AJ170" s="6">
        <f t="shared" si="45"/>
        <v>11495.845982406929</v>
      </c>
      <c r="AK170" s="6">
        <f t="shared" si="40"/>
        <v>40.939511957689774</v>
      </c>
      <c r="AL170" s="6">
        <f t="shared" si="46"/>
        <v>290.93951195768977</v>
      </c>
      <c r="AM170" s="2"/>
      <c r="AN170" s="2"/>
      <c r="AO170" s="2"/>
      <c r="AP170" s="2"/>
      <c r="AQ170" s="30">
        <f t="shared" si="41"/>
        <v>43966</v>
      </c>
    </row>
    <row r="171" spans="1:43">
      <c r="A171">
        <f>Calcs!A221</f>
        <v>198</v>
      </c>
      <c r="B171" s="30">
        <f>Calcs!B221</f>
        <v>43967</v>
      </c>
      <c r="C171" s="6">
        <f>MAX(1,Calcs!AM221)</f>
        <v>5659.0063936225597</v>
      </c>
      <c r="D171" s="6">
        <f>MAX(1,Calcs!BA221)</f>
        <v>245.63762979984054</v>
      </c>
      <c r="E171" s="6">
        <f>MAX(1,Calcs!BB221)</f>
        <v>158210.41012398258</v>
      </c>
      <c r="F171" s="6">
        <f>MAX(1,Calcs!AZ221)</f>
        <v>21066.432889353389</v>
      </c>
      <c r="G171" s="6">
        <f t="shared" si="35"/>
        <v>21066.432889353389</v>
      </c>
      <c r="H171" s="6">
        <f>MAX(1,Calcs!AP221)</f>
        <v>7.0911136364229606</v>
      </c>
      <c r="I171" s="6">
        <f>MAX(1,Calcs!AO221)</f>
        <v>1232.3768275139594</v>
      </c>
      <c r="J171" s="6">
        <f t="shared" si="36"/>
        <v>1232.3768275139594</v>
      </c>
      <c r="K171" s="6">
        <f>MAX(1,Calcs!BE221)</f>
        <v>1</v>
      </c>
      <c r="L171" s="6">
        <f>MAX(1,Calcs!BF221)</f>
        <v>1</v>
      </c>
      <c r="M171" s="33">
        <f>Calcs!G221</f>
        <v>0.82</v>
      </c>
      <c r="N171" s="180">
        <f>Calcs!BI221</f>
        <v>0.97906615577586698</v>
      </c>
      <c r="O171" s="33">
        <f t="shared" si="42"/>
        <v>0.80283424773621093</v>
      </c>
      <c r="P171" s="33"/>
      <c r="Q171" s="33"/>
      <c r="R171" s="33"/>
      <c r="S171" s="30">
        <f t="shared" si="34"/>
        <v>43967</v>
      </c>
      <c r="T171" s="215">
        <v>118</v>
      </c>
      <c r="U171" s="215">
        <v>4</v>
      </c>
      <c r="V171" s="6"/>
      <c r="W171" s="6"/>
      <c r="X171" s="6"/>
      <c r="Y171" s="6"/>
      <c r="Z171" s="11">
        <f t="shared" si="47"/>
        <v>19389</v>
      </c>
      <c r="AA171" s="11"/>
      <c r="AB171" s="11"/>
      <c r="AC171" s="11"/>
      <c r="AD171" s="11">
        <f t="shared" si="48"/>
        <v>1189</v>
      </c>
      <c r="AE171" s="11">
        <f t="shared" si="43"/>
        <v>118</v>
      </c>
      <c r="AF171" s="11">
        <f t="shared" si="44"/>
        <v>4</v>
      </c>
      <c r="AG171" s="11">
        <f t="shared" si="37"/>
        <v>226.71428571428572</v>
      </c>
      <c r="AH171" s="11">
        <f t="shared" si="38"/>
        <v>6.4285714285714288</v>
      </c>
      <c r="AI171" s="6">
        <f t="shared" si="39"/>
        <v>1677.4328893533893</v>
      </c>
      <c r="AJ171" s="6">
        <f t="shared" si="45"/>
        <v>11677.432889353389</v>
      </c>
      <c r="AK171" s="6">
        <f t="shared" si="40"/>
        <v>43.37682751395937</v>
      </c>
      <c r="AL171" s="6">
        <f t="shared" si="46"/>
        <v>293.37682751395937</v>
      </c>
      <c r="AM171" s="2"/>
      <c r="AN171" s="2"/>
      <c r="AO171" s="2"/>
      <c r="AP171" s="2"/>
      <c r="AQ171" s="30">
        <f t="shared" si="41"/>
        <v>43967</v>
      </c>
    </row>
    <row r="172" spans="1:43">
      <c r="A172">
        <f>Calcs!A222</f>
        <v>199</v>
      </c>
      <c r="B172" s="30">
        <f>Calcs!B222</f>
        <v>43968</v>
      </c>
      <c r="C172" s="6">
        <f>MAX(1,Calcs!AM222)</f>
        <v>5482.7390152654234</v>
      </c>
      <c r="D172" s="6">
        <f>MAX(1,Calcs!BA222)</f>
        <v>253.3349711209469</v>
      </c>
      <c r="E172" s="6">
        <f>MAX(1,Calcs!BB222)</f>
        <v>158863.28648972651</v>
      </c>
      <c r="F172" s="6">
        <f>MAX(1,Calcs!AZ222)</f>
        <v>21356.688124576904</v>
      </c>
      <c r="G172" s="6">
        <f t="shared" si="35"/>
        <v>21356.688124576904</v>
      </c>
      <c r="H172" s="6">
        <f>MAX(1,Calcs!AP222)</f>
        <v>6.8707310529429311</v>
      </c>
      <c r="I172" s="6">
        <f>MAX(1,Calcs!AO222)</f>
        <v>1238.613783865786</v>
      </c>
      <c r="J172" s="6">
        <f t="shared" si="36"/>
        <v>1238.613783865786</v>
      </c>
      <c r="K172" s="6">
        <f>MAX(1,Calcs!BE222)</f>
        <v>1</v>
      </c>
      <c r="L172" s="6">
        <f>MAX(1,Calcs!BF222)</f>
        <v>1</v>
      </c>
      <c r="M172" s="33">
        <f>Calcs!G222</f>
        <v>0.82</v>
      </c>
      <c r="N172" s="180">
        <f>Calcs!BI222</f>
        <v>0.97897990553538683</v>
      </c>
      <c r="O172" s="33">
        <f t="shared" si="42"/>
        <v>0.80276352253901717</v>
      </c>
      <c r="P172" s="33"/>
      <c r="Q172" s="33"/>
      <c r="R172" s="33"/>
      <c r="S172" s="30">
        <f t="shared" si="34"/>
        <v>43968</v>
      </c>
      <c r="T172" s="215">
        <v>64</v>
      </c>
      <c r="U172" s="215">
        <v>1</v>
      </c>
      <c r="V172" s="6"/>
      <c r="W172" s="6"/>
      <c r="X172" s="6"/>
      <c r="Y172" s="6"/>
      <c r="Z172" s="11">
        <f t="shared" si="47"/>
        <v>19453</v>
      </c>
      <c r="AA172" s="11"/>
      <c r="AB172" s="11"/>
      <c r="AC172" s="11"/>
      <c r="AD172" s="11">
        <f t="shared" si="48"/>
        <v>1190</v>
      </c>
      <c r="AE172" s="11">
        <f t="shared" si="43"/>
        <v>64</v>
      </c>
      <c r="AF172" s="11">
        <f t="shared" si="44"/>
        <v>1</v>
      </c>
      <c r="AG172" s="11">
        <f t="shared" si="37"/>
        <v>227.14285714285714</v>
      </c>
      <c r="AH172" s="11">
        <f t="shared" si="38"/>
        <v>5.8571428571428568</v>
      </c>
      <c r="AI172" s="6">
        <f t="shared" si="39"/>
        <v>1903.6881245769036</v>
      </c>
      <c r="AJ172" s="6">
        <f t="shared" si="45"/>
        <v>11903.688124576904</v>
      </c>
      <c r="AK172" s="6">
        <f t="shared" si="40"/>
        <v>48.61378386578599</v>
      </c>
      <c r="AL172" s="6">
        <f t="shared" si="46"/>
        <v>298.61378386578599</v>
      </c>
      <c r="AM172" s="2"/>
      <c r="AN172" s="2"/>
      <c r="AO172" s="2"/>
      <c r="AP172" s="2"/>
      <c r="AQ172" s="30">
        <f t="shared" si="41"/>
        <v>43968</v>
      </c>
    </row>
    <row r="173" spans="1:43">
      <c r="A173">
        <f>Calcs!A223</f>
        <v>200</v>
      </c>
      <c r="B173" s="30">
        <f>Calcs!B223</f>
        <v>43969</v>
      </c>
      <c r="C173" s="6">
        <f>MAX(1,Calcs!AM223)</f>
        <v>5311.8911739633995</v>
      </c>
      <c r="D173" s="6">
        <f>MAX(1,Calcs!BA223)</f>
        <v>260.02212680701217</v>
      </c>
      <c r="E173" s="6">
        <f>MAX(1,Calcs!BB223)</f>
        <v>159495.78564224188</v>
      </c>
      <c r="F173" s="6">
        <f>MAX(1,Calcs!AZ223)</f>
        <v>21632.530107233491</v>
      </c>
      <c r="G173" s="6">
        <f t="shared" si="35"/>
        <v>21632.530107233491</v>
      </c>
      <c r="H173" s="6">
        <f>MAX(1,Calcs!AP223)</f>
        <v>6.6570934317056913</v>
      </c>
      <c r="I173" s="6">
        <f>MAX(1,Calcs!AO223)</f>
        <v>1244.656530936611</v>
      </c>
      <c r="J173" s="6">
        <f t="shared" si="36"/>
        <v>1244.656530936611</v>
      </c>
      <c r="K173" s="6">
        <f>MAX(1,Calcs!BE223)</f>
        <v>1</v>
      </c>
      <c r="L173" s="6">
        <f>MAX(1,Calcs!BF223)</f>
        <v>1</v>
      </c>
      <c r="M173" s="33">
        <f>Calcs!G223</f>
        <v>0.82</v>
      </c>
      <c r="N173" s="180">
        <f>Calcs!BI223</f>
        <v>0.97889634721192398</v>
      </c>
      <c r="O173" s="33">
        <f t="shared" si="42"/>
        <v>0.80269500471377764</v>
      </c>
      <c r="P173" s="33"/>
      <c r="Q173" s="33"/>
      <c r="R173" s="33"/>
      <c r="S173" s="30">
        <f t="shared" si="34"/>
        <v>43969</v>
      </c>
      <c r="T173" s="215">
        <v>320</v>
      </c>
      <c r="U173" s="215">
        <v>6</v>
      </c>
      <c r="V173" s="6"/>
      <c r="W173" s="6"/>
      <c r="X173" s="6"/>
      <c r="Y173" s="6"/>
      <c r="Z173" s="11">
        <f t="shared" si="47"/>
        <v>19773</v>
      </c>
      <c r="AA173" s="11"/>
      <c r="AB173" s="11"/>
      <c r="AC173" s="11"/>
      <c r="AD173" s="11">
        <f t="shared" si="48"/>
        <v>1196</v>
      </c>
      <c r="AE173" s="11">
        <f t="shared" si="43"/>
        <v>320</v>
      </c>
      <c r="AF173" s="11">
        <f t="shared" si="44"/>
        <v>6</v>
      </c>
      <c r="AG173" s="11">
        <f t="shared" si="37"/>
        <v>230.57142857142858</v>
      </c>
      <c r="AH173" s="11">
        <f t="shared" si="38"/>
        <v>5.1428571428571432</v>
      </c>
      <c r="AI173" s="6">
        <f t="shared" si="39"/>
        <v>1859.5301072334914</v>
      </c>
      <c r="AJ173" s="6">
        <f t="shared" si="45"/>
        <v>11859.530107233491</v>
      </c>
      <c r="AK173" s="6">
        <f t="shared" si="40"/>
        <v>48.656530936611034</v>
      </c>
      <c r="AL173" s="6">
        <f t="shared" si="46"/>
        <v>298.65653093661103</v>
      </c>
      <c r="AM173" s="2"/>
      <c r="AN173" s="2"/>
      <c r="AO173" s="2"/>
      <c r="AP173" s="2"/>
      <c r="AQ173" s="30">
        <f t="shared" si="41"/>
        <v>43969</v>
      </c>
    </row>
    <row r="174" spans="1:43">
      <c r="A174">
        <f>Calcs!A224</f>
        <v>201</v>
      </c>
      <c r="B174" s="30">
        <f>Calcs!B224</f>
        <v>43970</v>
      </c>
      <c r="C174" s="6">
        <f>MAX(1,Calcs!AM224)</f>
        <v>5146.3006714718476</v>
      </c>
      <c r="D174" s="6">
        <f>MAX(1,Calcs!BA224)</f>
        <v>266.49759814119744</v>
      </c>
      <c r="E174" s="6">
        <f>MAX(1,Calcs!BB224)</f>
        <v>160108.53668077776</v>
      </c>
      <c r="F174" s="6">
        <f>MAX(1,Calcs!AZ224)</f>
        <v>21899.772903197161</v>
      </c>
      <c r="G174" s="6">
        <f t="shared" si="35"/>
        <v>21899.772903197161</v>
      </c>
      <c r="H174" s="6">
        <f>MAX(1,Calcs!AP224)</f>
        <v>6.4500019753975595</v>
      </c>
      <c r="I174" s="6">
        <f>MAX(1,Calcs!AO224)</f>
        <v>1250.511035576181</v>
      </c>
      <c r="J174" s="6">
        <f t="shared" si="36"/>
        <v>1250.511035576181</v>
      </c>
      <c r="K174" s="6">
        <f>MAX(1,Calcs!BE224)</f>
        <v>1</v>
      </c>
      <c r="L174" s="6">
        <f>MAX(1,Calcs!BF224)</f>
        <v>1</v>
      </c>
      <c r="M174" s="33">
        <f>Calcs!G224</f>
        <v>0.82</v>
      </c>
      <c r="N174" s="180">
        <f>Calcs!BI224</f>
        <v>0.97881539770344617</v>
      </c>
      <c r="O174" s="33">
        <f t="shared" si="42"/>
        <v>0.80262862611682584</v>
      </c>
      <c r="P174" s="33"/>
      <c r="Q174" s="33"/>
      <c r="R174" s="33"/>
      <c r="S174" s="30">
        <f t="shared" si="34"/>
        <v>43970</v>
      </c>
      <c r="T174" s="215">
        <v>300</v>
      </c>
      <c r="U174" s="215">
        <v>7</v>
      </c>
      <c r="V174" s="6"/>
      <c r="W174" s="6"/>
      <c r="X174" s="6"/>
      <c r="Y174" s="6"/>
      <c r="Z174" s="11">
        <f t="shared" si="47"/>
        <v>20073</v>
      </c>
      <c r="AA174" s="11"/>
      <c r="AB174" s="11"/>
      <c r="AC174" s="11"/>
      <c r="AD174" s="11">
        <f t="shared" si="48"/>
        <v>1203</v>
      </c>
      <c r="AE174" s="11">
        <f t="shared" si="43"/>
        <v>300</v>
      </c>
      <c r="AF174" s="11">
        <f t="shared" si="44"/>
        <v>7</v>
      </c>
      <c r="AG174" s="11">
        <f t="shared" si="37"/>
        <v>237.57142857142858</v>
      </c>
      <c r="AH174" s="11">
        <f t="shared" si="38"/>
        <v>5.4285714285714288</v>
      </c>
      <c r="AI174" s="6">
        <f t="shared" si="39"/>
        <v>1826.7729031971612</v>
      </c>
      <c r="AJ174" s="6">
        <f t="shared" si="45"/>
        <v>11826.772903197161</v>
      </c>
      <c r="AK174" s="6">
        <f t="shared" si="40"/>
        <v>47.51103557618103</v>
      </c>
      <c r="AL174" s="6">
        <f t="shared" si="46"/>
        <v>297.51103557618103</v>
      </c>
      <c r="AM174" s="2"/>
      <c r="AN174" s="2"/>
      <c r="AO174" s="2"/>
      <c r="AP174" s="2"/>
      <c r="AQ174" s="30">
        <f t="shared" si="41"/>
        <v>43970</v>
      </c>
    </row>
    <row r="175" spans="1:43">
      <c r="A175">
        <f>Calcs!A225</f>
        <v>202</v>
      </c>
      <c r="B175" s="30">
        <f>Calcs!B225</f>
        <v>43971</v>
      </c>
      <c r="C175" s="6">
        <f>MAX(1,Calcs!AM225)</f>
        <v>5112.7363483062009</v>
      </c>
      <c r="D175" s="6">
        <f>MAX(1,Calcs!BA225)</f>
        <v>272.7680939975279</v>
      </c>
      <c r="E175" s="6">
        <f>MAX(1,Calcs!BB225)</f>
        <v>160829.07593250604</v>
      </c>
      <c r="F175" s="6">
        <f>MAX(1,Calcs!AZ225)</f>
        <v>22158.681391033981</v>
      </c>
      <c r="G175" s="6">
        <f t="shared" si="35"/>
        <v>22158.681391033981</v>
      </c>
      <c r="H175" s="6">
        <f>MAX(1,Calcs!AP225)</f>
        <v>6.2492628848443541</v>
      </c>
      <c r="I175" s="6">
        <f>MAX(1,Calcs!AO225)</f>
        <v>1256.1830873074223</v>
      </c>
      <c r="J175" s="6">
        <f t="shared" si="36"/>
        <v>1256.1830873074223</v>
      </c>
      <c r="K175" s="6">
        <f>MAX(1,Calcs!BE225)</f>
        <v>1</v>
      </c>
      <c r="L175" s="6">
        <f>MAX(1,Calcs!BF225)</f>
        <v>1</v>
      </c>
      <c r="M175" s="33">
        <f>Calcs!G225</f>
        <v>1.1499999999999999</v>
      </c>
      <c r="N175" s="180">
        <f>Calcs!BI225</f>
        <v>0.97872005008554996</v>
      </c>
      <c r="O175" s="33">
        <f t="shared" si="42"/>
        <v>1.1255280575983824</v>
      </c>
      <c r="P175" s="33"/>
      <c r="Q175" s="33"/>
      <c r="R175" s="33"/>
      <c r="S175" s="30">
        <f t="shared" si="34"/>
        <v>43971</v>
      </c>
      <c r="T175" s="215">
        <v>272</v>
      </c>
      <c r="U175" s="215">
        <v>4</v>
      </c>
      <c r="V175" s="6"/>
      <c r="W175" s="6"/>
      <c r="X175" s="6"/>
      <c r="Y175" s="6"/>
      <c r="Z175" s="11">
        <f t="shared" si="47"/>
        <v>20345</v>
      </c>
      <c r="AA175" s="11"/>
      <c r="AB175" s="11"/>
      <c r="AC175" s="11"/>
      <c r="AD175" s="11">
        <f t="shared" si="48"/>
        <v>1207</v>
      </c>
      <c r="AE175" s="11">
        <f t="shared" si="43"/>
        <v>272</v>
      </c>
      <c r="AF175" s="11">
        <f t="shared" si="44"/>
        <v>4</v>
      </c>
      <c r="AG175" s="11">
        <f t="shared" si="37"/>
        <v>232.42857142857142</v>
      </c>
      <c r="AH175" s="11">
        <f t="shared" si="38"/>
        <v>4.7142857142857144</v>
      </c>
      <c r="AI175" s="6">
        <f t="shared" si="39"/>
        <v>1813.6813910339806</v>
      </c>
      <c r="AJ175" s="6">
        <f t="shared" si="45"/>
        <v>11813.681391033981</v>
      </c>
      <c r="AK175" s="6">
        <f t="shared" si="40"/>
        <v>49.183087307422284</v>
      </c>
      <c r="AL175" s="6">
        <f t="shared" si="46"/>
        <v>299.18308730742228</v>
      </c>
      <c r="AM175" s="2"/>
      <c r="AN175" s="2"/>
      <c r="AO175" s="2"/>
      <c r="AP175" s="2"/>
      <c r="AQ175" s="30">
        <f t="shared" si="41"/>
        <v>43971</v>
      </c>
    </row>
    <row r="176" spans="1:43">
      <c r="A176">
        <f>Calcs!A226</f>
        <v>203</v>
      </c>
      <c r="B176" s="30">
        <f>Calcs!B226</f>
        <v>43972</v>
      </c>
      <c r="C176" s="6">
        <f>MAX(1,Calcs!AM226)</f>
        <v>5099.5370101343533</v>
      </c>
      <c r="D176" s="6">
        <f>MAX(1,Calcs!BA226)</f>
        <v>278.84011474153107</v>
      </c>
      <c r="E176" s="6">
        <f>MAX(1,Calcs!BB226)</f>
        <v>161546.48681996064</v>
      </c>
      <c r="F176" s="6">
        <f>MAX(1,Calcs!AZ226)</f>
        <v>22409.512469801455</v>
      </c>
      <c r="G176" s="6">
        <f t="shared" si="35"/>
        <v>22409.512469801455</v>
      </c>
      <c r="H176" s="6">
        <f>MAX(1,Calcs!AP226)</f>
        <v>6.0546865161542041</v>
      </c>
      <c r="I176" s="6">
        <f>MAX(1,Calcs!AO226)</f>
        <v>1261.6783030089634</v>
      </c>
      <c r="J176" s="6">
        <f t="shared" si="36"/>
        <v>1261.6783030089634</v>
      </c>
      <c r="K176" s="6">
        <f>MAX(1,Calcs!BE226)</f>
        <v>1</v>
      </c>
      <c r="L176" s="6">
        <f>MAX(1,Calcs!BF226)</f>
        <v>1</v>
      </c>
      <c r="M176" s="33">
        <f>Calcs!G226</f>
        <v>1.1499999999999999</v>
      </c>
      <c r="N176" s="180">
        <f>Calcs!BI226</f>
        <v>0.97862509643079887</v>
      </c>
      <c r="O176" s="33">
        <f t="shared" si="42"/>
        <v>1.1254188608954185</v>
      </c>
      <c r="P176" s="33"/>
      <c r="Q176" s="33"/>
      <c r="R176" s="33"/>
      <c r="S176" s="30">
        <f t="shared" si="34"/>
        <v>43972</v>
      </c>
      <c r="T176" s="215">
        <v>299</v>
      </c>
      <c r="U176" s="215">
        <v>11</v>
      </c>
      <c r="V176" s="6"/>
      <c r="W176" s="6"/>
      <c r="X176" s="6"/>
      <c r="Y176" s="6"/>
      <c r="Z176" s="11">
        <f t="shared" si="47"/>
        <v>20644</v>
      </c>
      <c r="AA176" s="11"/>
      <c r="AB176" s="11"/>
      <c r="AC176" s="11"/>
      <c r="AD176" s="11">
        <f t="shared" si="48"/>
        <v>1218</v>
      </c>
      <c r="AE176" s="11">
        <f t="shared" si="43"/>
        <v>299</v>
      </c>
      <c r="AF176" s="11">
        <f t="shared" si="44"/>
        <v>11</v>
      </c>
      <c r="AG176" s="11">
        <f t="shared" si="37"/>
        <v>236.28571428571428</v>
      </c>
      <c r="AH176" s="11">
        <f t="shared" si="38"/>
        <v>5.4285714285714288</v>
      </c>
      <c r="AI176" s="6">
        <f t="shared" si="39"/>
        <v>1765.5124698014552</v>
      </c>
      <c r="AJ176" s="6">
        <f t="shared" si="45"/>
        <v>11765.512469801455</v>
      </c>
      <c r="AK176" s="6">
        <f t="shared" si="40"/>
        <v>43.678303008963439</v>
      </c>
      <c r="AL176" s="6">
        <f t="shared" si="46"/>
        <v>293.67830300896344</v>
      </c>
      <c r="AM176" s="2"/>
      <c r="AN176" s="2"/>
      <c r="AO176" s="2"/>
      <c r="AP176" s="2"/>
      <c r="AQ176" s="30">
        <f t="shared" si="41"/>
        <v>43972</v>
      </c>
    </row>
    <row r="177" spans="1:43">
      <c r="A177">
        <f>Calcs!A227</f>
        <v>204</v>
      </c>
      <c r="B177" s="30">
        <f>Calcs!B227</f>
        <v>43973</v>
      </c>
      <c r="C177" s="6">
        <f>MAX(1,Calcs!AM227)</f>
        <v>5109.0288088036386</v>
      </c>
      <c r="D177" s="6">
        <f>MAX(1,Calcs!BA227)</f>
        <v>269.38133066192364</v>
      </c>
      <c r="E177" s="6">
        <f>MAX(1,Calcs!BB227)</f>
        <v>162263.81824877436</v>
      </c>
      <c r="F177" s="6">
        <f>MAX(1,Calcs!AZ227)</f>
        <v>22652.515297040394</v>
      </c>
      <c r="G177" s="6">
        <f t="shared" si="35"/>
        <v>22652.515297040394</v>
      </c>
      <c r="H177" s="6">
        <f>MAX(1,Calcs!AP227)</f>
        <v>5.8660883850392178</v>
      </c>
      <c r="I177" s="6">
        <f>MAX(1,Calcs!AO227)</f>
        <v>1267.0021306529643</v>
      </c>
      <c r="J177" s="6">
        <f t="shared" si="36"/>
        <v>1267.0021306529643</v>
      </c>
      <c r="K177" s="6">
        <f>MAX(1,Calcs!BE227)</f>
        <v>1</v>
      </c>
      <c r="L177" s="6">
        <f>MAX(1,Calcs!BF227)</f>
        <v>1</v>
      </c>
      <c r="M177" s="33">
        <f>Calcs!G227</f>
        <v>1.1499999999999999</v>
      </c>
      <c r="N177" s="180">
        <f>Calcs!BI227</f>
        <v>0.9785301308682598</v>
      </c>
      <c r="O177" s="33">
        <f t="shared" si="42"/>
        <v>1.1253096504984987</v>
      </c>
      <c r="P177" s="33"/>
      <c r="Q177" s="33"/>
      <c r="R177" s="33"/>
      <c r="S177" s="30">
        <f t="shared" si="34"/>
        <v>43973</v>
      </c>
      <c r="T177" s="215">
        <v>314</v>
      </c>
      <c r="U177" s="215">
        <v>4</v>
      </c>
      <c r="V177" s="6"/>
      <c r="W177" s="6"/>
      <c r="X177" s="6"/>
      <c r="Y177" s="6"/>
      <c r="Z177" s="11">
        <f t="shared" si="47"/>
        <v>20958</v>
      </c>
      <c r="AA177" s="11"/>
      <c r="AB177" s="11"/>
      <c r="AC177" s="11"/>
      <c r="AD177" s="11">
        <f t="shared" si="48"/>
        <v>1222</v>
      </c>
      <c r="AE177" s="11">
        <f t="shared" si="43"/>
        <v>314</v>
      </c>
      <c r="AF177" s="11">
        <f t="shared" si="44"/>
        <v>4</v>
      </c>
      <c r="AG177" s="11">
        <f t="shared" si="37"/>
        <v>241</v>
      </c>
      <c r="AH177" s="11">
        <f t="shared" si="38"/>
        <v>5.2857142857142856</v>
      </c>
      <c r="AI177" s="6">
        <f t="shared" si="39"/>
        <v>1694.5152970403942</v>
      </c>
      <c r="AJ177" s="6">
        <f t="shared" si="45"/>
        <v>11694.515297040394</v>
      </c>
      <c r="AK177" s="6">
        <f t="shared" si="40"/>
        <v>45.002130652964297</v>
      </c>
      <c r="AL177" s="6">
        <f t="shared" si="46"/>
        <v>295.0021306529643</v>
      </c>
      <c r="AM177" s="2"/>
      <c r="AN177" s="2"/>
      <c r="AO177" s="2"/>
      <c r="AP177" s="2"/>
      <c r="AQ177" s="30">
        <f t="shared" si="41"/>
        <v>43973</v>
      </c>
    </row>
    <row r="178" spans="1:43">
      <c r="A178">
        <f>Calcs!A228</f>
        <v>205</v>
      </c>
      <c r="B178" s="30">
        <f>Calcs!B228</f>
        <v>43974</v>
      </c>
      <c r="C178" s="6">
        <f>MAX(1,Calcs!AM228)</f>
        <v>5143.9159701354993</v>
      </c>
      <c r="D178" s="6">
        <f>MAX(1,Calcs!BA228)</f>
        <v>260.21409009930147</v>
      </c>
      <c r="E178" s="6">
        <f>MAX(1,Calcs!BB228)</f>
        <v>162984.47559845218</v>
      </c>
      <c r="F178" s="6">
        <f>MAX(1,Calcs!AZ228)</f>
        <v>22887.9315200485</v>
      </c>
      <c r="G178" s="6">
        <f t="shared" si="35"/>
        <v>22887.9315200485</v>
      </c>
      <c r="H178" s="6">
        <f>MAX(1,Calcs!AP228)</f>
        <v>5.6832894897688675</v>
      </c>
      <c r="I178" s="6">
        <f>MAX(1,Calcs!AO228)</f>
        <v>1272.1598539423414</v>
      </c>
      <c r="J178" s="6">
        <f t="shared" si="36"/>
        <v>1272.1598539423414</v>
      </c>
      <c r="K178" s="6">
        <f>MAX(1,Calcs!BE228)</f>
        <v>1</v>
      </c>
      <c r="L178" s="6">
        <f>MAX(1,Calcs!BF228)</f>
        <v>1</v>
      </c>
      <c r="M178" s="33">
        <f>Calcs!G228</f>
        <v>1.1499999999999999</v>
      </c>
      <c r="N178" s="180">
        <f>Calcs!BI228</f>
        <v>0.97843469996620713</v>
      </c>
      <c r="O178" s="33">
        <f t="shared" si="42"/>
        <v>1.1251999049611381</v>
      </c>
      <c r="P178" s="33"/>
      <c r="Q178" s="33"/>
      <c r="R178" s="33"/>
      <c r="S178" s="30">
        <f t="shared" si="34"/>
        <v>43974</v>
      </c>
      <c r="T178" s="215">
        <v>150</v>
      </c>
      <c r="U178" s="215">
        <v>2</v>
      </c>
      <c r="V178" s="6"/>
      <c r="W178" s="6"/>
      <c r="X178" s="6"/>
      <c r="Y178" s="6"/>
      <c r="Z178" s="11">
        <f t="shared" si="47"/>
        <v>21108</v>
      </c>
      <c r="AA178" s="11"/>
      <c r="AB178" s="11"/>
      <c r="AC178" s="11"/>
      <c r="AD178" s="11">
        <f t="shared" si="48"/>
        <v>1224</v>
      </c>
      <c r="AE178" s="11">
        <f t="shared" si="43"/>
        <v>150</v>
      </c>
      <c r="AF178" s="11">
        <f t="shared" si="44"/>
        <v>2</v>
      </c>
      <c r="AG178" s="11">
        <f t="shared" si="37"/>
        <v>245.57142857142858</v>
      </c>
      <c r="AH178" s="11">
        <f t="shared" si="38"/>
        <v>5</v>
      </c>
      <c r="AI178" s="6">
        <f t="shared" si="39"/>
        <v>1779.9315200484998</v>
      </c>
      <c r="AJ178" s="6">
        <f t="shared" si="45"/>
        <v>11779.9315200485</v>
      </c>
      <c r="AK178" s="6">
        <f t="shared" si="40"/>
        <v>48.159853942341442</v>
      </c>
      <c r="AL178" s="6">
        <f t="shared" si="46"/>
        <v>298.15985394234144</v>
      </c>
      <c r="AM178" s="2"/>
      <c r="AN178" s="2"/>
      <c r="AO178" s="2"/>
      <c r="AP178" s="2"/>
      <c r="AQ178" s="30">
        <f t="shared" si="41"/>
        <v>43974</v>
      </c>
    </row>
    <row r="179" spans="1:43">
      <c r="A179">
        <f>Calcs!A229</f>
        <v>206</v>
      </c>
      <c r="B179" s="30">
        <f>Calcs!B229</f>
        <v>43975</v>
      </c>
      <c r="C179" s="6">
        <f>MAX(1,Calcs!AM229)</f>
        <v>5207.3379312434909</v>
      </c>
      <c r="D179" s="6">
        <f>MAX(1,Calcs!BA229)</f>
        <v>257.8572580200198</v>
      </c>
      <c r="E179" s="6">
        <f>MAX(1,Calcs!BB229)</f>
        <v>163712.27833105272</v>
      </c>
      <c r="F179" s="6">
        <f>MAX(1,Calcs!AZ229)</f>
        <v>23161.688930717042</v>
      </c>
      <c r="G179" s="6">
        <f t="shared" si="35"/>
        <v>23161.688930717042</v>
      </c>
      <c r="H179" s="6">
        <f>MAX(1,Calcs!AP229)</f>
        <v>5.506116197346695</v>
      </c>
      <c r="I179" s="6">
        <f>MAX(1,Calcs!AO229)</f>
        <v>1277.1565972472129</v>
      </c>
      <c r="J179" s="6">
        <f t="shared" si="36"/>
        <v>1277.1565972472129</v>
      </c>
      <c r="K179" s="6">
        <f>MAX(1,Calcs!BE229)</f>
        <v>1</v>
      </c>
      <c r="L179" s="6">
        <f>MAX(1,Calcs!BF229)</f>
        <v>1</v>
      </c>
      <c r="M179" s="33">
        <f>Calcs!G229</f>
        <v>1.1499999999999999</v>
      </c>
      <c r="N179" s="180">
        <f>Calcs!BI229</f>
        <v>0.97833829505024195</v>
      </c>
      <c r="O179" s="33">
        <f t="shared" si="42"/>
        <v>1.1250890393077781</v>
      </c>
      <c r="P179" s="33"/>
      <c r="Q179" s="33"/>
      <c r="R179" s="33"/>
      <c r="S179" s="30">
        <f t="shared" si="34"/>
        <v>43975</v>
      </c>
      <c r="T179" s="215">
        <v>104</v>
      </c>
      <c r="U179" s="215">
        <v>0</v>
      </c>
      <c r="V179" s="6"/>
      <c r="W179" s="6"/>
      <c r="X179" s="6"/>
      <c r="Y179" s="6"/>
      <c r="Z179" s="11">
        <f t="shared" si="47"/>
        <v>21212</v>
      </c>
      <c r="AA179" s="11"/>
      <c r="AB179" s="11"/>
      <c r="AC179" s="11"/>
      <c r="AD179" s="11">
        <f t="shared" si="48"/>
        <v>1224</v>
      </c>
      <c r="AE179" s="11">
        <f t="shared" si="43"/>
        <v>104</v>
      </c>
      <c r="AF179" s="11">
        <f t="shared" si="44"/>
        <v>1</v>
      </c>
      <c r="AG179" s="11">
        <f t="shared" si="37"/>
        <v>251.28571428571428</v>
      </c>
      <c r="AH179" s="11">
        <f t="shared" si="38"/>
        <v>4.8571428571428568</v>
      </c>
      <c r="AI179" s="6">
        <f t="shared" si="39"/>
        <v>1949.6889307170422</v>
      </c>
      <c r="AJ179" s="6">
        <f t="shared" si="45"/>
        <v>11949.688930717042</v>
      </c>
      <c r="AK179" s="6">
        <f t="shared" si="40"/>
        <v>0</v>
      </c>
      <c r="AL179" s="6">
        <f t="shared" si="46"/>
        <v>250</v>
      </c>
      <c r="AM179" s="2"/>
      <c r="AN179" s="2"/>
      <c r="AO179" s="2"/>
      <c r="AP179" s="2"/>
      <c r="AQ179" s="30">
        <f t="shared" si="41"/>
        <v>43975</v>
      </c>
    </row>
    <row r="180" spans="1:43">
      <c r="A180">
        <f>Calcs!A230</f>
        <v>207</v>
      </c>
      <c r="B180" s="30">
        <f>Calcs!B230</f>
        <v>43976</v>
      </c>
      <c r="C180" s="6">
        <f>MAX(1,Calcs!AM230)</f>
        <v>5302.9350402909904</v>
      </c>
      <c r="D180" s="6">
        <f>MAX(1,Calcs!BA230)</f>
        <v>257.3345320460773</v>
      </c>
      <c r="E180" s="6">
        <f>MAX(1,Calcs!BB230)</f>
        <v>164451.5262793905</v>
      </c>
      <c r="F180" s="6">
        <f>MAX(1,Calcs!AZ230)</f>
        <v>23433.871831556033</v>
      </c>
      <c r="G180" s="6">
        <f t="shared" si="35"/>
        <v>23433.871831556033</v>
      </c>
      <c r="H180" s="6">
        <f>MAX(1,Calcs!AP230)</f>
        <v>5.3343999307192984</v>
      </c>
      <c r="I180" s="6">
        <f>MAX(1,Calcs!AO230)</f>
        <v>1281.9973304516461</v>
      </c>
      <c r="J180" s="6">
        <f t="shared" si="36"/>
        <v>1281.9973304516461</v>
      </c>
      <c r="K180" s="6">
        <f>MAX(1,Calcs!BE230)</f>
        <v>1</v>
      </c>
      <c r="L180" s="6">
        <f>MAX(1,Calcs!BF230)</f>
        <v>1</v>
      </c>
      <c r="M180" s="33">
        <f>Calcs!G230</f>
        <v>1.1499999999999999</v>
      </c>
      <c r="N180" s="180">
        <f>Calcs!BI230</f>
        <v>0.97824034336391286</v>
      </c>
      <c r="O180" s="33">
        <f t="shared" si="42"/>
        <v>1.1249763948684997</v>
      </c>
      <c r="P180" s="33"/>
      <c r="Q180" s="33"/>
      <c r="R180" s="33"/>
      <c r="S180" s="30">
        <f t="shared" si="34"/>
        <v>43976</v>
      </c>
      <c r="T180" s="215">
        <v>149</v>
      </c>
      <c r="U180" s="215">
        <v>7</v>
      </c>
      <c r="V180" s="6"/>
      <c r="W180" s="6"/>
      <c r="X180" s="6"/>
      <c r="Y180" s="6"/>
      <c r="Z180" s="11">
        <f t="shared" si="47"/>
        <v>21361</v>
      </c>
      <c r="AA180" s="11"/>
      <c r="AB180" s="11"/>
      <c r="AC180" s="11"/>
      <c r="AD180" s="11">
        <f t="shared" si="48"/>
        <v>1231</v>
      </c>
      <c r="AE180" s="11">
        <f t="shared" si="43"/>
        <v>149</v>
      </c>
      <c r="AF180" s="11">
        <f t="shared" si="44"/>
        <v>7</v>
      </c>
      <c r="AG180" s="11">
        <f t="shared" si="37"/>
        <v>226.85714285714286</v>
      </c>
      <c r="AH180" s="11">
        <f t="shared" si="38"/>
        <v>5</v>
      </c>
      <c r="AI180" s="6">
        <f t="shared" si="39"/>
        <v>2072.8718315560327</v>
      </c>
      <c r="AJ180" s="6">
        <f t="shared" si="45"/>
        <v>12072.871831556033</v>
      </c>
      <c r="AK180" s="6">
        <f t="shared" si="40"/>
        <v>50.997330451646121</v>
      </c>
      <c r="AL180" s="6">
        <f t="shared" si="46"/>
        <v>300.99733045164612</v>
      </c>
      <c r="AM180" s="2"/>
      <c r="AN180" s="2"/>
      <c r="AO180" s="2"/>
      <c r="AP180" s="2"/>
      <c r="AQ180" s="30">
        <f t="shared" si="41"/>
        <v>43976</v>
      </c>
    </row>
    <row r="181" spans="1:43">
      <c r="A181">
        <f>Calcs!A231</f>
        <v>208</v>
      </c>
      <c r="B181" s="30">
        <f>Calcs!B231</f>
        <v>43977</v>
      </c>
      <c r="C181" s="6">
        <f>MAX(1,Calcs!AM231)</f>
        <v>5433.9214863070183</v>
      </c>
      <c r="D181" s="6">
        <f>MAX(1,Calcs!BA231)</f>
        <v>257.97410936851367</v>
      </c>
      <c r="E181" s="6">
        <f>MAX(1,Calcs!BB231)</f>
        <v>165207.07592609283</v>
      </c>
      <c r="F181" s="6">
        <f>MAX(1,Calcs!AZ231)</f>
        <v>23705.591668776757</v>
      </c>
      <c r="G181" s="6">
        <f t="shared" si="35"/>
        <v>23705.591668776757</v>
      </c>
      <c r="H181" s="6">
        <f>MAX(1,Calcs!AP231)</f>
        <v>5.3112221377311926</v>
      </c>
      <c r="I181" s="6">
        <f>MAX(1,Calcs!AO231)</f>
        <v>1287.6895905402994</v>
      </c>
      <c r="J181" s="6">
        <f t="shared" si="36"/>
        <v>1287.6895905402994</v>
      </c>
      <c r="K181" s="6">
        <f>MAX(1,Calcs!BE231)</f>
        <v>1</v>
      </c>
      <c r="L181" s="6">
        <f>MAX(1,Calcs!BF231)</f>
        <v>1</v>
      </c>
      <c r="M181" s="33">
        <f>Calcs!G231</f>
        <v>1.1499999999999999</v>
      </c>
      <c r="N181" s="180">
        <f>Calcs!BI231</f>
        <v>0.97814032869243406</v>
      </c>
      <c r="O181" s="33">
        <f t="shared" si="42"/>
        <v>1.124861377996299</v>
      </c>
      <c r="P181" s="33"/>
      <c r="Q181" s="33"/>
      <c r="R181" s="33"/>
      <c r="S181" s="30">
        <f t="shared" si="34"/>
        <v>43977</v>
      </c>
      <c r="T181" s="215">
        <v>399</v>
      </c>
      <c r="U181" s="215">
        <v>12</v>
      </c>
      <c r="V181" s="6"/>
      <c r="W181" s="6"/>
      <c r="X181" s="6"/>
      <c r="Y181" s="6"/>
      <c r="Z181" s="11">
        <f t="shared" si="47"/>
        <v>21760</v>
      </c>
      <c r="AA181" s="11"/>
      <c r="AB181" s="11"/>
      <c r="AC181" s="11"/>
      <c r="AD181" s="11">
        <f t="shared" si="48"/>
        <v>1243</v>
      </c>
      <c r="AE181" s="11">
        <f t="shared" si="43"/>
        <v>399</v>
      </c>
      <c r="AF181" s="11">
        <f t="shared" si="44"/>
        <v>12</v>
      </c>
      <c r="AG181" s="11">
        <f t="shared" si="37"/>
        <v>241</v>
      </c>
      <c r="AH181" s="11">
        <f t="shared" si="38"/>
        <v>5.7142857142857144</v>
      </c>
      <c r="AI181" s="6">
        <f t="shared" si="39"/>
        <v>1945.5916687767567</v>
      </c>
      <c r="AJ181" s="6">
        <f t="shared" si="45"/>
        <v>11945.591668776757</v>
      </c>
      <c r="AK181" s="6">
        <f t="shared" si="40"/>
        <v>44.689590540299378</v>
      </c>
      <c r="AL181" s="6">
        <f t="shared" si="46"/>
        <v>294.68959054029938</v>
      </c>
      <c r="AM181" s="2"/>
      <c r="AN181" s="2"/>
      <c r="AO181" s="2"/>
      <c r="AP181" s="2"/>
      <c r="AQ181" s="30">
        <f t="shared" si="41"/>
        <v>43977</v>
      </c>
    </row>
    <row r="182" spans="1:43">
      <c r="A182">
        <f>Calcs!A232</f>
        <v>209</v>
      </c>
      <c r="B182" s="30">
        <f>Calcs!B232</f>
        <v>43978</v>
      </c>
      <c r="C182" s="6">
        <f>MAX(1,Calcs!AM232)</f>
        <v>5483.4615805571666</v>
      </c>
      <c r="D182" s="6">
        <f>MAX(1,Calcs!BA232)</f>
        <v>260.31411245211609</v>
      </c>
      <c r="E182" s="6">
        <f>MAX(1,Calcs!BB232)</f>
        <v>165983.68011499563</v>
      </c>
      <c r="F182" s="6">
        <f>MAX(1,Calcs!AZ232)</f>
        <v>23980.880178198793</v>
      </c>
      <c r="G182" s="6">
        <f t="shared" si="35"/>
        <v>23980.880178198793</v>
      </c>
      <c r="H182" s="6">
        <f>MAX(1,Calcs!AP232)</f>
        <v>5.3105784633954887</v>
      </c>
      <c r="I182" s="6">
        <f>MAX(1,Calcs!AO232)</f>
        <v>1293.3571365511907</v>
      </c>
      <c r="J182" s="6">
        <f t="shared" si="36"/>
        <v>1293.3571365511907</v>
      </c>
      <c r="K182" s="6">
        <f>MAX(1,Calcs!BE232)</f>
        <v>1</v>
      </c>
      <c r="L182" s="6">
        <f>MAX(1,Calcs!BF232)</f>
        <v>1</v>
      </c>
      <c r="M182" s="33">
        <f>Calcs!G232</f>
        <v>1.1499999999999999</v>
      </c>
      <c r="N182" s="180">
        <f>Calcs!BI232</f>
        <v>0.97803750288922453</v>
      </c>
      <c r="O182" s="33">
        <f t="shared" si="42"/>
        <v>1.1247431283226081</v>
      </c>
      <c r="P182" s="33"/>
      <c r="Q182" s="33"/>
      <c r="R182" s="33"/>
      <c r="S182" s="30">
        <f t="shared" si="34"/>
        <v>43978</v>
      </c>
      <c r="T182" s="215">
        <v>351</v>
      </c>
      <c r="U182" s="215">
        <v>6</v>
      </c>
      <c r="V182" s="6"/>
      <c r="W182" s="6"/>
      <c r="X182" s="6"/>
      <c r="Y182" s="6"/>
      <c r="Z182" s="11">
        <f t="shared" si="47"/>
        <v>22111</v>
      </c>
      <c r="AA182" s="11"/>
      <c r="AB182" s="11"/>
      <c r="AC182" s="11"/>
      <c r="AD182" s="11">
        <f t="shared" si="48"/>
        <v>1249</v>
      </c>
      <c r="AE182" s="11">
        <f t="shared" si="43"/>
        <v>351</v>
      </c>
      <c r="AF182" s="11">
        <f t="shared" si="44"/>
        <v>6</v>
      </c>
      <c r="AG182" s="11">
        <f t="shared" si="37"/>
        <v>252.28571428571428</v>
      </c>
      <c r="AH182" s="11">
        <f t="shared" si="38"/>
        <v>6</v>
      </c>
      <c r="AI182" s="6">
        <f t="shared" si="39"/>
        <v>1869.8801781987931</v>
      </c>
      <c r="AJ182" s="6">
        <f t="shared" si="45"/>
        <v>11869.880178198793</v>
      </c>
      <c r="AK182" s="6">
        <f t="shared" si="40"/>
        <v>44.357136551190706</v>
      </c>
      <c r="AL182" s="6">
        <f t="shared" si="46"/>
        <v>294.35713655119071</v>
      </c>
      <c r="AM182" s="2"/>
      <c r="AN182" s="2"/>
      <c r="AO182" s="2"/>
      <c r="AP182" s="2"/>
      <c r="AQ182" s="30">
        <f t="shared" si="41"/>
        <v>43978</v>
      </c>
    </row>
    <row r="183" spans="1:43">
      <c r="A183">
        <f>Calcs!A233</f>
        <v>210</v>
      </c>
      <c r="B183" s="30">
        <f>Calcs!B233</f>
        <v>43979</v>
      </c>
      <c r="C183" s="6">
        <f>MAX(1,Calcs!AM233)</f>
        <v>5545.4175663986789</v>
      </c>
      <c r="D183" s="6">
        <f>MAX(1,Calcs!BA233)</f>
        <v>264.16567595107648</v>
      </c>
      <c r="E183" s="6">
        <f>MAX(1,Calcs!BB233)</f>
        <v>166768.77429819765</v>
      </c>
      <c r="F183" s="6">
        <f>MAX(1,Calcs!AZ233)</f>
        <v>24258.67220145899</v>
      </c>
      <c r="G183" s="6">
        <f t="shared" si="35"/>
        <v>24258.67220145899</v>
      </c>
      <c r="H183" s="6">
        <f>MAX(1,Calcs!AP233)</f>
        <v>5.3351074042650781</v>
      </c>
      <c r="I183" s="6">
        <f>MAX(1,Calcs!AO233)</f>
        <v>1299.024054838819</v>
      </c>
      <c r="J183" s="6">
        <f t="shared" si="36"/>
        <v>1299.024054838819</v>
      </c>
      <c r="K183" s="6">
        <f>MAX(1,Calcs!BE233)</f>
        <v>1</v>
      </c>
      <c r="L183" s="6">
        <f>MAX(1,Calcs!BF233)</f>
        <v>1</v>
      </c>
      <c r="M183" s="33">
        <f>Calcs!G233</f>
        <v>1.1499999999999999</v>
      </c>
      <c r="N183" s="180">
        <f>Calcs!BI233</f>
        <v>0.97793354465337923</v>
      </c>
      <c r="O183" s="33">
        <f t="shared" si="42"/>
        <v>1.1246235763513861</v>
      </c>
      <c r="P183" s="33"/>
      <c r="Q183" s="33"/>
      <c r="R183" s="33"/>
      <c r="S183" s="30">
        <f t="shared" si="34"/>
        <v>43979</v>
      </c>
      <c r="T183" s="215">
        <v>303</v>
      </c>
      <c r="U183" s="215">
        <v>3</v>
      </c>
      <c r="V183" s="6"/>
      <c r="W183" s="6"/>
      <c r="X183" s="6"/>
      <c r="Y183" s="6"/>
      <c r="Z183" s="11">
        <f t="shared" si="47"/>
        <v>22414</v>
      </c>
      <c r="AA183" s="11"/>
      <c r="AB183" s="11"/>
      <c r="AC183" s="11"/>
      <c r="AD183" s="11">
        <f t="shared" si="48"/>
        <v>1252</v>
      </c>
      <c r="AE183" s="11">
        <f t="shared" si="43"/>
        <v>303</v>
      </c>
      <c r="AF183" s="11">
        <f t="shared" si="44"/>
        <v>3</v>
      </c>
      <c r="AG183" s="11">
        <f t="shared" si="37"/>
        <v>252.85714285714286</v>
      </c>
      <c r="AH183" s="11">
        <f t="shared" si="38"/>
        <v>4.8571428571428568</v>
      </c>
      <c r="AI183" s="6">
        <f t="shared" si="39"/>
        <v>1844.6722014589905</v>
      </c>
      <c r="AJ183" s="6">
        <f t="shared" si="45"/>
        <v>11844.67220145899</v>
      </c>
      <c r="AK183" s="6">
        <f t="shared" si="40"/>
        <v>47.024054838818984</v>
      </c>
      <c r="AL183" s="6">
        <f t="shared" si="46"/>
        <v>297.02405483881898</v>
      </c>
      <c r="AM183" s="2"/>
      <c r="AN183" s="2"/>
      <c r="AO183" s="2"/>
      <c r="AP183" s="2"/>
      <c r="AQ183" s="30">
        <f t="shared" si="41"/>
        <v>43979</v>
      </c>
    </row>
    <row r="184" spans="1:43">
      <c r="A184">
        <f>Calcs!A234</f>
        <v>211</v>
      </c>
      <c r="B184" s="30">
        <f>Calcs!B234</f>
        <v>43980</v>
      </c>
      <c r="C184" s="6">
        <f>MAX(1,Calcs!AM234)</f>
        <v>5618.5673343137305</v>
      </c>
      <c r="D184" s="6">
        <f>MAX(1,Calcs!BA234)</f>
        <v>269.72392246487135</v>
      </c>
      <c r="E184" s="6">
        <f>MAX(1,Calcs!BB234)</f>
        <v>167564.11843514824</v>
      </c>
      <c r="F184" s="6">
        <f>MAX(1,Calcs!AZ234)</f>
        <v>24540.582754294493</v>
      </c>
      <c r="G184" s="6">
        <f t="shared" si="35"/>
        <v>24540.582754294493</v>
      </c>
      <c r="H184" s="6">
        <f>MAX(1,Calcs!AP234)</f>
        <v>5.3878738926156462</v>
      </c>
      <c r="I184" s="6">
        <f>MAX(1,Calcs!AO234)</f>
        <v>1304.7172479012738</v>
      </c>
      <c r="J184" s="6">
        <f t="shared" si="36"/>
        <v>1304.7172479012738</v>
      </c>
      <c r="K184" s="6">
        <f>MAX(1,Calcs!BE234)</f>
        <v>1</v>
      </c>
      <c r="L184" s="6">
        <f>MAX(1,Calcs!BF234)</f>
        <v>1</v>
      </c>
      <c r="M184" s="33">
        <f>Calcs!G234</f>
        <v>1.1499999999999999</v>
      </c>
      <c r="N184" s="180">
        <f>Calcs!BI234</f>
        <v>0.97782822278834824</v>
      </c>
      <c r="O184" s="33">
        <f t="shared" si="42"/>
        <v>1.1245024562066004</v>
      </c>
      <c r="P184" s="33"/>
      <c r="Q184" s="33"/>
      <c r="R184" s="33"/>
      <c r="S184" s="30">
        <f t="shared" si="34"/>
        <v>43980</v>
      </c>
      <c r="T184" s="215">
        <v>345</v>
      </c>
      <c r="U184" s="215">
        <v>6</v>
      </c>
      <c r="V184" s="6"/>
      <c r="W184" s="6"/>
      <c r="X184" s="6"/>
      <c r="Y184" s="6"/>
      <c r="Z184" s="11">
        <f t="shared" si="47"/>
        <v>22759</v>
      </c>
      <c r="AA184" s="11"/>
      <c r="AB184" s="11"/>
      <c r="AC184" s="11"/>
      <c r="AD184" s="11">
        <f t="shared" si="48"/>
        <v>1258</v>
      </c>
      <c r="AE184" s="11">
        <f t="shared" si="43"/>
        <v>345</v>
      </c>
      <c r="AF184" s="11">
        <f t="shared" si="44"/>
        <v>6</v>
      </c>
      <c r="AG184" s="11">
        <f t="shared" si="37"/>
        <v>257.28571428571428</v>
      </c>
      <c r="AH184" s="11">
        <f t="shared" si="38"/>
        <v>5.1428571428571432</v>
      </c>
      <c r="AI184" s="6">
        <f t="shared" si="39"/>
        <v>1781.5827542944935</v>
      </c>
      <c r="AJ184" s="6">
        <f t="shared" si="45"/>
        <v>11781.582754294493</v>
      </c>
      <c r="AK184" s="6">
        <f t="shared" si="40"/>
        <v>46.717247901273822</v>
      </c>
      <c r="AL184" s="6">
        <f t="shared" si="46"/>
        <v>296.71724790127382</v>
      </c>
      <c r="AM184" s="2"/>
      <c r="AN184" s="2"/>
      <c r="AO184" s="2"/>
      <c r="AP184" s="2"/>
      <c r="AQ184" s="30">
        <f t="shared" si="41"/>
        <v>43980</v>
      </c>
    </row>
    <row r="185" spans="1:43">
      <c r="A185">
        <f>Calcs!A235</f>
        <v>212</v>
      </c>
      <c r="B185" s="30">
        <f>Calcs!B235</f>
        <v>43981</v>
      </c>
      <c r="C185" s="6">
        <f>MAX(1,Calcs!AM235)</f>
        <v>5701.1452489557842</v>
      </c>
      <c r="D185" s="6">
        <f>MAX(1,Calcs!BA235)</f>
        <v>277.21479553596407</v>
      </c>
      <c r="E185" s="6">
        <f>MAX(1,Calcs!BB235)</f>
        <v>168371.2736125665</v>
      </c>
      <c r="F185" s="6">
        <f>MAX(1,Calcs!AZ235)</f>
        <v>24828.435088800248</v>
      </c>
      <c r="G185" s="6">
        <f t="shared" si="35"/>
        <v>24828.435088800248</v>
      </c>
      <c r="H185" s="6">
        <f>MAX(1,Calcs!AP235)</f>
        <v>5.4724336494966792</v>
      </c>
      <c r="I185" s="6">
        <f>MAX(1,Calcs!AO235)</f>
        <v>1310.4668894888182</v>
      </c>
      <c r="J185" s="6">
        <f t="shared" si="36"/>
        <v>1310.4668894888182</v>
      </c>
      <c r="K185" s="6">
        <f>MAX(1,Calcs!BE235)</f>
        <v>1</v>
      </c>
      <c r="L185" s="6">
        <f>MAX(1,Calcs!BF235)</f>
        <v>1</v>
      </c>
      <c r="M185" s="33">
        <f>Calcs!G235</f>
        <v>1.1499999999999999</v>
      </c>
      <c r="N185" s="180">
        <f>Calcs!BI235</f>
        <v>0.97772133304287157</v>
      </c>
      <c r="O185" s="33">
        <f t="shared" si="42"/>
        <v>1.1243795329993023</v>
      </c>
      <c r="P185" s="33"/>
      <c r="Q185" s="33"/>
      <c r="R185" s="33"/>
      <c r="S185" s="30">
        <f t="shared" si="34"/>
        <v>43981</v>
      </c>
      <c r="T185" s="215">
        <v>149</v>
      </c>
      <c r="U185" s="215">
        <v>5</v>
      </c>
      <c r="V185" s="6"/>
      <c r="W185" s="6"/>
      <c r="X185" s="6"/>
      <c r="Y185" s="6"/>
      <c r="Z185" s="11">
        <f t="shared" si="47"/>
        <v>22908</v>
      </c>
      <c r="AA185" s="11"/>
      <c r="AB185" s="11"/>
      <c r="AC185" s="11"/>
      <c r="AD185" s="11">
        <f t="shared" si="48"/>
        <v>1263</v>
      </c>
      <c r="AE185" s="11">
        <f t="shared" si="43"/>
        <v>149</v>
      </c>
      <c r="AF185" s="11">
        <f t="shared" si="44"/>
        <v>5</v>
      </c>
      <c r="AG185" s="11">
        <f t="shared" si="37"/>
        <v>257.14285714285717</v>
      </c>
      <c r="AH185" s="11">
        <f t="shared" si="38"/>
        <v>5.5714285714285712</v>
      </c>
      <c r="AI185" s="6">
        <f t="shared" si="39"/>
        <v>1920.4350888002482</v>
      </c>
      <c r="AJ185" s="6">
        <f t="shared" si="45"/>
        <v>11920.435088800248</v>
      </c>
      <c r="AK185" s="6">
        <f t="shared" si="40"/>
        <v>47.466889488818197</v>
      </c>
      <c r="AL185" s="6">
        <f t="shared" si="46"/>
        <v>297.4668894888182</v>
      </c>
      <c r="AM185" s="2"/>
      <c r="AN185" s="2"/>
      <c r="AO185" s="2"/>
      <c r="AP185" s="2"/>
      <c r="AQ185" s="30">
        <f t="shared" si="41"/>
        <v>43981</v>
      </c>
    </row>
    <row r="186" spans="1:43">
      <c r="A186">
        <f>Calcs!A236</f>
        <v>213</v>
      </c>
      <c r="B186" s="30">
        <f>Calcs!B236</f>
        <v>43982</v>
      </c>
      <c r="C186" s="6">
        <f>MAX(1,Calcs!AM236)</f>
        <v>5790.7013167958148</v>
      </c>
      <c r="D186" s="6">
        <f>MAX(1,Calcs!BA236)</f>
        <v>280.33361802934553</v>
      </c>
      <c r="E186" s="6">
        <f>MAX(1,Calcs!BB236)</f>
        <v>169191.5170497552</v>
      </c>
      <c r="F186" s="6">
        <f>MAX(1,Calcs!AZ236)</f>
        <v>25124.024256922461</v>
      </c>
      <c r="G186" s="6">
        <f t="shared" si="35"/>
        <v>25124.024256922461</v>
      </c>
      <c r="H186" s="6">
        <f>MAX(1,Calcs!AP236)</f>
        <v>5.5929072904962469</v>
      </c>
      <c r="I186" s="6">
        <f>MAX(1,Calcs!AO236)</f>
        <v>1316.3069482806866</v>
      </c>
      <c r="J186" s="6">
        <f t="shared" si="36"/>
        <v>1316.3069482806866</v>
      </c>
      <c r="K186" s="6">
        <f>MAX(1,Calcs!BE236)</f>
        <v>1</v>
      </c>
      <c r="L186" s="6">
        <f>MAX(1,Calcs!BF236)</f>
        <v>1</v>
      </c>
      <c r="M186" s="33">
        <f>Calcs!G236</f>
        <v>1.1499999999999999</v>
      </c>
      <c r="N186" s="180">
        <f>Calcs!BI236</f>
        <v>0.97761270951366774</v>
      </c>
      <c r="O186" s="33">
        <f t="shared" si="42"/>
        <v>1.1242546159407178</v>
      </c>
      <c r="P186" s="33"/>
      <c r="Q186" s="33"/>
      <c r="R186" s="33"/>
      <c r="S186" s="30">
        <f t="shared" si="34"/>
        <v>43982</v>
      </c>
      <c r="T186" s="215">
        <v>100</v>
      </c>
      <c r="U186" s="215">
        <v>2</v>
      </c>
      <c r="V186" s="6"/>
      <c r="W186" s="6"/>
      <c r="X186" s="6"/>
      <c r="Y186" s="6"/>
      <c r="Z186" s="11">
        <f t="shared" si="47"/>
        <v>23008</v>
      </c>
      <c r="AA186" s="11"/>
      <c r="AB186" s="11"/>
      <c r="AC186" s="11"/>
      <c r="AD186" s="11">
        <f t="shared" si="48"/>
        <v>1265</v>
      </c>
      <c r="AE186" s="11">
        <f t="shared" si="43"/>
        <v>100</v>
      </c>
      <c r="AF186" s="11">
        <f t="shared" si="44"/>
        <v>2</v>
      </c>
      <c r="AG186" s="11">
        <f t="shared" si="37"/>
        <v>256.57142857142856</v>
      </c>
      <c r="AH186" s="11">
        <f t="shared" si="38"/>
        <v>5.8571428571428568</v>
      </c>
      <c r="AI186" s="6">
        <f t="shared" si="39"/>
        <v>2116.0242569224611</v>
      </c>
      <c r="AJ186" s="6">
        <f t="shared" si="45"/>
        <v>12116.024256922461</v>
      </c>
      <c r="AK186" s="6">
        <f t="shared" si="40"/>
        <v>51.306948280686584</v>
      </c>
      <c r="AL186" s="6">
        <f t="shared" si="46"/>
        <v>301.30694828068658</v>
      </c>
      <c r="AM186" s="2"/>
      <c r="AN186" s="2"/>
      <c r="AO186" s="2"/>
      <c r="AP186" s="2"/>
      <c r="AQ186" s="30">
        <f t="shared" si="41"/>
        <v>43982</v>
      </c>
    </row>
    <row r="187" spans="1:43">
      <c r="A187">
        <f>Calcs!A237</f>
        <v>214</v>
      </c>
      <c r="B187" s="30">
        <f>Calcs!B237</f>
        <v>43983</v>
      </c>
      <c r="C187" s="6">
        <f>MAX(1,Calcs!AM237)</f>
        <v>5883.9301531025503</v>
      </c>
      <c r="D187" s="6">
        <f>MAX(1,Calcs!BA237)</f>
        <v>284.14996945465566</v>
      </c>
      <c r="E187" s="6">
        <f>MAX(1,Calcs!BB237)</f>
        <v>170025.73532815537</v>
      </c>
      <c r="F187" s="6">
        <f>MAX(1,Calcs!AZ237)</f>
        <v>25422.921617738622</v>
      </c>
      <c r="G187" s="6">
        <f t="shared" si="35"/>
        <v>25422.921617738622</v>
      </c>
      <c r="H187" s="6">
        <f>MAX(1,Calcs!AP237)</f>
        <v>5.7540657197127008</v>
      </c>
      <c r="I187" s="6">
        <f>MAX(1,Calcs!AO237)</f>
        <v>1322.275790489635</v>
      </c>
      <c r="J187" s="6">
        <f t="shared" si="36"/>
        <v>1322.275790489635</v>
      </c>
      <c r="K187" s="6">
        <f>MAX(1,Calcs!BE237)</f>
        <v>1</v>
      </c>
      <c r="L187" s="6">
        <f>MAX(1,Calcs!BF237)</f>
        <v>1</v>
      </c>
      <c r="M187" s="33">
        <f>Calcs!G237</f>
        <v>1.1499999999999999</v>
      </c>
      <c r="N187" s="180">
        <f>Calcs!BI237</f>
        <v>0.97750223896234367</v>
      </c>
      <c r="O187" s="33">
        <f t="shared" si="42"/>
        <v>1.1241275748066952</v>
      </c>
      <c r="P187" s="33"/>
      <c r="Q187" s="33"/>
      <c r="R187" s="33"/>
      <c r="S187" s="30">
        <f t="shared" si="34"/>
        <v>43983</v>
      </c>
      <c r="T187" s="215">
        <v>415</v>
      </c>
      <c r="U187" s="215">
        <v>10</v>
      </c>
      <c r="V187" s="6"/>
      <c r="W187" s="6"/>
      <c r="X187" s="6"/>
      <c r="Y187" s="6"/>
      <c r="Z187" s="11">
        <f t="shared" si="47"/>
        <v>23423</v>
      </c>
      <c r="AA187" s="11"/>
      <c r="AB187" s="11"/>
      <c r="AC187" s="11"/>
      <c r="AD187" s="11">
        <f t="shared" si="48"/>
        <v>1275</v>
      </c>
      <c r="AE187" s="11">
        <f t="shared" si="43"/>
        <v>415</v>
      </c>
      <c r="AF187" s="11">
        <f t="shared" si="44"/>
        <v>10</v>
      </c>
      <c r="AG187" s="11">
        <f t="shared" si="37"/>
        <v>294.57142857142856</v>
      </c>
      <c r="AH187" s="11">
        <f t="shared" si="38"/>
        <v>6.2857142857142856</v>
      </c>
      <c r="AI187" s="6">
        <f t="shared" si="39"/>
        <v>1999.9216177386224</v>
      </c>
      <c r="AJ187" s="6">
        <f t="shared" si="45"/>
        <v>11999.921617738622</v>
      </c>
      <c r="AK187" s="6">
        <f t="shared" si="40"/>
        <v>47.275790489635028</v>
      </c>
      <c r="AL187" s="6">
        <f t="shared" si="46"/>
        <v>297.27579048963503</v>
      </c>
      <c r="AM187" s="2"/>
      <c r="AN187" s="2"/>
      <c r="AO187" s="2"/>
      <c r="AP187" s="2"/>
      <c r="AQ187" s="30">
        <f t="shared" si="41"/>
        <v>43983</v>
      </c>
    </row>
    <row r="188" spans="1:43" s="22" customFormat="1">
      <c r="A188">
        <f>Calcs!A238</f>
        <v>215</v>
      </c>
      <c r="B188" s="30">
        <f>Calcs!B238</f>
        <v>43984</v>
      </c>
      <c r="C188" s="6">
        <f>MAX(1,Calcs!AM238)</f>
        <v>5976.4697530272269</v>
      </c>
      <c r="D188" s="6">
        <f>MAX(1,Calcs!BA238)</f>
        <v>288.61084721307532</v>
      </c>
      <c r="E188" s="6">
        <f>MAX(1,Calcs!BB238)</f>
        <v>170874.29120263617</v>
      </c>
      <c r="F188" s="6">
        <f>MAX(1,Calcs!AZ238)</f>
        <v>25725.867599268284</v>
      </c>
      <c r="G188" s="6">
        <f t="shared" si="35"/>
        <v>25725.867599268284</v>
      </c>
      <c r="H188" s="6">
        <f>MAX(1,Calcs!AP238)</f>
        <v>5.8173390059525252</v>
      </c>
      <c r="I188" s="6">
        <f>MAX(1,Calcs!AO238)</f>
        <v>1328.4109635819671</v>
      </c>
      <c r="J188" s="6">
        <f t="shared" si="36"/>
        <v>1328.4109635819671</v>
      </c>
      <c r="K188" s="6">
        <f>MAX(1,Calcs!BE238)</f>
        <v>1</v>
      </c>
      <c r="L188" s="6">
        <f>MAX(1,Calcs!BF238)</f>
        <v>1</v>
      </c>
      <c r="M188" s="33">
        <f>Calcs!G238</f>
        <v>1.1499999999999999</v>
      </c>
      <c r="N188" s="180">
        <f>Calcs!BI238</f>
        <v>0.97738987789691456</v>
      </c>
      <c r="O188" s="33">
        <f t="shared" si="42"/>
        <v>1.1239983595814516</v>
      </c>
      <c r="P188" s="33"/>
      <c r="Q188" s="33"/>
      <c r="R188" s="33"/>
      <c r="S188" s="30">
        <f t="shared" si="34"/>
        <v>43984</v>
      </c>
      <c r="T188" s="215">
        <v>414</v>
      </c>
      <c r="U188" s="215">
        <v>3</v>
      </c>
      <c r="V188" s="6"/>
      <c r="W188" s="6"/>
      <c r="X188" s="6"/>
      <c r="Y188" s="6"/>
      <c r="Z188" s="11">
        <f t="shared" si="47"/>
        <v>23837</v>
      </c>
      <c r="AA188" s="11"/>
      <c r="AB188" s="11"/>
      <c r="AC188" s="11"/>
      <c r="AD188" s="11">
        <f t="shared" si="48"/>
        <v>1278</v>
      </c>
      <c r="AE188" s="11">
        <f t="shared" si="43"/>
        <v>414</v>
      </c>
      <c r="AF188" s="11">
        <f t="shared" si="44"/>
        <v>3</v>
      </c>
      <c r="AG188" s="11">
        <f t="shared" si="37"/>
        <v>296.71428571428572</v>
      </c>
      <c r="AH188" s="11">
        <f t="shared" si="38"/>
        <v>5</v>
      </c>
      <c r="AI188" s="6">
        <f t="shared" si="39"/>
        <v>1888.8675992682838</v>
      </c>
      <c r="AJ188" s="6">
        <f t="shared" si="45"/>
        <v>11888.867599268284</v>
      </c>
      <c r="AK188" s="6">
        <f t="shared" si="40"/>
        <v>50.410963581967053</v>
      </c>
      <c r="AL188" s="6">
        <f t="shared" si="46"/>
        <v>300.41096358196705</v>
      </c>
      <c r="AM188" s="2"/>
      <c r="AN188" s="2"/>
      <c r="AO188" s="2"/>
      <c r="AP188" s="2"/>
      <c r="AQ188" s="30">
        <f t="shared" si="41"/>
        <v>43984</v>
      </c>
    </row>
    <row r="189" spans="1:43">
      <c r="A189">
        <f>Calcs!A239</f>
        <v>216</v>
      </c>
      <c r="B189" s="30">
        <f>Calcs!B239</f>
        <v>43985</v>
      </c>
      <c r="C189" s="6">
        <f>MAX(1,Calcs!AM239)</f>
        <v>6063.5105806742886</v>
      </c>
      <c r="D189" s="6">
        <f>MAX(1,Calcs!BA239)</f>
        <v>293.23551101370424</v>
      </c>
      <c r="E189" s="6">
        <f>MAX(1,Calcs!BB239)</f>
        <v>171736.86285250381</v>
      </c>
      <c r="F189" s="6">
        <f>MAX(1,Calcs!AZ239)</f>
        <v>26033.528755294723</v>
      </c>
      <c r="G189" s="6">
        <f t="shared" si="35"/>
        <v>26033.528755294723</v>
      </c>
      <c r="H189" s="6">
        <f>MAX(1,Calcs!AP239)</f>
        <v>5.8937244397246298</v>
      </c>
      <c r="I189" s="6">
        <f>MAX(1,Calcs!AO239)</f>
        <v>1334.6132076292631</v>
      </c>
      <c r="J189" s="6">
        <f t="shared" si="36"/>
        <v>1334.6132076292631</v>
      </c>
      <c r="K189" s="6">
        <f>MAX(1,Calcs!BE239)</f>
        <v>1</v>
      </c>
      <c r="L189" s="6">
        <f>MAX(1,Calcs!BF239)</f>
        <v>1</v>
      </c>
      <c r="M189" s="33">
        <f>Calcs!G239</f>
        <v>1.1499999999999999</v>
      </c>
      <c r="N189" s="180">
        <f>Calcs!BI239</f>
        <v>0.97727565628611635</v>
      </c>
      <c r="O189" s="33">
        <f t="shared" si="42"/>
        <v>1.1238670047290338</v>
      </c>
      <c r="P189" s="33"/>
      <c r="Q189" s="33"/>
      <c r="R189" s="33"/>
      <c r="S189" s="30">
        <f t="shared" si="34"/>
        <v>43985</v>
      </c>
      <c r="T189" s="215">
        <v>382</v>
      </c>
      <c r="U189" s="215">
        <v>6</v>
      </c>
      <c r="V189" s="6"/>
      <c r="W189" s="6"/>
      <c r="X189" s="6"/>
      <c r="Y189" s="6"/>
      <c r="Z189" s="11">
        <f t="shared" si="47"/>
        <v>24219</v>
      </c>
      <c r="AA189" s="11"/>
      <c r="AB189" s="11"/>
      <c r="AC189" s="11"/>
      <c r="AD189" s="11">
        <f t="shared" si="48"/>
        <v>1284</v>
      </c>
      <c r="AE189" s="11">
        <f t="shared" si="43"/>
        <v>382</v>
      </c>
      <c r="AF189" s="11">
        <f t="shared" si="44"/>
        <v>6</v>
      </c>
      <c r="AG189" s="11">
        <f t="shared" si="37"/>
        <v>301.14285714285717</v>
      </c>
      <c r="AH189" s="11">
        <f t="shared" si="38"/>
        <v>5</v>
      </c>
      <c r="AI189" s="6">
        <f t="shared" si="39"/>
        <v>1814.5287552947229</v>
      </c>
      <c r="AJ189" s="6">
        <f t="shared" si="45"/>
        <v>11814.528755294723</v>
      </c>
      <c r="AK189" s="6">
        <f t="shared" si="40"/>
        <v>50.613207629263115</v>
      </c>
      <c r="AL189" s="6">
        <f t="shared" si="46"/>
        <v>300.61320762926312</v>
      </c>
      <c r="AM189" s="2"/>
      <c r="AN189" s="2"/>
      <c r="AO189" s="2"/>
      <c r="AP189" s="2"/>
      <c r="AQ189" s="30">
        <f t="shared" si="41"/>
        <v>43985</v>
      </c>
    </row>
    <row r="190" spans="1:43">
      <c r="A190">
        <f>Calcs!A240</f>
        <v>217</v>
      </c>
      <c r="B190" s="30">
        <f>Calcs!B240</f>
        <v>43986</v>
      </c>
      <c r="C190" s="6">
        <f>MAX(1,Calcs!AM240)</f>
        <v>6156.083714841614</v>
      </c>
      <c r="D190" s="6">
        <f>MAX(1,Calcs!BA240)</f>
        <v>298.20232332201601</v>
      </c>
      <c r="E190" s="6">
        <f>MAX(1,Calcs!BB240)</f>
        <v>172612.45681876785</v>
      </c>
      <c r="F190" s="6">
        <f>MAX(1,Calcs!AZ240)</f>
        <v>26346.088464713102</v>
      </c>
      <c r="G190" s="6">
        <f t="shared" si="35"/>
        <v>26346.088464713102</v>
      </c>
      <c r="H190" s="6">
        <f>MAX(1,Calcs!AP240)</f>
        <v>5.9817673531933906</v>
      </c>
      <c r="I190" s="6">
        <f>MAX(1,Calcs!AO240)</f>
        <v>1340.8964263111727</v>
      </c>
      <c r="J190" s="6">
        <f t="shared" si="36"/>
        <v>1340.8964263111727</v>
      </c>
      <c r="K190" s="6">
        <f>MAX(1,Calcs!BE240)</f>
        <v>1</v>
      </c>
      <c r="L190" s="6">
        <f>MAX(1,Calcs!BF240)</f>
        <v>1</v>
      </c>
      <c r="M190" s="33">
        <f>Calcs!G240</f>
        <v>1.1499999999999999</v>
      </c>
      <c r="N190" s="180">
        <f>Calcs!BI240</f>
        <v>0.97715970841895849</v>
      </c>
      <c r="O190" s="33">
        <f t="shared" si="42"/>
        <v>1.1237336646818021</v>
      </c>
      <c r="P190" s="33"/>
      <c r="Q190" s="33"/>
      <c r="R190" s="33"/>
      <c r="S190" s="30">
        <f t="shared" si="34"/>
        <v>43986</v>
      </c>
      <c r="T190" s="215">
        <v>329</v>
      </c>
      <c r="U190" s="215">
        <v>4</v>
      </c>
      <c r="V190" s="6"/>
      <c r="W190" s="6"/>
      <c r="X190" s="6"/>
      <c r="Y190" s="6"/>
      <c r="Z190" s="11">
        <f t="shared" si="47"/>
        <v>24548</v>
      </c>
      <c r="AA190" s="11"/>
      <c r="AB190" s="11"/>
      <c r="AC190" s="11"/>
      <c r="AD190" s="11">
        <f t="shared" si="48"/>
        <v>1288</v>
      </c>
      <c r="AE190" s="11">
        <f t="shared" si="43"/>
        <v>329</v>
      </c>
      <c r="AF190" s="11">
        <f t="shared" si="44"/>
        <v>4</v>
      </c>
      <c r="AG190" s="11">
        <f t="shared" si="37"/>
        <v>304.85714285714283</v>
      </c>
      <c r="AH190" s="11">
        <f t="shared" si="38"/>
        <v>5.1428571428571432</v>
      </c>
      <c r="AI190" s="6">
        <f t="shared" si="39"/>
        <v>1798.0884647131024</v>
      </c>
      <c r="AJ190" s="6">
        <f t="shared" si="45"/>
        <v>11798.088464713102</v>
      </c>
      <c r="AK190" s="6">
        <f t="shared" si="40"/>
        <v>52.896426311172718</v>
      </c>
      <c r="AL190" s="6">
        <f t="shared" si="46"/>
        <v>302.89642631117272</v>
      </c>
      <c r="AM190" s="2"/>
      <c r="AN190" s="2"/>
      <c r="AO190" s="2"/>
      <c r="AP190" s="2"/>
      <c r="AQ190" s="30">
        <f t="shared" si="41"/>
        <v>43986</v>
      </c>
    </row>
    <row r="191" spans="1:43">
      <c r="A191">
        <f>Calcs!A241</f>
        <v>218</v>
      </c>
      <c r="B191" s="30">
        <f>Calcs!B241</f>
        <v>43987</v>
      </c>
      <c r="C191" s="6">
        <f>MAX(1,Calcs!AM241)</f>
        <v>6253.1499528938039</v>
      </c>
      <c r="D191" s="6">
        <f>MAX(1,Calcs!BA241)</f>
        <v>303.33169452222552</v>
      </c>
      <c r="E191" s="6">
        <f>MAX(1,Calcs!BB241)</f>
        <v>173501.75861546249</v>
      </c>
      <c r="F191" s="6">
        <f>MAX(1,Calcs!AZ241)</f>
        <v>26663.904615950072</v>
      </c>
      <c r="G191" s="6">
        <f t="shared" si="35"/>
        <v>26663.904615950072</v>
      </c>
      <c r="H191" s="6">
        <f>MAX(1,Calcs!AP241)</f>
        <v>6.0793863302147395</v>
      </c>
      <c r="I191" s="6">
        <f>MAX(1,Calcs!AO241)</f>
        <v>1347.272952212777</v>
      </c>
      <c r="J191" s="6">
        <f t="shared" si="36"/>
        <v>1347.272952212777</v>
      </c>
      <c r="K191" s="6">
        <f>MAX(1,Calcs!BE241)</f>
        <v>1</v>
      </c>
      <c r="L191" s="6">
        <f>MAX(1,Calcs!BF241)</f>
        <v>1</v>
      </c>
      <c r="M191" s="33">
        <f>Calcs!G241</f>
        <v>1.1499999999999999</v>
      </c>
      <c r="N191" s="180">
        <f>Calcs!BI241</f>
        <v>0.97704194447593462</v>
      </c>
      <c r="O191" s="33">
        <f t="shared" si="42"/>
        <v>1.1235982361473247</v>
      </c>
      <c r="P191" s="33"/>
      <c r="Q191" s="33"/>
      <c r="R191" s="33"/>
      <c r="S191" s="30">
        <f t="shared" si="34"/>
        <v>43987</v>
      </c>
      <c r="T191" s="215">
        <v>394</v>
      </c>
      <c r="U191" s="215">
        <v>6</v>
      </c>
      <c r="V191" s="6"/>
      <c r="W191" s="6"/>
      <c r="X191" s="6"/>
      <c r="Y191" s="6"/>
      <c r="Z191" s="11">
        <f t="shared" si="47"/>
        <v>24942</v>
      </c>
      <c r="AA191" s="11"/>
      <c r="AB191" s="11"/>
      <c r="AC191" s="11"/>
      <c r="AD191" s="11">
        <f t="shared" si="48"/>
        <v>1294</v>
      </c>
      <c r="AE191" s="11">
        <f t="shared" si="43"/>
        <v>394</v>
      </c>
      <c r="AF191" s="11">
        <f t="shared" si="44"/>
        <v>6</v>
      </c>
      <c r="AG191" s="11">
        <f t="shared" si="37"/>
        <v>311.85714285714283</v>
      </c>
      <c r="AH191" s="11">
        <f t="shared" si="38"/>
        <v>5.1428571428571432</v>
      </c>
      <c r="AI191" s="6">
        <f t="shared" si="39"/>
        <v>1721.9046159500722</v>
      </c>
      <c r="AJ191" s="6">
        <f t="shared" si="45"/>
        <v>11721.904615950072</v>
      </c>
      <c r="AK191" s="6">
        <f t="shared" si="40"/>
        <v>53.272952212777</v>
      </c>
      <c r="AL191" s="6">
        <f t="shared" si="46"/>
        <v>303.272952212777</v>
      </c>
      <c r="AM191" s="2"/>
      <c r="AN191" s="2"/>
      <c r="AO191" s="2"/>
      <c r="AP191" s="2"/>
      <c r="AQ191" s="30">
        <f t="shared" si="41"/>
        <v>43987</v>
      </c>
    </row>
    <row r="192" spans="1:43">
      <c r="A192">
        <f>Calcs!A242</f>
        <v>219</v>
      </c>
      <c r="B192" s="30">
        <f>Calcs!B242</f>
        <v>43988</v>
      </c>
      <c r="C192" s="6">
        <f>MAX(1,Calcs!AM242)</f>
        <v>6353.7011400282017</v>
      </c>
      <c r="D192" s="6">
        <f>MAX(1,Calcs!BA242)</f>
        <v>308.38672226658827</v>
      </c>
      <c r="E192" s="6">
        <f>MAX(1,Calcs!BB242)</f>
        <v>174405.29095776493</v>
      </c>
      <c r="F192" s="6">
        <f>MAX(1,Calcs!AZ242)</f>
        <v>26987.142144666366</v>
      </c>
      <c r="G192" s="6">
        <f t="shared" si="35"/>
        <v>26987.142144666366</v>
      </c>
      <c r="H192" s="6">
        <f>MAX(1,Calcs!AP242)</f>
        <v>6.1837122682499546</v>
      </c>
      <c r="I192" s="6">
        <f>MAX(1,Calcs!AO242)</f>
        <v>1353.7528753665679</v>
      </c>
      <c r="J192" s="6">
        <f t="shared" si="36"/>
        <v>1353.7528753665679</v>
      </c>
      <c r="K192" s="6">
        <f>MAX(1,Calcs!BE242)</f>
        <v>1</v>
      </c>
      <c r="L192" s="6">
        <f>MAX(1,Calcs!BF242)</f>
        <v>1</v>
      </c>
      <c r="M192" s="33">
        <f>Calcs!G242</f>
        <v>1.1499999999999999</v>
      </c>
      <c r="N192" s="180">
        <f>Calcs!BI242</f>
        <v>0.97692229605460423</v>
      </c>
      <c r="O192" s="33">
        <f t="shared" si="42"/>
        <v>1.1234606404627947</v>
      </c>
      <c r="P192" s="33"/>
      <c r="Q192" s="33"/>
      <c r="R192" s="33"/>
      <c r="S192" s="30">
        <f t="shared" si="34"/>
        <v>43988</v>
      </c>
      <c r="T192" s="215">
        <v>163</v>
      </c>
      <c r="U192" s="215">
        <v>5</v>
      </c>
      <c r="V192" s="6"/>
      <c r="W192" s="6"/>
      <c r="X192" s="6"/>
      <c r="Y192" s="6"/>
      <c r="Z192" s="11">
        <f t="shared" si="47"/>
        <v>25105</v>
      </c>
      <c r="AA192" s="11"/>
      <c r="AB192" s="11"/>
      <c r="AC192" s="11"/>
      <c r="AD192" s="11">
        <f t="shared" si="48"/>
        <v>1299</v>
      </c>
      <c r="AE192" s="11">
        <f t="shared" si="43"/>
        <v>163</v>
      </c>
      <c r="AF192" s="11">
        <f t="shared" si="44"/>
        <v>5</v>
      </c>
      <c r="AG192" s="11">
        <f t="shared" si="37"/>
        <v>313.85714285714283</v>
      </c>
      <c r="AH192" s="11">
        <f t="shared" si="38"/>
        <v>5.1428571428571432</v>
      </c>
      <c r="AI192" s="6">
        <f t="shared" si="39"/>
        <v>1882.1421446663662</v>
      </c>
      <c r="AJ192" s="6">
        <f t="shared" si="45"/>
        <v>11882.142144666366</v>
      </c>
      <c r="AK192" s="6">
        <f t="shared" si="40"/>
        <v>54.752875366567878</v>
      </c>
      <c r="AL192" s="6">
        <f t="shared" si="46"/>
        <v>304.75287536656788</v>
      </c>
      <c r="AM192" s="2"/>
      <c r="AN192" s="2"/>
      <c r="AO192" s="2"/>
      <c r="AP192" s="2"/>
      <c r="AQ192" s="30">
        <f t="shared" si="41"/>
        <v>43988</v>
      </c>
    </row>
    <row r="193" spans="1:43">
      <c r="A193">
        <f>Calcs!A243</f>
        <v>220</v>
      </c>
      <c r="B193" s="30">
        <f>Calcs!B243</f>
        <v>43989</v>
      </c>
      <c r="C193" s="6">
        <f>MAX(1,Calcs!AM243)</f>
        <v>6456.8486051550835</v>
      </c>
      <c r="D193" s="6">
        <f>MAX(1,Calcs!BA243)</f>
        <v>313.09843390205788</v>
      </c>
      <c r="E193" s="6">
        <f>MAX(1,Calcs!BB243)</f>
        <v>175323.4197783327</v>
      </c>
      <c r="F193" s="6">
        <f>MAX(1,Calcs!AZ243)</f>
        <v>27315.713294236866</v>
      </c>
      <c r="G193" s="6">
        <f t="shared" si="35"/>
        <v>27315.713294236866</v>
      </c>
      <c r="H193" s="6">
        <f>MAX(1,Calcs!AP243)</f>
        <v>6.2908930693203535</v>
      </c>
      <c r="I193" s="6">
        <f>MAX(1,Calcs!AO243)</f>
        <v>1360.3431997659291</v>
      </c>
      <c r="J193" s="6">
        <f t="shared" si="36"/>
        <v>1360.3431997659291</v>
      </c>
      <c r="K193" s="6">
        <f>MAX(1,Calcs!BE243)</f>
        <v>1</v>
      </c>
      <c r="L193" s="6">
        <f>MAX(1,Calcs!BF243)</f>
        <v>1</v>
      </c>
      <c r="M193" s="33">
        <f>Calcs!G243</f>
        <v>1.1499999999999999</v>
      </c>
      <c r="N193" s="180">
        <f>Calcs!BI243</f>
        <v>0.97680071525762635</v>
      </c>
      <c r="O193" s="33">
        <f t="shared" si="42"/>
        <v>1.1233208225462703</v>
      </c>
      <c r="P193" s="33"/>
      <c r="Q193" s="33"/>
      <c r="R193" s="33"/>
      <c r="S193" s="30">
        <f t="shared" si="34"/>
        <v>43989</v>
      </c>
      <c r="T193" s="215">
        <v>110</v>
      </c>
      <c r="U193" s="215">
        <v>3</v>
      </c>
      <c r="V193" s="6"/>
      <c r="W193" s="6"/>
      <c r="X193" s="6"/>
      <c r="Y193" s="6"/>
      <c r="Z193" s="11">
        <f t="shared" si="47"/>
        <v>25215</v>
      </c>
      <c r="AA193" s="11"/>
      <c r="AB193" s="11"/>
      <c r="AC193" s="11"/>
      <c r="AD193" s="11">
        <f t="shared" si="48"/>
        <v>1302</v>
      </c>
      <c r="AE193" s="11">
        <f t="shared" si="43"/>
        <v>110</v>
      </c>
      <c r="AF193" s="11">
        <f t="shared" si="44"/>
        <v>3</v>
      </c>
      <c r="AG193" s="11">
        <f t="shared" si="37"/>
        <v>315.28571428571428</v>
      </c>
      <c r="AH193" s="11">
        <f t="shared" si="38"/>
        <v>5.2857142857142856</v>
      </c>
      <c r="AI193" s="6">
        <f t="shared" si="39"/>
        <v>2100.7132942368662</v>
      </c>
      <c r="AJ193" s="6">
        <f t="shared" si="45"/>
        <v>12100.713294236866</v>
      </c>
      <c r="AK193" s="6">
        <f t="shared" si="40"/>
        <v>58.343199765929057</v>
      </c>
      <c r="AL193" s="6">
        <f t="shared" si="46"/>
        <v>308.34319976592906</v>
      </c>
      <c r="AM193" s="2"/>
      <c r="AN193" s="2"/>
      <c r="AO193" s="2"/>
      <c r="AP193" s="2"/>
      <c r="AQ193" s="30">
        <f t="shared" si="41"/>
        <v>43989</v>
      </c>
    </row>
    <row r="194" spans="1:43">
      <c r="A194">
        <f>Calcs!A244</f>
        <v>221</v>
      </c>
      <c r="B194" s="30">
        <f>Calcs!B244</f>
        <v>43990</v>
      </c>
      <c r="C194" s="6">
        <f>MAX(1,Calcs!AM244)</f>
        <v>6561.9467060017878</v>
      </c>
      <c r="D194" s="6">
        <f>MAX(1,Calcs!BA244)</f>
        <v>318.05118663972928</v>
      </c>
      <c r="E194" s="6">
        <f>MAX(1,Calcs!BB244)</f>
        <v>176256.37424064771</v>
      </c>
      <c r="F194" s="6">
        <f>MAX(1,Calcs!AZ244)</f>
        <v>27649.279924216728</v>
      </c>
      <c r="G194" s="6">
        <f t="shared" si="35"/>
        <v>27649.279924216728</v>
      </c>
      <c r="H194" s="6">
        <f>MAX(1,Calcs!AP244)</f>
        <v>6.3958572406703365</v>
      </c>
      <c r="I194" s="6">
        <f>MAX(1,Calcs!AO244)</f>
        <v>1367.0467911743274</v>
      </c>
      <c r="J194" s="6">
        <f t="shared" si="36"/>
        <v>1367.0467911743274</v>
      </c>
      <c r="K194" s="6">
        <f>MAX(1,Calcs!BE244)</f>
        <v>1</v>
      </c>
      <c r="L194" s="6">
        <f>MAX(1,Calcs!BF244)</f>
        <v>1</v>
      </c>
      <c r="M194" s="33">
        <f>Calcs!G244</f>
        <v>1.1499999999999999</v>
      </c>
      <c r="N194" s="180">
        <f>Calcs!BI244</f>
        <v>0.97667717188709291</v>
      </c>
      <c r="O194" s="33">
        <f t="shared" si="42"/>
        <v>1.1231787476701567</v>
      </c>
      <c r="P194" s="33"/>
      <c r="Q194" s="33"/>
      <c r="R194" s="33"/>
      <c r="S194" s="30">
        <f t="shared" si="34"/>
        <v>43990</v>
      </c>
      <c r="T194" s="215">
        <v>509</v>
      </c>
      <c r="U194" s="215">
        <v>7</v>
      </c>
      <c r="V194" s="6"/>
      <c r="W194" s="6"/>
      <c r="X194" s="6"/>
      <c r="Y194" s="6"/>
      <c r="Z194" s="11">
        <f t="shared" si="47"/>
        <v>25724</v>
      </c>
      <c r="AA194" s="11"/>
      <c r="AB194" s="11"/>
      <c r="AC194" s="11"/>
      <c r="AD194" s="11">
        <f t="shared" si="48"/>
        <v>1309</v>
      </c>
      <c r="AE194" s="11">
        <f t="shared" si="43"/>
        <v>509</v>
      </c>
      <c r="AF194" s="11">
        <f t="shared" si="44"/>
        <v>7</v>
      </c>
      <c r="AG194" s="11">
        <f t="shared" si="37"/>
        <v>328.71428571428572</v>
      </c>
      <c r="AH194" s="11">
        <f t="shared" si="38"/>
        <v>4.8571428571428568</v>
      </c>
      <c r="AI194" s="6">
        <f t="shared" si="39"/>
        <v>1925.2799242167275</v>
      </c>
      <c r="AJ194" s="6">
        <f t="shared" si="45"/>
        <v>11925.279924216728</v>
      </c>
      <c r="AK194" s="6">
        <f t="shared" si="40"/>
        <v>58.046791174327382</v>
      </c>
      <c r="AL194" s="6">
        <f t="shared" si="46"/>
        <v>308.04679117432738</v>
      </c>
      <c r="AM194" s="2"/>
      <c r="AN194" s="2"/>
      <c r="AO194" s="2"/>
      <c r="AP194" s="2"/>
      <c r="AQ194" s="30">
        <f t="shared" si="41"/>
        <v>43990</v>
      </c>
    </row>
    <row r="195" spans="1:43">
      <c r="A195">
        <f>Calcs!A245</f>
        <v>222</v>
      </c>
      <c r="B195" s="30">
        <f>Calcs!B245</f>
        <v>43991</v>
      </c>
      <c r="C195" s="6">
        <f>MAX(1,Calcs!AM245)</f>
        <v>6668.7614246591465</v>
      </c>
      <c r="D195" s="6">
        <f>MAX(1,Calcs!BA245)</f>
        <v>323.17560014244162</v>
      </c>
      <c r="E195" s="6">
        <f>MAX(1,Calcs!BB245)</f>
        <v>177204.28622317759</v>
      </c>
      <c r="F195" s="6">
        <f>MAX(1,Calcs!AZ245)</f>
        <v>27988.096800265375</v>
      </c>
      <c r="G195" s="6">
        <f t="shared" si="35"/>
        <v>27988.096800265375</v>
      </c>
      <c r="H195" s="6">
        <f>MAX(1,Calcs!AP245)</f>
        <v>6.4928776609020975</v>
      </c>
      <c r="I195" s="6">
        <f>MAX(1,Calcs!AO245)</f>
        <v>1373.8611072082817</v>
      </c>
      <c r="J195" s="6">
        <f t="shared" si="36"/>
        <v>1373.8611072082817</v>
      </c>
      <c r="K195" s="6">
        <f>MAX(1,Calcs!BE245)</f>
        <v>1</v>
      </c>
      <c r="L195" s="6">
        <f>MAX(1,Calcs!BF245)</f>
        <v>1</v>
      </c>
      <c r="M195" s="33">
        <f>Calcs!G245</f>
        <v>1.1499999999999999</v>
      </c>
      <c r="N195" s="180">
        <f>Calcs!BI245</f>
        <v>0.97655164801402827</v>
      </c>
      <c r="O195" s="33">
        <f t="shared" si="42"/>
        <v>1.1230343952161324</v>
      </c>
      <c r="P195" s="33"/>
      <c r="Q195" s="33"/>
      <c r="R195" s="33"/>
      <c r="S195" s="30">
        <f t="shared" si="34"/>
        <v>43991</v>
      </c>
      <c r="T195" s="215">
        <v>408</v>
      </c>
      <c r="U195" s="215">
        <v>7</v>
      </c>
      <c r="V195" s="6"/>
      <c r="W195" s="6"/>
      <c r="X195" s="6"/>
      <c r="Y195" s="6"/>
      <c r="Z195" s="11">
        <f t="shared" si="47"/>
        <v>26132</v>
      </c>
      <c r="AA195" s="11"/>
      <c r="AB195" s="11"/>
      <c r="AC195" s="11"/>
      <c r="AD195" s="11">
        <f t="shared" si="48"/>
        <v>1316</v>
      </c>
      <c r="AE195" s="11">
        <f t="shared" si="43"/>
        <v>408</v>
      </c>
      <c r="AF195" s="11">
        <f t="shared" si="44"/>
        <v>7</v>
      </c>
      <c r="AG195" s="11">
        <f t="shared" si="37"/>
        <v>327.85714285714283</v>
      </c>
      <c r="AH195" s="11">
        <f t="shared" si="38"/>
        <v>5.4285714285714288</v>
      </c>
      <c r="AI195" s="6">
        <f t="shared" si="39"/>
        <v>1856.0968002653754</v>
      </c>
      <c r="AJ195" s="6">
        <f t="shared" si="45"/>
        <v>11856.096800265375</v>
      </c>
      <c r="AK195" s="6">
        <f t="shared" si="40"/>
        <v>57.861107208281737</v>
      </c>
      <c r="AL195" s="6">
        <f t="shared" si="46"/>
        <v>307.86110720828174</v>
      </c>
      <c r="AM195" s="2"/>
      <c r="AN195" s="2"/>
      <c r="AO195" s="2"/>
      <c r="AP195" s="2"/>
      <c r="AQ195" s="30">
        <f t="shared" si="41"/>
        <v>43991</v>
      </c>
    </row>
    <row r="196" spans="1:43">
      <c r="A196">
        <f>Calcs!A246</f>
        <v>223</v>
      </c>
      <c r="B196" s="30">
        <f>Calcs!B246</f>
        <v>43992</v>
      </c>
      <c r="C196" s="6">
        <f>MAX(1,Calcs!AM246)</f>
        <v>6773.6161815772248</v>
      </c>
      <c r="D196" s="6">
        <f>MAX(1,Calcs!BA246)</f>
        <v>328.40232349951737</v>
      </c>
      <c r="E196" s="6">
        <f>MAX(1,Calcs!BB246)</f>
        <v>178167.25626628258</v>
      </c>
      <c r="F196" s="6">
        <f>MAX(1,Calcs!AZ246)</f>
        <v>28332.345019791344</v>
      </c>
      <c r="G196" s="6">
        <f t="shared" si="35"/>
        <v>28332.345019791344</v>
      </c>
      <c r="H196" s="6">
        <f>MAX(1,Calcs!AP246)</f>
        <v>6.5950131303577892</v>
      </c>
      <c r="I196" s="6">
        <f>MAX(1,Calcs!AO246)</f>
        <v>1380.7782995417676</v>
      </c>
      <c r="J196" s="6">
        <f t="shared" si="36"/>
        <v>1380.7782995417676</v>
      </c>
      <c r="K196" s="6">
        <f>MAX(1,Calcs!BE246)</f>
        <v>1</v>
      </c>
      <c r="L196" s="6">
        <f>MAX(1,Calcs!BF246)</f>
        <v>1</v>
      </c>
      <c r="M196" s="33">
        <f>Calcs!G246</f>
        <v>1.1499999999999999</v>
      </c>
      <c r="N196" s="180">
        <f>Calcs!BI246</f>
        <v>0.97642412919766208</v>
      </c>
      <c r="O196" s="33">
        <f t="shared" si="42"/>
        <v>1.1228877485773112</v>
      </c>
      <c r="P196" s="33"/>
      <c r="Q196" s="33"/>
      <c r="R196" s="33"/>
      <c r="S196" s="30">
        <f t="shared" si="34"/>
        <v>43992</v>
      </c>
      <c r="T196" s="215">
        <v>368</v>
      </c>
      <c r="U196" s="215">
        <v>6</v>
      </c>
      <c r="V196" s="6"/>
      <c r="W196" s="6"/>
      <c r="X196" s="6"/>
      <c r="Y196" s="6"/>
      <c r="Z196" s="11">
        <f t="shared" si="47"/>
        <v>26500</v>
      </c>
      <c r="AA196" s="11"/>
      <c r="AB196" s="11"/>
      <c r="AC196" s="11"/>
      <c r="AD196" s="11">
        <f t="shared" si="48"/>
        <v>1322</v>
      </c>
      <c r="AE196" s="11">
        <f t="shared" si="43"/>
        <v>368</v>
      </c>
      <c r="AF196" s="11">
        <f t="shared" si="44"/>
        <v>6</v>
      </c>
      <c r="AG196" s="11">
        <f t="shared" si="37"/>
        <v>325.85714285714283</v>
      </c>
      <c r="AH196" s="11">
        <f t="shared" si="38"/>
        <v>5.4285714285714288</v>
      </c>
      <c r="AI196" s="6">
        <f t="shared" si="39"/>
        <v>1832.3450197913444</v>
      </c>
      <c r="AJ196" s="6">
        <f t="shared" si="45"/>
        <v>11832.345019791344</v>
      </c>
      <c r="AK196" s="6">
        <f t="shared" si="40"/>
        <v>58.778299541767637</v>
      </c>
      <c r="AL196" s="6">
        <f t="shared" si="46"/>
        <v>308.77829954176764</v>
      </c>
      <c r="AM196" s="2"/>
      <c r="AN196" s="2"/>
      <c r="AO196" s="2"/>
      <c r="AP196" s="2"/>
      <c r="AQ196" s="30">
        <f t="shared" si="41"/>
        <v>43992</v>
      </c>
    </row>
    <row r="197" spans="1:43">
      <c r="A197">
        <f>Calcs!A247</f>
        <v>224</v>
      </c>
      <c r="B197" s="30">
        <f>Calcs!B247</f>
        <v>43993</v>
      </c>
      <c r="C197" s="6">
        <f>MAX(1,Calcs!AM247)</f>
        <v>6881.1611898224855</v>
      </c>
      <c r="D197" s="6">
        <f>MAX(1,Calcs!BA247)</f>
        <v>333.7208568200648</v>
      </c>
      <c r="E197" s="6">
        <f>MAX(1,Calcs!BB247)</f>
        <v>179145.42585582251</v>
      </c>
      <c r="F197" s="6">
        <f>MAX(1,Calcs!AZ247)</f>
        <v>28682.134462453556</v>
      </c>
      <c r="G197" s="6">
        <f t="shared" si="35"/>
        <v>28682.134462453556</v>
      </c>
      <c r="H197" s="6">
        <f>MAX(1,Calcs!AP247)</f>
        <v>6.7010510606403715</v>
      </c>
      <c r="I197" s="6">
        <f>MAX(1,Calcs!AO247)</f>
        <v>1387.8037837356553</v>
      </c>
      <c r="J197" s="6">
        <f t="shared" si="36"/>
        <v>1387.8037837356553</v>
      </c>
      <c r="K197" s="6">
        <f>MAX(1,Calcs!BE247)</f>
        <v>1</v>
      </c>
      <c r="L197" s="6">
        <f>MAX(1,Calcs!BF247)</f>
        <v>1</v>
      </c>
      <c r="M197" s="33">
        <f>Calcs!G247</f>
        <v>1.1499999999999999</v>
      </c>
      <c r="N197" s="180">
        <f>Calcs!BI247</f>
        <v>0.97629459726404055</v>
      </c>
      <c r="O197" s="33">
        <f t="shared" si="42"/>
        <v>1.1227387868536465</v>
      </c>
      <c r="P197" s="33"/>
      <c r="Q197" s="33"/>
      <c r="R197" s="33"/>
      <c r="S197" s="30">
        <f t="shared" si="34"/>
        <v>43993</v>
      </c>
      <c r="T197" s="215">
        <v>402</v>
      </c>
      <c r="U197" s="215">
        <v>14</v>
      </c>
      <c r="V197" s="6"/>
      <c r="W197" s="6"/>
      <c r="X197" s="6"/>
      <c r="Y197" s="6"/>
      <c r="Z197" s="11">
        <f t="shared" si="47"/>
        <v>26902</v>
      </c>
      <c r="AA197" s="11"/>
      <c r="AB197" s="11"/>
      <c r="AC197" s="11"/>
      <c r="AD197" s="11">
        <f t="shared" si="48"/>
        <v>1336</v>
      </c>
      <c r="AE197" s="11">
        <f t="shared" si="43"/>
        <v>402</v>
      </c>
      <c r="AF197" s="11">
        <f t="shared" si="44"/>
        <v>14</v>
      </c>
      <c r="AG197" s="11">
        <f t="shared" si="37"/>
        <v>336.28571428571428</v>
      </c>
      <c r="AH197" s="11">
        <f t="shared" si="38"/>
        <v>6.8571428571428568</v>
      </c>
      <c r="AI197" s="6">
        <f t="shared" si="39"/>
        <v>1780.1344624535559</v>
      </c>
      <c r="AJ197" s="6">
        <f t="shared" si="45"/>
        <v>11780.134462453556</v>
      </c>
      <c r="AK197" s="6">
        <f t="shared" si="40"/>
        <v>51.803783735655315</v>
      </c>
      <c r="AL197" s="6">
        <f t="shared" si="46"/>
        <v>301.80378373565532</v>
      </c>
      <c r="AM197" s="2"/>
      <c r="AN197" s="2"/>
      <c r="AO197" s="2"/>
      <c r="AP197" s="2"/>
      <c r="AQ197" s="30">
        <f t="shared" si="41"/>
        <v>43993</v>
      </c>
    </row>
    <row r="198" spans="1:43">
      <c r="A198">
        <f>Calcs!A248</f>
        <v>225</v>
      </c>
      <c r="B198" s="30">
        <f>Calcs!B248</f>
        <v>43994</v>
      </c>
      <c r="C198" s="6">
        <f>MAX(1,Calcs!AM248)</f>
        <v>6990.9645099340323</v>
      </c>
      <c r="D198" s="6">
        <f>MAX(1,Calcs!BA248)</f>
        <v>339.0940132091668</v>
      </c>
      <c r="E198" s="6">
        <f>MAX(1,Calcs!BB248)</f>
        <v>180139.12314513003</v>
      </c>
      <c r="F198" s="6">
        <f>MAX(1,Calcs!AZ248)</f>
        <v>29037.56270841424</v>
      </c>
      <c r="G198" s="6">
        <f t="shared" si="35"/>
        <v>29037.56270841424</v>
      </c>
      <c r="H198" s="6">
        <f>MAX(1,Calcs!AP248)</f>
        <v>6.8098195752953803</v>
      </c>
      <c r="I198" s="6">
        <f>MAX(1,Calcs!AO248)</f>
        <v>1394.9416892398447</v>
      </c>
      <c r="J198" s="6">
        <f t="shared" si="36"/>
        <v>1394.9416892398447</v>
      </c>
      <c r="K198" s="6">
        <f>MAX(1,Calcs!BE248)</f>
        <v>1</v>
      </c>
      <c r="L198" s="6">
        <f>MAX(1,Calcs!BF248)</f>
        <v>1</v>
      </c>
      <c r="M198" s="33">
        <f>Calcs!G248</f>
        <v>1.1499999999999999</v>
      </c>
      <c r="N198" s="180">
        <f>Calcs!BI248</f>
        <v>0.97616300897754527</v>
      </c>
      <c r="O198" s="33">
        <f t="shared" si="42"/>
        <v>1.122587460324177</v>
      </c>
      <c r="P198" s="33"/>
      <c r="Q198" s="33"/>
      <c r="R198" s="33"/>
      <c r="S198" s="30">
        <f t="shared" ref="S198:S261" si="49">S197+1</f>
        <v>43994</v>
      </c>
      <c r="T198" s="215">
        <v>390</v>
      </c>
      <c r="U198" s="215">
        <v>4</v>
      </c>
      <c r="V198" s="6"/>
      <c r="W198" s="6"/>
      <c r="X198" s="6"/>
      <c r="Y198" s="6"/>
      <c r="Z198" s="11">
        <f t="shared" si="47"/>
        <v>27292</v>
      </c>
      <c r="AA198" s="11"/>
      <c r="AB198" s="11"/>
      <c r="AC198" s="11"/>
      <c r="AD198" s="11">
        <f t="shared" si="48"/>
        <v>1340</v>
      </c>
      <c r="AE198" s="11">
        <f t="shared" si="43"/>
        <v>390</v>
      </c>
      <c r="AF198" s="11">
        <f t="shared" si="44"/>
        <v>4</v>
      </c>
      <c r="AG198" s="11">
        <f t="shared" si="37"/>
        <v>335.71428571428572</v>
      </c>
      <c r="AH198" s="11">
        <f t="shared" si="38"/>
        <v>6.5714285714285712</v>
      </c>
      <c r="AI198" s="6">
        <f t="shared" si="39"/>
        <v>1745.5627084142398</v>
      </c>
      <c r="AJ198" s="6">
        <f t="shared" si="45"/>
        <v>11745.56270841424</v>
      </c>
      <c r="AK198" s="6">
        <f t="shared" si="40"/>
        <v>54.941689239844663</v>
      </c>
      <c r="AL198" s="6">
        <f t="shared" si="46"/>
        <v>304.94168923984466</v>
      </c>
      <c r="AM198" s="2"/>
      <c r="AN198" s="2"/>
      <c r="AO198" s="2"/>
      <c r="AP198" s="2"/>
      <c r="AQ198" s="30">
        <f t="shared" si="41"/>
        <v>43994</v>
      </c>
    </row>
    <row r="199" spans="1:43">
      <c r="A199">
        <f>Calcs!A249</f>
        <v>226</v>
      </c>
      <c r="B199" s="30">
        <f>Calcs!B249</f>
        <v>43995</v>
      </c>
      <c r="C199" s="6">
        <f>MAX(1,Calcs!AM249)</f>
        <v>7102.6860756499427</v>
      </c>
      <c r="D199" s="6">
        <f>MAX(1,Calcs!BA249)</f>
        <v>344.50665556989821</v>
      </c>
      <c r="E199" s="6">
        <f>MAX(1,Calcs!BB249)</f>
        <v>181148.62207806343</v>
      </c>
      <c r="F199" s="6">
        <f>MAX(1,Calcs!AZ249)</f>
        <v>29398.688733655654</v>
      </c>
      <c r="G199" s="6">
        <f t="shared" si="35"/>
        <v>29398.688733655654</v>
      </c>
      <c r="H199" s="6">
        <f>MAX(1,Calcs!AP249)</f>
        <v>6.9202902222517491</v>
      </c>
      <c r="I199" s="6">
        <f>MAX(1,Calcs!AO249)</f>
        <v>1402.1949069223301</v>
      </c>
      <c r="J199" s="6">
        <f t="shared" si="36"/>
        <v>1402.1949069223301</v>
      </c>
      <c r="K199" s="6">
        <f>MAX(1,Calcs!BE249)</f>
        <v>1</v>
      </c>
      <c r="L199" s="6">
        <f>MAX(1,Calcs!BF249)</f>
        <v>1</v>
      </c>
      <c r="M199" s="33">
        <f>Calcs!G249</f>
        <v>1.1499999999999999</v>
      </c>
      <c r="N199" s="180">
        <f>Calcs!BI249</f>
        <v>0.97602932816998755</v>
      </c>
      <c r="O199" s="33">
        <f t="shared" si="42"/>
        <v>1.1224337273954856</v>
      </c>
      <c r="P199" s="33"/>
      <c r="Q199" s="33"/>
      <c r="R199" s="33"/>
      <c r="S199" s="30">
        <f t="shared" si="49"/>
        <v>43995</v>
      </c>
      <c r="T199" s="215">
        <v>193</v>
      </c>
      <c r="U199" s="215">
        <v>7</v>
      </c>
      <c r="V199" s="6"/>
      <c r="W199" s="6"/>
      <c r="X199" s="6"/>
      <c r="Y199" s="6"/>
      <c r="Z199" s="11">
        <f t="shared" si="47"/>
        <v>27485</v>
      </c>
      <c r="AA199" s="11"/>
      <c r="AB199" s="11"/>
      <c r="AC199" s="11"/>
      <c r="AD199" s="11">
        <f t="shared" si="48"/>
        <v>1347</v>
      </c>
      <c r="AE199" s="11">
        <f t="shared" si="43"/>
        <v>193</v>
      </c>
      <c r="AF199" s="11">
        <f t="shared" si="44"/>
        <v>7</v>
      </c>
      <c r="AG199" s="11">
        <f t="shared" si="37"/>
        <v>340</v>
      </c>
      <c r="AH199" s="11">
        <f t="shared" si="38"/>
        <v>6.8571428571428568</v>
      </c>
      <c r="AI199" s="6">
        <f t="shared" si="39"/>
        <v>1913.6887336556538</v>
      </c>
      <c r="AJ199" s="6">
        <f t="shared" si="45"/>
        <v>11913.688733655654</v>
      </c>
      <c r="AK199" s="6">
        <f t="shared" si="40"/>
        <v>55.194906922330119</v>
      </c>
      <c r="AL199" s="6">
        <f t="shared" si="46"/>
        <v>305.19490692233012</v>
      </c>
      <c r="AM199" s="2"/>
      <c r="AN199" s="2"/>
      <c r="AO199" s="2"/>
      <c r="AP199" s="2"/>
      <c r="AQ199" s="30">
        <f t="shared" si="41"/>
        <v>43995</v>
      </c>
    </row>
    <row r="200" spans="1:43">
      <c r="A200">
        <f>Calcs!A250</f>
        <v>227</v>
      </c>
      <c r="B200" s="30">
        <f>Calcs!B250</f>
        <v>43996</v>
      </c>
      <c r="C200" s="6">
        <f>MAX(1,Calcs!AM250)</f>
        <v>7216.0863431688913</v>
      </c>
      <c r="D200" s="6">
        <f>MAX(1,Calcs!BA250)</f>
        <v>349.97764128415292</v>
      </c>
      <c r="E200" s="6">
        <f>MAX(1,Calcs!BB250)</f>
        <v>182174.15882129621</v>
      </c>
      <c r="F200" s="6">
        <f>MAX(1,Calcs!AZ250)</f>
        <v>29765.556783225937</v>
      </c>
      <c r="G200" s="6">
        <f t="shared" si="35"/>
        <v>29765.556783225937</v>
      </c>
      <c r="H200" s="6">
        <f>MAX(1,Calcs!AP250)</f>
        <v>7.0317210583842291</v>
      </c>
      <c r="I200" s="6">
        <f>MAX(1,Calcs!AO250)</f>
        <v>1409.5652471746187</v>
      </c>
      <c r="J200" s="6">
        <f t="shared" si="36"/>
        <v>1409.5652471746187</v>
      </c>
      <c r="K200" s="6">
        <f>MAX(1,Calcs!BE250)</f>
        <v>1</v>
      </c>
      <c r="L200" s="6">
        <f>MAX(1,Calcs!BF250)</f>
        <v>1</v>
      </c>
      <c r="M200" s="33">
        <f>Calcs!G250</f>
        <v>1.1499999999999999</v>
      </c>
      <c r="N200" s="180">
        <f>Calcs!BI250</f>
        <v>0.97589352356992987</v>
      </c>
      <c r="O200" s="33">
        <f t="shared" si="42"/>
        <v>1.1222775521054194</v>
      </c>
      <c r="P200" s="33"/>
      <c r="Q200" s="33"/>
      <c r="R200" s="33"/>
      <c r="S200" s="30">
        <f t="shared" si="49"/>
        <v>43996</v>
      </c>
      <c r="T200" s="215">
        <v>136</v>
      </c>
      <c r="U200" s="215">
        <v>4</v>
      </c>
      <c r="V200" s="6"/>
      <c r="W200" s="6"/>
      <c r="X200" s="6"/>
      <c r="Y200" s="6"/>
      <c r="Z200" s="11">
        <f t="shared" si="47"/>
        <v>27621</v>
      </c>
      <c r="AA200" s="11"/>
      <c r="AB200" s="11"/>
      <c r="AC200" s="11"/>
      <c r="AD200" s="11">
        <f t="shared" si="48"/>
        <v>1351</v>
      </c>
      <c r="AE200" s="11">
        <f t="shared" si="43"/>
        <v>136</v>
      </c>
      <c r="AF200" s="11">
        <f t="shared" si="44"/>
        <v>4</v>
      </c>
      <c r="AG200" s="11">
        <f t="shared" si="37"/>
        <v>343.71428571428572</v>
      </c>
      <c r="AH200" s="11">
        <f t="shared" si="38"/>
        <v>7</v>
      </c>
      <c r="AI200" s="6">
        <f t="shared" si="39"/>
        <v>2144.5567832259367</v>
      </c>
      <c r="AJ200" s="6">
        <f t="shared" si="45"/>
        <v>12144.556783225937</v>
      </c>
      <c r="AK200" s="6">
        <f t="shared" si="40"/>
        <v>58.565247174618662</v>
      </c>
      <c r="AL200" s="6">
        <f t="shared" si="46"/>
        <v>308.56524717461866</v>
      </c>
      <c r="AM200" s="2"/>
      <c r="AN200" s="2"/>
      <c r="AO200" s="2"/>
      <c r="AP200" s="2"/>
      <c r="AQ200" s="30">
        <f t="shared" si="41"/>
        <v>43996</v>
      </c>
    </row>
    <row r="201" spans="1:43">
      <c r="A201">
        <f>Calcs!A251</f>
        <v>228</v>
      </c>
      <c r="B201" s="30">
        <f>Calcs!B251</f>
        <v>43997</v>
      </c>
      <c r="C201" s="6">
        <f>MAX(1,Calcs!AM251)</f>
        <v>7331.0225590966438</v>
      </c>
      <c r="D201" s="6">
        <f>MAX(1,Calcs!BA251)</f>
        <v>355.56327277350181</v>
      </c>
      <c r="E201" s="6">
        <f>MAX(1,Calcs!BB251)</f>
        <v>183215.94968485</v>
      </c>
      <c r="F201" s="6">
        <f>MAX(1,Calcs!AZ251)</f>
        <v>30138.22283363124</v>
      </c>
      <c r="G201" s="6">
        <f t="shared" si="35"/>
        <v>30138.22283363124</v>
      </c>
      <c r="H201" s="6">
        <f>MAX(1,Calcs!AP251)</f>
        <v>7.1438515231824828</v>
      </c>
      <c r="I201" s="6">
        <f>MAX(1,Calcs!AO251)</f>
        <v>1417.0537518366048</v>
      </c>
      <c r="J201" s="6">
        <f t="shared" si="36"/>
        <v>1417.0537518366048</v>
      </c>
      <c r="K201" s="6">
        <f>MAX(1,Calcs!BE251)</f>
        <v>1</v>
      </c>
      <c r="L201" s="6">
        <f>MAX(1,Calcs!BF251)</f>
        <v>1</v>
      </c>
      <c r="M201" s="33">
        <f>Calcs!G251</f>
        <v>1.1499999999999999</v>
      </c>
      <c r="N201" s="180">
        <f>Calcs!BI251</f>
        <v>0.97575556645352945</v>
      </c>
      <c r="O201" s="33">
        <f t="shared" si="42"/>
        <v>1.1221189014215587</v>
      </c>
      <c r="P201" s="33"/>
      <c r="Q201" s="33"/>
      <c r="R201" s="33"/>
      <c r="S201" s="30">
        <f t="shared" si="49"/>
        <v>43997</v>
      </c>
      <c r="T201" s="215">
        <v>520</v>
      </c>
      <c r="U201" s="215">
        <v>12</v>
      </c>
      <c r="V201" s="6"/>
      <c r="W201" s="6"/>
      <c r="X201" s="6"/>
      <c r="Y201" s="6"/>
      <c r="Z201" s="11">
        <f t="shared" si="47"/>
        <v>28141</v>
      </c>
      <c r="AA201" s="11"/>
      <c r="AB201" s="11"/>
      <c r="AC201" s="11"/>
      <c r="AD201" s="11">
        <f t="shared" si="48"/>
        <v>1363</v>
      </c>
      <c r="AE201" s="11">
        <f t="shared" si="43"/>
        <v>520</v>
      </c>
      <c r="AF201" s="11">
        <f t="shared" si="44"/>
        <v>12</v>
      </c>
      <c r="AG201" s="11">
        <f t="shared" si="37"/>
        <v>345.28571428571428</v>
      </c>
      <c r="AH201" s="11">
        <f t="shared" si="38"/>
        <v>7.7142857142857144</v>
      </c>
      <c r="AI201" s="6">
        <f t="shared" si="39"/>
        <v>1997.2228336312401</v>
      </c>
      <c r="AJ201" s="6">
        <f t="shared" si="45"/>
        <v>11997.22283363124</v>
      </c>
      <c r="AK201" s="6">
        <f t="shared" si="40"/>
        <v>54.053751836604761</v>
      </c>
      <c r="AL201" s="6">
        <f t="shared" si="46"/>
        <v>304.05375183660476</v>
      </c>
      <c r="AM201" s="2"/>
      <c r="AN201" s="2"/>
      <c r="AO201" s="2"/>
      <c r="AP201" s="2"/>
      <c r="AQ201" s="30">
        <f t="shared" si="41"/>
        <v>43997</v>
      </c>
    </row>
    <row r="202" spans="1:43">
      <c r="A202">
        <f>Calcs!A252</f>
        <v>229</v>
      </c>
      <c r="B202" s="30">
        <f>Calcs!B252</f>
        <v>43998</v>
      </c>
      <c r="C202" s="6">
        <f>MAX(1,Calcs!AM252)</f>
        <v>7447.4253550411167</v>
      </c>
      <c r="D202" s="6">
        <f>MAX(1,Calcs!BA252)</f>
        <v>361.24444587603233</v>
      </c>
      <c r="E202" s="6">
        <f>MAX(1,Calcs!BB252)</f>
        <v>184274.20859102285</v>
      </c>
      <c r="F202" s="6">
        <f>MAX(1,Calcs!AZ252)</f>
        <v>30516.807921397602</v>
      </c>
      <c r="G202" s="6">
        <f t="shared" si="35"/>
        <v>30516.807921397602</v>
      </c>
      <c r="H202" s="6">
        <f>MAX(1,Calcs!AP252)</f>
        <v>7.2571582812646023</v>
      </c>
      <c r="I202" s="6">
        <f>MAX(1,Calcs!AO252)</f>
        <v>1424.661215177134</v>
      </c>
      <c r="J202" s="6">
        <f t="shared" si="36"/>
        <v>1424.661215177134</v>
      </c>
      <c r="K202" s="6">
        <f>MAX(1,Calcs!BE252)</f>
        <v>1</v>
      </c>
      <c r="L202" s="6">
        <f>MAX(1,Calcs!BF252)</f>
        <v>1</v>
      </c>
      <c r="M202" s="33">
        <f>Calcs!G252</f>
        <v>1.1499999999999999</v>
      </c>
      <c r="N202" s="180">
        <f>Calcs!BI252</f>
        <v>0.97561542838276338</v>
      </c>
      <c r="O202" s="33">
        <f t="shared" si="42"/>
        <v>1.1219577426401779</v>
      </c>
      <c r="P202" s="33"/>
      <c r="Q202" s="33"/>
      <c r="R202" s="33"/>
      <c r="S202" s="30">
        <f t="shared" si="49"/>
        <v>43998</v>
      </c>
      <c r="T202" s="215">
        <v>495</v>
      </c>
      <c r="U202" s="215">
        <v>11</v>
      </c>
      <c r="V202" s="6"/>
      <c r="W202" s="6"/>
      <c r="X202" s="6"/>
      <c r="Y202" s="6"/>
      <c r="Z202" s="11">
        <f t="shared" si="47"/>
        <v>28636</v>
      </c>
      <c r="AA202" s="11"/>
      <c r="AB202" s="11"/>
      <c r="AC202" s="11"/>
      <c r="AD202" s="11">
        <f t="shared" si="48"/>
        <v>1374</v>
      </c>
      <c r="AE202" s="11">
        <f t="shared" si="43"/>
        <v>495</v>
      </c>
      <c r="AF202" s="11">
        <f t="shared" si="44"/>
        <v>11</v>
      </c>
      <c r="AG202" s="11">
        <f t="shared" si="37"/>
        <v>357.71428571428572</v>
      </c>
      <c r="AH202" s="11">
        <f t="shared" si="38"/>
        <v>8.2857142857142865</v>
      </c>
      <c r="AI202" s="6">
        <f t="shared" si="39"/>
        <v>1880.8079213976016</v>
      </c>
      <c r="AJ202" s="6">
        <f t="shared" si="45"/>
        <v>11880.807921397602</v>
      </c>
      <c r="AK202" s="6">
        <f t="shared" si="40"/>
        <v>50.661215177133954</v>
      </c>
      <c r="AL202" s="6">
        <f t="shared" si="46"/>
        <v>300.66121517713395</v>
      </c>
      <c r="AM202" s="2"/>
      <c r="AN202" s="2"/>
      <c r="AO202" s="2"/>
      <c r="AP202" s="2"/>
      <c r="AQ202" s="30">
        <f t="shared" si="41"/>
        <v>43998</v>
      </c>
    </row>
    <row r="203" spans="1:43">
      <c r="A203">
        <f>Calcs!A253</f>
        <v>230</v>
      </c>
      <c r="B203" s="30">
        <f>Calcs!B253</f>
        <v>43999</v>
      </c>
      <c r="C203" s="6">
        <f>MAX(1,Calcs!AM253)</f>
        <v>7565.2700029612715</v>
      </c>
      <c r="D203" s="6">
        <f>MAX(1,Calcs!BA253)</f>
        <v>367.00969405865544</v>
      </c>
      <c r="E203" s="6">
        <f>MAX(1,Calcs!BB253)</f>
        <v>185349.16101454492</v>
      </c>
      <c r="F203" s="6">
        <f>MAX(1,Calcs!AZ253)</f>
        <v>30901.412878201932</v>
      </c>
      <c r="G203" s="6">
        <f t="shared" si="35"/>
        <v>30901.412878201932</v>
      </c>
      <c r="H203" s="6">
        <f>MAX(1,Calcs!AP253)</f>
        <v>7.3729221989616622</v>
      </c>
      <c r="I203" s="6">
        <f>MAX(1,Calcs!AO253)</f>
        <v>1432.3887549344993</v>
      </c>
      <c r="J203" s="6">
        <f t="shared" si="36"/>
        <v>1432.3887549344993</v>
      </c>
      <c r="K203" s="6">
        <f>MAX(1,Calcs!BE253)</f>
        <v>1</v>
      </c>
      <c r="L203" s="6">
        <f>MAX(1,Calcs!BF253)</f>
        <v>1</v>
      </c>
      <c r="M203" s="33">
        <f>Calcs!G253</f>
        <v>1.1499999999999999</v>
      </c>
      <c r="N203" s="180">
        <f>Calcs!BI253</f>
        <v>0.97547307942068817</v>
      </c>
      <c r="O203" s="33">
        <f t="shared" si="42"/>
        <v>1.1217940413337912</v>
      </c>
      <c r="P203" s="33"/>
      <c r="Q203" s="33"/>
      <c r="R203" s="33"/>
      <c r="S203" s="30">
        <f t="shared" si="49"/>
        <v>43999</v>
      </c>
      <c r="T203" s="215">
        <v>463</v>
      </c>
      <c r="U203" s="215">
        <v>5</v>
      </c>
      <c r="V203" s="6"/>
      <c r="W203" s="6"/>
      <c r="X203" s="6"/>
      <c r="Y203" s="6"/>
      <c r="Z203" s="11">
        <f t="shared" si="47"/>
        <v>29099</v>
      </c>
      <c r="AA203" s="11"/>
      <c r="AB203" s="11"/>
      <c r="AC203" s="11"/>
      <c r="AD203" s="11">
        <f t="shared" si="48"/>
        <v>1379</v>
      </c>
      <c r="AE203" s="11">
        <f t="shared" si="43"/>
        <v>463</v>
      </c>
      <c r="AF203" s="11">
        <f t="shared" si="44"/>
        <v>5</v>
      </c>
      <c r="AG203" s="11">
        <f t="shared" si="37"/>
        <v>371.28571428571428</v>
      </c>
      <c r="AH203" s="11">
        <f t="shared" si="38"/>
        <v>8.1428571428571423</v>
      </c>
      <c r="AI203" s="6">
        <f t="shared" si="39"/>
        <v>1802.4128782019325</v>
      </c>
      <c r="AJ203" s="6">
        <f t="shared" si="45"/>
        <v>11802.412878201932</v>
      </c>
      <c r="AK203" s="6">
        <f t="shared" si="40"/>
        <v>53.388754934499275</v>
      </c>
      <c r="AL203" s="6">
        <f t="shared" si="46"/>
        <v>303.38875493449927</v>
      </c>
      <c r="AM203" s="2"/>
      <c r="AN203" s="2"/>
      <c r="AO203" s="2"/>
      <c r="AP203" s="2"/>
      <c r="AQ203" s="30">
        <f t="shared" si="41"/>
        <v>43999</v>
      </c>
    </row>
    <row r="204" spans="1:43">
      <c r="A204">
        <f>Calcs!A254</f>
        <v>231</v>
      </c>
      <c r="B204" s="30">
        <f>Calcs!B254</f>
        <v>44000</v>
      </c>
      <c r="C204" s="6">
        <f>MAX(1,Calcs!AM254)</f>
        <v>7685.0645549898873</v>
      </c>
      <c r="D204" s="6">
        <f>MAX(1,Calcs!BA254)</f>
        <v>372.85591061172244</v>
      </c>
      <c r="E204" s="6">
        <f>MAX(1,Calcs!BB254)</f>
        <v>186441.05010439819</v>
      </c>
      <c r="F204" s="6">
        <f>MAX(1,Calcs!AZ254)</f>
        <v>31292.125836735613</v>
      </c>
      <c r="G204" s="6">
        <f t="shared" si="35"/>
        <v>31292.125836735613</v>
      </c>
      <c r="H204" s="6">
        <f>MAX(1,Calcs!AP254)</f>
        <v>7.490739969196186</v>
      </c>
      <c r="I204" s="6">
        <f>MAX(1,Calcs!AO254)</f>
        <v>1440.2389635200286</v>
      </c>
      <c r="J204" s="6">
        <f t="shared" si="36"/>
        <v>1440.2389635200286</v>
      </c>
      <c r="K204" s="6">
        <f>MAX(1,Calcs!BE254)</f>
        <v>1</v>
      </c>
      <c r="L204" s="6">
        <f>MAX(1,Calcs!BF254)</f>
        <v>1</v>
      </c>
      <c r="M204" s="33">
        <f>Calcs!G254</f>
        <v>1.1499999999999999</v>
      </c>
      <c r="N204" s="180">
        <f>Calcs!BI254</f>
        <v>0.97532848746473089</v>
      </c>
      <c r="O204" s="33">
        <f t="shared" si="42"/>
        <v>1.1216277605844405</v>
      </c>
      <c r="P204" s="33"/>
      <c r="Q204" s="33"/>
      <c r="R204" s="33"/>
      <c r="S204" s="30">
        <f t="shared" si="49"/>
        <v>44000</v>
      </c>
      <c r="T204" s="215">
        <v>544</v>
      </c>
      <c r="U204" s="215">
        <v>10</v>
      </c>
      <c r="V204" s="6"/>
      <c r="W204" s="6"/>
      <c r="X204" s="6"/>
      <c r="Y204" s="6"/>
      <c r="Z204" s="11">
        <f t="shared" si="47"/>
        <v>29643</v>
      </c>
      <c r="AA204" s="11"/>
      <c r="AB204" s="11"/>
      <c r="AC204" s="11"/>
      <c r="AD204" s="11">
        <f t="shared" si="48"/>
        <v>1389</v>
      </c>
      <c r="AE204" s="11">
        <f t="shared" si="43"/>
        <v>544</v>
      </c>
      <c r="AF204" s="11">
        <f t="shared" si="44"/>
        <v>10</v>
      </c>
      <c r="AG204" s="11">
        <f t="shared" si="37"/>
        <v>391.57142857142856</v>
      </c>
      <c r="AH204" s="11">
        <f t="shared" si="38"/>
        <v>7.5714285714285712</v>
      </c>
      <c r="AI204" s="6">
        <f t="shared" si="39"/>
        <v>1649.1258367356131</v>
      </c>
      <c r="AJ204" s="6">
        <f t="shared" si="45"/>
        <v>11649.125836735613</v>
      </c>
      <c r="AK204" s="6">
        <f t="shared" si="40"/>
        <v>51.238963520028619</v>
      </c>
      <c r="AL204" s="6">
        <f t="shared" si="46"/>
        <v>301.23896352002862</v>
      </c>
      <c r="AM204" s="2"/>
      <c r="AN204" s="2"/>
      <c r="AO204" s="2"/>
      <c r="AP204" s="2"/>
      <c r="AQ204" s="30">
        <f t="shared" si="41"/>
        <v>44000</v>
      </c>
    </row>
    <row r="205" spans="1:43">
      <c r="A205">
        <f>Calcs!A255</f>
        <v>232</v>
      </c>
      <c r="B205" s="30">
        <f>Calcs!B255</f>
        <v>44001</v>
      </c>
      <c r="C205" s="6">
        <f>MAX(1,Calcs!AM255)</f>
        <v>7806.6954469886932</v>
      </c>
      <c r="D205" s="6">
        <f>MAX(1,Calcs!BA255)</f>
        <v>378.78131136650023</v>
      </c>
      <c r="E205" s="6">
        <f>MAX(1,Calcs!BB255)</f>
        <v>187550.1359824985</v>
      </c>
      <c r="F205" s="6">
        <f>MAX(1,Calcs!AZ255)</f>
        <v>31689.031887979741</v>
      </c>
      <c r="G205" s="6">
        <f t="shared" si="35"/>
        <v>31689.031887979741</v>
      </c>
      <c r="H205" s="6">
        <f>MAX(1,Calcs!AP255)</f>
        <v>7.610330835765386</v>
      </c>
      <c r="I205" s="6">
        <f>MAX(1,Calcs!AO255)</f>
        <v>1448.2140050902024</v>
      </c>
      <c r="J205" s="6">
        <f t="shared" si="36"/>
        <v>1448.2140050902024</v>
      </c>
      <c r="K205" s="6">
        <f>MAX(1,Calcs!BE255)</f>
        <v>1</v>
      </c>
      <c r="L205" s="6">
        <f>MAX(1,Calcs!BF255)</f>
        <v>1</v>
      </c>
      <c r="M205" s="33">
        <f>Calcs!G255</f>
        <v>1.1499999999999999</v>
      </c>
      <c r="N205" s="180">
        <f>Calcs!BI255</f>
        <v>0.97518161809257753</v>
      </c>
      <c r="O205" s="33">
        <f t="shared" si="42"/>
        <v>1.1214588608064642</v>
      </c>
      <c r="P205" s="33"/>
      <c r="Q205" s="33"/>
      <c r="R205" s="33"/>
      <c r="S205" s="30">
        <f t="shared" si="49"/>
        <v>44001</v>
      </c>
      <c r="T205" s="215">
        <v>519</v>
      </c>
      <c r="U205" s="215">
        <v>6</v>
      </c>
      <c r="V205" s="6"/>
      <c r="W205" s="6"/>
      <c r="X205" s="6"/>
      <c r="Y205" s="6"/>
      <c r="Z205" s="11">
        <f t="shared" si="47"/>
        <v>30162</v>
      </c>
      <c r="AA205" s="11"/>
      <c r="AB205" s="11"/>
      <c r="AC205" s="11"/>
      <c r="AD205" s="11">
        <f t="shared" si="48"/>
        <v>1395</v>
      </c>
      <c r="AE205" s="11">
        <f t="shared" si="43"/>
        <v>519</v>
      </c>
      <c r="AF205" s="11">
        <f t="shared" si="44"/>
        <v>6</v>
      </c>
      <c r="AG205" s="11">
        <f t="shared" si="37"/>
        <v>410</v>
      </c>
      <c r="AH205" s="11">
        <f t="shared" si="38"/>
        <v>7.8571428571428568</v>
      </c>
      <c r="AI205" s="6">
        <f t="shared" si="39"/>
        <v>1527.0318879797414</v>
      </c>
      <c r="AJ205" s="6">
        <f t="shared" si="45"/>
        <v>11527.031887979741</v>
      </c>
      <c r="AK205" s="6">
        <f t="shared" si="40"/>
        <v>53.214005090202363</v>
      </c>
      <c r="AL205" s="6">
        <f t="shared" si="46"/>
        <v>303.21400509020236</v>
      </c>
      <c r="AM205" s="2"/>
      <c r="AN205" s="2"/>
      <c r="AO205" s="2"/>
      <c r="AP205" s="2"/>
      <c r="AQ205" s="30">
        <f t="shared" si="41"/>
        <v>44001</v>
      </c>
    </row>
    <row r="206" spans="1:43">
      <c r="A206">
        <f>Calcs!A256</f>
        <v>233</v>
      </c>
      <c r="B206" s="30">
        <f>Calcs!B256</f>
        <v>44002</v>
      </c>
      <c r="C206" s="6">
        <f>MAX(1,Calcs!AM256)</f>
        <v>7930.0973239932018</v>
      </c>
      <c r="D206" s="6">
        <f>MAX(1,Calcs!BA256)</f>
        <v>384.78933386726357</v>
      </c>
      <c r="E206" s="6">
        <f>MAX(1,Calcs!BB256)</f>
        <v>188676.66825658572</v>
      </c>
      <c r="F206" s="6">
        <f>MAX(1,Calcs!AZ256)</f>
        <v>32092.214070726499</v>
      </c>
      <c r="G206" s="6">
        <f t="shared" si="35"/>
        <v>32092.214070726499</v>
      </c>
      <c r="H206" s="6">
        <f>MAX(1,Calcs!AP256)</f>
        <v>7.7315483484873244</v>
      </c>
      <c r="I206" s="6">
        <f>MAX(1,Calcs!AO256)</f>
        <v>1456.3157453617414</v>
      </c>
      <c r="J206" s="6">
        <f t="shared" si="36"/>
        <v>1456.3157453617414</v>
      </c>
      <c r="K206" s="6">
        <f>MAX(1,Calcs!BE256)</f>
        <v>1</v>
      </c>
      <c r="L206" s="6">
        <f>MAX(1,Calcs!BF256)</f>
        <v>1</v>
      </c>
      <c r="M206" s="33">
        <f>Calcs!G256</f>
        <v>1.1499999999999999</v>
      </c>
      <c r="N206" s="180">
        <f>Calcs!BI256</f>
        <v>0.97503243824472952</v>
      </c>
      <c r="O206" s="33">
        <f t="shared" si="42"/>
        <v>1.1212873039814388</v>
      </c>
      <c r="P206" s="33"/>
      <c r="Q206" s="33"/>
      <c r="R206" s="33"/>
      <c r="S206" s="30">
        <f t="shared" si="49"/>
        <v>44002</v>
      </c>
      <c r="T206" s="215">
        <v>318</v>
      </c>
      <c r="U206" s="215">
        <v>5</v>
      </c>
      <c r="V206" s="6"/>
      <c r="W206" s="6"/>
      <c r="X206" s="6"/>
      <c r="Y206" s="6"/>
      <c r="Z206" s="11">
        <f t="shared" si="47"/>
        <v>30480</v>
      </c>
      <c r="AA206" s="11"/>
      <c r="AB206" s="11"/>
      <c r="AC206" s="11"/>
      <c r="AD206" s="11">
        <f t="shared" si="48"/>
        <v>1400</v>
      </c>
      <c r="AE206" s="11">
        <f t="shared" si="43"/>
        <v>318</v>
      </c>
      <c r="AF206" s="11">
        <f t="shared" si="44"/>
        <v>5</v>
      </c>
      <c r="AG206" s="11">
        <f t="shared" si="37"/>
        <v>427.85714285714283</v>
      </c>
      <c r="AH206" s="11">
        <f t="shared" si="38"/>
        <v>7.5714285714285712</v>
      </c>
      <c r="AI206" s="6">
        <f t="shared" si="39"/>
        <v>1612.2140707264989</v>
      </c>
      <c r="AJ206" s="6">
        <f t="shared" si="45"/>
        <v>11612.214070726499</v>
      </c>
      <c r="AK206" s="6">
        <f t="shared" si="40"/>
        <v>56.315745361741392</v>
      </c>
      <c r="AL206" s="6">
        <f t="shared" si="46"/>
        <v>306.31574536174139</v>
      </c>
      <c r="AM206" s="2"/>
      <c r="AN206" s="2"/>
      <c r="AO206" s="2"/>
      <c r="AP206" s="2"/>
      <c r="AQ206" s="30">
        <f t="shared" si="41"/>
        <v>44002</v>
      </c>
    </row>
    <row r="207" spans="1:43">
      <c r="A207">
        <f>Calcs!A257</f>
        <v>234</v>
      </c>
      <c r="B207" s="30">
        <f>Calcs!B257</f>
        <v>44003</v>
      </c>
      <c r="C207" s="6">
        <f>MAX(1,Calcs!AM257)</f>
        <v>8055.2464477167223</v>
      </c>
      <c r="D207" s="6">
        <f>MAX(1,Calcs!BA257)</f>
        <v>419.1418877496705</v>
      </c>
      <c r="E207" s="6">
        <f>MAX(1,Calcs!BB257)</f>
        <v>189820.89261596854</v>
      </c>
      <c r="F207" s="6">
        <f>MAX(1,Calcs!AZ257)</f>
        <v>32699.54999747363</v>
      </c>
      <c r="G207" s="6">
        <f t="shared" si="35"/>
        <v>32699.54999747363</v>
      </c>
      <c r="H207" s="6">
        <f>MAX(1,Calcs!AP257)</f>
        <v>7.8543780013139566</v>
      </c>
      <c r="I207" s="6">
        <f>MAX(1,Calcs!AO257)</f>
        <v>1464.5458931838164</v>
      </c>
      <c r="J207" s="6">
        <f t="shared" si="36"/>
        <v>1464.5458931838164</v>
      </c>
      <c r="K207" s="6">
        <f>MAX(1,Calcs!BE257)</f>
        <v>1</v>
      </c>
      <c r="L207" s="6">
        <f>MAX(1,Calcs!BF257)</f>
        <v>1</v>
      </c>
      <c r="M207" s="33">
        <f>Calcs!G257</f>
        <v>1.1499999999999999</v>
      </c>
      <c r="N207" s="180">
        <f>Calcs!BI257</f>
        <v>0.97488091536332966</v>
      </c>
      <c r="O207" s="33">
        <f t="shared" si="42"/>
        <v>1.121113052667829</v>
      </c>
      <c r="P207" s="33"/>
      <c r="Q207" s="33"/>
      <c r="R207" s="33"/>
      <c r="S207" s="30">
        <f t="shared" si="49"/>
        <v>44003</v>
      </c>
      <c r="T207" s="215">
        <v>192</v>
      </c>
      <c r="U207" s="215">
        <v>5</v>
      </c>
      <c r="V207" s="6"/>
      <c r="W207" s="6"/>
      <c r="X207" s="6"/>
      <c r="Y207" s="6"/>
      <c r="Z207" s="11">
        <f t="shared" si="47"/>
        <v>30672</v>
      </c>
      <c r="AA207" s="11"/>
      <c r="AB207" s="11"/>
      <c r="AC207" s="11"/>
      <c r="AD207" s="11">
        <f t="shared" si="48"/>
        <v>1405</v>
      </c>
      <c r="AE207" s="11">
        <f t="shared" si="43"/>
        <v>192</v>
      </c>
      <c r="AF207" s="11">
        <f t="shared" si="44"/>
        <v>5</v>
      </c>
      <c r="AG207" s="11">
        <f t="shared" si="37"/>
        <v>435.85714285714283</v>
      </c>
      <c r="AH207" s="11">
        <f t="shared" si="38"/>
        <v>7.7142857142857144</v>
      </c>
      <c r="AI207" s="6">
        <f t="shared" si="39"/>
        <v>2027.5499974736304</v>
      </c>
      <c r="AJ207" s="6">
        <f t="shared" si="45"/>
        <v>12027.54999747363</v>
      </c>
      <c r="AK207" s="6">
        <f t="shared" si="40"/>
        <v>59.545893183816361</v>
      </c>
      <c r="AL207" s="6">
        <f t="shared" si="46"/>
        <v>309.54589318381636</v>
      </c>
      <c r="AM207" s="2"/>
      <c r="AN207" s="2"/>
      <c r="AO207" s="2"/>
      <c r="AP207" s="2"/>
      <c r="AQ207" s="30">
        <f t="shared" si="41"/>
        <v>44003</v>
      </c>
    </row>
    <row r="208" spans="1:43">
      <c r="A208">
        <f>Calcs!A258</f>
        <v>235</v>
      </c>
      <c r="B208" s="30">
        <f>Calcs!B258</f>
        <v>44004</v>
      </c>
      <c r="C208" s="6">
        <f>MAX(1,Calcs!AM258)</f>
        <v>8182.1518882884084</v>
      </c>
      <c r="D208" s="6">
        <f>MAX(1,Calcs!BA258)</f>
        <v>454.03346110296326</v>
      </c>
      <c r="E208" s="6">
        <f>MAX(1,Calcs!BB258)</f>
        <v>190983.05593764727</v>
      </c>
      <c r="F208" s="6">
        <f>MAX(1,Calcs!AZ258)</f>
        <v>33316.457061351983</v>
      </c>
      <c r="G208" s="6">
        <f t="shared" si="35"/>
        <v>33316.457061351983</v>
      </c>
      <c r="H208" s="6">
        <f>MAX(1,Calcs!AP258)</f>
        <v>7.9789123865681564</v>
      </c>
      <c r="I208" s="6">
        <f>MAX(1,Calcs!AO258)</f>
        <v>1472.9061385425819</v>
      </c>
      <c r="J208" s="6">
        <f t="shared" si="36"/>
        <v>1472.9061385425819</v>
      </c>
      <c r="K208" s="6">
        <f>MAX(1,Calcs!BE258)</f>
        <v>1</v>
      </c>
      <c r="L208" s="6">
        <f>MAX(1,Calcs!BF258)</f>
        <v>1</v>
      </c>
      <c r="M208" s="33">
        <f>Calcs!G258</f>
        <v>1.1499999999999999</v>
      </c>
      <c r="N208" s="180">
        <f>Calcs!BI258</f>
        <v>0.97472701672915985</v>
      </c>
      <c r="O208" s="33">
        <f t="shared" si="42"/>
        <v>1.1209360692385337</v>
      </c>
      <c r="P208" s="33"/>
      <c r="Q208" s="33"/>
      <c r="R208" s="33"/>
      <c r="S208" s="30">
        <f t="shared" si="49"/>
        <v>44004</v>
      </c>
      <c r="T208" s="215">
        <v>727</v>
      </c>
      <c r="U208" s="215">
        <v>14</v>
      </c>
      <c r="V208" s="6"/>
      <c r="W208" s="6"/>
      <c r="X208" s="6"/>
      <c r="Y208" s="6"/>
      <c r="Z208" s="11">
        <f t="shared" si="47"/>
        <v>31399</v>
      </c>
      <c r="AA208" s="11"/>
      <c r="AB208" s="11"/>
      <c r="AC208" s="11"/>
      <c r="AD208" s="11">
        <f t="shared" si="48"/>
        <v>1419</v>
      </c>
      <c r="AE208" s="11">
        <f t="shared" si="43"/>
        <v>727</v>
      </c>
      <c r="AF208" s="11">
        <f t="shared" si="44"/>
        <v>14</v>
      </c>
      <c r="AG208" s="11">
        <f t="shared" si="37"/>
        <v>465.42857142857144</v>
      </c>
      <c r="AH208" s="11">
        <f t="shared" si="38"/>
        <v>8</v>
      </c>
      <c r="AI208" s="6">
        <f t="shared" si="39"/>
        <v>1917.4570613519827</v>
      </c>
      <c r="AJ208" s="6">
        <f t="shared" si="45"/>
        <v>11917.457061351983</v>
      </c>
      <c r="AK208" s="6">
        <f t="shared" si="40"/>
        <v>53.906138542581857</v>
      </c>
      <c r="AL208" s="6">
        <f t="shared" si="46"/>
        <v>303.90613854258186</v>
      </c>
      <c r="AM208" s="2"/>
      <c r="AN208" s="2"/>
      <c r="AO208" s="2"/>
      <c r="AP208" s="2"/>
      <c r="AQ208" s="30">
        <f t="shared" si="41"/>
        <v>44004</v>
      </c>
    </row>
    <row r="209" spans="1:43" s="22" customFormat="1">
      <c r="A209">
        <f>Calcs!A259</f>
        <v>236</v>
      </c>
      <c r="B209" s="30">
        <f>Calcs!B259</f>
        <v>44005</v>
      </c>
      <c r="C209" s="6">
        <f>MAX(1,Calcs!AM259)</f>
        <v>8310.8460991116153</v>
      </c>
      <c r="D209" s="6">
        <f>MAX(1,Calcs!BA259)</f>
        <v>489.46765051096423</v>
      </c>
      <c r="E209" s="6">
        <f>MAX(1,Calcs!BB259)</f>
        <v>192163.40946611305</v>
      </c>
      <c r="F209" s="6">
        <f>MAX(1,Calcs!AZ259)</f>
        <v>33943.081474974351</v>
      </c>
      <c r="G209" s="6">
        <f t="shared" si="35"/>
        <v>33943.081474974351</v>
      </c>
      <c r="H209" s="6">
        <f>MAX(1,Calcs!AP259)</f>
        <v>8.105292501610327</v>
      </c>
      <c r="I209" s="6">
        <f>MAX(1,Calcs!AO259)</f>
        <v>1481.3982626884062</v>
      </c>
      <c r="J209" s="6">
        <f t="shared" si="36"/>
        <v>1481.3982626884062</v>
      </c>
      <c r="K209" s="6">
        <f>MAX(1,Calcs!BE259)</f>
        <v>1</v>
      </c>
      <c r="L209" s="6">
        <f>MAX(1,Calcs!BF259)</f>
        <v>1</v>
      </c>
      <c r="M209" s="33">
        <f>Calcs!G259</f>
        <v>1.1499999999999999</v>
      </c>
      <c r="N209" s="180">
        <f>Calcs!BI259</f>
        <v>0.97457070905188614</v>
      </c>
      <c r="O209" s="33">
        <f t="shared" si="42"/>
        <v>1.1207563154096689</v>
      </c>
      <c r="P209" s="33"/>
      <c r="Q209" s="33"/>
      <c r="R209" s="33"/>
      <c r="S209" s="30">
        <f t="shared" si="49"/>
        <v>44005</v>
      </c>
      <c r="T209" s="215">
        <v>626</v>
      </c>
      <c r="U209" s="215">
        <v>2</v>
      </c>
      <c r="V209" s="6"/>
      <c r="W209" s="6"/>
      <c r="X209" s="6"/>
      <c r="Y209" s="6"/>
      <c r="Z209" s="11">
        <f t="shared" si="47"/>
        <v>32025</v>
      </c>
      <c r="AA209" s="11"/>
      <c r="AB209" s="11"/>
      <c r="AC209" s="11"/>
      <c r="AD209" s="11">
        <f t="shared" si="48"/>
        <v>1421</v>
      </c>
      <c r="AE209" s="11">
        <f t="shared" si="43"/>
        <v>626</v>
      </c>
      <c r="AF209" s="11">
        <f t="shared" si="44"/>
        <v>2</v>
      </c>
      <c r="AG209" s="11">
        <f t="shared" si="37"/>
        <v>484.14285714285717</v>
      </c>
      <c r="AH209" s="11">
        <f t="shared" si="38"/>
        <v>6.7142857142857144</v>
      </c>
      <c r="AI209" s="6">
        <f t="shared" si="39"/>
        <v>1918.0814749743513</v>
      </c>
      <c r="AJ209" s="6">
        <f t="shared" si="45"/>
        <v>11918.081474974351</v>
      </c>
      <c r="AK209" s="6">
        <f t="shared" si="40"/>
        <v>60.398262688406248</v>
      </c>
      <c r="AL209" s="6">
        <f t="shared" si="46"/>
        <v>310.39826268840625</v>
      </c>
      <c r="AM209" s="2"/>
      <c r="AN209" s="2"/>
      <c r="AO209" s="2"/>
      <c r="AP209" s="2"/>
      <c r="AQ209" s="30">
        <f t="shared" si="41"/>
        <v>44005</v>
      </c>
    </row>
    <row r="210" spans="1:43">
      <c r="A210">
        <f>Calcs!A260</f>
        <v>237</v>
      </c>
      <c r="B210" s="30">
        <f>Calcs!B260</f>
        <v>44006</v>
      </c>
      <c r="C210" s="6">
        <f>MAX(1,Calcs!AM260)</f>
        <v>8441.3776994732325</v>
      </c>
      <c r="D210" s="6">
        <f>MAX(1,Calcs!BA260)</f>
        <v>524.03736355670844</v>
      </c>
      <c r="E210" s="6">
        <f>MAX(1,Calcs!BB260)</f>
        <v>193362.20986682645</v>
      </c>
      <c r="F210" s="6">
        <f>MAX(1,Calcs!AZ260)</f>
        <v>34569.674423098892</v>
      </c>
      <c r="G210" s="6">
        <f t="shared" si="35"/>
        <v>34569.674423098892</v>
      </c>
      <c r="H210" s="6">
        <f>MAX(1,Calcs!AP260)</f>
        <v>8.2336330805353874</v>
      </c>
      <c r="I210" s="6">
        <f>MAX(1,Calcs!AO260)</f>
        <v>1490.024186498247</v>
      </c>
      <c r="J210" s="6">
        <f t="shared" si="36"/>
        <v>1490.024186498247</v>
      </c>
      <c r="K210" s="6">
        <f>MAX(1,Calcs!BE260)</f>
        <v>1</v>
      </c>
      <c r="L210" s="6">
        <f>MAX(1,Calcs!BF260)</f>
        <v>1</v>
      </c>
      <c r="M210" s="33">
        <f>Calcs!G260</f>
        <v>1.1499999999999999</v>
      </c>
      <c r="N210" s="180">
        <f>Calcs!BI260</f>
        <v>0.97441195833582794</v>
      </c>
      <c r="O210" s="33">
        <f t="shared" si="42"/>
        <v>1.120573752086202</v>
      </c>
      <c r="P210" s="33"/>
      <c r="Q210" s="33"/>
      <c r="R210" s="33"/>
      <c r="S210" s="30">
        <f t="shared" si="49"/>
        <v>44006</v>
      </c>
      <c r="T210" s="215">
        <v>681</v>
      </c>
      <c r="U210" s="215">
        <v>10</v>
      </c>
      <c r="V210" s="6"/>
      <c r="W210" s="6"/>
      <c r="X210" s="6"/>
      <c r="Y210" s="6"/>
      <c r="Z210" s="11">
        <f t="shared" si="47"/>
        <v>32706</v>
      </c>
      <c r="AA210" s="11"/>
      <c r="AB210" s="11"/>
      <c r="AC210" s="11"/>
      <c r="AD210" s="11">
        <f t="shared" si="48"/>
        <v>1431</v>
      </c>
      <c r="AE210" s="11">
        <f t="shared" si="43"/>
        <v>681</v>
      </c>
      <c r="AF210" s="11">
        <f t="shared" si="44"/>
        <v>10</v>
      </c>
      <c r="AG210" s="11">
        <f t="shared" si="37"/>
        <v>515.28571428571433</v>
      </c>
      <c r="AH210" s="11">
        <f t="shared" si="38"/>
        <v>7.4285714285714288</v>
      </c>
      <c r="AI210" s="6">
        <f t="shared" si="39"/>
        <v>1863.6744230988916</v>
      </c>
      <c r="AJ210" s="6">
        <f t="shared" si="45"/>
        <v>11863.674423098892</v>
      </c>
      <c r="AK210" s="6">
        <f t="shared" si="40"/>
        <v>59.024186498246991</v>
      </c>
      <c r="AL210" s="6">
        <f t="shared" si="46"/>
        <v>309.02418649824699</v>
      </c>
      <c r="AM210" s="2"/>
      <c r="AN210" s="2"/>
      <c r="AO210" s="2"/>
      <c r="AP210" s="2"/>
      <c r="AQ210" s="30">
        <f t="shared" si="41"/>
        <v>44006</v>
      </c>
    </row>
    <row r="211" spans="1:43">
      <c r="A211">
        <f>Calcs!A261</f>
        <v>238</v>
      </c>
      <c r="B211" s="30">
        <f>Calcs!B261</f>
        <v>44007</v>
      </c>
      <c r="C211" s="6">
        <f>MAX(1,Calcs!AM261)</f>
        <v>8573.8043603663646</v>
      </c>
      <c r="D211" s="6">
        <f>MAX(1,Calcs!BA261)</f>
        <v>559.14040260252239</v>
      </c>
      <c r="E211" s="6">
        <f>MAX(1,Calcs!BB261)</f>
        <v>194579.71839873277</v>
      </c>
      <c r="F211" s="6">
        <f>MAX(1,Calcs!AZ261)</f>
        <v>35206.10865495327</v>
      </c>
      <c r="G211" s="6">
        <f t="shared" si="35"/>
        <v>35206.10865495327</v>
      </c>
      <c r="H211" s="6">
        <f>MAX(1,Calcs!AP261)</f>
        <v>8.3638573450301212</v>
      </c>
      <c r="I211" s="6">
        <f>MAX(1,Calcs!AO261)</f>
        <v>1498.7859649352395</v>
      </c>
      <c r="J211" s="6">
        <f t="shared" si="36"/>
        <v>1498.7859649352395</v>
      </c>
      <c r="K211" s="6">
        <f>MAX(1,Calcs!BE261)</f>
        <v>1</v>
      </c>
      <c r="L211" s="6">
        <f>MAX(1,Calcs!BF261)</f>
        <v>1</v>
      </c>
      <c r="M211" s="33">
        <f>Calcs!G261</f>
        <v>1.1499999999999999</v>
      </c>
      <c r="N211" s="180">
        <f>Calcs!BI261</f>
        <v>0.97425072998956064</v>
      </c>
      <c r="O211" s="33">
        <f t="shared" si="42"/>
        <v>1.1203883394879945</v>
      </c>
      <c r="P211" s="33"/>
      <c r="Q211" s="33"/>
      <c r="R211" s="33"/>
      <c r="S211" s="30">
        <f t="shared" si="49"/>
        <v>44007</v>
      </c>
      <c r="T211" s="215">
        <v>665</v>
      </c>
      <c r="U211" s="215">
        <v>6</v>
      </c>
      <c r="V211" s="6"/>
      <c r="W211" s="6"/>
      <c r="X211" s="6"/>
      <c r="Y211" s="6"/>
      <c r="Z211" s="11">
        <f t="shared" si="47"/>
        <v>33371</v>
      </c>
      <c r="AA211" s="11"/>
      <c r="AB211" s="11"/>
      <c r="AC211" s="11"/>
      <c r="AD211" s="11">
        <f t="shared" si="48"/>
        <v>1437</v>
      </c>
      <c r="AE211" s="11">
        <f t="shared" si="43"/>
        <v>665</v>
      </c>
      <c r="AF211" s="11">
        <f t="shared" si="44"/>
        <v>6</v>
      </c>
      <c r="AG211" s="11">
        <f t="shared" si="37"/>
        <v>532.57142857142856</v>
      </c>
      <c r="AH211" s="11">
        <f t="shared" si="38"/>
        <v>6.8571428571428568</v>
      </c>
      <c r="AI211" s="6">
        <f t="shared" si="39"/>
        <v>1835.1086549532702</v>
      </c>
      <c r="AJ211" s="6">
        <f t="shared" si="45"/>
        <v>11835.10865495327</v>
      </c>
      <c r="AK211" s="6">
        <f t="shared" si="40"/>
        <v>61.785964935239463</v>
      </c>
      <c r="AL211" s="6">
        <f t="shared" si="46"/>
        <v>311.78596493523946</v>
      </c>
      <c r="AM211" s="2"/>
      <c r="AN211" s="2"/>
      <c r="AO211" s="2"/>
      <c r="AP211" s="2"/>
      <c r="AQ211" s="30">
        <f t="shared" si="41"/>
        <v>44007</v>
      </c>
    </row>
    <row r="212" spans="1:43">
      <c r="A212">
        <f>Calcs!A262</f>
        <v>239</v>
      </c>
      <c r="B212" s="30">
        <f>Calcs!B262</f>
        <v>44008</v>
      </c>
      <c r="C212" s="6">
        <f>MAX(1,Calcs!AM262)</f>
        <v>8708.1163929931045</v>
      </c>
      <c r="D212" s="6">
        <f>MAX(1,Calcs!BA262)</f>
        <v>594.7842733152055</v>
      </c>
      <c r="E212" s="6">
        <f>MAX(1,Calcs!BB262)</f>
        <v>195816.19906697498</v>
      </c>
      <c r="F212" s="6">
        <f>MAX(1,Calcs!AZ262)</f>
        <v>35852.52180118618</v>
      </c>
      <c r="G212" s="6">
        <f t="shared" si="35"/>
        <v>35852.52180118618</v>
      </c>
      <c r="H212" s="6">
        <f>MAX(1,Calcs!AP262)</f>
        <v>8.4959378300466142</v>
      </c>
      <c r="I212" s="6">
        <f>MAX(1,Calcs!AO262)</f>
        <v>1507.6855699005287</v>
      </c>
      <c r="J212" s="6">
        <f t="shared" si="36"/>
        <v>1507.6855699005287</v>
      </c>
      <c r="K212" s="6">
        <f>MAX(1,Calcs!BE262)</f>
        <v>1</v>
      </c>
      <c r="L212" s="6">
        <f>MAX(1,Calcs!BF262)</f>
        <v>1</v>
      </c>
      <c r="M212" s="33">
        <f>Calcs!G262</f>
        <v>1.1499999999999999</v>
      </c>
      <c r="N212" s="180">
        <f>Calcs!BI262</f>
        <v>0.97408698904403146</v>
      </c>
      <c r="O212" s="33">
        <f t="shared" si="42"/>
        <v>1.120200037400636</v>
      </c>
      <c r="P212" s="33"/>
      <c r="Q212" s="33"/>
      <c r="R212" s="33"/>
      <c r="S212" s="30">
        <f t="shared" si="49"/>
        <v>44008</v>
      </c>
      <c r="T212" s="215">
        <v>628</v>
      </c>
      <c r="U212" s="215">
        <v>8</v>
      </c>
      <c r="V212" s="6"/>
      <c r="W212" s="6"/>
      <c r="X212" s="6"/>
      <c r="Y212" s="6"/>
      <c r="Z212" s="11">
        <f t="shared" si="47"/>
        <v>33999</v>
      </c>
      <c r="AA212" s="11"/>
      <c r="AB212" s="11"/>
      <c r="AC212" s="11"/>
      <c r="AD212" s="11">
        <f t="shared" si="48"/>
        <v>1445</v>
      </c>
      <c r="AE212" s="11">
        <f t="shared" si="43"/>
        <v>628</v>
      </c>
      <c r="AF212" s="11">
        <f t="shared" si="44"/>
        <v>8</v>
      </c>
      <c r="AG212" s="11">
        <f t="shared" si="37"/>
        <v>548.14285714285711</v>
      </c>
      <c r="AH212" s="11">
        <f t="shared" si="38"/>
        <v>7.1428571428571432</v>
      </c>
      <c r="AI212" s="6">
        <f t="shared" si="39"/>
        <v>1853.5218011861798</v>
      </c>
      <c r="AJ212" s="6">
        <f t="shared" si="45"/>
        <v>11853.52180118618</v>
      </c>
      <c r="AK212" s="6">
        <f t="shared" si="40"/>
        <v>62.685569900528662</v>
      </c>
      <c r="AL212" s="6">
        <f t="shared" si="46"/>
        <v>312.68556990052866</v>
      </c>
      <c r="AM212" s="2"/>
      <c r="AN212" s="2"/>
      <c r="AO212" s="2"/>
      <c r="AP212" s="2"/>
      <c r="AQ212" s="30">
        <f t="shared" si="41"/>
        <v>44008</v>
      </c>
    </row>
    <row r="213" spans="1:43">
      <c r="A213">
        <f>Calcs!A263</f>
        <v>240</v>
      </c>
      <c r="B213" s="30">
        <f>Calcs!B263</f>
        <v>44009</v>
      </c>
      <c r="C213" s="6">
        <f>MAX(1,Calcs!AM263)</f>
        <v>8844.319838547166</v>
      </c>
      <c r="D213" s="6">
        <f>MAX(1,Calcs!BA263)</f>
        <v>630.97709472191286</v>
      </c>
      <c r="E213" s="6">
        <f>MAX(1,Calcs!BB263)</f>
        <v>197071.91625627983</v>
      </c>
      <c r="F213" s="6">
        <f>MAX(1,Calcs!AZ263)</f>
        <v>36509.053733779889</v>
      </c>
      <c r="G213" s="6">
        <f t="shared" si="35"/>
        <v>36509.053733779889</v>
      </c>
      <c r="H213" s="6">
        <f>MAX(1,Calcs!AP263)</f>
        <v>8.6298852825587868</v>
      </c>
      <c r="I213" s="6">
        <f>MAX(1,Calcs!AO263)</f>
        <v>1516.7249423396529</v>
      </c>
      <c r="J213" s="6">
        <f t="shared" si="36"/>
        <v>1516.7249423396529</v>
      </c>
      <c r="K213" s="6">
        <f>MAX(1,Calcs!BE263)</f>
        <v>1</v>
      </c>
      <c r="L213" s="6">
        <f>MAX(1,Calcs!BF263)</f>
        <v>1</v>
      </c>
      <c r="M213" s="33">
        <f>Calcs!G263</f>
        <v>1.1499999999999999</v>
      </c>
      <c r="N213" s="180">
        <f>Calcs!BI263</f>
        <v>0.97392070047493251</v>
      </c>
      <c r="O213" s="33">
        <f t="shared" si="42"/>
        <v>1.1200088055461723</v>
      </c>
      <c r="P213" s="33"/>
      <c r="Q213" s="33"/>
      <c r="R213" s="33"/>
      <c r="S213" s="30">
        <f t="shared" si="49"/>
        <v>44009</v>
      </c>
      <c r="T213" s="215">
        <v>489</v>
      </c>
      <c r="U213" s="215">
        <v>7</v>
      </c>
      <c r="V213" s="6"/>
      <c r="W213" s="6"/>
      <c r="X213" s="6"/>
      <c r="Y213" s="6"/>
      <c r="Z213" s="11">
        <f t="shared" si="47"/>
        <v>34488</v>
      </c>
      <c r="AA213" s="11"/>
      <c r="AB213" s="11"/>
      <c r="AC213" s="11"/>
      <c r="AD213" s="11">
        <f t="shared" si="48"/>
        <v>1452</v>
      </c>
      <c r="AE213" s="11">
        <f t="shared" si="43"/>
        <v>489</v>
      </c>
      <c r="AF213" s="11">
        <f t="shared" si="44"/>
        <v>7</v>
      </c>
      <c r="AG213" s="11">
        <f t="shared" si="37"/>
        <v>572.57142857142856</v>
      </c>
      <c r="AH213" s="11">
        <f t="shared" si="38"/>
        <v>7.4285714285714288</v>
      </c>
      <c r="AI213" s="6">
        <f t="shared" si="39"/>
        <v>2021.0537337798887</v>
      </c>
      <c r="AJ213" s="6">
        <f t="shared" si="45"/>
        <v>12021.053733779889</v>
      </c>
      <c r="AK213" s="6">
        <f t="shared" si="40"/>
        <v>64.724942339652898</v>
      </c>
      <c r="AL213" s="6">
        <f t="shared" si="46"/>
        <v>314.7249423396529</v>
      </c>
      <c r="AM213" s="2"/>
      <c r="AN213" s="2"/>
      <c r="AO213" s="2"/>
      <c r="AP213" s="2"/>
      <c r="AQ213" s="30">
        <f t="shared" si="41"/>
        <v>44009</v>
      </c>
    </row>
    <row r="214" spans="1:43">
      <c r="A214">
        <f>Calcs!A264</f>
        <v>241</v>
      </c>
      <c r="B214" s="30">
        <f>Calcs!B264</f>
        <v>44010</v>
      </c>
      <c r="C214" s="6">
        <f>MAX(1,Calcs!AM264)</f>
        <v>8982.4315519123174</v>
      </c>
      <c r="D214" s="6">
        <f>MAX(1,Calcs!BA264)</f>
        <v>639.47103229920742</v>
      </c>
      <c r="E214" s="6">
        <f>MAX(1,Calcs!BB264)</f>
        <v>198347.13638003398</v>
      </c>
      <c r="F214" s="6">
        <f>MAX(1,Calcs!AZ264)</f>
        <v>37175.847223568082</v>
      </c>
      <c r="G214" s="6">
        <f t="shared" si="35"/>
        <v>37175.847223568082</v>
      </c>
      <c r="H214" s="6">
        <f>MAX(1,Calcs!AP264)</f>
        <v>8.7657341995854949</v>
      </c>
      <c r="I214" s="6">
        <f>MAX(1,Calcs!AO264)</f>
        <v>1525.9060325809148</v>
      </c>
      <c r="J214" s="6">
        <f t="shared" si="36"/>
        <v>1525.9060325809148</v>
      </c>
      <c r="K214" s="6">
        <f>MAX(1,Calcs!BE264)</f>
        <v>1</v>
      </c>
      <c r="L214" s="6">
        <f>MAX(1,Calcs!BF264)</f>
        <v>1</v>
      </c>
      <c r="M214" s="33">
        <f>Calcs!G264</f>
        <v>1.1499999999999999</v>
      </c>
      <c r="N214" s="180">
        <f>Calcs!BI264</f>
        <v>0.97375182898800772</v>
      </c>
      <c r="O214" s="33">
        <f t="shared" si="42"/>
        <v>1.1198146033362089</v>
      </c>
      <c r="P214" s="33"/>
      <c r="Q214" s="33"/>
      <c r="R214" s="33"/>
      <c r="S214" s="30">
        <f t="shared" si="49"/>
        <v>44010</v>
      </c>
      <c r="T214" s="215">
        <v>266</v>
      </c>
      <c r="U214" s="215">
        <v>5</v>
      </c>
      <c r="V214" s="6"/>
      <c r="W214" s="6"/>
      <c r="X214" s="6"/>
      <c r="Y214" s="6"/>
      <c r="Z214" s="11">
        <f t="shared" si="47"/>
        <v>34754</v>
      </c>
      <c r="AA214" s="11"/>
      <c r="AB214" s="11"/>
      <c r="AC214" s="11"/>
      <c r="AD214" s="11">
        <f t="shared" si="48"/>
        <v>1457</v>
      </c>
      <c r="AE214" s="11">
        <f t="shared" si="43"/>
        <v>266</v>
      </c>
      <c r="AF214" s="11">
        <f t="shared" si="44"/>
        <v>5</v>
      </c>
      <c r="AG214" s="11">
        <f t="shared" si="37"/>
        <v>583.14285714285711</v>
      </c>
      <c r="AH214" s="11">
        <f t="shared" si="38"/>
        <v>7.4285714285714288</v>
      </c>
      <c r="AI214" s="6">
        <f t="shared" si="39"/>
        <v>2421.847223568082</v>
      </c>
      <c r="AJ214" s="6">
        <f t="shared" si="45"/>
        <v>12421.847223568082</v>
      </c>
      <c r="AK214" s="6">
        <f t="shared" si="40"/>
        <v>68.906032580914825</v>
      </c>
      <c r="AL214" s="6">
        <f t="shared" si="46"/>
        <v>318.90603258091483</v>
      </c>
      <c r="AM214" s="2"/>
      <c r="AN214" s="2"/>
      <c r="AO214" s="2"/>
      <c r="AP214" s="2"/>
      <c r="AQ214" s="30">
        <f t="shared" si="41"/>
        <v>44010</v>
      </c>
    </row>
    <row r="215" spans="1:43">
      <c r="A215">
        <f>Calcs!A265</f>
        <v>242</v>
      </c>
      <c r="B215" s="30">
        <f>Calcs!B265</f>
        <v>44011</v>
      </c>
      <c r="C215" s="6">
        <f>MAX(1,Calcs!AM265)</f>
        <v>9122.4745356943477</v>
      </c>
      <c r="D215" s="6">
        <f>MAX(1,Calcs!BA265)</f>
        <v>648.08435629866085</v>
      </c>
      <c r="E215" s="6">
        <f>MAX(1,Calcs!BB265)</f>
        <v>199642.12878374278</v>
      </c>
      <c r="F215" s="6">
        <f>MAX(1,Calcs!AZ265)</f>
        <v>37853.047555442608</v>
      </c>
      <c r="G215" s="6">
        <f t="shared" si="35"/>
        <v>37853.047555442608</v>
      </c>
      <c r="H215" s="6">
        <f>MAX(1,Calcs!AP265)</f>
        <v>8.9035267018875537</v>
      </c>
      <c r="I215" s="6">
        <f>MAX(1,Calcs!AO265)</f>
        <v>1535.2308254557947</v>
      </c>
      <c r="J215" s="6">
        <f t="shared" si="36"/>
        <v>1535.2308254557947</v>
      </c>
      <c r="K215" s="6">
        <f>MAX(1,Calcs!BE265)</f>
        <v>1</v>
      </c>
      <c r="L215" s="6">
        <f>MAX(1,Calcs!BF265)</f>
        <v>1</v>
      </c>
      <c r="M215" s="33">
        <f>Calcs!G265</f>
        <v>1.1499999999999999</v>
      </c>
      <c r="N215" s="180">
        <f>Calcs!BI265</f>
        <v>0.97358033890181328</v>
      </c>
      <c r="O215" s="33">
        <f t="shared" si="42"/>
        <v>1.1196173897370851</v>
      </c>
      <c r="P215" s="33"/>
      <c r="Q215" s="33"/>
      <c r="R215" s="33"/>
      <c r="S215" s="30">
        <f t="shared" si="49"/>
        <v>44011</v>
      </c>
      <c r="T215" s="215">
        <v>992</v>
      </c>
      <c r="U215" s="215">
        <v>12</v>
      </c>
      <c r="V215" s="6"/>
      <c r="W215" s="6"/>
      <c r="X215" s="6"/>
      <c r="Y215" s="6"/>
      <c r="Z215" s="11">
        <f t="shared" si="47"/>
        <v>35746</v>
      </c>
      <c r="AA215" s="11"/>
      <c r="AB215" s="11"/>
      <c r="AC215" s="11"/>
      <c r="AD215" s="11">
        <f t="shared" si="48"/>
        <v>1469</v>
      </c>
      <c r="AE215" s="11">
        <f t="shared" si="43"/>
        <v>992</v>
      </c>
      <c r="AF215" s="11">
        <f t="shared" si="44"/>
        <v>12</v>
      </c>
      <c r="AG215" s="11">
        <f t="shared" si="37"/>
        <v>621</v>
      </c>
      <c r="AH215" s="11">
        <f t="shared" si="38"/>
        <v>7.1428571428571432</v>
      </c>
      <c r="AI215" s="6">
        <f t="shared" si="39"/>
        <v>2107.0475554426084</v>
      </c>
      <c r="AJ215" s="6">
        <f t="shared" si="45"/>
        <v>12107.047555442608</v>
      </c>
      <c r="AK215" s="6">
        <f t="shared" si="40"/>
        <v>66.230825455794729</v>
      </c>
      <c r="AL215" s="6">
        <f t="shared" si="46"/>
        <v>316.23082545579473</v>
      </c>
      <c r="AM215" s="2"/>
      <c r="AN215" s="2"/>
      <c r="AO215" s="2"/>
      <c r="AP215" s="2"/>
      <c r="AQ215" s="30">
        <f t="shared" si="41"/>
        <v>44011</v>
      </c>
    </row>
    <row r="216" spans="1:43">
      <c r="A216">
        <f>Calcs!A266</f>
        <v>243</v>
      </c>
      <c r="B216" s="30">
        <f>Calcs!B266</f>
        <v>44012</v>
      </c>
      <c r="C216" s="6">
        <f>MAX(1,Calcs!AM266)</f>
        <v>9264.4738827232359</v>
      </c>
      <c r="D216" s="6">
        <f>MAX(1,Calcs!BA266)</f>
        <v>656.81715559376914</v>
      </c>
      <c r="E216" s="6">
        <f>MAX(1,Calcs!BB266)</f>
        <v>200957.16601590367</v>
      </c>
      <c r="F216" s="6">
        <f>MAX(1,Calcs!AZ266)</f>
        <v>38540.801564130736</v>
      </c>
      <c r="G216" s="6">
        <f t="shared" si="35"/>
        <v>38540.801564130736</v>
      </c>
      <c r="H216" s="6">
        <f>MAX(1,Calcs!AP266)</f>
        <v>9.0432979904320359</v>
      </c>
      <c r="I216" s="6">
        <f>MAX(1,Calcs!AO266)</f>
        <v>1544.7013486214305</v>
      </c>
      <c r="J216" s="6">
        <f t="shared" si="36"/>
        <v>1544.7013486214305</v>
      </c>
      <c r="K216" s="6">
        <f>MAX(1,Calcs!BE266)</f>
        <v>1</v>
      </c>
      <c r="L216" s="6">
        <f>MAX(1,Calcs!BF266)</f>
        <v>1</v>
      </c>
      <c r="M216" s="33">
        <f>Calcs!G266</f>
        <v>1.1499999999999999</v>
      </c>
      <c r="N216" s="180">
        <f>Calcs!BI266</f>
        <v>0.9734061941126535</v>
      </c>
      <c r="O216" s="33">
        <f t="shared" si="42"/>
        <v>1.1194171232295513</v>
      </c>
      <c r="P216" s="33"/>
      <c r="Q216" s="33"/>
      <c r="R216" s="33"/>
      <c r="S216" s="30">
        <f t="shared" si="49"/>
        <v>44012</v>
      </c>
      <c r="T216" s="215">
        <v>923</v>
      </c>
      <c r="U216" s="215">
        <v>18</v>
      </c>
      <c r="V216" s="6"/>
      <c r="W216" s="6"/>
      <c r="X216" s="6"/>
      <c r="Y216" s="6"/>
      <c r="Z216" s="11">
        <f t="shared" si="47"/>
        <v>36669</v>
      </c>
      <c r="AA216" s="11"/>
      <c r="AB216" s="11"/>
      <c r="AC216" s="11"/>
      <c r="AD216" s="11">
        <f t="shared" si="48"/>
        <v>1487</v>
      </c>
      <c r="AE216" s="11">
        <f t="shared" si="43"/>
        <v>923</v>
      </c>
      <c r="AF216" s="11">
        <f t="shared" si="44"/>
        <v>18</v>
      </c>
      <c r="AG216" s="11">
        <f t="shared" si="37"/>
        <v>663.42857142857144</v>
      </c>
      <c r="AH216" s="11">
        <f t="shared" si="38"/>
        <v>9.4285714285714288</v>
      </c>
      <c r="AI216" s="6">
        <f t="shared" si="39"/>
        <v>1871.8015641307356</v>
      </c>
      <c r="AJ216" s="6">
        <f t="shared" si="45"/>
        <v>11871.801564130736</v>
      </c>
      <c r="AK216" s="6">
        <f t="shared" si="40"/>
        <v>57.701348621430498</v>
      </c>
      <c r="AL216" s="6">
        <f t="shared" si="46"/>
        <v>307.7013486214305</v>
      </c>
      <c r="AM216" s="2"/>
      <c r="AN216" s="2"/>
      <c r="AO216" s="2"/>
      <c r="AP216" s="2"/>
      <c r="AQ216" s="30">
        <f t="shared" si="41"/>
        <v>44012</v>
      </c>
    </row>
    <row r="217" spans="1:43">
      <c r="A217">
        <f>Calcs!A267</f>
        <v>244</v>
      </c>
      <c r="B217" s="30">
        <f>Calcs!B267</f>
        <v>44013</v>
      </c>
      <c r="C217" s="6">
        <f>MAX(1,Calcs!AM267)</f>
        <v>9408.4534866756185</v>
      </c>
      <c r="D217" s="6">
        <f>MAX(1,Calcs!BA267)</f>
        <v>667.08313387754401</v>
      </c>
      <c r="E217" s="6">
        <f>MAX(1,Calcs!BB267)</f>
        <v>202292.52366032664</v>
      </c>
      <c r="F217" s="6">
        <f>MAX(1,Calcs!AZ267)</f>
        <v>39239.256360241699</v>
      </c>
      <c r="G217" s="6">
        <f t="shared" si="35"/>
        <v>39239.256360241699</v>
      </c>
      <c r="H217" s="6">
        <f>MAX(1,Calcs!AP267)</f>
        <v>9.1850685036062192</v>
      </c>
      <c r="I217" s="6">
        <f>MAX(1,Calcs!AO267)</f>
        <v>1554.3196660234905</v>
      </c>
      <c r="J217" s="6">
        <f t="shared" si="36"/>
        <v>1554.3196660234905</v>
      </c>
      <c r="K217" s="6">
        <f>MAX(1,Calcs!BE267)</f>
        <v>1</v>
      </c>
      <c r="L217" s="6">
        <f>MAX(1,Calcs!BF267)</f>
        <v>1</v>
      </c>
      <c r="M217" s="33">
        <f>Calcs!G267</f>
        <v>1.1499999999999999</v>
      </c>
      <c r="N217" s="180">
        <f>Calcs!BI267</f>
        <v>0.97322935811607303</v>
      </c>
      <c r="O217" s="33">
        <f t="shared" si="42"/>
        <v>1.1192137618334839</v>
      </c>
      <c r="P217" s="33"/>
      <c r="Q217" s="33"/>
      <c r="R217" s="33"/>
      <c r="S217" s="30">
        <f t="shared" si="49"/>
        <v>44013</v>
      </c>
      <c r="T217" s="215">
        <v>885</v>
      </c>
      <c r="U217" s="215">
        <v>8</v>
      </c>
      <c r="V217" s="6"/>
      <c r="W217" s="6"/>
      <c r="X217" s="6"/>
      <c r="Y217" s="6"/>
      <c r="Z217" s="11">
        <f t="shared" si="47"/>
        <v>37554</v>
      </c>
      <c r="AA217" s="11"/>
      <c r="AB217" s="11"/>
      <c r="AC217" s="11"/>
      <c r="AD217" s="11">
        <f t="shared" si="48"/>
        <v>1495</v>
      </c>
      <c r="AE217" s="11">
        <f t="shared" si="43"/>
        <v>885</v>
      </c>
      <c r="AF217" s="11">
        <f t="shared" si="44"/>
        <v>8</v>
      </c>
      <c r="AG217" s="11">
        <f t="shared" si="37"/>
        <v>692.57142857142856</v>
      </c>
      <c r="AH217" s="11">
        <f t="shared" si="38"/>
        <v>9.1428571428571423</v>
      </c>
      <c r="AI217" s="6">
        <f t="shared" si="39"/>
        <v>1685.2563602416994</v>
      </c>
      <c r="AJ217" s="6">
        <f t="shared" si="45"/>
        <v>11685.256360241699</v>
      </c>
      <c r="AK217" s="6">
        <f t="shared" si="40"/>
        <v>59.319666023490527</v>
      </c>
      <c r="AL217" s="6">
        <f t="shared" si="46"/>
        <v>309.31966602349053</v>
      </c>
      <c r="AM217" s="2"/>
      <c r="AN217" s="2"/>
      <c r="AO217" s="2"/>
      <c r="AP217" s="2"/>
      <c r="AQ217" s="30">
        <f t="shared" si="41"/>
        <v>44013</v>
      </c>
    </row>
    <row r="218" spans="1:43">
      <c r="A218">
        <f>Calcs!A268</f>
        <v>245</v>
      </c>
      <c r="B218" s="30">
        <f>Calcs!B268</f>
        <v>44014</v>
      </c>
      <c r="C218" s="6">
        <f>MAX(1,Calcs!AM268)</f>
        <v>9554.4341742583238</v>
      </c>
      <c r="D218" s="6">
        <f>MAX(1,Calcs!BA268)</f>
        <v>677.49308025987034</v>
      </c>
      <c r="E218" s="6">
        <f>MAX(1,Calcs!BB268)</f>
        <v>203648.47997964275</v>
      </c>
      <c r="F218" s="6">
        <f>MAX(1,Calcs!AZ268)</f>
        <v>39948.560216772363</v>
      </c>
      <c r="G218" s="6">
        <f t="shared" si="35"/>
        <v>39948.560216772363</v>
      </c>
      <c r="H218" s="6">
        <f>MAX(1,Calcs!AP268)</f>
        <v>9.3288426239092335</v>
      </c>
      <c r="I218" s="6">
        <f>MAX(1,Calcs!AO268)</f>
        <v>1564.0878633026041</v>
      </c>
      <c r="J218" s="6">
        <f t="shared" si="36"/>
        <v>1564.0878633026041</v>
      </c>
      <c r="K218" s="6">
        <f>MAX(1,Calcs!BE268)</f>
        <v>1</v>
      </c>
      <c r="L218" s="6">
        <f>MAX(1,Calcs!BF268)</f>
        <v>1</v>
      </c>
      <c r="M218" s="33">
        <f>Calcs!G268</f>
        <v>1.1499999999999999</v>
      </c>
      <c r="N218" s="180">
        <f>Calcs!BI268</f>
        <v>0.9730497940524836</v>
      </c>
      <c r="O218" s="33">
        <f t="shared" si="42"/>
        <v>1.119007263160356</v>
      </c>
      <c r="P218" s="33"/>
      <c r="Q218" s="33"/>
      <c r="R218" s="33"/>
      <c r="S218" s="30">
        <f t="shared" si="49"/>
        <v>44014</v>
      </c>
      <c r="T218" s="215">
        <v>897</v>
      </c>
      <c r="U218" s="215">
        <v>11</v>
      </c>
      <c r="V218" s="6"/>
      <c r="W218" s="6"/>
      <c r="X218" s="6"/>
      <c r="Y218" s="6"/>
      <c r="Z218" s="11">
        <f t="shared" si="47"/>
        <v>38451</v>
      </c>
      <c r="AA218" s="11"/>
      <c r="AB218" s="11"/>
      <c r="AC218" s="11"/>
      <c r="AD218" s="11">
        <f t="shared" si="48"/>
        <v>1506</v>
      </c>
      <c r="AE218" s="11">
        <f t="shared" si="43"/>
        <v>897</v>
      </c>
      <c r="AF218" s="11">
        <f t="shared" si="44"/>
        <v>11</v>
      </c>
      <c r="AG218" s="11">
        <f t="shared" si="37"/>
        <v>725.71428571428567</v>
      </c>
      <c r="AH218" s="11">
        <f t="shared" si="38"/>
        <v>9.8571428571428577</v>
      </c>
      <c r="AI218" s="6">
        <f t="shared" si="39"/>
        <v>1497.5602167723628</v>
      </c>
      <c r="AJ218" s="6">
        <f t="shared" si="45"/>
        <v>11497.560216772363</v>
      </c>
      <c r="AK218" s="6">
        <f t="shared" si="40"/>
        <v>58.087863302604092</v>
      </c>
      <c r="AL218" s="6">
        <f t="shared" si="46"/>
        <v>308.08786330260409</v>
      </c>
      <c r="AM218" s="2"/>
      <c r="AN218" s="2"/>
      <c r="AO218" s="2"/>
      <c r="AP218" s="2"/>
      <c r="AQ218" s="30">
        <f t="shared" si="41"/>
        <v>44014</v>
      </c>
    </row>
    <row r="219" spans="1:43">
      <c r="A219">
        <f>Calcs!A269</f>
        <v>246</v>
      </c>
      <c r="B219" s="30">
        <f>Calcs!B269</f>
        <v>44015</v>
      </c>
      <c r="C219" s="6">
        <f>MAX(1,Calcs!AM269)</f>
        <v>9702.4305252786107</v>
      </c>
      <c r="D219" s="6">
        <f>MAX(1,Calcs!BA269)</f>
        <v>688.04874796532488</v>
      </c>
      <c r="E219" s="6">
        <f>MAX(1,Calcs!BB269)</f>
        <v>205025.31562095784</v>
      </c>
      <c r="F219" s="6">
        <f>MAX(1,Calcs!AZ269)</f>
        <v>40668.863036943454</v>
      </c>
      <c r="G219" s="6">
        <f t="shared" si="35"/>
        <v>40668.863036943454</v>
      </c>
      <c r="H219" s="6">
        <f>MAX(1,Calcs!AP269)</f>
        <v>9.4746370282262298</v>
      </c>
      <c r="I219" s="6">
        <f>MAX(1,Calcs!AO269)</f>
        <v>1574.0080290981123</v>
      </c>
      <c r="J219" s="6">
        <f t="shared" si="36"/>
        <v>1574.0080290981123</v>
      </c>
      <c r="K219" s="6">
        <f>MAX(1,Calcs!BE269)</f>
        <v>1</v>
      </c>
      <c r="L219" s="6">
        <f>MAX(1,Calcs!BF269)</f>
        <v>1</v>
      </c>
      <c r="M219" s="33">
        <f>Calcs!G269</f>
        <v>1.1499999999999999</v>
      </c>
      <c r="N219" s="180">
        <f>Calcs!BI269</f>
        <v>0.97286746474397345</v>
      </c>
      <c r="O219" s="33">
        <f t="shared" si="42"/>
        <v>1.1187975844555693</v>
      </c>
      <c r="P219" s="33"/>
      <c r="Q219" s="33"/>
      <c r="R219" s="33"/>
      <c r="S219" s="30">
        <f t="shared" si="49"/>
        <v>44015</v>
      </c>
      <c r="T219" s="215">
        <v>459</v>
      </c>
      <c r="U219" s="215">
        <v>2</v>
      </c>
      <c r="V219" s="6"/>
      <c r="W219" s="6"/>
      <c r="X219" s="6"/>
      <c r="Y219" s="6"/>
      <c r="Z219" s="11">
        <f t="shared" si="47"/>
        <v>38910</v>
      </c>
      <c r="AA219" s="11"/>
      <c r="AB219" s="11"/>
      <c r="AC219" s="11"/>
      <c r="AD219" s="11">
        <f t="shared" si="48"/>
        <v>1508</v>
      </c>
      <c r="AE219" s="11">
        <f t="shared" si="43"/>
        <v>459</v>
      </c>
      <c r="AF219" s="11">
        <f t="shared" si="44"/>
        <v>2</v>
      </c>
      <c r="AG219" s="11">
        <f t="shared" si="37"/>
        <v>701.57142857142856</v>
      </c>
      <c r="AH219" s="11">
        <f t="shared" si="38"/>
        <v>9</v>
      </c>
      <c r="AI219" s="6">
        <f t="shared" si="39"/>
        <v>1758.8630369434541</v>
      </c>
      <c r="AJ219" s="6">
        <f t="shared" si="45"/>
        <v>11758.863036943454</v>
      </c>
      <c r="AK219" s="6">
        <f t="shared" si="40"/>
        <v>66.008029098112274</v>
      </c>
      <c r="AL219" s="6">
        <f t="shared" si="46"/>
        <v>316.00802909811227</v>
      </c>
      <c r="AM219" s="2"/>
      <c r="AN219" s="2"/>
      <c r="AO219" s="2"/>
      <c r="AP219" s="2"/>
      <c r="AQ219" s="30">
        <f t="shared" si="41"/>
        <v>44015</v>
      </c>
    </row>
    <row r="220" spans="1:43">
      <c r="A220">
        <f>Calcs!A270</f>
        <v>247</v>
      </c>
      <c r="B220" s="30">
        <f>Calcs!B270</f>
        <v>44016</v>
      </c>
      <c r="C220" s="6">
        <f>MAX(1,Calcs!AM270)</f>
        <v>9852.4607773116077</v>
      </c>
      <c r="D220" s="6">
        <f>MAX(1,Calcs!BA270)</f>
        <v>698.75181964031378</v>
      </c>
      <c r="E220" s="6">
        <f>MAX(1,Calcs!BB270)</f>
        <v>206423.31352944832</v>
      </c>
      <c r="F220" s="6">
        <f>MAX(1,Calcs!AZ270)</f>
        <v>41400.316471262086</v>
      </c>
      <c r="G220" s="6">
        <f t="shared" si="35"/>
        <v>41400.316471262086</v>
      </c>
      <c r="H220" s="6">
        <f>MAX(1,Calcs!AP270)</f>
        <v>9.6224751051596034</v>
      </c>
      <c r="I220" s="6">
        <f>MAX(1,Calcs!AO270)</f>
        <v>1584.0822680757701</v>
      </c>
      <c r="J220" s="6">
        <f t="shared" si="36"/>
        <v>1584.0822680757701</v>
      </c>
      <c r="K220" s="6">
        <f>MAX(1,Calcs!BE270)</f>
        <v>1</v>
      </c>
      <c r="L220" s="6">
        <f>MAX(1,Calcs!BF270)</f>
        <v>1</v>
      </c>
      <c r="M220" s="33">
        <f>Calcs!G270</f>
        <v>1.1499999999999999</v>
      </c>
      <c r="N220" s="180">
        <f>Calcs!BI270</f>
        <v>0.97268233270750226</v>
      </c>
      <c r="O220" s="33">
        <f t="shared" si="42"/>
        <v>1.1185846826136274</v>
      </c>
      <c r="P220" s="33"/>
      <c r="Q220" s="33"/>
      <c r="R220" s="33"/>
      <c r="S220" s="30">
        <f t="shared" si="49"/>
        <v>44016</v>
      </c>
      <c r="T220" s="215">
        <v>244</v>
      </c>
      <c r="U220" s="215">
        <v>4</v>
      </c>
      <c r="V220" s="6"/>
      <c r="W220" s="6"/>
      <c r="X220" s="6"/>
      <c r="Y220" s="6"/>
      <c r="Z220" s="11">
        <f t="shared" si="47"/>
        <v>39154</v>
      </c>
      <c r="AA220" s="11"/>
      <c r="AB220" s="11"/>
      <c r="AC220" s="11"/>
      <c r="AD220" s="11">
        <f t="shared" si="48"/>
        <v>1512</v>
      </c>
      <c r="AE220" s="11">
        <f t="shared" si="43"/>
        <v>244</v>
      </c>
      <c r="AF220" s="11">
        <f t="shared" si="44"/>
        <v>4</v>
      </c>
      <c r="AG220" s="11">
        <f t="shared" si="37"/>
        <v>666.57142857142856</v>
      </c>
      <c r="AH220" s="11">
        <f t="shared" si="38"/>
        <v>8.5714285714285712</v>
      </c>
      <c r="AI220" s="6">
        <f t="shared" si="39"/>
        <v>2246.3164712620855</v>
      </c>
      <c r="AJ220" s="6">
        <f t="shared" si="45"/>
        <v>12246.316471262086</v>
      </c>
      <c r="AK220" s="6">
        <f t="shared" si="40"/>
        <v>72.082268075770116</v>
      </c>
      <c r="AL220" s="6">
        <f t="shared" si="46"/>
        <v>322.08226807577012</v>
      </c>
      <c r="AM220" s="2"/>
      <c r="AN220" s="2"/>
      <c r="AO220" s="2"/>
      <c r="AP220" s="2"/>
      <c r="AQ220" s="30">
        <f t="shared" si="41"/>
        <v>44016</v>
      </c>
    </row>
    <row r="221" spans="1:43">
      <c r="A221">
        <f>Calcs!A271</f>
        <v>248</v>
      </c>
      <c r="B221" s="30">
        <f>Calcs!B271</f>
        <v>44017</v>
      </c>
      <c r="C221" s="6">
        <f>MAX(1,Calcs!AM271)</f>
        <v>10004.544996032668</v>
      </c>
      <c r="D221" s="6">
        <f>MAX(1,Calcs!BA271)</f>
        <v>709.60380340630843</v>
      </c>
      <c r="E221" s="6">
        <f>MAX(1,Calcs!BB271)</f>
        <v>207842.75923642045</v>
      </c>
      <c r="F221" s="6">
        <f>MAX(1,Calcs!AZ271)</f>
        <v>42143.073847412241</v>
      </c>
      <c r="G221" s="6">
        <f t="shared" si="35"/>
        <v>42143.073847412241</v>
      </c>
      <c r="H221" s="6">
        <f>MAX(1,Calcs!AP271)</f>
        <v>9.7723822120221282</v>
      </c>
      <c r="I221" s="6">
        <f>MAX(1,Calcs!AO271)</f>
        <v>1594.3127080650697</v>
      </c>
      <c r="J221" s="6">
        <f t="shared" si="36"/>
        <v>1594.3127080650697</v>
      </c>
      <c r="K221" s="6">
        <f>MAX(1,Calcs!BE271)</f>
        <v>1</v>
      </c>
      <c r="L221" s="6">
        <f>MAX(1,Calcs!BF271)</f>
        <v>1</v>
      </c>
      <c r="M221" s="33">
        <f>Calcs!G271</f>
        <v>1.1499999999999999</v>
      </c>
      <c r="N221" s="180">
        <f>Calcs!BI271</f>
        <v>0.97249436011739188</v>
      </c>
      <c r="O221" s="33">
        <f t="shared" si="42"/>
        <v>1.1183685141350006</v>
      </c>
      <c r="P221" s="33"/>
      <c r="Q221" s="33"/>
      <c r="R221" s="33"/>
      <c r="S221" s="30">
        <f t="shared" si="49"/>
        <v>44017</v>
      </c>
      <c r="T221" s="215">
        <v>312</v>
      </c>
      <c r="U221" s="215">
        <v>9</v>
      </c>
      <c r="V221" s="6"/>
      <c r="W221" s="6"/>
      <c r="X221" s="6"/>
      <c r="Y221" s="6"/>
      <c r="Z221" s="11">
        <f t="shared" si="47"/>
        <v>39466</v>
      </c>
      <c r="AA221" s="11"/>
      <c r="AB221" s="11"/>
      <c r="AC221" s="11"/>
      <c r="AD221" s="11">
        <f t="shared" si="48"/>
        <v>1521</v>
      </c>
      <c r="AE221" s="11">
        <f t="shared" si="43"/>
        <v>312</v>
      </c>
      <c r="AF221" s="11">
        <f t="shared" si="44"/>
        <v>9</v>
      </c>
      <c r="AG221" s="11">
        <f t="shared" si="37"/>
        <v>673.14285714285711</v>
      </c>
      <c r="AH221" s="11">
        <f t="shared" si="38"/>
        <v>9.1428571428571423</v>
      </c>
      <c r="AI221" s="6">
        <f t="shared" si="39"/>
        <v>2677.0738474122409</v>
      </c>
      <c r="AJ221" s="6">
        <f t="shared" si="45"/>
        <v>12677.073847412241</v>
      </c>
      <c r="AK221" s="6">
        <f t="shared" si="40"/>
        <v>73.312708065069728</v>
      </c>
      <c r="AL221" s="6">
        <f t="shared" si="46"/>
        <v>323.31270806506973</v>
      </c>
      <c r="AM221" s="2"/>
      <c r="AN221" s="2"/>
      <c r="AO221" s="2"/>
      <c r="AP221" s="2"/>
      <c r="AQ221" s="30">
        <f t="shared" si="41"/>
        <v>44017</v>
      </c>
    </row>
    <row r="222" spans="1:43">
      <c r="A222">
        <f>Calcs!A272</f>
        <v>249</v>
      </c>
      <c r="B222" s="30">
        <f>Calcs!B272</f>
        <v>44018</v>
      </c>
      <c r="C222" s="6">
        <f>MAX(1,Calcs!AM272)</f>
        <v>10158.703712312477</v>
      </c>
      <c r="D222" s="6">
        <f>MAX(1,Calcs!BA272)</f>
        <v>720.60606177786815</v>
      </c>
      <c r="E222" s="6">
        <f>MAX(1,Calcs!BB272)</f>
        <v>209283.94094111485</v>
      </c>
      <c r="F222" s="6">
        <f>MAX(1,Calcs!AZ272)</f>
        <v>42897.289987887685</v>
      </c>
      <c r="G222" s="6">
        <f t="shared" si="35"/>
        <v>42897.289987887685</v>
      </c>
      <c r="H222" s="6">
        <f>MAX(1,Calcs!AP272)</f>
        <v>9.9243823919065814</v>
      </c>
      <c r="I222" s="6">
        <f>MAX(1,Calcs!AO272)</f>
        <v>1604.7015021991408</v>
      </c>
      <c r="J222" s="6">
        <f t="shared" si="36"/>
        <v>1604.7015021991408</v>
      </c>
      <c r="K222" s="6">
        <f>MAX(1,Calcs!BE272)</f>
        <v>1</v>
      </c>
      <c r="L222" s="6">
        <f>MAX(1,Calcs!BF272)</f>
        <v>1</v>
      </c>
      <c r="M222" s="33">
        <f>Calcs!G272</f>
        <v>1.1499999999999999</v>
      </c>
      <c r="N222" s="180">
        <f>Calcs!BI272</f>
        <v>0.97230350879467253</v>
      </c>
      <c r="O222" s="33">
        <f t="shared" si="42"/>
        <v>1.1181490351138734</v>
      </c>
      <c r="P222" s="33"/>
      <c r="Q222" s="33"/>
      <c r="R222" s="33"/>
      <c r="S222" s="30">
        <f t="shared" si="49"/>
        <v>44018</v>
      </c>
      <c r="T222" s="215">
        <v>993</v>
      </c>
      <c r="U222" s="215">
        <v>10</v>
      </c>
      <c r="V222" s="6"/>
      <c r="W222" s="6"/>
      <c r="X222" s="6"/>
      <c r="Y222" s="6"/>
      <c r="Z222" s="11">
        <f t="shared" si="47"/>
        <v>40459</v>
      </c>
      <c r="AA222" s="11"/>
      <c r="AB222" s="11"/>
      <c r="AC222" s="11"/>
      <c r="AD222" s="11">
        <f t="shared" si="48"/>
        <v>1531</v>
      </c>
      <c r="AE222" s="11">
        <f t="shared" si="43"/>
        <v>993</v>
      </c>
      <c r="AF222" s="11">
        <f t="shared" si="44"/>
        <v>10</v>
      </c>
      <c r="AG222" s="11">
        <f t="shared" si="37"/>
        <v>673.28571428571433</v>
      </c>
      <c r="AH222" s="11">
        <f t="shared" si="38"/>
        <v>8.8571428571428577</v>
      </c>
      <c r="AI222" s="6">
        <f t="shared" si="39"/>
        <v>2438.2899878876851</v>
      </c>
      <c r="AJ222" s="6">
        <f t="shared" si="45"/>
        <v>12438.289987887685</v>
      </c>
      <c r="AK222" s="6">
        <f t="shared" si="40"/>
        <v>73.701502199140805</v>
      </c>
      <c r="AL222" s="6">
        <f t="shared" si="46"/>
        <v>323.7015021991408</v>
      </c>
      <c r="AM222" s="2"/>
      <c r="AN222" s="2"/>
      <c r="AO222" s="2"/>
      <c r="AP222" s="2"/>
      <c r="AQ222" s="30">
        <f t="shared" si="41"/>
        <v>44018</v>
      </c>
    </row>
    <row r="223" spans="1:43">
      <c r="A223">
        <f>Calcs!A273</f>
        <v>250</v>
      </c>
      <c r="B223" s="30">
        <f>Calcs!B273</f>
        <v>44019</v>
      </c>
      <c r="C223" s="6">
        <f>MAX(1,Calcs!AM273)</f>
        <v>10314.957059390244</v>
      </c>
      <c r="D223" s="6">
        <f>MAX(1,Calcs!BA273)</f>
        <v>731.75992702914562</v>
      </c>
      <c r="E223" s="6">
        <f>MAX(1,Calcs!BB273)</f>
        <v>210747.14946734617</v>
      </c>
      <c r="F223" s="6">
        <f>MAX(1,Calcs!AZ273)</f>
        <v>43663.121053334755</v>
      </c>
      <c r="G223" s="6">
        <f t="shared" si="35"/>
        <v>43663.121053334755</v>
      </c>
      <c r="H223" s="6">
        <f>MAX(1,Calcs!AP273)</f>
        <v>10.078496995521684</v>
      </c>
      <c r="I223" s="6">
        <f>MAX(1,Calcs!AO273)</f>
        <v>1615.2508275900823</v>
      </c>
      <c r="J223" s="6">
        <f t="shared" si="36"/>
        <v>1615.2508275900823</v>
      </c>
      <c r="K223" s="6">
        <f>MAX(1,Calcs!BE273)</f>
        <v>1</v>
      </c>
      <c r="L223" s="6">
        <f>MAX(1,Calcs!BF273)</f>
        <v>1</v>
      </c>
      <c r="M223" s="33">
        <f>Calcs!G273</f>
        <v>1.1499999999999999</v>
      </c>
      <c r="N223" s="180">
        <f>Calcs!BI273</f>
        <v>0.97210974021267249</v>
      </c>
      <c r="O223" s="33">
        <f t="shared" si="42"/>
        <v>1.1179262012445732</v>
      </c>
      <c r="P223" s="33"/>
      <c r="Q223" s="33"/>
      <c r="R223" s="33"/>
      <c r="S223" s="30">
        <f t="shared" si="49"/>
        <v>44019</v>
      </c>
      <c r="T223" s="215">
        <v>1073</v>
      </c>
      <c r="U223" s="215">
        <v>13</v>
      </c>
      <c r="V223" s="6"/>
      <c r="W223" s="6"/>
      <c r="X223" s="6"/>
      <c r="Y223" s="6"/>
      <c r="Z223" s="11">
        <f t="shared" si="47"/>
        <v>41532</v>
      </c>
      <c r="AA223" s="11"/>
      <c r="AB223" s="11"/>
      <c r="AC223" s="11"/>
      <c r="AD223" s="11">
        <f t="shared" si="48"/>
        <v>1544</v>
      </c>
      <c r="AE223" s="11">
        <f t="shared" si="43"/>
        <v>1073</v>
      </c>
      <c r="AF223" s="11">
        <f t="shared" si="44"/>
        <v>13</v>
      </c>
      <c r="AG223" s="11">
        <f t="shared" si="37"/>
        <v>694.71428571428567</v>
      </c>
      <c r="AH223" s="11">
        <f t="shared" si="38"/>
        <v>8.1428571428571423</v>
      </c>
      <c r="AI223" s="6">
        <f t="shared" si="39"/>
        <v>2131.1210533347548</v>
      </c>
      <c r="AJ223" s="6">
        <f t="shared" si="45"/>
        <v>12131.121053334755</v>
      </c>
      <c r="AK223" s="6">
        <f t="shared" si="40"/>
        <v>71.250827590082281</v>
      </c>
      <c r="AL223" s="6">
        <f t="shared" si="46"/>
        <v>321.25082759008228</v>
      </c>
      <c r="AM223" s="2"/>
      <c r="AN223" s="2"/>
      <c r="AO223" s="2"/>
      <c r="AP223" s="2"/>
      <c r="AQ223" s="30">
        <f t="shared" si="41"/>
        <v>44019</v>
      </c>
    </row>
    <row r="224" spans="1:43">
      <c r="A224">
        <f>Calcs!A274</f>
        <v>251</v>
      </c>
      <c r="B224" s="30">
        <f>Calcs!B274</f>
        <v>44020</v>
      </c>
      <c r="C224" s="6">
        <f>MAX(1,Calcs!AM274)</f>
        <v>10473.324396787448</v>
      </c>
      <c r="D224" s="6">
        <f>MAX(1,Calcs!BA274)</f>
        <v>743.0668761657829</v>
      </c>
      <c r="E224" s="6">
        <f>MAX(1,Calcs!BB274)</f>
        <v>212232.67817110708</v>
      </c>
      <c r="F224" s="6">
        <f>MAX(1,Calcs!AZ274)</f>
        <v>44440.72449340218</v>
      </c>
      <c r="G224" s="6">
        <f t="shared" si="35"/>
        <v>44440.72449340218</v>
      </c>
      <c r="H224" s="6">
        <f>MAX(1,Calcs!AP274)</f>
        <v>10.234745212741311</v>
      </c>
      <c r="I224" s="6">
        <f>MAX(1,Calcs!AO274)</f>
        <v>1625.9628825126797</v>
      </c>
      <c r="J224" s="6">
        <f t="shared" si="36"/>
        <v>1625.9628825126797</v>
      </c>
      <c r="K224" s="6">
        <f>MAX(1,Calcs!BE274)</f>
        <v>1</v>
      </c>
      <c r="L224" s="6">
        <f>MAX(1,Calcs!BF274)</f>
        <v>1</v>
      </c>
      <c r="M224" s="33">
        <f>Calcs!G274</f>
        <v>1.1499999999999999</v>
      </c>
      <c r="N224" s="180">
        <f>Calcs!BI274</f>
        <v>0.97191301550895248</v>
      </c>
      <c r="O224" s="33">
        <f t="shared" si="42"/>
        <v>1.1176999678352952</v>
      </c>
      <c r="P224" s="33"/>
      <c r="Q224" s="33"/>
      <c r="R224" s="33"/>
      <c r="S224" s="30">
        <f t="shared" si="49"/>
        <v>44020</v>
      </c>
      <c r="T224" s="215">
        <v>977</v>
      </c>
      <c r="U224" s="215">
        <v>8</v>
      </c>
      <c r="V224" s="6"/>
      <c r="W224" s="6"/>
      <c r="X224" s="6"/>
      <c r="Y224" s="6"/>
      <c r="Z224" s="11">
        <f t="shared" si="47"/>
        <v>42509</v>
      </c>
      <c r="AA224" s="11"/>
      <c r="AB224" s="11"/>
      <c r="AC224" s="11"/>
      <c r="AD224" s="11">
        <f t="shared" si="48"/>
        <v>1552</v>
      </c>
      <c r="AE224" s="11">
        <f t="shared" si="43"/>
        <v>977</v>
      </c>
      <c r="AF224" s="11">
        <f t="shared" si="44"/>
        <v>8</v>
      </c>
      <c r="AG224" s="11">
        <f t="shared" si="37"/>
        <v>707.85714285714289</v>
      </c>
      <c r="AH224" s="11">
        <f t="shared" si="38"/>
        <v>8.1428571428571423</v>
      </c>
      <c r="AI224" s="6">
        <f t="shared" si="39"/>
        <v>1931.7244934021801</v>
      </c>
      <c r="AJ224" s="6">
        <f t="shared" si="45"/>
        <v>11931.72449340218</v>
      </c>
      <c r="AK224" s="6">
        <f t="shared" si="40"/>
        <v>73.962882512679698</v>
      </c>
      <c r="AL224" s="6">
        <f t="shared" si="46"/>
        <v>323.9628825126797</v>
      </c>
      <c r="AM224" s="2"/>
      <c r="AN224" s="2"/>
      <c r="AO224" s="2"/>
      <c r="AP224" s="2"/>
      <c r="AQ224" s="30">
        <f t="shared" si="41"/>
        <v>44020</v>
      </c>
    </row>
    <row r="225" spans="1:43">
      <c r="A225">
        <f>Calcs!A275</f>
        <v>252</v>
      </c>
      <c r="B225" s="30">
        <f>Calcs!B275</f>
        <v>44021</v>
      </c>
      <c r="C225" s="6">
        <f>MAX(1,Calcs!AM275)</f>
        <v>10633.824375421769</v>
      </c>
      <c r="D225" s="6">
        <f>MAX(1,Calcs!BA275)</f>
        <v>754.52842601569967</v>
      </c>
      <c r="E225" s="6">
        <f>MAX(1,Calcs!BB275)</f>
        <v>213740.82285763556</v>
      </c>
      <c r="F225" s="6">
        <f>MAX(1,Calcs!AZ275)</f>
        <v>45230.259198882261</v>
      </c>
      <c r="G225" s="6">
        <f t="shared" si="35"/>
        <v>45230.259198882261</v>
      </c>
      <c r="H225" s="6">
        <f>MAX(1,Calcs!AP275)</f>
        <v>10.393145825209265</v>
      </c>
      <c r="I225" s="6">
        <f>MAX(1,Calcs!AO275)</f>
        <v>1636.839884079069</v>
      </c>
      <c r="J225" s="6">
        <f t="shared" si="36"/>
        <v>1636.839884079069</v>
      </c>
      <c r="K225" s="6">
        <f>MAX(1,Calcs!BE275)</f>
        <v>1</v>
      </c>
      <c r="L225" s="6">
        <f>MAX(1,Calcs!BF275)</f>
        <v>1</v>
      </c>
      <c r="M225" s="33">
        <f>Calcs!G275</f>
        <v>1.1499999999999999</v>
      </c>
      <c r="N225" s="180">
        <f>Calcs!BI275</f>
        <v>0.97171329549604324</v>
      </c>
      <c r="O225" s="33">
        <f t="shared" si="42"/>
        <v>1.1174702898204496</v>
      </c>
      <c r="P225" s="33"/>
      <c r="Q225" s="33"/>
      <c r="R225" s="33"/>
      <c r="S225" s="30">
        <f t="shared" si="49"/>
        <v>44021</v>
      </c>
      <c r="T225" s="215">
        <v>872</v>
      </c>
      <c r="U225" s="215">
        <v>15</v>
      </c>
      <c r="V225" s="6"/>
      <c r="W225" s="6"/>
      <c r="X225" s="6"/>
      <c r="Y225" s="6"/>
      <c r="Z225" s="11">
        <f t="shared" si="47"/>
        <v>43381</v>
      </c>
      <c r="AA225" s="11"/>
      <c r="AB225" s="11"/>
      <c r="AC225" s="11"/>
      <c r="AD225" s="11">
        <f t="shared" si="48"/>
        <v>1567</v>
      </c>
      <c r="AE225" s="11">
        <f t="shared" si="43"/>
        <v>872</v>
      </c>
      <c r="AF225" s="11">
        <f t="shared" si="44"/>
        <v>15</v>
      </c>
      <c r="AG225" s="11">
        <f t="shared" si="37"/>
        <v>704.28571428571433</v>
      </c>
      <c r="AH225" s="11">
        <f t="shared" si="38"/>
        <v>8.7142857142857135</v>
      </c>
      <c r="AI225" s="6">
        <f t="shared" si="39"/>
        <v>1849.2591988822605</v>
      </c>
      <c r="AJ225" s="6">
        <f t="shared" si="45"/>
        <v>11849.259198882261</v>
      </c>
      <c r="AK225" s="6">
        <f t="shared" si="40"/>
        <v>69.839884079068952</v>
      </c>
      <c r="AL225" s="6">
        <f t="shared" si="46"/>
        <v>319.83988407906895</v>
      </c>
      <c r="AM225" s="2"/>
      <c r="AN225" s="2"/>
      <c r="AO225" s="2"/>
      <c r="AP225" s="2"/>
      <c r="AQ225" s="30">
        <f t="shared" si="41"/>
        <v>44021</v>
      </c>
    </row>
    <row r="226" spans="1:43">
      <c r="A226">
        <f>Calcs!A276</f>
        <v>253</v>
      </c>
      <c r="B226" s="30">
        <f>Calcs!B276</f>
        <v>44022</v>
      </c>
      <c r="C226" s="6">
        <f>MAX(1,Calcs!AM276)</f>
        <v>10796.475200220859</v>
      </c>
      <c r="D226" s="6">
        <f>MAX(1,Calcs!BA276)</f>
        <v>766.14607221448489</v>
      </c>
      <c r="E226" s="6">
        <f>MAX(1,Calcs!BB276)</f>
        <v>215271.88173826123</v>
      </c>
      <c r="F226" s="6">
        <f>MAX(1,Calcs!AZ276)</f>
        <v>46031.885542444848</v>
      </c>
      <c r="G226" s="6">
        <f t="shared" si="35"/>
        <v>46031.885542444848</v>
      </c>
      <c r="H226" s="6">
        <f>MAX(1,Calcs!AP276)</f>
        <v>10.553719779718774</v>
      </c>
      <c r="I226" s="6">
        <f>MAX(1,Calcs!AO276)</f>
        <v>1647.8840675561437</v>
      </c>
      <c r="J226" s="6">
        <f t="shared" si="36"/>
        <v>1647.8840675561437</v>
      </c>
      <c r="K226" s="6">
        <f>MAX(1,Calcs!BE276)</f>
        <v>1</v>
      </c>
      <c r="L226" s="6">
        <f>MAX(1,Calcs!BF276)</f>
        <v>1</v>
      </c>
      <c r="M226" s="33">
        <f>Calcs!G276</f>
        <v>1.1499999999999999</v>
      </c>
      <c r="N226" s="180">
        <f>Calcs!BI276</f>
        <v>0.97151054066708931</v>
      </c>
      <c r="O226" s="33">
        <f t="shared" si="42"/>
        <v>1.1172371217671526</v>
      </c>
      <c r="P226" s="33"/>
      <c r="Q226" s="33"/>
      <c r="R226" s="33"/>
      <c r="S226" s="30">
        <f t="shared" si="49"/>
        <v>44022</v>
      </c>
      <c r="T226" s="215">
        <v>852</v>
      </c>
      <c r="U226" s="215">
        <v>5</v>
      </c>
      <c r="V226" s="6"/>
      <c r="W226" s="6"/>
      <c r="X226" s="6"/>
      <c r="Y226" s="6"/>
      <c r="Z226" s="11">
        <f t="shared" si="47"/>
        <v>44233</v>
      </c>
      <c r="AA226" s="11"/>
      <c r="AB226" s="11"/>
      <c r="AC226" s="11"/>
      <c r="AD226" s="11">
        <f t="shared" si="48"/>
        <v>1572</v>
      </c>
      <c r="AE226" s="11">
        <f t="shared" si="43"/>
        <v>852</v>
      </c>
      <c r="AF226" s="11">
        <f t="shared" si="44"/>
        <v>5</v>
      </c>
      <c r="AG226" s="11">
        <f t="shared" si="37"/>
        <v>760.42857142857144</v>
      </c>
      <c r="AH226" s="11">
        <f t="shared" si="38"/>
        <v>9.1428571428571423</v>
      </c>
      <c r="AI226" s="6">
        <f t="shared" si="39"/>
        <v>1798.8855424448484</v>
      </c>
      <c r="AJ226" s="6">
        <f t="shared" si="45"/>
        <v>11798.885542444848</v>
      </c>
      <c r="AK226" s="6">
        <f t="shared" si="40"/>
        <v>75.884067556143691</v>
      </c>
      <c r="AL226" s="6">
        <f t="shared" si="46"/>
        <v>325.88406755614369</v>
      </c>
      <c r="AM226" s="2"/>
      <c r="AN226" s="2"/>
      <c r="AO226" s="2"/>
      <c r="AP226" s="2"/>
      <c r="AQ226" s="30">
        <f t="shared" si="41"/>
        <v>44022</v>
      </c>
    </row>
    <row r="227" spans="1:43">
      <c r="A227">
        <f>Calcs!A277</f>
        <v>254</v>
      </c>
      <c r="B227" s="30">
        <f>Calcs!B277</f>
        <v>44023</v>
      </c>
      <c r="C227" s="6">
        <f>MAX(1,Calcs!AM277)</f>
        <v>10961.295586938451</v>
      </c>
      <c r="D227" s="6">
        <f>MAX(1,Calcs!BA277)</f>
        <v>777.92126895446768</v>
      </c>
      <c r="E227" s="6">
        <f>MAX(1,Calcs!BB277)</f>
        <v>216826.15542421295</v>
      </c>
      <c r="F227" s="6">
        <f>MAX(1,Calcs!AZ277)</f>
        <v>46845.76535394336</v>
      </c>
      <c r="G227" s="6">
        <f t="shared" ref="G227:G290" si="50">IF($B227&gt;$AQ$847,G226,F227)</f>
        <v>46845.76535394336</v>
      </c>
      <c r="H227" s="6">
        <f>MAX(1,Calcs!AP277)</f>
        <v>10.716488652207611</v>
      </c>
      <c r="I227" s="6">
        <f>MAX(1,Calcs!AO277)</f>
        <v>1659.0976886412234</v>
      </c>
      <c r="J227" s="6">
        <f t="shared" ref="J227:J290" si="51">IF($B227&gt;$AQ$847,J226,I227)</f>
        <v>1659.0976886412234</v>
      </c>
      <c r="K227" s="6">
        <f>MAX(1,Calcs!BE277)</f>
        <v>1</v>
      </c>
      <c r="L227" s="6">
        <f>MAX(1,Calcs!BF277)</f>
        <v>1</v>
      </c>
      <c r="M227" s="33">
        <f>Calcs!G277</f>
        <v>1.1499999999999999</v>
      </c>
      <c r="N227" s="180">
        <f>Calcs!BI277</f>
        <v>0.97130471119694706</v>
      </c>
      <c r="O227" s="33">
        <f t="shared" si="42"/>
        <v>1.117000417876489</v>
      </c>
      <c r="P227" s="33"/>
      <c r="Q227" s="33"/>
      <c r="R227" s="33"/>
      <c r="S227" s="30">
        <f t="shared" si="49"/>
        <v>44023</v>
      </c>
      <c r="T227" s="215">
        <v>548</v>
      </c>
      <c r="U227" s="215">
        <v>7</v>
      </c>
      <c r="V227" s="6"/>
      <c r="W227" s="6"/>
      <c r="X227" s="6"/>
      <c r="Y227" s="6"/>
      <c r="Z227" s="11">
        <f t="shared" si="47"/>
        <v>44781</v>
      </c>
      <c r="AA227" s="11"/>
      <c r="AB227" s="11"/>
      <c r="AC227" s="11"/>
      <c r="AD227" s="11">
        <f t="shared" si="48"/>
        <v>1579</v>
      </c>
      <c r="AE227" s="11">
        <f t="shared" si="43"/>
        <v>548</v>
      </c>
      <c r="AF227" s="11">
        <f t="shared" si="44"/>
        <v>7</v>
      </c>
      <c r="AG227" s="11">
        <f t="shared" ref="AG227:AG290" si="52">MAX(1,(INDEX($Z$4:$Z$846,$A227-$A$4+1)-INDEX($Z$4:$Z$846,$A227-$A$4+1-$AG$1))/$AG$1)</f>
        <v>803.85714285714289</v>
      </c>
      <c r="AH227" s="11">
        <f t="shared" ref="AH227:AH290" si="53">MAX(1,(INDEX($AD$4:$AD$846,$A227-$A$4+1)-INDEX($AD$4:$AD$846,$A227-$A$4+1-$AG$1))/$AG$1)</f>
        <v>9.5714285714285712</v>
      </c>
      <c r="AI227" s="6">
        <f t="shared" ref="AI227:AI290" si="54">IF(T227&gt;0,F227-Z227,0)</f>
        <v>2064.7653539433595</v>
      </c>
      <c r="AJ227" s="6">
        <f t="shared" si="45"/>
        <v>12064.76535394336</v>
      </c>
      <c r="AK227" s="6">
        <f t="shared" ref="AK227:AK290" si="55">IF(U227&gt;0,I227-AD227,0)</f>
        <v>80.097688641223385</v>
      </c>
      <c r="AL227" s="6">
        <f t="shared" si="46"/>
        <v>330.09768864122339</v>
      </c>
      <c r="AM227" s="2"/>
      <c r="AN227" s="2"/>
      <c r="AO227" s="2"/>
      <c r="AP227" s="2"/>
      <c r="AQ227" s="30">
        <f t="shared" ref="AQ227:AQ290" si="56">IF(T227=0,AQ226,S227)</f>
        <v>44023</v>
      </c>
    </row>
    <row r="228" spans="1:43">
      <c r="A228">
        <f>Calcs!A278</f>
        <v>255</v>
      </c>
      <c r="B228" s="30">
        <f>Calcs!B278</f>
        <v>44024</v>
      </c>
      <c r="C228" s="6">
        <f>MAX(1,Calcs!AM278)</f>
        <v>11128.304282776999</v>
      </c>
      <c r="D228" s="6">
        <f>MAX(1,Calcs!BA278)</f>
        <v>789.85543234661395</v>
      </c>
      <c r="E228" s="6">
        <f>MAX(1,Calcs!BB278)</f>
        <v>218403.94693614802</v>
      </c>
      <c r="F228" s="6">
        <f>MAX(1,Calcs!AZ278)</f>
        <v>47672.061873838538</v>
      </c>
      <c r="G228" s="6">
        <f t="shared" si="50"/>
        <v>47672.061873838538</v>
      </c>
      <c r="H228" s="6">
        <f>MAX(1,Calcs!AP278)</f>
        <v>10.881473720462768</v>
      </c>
      <c r="I228" s="6">
        <f>MAX(1,Calcs!AO278)</f>
        <v>1670.4830241083091</v>
      </c>
      <c r="J228" s="6">
        <f t="shared" si="51"/>
        <v>1670.4830241083091</v>
      </c>
      <c r="K228" s="6">
        <f>MAX(1,Calcs!BE278)</f>
        <v>1</v>
      </c>
      <c r="L228" s="6">
        <f>MAX(1,Calcs!BF278)</f>
        <v>1</v>
      </c>
      <c r="M228" s="33">
        <f>Calcs!G278</f>
        <v>1.1499999999999999</v>
      </c>
      <c r="N228" s="180">
        <f>Calcs!BI278</f>
        <v>0.9710957669409751</v>
      </c>
      <c r="O228" s="33">
        <f t="shared" ref="O228:O291" si="57">M228*N228</f>
        <v>1.1167601319821212</v>
      </c>
      <c r="P228" s="33"/>
      <c r="Q228" s="33"/>
      <c r="R228" s="33"/>
      <c r="S228" s="30">
        <f t="shared" si="49"/>
        <v>44024</v>
      </c>
      <c r="T228" s="215">
        <v>345</v>
      </c>
      <c r="U228" s="215">
        <v>11</v>
      </c>
      <c r="V228" s="6"/>
      <c r="W228" s="6"/>
      <c r="X228" s="6"/>
      <c r="Y228" s="6"/>
      <c r="Z228" s="11">
        <f t="shared" si="47"/>
        <v>45126</v>
      </c>
      <c r="AA228" s="11"/>
      <c r="AB228" s="11"/>
      <c r="AC228" s="11"/>
      <c r="AD228" s="11">
        <f t="shared" si="48"/>
        <v>1590</v>
      </c>
      <c r="AE228" s="11">
        <f t="shared" ref="AE228:AE291" si="58">MAX(1,T228)</f>
        <v>345</v>
      </c>
      <c r="AF228" s="11">
        <f t="shared" ref="AF228:AF291" si="59">MAX(1,U228)</f>
        <v>11</v>
      </c>
      <c r="AG228" s="11">
        <f t="shared" si="52"/>
        <v>808.57142857142856</v>
      </c>
      <c r="AH228" s="11">
        <f t="shared" si="53"/>
        <v>9.8571428571428577</v>
      </c>
      <c r="AI228" s="6">
        <f t="shared" si="54"/>
        <v>2546.0618738385383</v>
      </c>
      <c r="AJ228" s="6">
        <f t="shared" ref="AJ228:AJ291" si="60">MAX(1,AI228+AJ$3)</f>
        <v>12546.061873838538</v>
      </c>
      <c r="AK228" s="6">
        <f t="shared" si="55"/>
        <v>80.48302410830911</v>
      </c>
      <c r="AL228" s="6">
        <f t="shared" ref="AL228:AL291" si="61">MAX(1,AK228+AL$3)</f>
        <v>330.48302410830911</v>
      </c>
      <c r="AM228" s="2"/>
      <c r="AN228" s="2"/>
      <c r="AO228" s="2"/>
      <c r="AP228" s="2"/>
      <c r="AQ228" s="30">
        <f t="shared" si="56"/>
        <v>44024</v>
      </c>
    </row>
    <row r="229" spans="1:43">
      <c r="A229">
        <f>Calcs!A279</f>
        <v>256</v>
      </c>
      <c r="B229" s="30">
        <f>Calcs!B279</f>
        <v>44025</v>
      </c>
      <c r="C229" s="6">
        <f>MAX(1,Calcs!AM279)</f>
        <v>11297.519791165794</v>
      </c>
      <c r="D229" s="6">
        <f>MAX(1,Calcs!BA279)</f>
        <v>801.94996017749088</v>
      </c>
      <c r="E229" s="6">
        <f>MAX(1,Calcs!BB279)</f>
        <v>220005.56167102655</v>
      </c>
      <c r="F229" s="6">
        <f>MAX(1,Calcs!AZ279)</f>
        <v>48510.939709130122</v>
      </c>
      <c r="G229" s="6">
        <f t="shared" si="50"/>
        <v>48510.939709130122</v>
      </c>
      <c r="H229" s="6">
        <f>MAX(1,Calcs!AP279)</f>
        <v>11.048695609485094</v>
      </c>
      <c r="I229" s="6">
        <f>MAX(1,Calcs!AO279)</f>
        <v>1682.0423714655365</v>
      </c>
      <c r="J229" s="6">
        <f t="shared" si="51"/>
        <v>1682.0423714655365</v>
      </c>
      <c r="K229" s="6">
        <f>MAX(1,Calcs!BE279)</f>
        <v>1</v>
      </c>
      <c r="L229" s="6">
        <f>MAX(1,Calcs!BF279)</f>
        <v>1</v>
      </c>
      <c r="M229" s="33">
        <f>Calcs!G279</f>
        <v>1.1499999999999999</v>
      </c>
      <c r="N229" s="180">
        <f>Calcs!BI279</f>
        <v>0.97088366743938304</v>
      </c>
      <c r="O229" s="33">
        <f t="shared" si="57"/>
        <v>1.1165162175552905</v>
      </c>
      <c r="P229" s="33"/>
      <c r="Q229" s="33"/>
      <c r="R229" s="33"/>
      <c r="S229" s="30">
        <f t="shared" si="49"/>
        <v>44025</v>
      </c>
      <c r="T229" s="215">
        <v>1103</v>
      </c>
      <c r="U229" s="215">
        <v>21</v>
      </c>
      <c r="V229" s="6"/>
      <c r="W229" s="6"/>
      <c r="X229" s="6"/>
      <c r="Y229" s="6"/>
      <c r="Z229" s="11">
        <f t="shared" si="47"/>
        <v>46229</v>
      </c>
      <c r="AA229" s="11"/>
      <c r="AB229" s="11"/>
      <c r="AC229" s="11"/>
      <c r="AD229" s="11">
        <f t="shared" si="48"/>
        <v>1611</v>
      </c>
      <c r="AE229" s="11">
        <f t="shared" si="58"/>
        <v>1103</v>
      </c>
      <c r="AF229" s="11">
        <f t="shared" si="59"/>
        <v>21</v>
      </c>
      <c r="AG229" s="11">
        <f t="shared" si="52"/>
        <v>824.28571428571433</v>
      </c>
      <c r="AH229" s="11">
        <f t="shared" si="53"/>
        <v>11.428571428571429</v>
      </c>
      <c r="AI229" s="6">
        <f t="shared" si="54"/>
        <v>2281.9397091301216</v>
      </c>
      <c r="AJ229" s="6">
        <f t="shared" si="60"/>
        <v>12281.939709130122</v>
      </c>
      <c r="AK229" s="6">
        <f t="shared" si="55"/>
        <v>71.042371465536462</v>
      </c>
      <c r="AL229" s="6">
        <f t="shared" si="61"/>
        <v>321.04237146553646</v>
      </c>
      <c r="AM229" s="2"/>
      <c r="AN229" s="2"/>
      <c r="AO229" s="2"/>
      <c r="AP229" s="2"/>
      <c r="AQ229" s="30">
        <f t="shared" si="56"/>
        <v>44025</v>
      </c>
    </row>
    <row r="230" spans="1:43">
      <c r="A230">
        <f>Calcs!A280</f>
        <v>257</v>
      </c>
      <c r="B230" s="30">
        <f>Calcs!B280</f>
        <v>44026</v>
      </c>
      <c r="C230" s="6">
        <f>MAX(1,Calcs!AM280)</f>
        <v>11468.960260974509</v>
      </c>
      <c r="D230" s="6">
        <f>MAX(1,Calcs!BA280)</f>
        <v>814.20625085592781</v>
      </c>
      <c r="E230" s="6">
        <f>MAX(1,Calcs!BB280)</f>
        <v>221631.3073510408</v>
      </c>
      <c r="F230" s="6">
        <f>MAX(1,Calcs!AZ280)</f>
        <v>49362.56480932625</v>
      </c>
      <c r="G230" s="6">
        <f t="shared" si="50"/>
        <v>49362.56480932625</v>
      </c>
      <c r="H230" s="6">
        <f>MAX(1,Calcs!AP280)</f>
        <v>11.218174376452193</v>
      </c>
      <c r="I230" s="6">
        <f>MAX(1,Calcs!AO280)</f>
        <v>1693.7780482252476</v>
      </c>
      <c r="J230" s="6">
        <f t="shared" si="51"/>
        <v>1693.7780482252476</v>
      </c>
      <c r="K230" s="6">
        <f>MAX(1,Calcs!BE280)</f>
        <v>1</v>
      </c>
      <c r="L230" s="6">
        <f>MAX(1,Calcs!BF280)</f>
        <v>1</v>
      </c>
      <c r="M230" s="33">
        <f>Calcs!G280</f>
        <v>1.1499999999999999</v>
      </c>
      <c r="N230" s="180">
        <f>Calcs!BI280</f>
        <v>0.97066837192392441</v>
      </c>
      <c r="O230" s="33">
        <f t="shared" si="57"/>
        <v>1.1162686277125129</v>
      </c>
      <c r="P230" s="33"/>
      <c r="Q230" s="33"/>
      <c r="R230" s="33"/>
      <c r="S230" s="30">
        <f t="shared" si="49"/>
        <v>44026</v>
      </c>
      <c r="T230" s="215">
        <v>973</v>
      </c>
      <c r="U230" s="215">
        <v>11</v>
      </c>
      <c r="V230" s="6"/>
      <c r="W230" s="6"/>
      <c r="X230" s="6"/>
      <c r="Y230" s="6"/>
      <c r="Z230" s="11">
        <f t="shared" si="47"/>
        <v>47202</v>
      </c>
      <c r="AA230" s="11"/>
      <c r="AB230" s="11"/>
      <c r="AC230" s="11"/>
      <c r="AD230" s="11">
        <f t="shared" si="48"/>
        <v>1622</v>
      </c>
      <c r="AE230" s="11">
        <f t="shared" si="58"/>
        <v>973</v>
      </c>
      <c r="AF230" s="11">
        <f t="shared" si="59"/>
        <v>11</v>
      </c>
      <c r="AG230" s="11">
        <f t="shared" si="52"/>
        <v>810</v>
      </c>
      <c r="AH230" s="11">
        <f t="shared" si="53"/>
        <v>11.142857142857142</v>
      </c>
      <c r="AI230" s="6">
        <f t="shared" si="54"/>
        <v>2160.5648093262498</v>
      </c>
      <c r="AJ230" s="6">
        <f t="shared" si="60"/>
        <v>12160.56480932625</v>
      </c>
      <c r="AK230" s="6">
        <f t="shared" si="55"/>
        <v>71.77804822524763</v>
      </c>
      <c r="AL230" s="6">
        <f t="shared" si="61"/>
        <v>321.77804822524763</v>
      </c>
      <c r="AM230" s="2"/>
      <c r="AN230" s="2"/>
      <c r="AO230" s="2"/>
      <c r="AP230" s="2"/>
      <c r="AQ230" s="30">
        <f t="shared" si="56"/>
        <v>44026</v>
      </c>
    </row>
    <row r="231" spans="1:43">
      <c r="A231">
        <f>Calcs!A281</f>
        <v>258</v>
      </c>
      <c r="B231" s="30">
        <f>Calcs!B281</f>
        <v>44027</v>
      </c>
      <c r="C231" s="6">
        <f>MAX(1,Calcs!AM281)</f>
        <v>11642.643489290898</v>
      </c>
      <c r="D231" s="6">
        <f>MAX(1,Calcs!BA281)</f>
        <v>826.62570978427743</v>
      </c>
      <c r="E231" s="6">
        <f>MAX(1,Calcs!BB281)</f>
        <v>223281.49397085415</v>
      </c>
      <c r="F231" s="6">
        <f>MAX(1,Calcs!AZ281)</f>
        <v>50227.104461892122</v>
      </c>
      <c r="G231" s="6">
        <f t="shared" si="50"/>
        <v>50227.104461892122</v>
      </c>
      <c r="H231" s="6">
        <f>MAX(1,Calcs!AP281)</f>
        <v>11.38992981944898</v>
      </c>
      <c r="I231" s="6">
        <f>MAX(1,Calcs!AO281)</f>
        <v>1705.6923912488226</v>
      </c>
      <c r="J231" s="6">
        <f t="shared" si="51"/>
        <v>1705.6923912488226</v>
      </c>
      <c r="K231" s="6">
        <f>MAX(1,Calcs!BE281)</f>
        <v>1</v>
      </c>
      <c r="L231" s="6">
        <f>MAX(1,Calcs!BF281)</f>
        <v>1</v>
      </c>
      <c r="M231" s="33">
        <f>Calcs!G281</f>
        <v>1.1499999999999999</v>
      </c>
      <c r="N231" s="180">
        <f>Calcs!BI281</f>
        <v>0.97044983932482309</v>
      </c>
      <c r="O231" s="33">
        <f t="shared" si="57"/>
        <v>1.1160173152235464</v>
      </c>
      <c r="P231" s="33"/>
      <c r="Q231" s="33"/>
      <c r="R231" s="33"/>
      <c r="S231" s="30">
        <f t="shared" si="49"/>
        <v>44027</v>
      </c>
      <c r="T231" s="215">
        <v>1005</v>
      </c>
      <c r="U231" s="215">
        <v>10</v>
      </c>
      <c r="V231" s="6"/>
      <c r="W231" s="6"/>
      <c r="X231" s="6"/>
      <c r="Y231" s="6"/>
      <c r="Z231" s="11">
        <f t="shared" si="47"/>
        <v>48207</v>
      </c>
      <c r="AA231" s="11"/>
      <c r="AB231" s="11"/>
      <c r="AC231" s="11"/>
      <c r="AD231" s="11">
        <f t="shared" si="48"/>
        <v>1632</v>
      </c>
      <c r="AE231" s="11">
        <f t="shared" si="58"/>
        <v>1005</v>
      </c>
      <c r="AF231" s="11">
        <f t="shared" si="59"/>
        <v>10</v>
      </c>
      <c r="AG231" s="11">
        <f t="shared" si="52"/>
        <v>814</v>
      </c>
      <c r="AH231" s="11">
        <f t="shared" si="53"/>
        <v>11.428571428571429</v>
      </c>
      <c r="AI231" s="6">
        <f t="shared" si="54"/>
        <v>2020.1044618921223</v>
      </c>
      <c r="AJ231" s="6">
        <f t="shared" si="60"/>
        <v>12020.104461892122</v>
      </c>
      <c r="AK231" s="6">
        <f t="shared" si="55"/>
        <v>73.69239124882256</v>
      </c>
      <c r="AL231" s="6">
        <f t="shared" si="61"/>
        <v>323.69239124882256</v>
      </c>
      <c r="AM231" s="2"/>
      <c r="AN231" s="2"/>
      <c r="AO231" s="2"/>
      <c r="AP231" s="2"/>
      <c r="AQ231" s="30">
        <f t="shared" si="56"/>
        <v>44027</v>
      </c>
    </row>
    <row r="232" spans="1:43">
      <c r="A232">
        <f>Calcs!A282</f>
        <v>259</v>
      </c>
      <c r="B232" s="30">
        <f>Calcs!B282</f>
        <v>44028</v>
      </c>
      <c r="C232" s="6">
        <f>MAX(1,Calcs!AM282)</f>
        <v>11618.543763224892</v>
      </c>
      <c r="D232" s="6">
        <f>MAX(1,Calcs!BA282)</f>
        <v>839.20972821287125</v>
      </c>
      <c r="E232" s="6">
        <f>MAX(1,Calcs!BB282)</f>
        <v>224756.39053288661</v>
      </c>
      <c r="F232" s="6">
        <f>MAX(1,Calcs!AZ282)</f>
        <v>51104.727296372359</v>
      </c>
      <c r="G232" s="6">
        <f t="shared" si="50"/>
        <v>51104.727296372359</v>
      </c>
      <c r="H232" s="6">
        <f>MAX(1,Calcs!AP282)</f>
        <v>11.563981760956624</v>
      </c>
      <c r="I232" s="6">
        <f>MAX(1,Calcs!AO282)</f>
        <v>1717.7877564057653</v>
      </c>
      <c r="J232" s="6">
        <f t="shared" si="51"/>
        <v>1717.7877564057653</v>
      </c>
      <c r="K232" s="6">
        <f>MAX(1,Calcs!BE282)</f>
        <v>1</v>
      </c>
      <c r="L232" s="6">
        <f>MAX(1,Calcs!BF282)</f>
        <v>1</v>
      </c>
      <c r="M232" s="33">
        <f>Calcs!G282</f>
        <v>0.92</v>
      </c>
      <c r="N232" s="180">
        <f>Calcs!BI282</f>
        <v>0.97025470681641068</v>
      </c>
      <c r="O232" s="33">
        <f t="shared" si="57"/>
        <v>0.89263433027109784</v>
      </c>
      <c r="P232" s="33"/>
      <c r="Q232" s="33"/>
      <c r="R232" s="33"/>
      <c r="S232" s="30">
        <f t="shared" si="49"/>
        <v>44028</v>
      </c>
      <c r="T232" s="215">
        <v>873</v>
      </c>
      <c r="U232" s="215">
        <v>11</v>
      </c>
      <c r="V232" s="6"/>
      <c r="W232" s="6"/>
      <c r="X232" s="6"/>
      <c r="Y232" s="6"/>
      <c r="Z232" s="11">
        <f t="shared" si="47"/>
        <v>49080</v>
      </c>
      <c r="AA232" s="11"/>
      <c r="AB232" s="11"/>
      <c r="AC232" s="11"/>
      <c r="AD232" s="11">
        <f t="shared" si="48"/>
        <v>1643</v>
      </c>
      <c r="AE232" s="11">
        <f t="shared" si="58"/>
        <v>873</v>
      </c>
      <c r="AF232" s="11">
        <f t="shared" si="59"/>
        <v>11</v>
      </c>
      <c r="AG232" s="11">
        <f t="shared" si="52"/>
        <v>814.14285714285711</v>
      </c>
      <c r="AH232" s="11">
        <f t="shared" si="53"/>
        <v>10.857142857142858</v>
      </c>
      <c r="AI232" s="6">
        <f t="shared" si="54"/>
        <v>2024.727296372359</v>
      </c>
      <c r="AJ232" s="6">
        <f t="shared" si="60"/>
        <v>12024.727296372359</v>
      </c>
      <c r="AK232" s="6">
        <f t="shared" si="55"/>
        <v>74.787756405765322</v>
      </c>
      <c r="AL232" s="6">
        <f t="shared" si="61"/>
        <v>324.78775640576532</v>
      </c>
      <c r="AM232" s="2"/>
      <c r="AN232" s="2"/>
      <c r="AO232" s="2"/>
      <c r="AP232" s="2"/>
      <c r="AQ232" s="30">
        <f t="shared" si="56"/>
        <v>44028</v>
      </c>
    </row>
    <row r="233" spans="1:43">
      <c r="A233">
        <f>Calcs!A283</f>
        <v>260</v>
      </c>
      <c r="B233" s="30">
        <f>Calcs!B283</f>
        <v>44029</v>
      </c>
      <c r="C233" s="6">
        <f>MAX(1,Calcs!AM283)</f>
        <v>11566.977839641098</v>
      </c>
      <c r="D233" s="6">
        <f>MAX(1,Calcs!BA283)</f>
        <v>851.95967476763531</v>
      </c>
      <c r="E233" s="6">
        <f>MAX(1,Calcs!BB283)</f>
        <v>226226.61092627305</v>
      </c>
      <c r="F233" s="6">
        <f>MAX(1,Calcs!AZ283)</f>
        <v>51995.603265818296</v>
      </c>
      <c r="G233" s="6">
        <f t="shared" si="50"/>
        <v>51995.603265818296</v>
      </c>
      <c r="H233" s="6">
        <f>MAX(1,Calcs!AP283)</f>
        <v>11.740350138377185</v>
      </c>
      <c r="I233" s="6">
        <f>MAX(1,Calcs!AO283)</f>
        <v>1730.066518524784</v>
      </c>
      <c r="J233" s="6">
        <f t="shared" si="51"/>
        <v>1730.066518524784</v>
      </c>
      <c r="K233" s="6">
        <f>MAX(1,Calcs!BE283)</f>
        <v>1</v>
      </c>
      <c r="L233" s="6">
        <f>MAX(1,Calcs!BF283)</f>
        <v>1</v>
      </c>
      <c r="M233" s="33">
        <f>Calcs!G283</f>
        <v>0.92</v>
      </c>
      <c r="N233" s="180">
        <f>Calcs!BI283</f>
        <v>0.97006022103774658</v>
      </c>
      <c r="O233" s="33">
        <f t="shared" si="57"/>
        <v>0.89245540335472695</v>
      </c>
      <c r="P233" s="33"/>
      <c r="Q233" s="33"/>
      <c r="R233" s="33"/>
      <c r="S233" s="30">
        <f t="shared" si="49"/>
        <v>44029</v>
      </c>
      <c r="T233" s="215">
        <v>906</v>
      </c>
      <c r="U233" s="215">
        <v>25</v>
      </c>
      <c r="V233" s="6"/>
      <c r="W233" s="6"/>
      <c r="X233" s="6"/>
      <c r="Y233" s="6"/>
      <c r="Z233" s="11">
        <f t="shared" si="47"/>
        <v>49986</v>
      </c>
      <c r="AA233" s="11"/>
      <c r="AB233" s="11"/>
      <c r="AC233" s="11"/>
      <c r="AD233" s="11">
        <f t="shared" si="48"/>
        <v>1668</v>
      </c>
      <c r="AE233" s="11">
        <f t="shared" si="58"/>
        <v>906</v>
      </c>
      <c r="AF233" s="11">
        <f t="shared" si="59"/>
        <v>25</v>
      </c>
      <c r="AG233" s="11">
        <f t="shared" si="52"/>
        <v>821.85714285714289</v>
      </c>
      <c r="AH233" s="11">
        <f t="shared" si="53"/>
        <v>13.714285714285714</v>
      </c>
      <c r="AI233" s="6">
        <f t="shared" si="54"/>
        <v>2009.6032658182958</v>
      </c>
      <c r="AJ233" s="6">
        <f t="shared" si="60"/>
        <v>12009.603265818296</v>
      </c>
      <c r="AK233" s="6">
        <f t="shared" si="55"/>
        <v>62.066518524783987</v>
      </c>
      <c r="AL233" s="6">
        <f t="shared" si="61"/>
        <v>312.06651852478399</v>
      </c>
      <c r="AM233" s="2"/>
      <c r="AN233" s="2"/>
      <c r="AO233" s="2"/>
      <c r="AP233" s="2"/>
      <c r="AQ233" s="30">
        <f t="shared" si="56"/>
        <v>44029</v>
      </c>
    </row>
    <row r="234" spans="1:43">
      <c r="A234">
        <f>Calcs!A284</f>
        <v>261</v>
      </c>
      <c r="B234" s="30">
        <f>Calcs!B284</f>
        <v>44030</v>
      </c>
      <c r="C234" s="6">
        <f>MAX(1,Calcs!AM284)</f>
        <v>11483.955742891061</v>
      </c>
      <c r="D234" s="6">
        <f>MAX(1,Calcs!BA284)</f>
        <v>864.87689499755231</v>
      </c>
      <c r="E234" s="6">
        <f>MAX(1,Calcs!BB284)</f>
        <v>227688.46464275764</v>
      </c>
      <c r="F234" s="6">
        <f>MAX(1,Calcs!AZ284)</f>
        <v>52899.903618926226</v>
      </c>
      <c r="G234" s="6">
        <f t="shared" si="50"/>
        <v>52899.903618926226</v>
      </c>
      <c r="H234" s="6">
        <f>MAX(1,Calcs!AP284)</f>
        <v>11.919054689692498</v>
      </c>
      <c r="I234" s="6">
        <f>MAX(1,Calcs!AO284)</f>
        <v>1742.5310714690709</v>
      </c>
      <c r="J234" s="6">
        <f t="shared" si="51"/>
        <v>1742.5310714690709</v>
      </c>
      <c r="K234" s="6">
        <f>MAX(1,Calcs!BE284)</f>
        <v>1</v>
      </c>
      <c r="L234" s="6">
        <f>MAX(1,Calcs!BF284)</f>
        <v>1</v>
      </c>
      <c r="M234" s="33">
        <f>Calcs!G284</f>
        <v>0.92</v>
      </c>
      <c r="N234" s="180">
        <f>Calcs!BI284</f>
        <v>0.96986687446949293</v>
      </c>
      <c r="O234" s="33">
        <f t="shared" si="57"/>
        <v>0.89227752451193354</v>
      </c>
      <c r="P234" s="33"/>
      <c r="Q234" s="33"/>
      <c r="R234" s="33"/>
      <c r="S234" s="30">
        <f t="shared" si="49"/>
        <v>44030</v>
      </c>
      <c r="T234" s="215">
        <v>539</v>
      </c>
      <c r="U234" s="215">
        <v>11</v>
      </c>
      <c r="V234" s="6"/>
      <c r="W234" s="6"/>
      <c r="X234" s="6"/>
      <c r="Y234" s="6"/>
      <c r="Z234" s="11">
        <f t="shared" ref="Z234:Z297" si="62">IF(T234&lt;0,1,Z233+T234)</f>
        <v>50525</v>
      </c>
      <c r="AA234" s="11"/>
      <c r="AB234" s="11"/>
      <c r="AC234" s="11"/>
      <c r="AD234" s="11">
        <f t="shared" ref="AD234:AD297" si="63">IF(U234&lt;0,1,AD233+U234)</f>
        <v>1679</v>
      </c>
      <c r="AE234" s="11">
        <f t="shared" si="58"/>
        <v>539</v>
      </c>
      <c r="AF234" s="11">
        <f t="shared" si="59"/>
        <v>11</v>
      </c>
      <c r="AG234" s="11">
        <f t="shared" si="52"/>
        <v>820.57142857142856</v>
      </c>
      <c r="AH234" s="11">
        <f t="shared" si="53"/>
        <v>14.285714285714286</v>
      </c>
      <c r="AI234" s="6">
        <f t="shared" si="54"/>
        <v>2374.903618926226</v>
      </c>
      <c r="AJ234" s="6">
        <f t="shared" si="60"/>
        <v>12374.903618926226</v>
      </c>
      <c r="AK234" s="6">
        <f t="shared" si="55"/>
        <v>63.531071469070866</v>
      </c>
      <c r="AL234" s="6">
        <f t="shared" si="61"/>
        <v>313.53107146907087</v>
      </c>
      <c r="AM234" s="2"/>
      <c r="AN234" s="2"/>
      <c r="AO234" s="2"/>
      <c r="AP234" s="2"/>
      <c r="AQ234" s="30">
        <f t="shared" si="56"/>
        <v>44030</v>
      </c>
    </row>
    <row r="235" spans="1:43">
      <c r="A235">
        <f>Calcs!A285</f>
        <v>262</v>
      </c>
      <c r="B235" s="30">
        <f>Calcs!B285</f>
        <v>44031</v>
      </c>
      <c r="C235" s="6">
        <f>MAX(1,Calcs!AM285)</f>
        <v>11364.952877136788</v>
      </c>
      <c r="D235" s="6">
        <f>MAX(1,Calcs!BA285)</f>
        <v>877.96271394555936</v>
      </c>
      <c r="E235" s="6">
        <f>MAX(1,Calcs!BB285)</f>
        <v>229137.72895083908</v>
      </c>
      <c r="F235" s="6">
        <f>MAX(1,Calcs!AZ285)</f>
        <v>53817.800871457453</v>
      </c>
      <c r="G235" s="6">
        <f t="shared" si="50"/>
        <v>53817.800871457453</v>
      </c>
      <c r="H235" s="6">
        <f>MAX(1,Calcs!AP285)</f>
        <v>12.10011482375746</v>
      </c>
      <c r="I235" s="6">
        <f>MAX(1,Calcs!AO285)</f>
        <v>1755.1838278746113</v>
      </c>
      <c r="J235" s="6">
        <f t="shared" si="51"/>
        <v>1755.1838278746113</v>
      </c>
      <c r="K235" s="6">
        <f>MAX(1,Calcs!BE285)</f>
        <v>1</v>
      </c>
      <c r="L235" s="6">
        <f>MAX(1,Calcs!BF285)</f>
        <v>1</v>
      </c>
      <c r="M235" s="33">
        <f>Calcs!G285</f>
        <v>0.92</v>
      </c>
      <c r="N235" s="180">
        <f>Calcs!BI285</f>
        <v>0.96967523057762206</v>
      </c>
      <c r="O235" s="33">
        <f t="shared" si="57"/>
        <v>0.89210121213141236</v>
      </c>
      <c r="P235" s="33"/>
      <c r="Q235" s="33"/>
      <c r="R235" s="33"/>
      <c r="S235" s="30">
        <f t="shared" si="49"/>
        <v>44031</v>
      </c>
      <c r="T235" s="215">
        <v>346</v>
      </c>
      <c r="U235" s="215">
        <v>15</v>
      </c>
      <c r="V235" s="6"/>
      <c r="W235" s="6"/>
      <c r="X235" s="6"/>
      <c r="Y235" s="6"/>
      <c r="Z235" s="11">
        <f t="shared" si="62"/>
        <v>50871</v>
      </c>
      <c r="AA235" s="11"/>
      <c r="AB235" s="11"/>
      <c r="AC235" s="11"/>
      <c r="AD235" s="11">
        <f t="shared" si="63"/>
        <v>1694</v>
      </c>
      <c r="AE235" s="11">
        <f t="shared" si="58"/>
        <v>346</v>
      </c>
      <c r="AF235" s="11">
        <f t="shared" si="59"/>
        <v>15</v>
      </c>
      <c r="AG235" s="11">
        <f t="shared" si="52"/>
        <v>820.71428571428567</v>
      </c>
      <c r="AH235" s="11">
        <f t="shared" si="53"/>
        <v>14.857142857142858</v>
      </c>
      <c r="AI235" s="6">
        <f t="shared" si="54"/>
        <v>2946.8008714574535</v>
      </c>
      <c r="AJ235" s="6">
        <f t="shared" si="60"/>
        <v>12946.800871457453</v>
      </c>
      <c r="AK235" s="6">
        <f t="shared" si="55"/>
        <v>61.183827874611325</v>
      </c>
      <c r="AL235" s="6">
        <f t="shared" si="61"/>
        <v>311.18382787461132</v>
      </c>
      <c r="AM235" s="2"/>
      <c r="AN235" s="2"/>
      <c r="AO235" s="2"/>
      <c r="AP235" s="2"/>
      <c r="AQ235" s="30">
        <f t="shared" si="56"/>
        <v>44031</v>
      </c>
    </row>
    <row r="236" spans="1:43">
      <c r="A236">
        <f>Calcs!A286</f>
        <v>263</v>
      </c>
      <c r="B236" s="30">
        <f>Calcs!B286</f>
        <v>44032</v>
      </c>
      <c r="C236" s="6">
        <f>MAX(1,Calcs!AM286)</f>
        <v>11204.83879501312</v>
      </c>
      <c r="D236" s="6">
        <f>MAX(1,Calcs!BA286)</f>
        <v>875.67222295420652</v>
      </c>
      <c r="E236" s="6">
        <f>MAX(1,Calcs!BB286)</f>
        <v>230569.57766122997</v>
      </c>
      <c r="F236" s="6">
        <f>MAX(1,Calcs!AZ286)</f>
        <v>54640.645269809567</v>
      </c>
      <c r="G236" s="6">
        <f t="shared" si="50"/>
        <v>54640.645269809567</v>
      </c>
      <c r="H236" s="6">
        <f>MAX(1,Calcs!AP286)</f>
        <v>12.283549611598184</v>
      </c>
      <c r="I236" s="6">
        <f>MAX(1,Calcs!AO286)</f>
        <v>1768.0272187467237</v>
      </c>
      <c r="J236" s="6">
        <f t="shared" si="51"/>
        <v>1768.0272187467237</v>
      </c>
      <c r="K236" s="6">
        <f>MAX(1,Calcs!BE286)</f>
        <v>1</v>
      </c>
      <c r="L236" s="6">
        <f>MAX(1,Calcs!BF286)</f>
        <v>1</v>
      </c>
      <c r="M236" s="33">
        <f>Calcs!G286</f>
        <v>0.92</v>
      </c>
      <c r="N236" s="180">
        <f>Calcs!BI286</f>
        <v>0.96948593331427535</v>
      </c>
      <c r="O236" s="33">
        <f t="shared" si="57"/>
        <v>0.89192705864913335</v>
      </c>
      <c r="P236" s="33"/>
      <c r="Q236" s="33"/>
      <c r="R236" s="33"/>
      <c r="S236" s="30">
        <f t="shared" si="49"/>
        <v>44032</v>
      </c>
      <c r="T236" s="215">
        <v>1003</v>
      </c>
      <c r="U236" s="215">
        <v>13</v>
      </c>
      <c r="V236" s="6"/>
      <c r="W236" s="6"/>
      <c r="X236" s="6"/>
      <c r="Y236" s="6"/>
      <c r="Z236" s="11">
        <f t="shared" si="62"/>
        <v>51874</v>
      </c>
      <c r="AA236" s="11"/>
      <c r="AB236" s="11"/>
      <c r="AC236" s="11"/>
      <c r="AD236" s="11">
        <f t="shared" si="63"/>
        <v>1707</v>
      </c>
      <c r="AE236" s="11">
        <f t="shared" si="58"/>
        <v>1003</v>
      </c>
      <c r="AF236" s="11">
        <f t="shared" si="59"/>
        <v>13</v>
      </c>
      <c r="AG236" s="11">
        <f t="shared" si="52"/>
        <v>806.42857142857144</v>
      </c>
      <c r="AH236" s="11">
        <f t="shared" si="53"/>
        <v>13.714285714285714</v>
      </c>
      <c r="AI236" s="6">
        <f t="shared" si="54"/>
        <v>2766.6452698095673</v>
      </c>
      <c r="AJ236" s="6">
        <f t="shared" si="60"/>
        <v>12766.645269809567</v>
      </c>
      <c r="AK236" s="6">
        <f t="shared" si="55"/>
        <v>61.027218746723747</v>
      </c>
      <c r="AL236" s="6">
        <f t="shared" si="61"/>
        <v>311.02721874672375</v>
      </c>
      <c r="AM236" s="2"/>
      <c r="AN236" s="2"/>
      <c r="AO236" s="2"/>
      <c r="AP236" s="2"/>
      <c r="AQ236" s="30">
        <f t="shared" si="56"/>
        <v>44032</v>
      </c>
    </row>
    <row r="237" spans="1:43">
      <c r="A237">
        <f>Calcs!A287</f>
        <v>264</v>
      </c>
      <c r="B237" s="30">
        <f>Calcs!B287</f>
        <v>44033</v>
      </c>
      <c r="C237" s="6">
        <f>MAX(1,Calcs!AM287)</f>
        <v>10997.796506832165</v>
      </c>
      <c r="D237" s="6">
        <f>MAX(1,Calcs!BA287)</f>
        <v>871.24141416996076</v>
      </c>
      <c r="E237" s="6">
        <f>MAX(1,Calcs!BB287)</f>
        <v>231978.50039531157</v>
      </c>
      <c r="F237" s="6">
        <f>MAX(1,Calcs!AZ287)</f>
        <v>55461.254708515975</v>
      </c>
      <c r="G237" s="6">
        <f t="shared" si="50"/>
        <v>55461.254708515975</v>
      </c>
      <c r="H237" s="6">
        <f>MAX(1,Calcs!AP287)</f>
        <v>12.46937783114309</v>
      </c>
      <c r="I237" s="6">
        <f>MAX(1,Calcs!AO287)</f>
        <v>1781.0636930432493</v>
      </c>
      <c r="J237" s="6">
        <f t="shared" si="51"/>
        <v>1781.0636930432493</v>
      </c>
      <c r="K237" s="6">
        <f>MAX(1,Calcs!BE287)</f>
        <v>1</v>
      </c>
      <c r="L237" s="6">
        <f>MAX(1,Calcs!BF287)</f>
        <v>1</v>
      </c>
      <c r="M237" s="33">
        <f>Calcs!G287</f>
        <v>0.92</v>
      </c>
      <c r="N237" s="180">
        <f>Calcs!BI287</f>
        <v>0.96929971788531932</v>
      </c>
      <c r="O237" s="33">
        <f t="shared" si="57"/>
        <v>0.89175574045449379</v>
      </c>
      <c r="P237" s="33"/>
      <c r="Q237" s="33"/>
      <c r="R237" s="33"/>
      <c r="S237" s="30">
        <f t="shared" si="49"/>
        <v>44033</v>
      </c>
      <c r="T237" s="215">
        <v>1104</v>
      </c>
      <c r="U237" s="215">
        <v>19</v>
      </c>
      <c r="V237" s="6"/>
      <c r="W237" s="6"/>
      <c r="X237" s="6"/>
      <c r="Y237" s="6"/>
      <c r="Z237" s="11">
        <f t="shared" si="62"/>
        <v>52978</v>
      </c>
      <c r="AA237" s="11"/>
      <c r="AB237" s="11"/>
      <c r="AC237" s="11"/>
      <c r="AD237" s="11">
        <f t="shared" si="63"/>
        <v>1726</v>
      </c>
      <c r="AE237" s="11">
        <f t="shared" si="58"/>
        <v>1104</v>
      </c>
      <c r="AF237" s="11">
        <f t="shared" si="59"/>
        <v>19</v>
      </c>
      <c r="AG237" s="11">
        <f t="shared" si="52"/>
        <v>825.14285714285711</v>
      </c>
      <c r="AH237" s="11">
        <f t="shared" si="53"/>
        <v>14.857142857142858</v>
      </c>
      <c r="AI237" s="6">
        <f t="shared" si="54"/>
        <v>2483.2547085159749</v>
      </c>
      <c r="AJ237" s="6">
        <f t="shared" si="60"/>
        <v>12483.254708515975</v>
      </c>
      <c r="AK237" s="6">
        <f t="shared" si="55"/>
        <v>55.063693043249259</v>
      </c>
      <c r="AL237" s="6">
        <f t="shared" si="61"/>
        <v>305.06369304324926</v>
      </c>
      <c r="AM237" s="2"/>
      <c r="AN237" s="2"/>
      <c r="AO237" s="2"/>
      <c r="AP237" s="2"/>
      <c r="AQ237" s="30">
        <f t="shared" si="56"/>
        <v>44033</v>
      </c>
    </row>
    <row r="238" spans="1:43">
      <c r="A238">
        <f>Calcs!A288</f>
        <v>265</v>
      </c>
      <c r="B238" s="30">
        <f>Calcs!B288</f>
        <v>44034</v>
      </c>
      <c r="C238" s="6">
        <f>MAX(1,Calcs!AM288)</f>
        <v>10738.81137984652</v>
      </c>
      <c r="D238" s="6">
        <f>MAX(1,Calcs!BA288)</f>
        <v>864.36015101786847</v>
      </c>
      <c r="E238" s="6">
        <f>MAX(1,Calcs!BB288)</f>
        <v>233358.21108657276</v>
      </c>
      <c r="F238" s="6">
        <f>MAX(1,Calcs!AZ288)</f>
        <v>56277.625519017201</v>
      </c>
      <c r="G238" s="6">
        <f t="shared" si="50"/>
        <v>56277.625519017201</v>
      </c>
      <c r="H238" s="6">
        <f>MAX(1,Calcs!AP288)</f>
        <v>12.43185494778332</v>
      </c>
      <c r="I238" s="6">
        <f>MAX(1,Calcs!AO288)</f>
        <v>1792.7153758833058</v>
      </c>
      <c r="J238" s="6">
        <f t="shared" si="51"/>
        <v>1792.7153758833058</v>
      </c>
      <c r="K238" s="6">
        <f>MAX(1,Calcs!BE288)</f>
        <v>1</v>
      </c>
      <c r="L238" s="6">
        <f>MAX(1,Calcs!BF288)</f>
        <v>1</v>
      </c>
      <c r="M238" s="33">
        <f>Calcs!G288</f>
        <v>0.92</v>
      </c>
      <c r="N238" s="180">
        <f>Calcs!BI288</f>
        <v>0.96911721870032375</v>
      </c>
      <c r="O238" s="33">
        <f t="shared" si="57"/>
        <v>0.8915878412042979</v>
      </c>
      <c r="P238" s="33"/>
      <c r="Q238" s="33"/>
      <c r="R238" s="33"/>
      <c r="S238" s="30">
        <f t="shared" si="49"/>
        <v>44034</v>
      </c>
      <c r="T238" s="215">
        <v>1035</v>
      </c>
      <c r="U238" s="215">
        <v>20</v>
      </c>
      <c r="V238" s="6"/>
      <c r="W238" s="6"/>
      <c r="X238" s="6"/>
      <c r="Y238" s="6"/>
      <c r="Z238" s="11">
        <f t="shared" si="62"/>
        <v>54013</v>
      </c>
      <c r="AA238" s="11"/>
      <c r="AB238" s="11"/>
      <c r="AC238" s="11"/>
      <c r="AD238" s="11">
        <f t="shared" si="63"/>
        <v>1746</v>
      </c>
      <c r="AE238" s="11">
        <f t="shared" si="58"/>
        <v>1035</v>
      </c>
      <c r="AF238" s="11">
        <f t="shared" si="59"/>
        <v>20</v>
      </c>
      <c r="AG238" s="11">
        <f t="shared" si="52"/>
        <v>829.42857142857144</v>
      </c>
      <c r="AH238" s="11">
        <f t="shared" si="53"/>
        <v>16.285714285714285</v>
      </c>
      <c r="AI238" s="6">
        <f t="shared" si="54"/>
        <v>2264.6255190172014</v>
      </c>
      <c r="AJ238" s="6">
        <f t="shared" si="60"/>
        <v>12264.625519017201</v>
      </c>
      <c r="AK238" s="6">
        <f t="shared" si="55"/>
        <v>46.715375883305796</v>
      </c>
      <c r="AL238" s="6">
        <f t="shared" si="61"/>
        <v>296.7153758833058</v>
      </c>
      <c r="AM238" s="2"/>
      <c r="AN238" s="2"/>
      <c r="AO238" s="2"/>
      <c r="AP238" s="2"/>
      <c r="AQ238" s="30">
        <f t="shared" si="56"/>
        <v>44034</v>
      </c>
    </row>
    <row r="239" spans="1:43">
      <c r="A239">
        <f>Calcs!A289</f>
        <v>266</v>
      </c>
      <c r="B239" s="30">
        <f>Calcs!B289</f>
        <v>44035</v>
      </c>
      <c r="C239" s="6">
        <f>MAX(1,Calcs!AM289)</f>
        <v>10612.129930111059</v>
      </c>
      <c r="D239" s="6">
        <f>MAX(1,Calcs!BA289)</f>
        <v>854.3109546050224</v>
      </c>
      <c r="E239" s="6">
        <f>MAX(1,Calcs!BB289)</f>
        <v>234702.57127534627</v>
      </c>
      <c r="F239" s="6">
        <f>MAX(1,Calcs!AZ289)</f>
        <v>57084.903978607515</v>
      </c>
      <c r="G239" s="6">
        <f t="shared" si="50"/>
        <v>57084.903978607515</v>
      </c>
      <c r="H239" s="6">
        <f>MAX(1,Calcs!AP289)</f>
        <v>12.36319436932763</v>
      </c>
      <c r="I239" s="6">
        <f>MAX(1,Calcs!AO289)</f>
        <v>1804.3301169910587</v>
      </c>
      <c r="J239" s="6">
        <f t="shared" si="51"/>
        <v>1804.3301169910587</v>
      </c>
      <c r="K239" s="6">
        <f>MAX(1,Calcs!BE289)</f>
        <v>1</v>
      </c>
      <c r="L239" s="6">
        <f>MAX(1,Calcs!BF289)</f>
        <v>1</v>
      </c>
      <c r="M239" s="33">
        <f>Calcs!G289</f>
        <v>0.92</v>
      </c>
      <c r="N239" s="180">
        <f>Calcs!BI289</f>
        <v>0.96893942870898886</v>
      </c>
      <c r="O239" s="33">
        <f t="shared" si="57"/>
        <v>0.89142427441226979</v>
      </c>
      <c r="P239" s="33"/>
      <c r="Q239" s="33"/>
      <c r="R239" s="33"/>
      <c r="S239" s="30">
        <f t="shared" si="49"/>
        <v>44035</v>
      </c>
      <c r="T239" s="215">
        <v>905</v>
      </c>
      <c r="U239" s="215">
        <v>12</v>
      </c>
      <c r="V239" s="6"/>
      <c r="W239" s="6"/>
      <c r="X239" s="6"/>
      <c r="Y239" s="6"/>
      <c r="Z239" s="11">
        <f t="shared" si="62"/>
        <v>54918</v>
      </c>
      <c r="AA239" s="11"/>
      <c r="AB239" s="11"/>
      <c r="AC239" s="11"/>
      <c r="AD239" s="11">
        <f t="shared" si="63"/>
        <v>1758</v>
      </c>
      <c r="AE239" s="11">
        <f t="shared" si="58"/>
        <v>905</v>
      </c>
      <c r="AF239" s="11">
        <f t="shared" si="59"/>
        <v>12</v>
      </c>
      <c r="AG239" s="11">
        <f t="shared" si="52"/>
        <v>834</v>
      </c>
      <c r="AH239" s="11">
        <f t="shared" si="53"/>
        <v>16.428571428571427</v>
      </c>
      <c r="AI239" s="6">
        <f t="shared" si="54"/>
        <v>2166.9039786075155</v>
      </c>
      <c r="AJ239" s="6">
        <f t="shared" si="60"/>
        <v>12166.903978607515</v>
      </c>
      <c r="AK239" s="6">
        <f t="shared" si="55"/>
        <v>46.33011699105873</v>
      </c>
      <c r="AL239" s="6">
        <f t="shared" si="61"/>
        <v>296.33011699105873</v>
      </c>
      <c r="AM239" s="2"/>
      <c r="AN239" s="2"/>
      <c r="AO239" s="2"/>
      <c r="AP239" s="2"/>
      <c r="AQ239" s="30">
        <f t="shared" si="56"/>
        <v>44035</v>
      </c>
    </row>
    <row r="240" spans="1:43">
      <c r="A240">
        <f>Calcs!A290</f>
        <v>267</v>
      </c>
      <c r="B240" s="30">
        <f>Calcs!B290</f>
        <v>44036</v>
      </c>
      <c r="C240" s="6">
        <f>MAX(1,Calcs!AM290)</f>
        <v>10471.786952203956</v>
      </c>
      <c r="D240" s="6">
        <f>MAX(1,Calcs!BA290)</f>
        <v>841.00646175388727</v>
      </c>
      <c r="E240" s="6">
        <f>MAX(1,Calcs!BB290)</f>
        <v>236029.3849435366</v>
      </c>
      <c r="F240" s="6">
        <f>MAX(1,Calcs!AZ290)</f>
        <v>57882.648498095507</v>
      </c>
      <c r="G240" s="6">
        <f t="shared" si="50"/>
        <v>57882.648498095507</v>
      </c>
      <c r="H240" s="6">
        <f>MAX(1,Calcs!AP290)</f>
        <v>12.258891832357579</v>
      </c>
      <c r="I240" s="6">
        <f>MAX(1,Calcs!AO290)</f>
        <v>1815.878761351287</v>
      </c>
      <c r="J240" s="6">
        <f t="shared" si="51"/>
        <v>1815.878761351287</v>
      </c>
      <c r="K240" s="6">
        <f>MAX(1,Calcs!BE290)</f>
        <v>1</v>
      </c>
      <c r="L240" s="6">
        <f>MAX(1,Calcs!BF290)</f>
        <v>1</v>
      </c>
      <c r="M240" s="33">
        <f>Calcs!G290</f>
        <v>0.92</v>
      </c>
      <c r="N240" s="180">
        <f>Calcs!BI290</f>
        <v>0.96876396972984813</v>
      </c>
      <c r="O240" s="33">
        <f t="shared" si="57"/>
        <v>0.89126285215146028</v>
      </c>
      <c r="P240" s="33"/>
      <c r="Q240" s="33"/>
      <c r="R240" s="33"/>
      <c r="S240" s="30">
        <f t="shared" si="49"/>
        <v>44036</v>
      </c>
      <c r="T240" s="215">
        <v>816</v>
      </c>
      <c r="U240" s="215">
        <v>3</v>
      </c>
      <c r="V240" s="6"/>
      <c r="W240" s="6"/>
      <c r="X240" s="6"/>
      <c r="Y240" s="6"/>
      <c r="Z240" s="11">
        <f t="shared" si="62"/>
        <v>55734</v>
      </c>
      <c r="AA240" s="11"/>
      <c r="AB240" s="11"/>
      <c r="AC240" s="11"/>
      <c r="AD240" s="11">
        <f t="shared" si="63"/>
        <v>1761</v>
      </c>
      <c r="AE240" s="11">
        <f t="shared" si="58"/>
        <v>816</v>
      </c>
      <c r="AF240" s="11">
        <f t="shared" si="59"/>
        <v>3</v>
      </c>
      <c r="AG240" s="11">
        <f t="shared" si="52"/>
        <v>821.14285714285711</v>
      </c>
      <c r="AH240" s="11">
        <f t="shared" si="53"/>
        <v>13.285714285714286</v>
      </c>
      <c r="AI240" s="6">
        <f t="shared" si="54"/>
        <v>2148.6484980955065</v>
      </c>
      <c r="AJ240" s="6">
        <f t="shared" si="60"/>
        <v>12148.648498095507</v>
      </c>
      <c r="AK240" s="6">
        <f t="shared" si="55"/>
        <v>54.878761351287039</v>
      </c>
      <c r="AL240" s="6">
        <f t="shared" si="61"/>
        <v>304.87876135128704</v>
      </c>
      <c r="AM240" s="2"/>
      <c r="AN240" s="2"/>
      <c r="AO240" s="2"/>
      <c r="AP240" s="2"/>
      <c r="AQ240" s="30">
        <f t="shared" si="56"/>
        <v>44036</v>
      </c>
    </row>
    <row r="241" spans="1:43">
      <c r="A241">
        <f>Calcs!A291</f>
        <v>268</v>
      </c>
      <c r="B241" s="30">
        <f>Calcs!B291</f>
        <v>44037</v>
      </c>
      <c r="C241" s="6">
        <f>MAX(1,Calcs!AM291)</f>
        <v>10319.647973532523</v>
      </c>
      <c r="D241" s="6">
        <f>MAX(1,Calcs!BA291)</f>
        <v>823.98722486866814</v>
      </c>
      <c r="E241" s="6">
        <f>MAX(1,Calcs!BB291)</f>
        <v>237336.95045358676</v>
      </c>
      <c r="F241" s="6">
        <f>MAX(1,Calcs!AZ291)</f>
        <v>58667.814193006903</v>
      </c>
      <c r="G241" s="6">
        <f t="shared" si="50"/>
        <v>58667.814193006903</v>
      </c>
      <c r="H241" s="6">
        <f>MAX(1,Calcs!AP291)</f>
        <v>12.113839702294204</v>
      </c>
      <c r="I241" s="6">
        <f>MAX(1,Calcs!AO291)</f>
        <v>1827.3279493851303</v>
      </c>
      <c r="J241" s="6">
        <f t="shared" si="51"/>
        <v>1827.3279493851303</v>
      </c>
      <c r="K241" s="6">
        <f>MAX(1,Calcs!BE291)</f>
        <v>1</v>
      </c>
      <c r="L241" s="6">
        <f>MAX(1,Calcs!BF291)</f>
        <v>1</v>
      </c>
      <c r="M241" s="33">
        <f>Calcs!G291</f>
        <v>0.92</v>
      </c>
      <c r="N241" s="180">
        <f>Calcs!BI291</f>
        <v>0.96859106440932474</v>
      </c>
      <c r="O241" s="33">
        <f t="shared" si="57"/>
        <v>0.8911037792565788</v>
      </c>
      <c r="P241" s="33"/>
      <c r="Q241" s="33"/>
      <c r="R241" s="33"/>
      <c r="S241" s="30">
        <f t="shared" si="49"/>
        <v>44037</v>
      </c>
      <c r="T241" s="215">
        <v>482</v>
      </c>
      <c r="U241" s="215">
        <v>5</v>
      </c>
      <c r="V241" s="6"/>
      <c r="W241" s="6"/>
      <c r="X241" s="6"/>
      <c r="Y241" s="6"/>
      <c r="Z241" s="11">
        <f t="shared" si="62"/>
        <v>56216</v>
      </c>
      <c r="AA241" s="11"/>
      <c r="AB241" s="11"/>
      <c r="AC241" s="11"/>
      <c r="AD241" s="11">
        <f t="shared" si="63"/>
        <v>1766</v>
      </c>
      <c r="AE241" s="11">
        <f t="shared" si="58"/>
        <v>482</v>
      </c>
      <c r="AF241" s="11">
        <f t="shared" si="59"/>
        <v>5</v>
      </c>
      <c r="AG241" s="11">
        <f t="shared" si="52"/>
        <v>813</v>
      </c>
      <c r="AH241" s="11">
        <f t="shared" si="53"/>
        <v>12.428571428571429</v>
      </c>
      <c r="AI241" s="6">
        <f t="shared" si="54"/>
        <v>2451.8141930069032</v>
      </c>
      <c r="AJ241" s="6">
        <f t="shared" si="60"/>
        <v>12451.814193006903</v>
      </c>
      <c r="AK241" s="6">
        <f t="shared" si="55"/>
        <v>61.327949385130296</v>
      </c>
      <c r="AL241" s="6">
        <f t="shared" si="61"/>
        <v>311.3279493851303</v>
      </c>
      <c r="AM241" s="2"/>
      <c r="AN241" s="2"/>
      <c r="AO241" s="2"/>
      <c r="AP241" s="2"/>
      <c r="AQ241" s="30">
        <f t="shared" si="56"/>
        <v>44037</v>
      </c>
    </row>
    <row r="242" spans="1:43">
      <c r="A242">
        <f>Calcs!A292</f>
        <v>269</v>
      </c>
      <c r="B242" s="30">
        <f>Calcs!B292</f>
        <v>44038</v>
      </c>
      <c r="C242" s="6">
        <f>MAX(1,Calcs!AM292)</f>
        <v>10158.362515185932</v>
      </c>
      <c r="D242" s="6">
        <f>MAX(1,Calcs!BA292)</f>
        <v>802.73236010556968</v>
      </c>
      <c r="E242" s="6">
        <f>MAX(1,Calcs!BB292)</f>
        <v>238623.83454300422</v>
      </c>
      <c r="F242" s="6">
        <f>MAX(1,Calcs!AZ292)</f>
        <v>59436.927392196441</v>
      </c>
      <c r="G242" s="6">
        <f t="shared" si="50"/>
        <v>59436.927392196441</v>
      </c>
      <c r="H242" s="6">
        <f>MAX(1,Calcs!AP292)</f>
        <v>11.922246617515286</v>
      </c>
      <c r="I242" s="6">
        <f>MAX(1,Calcs!AO292)</f>
        <v>1838.6395541972183</v>
      </c>
      <c r="J242" s="6">
        <f t="shared" si="51"/>
        <v>1838.6395541972183</v>
      </c>
      <c r="K242" s="6">
        <f>MAX(1,Calcs!BE292)</f>
        <v>1</v>
      </c>
      <c r="L242" s="6">
        <f>MAX(1,Calcs!BF292)</f>
        <v>1</v>
      </c>
      <c r="M242" s="33">
        <f>Calcs!G292</f>
        <v>0.92</v>
      </c>
      <c r="N242" s="180">
        <f>Calcs!BI292</f>
        <v>0.96842089899026573</v>
      </c>
      <c r="O242" s="33">
        <f t="shared" si="57"/>
        <v>0.89094722707104457</v>
      </c>
      <c r="P242" s="33"/>
      <c r="Q242" s="33"/>
      <c r="R242" s="33"/>
      <c r="S242" s="30">
        <f t="shared" si="49"/>
        <v>44038</v>
      </c>
      <c r="T242" s="215">
        <v>321</v>
      </c>
      <c r="U242" s="215">
        <v>5</v>
      </c>
      <c r="V242" s="6"/>
      <c r="W242" s="6"/>
      <c r="X242" s="6"/>
      <c r="Y242" s="6"/>
      <c r="Z242" s="11">
        <f t="shared" si="62"/>
        <v>56537</v>
      </c>
      <c r="AA242" s="11"/>
      <c r="AB242" s="11"/>
      <c r="AC242" s="11"/>
      <c r="AD242" s="11">
        <f t="shared" si="63"/>
        <v>1771</v>
      </c>
      <c r="AE242" s="11">
        <f t="shared" si="58"/>
        <v>321</v>
      </c>
      <c r="AF242" s="11">
        <f t="shared" si="59"/>
        <v>5</v>
      </c>
      <c r="AG242" s="11">
        <f t="shared" si="52"/>
        <v>809.42857142857144</v>
      </c>
      <c r="AH242" s="11">
        <f t="shared" si="53"/>
        <v>11</v>
      </c>
      <c r="AI242" s="6">
        <f t="shared" si="54"/>
        <v>2899.9273921964414</v>
      </c>
      <c r="AJ242" s="6">
        <f t="shared" si="60"/>
        <v>12899.927392196441</v>
      </c>
      <c r="AK242" s="6">
        <f t="shared" si="55"/>
        <v>67.639554197218331</v>
      </c>
      <c r="AL242" s="6">
        <f t="shared" si="61"/>
        <v>317.63955419721833</v>
      </c>
      <c r="AM242" s="2"/>
      <c r="AN242" s="2"/>
      <c r="AO242" s="2"/>
      <c r="AP242" s="2"/>
      <c r="AQ242" s="30">
        <f t="shared" si="56"/>
        <v>44038</v>
      </c>
    </row>
    <row r="243" spans="1:43">
      <c r="A243">
        <f>Calcs!A293</f>
        <v>270</v>
      </c>
      <c r="B243" s="30">
        <f>Calcs!B293</f>
        <v>44039</v>
      </c>
      <c r="C243" s="6">
        <f>MAX(1,Calcs!AM293)</f>
        <v>9991.5402100538759</v>
      </c>
      <c r="D243" s="6">
        <f>MAX(1,Calcs!BA293)</f>
        <v>792.27738979609524</v>
      </c>
      <c r="E243" s="6">
        <f>MAX(1,Calcs!BB293)</f>
        <v>239888.97942216735</v>
      </c>
      <c r="F243" s="6">
        <f>MAX(1,Calcs!AZ293)</f>
        <v>60186.586998382234</v>
      </c>
      <c r="G243" s="6">
        <f t="shared" si="50"/>
        <v>60186.586998382234</v>
      </c>
      <c r="H243" s="6">
        <f>MAX(1,Calcs!AP293)</f>
        <v>11.677546435677025</v>
      </c>
      <c r="I243" s="6">
        <f>MAX(1,Calcs!AO293)</f>
        <v>1849.7700437964629</v>
      </c>
      <c r="J243" s="6">
        <f t="shared" si="51"/>
        <v>1849.7700437964629</v>
      </c>
      <c r="K243" s="6">
        <f>MAX(1,Calcs!BE293)</f>
        <v>1</v>
      </c>
      <c r="L243" s="6">
        <f>MAX(1,Calcs!BF293)</f>
        <v>1</v>
      </c>
      <c r="M243" s="33">
        <f>Calcs!G293</f>
        <v>0.92</v>
      </c>
      <c r="N243" s="180">
        <f>Calcs!BI293</f>
        <v>0.96825360894646151</v>
      </c>
      <c r="O243" s="33">
        <f t="shared" si="57"/>
        <v>0.89079332023074465</v>
      </c>
      <c r="P243" s="33"/>
      <c r="Q243" s="33"/>
      <c r="R243" s="33"/>
      <c r="S243" s="30">
        <f t="shared" si="49"/>
        <v>44039</v>
      </c>
      <c r="T243" s="215">
        <v>1003</v>
      </c>
      <c r="U243" s="215">
        <v>23</v>
      </c>
      <c r="V243" s="6"/>
      <c r="W243" s="6"/>
      <c r="X243" s="6"/>
      <c r="Y243" s="6"/>
      <c r="Z243" s="11">
        <f t="shared" si="62"/>
        <v>57540</v>
      </c>
      <c r="AA243" s="11"/>
      <c r="AB243" s="11"/>
      <c r="AC243" s="11"/>
      <c r="AD243" s="11">
        <f t="shared" si="63"/>
        <v>1794</v>
      </c>
      <c r="AE243" s="11">
        <f t="shared" si="58"/>
        <v>1003</v>
      </c>
      <c r="AF243" s="11">
        <f t="shared" si="59"/>
        <v>23</v>
      </c>
      <c r="AG243" s="11">
        <f t="shared" si="52"/>
        <v>809.42857142857144</v>
      </c>
      <c r="AH243" s="11">
        <f t="shared" si="53"/>
        <v>12.428571428571429</v>
      </c>
      <c r="AI243" s="6">
        <f t="shared" si="54"/>
        <v>2646.586998382234</v>
      </c>
      <c r="AJ243" s="6">
        <f t="shared" si="60"/>
        <v>12646.586998382234</v>
      </c>
      <c r="AK243" s="6">
        <f t="shared" si="55"/>
        <v>55.770043796462915</v>
      </c>
      <c r="AL243" s="6">
        <f t="shared" si="61"/>
        <v>305.77004379646291</v>
      </c>
      <c r="AM243" s="2"/>
      <c r="AN243" s="2"/>
      <c r="AO243" s="2"/>
      <c r="AP243" s="2"/>
      <c r="AQ243" s="30">
        <f t="shared" si="56"/>
        <v>44039</v>
      </c>
    </row>
    <row r="244" spans="1:43">
      <c r="A244">
        <f>Calcs!A294</f>
        <v>271</v>
      </c>
      <c r="B244" s="30">
        <f>Calcs!B294</f>
        <v>44040</v>
      </c>
      <c r="C244" s="6">
        <f>MAX(1,Calcs!AM294)</f>
        <v>9823.9599350128228</v>
      </c>
      <c r="D244" s="6">
        <f>MAX(1,Calcs!BA294)</f>
        <v>780.73616233686334</v>
      </c>
      <c r="E244" s="6">
        <f>MAX(1,Calcs!BB294)</f>
        <v>241131.83367999762</v>
      </c>
      <c r="F244" s="6">
        <f>MAX(1,Calcs!AZ294)</f>
        <v>60926.407844874018</v>
      </c>
      <c r="G244" s="6">
        <f t="shared" si="50"/>
        <v>60926.407844874018</v>
      </c>
      <c r="H244" s="6">
        <f>MAX(1,Calcs!AP294)</f>
        <v>11.372295030596726</v>
      </c>
      <c r="I244" s="6">
        <f>MAX(1,Calcs!AO294)</f>
        <v>1860.6697582574263</v>
      </c>
      <c r="J244" s="6">
        <f t="shared" si="51"/>
        <v>1860.6697582574263</v>
      </c>
      <c r="K244" s="6">
        <f>MAX(1,Calcs!BE294)</f>
        <v>1</v>
      </c>
      <c r="L244" s="6">
        <f>MAX(1,Calcs!BF294)</f>
        <v>1</v>
      </c>
      <c r="M244" s="33">
        <f>Calcs!G294</f>
        <v>0.92</v>
      </c>
      <c r="N244" s="180">
        <f>Calcs!BI294</f>
        <v>0.96808926143093899</v>
      </c>
      <c r="O244" s="33">
        <f t="shared" si="57"/>
        <v>0.89064212051646385</v>
      </c>
      <c r="P244" s="33"/>
      <c r="Q244" s="33"/>
      <c r="R244" s="33"/>
      <c r="S244" s="30">
        <f t="shared" si="49"/>
        <v>44040</v>
      </c>
      <c r="T244" s="215">
        <v>978</v>
      </c>
      <c r="U244" s="215">
        <v>19</v>
      </c>
      <c r="V244" s="6"/>
      <c r="W244" s="6"/>
      <c r="X244" s="6"/>
      <c r="Y244" s="6"/>
      <c r="Z244" s="11">
        <f t="shared" si="62"/>
        <v>58518</v>
      </c>
      <c r="AA244" s="11"/>
      <c r="AB244" s="11"/>
      <c r="AC244" s="11"/>
      <c r="AD244" s="11">
        <f t="shared" si="63"/>
        <v>1813</v>
      </c>
      <c r="AE244" s="11">
        <f t="shared" si="58"/>
        <v>978</v>
      </c>
      <c r="AF244" s="11">
        <f t="shared" si="59"/>
        <v>19</v>
      </c>
      <c r="AG244" s="11">
        <f t="shared" si="52"/>
        <v>791.42857142857144</v>
      </c>
      <c r="AH244" s="11">
        <f t="shared" si="53"/>
        <v>12.428571428571429</v>
      </c>
      <c r="AI244" s="6">
        <f t="shared" si="54"/>
        <v>2408.4078448740183</v>
      </c>
      <c r="AJ244" s="6">
        <f t="shared" si="60"/>
        <v>12408.407844874018</v>
      </c>
      <c r="AK244" s="6">
        <f t="shared" si="55"/>
        <v>47.669758257426338</v>
      </c>
      <c r="AL244" s="6">
        <f t="shared" si="61"/>
        <v>297.66975825742634</v>
      </c>
      <c r="AM244" s="2"/>
      <c r="AN244" s="2"/>
      <c r="AO244" s="2"/>
      <c r="AP244" s="2"/>
      <c r="AQ244" s="30">
        <f t="shared" si="56"/>
        <v>44040</v>
      </c>
    </row>
    <row r="245" spans="1:43">
      <c r="A245">
        <f>Calcs!A295</f>
        <v>272</v>
      </c>
      <c r="B245" s="30">
        <f>Calcs!B295</f>
        <v>44041</v>
      </c>
      <c r="C245" s="6">
        <f>MAX(1,Calcs!AM295)</f>
        <v>9661.8095157578482</v>
      </c>
      <c r="D245" s="6">
        <f>MAX(1,Calcs!BA295)</f>
        <v>768.25118002460658</v>
      </c>
      <c r="E245" s="6">
        <f>MAX(1,Calcs!BB295)</f>
        <v>242352.51144123543</v>
      </c>
      <c r="F245" s="6">
        <f>MAX(1,Calcs!AZ295)</f>
        <v>61655.383779189448</v>
      </c>
      <c r="G245" s="6">
        <f t="shared" si="50"/>
        <v>61655.383779189448</v>
      </c>
      <c r="H245" s="6">
        <f>MAX(1,Calcs!AP295)</f>
        <v>11.224975409347312</v>
      </c>
      <c r="I245" s="6">
        <f>MAX(1,Calcs!AO295)</f>
        <v>1871.290203748737</v>
      </c>
      <c r="J245" s="6">
        <f t="shared" si="51"/>
        <v>1871.290203748737</v>
      </c>
      <c r="K245" s="6">
        <f>MAX(1,Calcs!BE295)</f>
        <v>1</v>
      </c>
      <c r="L245" s="6">
        <f>MAX(1,Calcs!BF295)</f>
        <v>1</v>
      </c>
      <c r="M245" s="33">
        <f>Calcs!G295</f>
        <v>0.92</v>
      </c>
      <c r="N245" s="180">
        <f>Calcs!BI295</f>
        <v>0.9679278349912428</v>
      </c>
      <c r="O245" s="33">
        <f t="shared" si="57"/>
        <v>0.89049360819194345</v>
      </c>
      <c r="P245" s="33"/>
      <c r="Q245" s="33"/>
      <c r="R245" s="33"/>
      <c r="S245" s="30">
        <f t="shared" si="49"/>
        <v>44041</v>
      </c>
      <c r="T245" s="215">
        <v>905</v>
      </c>
      <c r="U245" s="215">
        <v>14</v>
      </c>
      <c r="V245" s="6"/>
      <c r="W245" s="6"/>
      <c r="X245" s="6"/>
      <c r="Y245" s="6"/>
      <c r="Z245" s="11">
        <f t="shared" si="62"/>
        <v>59423</v>
      </c>
      <c r="AA245" s="11"/>
      <c r="AB245" s="11"/>
      <c r="AC245" s="11"/>
      <c r="AD245" s="11">
        <f t="shared" si="63"/>
        <v>1827</v>
      </c>
      <c r="AE245" s="11">
        <f t="shared" si="58"/>
        <v>905</v>
      </c>
      <c r="AF245" s="11">
        <f t="shared" si="59"/>
        <v>14</v>
      </c>
      <c r="AG245" s="11">
        <f t="shared" si="52"/>
        <v>772.85714285714289</v>
      </c>
      <c r="AH245" s="11">
        <f t="shared" si="53"/>
        <v>11.571428571428571</v>
      </c>
      <c r="AI245" s="6">
        <f t="shared" si="54"/>
        <v>2232.3837791894475</v>
      </c>
      <c r="AJ245" s="6">
        <f t="shared" si="60"/>
        <v>12232.383779189448</v>
      </c>
      <c r="AK245" s="6">
        <f t="shared" si="55"/>
        <v>44.290203748736985</v>
      </c>
      <c r="AL245" s="6">
        <f t="shared" si="61"/>
        <v>294.29020374873699</v>
      </c>
      <c r="AM245" s="2"/>
      <c r="AN245" s="2"/>
      <c r="AO245" s="2"/>
      <c r="AP245" s="2"/>
      <c r="AQ245" s="30">
        <f t="shared" si="56"/>
        <v>44041</v>
      </c>
    </row>
    <row r="246" spans="1:43">
      <c r="A246">
        <f>Calcs!A296</f>
        <v>273</v>
      </c>
      <c r="B246" s="30">
        <f>Calcs!B296</f>
        <v>44042</v>
      </c>
      <c r="C246" s="6">
        <f>MAX(1,Calcs!AM296)</f>
        <v>9511.7987328616764</v>
      </c>
      <c r="D246" s="6">
        <f>MAX(1,Calcs!BA296)</f>
        <v>755.39322223447687</v>
      </c>
      <c r="E246" s="6">
        <f>MAX(1,Calcs!BB296)</f>
        <v>243551.97971197809</v>
      </c>
      <c r="F246" s="6">
        <f>MAX(1,Calcs!AZ296)</f>
        <v>62372.656534248854</v>
      </c>
      <c r="G246" s="6">
        <f t="shared" si="50"/>
        <v>62372.656534248854</v>
      </c>
      <c r="H246" s="6">
        <f>MAX(1,Calcs!AP296)</f>
        <v>11.06313067662599</v>
      </c>
      <c r="I246" s="6">
        <f>MAX(1,Calcs!AO296)</f>
        <v>1881.7720317274407</v>
      </c>
      <c r="J246" s="6">
        <f t="shared" si="51"/>
        <v>1881.7720317274407</v>
      </c>
      <c r="K246" s="6">
        <f>MAX(1,Calcs!BE296)</f>
        <v>1</v>
      </c>
      <c r="L246" s="6">
        <f>MAX(1,Calcs!BF296)</f>
        <v>1</v>
      </c>
      <c r="M246" s="33">
        <f>Calcs!G296</f>
        <v>0.92</v>
      </c>
      <c r="N246" s="180">
        <f>Calcs!BI296</f>
        <v>0.9677692188449617</v>
      </c>
      <c r="O246" s="33">
        <f t="shared" si="57"/>
        <v>0.89034768133736475</v>
      </c>
      <c r="P246" s="33"/>
      <c r="Q246" s="33"/>
      <c r="R246" s="33"/>
      <c r="S246" s="30">
        <f t="shared" si="49"/>
        <v>44042</v>
      </c>
      <c r="T246" s="215">
        <v>758</v>
      </c>
      <c r="U246" s="215">
        <v>15</v>
      </c>
      <c r="V246" s="6"/>
      <c r="W246" s="6"/>
      <c r="X246" s="6"/>
      <c r="Y246" s="6"/>
      <c r="Z246" s="11">
        <f t="shared" si="62"/>
        <v>60181</v>
      </c>
      <c r="AA246" s="11"/>
      <c r="AB246" s="11"/>
      <c r="AC246" s="11"/>
      <c r="AD246" s="11">
        <f t="shared" si="63"/>
        <v>1842</v>
      </c>
      <c r="AE246" s="11">
        <f t="shared" si="58"/>
        <v>758</v>
      </c>
      <c r="AF246" s="11">
        <f t="shared" si="59"/>
        <v>15</v>
      </c>
      <c r="AG246" s="11">
        <f t="shared" si="52"/>
        <v>751.85714285714289</v>
      </c>
      <c r="AH246" s="11">
        <f t="shared" si="53"/>
        <v>12</v>
      </c>
      <c r="AI246" s="6">
        <f t="shared" si="54"/>
        <v>2191.6565342488539</v>
      </c>
      <c r="AJ246" s="6">
        <f t="shared" si="60"/>
        <v>12191.656534248854</v>
      </c>
      <c r="AK246" s="6">
        <f t="shared" si="55"/>
        <v>39.772031727440663</v>
      </c>
      <c r="AL246" s="6">
        <f t="shared" si="61"/>
        <v>289.77203172744066</v>
      </c>
      <c r="AM246" s="2"/>
      <c r="AN246" s="2"/>
      <c r="AO246" s="2"/>
      <c r="AP246" s="2"/>
      <c r="AQ246" s="30">
        <f t="shared" si="56"/>
        <v>44042</v>
      </c>
    </row>
    <row r="247" spans="1:43">
      <c r="A247">
        <f>Calcs!A297</f>
        <v>274</v>
      </c>
      <c r="B247" s="30">
        <f>Calcs!B297</f>
        <v>44043</v>
      </c>
      <c r="C247" s="6">
        <f>MAX(1,Calcs!AM297)</f>
        <v>9358.6313213315807</v>
      </c>
      <c r="D247" s="6">
        <f>MAX(1,Calcs!BA297)</f>
        <v>742.17572362441877</v>
      </c>
      <c r="E247" s="6">
        <f>MAX(1,Calcs!BB297)</f>
        <v>244732.03017950818</v>
      </c>
      <c r="F247" s="6">
        <f>MAX(1,Calcs!AZ297)</f>
        <v>63077.878563466438</v>
      </c>
      <c r="G247" s="6">
        <f t="shared" si="50"/>
        <v>63077.878563466438</v>
      </c>
      <c r="H247" s="6">
        <f>MAX(1,Calcs!AP297)</f>
        <v>10.889005415078534</v>
      </c>
      <c r="I247" s="6">
        <f>MAX(1,Calcs!AO297)</f>
        <v>1892.1017992568368</v>
      </c>
      <c r="J247" s="6">
        <f t="shared" si="51"/>
        <v>1892.1017992568368</v>
      </c>
      <c r="K247" s="6">
        <f>MAX(1,Calcs!BE297)</f>
        <v>1</v>
      </c>
      <c r="L247" s="6">
        <f>MAX(1,Calcs!BF297)</f>
        <v>1</v>
      </c>
      <c r="M247" s="33">
        <f>Calcs!G297</f>
        <v>0.92</v>
      </c>
      <c r="N247" s="180">
        <f>Calcs!BI297</f>
        <v>0.96761317232597821</v>
      </c>
      <c r="O247" s="33">
        <f t="shared" si="57"/>
        <v>0.8902041185399</v>
      </c>
      <c r="P247" s="33"/>
      <c r="Q247" s="33"/>
      <c r="R247" s="33"/>
      <c r="S247" s="30">
        <f t="shared" si="49"/>
        <v>44043</v>
      </c>
      <c r="T247" s="215">
        <v>716</v>
      </c>
      <c r="U247" s="215">
        <v>15</v>
      </c>
      <c r="V247" s="6"/>
      <c r="W247" s="6"/>
      <c r="X247" s="6"/>
      <c r="Y247" s="6"/>
      <c r="Z247" s="11">
        <f t="shared" si="62"/>
        <v>60897</v>
      </c>
      <c r="AA247" s="11"/>
      <c r="AB247" s="11"/>
      <c r="AC247" s="11"/>
      <c r="AD247" s="11">
        <f t="shared" si="63"/>
        <v>1857</v>
      </c>
      <c r="AE247" s="11">
        <f t="shared" si="58"/>
        <v>716</v>
      </c>
      <c r="AF247" s="11">
        <f t="shared" si="59"/>
        <v>15</v>
      </c>
      <c r="AG247" s="11">
        <f t="shared" si="52"/>
        <v>737.57142857142856</v>
      </c>
      <c r="AH247" s="11">
        <f t="shared" si="53"/>
        <v>13.714285714285714</v>
      </c>
      <c r="AI247" s="6">
        <f t="shared" si="54"/>
        <v>2180.8785634664382</v>
      </c>
      <c r="AJ247" s="6">
        <f t="shared" si="60"/>
        <v>12180.878563466438</v>
      </c>
      <c r="AK247" s="6">
        <f t="shared" si="55"/>
        <v>35.101799256836784</v>
      </c>
      <c r="AL247" s="6">
        <f t="shared" si="61"/>
        <v>285.10179925683678</v>
      </c>
      <c r="AM247" s="2"/>
      <c r="AN247" s="2"/>
      <c r="AO247" s="2"/>
      <c r="AP247" s="2"/>
      <c r="AQ247" s="30">
        <f t="shared" si="56"/>
        <v>44043</v>
      </c>
    </row>
    <row r="248" spans="1:43">
      <c r="A248">
        <f>Calcs!A298</f>
        <v>275</v>
      </c>
      <c r="B248" s="30">
        <f>Calcs!B298</f>
        <v>44044</v>
      </c>
      <c r="C248" s="6">
        <f>MAX(1,Calcs!AM298)</f>
        <v>9203.6980393588201</v>
      </c>
      <c r="D248" s="6">
        <f>MAX(1,Calcs!BA298)</f>
        <v>728.98770360683557</v>
      </c>
      <c r="E248" s="6">
        <f>MAX(1,Calcs!BB298)</f>
        <v>245892.41835680901</v>
      </c>
      <c r="F248" s="6">
        <f>MAX(1,Calcs!AZ298)</f>
        <v>63770.728118254752</v>
      </c>
      <c r="G248" s="6">
        <f t="shared" si="50"/>
        <v>63770.728118254752</v>
      </c>
      <c r="H248" s="6">
        <f>MAX(1,Calcs!AP298)</f>
        <v>10.705747739729206</v>
      </c>
      <c r="I248" s="6">
        <f>MAX(1,Calcs!AO298)</f>
        <v>1902.2681835632347</v>
      </c>
      <c r="J248" s="6">
        <f t="shared" si="51"/>
        <v>1902.2681835632347</v>
      </c>
      <c r="K248" s="6">
        <f>MAX(1,Calcs!BE298)</f>
        <v>1</v>
      </c>
      <c r="L248" s="6">
        <f>MAX(1,Calcs!BF298)</f>
        <v>1</v>
      </c>
      <c r="M248" s="33">
        <f>Calcs!G298</f>
        <v>0.92</v>
      </c>
      <c r="N248" s="180">
        <f>Calcs!BI298</f>
        <v>0.96745972659999779</v>
      </c>
      <c r="O248" s="33">
        <f t="shared" si="57"/>
        <v>0.89006294847199796</v>
      </c>
      <c r="P248" s="33"/>
      <c r="Q248" s="33"/>
      <c r="R248" s="33"/>
      <c r="S248" s="30">
        <f t="shared" si="49"/>
        <v>44044</v>
      </c>
      <c r="T248" s="215">
        <v>421</v>
      </c>
      <c r="U248" s="215">
        <v>8</v>
      </c>
      <c r="V248" s="6"/>
      <c r="W248" s="6"/>
      <c r="X248" s="6"/>
      <c r="Y248" s="6"/>
      <c r="Z248" s="11">
        <f t="shared" si="62"/>
        <v>61318</v>
      </c>
      <c r="AA248" s="11"/>
      <c r="AB248" s="11"/>
      <c r="AC248" s="11"/>
      <c r="AD248" s="11">
        <f t="shared" si="63"/>
        <v>1865</v>
      </c>
      <c r="AE248" s="11">
        <f t="shared" si="58"/>
        <v>421</v>
      </c>
      <c r="AF248" s="11">
        <f t="shared" si="59"/>
        <v>8</v>
      </c>
      <c r="AG248" s="11">
        <f t="shared" si="52"/>
        <v>728.85714285714289</v>
      </c>
      <c r="AH248" s="11">
        <f t="shared" si="53"/>
        <v>14.142857142857142</v>
      </c>
      <c r="AI248" s="6">
        <f t="shared" si="54"/>
        <v>2452.7281182547522</v>
      </c>
      <c r="AJ248" s="6">
        <f t="shared" si="60"/>
        <v>12452.728118254752</v>
      </c>
      <c r="AK248" s="6">
        <f t="shared" si="55"/>
        <v>37.268183563234743</v>
      </c>
      <c r="AL248" s="6">
        <f t="shared" si="61"/>
        <v>287.26818356323474</v>
      </c>
      <c r="AM248" s="2"/>
      <c r="AN248" s="2"/>
      <c r="AO248" s="2"/>
      <c r="AP248" s="2"/>
      <c r="AQ248" s="30">
        <f t="shared" si="56"/>
        <v>44044</v>
      </c>
    </row>
    <row r="249" spans="1:43">
      <c r="A249">
        <f>Calcs!A299</f>
        <v>276</v>
      </c>
      <c r="B249" s="30">
        <f>Calcs!B299</f>
        <v>44045</v>
      </c>
      <c r="C249" s="6">
        <f>MAX(1,Calcs!AM299)</f>
        <v>9048.3218101692146</v>
      </c>
      <c r="D249" s="6">
        <f>MAX(1,Calcs!BA299)</f>
        <v>716.33164921660398</v>
      </c>
      <c r="E249" s="6">
        <f>MAX(1,Calcs!BB299)</f>
        <v>247033.0926055387</v>
      </c>
      <c r="F249" s="6">
        <f>MAX(1,Calcs!AZ299)</f>
        <v>64451.248936712669</v>
      </c>
      <c r="G249" s="6">
        <f t="shared" si="50"/>
        <v>64451.248936712669</v>
      </c>
      <c r="H249" s="6">
        <f>MAX(1,Calcs!AP299)</f>
        <v>10.517610558772178</v>
      </c>
      <c r="I249" s="6">
        <f>MAX(1,Calcs!AO299)</f>
        <v>1912.2628281086236</v>
      </c>
      <c r="J249" s="6">
        <f t="shared" si="51"/>
        <v>1912.2628281086236</v>
      </c>
      <c r="K249" s="6">
        <f>MAX(1,Calcs!BE299)</f>
        <v>1</v>
      </c>
      <c r="L249" s="6">
        <f>MAX(1,Calcs!BF299)</f>
        <v>1</v>
      </c>
      <c r="M249" s="33">
        <f>Calcs!G299</f>
        <v>0.92</v>
      </c>
      <c r="N249" s="180">
        <f>Calcs!BI299</f>
        <v>0.96730888749644295</v>
      </c>
      <c r="O249" s="33">
        <f t="shared" si="57"/>
        <v>0.8899241764967275</v>
      </c>
      <c r="P249" s="33"/>
      <c r="Q249" s="33"/>
      <c r="R249" s="33"/>
      <c r="S249" s="30">
        <f t="shared" si="49"/>
        <v>44045</v>
      </c>
      <c r="T249" s="215">
        <v>241</v>
      </c>
      <c r="U249" s="215">
        <v>3</v>
      </c>
      <c r="V249" s="6"/>
      <c r="W249" s="6"/>
      <c r="X249" s="6"/>
      <c r="Y249" s="6"/>
      <c r="Z249" s="11">
        <f t="shared" si="62"/>
        <v>61559</v>
      </c>
      <c r="AA249" s="11"/>
      <c r="AB249" s="11"/>
      <c r="AC249" s="11"/>
      <c r="AD249" s="11">
        <f t="shared" si="63"/>
        <v>1868</v>
      </c>
      <c r="AE249" s="11">
        <f t="shared" si="58"/>
        <v>241</v>
      </c>
      <c r="AF249" s="11">
        <f t="shared" si="59"/>
        <v>3</v>
      </c>
      <c r="AG249" s="11">
        <f t="shared" si="52"/>
        <v>717.42857142857144</v>
      </c>
      <c r="AH249" s="11">
        <f t="shared" si="53"/>
        <v>13.857142857142858</v>
      </c>
      <c r="AI249" s="6">
        <f t="shared" si="54"/>
        <v>2892.2489367126691</v>
      </c>
      <c r="AJ249" s="6">
        <f t="shared" si="60"/>
        <v>12892.248936712669</v>
      </c>
      <c r="AK249" s="6">
        <f t="shared" si="55"/>
        <v>44.26282810862358</v>
      </c>
      <c r="AL249" s="6">
        <f t="shared" si="61"/>
        <v>294.26282810862358</v>
      </c>
      <c r="AM249" s="2"/>
      <c r="AN249" s="2"/>
      <c r="AO249" s="2"/>
      <c r="AP249" s="2"/>
      <c r="AQ249" s="30">
        <f t="shared" si="56"/>
        <v>44045</v>
      </c>
    </row>
    <row r="250" spans="1:43">
      <c r="A250">
        <f>Calcs!A300</f>
        <v>277</v>
      </c>
      <c r="B250" s="30">
        <f>Calcs!B300</f>
        <v>44046</v>
      </c>
      <c r="C250" s="6">
        <f>MAX(1,Calcs!AM300)</f>
        <v>8893.6432036142451</v>
      </c>
      <c r="D250" s="6">
        <f>MAX(1,Calcs!BA300)</f>
        <v>704.76664743824745</v>
      </c>
      <c r="E250" s="6">
        <f>MAX(1,Calcs!BB300)</f>
        <v>248154.18346460679</v>
      </c>
      <c r="F250" s="6">
        <f>MAX(1,Calcs!AZ300)</f>
        <v>65119.953530449966</v>
      </c>
      <c r="G250" s="6">
        <f t="shared" si="50"/>
        <v>65119.953530449966</v>
      </c>
      <c r="H250" s="6">
        <f>MAX(1,Calcs!AP300)</f>
        <v>10.330190421288535</v>
      </c>
      <c r="I250" s="6">
        <f>MAX(1,Calcs!AO300)</f>
        <v>1922.0813767454827</v>
      </c>
      <c r="J250" s="6">
        <f t="shared" si="51"/>
        <v>1922.0813767454827</v>
      </c>
      <c r="K250" s="6">
        <f>MAX(1,Calcs!BE300)</f>
        <v>1</v>
      </c>
      <c r="L250" s="6">
        <f>MAX(1,Calcs!BF300)</f>
        <v>1</v>
      </c>
      <c r="M250" s="33">
        <f>Calcs!G300</f>
        <v>0.92</v>
      </c>
      <c r="N250" s="180">
        <f>Calcs!BI300</f>
        <v>0.96716063706456235</v>
      </c>
      <c r="O250" s="33">
        <f t="shared" si="57"/>
        <v>0.88978778609939735</v>
      </c>
      <c r="P250" s="33"/>
      <c r="Q250" s="33"/>
      <c r="R250" s="33"/>
      <c r="S250" s="30">
        <f t="shared" si="49"/>
        <v>44046</v>
      </c>
      <c r="T250" s="215">
        <v>870</v>
      </c>
      <c r="U250" s="215">
        <v>12</v>
      </c>
      <c r="V250" s="6"/>
      <c r="W250" s="6"/>
      <c r="X250" s="6"/>
      <c r="Y250" s="6"/>
      <c r="Z250" s="11">
        <f t="shared" si="62"/>
        <v>62429</v>
      </c>
      <c r="AA250" s="11"/>
      <c r="AB250" s="11"/>
      <c r="AC250" s="11"/>
      <c r="AD250" s="11">
        <f t="shared" si="63"/>
        <v>1880</v>
      </c>
      <c r="AE250" s="11">
        <f t="shared" si="58"/>
        <v>870</v>
      </c>
      <c r="AF250" s="11">
        <f t="shared" si="59"/>
        <v>12</v>
      </c>
      <c r="AG250" s="11">
        <f t="shared" si="52"/>
        <v>698.42857142857144</v>
      </c>
      <c r="AH250" s="11">
        <f t="shared" si="53"/>
        <v>12.285714285714286</v>
      </c>
      <c r="AI250" s="6">
        <f t="shared" si="54"/>
        <v>2690.9535304499659</v>
      </c>
      <c r="AJ250" s="6">
        <f t="shared" si="60"/>
        <v>12690.953530449966</v>
      </c>
      <c r="AK250" s="6">
        <f t="shared" si="55"/>
        <v>42.081376745482657</v>
      </c>
      <c r="AL250" s="6">
        <f t="shared" si="61"/>
        <v>292.08137674548266</v>
      </c>
      <c r="AM250" s="2"/>
      <c r="AN250" s="2"/>
      <c r="AO250" s="2"/>
      <c r="AP250" s="2"/>
      <c r="AQ250" s="30">
        <f t="shared" si="56"/>
        <v>44046</v>
      </c>
    </row>
    <row r="251" spans="1:43">
      <c r="A251">
        <f>Calcs!A301</f>
        <v>278</v>
      </c>
      <c r="B251" s="30">
        <f>Calcs!B301</f>
        <v>44047</v>
      </c>
      <c r="C251" s="6">
        <f>MAX(1,Calcs!AM301)</f>
        <v>8740.4670212433321</v>
      </c>
      <c r="D251" s="6">
        <f>MAX(1,Calcs!BA301)</f>
        <v>693.05738205893635</v>
      </c>
      <c r="E251" s="6">
        <f>MAX(1,Calcs!BB301)</f>
        <v>249255.97716039518</v>
      </c>
      <c r="F251" s="6">
        <f>MAX(1,Calcs!AZ301)</f>
        <v>65777.809519286573</v>
      </c>
      <c r="G251" s="6">
        <f t="shared" si="50"/>
        <v>65777.809519286573</v>
      </c>
      <c r="H251" s="6">
        <f>MAX(1,Calcs!AP301)</f>
        <v>10.150710400262142</v>
      </c>
      <c r="I251" s="6">
        <f>MAX(1,Calcs!AO301)</f>
        <v>1931.7247310592613</v>
      </c>
      <c r="J251" s="6">
        <f t="shared" si="51"/>
        <v>1931.7247310592613</v>
      </c>
      <c r="K251" s="6">
        <f>MAX(1,Calcs!BE301)</f>
        <v>1</v>
      </c>
      <c r="L251" s="6">
        <f>MAX(1,Calcs!BF301)</f>
        <v>1</v>
      </c>
      <c r="M251" s="33">
        <f>Calcs!G301</f>
        <v>0.92</v>
      </c>
      <c r="N251" s="180">
        <f>Calcs!BI301</f>
        <v>0.96701493726789722</v>
      </c>
      <c r="O251" s="33">
        <f t="shared" si="57"/>
        <v>0.88965374228646543</v>
      </c>
      <c r="P251" s="33"/>
      <c r="Q251" s="33"/>
      <c r="R251" s="33"/>
      <c r="S251" s="30">
        <f t="shared" si="49"/>
        <v>44047</v>
      </c>
      <c r="T251" s="215">
        <v>873</v>
      </c>
      <c r="U251" s="215">
        <v>16</v>
      </c>
      <c r="V251" s="6"/>
      <c r="W251" s="6"/>
      <c r="X251" s="6"/>
      <c r="Y251" s="6"/>
      <c r="Z251" s="11">
        <f t="shared" si="62"/>
        <v>63302</v>
      </c>
      <c r="AA251" s="11"/>
      <c r="AB251" s="11"/>
      <c r="AC251" s="11"/>
      <c r="AD251" s="11">
        <f t="shared" si="63"/>
        <v>1896</v>
      </c>
      <c r="AE251" s="11">
        <f t="shared" si="58"/>
        <v>873</v>
      </c>
      <c r="AF251" s="11">
        <f t="shared" si="59"/>
        <v>16</v>
      </c>
      <c r="AG251" s="11">
        <f t="shared" si="52"/>
        <v>683.42857142857144</v>
      </c>
      <c r="AH251" s="11">
        <f t="shared" si="53"/>
        <v>11.857142857142858</v>
      </c>
      <c r="AI251" s="6">
        <f t="shared" si="54"/>
        <v>2475.809519286573</v>
      </c>
      <c r="AJ251" s="6">
        <f t="shared" si="60"/>
        <v>12475.809519286573</v>
      </c>
      <c r="AK251" s="6">
        <f t="shared" si="55"/>
        <v>35.72473105926133</v>
      </c>
      <c r="AL251" s="6">
        <f t="shared" si="61"/>
        <v>285.72473105926133</v>
      </c>
      <c r="AM251" s="2"/>
      <c r="AN251" s="2"/>
      <c r="AO251" s="2"/>
      <c r="AP251" s="2"/>
      <c r="AQ251" s="30">
        <f t="shared" si="56"/>
        <v>44047</v>
      </c>
    </row>
    <row r="252" spans="1:43">
      <c r="A252">
        <f>Calcs!A302</f>
        <v>279</v>
      </c>
      <c r="B252" s="30">
        <f>Calcs!B302</f>
        <v>44048</v>
      </c>
      <c r="C252" s="6">
        <f>MAX(1,Calcs!AM302)</f>
        <v>8589.0604184061522</v>
      </c>
      <c r="D252" s="6">
        <f>MAX(1,Calcs!BA302)</f>
        <v>681.328797698946</v>
      </c>
      <c r="E252" s="6">
        <f>MAX(1,Calcs!BB302)</f>
        <v>250338.86799818117</v>
      </c>
      <c r="F252" s="6">
        <f>MAX(1,Calcs!AZ302)</f>
        <v>66424.68536308207</v>
      </c>
      <c r="G252" s="6">
        <f t="shared" si="50"/>
        <v>66424.68536308207</v>
      </c>
      <c r="H252" s="6">
        <f>MAX(1,Calcs!AP302)</f>
        <v>9.9871895213416337</v>
      </c>
      <c r="I252" s="6">
        <f>MAX(1,Calcs!AO302)</f>
        <v>1941.2005303981284</v>
      </c>
      <c r="J252" s="6">
        <f t="shared" si="51"/>
        <v>1941.2005303981284</v>
      </c>
      <c r="K252" s="6">
        <f>MAX(1,Calcs!BE302)</f>
        <v>1</v>
      </c>
      <c r="L252" s="6">
        <f>MAX(1,Calcs!BF302)</f>
        <v>1</v>
      </c>
      <c r="M252" s="33">
        <f>Calcs!G302</f>
        <v>0.92</v>
      </c>
      <c r="N252" s="180">
        <f>Calcs!BI302</f>
        <v>0.96687173652394487</v>
      </c>
      <c r="O252" s="33">
        <f t="shared" si="57"/>
        <v>0.88952199760202932</v>
      </c>
      <c r="P252" s="33"/>
      <c r="Q252" s="33"/>
      <c r="R252" s="33"/>
      <c r="S252" s="30">
        <f t="shared" si="49"/>
        <v>44048</v>
      </c>
      <c r="T252" s="215">
        <v>748</v>
      </c>
      <c r="U252" s="215">
        <v>12</v>
      </c>
      <c r="V252" s="6"/>
      <c r="W252" s="6"/>
      <c r="X252" s="6"/>
      <c r="Y252" s="6"/>
      <c r="Z252" s="11">
        <f t="shared" si="62"/>
        <v>64050</v>
      </c>
      <c r="AA252" s="11"/>
      <c r="AB252" s="11"/>
      <c r="AC252" s="11"/>
      <c r="AD252" s="11">
        <f t="shared" si="63"/>
        <v>1908</v>
      </c>
      <c r="AE252" s="11">
        <f t="shared" si="58"/>
        <v>748</v>
      </c>
      <c r="AF252" s="11">
        <f t="shared" si="59"/>
        <v>12</v>
      </c>
      <c r="AG252" s="11">
        <f t="shared" si="52"/>
        <v>661</v>
      </c>
      <c r="AH252" s="11">
        <f t="shared" si="53"/>
        <v>11.571428571428571</v>
      </c>
      <c r="AI252" s="6">
        <f t="shared" si="54"/>
        <v>2374.6853630820697</v>
      </c>
      <c r="AJ252" s="6">
        <f t="shared" si="60"/>
        <v>12374.68536308207</v>
      </c>
      <c r="AK252" s="6">
        <f t="shared" si="55"/>
        <v>33.200530398128421</v>
      </c>
      <c r="AL252" s="6">
        <f t="shared" si="61"/>
        <v>283.20053039812842</v>
      </c>
      <c r="AM252" s="2"/>
      <c r="AN252" s="2"/>
      <c r="AO252" s="2"/>
      <c r="AP252" s="2"/>
      <c r="AQ252" s="30">
        <f t="shared" si="56"/>
        <v>44048</v>
      </c>
    </row>
    <row r="253" spans="1:43">
      <c r="A253">
        <f>Calcs!A303</f>
        <v>280</v>
      </c>
      <c r="B253" s="30">
        <f>Calcs!B303</f>
        <v>44049</v>
      </c>
      <c r="C253" s="6">
        <f>MAX(1,Calcs!AM303)</f>
        <v>8445.3193620536094</v>
      </c>
      <c r="D253" s="6">
        <f>MAX(1,Calcs!BA303)</f>
        <v>669.70125914395305</v>
      </c>
      <c r="E253" s="6">
        <f>MAX(1,Calcs!BB303)</f>
        <v>251403.28306007633</v>
      </c>
      <c r="F253" s="6">
        <f>MAX(1,Calcs!AZ303)</f>
        <v>67060.565348256525</v>
      </c>
      <c r="G253" s="6">
        <f t="shared" si="50"/>
        <v>67060.565348256525</v>
      </c>
      <c r="H253" s="6">
        <f>MAX(1,Calcs!AP303)</f>
        <v>9.8215567663108096</v>
      </c>
      <c r="I253" s="6">
        <f>MAX(1,Calcs!AO303)</f>
        <v>1950.5229290916163</v>
      </c>
      <c r="J253" s="6">
        <f t="shared" si="51"/>
        <v>1950.5229290916163</v>
      </c>
      <c r="K253" s="6">
        <f>MAX(1,Calcs!BE303)</f>
        <v>1</v>
      </c>
      <c r="L253" s="6">
        <f>MAX(1,Calcs!BF303)</f>
        <v>1</v>
      </c>
      <c r="M253" s="33">
        <f>Calcs!G303</f>
        <v>0.92</v>
      </c>
      <c r="N253" s="180">
        <f>Calcs!BI303</f>
        <v>0.9667309797176169</v>
      </c>
      <c r="O253" s="33">
        <f t="shared" si="57"/>
        <v>0.88939250134020764</v>
      </c>
      <c r="P253" s="33"/>
      <c r="Q253" s="33"/>
      <c r="R253" s="33"/>
      <c r="S253" s="30">
        <f t="shared" si="49"/>
        <v>44049</v>
      </c>
      <c r="T253" s="215">
        <v>731</v>
      </c>
      <c r="U253" s="215">
        <v>9</v>
      </c>
      <c r="V253" s="6"/>
      <c r="W253" s="6"/>
      <c r="X253" s="6"/>
      <c r="Y253" s="6"/>
      <c r="Z253" s="11">
        <f t="shared" si="62"/>
        <v>64781</v>
      </c>
      <c r="AA253" s="11"/>
      <c r="AB253" s="11"/>
      <c r="AC253" s="11"/>
      <c r="AD253" s="11">
        <f t="shared" si="63"/>
        <v>1917</v>
      </c>
      <c r="AE253" s="11">
        <f t="shared" si="58"/>
        <v>731</v>
      </c>
      <c r="AF253" s="11">
        <f t="shared" si="59"/>
        <v>9</v>
      </c>
      <c r="AG253" s="11">
        <f t="shared" si="52"/>
        <v>657.14285714285711</v>
      </c>
      <c r="AH253" s="11">
        <f t="shared" si="53"/>
        <v>10.714285714285714</v>
      </c>
      <c r="AI253" s="6">
        <f t="shared" si="54"/>
        <v>2279.5653482565249</v>
      </c>
      <c r="AJ253" s="6">
        <f t="shared" si="60"/>
        <v>12279.565348256525</v>
      </c>
      <c r="AK253" s="6">
        <f t="shared" si="55"/>
        <v>33.522929091616334</v>
      </c>
      <c r="AL253" s="6">
        <f t="shared" si="61"/>
        <v>283.52292909161633</v>
      </c>
      <c r="AM253" s="2"/>
      <c r="AN253" s="2"/>
      <c r="AO253" s="2"/>
      <c r="AP253" s="2"/>
      <c r="AQ253" s="30">
        <f t="shared" si="56"/>
        <v>44049</v>
      </c>
    </row>
    <row r="254" spans="1:43">
      <c r="A254">
        <f>Calcs!A304</f>
        <v>281</v>
      </c>
      <c r="B254" s="30">
        <f>Calcs!B304</f>
        <v>44050</v>
      </c>
      <c r="C254" s="6">
        <f>MAX(1,Calcs!AM304)</f>
        <v>8302.4425392492412</v>
      </c>
      <c r="D254" s="6">
        <f>MAX(1,Calcs!BA304)</f>
        <v>658.23783687250398</v>
      </c>
      <c r="E254" s="6">
        <f>MAX(1,Calcs!BB304)</f>
        <v>252449.61582732922</v>
      </c>
      <c r="F254" s="6">
        <f>MAX(1,Calcs!AZ304)</f>
        <v>67685.543421573966</v>
      </c>
      <c r="G254" s="6">
        <f t="shared" si="50"/>
        <v>67685.543421573966</v>
      </c>
      <c r="H254" s="6">
        <f>MAX(1,Calcs!AP304)</f>
        <v>9.6554566336366019</v>
      </c>
      <c r="I254" s="6">
        <f>MAX(1,Calcs!AO304)</f>
        <v>1959.689995692293</v>
      </c>
      <c r="J254" s="6">
        <f t="shared" si="51"/>
        <v>1959.689995692293</v>
      </c>
      <c r="K254" s="6">
        <f>MAX(1,Calcs!BE304)</f>
        <v>1</v>
      </c>
      <c r="L254" s="6">
        <f>MAX(1,Calcs!BF304)</f>
        <v>1</v>
      </c>
      <c r="M254" s="33">
        <f>Calcs!G304</f>
        <v>0.92</v>
      </c>
      <c r="N254" s="180">
        <f>Calcs!BI304</f>
        <v>0.96659261413980158</v>
      </c>
      <c r="O254" s="33">
        <f t="shared" si="57"/>
        <v>0.8892652050086175</v>
      </c>
      <c r="P254" s="33"/>
      <c r="Q254" s="33"/>
      <c r="R254" s="33"/>
      <c r="S254" s="30">
        <f t="shared" si="49"/>
        <v>44050</v>
      </c>
      <c r="T254" s="215">
        <v>684</v>
      </c>
      <c r="U254" s="215">
        <v>8</v>
      </c>
      <c r="V254" s="6"/>
      <c r="W254" s="6"/>
      <c r="X254" s="6"/>
      <c r="Y254" s="6"/>
      <c r="Z254" s="11">
        <f t="shared" si="62"/>
        <v>65465</v>
      </c>
      <c r="AA254" s="11"/>
      <c r="AB254" s="11"/>
      <c r="AC254" s="11"/>
      <c r="AD254" s="11">
        <f t="shared" si="63"/>
        <v>1925</v>
      </c>
      <c r="AE254" s="11">
        <f t="shared" si="58"/>
        <v>684</v>
      </c>
      <c r="AF254" s="11">
        <f t="shared" si="59"/>
        <v>8</v>
      </c>
      <c r="AG254" s="11">
        <f t="shared" si="52"/>
        <v>652.57142857142856</v>
      </c>
      <c r="AH254" s="11">
        <f t="shared" si="53"/>
        <v>9.7142857142857135</v>
      </c>
      <c r="AI254" s="6">
        <f t="shared" si="54"/>
        <v>2220.543421573966</v>
      </c>
      <c r="AJ254" s="6">
        <f t="shared" si="60"/>
        <v>12220.543421573966</v>
      </c>
      <c r="AK254" s="6">
        <f t="shared" si="55"/>
        <v>34.689995692292996</v>
      </c>
      <c r="AL254" s="6">
        <f t="shared" si="61"/>
        <v>284.689995692293</v>
      </c>
      <c r="AM254" s="2"/>
      <c r="AN254" s="2"/>
      <c r="AO254" s="2"/>
      <c r="AP254" s="2"/>
      <c r="AQ254" s="30">
        <f t="shared" si="56"/>
        <v>44050</v>
      </c>
    </row>
    <row r="255" spans="1:43">
      <c r="A255">
        <f>Calcs!A305</f>
        <v>282</v>
      </c>
      <c r="B255" s="30">
        <f>Calcs!B305</f>
        <v>44051</v>
      </c>
      <c r="C255" s="6">
        <f>MAX(1,Calcs!AM305)</f>
        <v>8160.9644392072232</v>
      </c>
      <c r="D255" s="6">
        <f>MAX(1,Calcs!BA305)</f>
        <v>647.00629178536371</v>
      </c>
      <c r="E255" s="6">
        <f>MAX(1,Calcs!BB305)</f>
        <v>253478.04720836013</v>
      </c>
      <c r="F255" s="6">
        <f>MAX(1,Calcs!AZ305)</f>
        <v>68299.772160752298</v>
      </c>
      <c r="G255" s="6">
        <f t="shared" si="50"/>
        <v>68299.772160752298</v>
      </c>
      <c r="H255" s="6">
        <f>MAX(1,Calcs!AP305)</f>
        <v>9.4904483848603967</v>
      </c>
      <c r="I255" s="6">
        <f>MAX(1,Calcs!AO305)</f>
        <v>1968.7013222572575</v>
      </c>
      <c r="J255" s="6">
        <f t="shared" si="51"/>
        <v>1968.7013222572575</v>
      </c>
      <c r="K255" s="6">
        <f>MAX(1,Calcs!BE305)</f>
        <v>1</v>
      </c>
      <c r="L255" s="6">
        <f>MAX(1,Calcs!BF305)</f>
        <v>1</v>
      </c>
      <c r="M255" s="33">
        <f>Calcs!G305</f>
        <v>0.92</v>
      </c>
      <c r="N255" s="180">
        <f>Calcs!BI305</f>
        <v>0.96645661562783103</v>
      </c>
      <c r="O255" s="33">
        <f t="shared" si="57"/>
        <v>0.88914008637760455</v>
      </c>
      <c r="P255" s="33"/>
      <c r="Q255" s="33"/>
      <c r="R255" s="33"/>
      <c r="S255" s="30">
        <f t="shared" si="49"/>
        <v>44051</v>
      </c>
      <c r="T255" s="215">
        <v>350</v>
      </c>
      <c r="U255" s="215">
        <v>8</v>
      </c>
      <c r="V255" s="6"/>
      <c r="W255" s="6"/>
      <c r="X255" s="6"/>
      <c r="Y255" s="6"/>
      <c r="Z255" s="11">
        <f t="shared" si="62"/>
        <v>65815</v>
      </c>
      <c r="AA255" s="11"/>
      <c r="AB255" s="11"/>
      <c r="AC255" s="11"/>
      <c r="AD255" s="11">
        <f t="shared" si="63"/>
        <v>1933</v>
      </c>
      <c r="AE255" s="11">
        <f t="shared" si="58"/>
        <v>350</v>
      </c>
      <c r="AF255" s="11">
        <f t="shared" si="59"/>
        <v>8</v>
      </c>
      <c r="AG255" s="11">
        <f t="shared" si="52"/>
        <v>642.42857142857144</v>
      </c>
      <c r="AH255" s="11">
        <f t="shared" si="53"/>
        <v>9.7142857142857135</v>
      </c>
      <c r="AI255" s="6">
        <f t="shared" si="54"/>
        <v>2484.7721607522981</v>
      </c>
      <c r="AJ255" s="6">
        <f t="shared" si="60"/>
        <v>12484.772160752298</v>
      </c>
      <c r="AK255" s="6">
        <f t="shared" si="55"/>
        <v>35.701322257257516</v>
      </c>
      <c r="AL255" s="6">
        <f t="shared" si="61"/>
        <v>285.70132225725752</v>
      </c>
      <c r="AM255" s="2"/>
      <c r="AN255" s="2"/>
      <c r="AO255" s="2"/>
      <c r="AP255" s="2"/>
      <c r="AQ255" s="30">
        <f t="shared" si="56"/>
        <v>44051</v>
      </c>
    </row>
    <row r="256" spans="1:43">
      <c r="A256">
        <f>Calcs!A306</f>
        <v>283</v>
      </c>
      <c r="B256" s="30">
        <f>Calcs!B306</f>
        <v>44052</v>
      </c>
      <c r="C256" s="6">
        <f>MAX(1,Calcs!AM306)</f>
        <v>8021.3064675890955</v>
      </c>
      <c r="D256" s="6">
        <f>MAX(1,Calcs!BA306)</f>
        <v>636.03092431127982</v>
      </c>
      <c r="E256" s="6">
        <f>MAX(1,Calcs!BB306)</f>
        <v>254488.81451759854</v>
      </c>
      <c r="F256" s="6">
        <f>MAX(1,Calcs!AZ306)</f>
        <v>68903.465406891628</v>
      </c>
      <c r="G256" s="6">
        <f t="shared" si="50"/>
        <v>68903.465406891628</v>
      </c>
      <c r="H256" s="6">
        <f>MAX(1,Calcs!AP306)</f>
        <v>9.3278731336102805</v>
      </c>
      <c r="I256" s="6">
        <f>MAX(1,Calcs!AO306)</f>
        <v>1977.5579400438955</v>
      </c>
      <c r="J256" s="6">
        <f t="shared" si="51"/>
        <v>1977.5579400438955</v>
      </c>
      <c r="K256" s="6">
        <f>MAX(1,Calcs!BE306)</f>
        <v>1</v>
      </c>
      <c r="L256" s="6">
        <f>MAX(1,Calcs!BF306)</f>
        <v>1</v>
      </c>
      <c r="M256" s="33">
        <f>Calcs!G306</f>
        <v>0.92</v>
      </c>
      <c r="N256" s="180">
        <f>Calcs!BI306</f>
        <v>0.96632295268135004</v>
      </c>
      <c r="O256" s="33">
        <f t="shared" si="57"/>
        <v>0.88901711646684212</v>
      </c>
      <c r="P256" s="33"/>
      <c r="Q256" s="33"/>
      <c r="R256" s="33"/>
      <c r="S256" s="30">
        <f t="shared" si="49"/>
        <v>44052</v>
      </c>
      <c r="T256" s="215">
        <v>216</v>
      </c>
      <c r="U256" s="215">
        <v>6</v>
      </c>
      <c r="V256" s="6"/>
      <c r="W256" s="6"/>
      <c r="X256" s="6"/>
      <c r="Y256" s="6"/>
      <c r="Z256" s="11">
        <f t="shared" si="62"/>
        <v>66031</v>
      </c>
      <c r="AA256" s="11"/>
      <c r="AB256" s="11"/>
      <c r="AC256" s="11"/>
      <c r="AD256" s="11">
        <f t="shared" si="63"/>
        <v>1939</v>
      </c>
      <c r="AE256" s="11">
        <f t="shared" si="58"/>
        <v>216</v>
      </c>
      <c r="AF256" s="11">
        <f t="shared" si="59"/>
        <v>6</v>
      </c>
      <c r="AG256" s="11">
        <f t="shared" si="52"/>
        <v>638.85714285714289</v>
      </c>
      <c r="AH256" s="11">
        <f t="shared" si="53"/>
        <v>10.142857142857142</v>
      </c>
      <c r="AI256" s="6">
        <f t="shared" si="54"/>
        <v>2872.4654068916279</v>
      </c>
      <c r="AJ256" s="6">
        <f t="shared" si="60"/>
        <v>12872.465406891628</v>
      </c>
      <c r="AK256" s="6">
        <f t="shared" si="55"/>
        <v>38.557940043895542</v>
      </c>
      <c r="AL256" s="6">
        <f t="shared" si="61"/>
        <v>288.55794004389554</v>
      </c>
      <c r="AM256" s="2"/>
      <c r="AN256" s="2"/>
      <c r="AO256" s="2"/>
      <c r="AP256" s="2"/>
      <c r="AQ256" s="30">
        <f t="shared" si="56"/>
        <v>44052</v>
      </c>
    </row>
    <row r="257" spans="1:43">
      <c r="A257">
        <f>Calcs!A307</f>
        <v>284</v>
      </c>
      <c r="B257" s="30">
        <f>Calcs!B307</f>
        <v>44053</v>
      </c>
      <c r="C257" s="6">
        <f>MAX(1,Calcs!AM307)</f>
        <v>7883.7716627554082</v>
      </c>
      <c r="D257" s="6">
        <f>MAX(1,Calcs!BA307)</f>
        <v>625.27194758695566</v>
      </c>
      <c r="E257" s="6">
        <f>MAX(1,Calcs!BB307)</f>
        <v>255482.19345127052</v>
      </c>
      <c r="F257" s="6">
        <f>MAX(1,Calcs!AZ307)</f>
        <v>69496.857163558656</v>
      </c>
      <c r="G257" s="6">
        <f t="shared" si="50"/>
        <v>69496.857163558656</v>
      </c>
      <c r="H257" s="6">
        <f>MAX(1,Calcs!AP307)</f>
        <v>9.1686762135915867</v>
      </c>
      <c r="I257" s="6">
        <f>MAX(1,Calcs!AO307)</f>
        <v>1986.2621102406238</v>
      </c>
      <c r="J257" s="6">
        <f t="shared" si="51"/>
        <v>1986.2621102406238</v>
      </c>
      <c r="K257" s="6">
        <f>MAX(1,Calcs!BE307)</f>
        <v>1</v>
      </c>
      <c r="L257" s="6">
        <f>MAX(1,Calcs!BF307)</f>
        <v>1</v>
      </c>
      <c r="M257" s="33">
        <f>Calcs!G307</f>
        <v>0.92</v>
      </c>
      <c r="N257" s="180">
        <f>Calcs!BI307</f>
        <v>0.9661915888390501</v>
      </c>
      <c r="O257" s="33">
        <f t="shared" si="57"/>
        <v>0.88889626173192615</v>
      </c>
      <c r="P257" s="33"/>
      <c r="Q257" s="33"/>
      <c r="R257" s="33"/>
      <c r="S257" s="30">
        <f t="shared" si="49"/>
        <v>44053</v>
      </c>
      <c r="T257" s="215">
        <v>813</v>
      </c>
      <c r="U257" s="215">
        <v>3</v>
      </c>
      <c r="V257" s="6"/>
      <c r="W257" s="6"/>
      <c r="X257" s="6"/>
      <c r="Y257" s="6"/>
      <c r="Z257" s="11">
        <f t="shared" si="62"/>
        <v>66844</v>
      </c>
      <c r="AA257" s="11"/>
      <c r="AB257" s="11"/>
      <c r="AC257" s="11"/>
      <c r="AD257" s="11">
        <f t="shared" si="63"/>
        <v>1942</v>
      </c>
      <c r="AE257" s="11">
        <f t="shared" si="58"/>
        <v>813</v>
      </c>
      <c r="AF257" s="11">
        <f t="shared" si="59"/>
        <v>3</v>
      </c>
      <c r="AG257" s="11">
        <f t="shared" si="52"/>
        <v>630.71428571428567</v>
      </c>
      <c r="AH257" s="11">
        <f t="shared" si="53"/>
        <v>8.8571428571428577</v>
      </c>
      <c r="AI257" s="6">
        <f t="shared" si="54"/>
        <v>2652.8571635586559</v>
      </c>
      <c r="AJ257" s="6">
        <f t="shared" si="60"/>
        <v>12652.857163558656</v>
      </c>
      <c r="AK257" s="6">
        <f t="shared" si="55"/>
        <v>44.26211024062377</v>
      </c>
      <c r="AL257" s="6">
        <f t="shared" si="61"/>
        <v>294.26211024062377</v>
      </c>
      <c r="AM257" s="2"/>
      <c r="AN257" s="2"/>
      <c r="AO257" s="2"/>
      <c r="AP257" s="2"/>
      <c r="AQ257" s="30">
        <f t="shared" si="56"/>
        <v>44053</v>
      </c>
    </row>
    <row r="258" spans="1:43">
      <c r="A258">
        <f>Calcs!A308</f>
        <v>285</v>
      </c>
      <c r="B258" s="30">
        <f>Calcs!B308</f>
        <v>44054</v>
      </c>
      <c r="C258" s="6">
        <f>MAX(1,Calcs!AM308)</f>
        <v>7748.5541915701697</v>
      </c>
      <c r="D258" s="6">
        <f>MAX(1,Calcs!BA308)</f>
        <v>614.62223270910908</v>
      </c>
      <c r="E258" s="6">
        <f>MAX(1,Calcs!BB308)</f>
        <v>256458.47918542466</v>
      </c>
      <c r="F258" s="6">
        <f>MAX(1,Calcs!AZ308)</f>
        <v>70080.165148250337</v>
      </c>
      <c r="G258" s="6">
        <f t="shared" si="50"/>
        <v>70080.165148250337</v>
      </c>
      <c r="H258" s="6">
        <f>MAX(1,Calcs!AP308)</f>
        <v>9.0131738285531355</v>
      </c>
      <c r="I258" s="6">
        <f>MAX(1,Calcs!AO308)</f>
        <v>1994.8169478591333</v>
      </c>
      <c r="J258" s="6">
        <f t="shared" si="51"/>
        <v>1994.8169478591333</v>
      </c>
      <c r="K258" s="6">
        <f>MAX(1,Calcs!BE308)</f>
        <v>1</v>
      </c>
      <c r="L258" s="6">
        <f>MAX(1,Calcs!BF308)</f>
        <v>1</v>
      </c>
      <c r="M258" s="33">
        <f>Calcs!G308</f>
        <v>0.92</v>
      </c>
      <c r="N258" s="180">
        <f>Calcs!BI308</f>
        <v>0.96606248515101967</v>
      </c>
      <c r="O258" s="33">
        <f t="shared" si="57"/>
        <v>0.88877748633893816</v>
      </c>
      <c r="P258" s="33"/>
      <c r="Q258" s="33"/>
      <c r="R258" s="33"/>
      <c r="S258" s="30">
        <f t="shared" si="49"/>
        <v>44054</v>
      </c>
      <c r="T258" s="215">
        <v>741</v>
      </c>
      <c r="U258" s="215">
        <v>12</v>
      </c>
      <c r="V258" s="6"/>
      <c r="W258" s="6"/>
      <c r="X258" s="6"/>
      <c r="Y258" s="6"/>
      <c r="Z258" s="11">
        <f t="shared" si="62"/>
        <v>67585</v>
      </c>
      <c r="AA258" s="11"/>
      <c r="AB258" s="11"/>
      <c r="AC258" s="11"/>
      <c r="AD258" s="11">
        <f t="shared" si="63"/>
        <v>1954</v>
      </c>
      <c r="AE258" s="11">
        <f t="shared" si="58"/>
        <v>741</v>
      </c>
      <c r="AF258" s="11">
        <f t="shared" si="59"/>
        <v>12</v>
      </c>
      <c r="AG258" s="11">
        <f t="shared" si="52"/>
        <v>611.85714285714289</v>
      </c>
      <c r="AH258" s="11">
        <f t="shared" si="53"/>
        <v>8.2857142857142865</v>
      </c>
      <c r="AI258" s="6">
        <f t="shared" si="54"/>
        <v>2495.1651482503366</v>
      </c>
      <c r="AJ258" s="6">
        <f t="shared" si="60"/>
        <v>12495.165148250337</v>
      </c>
      <c r="AK258" s="6">
        <f t="shared" si="55"/>
        <v>40.816947859133279</v>
      </c>
      <c r="AL258" s="6">
        <f t="shared" si="61"/>
        <v>290.81694785913328</v>
      </c>
      <c r="AM258" s="2"/>
      <c r="AN258" s="2"/>
      <c r="AO258" s="2"/>
      <c r="AP258" s="2"/>
      <c r="AQ258" s="30">
        <f t="shared" si="56"/>
        <v>44054</v>
      </c>
    </row>
    <row r="259" spans="1:43">
      <c r="A259">
        <f>Calcs!A309</f>
        <v>286</v>
      </c>
      <c r="B259" s="30">
        <f>Calcs!B309</f>
        <v>44055</v>
      </c>
      <c r="C259" s="6">
        <f>MAX(1,Calcs!AM309)</f>
        <v>7615.7708257932645</v>
      </c>
      <c r="D259" s="6">
        <f>MAX(1,Calcs!BA309)</f>
        <v>604.11535131039068</v>
      </c>
      <c r="E259" s="6">
        <f>MAX(1,Calcs!BB309)</f>
        <v>257417.96861610076</v>
      </c>
      <c r="F259" s="6">
        <f>MAX(1,Calcs!AZ309)</f>
        <v>70653.492822254804</v>
      </c>
      <c r="G259" s="6">
        <f t="shared" si="50"/>
        <v>70653.492822254804</v>
      </c>
      <c r="H259" s="6">
        <f>MAX(1,Calcs!AP309)</f>
        <v>8.8607566357109455</v>
      </c>
      <c r="I259" s="6">
        <f>MAX(1,Calcs!AO309)</f>
        <v>2003.225826848105</v>
      </c>
      <c r="J259" s="6">
        <f t="shared" si="51"/>
        <v>2003.225826848105</v>
      </c>
      <c r="K259" s="6">
        <f>MAX(1,Calcs!BE309)</f>
        <v>1</v>
      </c>
      <c r="L259" s="6">
        <f>MAX(1,Calcs!BF309)</f>
        <v>1</v>
      </c>
      <c r="M259" s="33">
        <f>Calcs!G309</f>
        <v>0.92</v>
      </c>
      <c r="N259" s="180">
        <f>Calcs!BI309</f>
        <v>0.96593560247064569</v>
      </c>
      <c r="O259" s="33">
        <f t="shared" si="57"/>
        <v>0.88866075427299407</v>
      </c>
      <c r="P259" s="33"/>
      <c r="Q259" s="33"/>
      <c r="R259" s="33"/>
      <c r="S259" s="30">
        <f t="shared" si="49"/>
        <v>44055</v>
      </c>
      <c r="T259" s="215">
        <v>635</v>
      </c>
      <c r="U259" s="215">
        <v>9</v>
      </c>
      <c r="V259" s="6"/>
      <c r="W259" s="6"/>
      <c r="X259" s="6"/>
      <c r="Y259" s="6"/>
      <c r="Z259" s="11">
        <f t="shared" si="62"/>
        <v>68220</v>
      </c>
      <c r="AA259" s="11"/>
      <c r="AB259" s="11"/>
      <c r="AC259" s="11"/>
      <c r="AD259" s="11">
        <f t="shared" si="63"/>
        <v>1963</v>
      </c>
      <c r="AE259" s="11">
        <f t="shared" si="58"/>
        <v>635</v>
      </c>
      <c r="AF259" s="11">
        <f t="shared" si="59"/>
        <v>9</v>
      </c>
      <c r="AG259" s="11">
        <f t="shared" si="52"/>
        <v>595.71428571428567</v>
      </c>
      <c r="AH259" s="11">
        <f t="shared" si="53"/>
        <v>7.8571428571428568</v>
      </c>
      <c r="AI259" s="6">
        <f t="shared" si="54"/>
        <v>2433.4928222548042</v>
      </c>
      <c r="AJ259" s="6">
        <f t="shared" si="60"/>
        <v>12433.492822254804</v>
      </c>
      <c r="AK259" s="6">
        <f t="shared" si="55"/>
        <v>40.225826848105044</v>
      </c>
      <c r="AL259" s="6">
        <f t="shared" si="61"/>
        <v>290.22582684810504</v>
      </c>
      <c r="AM259" s="2"/>
      <c r="AN259" s="2"/>
      <c r="AO259" s="2"/>
      <c r="AP259" s="2"/>
      <c r="AQ259" s="30">
        <f t="shared" si="56"/>
        <v>44055</v>
      </c>
    </row>
    <row r="260" spans="1:43">
      <c r="A260">
        <f>Calcs!A310</f>
        <v>287</v>
      </c>
      <c r="B260" s="30">
        <f>Calcs!B310</f>
        <v>44056</v>
      </c>
      <c r="C260" s="6">
        <f>MAX(1,Calcs!AM310)</f>
        <v>7485.4905023121328</v>
      </c>
      <c r="D260" s="6">
        <f>MAX(1,Calcs!BA310)</f>
        <v>593.77277185946252</v>
      </c>
      <c r="E260" s="6">
        <f>MAX(1,Calcs!BB310)</f>
        <v>258360.9467429599</v>
      </c>
      <c r="F260" s="6">
        <f>MAX(1,Calcs!AZ310)</f>
        <v>71216.974751272763</v>
      </c>
      <c r="G260" s="6">
        <f t="shared" si="50"/>
        <v>71216.974751272763</v>
      </c>
      <c r="H260" s="6">
        <f>MAX(1,Calcs!AP310)</f>
        <v>8.7098466596838282</v>
      </c>
      <c r="I260" s="6">
        <f>MAX(1,Calcs!AO310)</f>
        <v>2011.4918557094031</v>
      </c>
      <c r="J260" s="6">
        <f t="shared" si="51"/>
        <v>2011.4918557094031</v>
      </c>
      <c r="K260" s="6">
        <f>MAX(1,Calcs!BE310)</f>
        <v>1</v>
      </c>
      <c r="L260" s="6">
        <f>MAX(1,Calcs!BF310)</f>
        <v>1</v>
      </c>
      <c r="M260" s="33">
        <f>Calcs!G310</f>
        <v>0.92</v>
      </c>
      <c r="N260" s="180">
        <f>Calcs!BI310</f>
        <v>0.9658109032030654</v>
      </c>
      <c r="O260" s="33">
        <f t="shared" si="57"/>
        <v>0.88854603094682016</v>
      </c>
      <c r="P260" s="33"/>
      <c r="Q260" s="33"/>
      <c r="R260" s="33"/>
      <c r="S260" s="30">
        <f t="shared" si="49"/>
        <v>44056</v>
      </c>
      <c r="T260" s="215">
        <v>633</v>
      </c>
      <c r="U260" s="215">
        <v>1</v>
      </c>
      <c r="V260" s="6"/>
      <c r="W260" s="6"/>
      <c r="X260" s="6"/>
      <c r="Y260" s="6"/>
      <c r="Z260" s="11">
        <f t="shared" si="62"/>
        <v>68853</v>
      </c>
      <c r="AA260" s="11"/>
      <c r="AB260" s="11"/>
      <c r="AC260" s="11"/>
      <c r="AD260" s="11">
        <f t="shared" si="63"/>
        <v>1964</v>
      </c>
      <c r="AE260" s="11">
        <f t="shared" si="58"/>
        <v>633</v>
      </c>
      <c r="AF260" s="11">
        <f t="shared" si="59"/>
        <v>1</v>
      </c>
      <c r="AG260" s="11">
        <f t="shared" si="52"/>
        <v>581.71428571428567</v>
      </c>
      <c r="AH260" s="11">
        <f t="shared" si="53"/>
        <v>6.7142857142857144</v>
      </c>
      <c r="AI260" s="6">
        <f t="shared" si="54"/>
        <v>2363.9747512727627</v>
      </c>
      <c r="AJ260" s="6">
        <f t="shared" si="60"/>
        <v>12363.974751272763</v>
      </c>
      <c r="AK260" s="6">
        <f t="shared" si="55"/>
        <v>47.491855709403126</v>
      </c>
      <c r="AL260" s="6">
        <f t="shared" si="61"/>
        <v>297.49185570940313</v>
      </c>
      <c r="AM260" s="2"/>
      <c r="AN260" s="2"/>
      <c r="AO260" s="2"/>
      <c r="AP260" s="2"/>
      <c r="AQ260" s="30">
        <f t="shared" si="56"/>
        <v>44056</v>
      </c>
    </row>
    <row r="261" spans="1:43">
      <c r="A261">
        <f>Calcs!A311</f>
        <v>288</v>
      </c>
      <c r="B261" s="30">
        <f>Calcs!B311</f>
        <v>44057</v>
      </c>
      <c r="C261" s="6">
        <f>MAX(1,Calcs!AM311)</f>
        <v>7357.030007858988</v>
      </c>
      <c r="D261" s="6">
        <f>MAX(1,Calcs!BA311)</f>
        <v>583.60321843388374</v>
      </c>
      <c r="E261" s="6">
        <f>MAX(1,Calcs!BB311)</f>
        <v>259287.6810317286</v>
      </c>
      <c r="F261" s="6">
        <f>MAX(1,Calcs!AZ311)</f>
        <v>71770.765950611152</v>
      </c>
      <c r="G261" s="6">
        <f t="shared" si="50"/>
        <v>71770.765950611152</v>
      </c>
      <c r="H261" s="6">
        <f>MAX(1,Calcs!AP311)</f>
        <v>8.5609239896077405</v>
      </c>
      <c r="I261" s="6">
        <f>MAX(1,Calcs!AO311)</f>
        <v>2019.6164636195472</v>
      </c>
      <c r="J261" s="6">
        <f t="shared" si="51"/>
        <v>2019.6164636195472</v>
      </c>
      <c r="K261" s="6">
        <f>MAX(1,Calcs!BE311)</f>
        <v>1</v>
      </c>
      <c r="L261" s="6">
        <f>MAX(1,Calcs!BF311)</f>
        <v>1</v>
      </c>
      <c r="M261" s="33">
        <f>Calcs!G311</f>
        <v>0.92</v>
      </c>
      <c r="N261" s="180">
        <f>Calcs!BI311</f>
        <v>0.9656883518749928</v>
      </c>
      <c r="O261" s="33">
        <f t="shared" si="57"/>
        <v>0.88843328372499342</v>
      </c>
      <c r="P261" s="33"/>
      <c r="Q261" s="33"/>
      <c r="R261" s="33"/>
      <c r="S261" s="30">
        <f t="shared" si="49"/>
        <v>44057</v>
      </c>
      <c r="T261" s="215">
        <v>672</v>
      </c>
      <c r="U261" s="215">
        <v>7</v>
      </c>
      <c r="V261" s="6"/>
      <c r="W261" s="6"/>
      <c r="X261" s="6"/>
      <c r="Y261" s="6"/>
      <c r="Z261" s="11">
        <f t="shared" si="62"/>
        <v>69525</v>
      </c>
      <c r="AA261" s="11"/>
      <c r="AB261" s="11"/>
      <c r="AC261" s="11"/>
      <c r="AD261" s="11">
        <f t="shared" si="63"/>
        <v>1971</v>
      </c>
      <c r="AE261" s="11">
        <f t="shared" si="58"/>
        <v>672</v>
      </c>
      <c r="AF261" s="11">
        <f t="shared" si="59"/>
        <v>7</v>
      </c>
      <c r="AG261" s="11">
        <f t="shared" si="52"/>
        <v>580</v>
      </c>
      <c r="AH261" s="11">
        <f t="shared" si="53"/>
        <v>6.5714285714285712</v>
      </c>
      <c r="AI261" s="6">
        <f t="shared" si="54"/>
        <v>2245.7659506111522</v>
      </c>
      <c r="AJ261" s="6">
        <f t="shared" si="60"/>
        <v>12245.765950611152</v>
      </c>
      <c r="AK261" s="6">
        <f t="shared" si="55"/>
        <v>48.616463619547176</v>
      </c>
      <c r="AL261" s="6">
        <f t="shared" si="61"/>
        <v>298.61646361954718</v>
      </c>
      <c r="AM261" s="2"/>
      <c r="AN261" s="2"/>
      <c r="AO261" s="2"/>
      <c r="AP261" s="2"/>
      <c r="AQ261" s="30">
        <f t="shared" si="56"/>
        <v>44057</v>
      </c>
    </row>
    <row r="262" spans="1:43">
      <c r="A262">
        <f>Calcs!A312</f>
        <v>289</v>
      </c>
      <c r="B262" s="30">
        <f>Calcs!B312</f>
        <v>44058</v>
      </c>
      <c r="C262" s="6">
        <f>MAX(1,Calcs!AM312)</f>
        <v>7230.516290403556</v>
      </c>
      <c r="D262" s="6">
        <f>MAX(1,Calcs!BA312)</f>
        <v>573.60816441655754</v>
      </c>
      <c r="E262" s="6">
        <f>MAX(1,Calcs!BB312)</f>
        <v>260198.41935467842</v>
      </c>
      <c r="F262" s="6">
        <f>MAX(1,Calcs!AZ312)</f>
        <v>72315.029311668201</v>
      </c>
      <c r="G262" s="6">
        <f t="shared" si="50"/>
        <v>72315.029311668201</v>
      </c>
      <c r="H262" s="6">
        <f>MAX(1,Calcs!AP312)</f>
        <v>8.4143147293247171</v>
      </c>
      <c r="I262" s="6">
        <f>MAX(1,Calcs!AO312)</f>
        <v>2027.6015253625305</v>
      </c>
      <c r="J262" s="6">
        <f t="shared" si="51"/>
        <v>2027.6015253625305</v>
      </c>
      <c r="K262" s="6">
        <f>MAX(1,Calcs!BE312)</f>
        <v>1</v>
      </c>
      <c r="L262" s="6">
        <f>MAX(1,Calcs!BF312)</f>
        <v>1</v>
      </c>
      <c r="M262" s="33">
        <f>Calcs!G312</f>
        <v>0.92</v>
      </c>
      <c r="N262" s="180">
        <f>Calcs!BI312</f>
        <v>0.96556791568320055</v>
      </c>
      <c r="O262" s="33">
        <f t="shared" si="57"/>
        <v>0.8883224824285445</v>
      </c>
      <c r="P262" s="33"/>
      <c r="Q262" s="33"/>
      <c r="R262" s="33"/>
      <c r="S262" s="30">
        <f t="shared" ref="S262:S325" si="64">S261+1</f>
        <v>44058</v>
      </c>
      <c r="T262" s="215">
        <v>357</v>
      </c>
      <c r="U262" s="215">
        <v>2</v>
      </c>
      <c r="V262" s="6"/>
      <c r="W262" s="6"/>
      <c r="X262" s="6"/>
      <c r="Y262" s="6"/>
      <c r="Z262" s="11">
        <f t="shared" si="62"/>
        <v>69882</v>
      </c>
      <c r="AA262" s="11"/>
      <c r="AB262" s="11"/>
      <c r="AC262" s="11"/>
      <c r="AD262" s="11">
        <f t="shared" si="63"/>
        <v>1973</v>
      </c>
      <c r="AE262" s="11">
        <f t="shared" si="58"/>
        <v>357</v>
      </c>
      <c r="AF262" s="11">
        <f t="shared" si="59"/>
        <v>2</v>
      </c>
      <c r="AG262" s="11">
        <f t="shared" si="52"/>
        <v>581</v>
      </c>
      <c r="AH262" s="11">
        <f t="shared" si="53"/>
        <v>5.7142857142857144</v>
      </c>
      <c r="AI262" s="6">
        <f t="shared" si="54"/>
        <v>2433.0293116682005</v>
      </c>
      <c r="AJ262" s="6">
        <f t="shared" si="60"/>
        <v>12433.029311668201</v>
      </c>
      <c r="AK262" s="6">
        <f t="shared" si="55"/>
        <v>54.601525362530538</v>
      </c>
      <c r="AL262" s="6">
        <f t="shared" si="61"/>
        <v>304.60152536253054</v>
      </c>
      <c r="AM262" s="2"/>
      <c r="AN262" s="2"/>
      <c r="AO262" s="2"/>
      <c r="AP262" s="2"/>
      <c r="AQ262" s="30">
        <f t="shared" si="56"/>
        <v>44058</v>
      </c>
    </row>
    <row r="263" spans="1:43">
      <c r="A263">
        <f>Calcs!A313</f>
        <v>290</v>
      </c>
      <c r="B263" s="30">
        <f>Calcs!B313</f>
        <v>44059</v>
      </c>
      <c r="C263" s="6">
        <f>MAX(1,Calcs!AM313)</f>
        <v>7106.0221465323866</v>
      </c>
      <c r="D263" s="6">
        <f>MAX(1,Calcs!BA313)</f>
        <v>563.78056808894746</v>
      </c>
      <c r="E263" s="6">
        <f>MAX(1,Calcs!BB313)</f>
        <v>261093.41850052244</v>
      </c>
      <c r="F263" s="6">
        <f>MAX(1,Calcs!AZ313)</f>
        <v>72849.92938351426</v>
      </c>
      <c r="G263" s="6">
        <f t="shared" si="50"/>
        <v>72849.92938351426</v>
      </c>
      <c r="H263" s="6">
        <f>MAX(1,Calcs!AP313)</f>
        <v>8.2701826992348035</v>
      </c>
      <c r="I263" s="6">
        <f>MAX(1,Calcs!AO313)</f>
        <v>2035.4492189385392</v>
      </c>
      <c r="J263" s="6">
        <f t="shared" si="51"/>
        <v>2035.4492189385392</v>
      </c>
      <c r="K263" s="6">
        <f>MAX(1,Calcs!BE313)</f>
        <v>1</v>
      </c>
      <c r="L263" s="6">
        <f>MAX(1,Calcs!BF313)</f>
        <v>1</v>
      </c>
      <c r="M263" s="33">
        <f>Calcs!G313</f>
        <v>0.92</v>
      </c>
      <c r="N263" s="180">
        <f>Calcs!BI313</f>
        <v>0.9654495606738237</v>
      </c>
      <c r="O263" s="33">
        <f t="shared" si="57"/>
        <v>0.88821359581991788</v>
      </c>
      <c r="P263" s="33"/>
      <c r="Q263" s="33"/>
      <c r="R263" s="33"/>
      <c r="S263" s="30">
        <f t="shared" si="64"/>
        <v>44059</v>
      </c>
      <c r="T263" s="215">
        <v>164</v>
      </c>
      <c r="U263" s="215">
        <v>6</v>
      </c>
      <c r="V263" s="6"/>
      <c r="W263" s="6"/>
      <c r="X263" s="6"/>
      <c r="Y263" s="6"/>
      <c r="Z263" s="11">
        <f t="shared" si="62"/>
        <v>70046</v>
      </c>
      <c r="AA263" s="11"/>
      <c r="AB263" s="11"/>
      <c r="AC263" s="11"/>
      <c r="AD263" s="11">
        <f t="shared" si="63"/>
        <v>1979</v>
      </c>
      <c r="AE263" s="11">
        <f t="shared" si="58"/>
        <v>164</v>
      </c>
      <c r="AF263" s="11">
        <f t="shared" si="59"/>
        <v>6</v>
      </c>
      <c r="AG263" s="11">
        <f t="shared" si="52"/>
        <v>573.57142857142856</v>
      </c>
      <c r="AH263" s="11">
        <f t="shared" si="53"/>
        <v>5.7142857142857144</v>
      </c>
      <c r="AI263" s="6">
        <f t="shared" si="54"/>
        <v>2803.9293835142598</v>
      </c>
      <c r="AJ263" s="6">
        <f t="shared" si="60"/>
        <v>12803.92938351426</v>
      </c>
      <c r="AK263" s="6">
        <f t="shared" si="55"/>
        <v>56.449218938539161</v>
      </c>
      <c r="AL263" s="6">
        <f t="shared" si="61"/>
        <v>306.44921893853916</v>
      </c>
      <c r="AM263" s="2"/>
      <c r="AN263" s="2"/>
      <c r="AO263" s="2"/>
      <c r="AP263" s="2"/>
      <c r="AQ263" s="30">
        <f t="shared" si="56"/>
        <v>44059</v>
      </c>
    </row>
    <row r="264" spans="1:43">
      <c r="A264">
        <f>Calcs!A314</f>
        <v>291</v>
      </c>
      <c r="B264" s="30">
        <f>Calcs!B314</f>
        <v>44060</v>
      </c>
      <c r="C264" s="6">
        <f>MAX(1,Calcs!AM314)</f>
        <v>6983.5739469110922</v>
      </c>
      <c r="D264" s="6">
        <f>MAX(1,Calcs!BA314)</f>
        <v>554.10965304542538</v>
      </c>
      <c r="E264" s="6">
        <f>MAX(1,Calcs!BB314)</f>
        <v>261972.9378851472</v>
      </c>
      <c r="F264" s="6">
        <f>MAX(1,Calcs!AZ314)</f>
        <v>73375.624734876634</v>
      </c>
      <c r="G264" s="6">
        <f t="shared" si="50"/>
        <v>73375.624734876634</v>
      </c>
      <c r="H264" s="6">
        <f>MAX(1,Calcs!AP314)</f>
        <v>8.1285379996761549</v>
      </c>
      <c r="I264" s="6">
        <f>MAX(1,Calcs!AO314)</f>
        <v>2043.1618762383569</v>
      </c>
      <c r="J264" s="6">
        <f t="shared" si="51"/>
        <v>2043.1618762383569</v>
      </c>
      <c r="K264" s="6">
        <f>MAX(1,Calcs!BE314)</f>
        <v>1</v>
      </c>
      <c r="L264" s="6">
        <f>MAX(1,Calcs!BF314)</f>
        <v>1</v>
      </c>
      <c r="M264" s="33">
        <f>Calcs!G314</f>
        <v>0.92</v>
      </c>
      <c r="N264" s="180">
        <f>Calcs!BI314</f>
        <v>0.96533325256191393</v>
      </c>
      <c r="O264" s="33">
        <f t="shared" si="57"/>
        <v>0.88810659235696088</v>
      </c>
      <c r="P264" s="33"/>
      <c r="Q264" s="33"/>
      <c r="R264" s="33"/>
      <c r="S264" s="30">
        <f t="shared" si="64"/>
        <v>44060</v>
      </c>
      <c r="T264" s="215">
        <v>678</v>
      </c>
      <c r="U264" s="215">
        <v>12</v>
      </c>
      <c r="V264" s="6"/>
      <c r="W264" s="6"/>
      <c r="X264" s="6"/>
      <c r="Y264" s="6"/>
      <c r="Z264" s="11">
        <f t="shared" si="62"/>
        <v>70724</v>
      </c>
      <c r="AA264" s="11"/>
      <c r="AB264" s="11"/>
      <c r="AC264" s="11"/>
      <c r="AD264" s="11">
        <f t="shared" si="63"/>
        <v>1991</v>
      </c>
      <c r="AE264" s="11">
        <f t="shared" si="58"/>
        <v>678</v>
      </c>
      <c r="AF264" s="11">
        <f t="shared" si="59"/>
        <v>12</v>
      </c>
      <c r="AG264" s="11">
        <f t="shared" si="52"/>
        <v>554.28571428571433</v>
      </c>
      <c r="AH264" s="11">
        <f t="shared" si="53"/>
        <v>7</v>
      </c>
      <c r="AI264" s="6">
        <f t="shared" si="54"/>
        <v>2651.6247348766337</v>
      </c>
      <c r="AJ264" s="6">
        <f t="shared" si="60"/>
        <v>12651.624734876634</v>
      </c>
      <c r="AK264" s="6">
        <f t="shared" si="55"/>
        <v>52.161876238356854</v>
      </c>
      <c r="AL264" s="6">
        <f t="shared" si="61"/>
        <v>302.16187623835685</v>
      </c>
      <c r="AM264" s="2"/>
      <c r="AN264" s="2"/>
      <c r="AO264" s="2"/>
      <c r="AP264" s="2"/>
      <c r="AQ264" s="30">
        <f t="shared" si="56"/>
        <v>44060</v>
      </c>
    </row>
    <row r="265" spans="1:43">
      <c r="A265">
        <f>Calcs!A315</f>
        <v>292</v>
      </c>
      <c r="B265" s="30">
        <f>Calcs!B315</f>
        <v>44061</v>
      </c>
      <c r="C265" s="6">
        <f>MAX(1,Calcs!AM315)</f>
        <v>6863.1609771974945</v>
      </c>
      <c r="D265" s="6">
        <f>MAX(1,Calcs!BA315)</f>
        <v>544.58564244480556</v>
      </c>
      <c r="E265" s="6">
        <f>MAX(1,Calcs!BB315)</f>
        <v>262837.23480840027</v>
      </c>
      <c r="F265" s="6">
        <f>MAX(1,Calcs!AZ315)</f>
        <v>73892.264645363975</v>
      </c>
      <c r="G265" s="6">
        <f t="shared" si="50"/>
        <v>73892.264645363975</v>
      </c>
      <c r="H265" s="6">
        <f>MAX(1,Calcs!AP315)</f>
        <v>7.9892706973664316</v>
      </c>
      <c r="I265" s="6">
        <f>MAX(1,Calcs!AO315)</f>
        <v>2050.7418427406983</v>
      </c>
      <c r="J265" s="6">
        <f t="shared" si="51"/>
        <v>2050.7418427406983</v>
      </c>
      <c r="K265" s="6">
        <f>MAX(1,Calcs!BE315)</f>
        <v>1</v>
      </c>
      <c r="L265" s="6">
        <f>MAX(1,Calcs!BF315)</f>
        <v>1</v>
      </c>
      <c r="M265" s="33">
        <f>Calcs!G315</f>
        <v>0.92</v>
      </c>
      <c r="N265" s="180">
        <f>Calcs!BI315</f>
        <v>0.9652189573459784</v>
      </c>
      <c r="O265" s="33">
        <f t="shared" si="57"/>
        <v>0.88800144075830012</v>
      </c>
      <c r="P265" s="33"/>
      <c r="Q265" s="33"/>
      <c r="R265" s="33"/>
      <c r="S265" s="30">
        <f t="shared" si="64"/>
        <v>44061</v>
      </c>
      <c r="T265" s="215">
        <v>622</v>
      </c>
      <c r="U265" s="215">
        <v>13</v>
      </c>
      <c r="V265" s="6"/>
      <c r="W265" s="6"/>
      <c r="X265" s="6"/>
      <c r="Y265" s="6"/>
      <c r="Z265" s="11">
        <f t="shared" si="62"/>
        <v>71346</v>
      </c>
      <c r="AA265" s="11"/>
      <c r="AB265" s="11"/>
      <c r="AC265" s="11"/>
      <c r="AD265" s="11">
        <f t="shared" si="63"/>
        <v>2004</v>
      </c>
      <c r="AE265" s="11">
        <f t="shared" si="58"/>
        <v>622</v>
      </c>
      <c r="AF265" s="11">
        <f t="shared" si="59"/>
        <v>13</v>
      </c>
      <c r="AG265" s="11">
        <f t="shared" si="52"/>
        <v>537.28571428571433</v>
      </c>
      <c r="AH265" s="11">
        <f t="shared" si="53"/>
        <v>7.1428571428571432</v>
      </c>
      <c r="AI265" s="6">
        <f t="shared" si="54"/>
        <v>2546.2646453639754</v>
      </c>
      <c r="AJ265" s="6">
        <f t="shared" si="60"/>
        <v>12546.264645363975</v>
      </c>
      <c r="AK265" s="6">
        <f t="shared" si="55"/>
        <v>46.741842740698303</v>
      </c>
      <c r="AL265" s="6">
        <f t="shared" si="61"/>
        <v>296.7418427406983</v>
      </c>
      <c r="AM265" s="2"/>
      <c r="AN265" s="2"/>
      <c r="AO265" s="2"/>
      <c r="AP265" s="2"/>
      <c r="AQ265" s="30">
        <f t="shared" si="56"/>
        <v>44061</v>
      </c>
    </row>
    <row r="266" spans="1:43">
      <c r="A266">
        <f>Calcs!A316</f>
        <v>293</v>
      </c>
      <c r="B266" s="30">
        <f>Calcs!B316</f>
        <v>44062</v>
      </c>
      <c r="C266" s="6">
        <f>MAX(1,Calcs!AM316)</f>
        <v>6744.7445957495465</v>
      </c>
      <c r="D266" s="6">
        <f>MAX(1,Calcs!BA316)</f>
        <v>535.21356221521899</v>
      </c>
      <c r="E266" s="6">
        <f>MAX(1,Calcs!BB316)</f>
        <v>263686.56156373932</v>
      </c>
      <c r="F266" s="6">
        <f>MAX(1,Calcs!AZ316)</f>
        <v>74399.987757761337</v>
      </c>
      <c r="G266" s="6">
        <f t="shared" si="50"/>
        <v>74399.987757761337</v>
      </c>
      <c r="H266" s="6">
        <f>MAX(1,Calcs!AP316)</f>
        <v>7.8522204421115021</v>
      </c>
      <c r="I266" s="6">
        <f>MAX(1,Calcs!AO316)</f>
        <v>2058.1913699428856</v>
      </c>
      <c r="J266" s="6">
        <f t="shared" si="51"/>
        <v>2058.1913699428856</v>
      </c>
      <c r="K266" s="6">
        <f>MAX(1,Calcs!BE316)</f>
        <v>1</v>
      </c>
      <c r="L266" s="6">
        <f>MAX(1,Calcs!BF316)</f>
        <v>1</v>
      </c>
      <c r="M266" s="33">
        <f>Calcs!G316</f>
        <v>0.92</v>
      </c>
      <c r="N266" s="180">
        <f>Calcs!BI316</f>
        <v>0.96510664167963234</v>
      </c>
      <c r="O266" s="33">
        <f t="shared" si="57"/>
        <v>0.88789811034526178</v>
      </c>
      <c r="P266" s="33"/>
      <c r="Q266" s="33"/>
      <c r="R266" s="33"/>
      <c r="S266" s="30">
        <f t="shared" si="64"/>
        <v>44062</v>
      </c>
      <c r="T266" s="215">
        <v>633</v>
      </c>
      <c r="U266" s="215">
        <v>10</v>
      </c>
      <c r="V266" s="6"/>
      <c r="W266" s="6"/>
      <c r="X266" s="6"/>
      <c r="Y266" s="6"/>
      <c r="Z266" s="11">
        <f t="shared" si="62"/>
        <v>71979</v>
      </c>
      <c r="AA266" s="11"/>
      <c r="AB266" s="11"/>
      <c r="AC266" s="11"/>
      <c r="AD266" s="11">
        <f t="shared" si="63"/>
        <v>2014</v>
      </c>
      <c r="AE266" s="11">
        <f t="shared" si="58"/>
        <v>633</v>
      </c>
      <c r="AF266" s="11">
        <f t="shared" si="59"/>
        <v>10</v>
      </c>
      <c r="AG266" s="11">
        <f t="shared" si="52"/>
        <v>537</v>
      </c>
      <c r="AH266" s="11">
        <f t="shared" si="53"/>
        <v>7.2857142857142856</v>
      </c>
      <c r="AI266" s="6">
        <f t="shared" si="54"/>
        <v>2420.987757761337</v>
      </c>
      <c r="AJ266" s="6">
        <f t="shared" si="60"/>
        <v>12420.987757761337</v>
      </c>
      <c r="AK266" s="6">
        <f t="shared" si="55"/>
        <v>44.191369942885558</v>
      </c>
      <c r="AL266" s="6">
        <f t="shared" si="61"/>
        <v>294.19136994288556</v>
      </c>
      <c r="AM266" s="2"/>
      <c r="AN266" s="2"/>
      <c r="AO266" s="2"/>
      <c r="AP266" s="2"/>
      <c r="AQ266" s="30">
        <f t="shared" si="56"/>
        <v>44062</v>
      </c>
    </row>
    <row r="267" spans="1:43">
      <c r="A267">
        <f>Calcs!A317</f>
        <v>294</v>
      </c>
      <c r="B267" s="30">
        <f>Calcs!B317</f>
        <v>44063</v>
      </c>
      <c r="C267" s="6">
        <f>MAX(1,Calcs!AM317)</f>
        <v>6628.26437122691</v>
      </c>
      <c r="D267" s="6">
        <f>MAX(1,Calcs!BA317)</f>
        <v>525.99466597878825</v>
      </c>
      <c r="E267" s="6">
        <f>MAX(1,Calcs!BB317)</f>
        <v>264521.16447337356</v>
      </c>
      <c r="F267" s="6">
        <f>MAX(1,Calcs!AZ317)</f>
        <v>74898.93741312428</v>
      </c>
      <c r="G267" s="6">
        <f t="shared" si="50"/>
        <v>74898.93741312428</v>
      </c>
      <c r="H267" s="6">
        <f>MAX(1,Calcs!AP317)</f>
        <v>7.7172450163936253</v>
      </c>
      <c r="I267" s="6">
        <f>MAX(1,Calcs!AO317)</f>
        <v>2065.5125708241585</v>
      </c>
      <c r="J267" s="6">
        <f t="shared" si="51"/>
        <v>2065.5125708241585</v>
      </c>
      <c r="K267" s="6">
        <f>MAX(1,Calcs!BE317)</f>
        <v>1</v>
      </c>
      <c r="L267" s="6">
        <f>MAX(1,Calcs!BF317)</f>
        <v>1</v>
      </c>
      <c r="M267" s="33">
        <f>Calcs!G317</f>
        <v>0.92</v>
      </c>
      <c r="N267" s="180">
        <f>Calcs!BI317</f>
        <v>0.96499627299457302</v>
      </c>
      <c r="O267" s="33">
        <f t="shared" si="57"/>
        <v>0.88779657115500721</v>
      </c>
      <c r="P267" s="33"/>
      <c r="Q267" s="33"/>
      <c r="R267" s="33"/>
      <c r="S267" s="30">
        <f t="shared" si="64"/>
        <v>44063</v>
      </c>
      <c r="T267" s="215">
        <v>510</v>
      </c>
      <c r="U267" s="215">
        <v>2</v>
      </c>
      <c r="V267" s="6"/>
      <c r="W267" s="6"/>
      <c r="X267" s="6"/>
      <c r="Y267" s="6"/>
      <c r="Z267" s="11">
        <f t="shared" si="62"/>
        <v>72489</v>
      </c>
      <c r="AA267" s="11"/>
      <c r="AB267" s="11"/>
      <c r="AC267" s="11"/>
      <c r="AD267" s="11">
        <f t="shared" si="63"/>
        <v>2016</v>
      </c>
      <c r="AE267" s="11">
        <f t="shared" si="58"/>
        <v>510</v>
      </c>
      <c r="AF267" s="11">
        <f t="shared" si="59"/>
        <v>2</v>
      </c>
      <c r="AG267" s="11">
        <f t="shared" si="52"/>
        <v>519.42857142857144</v>
      </c>
      <c r="AH267" s="11">
        <f t="shared" si="53"/>
        <v>7.4285714285714288</v>
      </c>
      <c r="AI267" s="6">
        <f t="shared" si="54"/>
        <v>2409.9374131242803</v>
      </c>
      <c r="AJ267" s="6">
        <f t="shared" si="60"/>
        <v>12409.93741312428</v>
      </c>
      <c r="AK267" s="6">
        <f t="shared" si="55"/>
        <v>49.512570824158502</v>
      </c>
      <c r="AL267" s="6">
        <f t="shared" si="61"/>
        <v>299.5125708241585</v>
      </c>
      <c r="AM267" s="2"/>
      <c r="AN267" s="2"/>
      <c r="AO267" s="2"/>
      <c r="AP267" s="2"/>
      <c r="AQ267" s="30">
        <f t="shared" si="56"/>
        <v>44063</v>
      </c>
    </row>
    <row r="268" spans="1:43">
      <c r="A268">
        <f>Calcs!A318</f>
        <v>295</v>
      </c>
      <c r="B268" s="30">
        <f>Calcs!B318</f>
        <v>44064</v>
      </c>
      <c r="C268" s="6">
        <f>MAX(1,Calcs!AM318)</f>
        <v>6513.6450551651678</v>
      </c>
      <c r="D268" s="6">
        <f>MAX(1,Calcs!BA318)</f>
        <v>516.92745809217536</v>
      </c>
      <c r="E268" s="6">
        <f>MAX(1,Calcs!BB318)</f>
        <v>265341.28452728881</v>
      </c>
      <c r="F268" s="6">
        <f>MAX(1,Calcs!AZ318)</f>
        <v>75389.258157256379</v>
      </c>
      <c r="G268" s="6">
        <f t="shared" si="50"/>
        <v>75389.258157256379</v>
      </c>
      <c r="H268" s="6">
        <f>MAX(1,Calcs!AP318)</f>
        <v>7.5844199937021459</v>
      </c>
      <c r="I268" s="6">
        <f>MAX(1,Calcs!AO318)</f>
        <v>2072.7074035754622</v>
      </c>
      <c r="J268" s="6">
        <f t="shared" si="51"/>
        <v>2072.7074035754622</v>
      </c>
      <c r="K268" s="6">
        <f>MAX(1,Calcs!BE318)</f>
        <v>1</v>
      </c>
      <c r="L268" s="6">
        <f>MAX(1,Calcs!BF318)</f>
        <v>1</v>
      </c>
      <c r="M268" s="33">
        <f>Calcs!G318</f>
        <v>0.92</v>
      </c>
      <c r="N268" s="180">
        <f>Calcs!BI318</f>
        <v>0.96488781941328416</v>
      </c>
      <c r="O268" s="33">
        <f t="shared" si="57"/>
        <v>0.88769679386022149</v>
      </c>
      <c r="P268" s="33"/>
      <c r="Q268" s="33"/>
      <c r="R268" s="33"/>
      <c r="S268" s="30">
        <f t="shared" si="64"/>
        <v>44064</v>
      </c>
      <c r="T268" s="215">
        <v>547</v>
      </c>
      <c r="U268" s="215">
        <v>5</v>
      </c>
      <c r="V268" s="6"/>
      <c r="W268" s="6"/>
      <c r="X268" s="6"/>
      <c r="Y268" s="6"/>
      <c r="Z268" s="11">
        <f t="shared" si="62"/>
        <v>73036</v>
      </c>
      <c r="AA268" s="11"/>
      <c r="AB268" s="11"/>
      <c r="AC268" s="11"/>
      <c r="AD268" s="11">
        <f t="shared" si="63"/>
        <v>2021</v>
      </c>
      <c r="AE268" s="11">
        <f t="shared" si="58"/>
        <v>547</v>
      </c>
      <c r="AF268" s="11">
        <f t="shared" si="59"/>
        <v>5</v>
      </c>
      <c r="AG268" s="11">
        <f t="shared" si="52"/>
        <v>501.57142857142856</v>
      </c>
      <c r="AH268" s="11">
        <f t="shared" si="53"/>
        <v>7.1428571428571432</v>
      </c>
      <c r="AI268" s="6">
        <f t="shared" si="54"/>
        <v>2353.2581572563795</v>
      </c>
      <c r="AJ268" s="6">
        <f t="shared" si="60"/>
        <v>12353.258157256379</v>
      </c>
      <c r="AK268" s="6">
        <f t="shared" si="55"/>
        <v>51.707403575462195</v>
      </c>
      <c r="AL268" s="6">
        <f t="shared" si="61"/>
        <v>301.70740357546219</v>
      </c>
      <c r="AM268" s="2"/>
      <c r="AN268" s="2"/>
      <c r="AO268" s="2"/>
      <c r="AP268" s="2"/>
      <c r="AQ268" s="30">
        <f t="shared" si="56"/>
        <v>44064</v>
      </c>
    </row>
    <row r="269" spans="1:43">
      <c r="A269">
        <f>Calcs!A319</f>
        <v>296</v>
      </c>
      <c r="B269" s="30">
        <f>Calcs!B319</f>
        <v>44065</v>
      </c>
      <c r="C269" s="6">
        <f>MAX(1,Calcs!AM319)</f>
        <v>6400.8916295828612</v>
      </c>
      <c r="D269" s="6">
        <f>MAX(1,Calcs!BA319)</f>
        <v>508.00911748165839</v>
      </c>
      <c r="E269" s="6">
        <f>MAX(1,Calcs!BB319)</f>
        <v>266147.15884548187</v>
      </c>
      <c r="F269" s="6">
        <f>MAX(1,Calcs!AZ319)</f>
        <v>75871.093134039809</v>
      </c>
      <c r="G269" s="6">
        <f t="shared" si="50"/>
        <v>75871.093134039809</v>
      </c>
      <c r="H269" s="6">
        <f>MAX(1,Calcs!AP319)</f>
        <v>7.4537673521570342</v>
      </c>
      <c r="I269" s="6">
        <f>MAX(1,Calcs!AO319)</f>
        <v>2079.7778968276298</v>
      </c>
      <c r="J269" s="6">
        <f t="shared" si="51"/>
        <v>2079.7778968276298</v>
      </c>
      <c r="K269" s="6">
        <f>MAX(1,Calcs!BE319)</f>
        <v>1</v>
      </c>
      <c r="L269" s="6">
        <f>MAX(1,Calcs!BF319)</f>
        <v>1</v>
      </c>
      <c r="M269" s="33">
        <f>Calcs!G319</f>
        <v>0.92</v>
      </c>
      <c r="N269" s="180">
        <f>Calcs!BI319</f>
        <v>0.96478124958302369</v>
      </c>
      <c r="O269" s="33">
        <f t="shared" si="57"/>
        <v>0.88759874961638185</v>
      </c>
      <c r="P269" s="33"/>
      <c r="Q269" s="33"/>
      <c r="R269" s="33"/>
      <c r="S269" s="30">
        <f t="shared" si="64"/>
        <v>44065</v>
      </c>
      <c r="T269" s="215">
        <v>272</v>
      </c>
      <c r="U269" s="215">
        <v>5</v>
      </c>
      <c r="V269" s="6"/>
      <c r="W269" s="6"/>
      <c r="X269" s="6"/>
      <c r="Y269" s="6"/>
      <c r="Z269" s="11">
        <f t="shared" si="62"/>
        <v>73308</v>
      </c>
      <c r="AA269" s="11"/>
      <c r="AB269" s="11"/>
      <c r="AC269" s="11"/>
      <c r="AD269" s="11">
        <f t="shared" si="63"/>
        <v>2026</v>
      </c>
      <c r="AE269" s="11">
        <f t="shared" si="58"/>
        <v>272</v>
      </c>
      <c r="AF269" s="11">
        <f t="shared" si="59"/>
        <v>5</v>
      </c>
      <c r="AG269" s="11">
        <f t="shared" si="52"/>
        <v>489.42857142857144</v>
      </c>
      <c r="AH269" s="11">
        <f t="shared" si="53"/>
        <v>7.5714285714285712</v>
      </c>
      <c r="AI269" s="6">
        <f t="shared" si="54"/>
        <v>2563.0931340398092</v>
      </c>
      <c r="AJ269" s="6">
        <f t="shared" si="60"/>
        <v>12563.093134039809</v>
      </c>
      <c r="AK269" s="6">
        <f t="shared" si="55"/>
        <v>53.777896827629775</v>
      </c>
      <c r="AL269" s="6">
        <f t="shared" si="61"/>
        <v>303.77789682762977</v>
      </c>
      <c r="AM269" s="2"/>
      <c r="AN269" s="2"/>
      <c r="AO269" s="2"/>
      <c r="AP269" s="2"/>
      <c r="AQ269" s="30">
        <f t="shared" si="56"/>
        <v>44065</v>
      </c>
    </row>
    <row r="270" spans="1:43">
      <c r="A270">
        <f>Calcs!A320</f>
        <v>297</v>
      </c>
      <c r="B270" s="30">
        <f>Calcs!B320</f>
        <v>44066</v>
      </c>
      <c r="C270" s="6">
        <f>MAX(1,Calcs!AM320)</f>
        <v>6289.9928219661288</v>
      </c>
      <c r="D270" s="6">
        <f>MAX(1,Calcs!BA320)</f>
        <v>499.2362134995409</v>
      </c>
      <c r="E270" s="6">
        <f>MAX(1,Calcs!BB320)</f>
        <v>266939.02306439815</v>
      </c>
      <c r="F270" s="6">
        <f>MAX(1,Calcs!AZ320)</f>
        <v>76344.582878011046</v>
      </c>
      <c r="G270" s="6">
        <f t="shared" si="50"/>
        <v>76344.582878011046</v>
      </c>
      <c r="H270" s="6">
        <f>MAX(1,Calcs!AP320)</f>
        <v>7.3252687182323042</v>
      </c>
      <c r="I270" s="6">
        <f>MAX(1,Calcs!AO320)</f>
        <v>2086.7260999661653</v>
      </c>
      <c r="J270" s="6">
        <f t="shared" si="51"/>
        <v>2086.7260999661653</v>
      </c>
      <c r="K270" s="6">
        <f>MAX(1,Calcs!BE320)</f>
        <v>1</v>
      </c>
      <c r="L270" s="6">
        <f>MAX(1,Calcs!BF320)</f>
        <v>1</v>
      </c>
      <c r="M270" s="33">
        <f>Calcs!G320</f>
        <v>0.92</v>
      </c>
      <c r="N270" s="180">
        <f>Calcs!BI320</f>
        <v>0.96467653235115813</v>
      </c>
      <c r="O270" s="33">
        <f t="shared" si="57"/>
        <v>0.88750240976306549</v>
      </c>
      <c r="P270" s="33"/>
      <c r="Q270" s="33"/>
      <c r="R270" s="33"/>
      <c r="S270" s="30">
        <f t="shared" si="64"/>
        <v>44066</v>
      </c>
      <c r="T270" s="215">
        <v>216</v>
      </c>
      <c r="U270" s="215">
        <v>1</v>
      </c>
      <c r="V270" s="6"/>
      <c r="W270" s="6"/>
      <c r="X270" s="6"/>
      <c r="Y270" s="6"/>
      <c r="Z270" s="11">
        <f t="shared" si="62"/>
        <v>73524</v>
      </c>
      <c r="AA270" s="11"/>
      <c r="AB270" s="11"/>
      <c r="AC270" s="11"/>
      <c r="AD270" s="11">
        <f t="shared" si="63"/>
        <v>2027</v>
      </c>
      <c r="AE270" s="11">
        <f t="shared" si="58"/>
        <v>216</v>
      </c>
      <c r="AF270" s="11">
        <f t="shared" si="59"/>
        <v>1</v>
      </c>
      <c r="AG270" s="11">
        <f t="shared" si="52"/>
        <v>496.85714285714283</v>
      </c>
      <c r="AH270" s="11">
        <f t="shared" si="53"/>
        <v>6.8571428571428568</v>
      </c>
      <c r="AI270" s="6">
        <f t="shared" si="54"/>
        <v>2820.582878011046</v>
      </c>
      <c r="AJ270" s="6">
        <f t="shared" si="60"/>
        <v>12820.582878011046</v>
      </c>
      <c r="AK270" s="6">
        <f t="shared" si="55"/>
        <v>59.726099966165293</v>
      </c>
      <c r="AL270" s="6">
        <f t="shared" si="61"/>
        <v>309.72609996616529</v>
      </c>
      <c r="AM270" s="2"/>
      <c r="AN270" s="2"/>
      <c r="AO270" s="2"/>
      <c r="AP270" s="2"/>
      <c r="AQ270" s="30">
        <f t="shared" si="56"/>
        <v>44066</v>
      </c>
    </row>
    <row r="271" spans="1:43">
      <c r="A271">
        <f>Calcs!A321</f>
        <v>298</v>
      </c>
      <c r="B271" s="30">
        <f>Calcs!B321</f>
        <v>44067</v>
      </c>
      <c r="C271" s="6">
        <f>MAX(1,Calcs!AM321)</f>
        <v>6180.9261319605703</v>
      </c>
      <c r="D271" s="6">
        <f>MAX(1,Calcs!BA321)</f>
        <v>490.60571058552057</v>
      </c>
      <c r="E271" s="6">
        <f>MAX(1,Calcs!BB321)</f>
        <v>267717.10994590214</v>
      </c>
      <c r="F271" s="6">
        <f>MAX(1,Calcs!AZ321)</f>
        <v>76809.864708975278</v>
      </c>
      <c r="G271" s="6">
        <f t="shared" si="50"/>
        <v>76809.864708975278</v>
      </c>
      <c r="H271" s="6">
        <f>MAX(1,Calcs!AP321)</f>
        <v>7.1988813459296841</v>
      </c>
      <c r="I271" s="6">
        <f>MAX(1,Calcs!AO321)</f>
        <v>2093.5540456598646</v>
      </c>
      <c r="J271" s="6">
        <f t="shared" si="51"/>
        <v>2093.5540456598646</v>
      </c>
      <c r="K271" s="6">
        <f>MAX(1,Calcs!BE321)</f>
        <v>1</v>
      </c>
      <c r="L271" s="6">
        <f>MAX(1,Calcs!BF321)</f>
        <v>1</v>
      </c>
      <c r="M271" s="33">
        <f>Calcs!G321</f>
        <v>0.92</v>
      </c>
      <c r="N271" s="180">
        <f>Calcs!BI321</f>
        <v>0.96457363694587517</v>
      </c>
      <c r="O271" s="33">
        <f t="shared" si="57"/>
        <v>0.88740774599020522</v>
      </c>
      <c r="P271" s="33"/>
      <c r="Q271" s="33"/>
      <c r="R271" s="33"/>
      <c r="S271" s="30">
        <f t="shared" si="64"/>
        <v>44067</v>
      </c>
      <c r="T271" s="215">
        <v>638</v>
      </c>
      <c r="U271" s="215">
        <v>6</v>
      </c>
      <c r="V271" s="6"/>
      <c r="W271" s="6"/>
      <c r="X271" s="6"/>
      <c r="Y271" s="6"/>
      <c r="Z271" s="11">
        <f t="shared" si="62"/>
        <v>74162</v>
      </c>
      <c r="AA271" s="11"/>
      <c r="AB271" s="11"/>
      <c r="AC271" s="11"/>
      <c r="AD271" s="11">
        <f t="shared" si="63"/>
        <v>2033</v>
      </c>
      <c r="AE271" s="11">
        <f t="shared" si="58"/>
        <v>638</v>
      </c>
      <c r="AF271" s="11">
        <f t="shared" si="59"/>
        <v>6</v>
      </c>
      <c r="AG271" s="11">
        <f t="shared" si="52"/>
        <v>491.14285714285717</v>
      </c>
      <c r="AH271" s="11">
        <f t="shared" si="53"/>
        <v>6</v>
      </c>
      <c r="AI271" s="6">
        <f t="shared" si="54"/>
        <v>2647.8647089752776</v>
      </c>
      <c r="AJ271" s="6">
        <f t="shared" si="60"/>
        <v>12647.864708975278</v>
      </c>
      <c r="AK271" s="6">
        <f t="shared" si="55"/>
        <v>60.554045659864641</v>
      </c>
      <c r="AL271" s="6">
        <f t="shared" si="61"/>
        <v>310.55404565986464</v>
      </c>
      <c r="AM271" s="2"/>
      <c r="AN271" s="2"/>
      <c r="AO271" s="2"/>
      <c r="AP271" s="2"/>
      <c r="AQ271" s="30">
        <f t="shared" si="56"/>
        <v>44067</v>
      </c>
    </row>
    <row r="272" spans="1:43">
      <c r="A272">
        <f>Calcs!A322</f>
        <v>299</v>
      </c>
      <c r="B272" s="30">
        <f>Calcs!B322</f>
        <v>44068</v>
      </c>
      <c r="C272" s="6">
        <f>MAX(1,Calcs!AM322)</f>
        <v>6073.6625136367693</v>
      </c>
      <c r="D272" s="6">
        <f>MAX(1,Calcs!BA322)</f>
        <v>482.1154819369757</v>
      </c>
      <c r="E272" s="6">
        <f>MAX(1,Calcs!BB322)</f>
        <v>268481.64863290329</v>
      </c>
      <c r="F272" s="6">
        <f>MAX(1,Calcs!AZ322)</f>
        <v>77267.073018922805</v>
      </c>
      <c r="G272" s="6">
        <f t="shared" si="50"/>
        <v>77267.073018922805</v>
      </c>
      <c r="H272" s="6">
        <f>MAX(1,Calcs!AP322)</f>
        <v>7.0745548980492332</v>
      </c>
      <c r="I272" s="6">
        <f>MAX(1,Calcs!AO322)</f>
        <v>2100.2637270270429</v>
      </c>
      <c r="J272" s="6">
        <f t="shared" si="51"/>
        <v>2100.2637270270429</v>
      </c>
      <c r="K272" s="6">
        <f>MAX(1,Calcs!BE322)</f>
        <v>1</v>
      </c>
      <c r="L272" s="6">
        <f>MAX(1,Calcs!BF322)</f>
        <v>1</v>
      </c>
      <c r="M272" s="33">
        <f>Calcs!G322</f>
        <v>0.92</v>
      </c>
      <c r="N272" s="180">
        <f>Calcs!BI322</f>
        <v>0.96447253307253655</v>
      </c>
      <c r="O272" s="33">
        <f t="shared" si="57"/>
        <v>0.8873147304267337</v>
      </c>
      <c r="P272" s="33"/>
      <c r="Q272" s="33"/>
      <c r="R272" s="33"/>
      <c r="S272" s="30">
        <f t="shared" si="64"/>
        <v>44068</v>
      </c>
      <c r="T272" s="215">
        <v>610</v>
      </c>
      <c r="U272" s="215">
        <v>5</v>
      </c>
      <c r="V272" s="6"/>
      <c r="W272" s="6"/>
      <c r="X272" s="6"/>
      <c r="Y272" s="6"/>
      <c r="Z272" s="11">
        <f t="shared" si="62"/>
        <v>74772</v>
      </c>
      <c r="AA272" s="11"/>
      <c r="AB272" s="11"/>
      <c r="AC272" s="11"/>
      <c r="AD272" s="11">
        <f t="shared" si="63"/>
        <v>2038</v>
      </c>
      <c r="AE272" s="11">
        <f t="shared" si="58"/>
        <v>610</v>
      </c>
      <c r="AF272" s="11">
        <f t="shared" si="59"/>
        <v>5</v>
      </c>
      <c r="AG272" s="11">
        <f t="shared" si="52"/>
        <v>489.42857142857144</v>
      </c>
      <c r="AH272" s="11">
        <f t="shared" si="53"/>
        <v>4.8571428571428568</v>
      </c>
      <c r="AI272" s="6">
        <f t="shared" si="54"/>
        <v>2495.0730189228052</v>
      </c>
      <c r="AJ272" s="6">
        <f t="shared" si="60"/>
        <v>12495.073018922805</v>
      </c>
      <c r="AK272" s="6">
        <f t="shared" si="55"/>
        <v>62.263727027042933</v>
      </c>
      <c r="AL272" s="6">
        <f t="shared" si="61"/>
        <v>312.26372702704293</v>
      </c>
      <c r="AM272" s="2"/>
      <c r="AN272" s="2"/>
      <c r="AO272" s="2"/>
      <c r="AP272" s="2"/>
      <c r="AQ272" s="30">
        <f t="shared" si="56"/>
        <v>44068</v>
      </c>
    </row>
    <row r="273" spans="1:43">
      <c r="A273">
        <f>Calcs!A323</f>
        <v>300</v>
      </c>
      <c r="B273" s="30">
        <f>Calcs!B323</f>
        <v>44069</v>
      </c>
      <c r="C273" s="6">
        <f>MAX(1,Calcs!AM323)</f>
        <v>5968.1704702770276</v>
      </c>
      <c r="D273" s="6">
        <f>MAX(1,Calcs!BA323)</f>
        <v>473.76461038954687</v>
      </c>
      <c r="E273" s="6">
        <f>MAX(1,Calcs!BB323)</f>
        <v>269232.86443354806</v>
      </c>
      <c r="F273" s="6">
        <f>MAX(1,Calcs!AZ323)</f>
        <v>77716.340030488165</v>
      </c>
      <c r="G273" s="6">
        <f t="shared" si="50"/>
        <v>77716.340030488165</v>
      </c>
      <c r="H273" s="6">
        <f>MAX(1,Calcs!AP323)</f>
        <v>6.9522457243239968</v>
      </c>
      <c r="I273" s="6">
        <f>MAX(1,Calcs!AO323)</f>
        <v>2106.8570900131535</v>
      </c>
      <c r="J273" s="6">
        <f t="shared" si="51"/>
        <v>2106.8570900131535</v>
      </c>
      <c r="K273" s="6">
        <f>MAX(1,Calcs!BE323)</f>
        <v>1</v>
      </c>
      <c r="L273" s="6">
        <f>MAX(1,Calcs!BF323)</f>
        <v>1</v>
      </c>
      <c r="M273" s="33">
        <f>Calcs!G323</f>
        <v>0.92</v>
      </c>
      <c r="N273" s="180">
        <f>Calcs!BI323</f>
        <v>0.96437319094149432</v>
      </c>
      <c r="O273" s="33">
        <f t="shared" si="57"/>
        <v>0.88722333566617484</v>
      </c>
      <c r="P273" s="33"/>
      <c r="Q273" s="33"/>
      <c r="R273" s="33"/>
      <c r="S273" s="30">
        <f t="shared" si="64"/>
        <v>44069</v>
      </c>
      <c r="T273" s="215">
        <v>600</v>
      </c>
      <c r="U273" s="215">
        <v>9</v>
      </c>
      <c r="V273" s="6"/>
      <c r="W273" s="6"/>
      <c r="X273" s="6"/>
      <c r="Y273" s="6"/>
      <c r="Z273" s="11">
        <f t="shared" si="62"/>
        <v>75372</v>
      </c>
      <c r="AA273" s="11"/>
      <c r="AB273" s="11"/>
      <c r="AC273" s="11"/>
      <c r="AD273" s="11">
        <f t="shared" si="63"/>
        <v>2047</v>
      </c>
      <c r="AE273" s="11">
        <f t="shared" si="58"/>
        <v>600</v>
      </c>
      <c r="AF273" s="11">
        <f t="shared" si="59"/>
        <v>9</v>
      </c>
      <c r="AG273" s="11">
        <f t="shared" si="52"/>
        <v>484.71428571428572</v>
      </c>
      <c r="AH273" s="11">
        <f t="shared" si="53"/>
        <v>4.7142857142857144</v>
      </c>
      <c r="AI273" s="6">
        <f t="shared" si="54"/>
        <v>2344.3400304881652</v>
      </c>
      <c r="AJ273" s="6">
        <f t="shared" si="60"/>
        <v>12344.340030488165</v>
      </c>
      <c r="AK273" s="6">
        <f t="shared" si="55"/>
        <v>59.857090013153538</v>
      </c>
      <c r="AL273" s="6">
        <f t="shared" si="61"/>
        <v>309.85709001315354</v>
      </c>
      <c r="AM273" s="2"/>
      <c r="AN273" s="2"/>
      <c r="AO273" s="2"/>
      <c r="AP273" s="2"/>
      <c r="AQ273" s="30">
        <f t="shared" si="56"/>
        <v>44069</v>
      </c>
    </row>
    <row r="274" spans="1:43">
      <c r="A274">
        <f>Calcs!A324</f>
        <v>301</v>
      </c>
      <c r="B274" s="30">
        <f>Calcs!B324</f>
        <v>44070</v>
      </c>
      <c r="C274" s="6">
        <f>MAX(1,Calcs!AM324)</f>
        <v>5864.419533279055</v>
      </c>
      <c r="D274" s="6">
        <f>MAX(1,Calcs!BA324)</f>
        <v>465.55138138538001</v>
      </c>
      <c r="E274" s="6">
        <f>MAX(1,Calcs!BB324)</f>
        <v>269970.97896171175</v>
      </c>
      <c r="F274" s="6">
        <f>MAX(1,Calcs!AZ324)</f>
        <v>78157.79708282194</v>
      </c>
      <c r="G274" s="6">
        <f t="shared" si="50"/>
        <v>78157.79708282194</v>
      </c>
      <c r="H274" s="6">
        <f>MAX(1,Calcs!AP324)</f>
        <v>6.8319239449893496</v>
      </c>
      <c r="I274" s="6">
        <f>MAX(1,Calcs!AO324)</f>
        <v>2113.3360384390839</v>
      </c>
      <c r="J274" s="6">
        <f t="shared" si="51"/>
        <v>2113.3360384390839</v>
      </c>
      <c r="K274" s="6">
        <f>MAX(1,Calcs!BE324)</f>
        <v>1</v>
      </c>
      <c r="L274" s="6">
        <f>MAX(1,Calcs!BF324)</f>
        <v>1</v>
      </c>
      <c r="M274" s="33">
        <f>Calcs!G324</f>
        <v>0.92</v>
      </c>
      <c r="N274" s="180">
        <f>Calcs!BI324</f>
        <v>0.96427558125001767</v>
      </c>
      <c r="O274" s="33">
        <f t="shared" si="57"/>
        <v>0.88713353475001633</v>
      </c>
      <c r="P274" s="33"/>
      <c r="Q274" s="33"/>
      <c r="R274" s="33"/>
      <c r="S274" s="30">
        <f t="shared" si="64"/>
        <v>44070</v>
      </c>
      <c r="T274" s="215">
        <v>544</v>
      </c>
      <c r="U274" s="215">
        <v>9</v>
      </c>
      <c r="V274" s="6"/>
      <c r="W274" s="6"/>
      <c r="X274" s="6"/>
      <c r="Y274" s="6"/>
      <c r="Z274" s="11">
        <f t="shared" si="62"/>
        <v>75916</v>
      </c>
      <c r="AA274" s="11"/>
      <c r="AB274" s="11"/>
      <c r="AC274" s="11"/>
      <c r="AD274" s="11">
        <f t="shared" si="63"/>
        <v>2056</v>
      </c>
      <c r="AE274" s="11">
        <f t="shared" si="58"/>
        <v>544</v>
      </c>
      <c r="AF274" s="11">
        <f t="shared" si="59"/>
        <v>9</v>
      </c>
      <c r="AG274" s="11">
        <f t="shared" si="52"/>
        <v>489.57142857142856</v>
      </c>
      <c r="AH274" s="11">
        <f t="shared" si="53"/>
        <v>5.7142857142857144</v>
      </c>
      <c r="AI274" s="6">
        <f t="shared" si="54"/>
        <v>2241.7970828219404</v>
      </c>
      <c r="AJ274" s="6">
        <f t="shared" si="60"/>
        <v>12241.79708282194</v>
      </c>
      <c r="AK274" s="6">
        <f t="shared" si="55"/>
        <v>57.33603843908395</v>
      </c>
      <c r="AL274" s="6">
        <f t="shared" si="61"/>
        <v>307.33603843908395</v>
      </c>
      <c r="AM274" s="2"/>
      <c r="AN274" s="2"/>
      <c r="AO274" s="2"/>
      <c r="AP274" s="2"/>
      <c r="AQ274" s="30">
        <f t="shared" si="56"/>
        <v>44070</v>
      </c>
    </row>
    <row r="275" spans="1:43">
      <c r="A275">
        <f>Calcs!A325</f>
        <v>302</v>
      </c>
      <c r="B275" s="30">
        <f>Calcs!B325</f>
        <v>44071</v>
      </c>
      <c r="C275" s="6">
        <f>MAX(1,Calcs!AM325)</f>
        <v>5762.3820632762172</v>
      </c>
      <c r="D275" s="6">
        <f>MAX(1,Calcs!BA325)</f>
        <v>457.47367511340627</v>
      </c>
      <c r="E275" s="6">
        <f>MAX(1,Calcs!BB325)</f>
        <v>270696.21043241007</v>
      </c>
      <c r="F275" s="6">
        <f>MAX(1,Calcs!AZ325)</f>
        <v>78591.573883050223</v>
      </c>
      <c r="G275" s="6">
        <f t="shared" si="50"/>
        <v>78591.573883050223</v>
      </c>
      <c r="H275" s="6">
        <f>MAX(1,Calcs!AP325)</f>
        <v>6.7135774253352531</v>
      </c>
      <c r="I275" s="6">
        <f>MAX(1,Calcs!AO325)</f>
        <v>2119.702445552809</v>
      </c>
      <c r="J275" s="6">
        <f t="shared" si="51"/>
        <v>2119.702445552809</v>
      </c>
      <c r="K275" s="6">
        <f>MAX(1,Calcs!BE325)</f>
        <v>1</v>
      </c>
      <c r="L275" s="6">
        <f>MAX(1,Calcs!BF325)</f>
        <v>1</v>
      </c>
      <c r="M275" s="33">
        <f>Calcs!G325</f>
        <v>0.92</v>
      </c>
      <c r="N275" s="180">
        <f>Calcs!BI325</f>
        <v>0.96417967514439296</v>
      </c>
      <c r="O275" s="33">
        <f t="shared" si="57"/>
        <v>0.88704530113284152</v>
      </c>
      <c r="P275" s="33"/>
      <c r="Q275" s="33"/>
      <c r="R275" s="33"/>
      <c r="S275" s="30">
        <f t="shared" si="64"/>
        <v>44071</v>
      </c>
      <c r="T275" s="215">
        <v>507</v>
      </c>
      <c r="U275" s="215">
        <v>5</v>
      </c>
      <c r="V275" s="6"/>
      <c r="W275" s="6"/>
      <c r="X275" s="6"/>
      <c r="Y275" s="6"/>
      <c r="Z275" s="11">
        <f t="shared" si="62"/>
        <v>76423</v>
      </c>
      <c r="AA275" s="11"/>
      <c r="AB275" s="11"/>
      <c r="AC275" s="11"/>
      <c r="AD275" s="11">
        <f t="shared" si="63"/>
        <v>2061</v>
      </c>
      <c r="AE275" s="11">
        <f t="shared" si="58"/>
        <v>507</v>
      </c>
      <c r="AF275" s="11">
        <f t="shared" si="59"/>
        <v>5</v>
      </c>
      <c r="AG275" s="11">
        <f t="shared" si="52"/>
        <v>483.85714285714283</v>
      </c>
      <c r="AH275" s="11">
        <f t="shared" si="53"/>
        <v>5.7142857142857144</v>
      </c>
      <c r="AI275" s="6">
        <f t="shared" si="54"/>
        <v>2168.5738830502232</v>
      </c>
      <c r="AJ275" s="6">
        <f t="shared" si="60"/>
        <v>12168.573883050223</v>
      </c>
      <c r="AK275" s="6">
        <f t="shared" si="55"/>
        <v>58.702445552808967</v>
      </c>
      <c r="AL275" s="6">
        <f t="shared" si="61"/>
        <v>308.70244555280897</v>
      </c>
      <c r="AM275" s="2"/>
      <c r="AN275" s="2"/>
      <c r="AO275" s="2"/>
      <c r="AP275" s="2"/>
      <c r="AQ275" s="30">
        <f t="shared" si="56"/>
        <v>44071</v>
      </c>
    </row>
    <row r="276" spans="1:43">
      <c r="A276">
        <f>Calcs!A326</f>
        <v>303</v>
      </c>
      <c r="B276" s="30">
        <f>Calcs!B326</f>
        <v>44072</v>
      </c>
      <c r="C276" s="6">
        <f>MAX(1,Calcs!AM326)</f>
        <v>5662.0378320711316</v>
      </c>
      <c r="D276" s="6">
        <f>MAX(1,Calcs!BA326)</f>
        <v>449.5292837159858</v>
      </c>
      <c r="E276" s="6">
        <f>MAX(1,Calcs!BB326)</f>
        <v>271408.77392133087</v>
      </c>
      <c r="F276" s="6">
        <f>MAX(1,Calcs!AZ326)</f>
        <v>79017.79812005171</v>
      </c>
      <c r="G276" s="6">
        <f t="shared" si="50"/>
        <v>79017.79812005171</v>
      </c>
      <c r="H276" s="6">
        <f>MAX(1,Calcs!AP326)</f>
        <v>6.5971822935168474</v>
      </c>
      <c r="I276" s="6">
        <f>MAX(1,Calcs!AO326)</f>
        <v>2125.9581728822477</v>
      </c>
      <c r="J276" s="6">
        <f t="shared" si="51"/>
        <v>2125.9581728822477</v>
      </c>
      <c r="K276" s="6">
        <f>MAX(1,Calcs!BE326)</f>
        <v>1</v>
      </c>
      <c r="L276" s="6">
        <f>MAX(1,Calcs!BF326)</f>
        <v>1</v>
      </c>
      <c r="M276" s="33">
        <f>Calcs!G326</f>
        <v>0.92</v>
      </c>
      <c r="N276" s="180">
        <f>Calcs!BI326</f>
        <v>0.96408544418774644</v>
      </c>
      <c r="O276" s="33">
        <f t="shared" si="57"/>
        <v>0.8869586086527268</v>
      </c>
      <c r="P276" s="33"/>
      <c r="Q276" s="33"/>
      <c r="R276" s="33"/>
      <c r="S276" s="30">
        <f t="shared" si="64"/>
        <v>44072</v>
      </c>
      <c r="T276" s="215">
        <v>328</v>
      </c>
      <c r="U276" s="215">
        <v>2</v>
      </c>
      <c r="V276" s="6"/>
      <c r="W276" s="6"/>
      <c r="X276" s="6"/>
      <c r="Y276" s="6"/>
      <c r="Z276" s="11">
        <f t="shared" si="62"/>
        <v>76751</v>
      </c>
      <c r="AA276" s="11"/>
      <c r="AB276" s="11"/>
      <c r="AC276" s="11"/>
      <c r="AD276" s="11">
        <f t="shared" si="63"/>
        <v>2063</v>
      </c>
      <c r="AE276" s="11">
        <f t="shared" si="58"/>
        <v>328</v>
      </c>
      <c r="AF276" s="11">
        <f t="shared" si="59"/>
        <v>2</v>
      </c>
      <c r="AG276" s="11">
        <f t="shared" si="52"/>
        <v>491.85714285714283</v>
      </c>
      <c r="AH276" s="11">
        <f t="shared" si="53"/>
        <v>5.2857142857142856</v>
      </c>
      <c r="AI276" s="6">
        <f t="shared" si="54"/>
        <v>2266.7981200517097</v>
      </c>
      <c r="AJ276" s="6">
        <f t="shared" si="60"/>
        <v>12266.79812005171</v>
      </c>
      <c r="AK276" s="6">
        <f t="shared" si="55"/>
        <v>62.958172882247709</v>
      </c>
      <c r="AL276" s="6">
        <f t="shared" si="61"/>
        <v>312.95817288224771</v>
      </c>
      <c r="AM276" s="2"/>
      <c r="AN276" s="2"/>
      <c r="AO276" s="2"/>
      <c r="AP276" s="2"/>
      <c r="AQ276" s="30">
        <f t="shared" si="56"/>
        <v>44072</v>
      </c>
    </row>
    <row r="277" spans="1:43">
      <c r="A277">
        <f>Calcs!A327</f>
        <v>304</v>
      </c>
      <c r="B277" s="30">
        <f>Calcs!B327</f>
        <v>44073</v>
      </c>
      <c r="C277" s="6">
        <f>MAX(1,Calcs!AM327)</f>
        <v>5563.3632413285231</v>
      </c>
      <c r="D277" s="6">
        <f>MAX(1,Calcs!BA327)</f>
        <v>441.71607137050677</v>
      </c>
      <c r="E277" s="6">
        <f>MAX(1,Calcs!BB327)</f>
        <v>272108.8814977383</v>
      </c>
      <c r="F277" s="6">
        <f>MAX(1,Calcs!AZ327)</f>
        <v>79436.595377604594</v>
      </c>
      <c r="G277" s="6">
        <f t="shared" si="50"/>
        <v>79436.595377604594</v>
      </c>
      <c r="H277" s="6">
        <f>MAX(1,Calcs!AP327)</f>
        <v>6.4827084685662806</v>
      </c>
      <c r="I277" s="6">
        <f>MAX(1,Calcs!AO327)</f>
        <v>2132.1050592461293</v>
      </c>
      <c r="J277" s="6">
        <f t="shared" si="51"/>
        <v>2132.1050592461293</v>
      </c>
      <c r="K277" s="6">
        <f>MAX(1,Calcs!BE327)</f>
        <v>1</v>
      </c>
      <c r="L277" s="6">
        <f>MAX(1,Calcs!BF327)</f>
        <v>1</v>
      </c>
      <c r="M277" s="33">
        <f>Calcs!G327</f>
        <v>0.92</v>
      </c>
      <c r="N277" s="180">
        <f>Calcs!BI327</f>
        <v>0.96399286034091636</v>
      </c>
      <c r="O277" s="33">
        <f t="shared" si="57"/>
        <v>0.88687343151364306</v>
      </c>
      <c r="P277" s="33"/>
      <c r="Q277" s="33"/>
      <c r="R277" s="33"/>
      <c r="S277" s="30">
        <f t="shared" si="64"/>
        <v>44073</v>
      </c>
      <c r="T277" s="215">
        <v>164</v>
      </c>
      <c r="U277" s="215">
        <v>0</v>
      </c>
      <c r="V277" s="6"/>
      <c r="W277" s="6"/>
      <c r="X277" s="6"/>
      <c r="Y277" s="6"/>
      <c r="Z277" s="11">
        <f t="shared" si="62"/>
        <v>76915</v>
      </c>
      <c r="AA277" s="11"/>
      <c r="AB277" s="11"/>
      <c r="AC277" s="11"/>
      <c r="AD277" s="11">
        <f t="shared" si="63"/>
        <v>2063</v>
      </c>
      <c r="AE277" s="11">
        <f t="shared" si="58"/>
        <v>164</v>
      </c>
      <c r="AF277" s="11">
        <f t="shared" si="59"/>
        <v>1</v>
      </c>
      <c r="AG277" s="11">
        <f t="shared" si="52"/>
        <v>484.42857142857144</v>
      </c>
      <c r="AH277" s="11">
        <f t="shared" si="53"/>
        <v>5.1428571428571432</v>
      </c>
      <c r="AI277" s="6">
        <f t="shared" si="54"/>
        <v>2521.5953776045935</v>
      </c>
      <c r="AJ277" s="6">
        <f t="shared" si="60"/>
        <v>12521.595377604594</v>
      </c>
      <c r="AK277" s="6">
        <f t="shared" si="55"/>
        <v>0</v>
      </c>
      <c r="AL277" s="6">
        <f t="shared" si="61"/>
        <v>250</v>
      </c>
      <c r="AM277" s="2"/>
      <c r="AN277" s="2"/>
      <c r="AO277" s="2"/>
      <c r="AP277" s="2"/>
      <c r="AQ277" s="30">
        <f t="shared" si="56"/>
        <v>44073</v>
      </c>
    </row>
    <row r="278" spans="1:43">
      <c r="A278">
        <f>Calcs!A328</f>
        <v>305</v>
      </c>
      <c r="B278" s="30">
        <f>Calcs!B328</f>
        <v>44074</v>
      </c>
      <c r="C278" s="6">
        <f>MAX(1,Calcs!AM328)</f>
        <v>5466.3330370841804</v>
      </c>
      <c r="D278" s="6">
        <f>MAX(1,Calcs!BA328)</f>
        <v>434.03206914765804</v>
      </c>
      <c r="E278" s="6">
        <f>MAX(1,Calcs!BB328)</f>
        <v>272796.74201913597</v>
      </c>
      <c r="F278" s="6">
        <f>MAX(1,Calcs!AZ328)</f>
        <v>79848.089193008884</v>
      </c>
      <c r="G278" s="6">
        <f t="shared" si="50"/>
        <v>79848.089193008884</v>
      </c>
      <c r="H278" s="6">
        <f>MAX(1,Calcs!AP328)</f>
        <v>6.3701241733676524</v>
      </c>
      <c r="I278" s="6">
        <f>MAX(1,Calcs!AO328)</f>
        <v>2138.1449148734382</v>
      </c>
      <c r="J278" s="6">
        <f t="shared" si="51"/>
        <v>2138.1449148734382</v>
      </c>
      <c r="K278" s="6">
        <f>MAX(1,Calcs!BE328)</f>
        <v>1</v>
      </c>
      <c r="L278" s="6">
        <f>MAX(1,Calcs!BF328)</f>
        <v>1</v>
      </c>
      <c r="M278" s="33">
        <f>Calcs!G328</f>
        <v>0.92</v>
      </c>
      <c r="N278" s="180">
        <f>Calcs!BI328</f>
        <v>0.96390189598909481</v>
      </c>
      <c r="O278" s="33">
        <f t="shared" si="57"/>
        <v>0.88678974430996726</v>
      </c>
      <c r="P278" s="33"/>
      <c r="Q278" s="33"/>
      <c r="R278" s="33"/>
      <c r="S278" s="30">
        <f t="shared" si="64"/>
        <v>44074</v>
      </c>
      <c r="T278" s="215">
        <v>608</v>
      </c>
      <c r="U278" s="215">
        <v>7</v>
      </c>
      <c r="V278" s="6"/>
      <c r="W278" s="6"/>
      <c r="X278" s="6"/>
      <c r="Y278" s="6"/>
      <c r="Z278" s="11">
        <f t="shared" si="62"/>
        <v>77523</v>
      </c>
      <c r="AA278" s="11"/>
      <c r="AB278" s="11"/>
      <c r="AC278" s="11"/>
      <c r="AD278" s="11">
        <f t="shared" si="63"/>
        <v>2070</v>
      </c>
      <c r="AE278" s="11">
        <f t="shared" si="58"/>
        <v>608</v>
      </c>
      <c r="AF278" s="11">
        <f t="shared" si="59"/>
        <v>7</v>
      </c>
      <c r="AG278" s="11">
        <f t="shared" si="52"/>
        <v>480.14285714285717</v>
      </c>
      <c r="AH278" s="11">
        <f t="shared" si="53"/>
        <v>5.2857142857142856</v>
      </c>
      <c r="AI278" s="6">
        <f t="shared" si="54"/>
        <v>2325.0891930088837</v>
      </c>
      <c r="AJ278" s="6">
        <f t="shared" si="60"/>
        <v>12325.089193008884</v>
      </c>
      <c r="AK278" s="6">
        <f t="shared" si="55"/>
        <v>68.144914873438211</v>
      </c>
      <c r="AL278" s="6">
        <f t="shared" si="61"/>
        <v>318.14491487343821</v>
      </c>
      <c r="AM278" s="2"/>
      <c r="AN278" s="2"/>
      <c r="AO278" s="2"/>
      <c r="AP278" s="2"/>
      <c r="AQ278" s="30">
        <f t="shared" si="56"/>
        <v>44074</v>
      </c>
    </row>
    <row r="279" spans="1:43">
      <c r="A279">
        <f>Calcs!A329</f>
        <v>306</v>
      </c>
      <c r="B279" s="30">
        <f>Calcs!B329</f>
        <v>44075</v>
      </c>
      <c r="C279" s="6">
        <f>MAX(1,Calcs!AM329)</f>
        <v>5370.9215857537474</v>
      </c>
      <c r="D279" s="6">
        <f>MAX(1,Calcs!BA329)</f>
        <v>426.4754556199415</v>
      </c>
      <c r="E279" s="6">
        <f>MAX(1,Calcs!BB329)</f>
        <v>273472.56108421809</v>
      </c>
      <c r="F279" s="6">
        <f>MAX(1,Calcs!AZ329)</f>
        <v>80252.401208262396</v>
      </c>
      <c r="G279" s="6">
        <f t="shared" si="50"/>
        <v>80252.401208262396</v>
      </c>
      <c r="H279" s="6">
        <f>MAX(1,Calcs!AP329)</f>
        <v>6.2593989530698435</v>
      </c>
      <c r="I279" s="6">
        <f>MAX(1,Calcs!AO329)</f>
        <v>2144.0795196985318</v>
      </c>
      <c r="J279" s="6">
        <f t="shared" si="51"/>
        <v>2144.0795196985318</v>
      </c>
      <c r="K279" s="6">
        <f>MAX(1,Calcs!BE329)</f>
        <v>1</v>
      </c>
      <c r="L279" s="6">
        <f>MAX(1,Calcs!BF329)</f>
        <v>1</v>
      </c>
      <c r="M279" s="33">
        <f>Calcs!G329</f>
        <v>0.92</v>
      </c>
      <c r="N279" s="180">
        <f>Calcs!BI329</f>
        <v>0.96381252394789452</v>
      </c>
      <c r="O279" s="33">
        <f t="shared" si="57"/>
        <v>0.88670752203206304</v>
      </c>
      <c r="P279" s="33"/>
      <c r="Q279" s="33"/>
      <c r="R279" s="33"/>
      <c r="S279" s="30">
        <f t="shared" si="64"/>
        <v>44075</v>
      </c>
      <c r="T279" s="215">
        <v>561</v>
      </c>
      <c r="U279" s="215">
        <v>9</v>
      </c>
      <c r="V279" s="6"/>
      <c r="W279" s="6"/>
      <c r="X279" s="6"/>
      <c r="Y279" s="6"/>
      <c r="Z279" s="11">
        <f t="shared" si="62"/>
        <v>78084</v>
      </c>
      <c r="AA279" s="11"/>
      <c r="AB279" s="11"/>
      <c r="AC279" s="11"/>
      <c r="AD279" s="11">
        <f t="shared" si="63"/>
        <v>2079</v>
      </c>
      <c r="AE279" s="11">
        <f t="shared" si="58"/>
        <v>561</v>
      </c>
      <c r="AF279" s="11">
        <f t="shared" si="59"/>
        <v>9</v>
      </c>
      <c r="AG279" s="11">
        <f t="shared" si="52"/>
        <v>473.14285714285717</v>
      </c>
      <c r="AH279" s="11">
        <f t="shared" si="53"/>
        <v>5.8571428571428568</v>
      </c>
      <c r="AI279" s="6">
        <f t="shared" si="54"/>
        <v>2168.4012082623958</v>
      </c>
      <c r="AJ279" s="6">
        <f t="shared" si="60"/>
        <v>12168.401208262396</v>
      </c>
      <c r="AK279" s="6">
        <f t="shared" si="55"/>
        <v>65.07951969853184</v>
      </c>
      <c r="AL279" s="6">
        <f t="shared" si="61"/>
        <v>315.07951969853184</v>
      </c>
      <c r="AM279" s="2"/>
      <c r="AN279" s="2"/>
      <c r="AO279" s="2"/>
      <c r="AP279" s="2"/>
      <c r="AQ279" s="30">
        <f t="shared" si="56"/>
        <v>44075</v>
      </c>
    </row>
    <row r="280" spans="1:43">
      <c r="A280">
        <f>Calcs!A330</f>
        <v>307</v>
      </c>
      <c r="B280" s="30">
        <f>Calcs!B330</f>
        <v>44076</v>
      </c>
      <c r="C280" s="6">
        <f>MAX(1,Calcs!AM330)</f>
        <v>5277.103697303487</v>
      </c>
      <c r="D280" s="6">
        <f>MAX(1,Calcs!BA330)</f>
        <v>419.04446828505439</v>
      </c>
      <c r="E280" s="6">
        <f>MAX(1,Calcs!BB330)</f>
        <v>274136.54107988399</v>
      </c>
      <c r="F280" s="6">
        <f>MAX(1,Calcs!AZ330)</f>
        <v>80649.651308483546</v>
      </c>
      <c r="G280" s="6">
        <f t="shared" si="50"/>
        <v>80649.651308483546</v>
      </c>
      <c r="H280" s="6">
        <f>MAX(1,Calcs!AP330)</f>
        <v>6.1505049225530195</v>
      </c>
      <c r="I280" s="6">
        <f>MAX(1,Calcs!AO330)</f>
        <v>2149.9106244710247</v>
      </c>
      <c r="J280" s="6">
        <f t="shared" si="51"/>
        <v>2149.9106244710247</v>
      </c>
      <c r="K280" s="6">
        <f>MAX(1,Calcs!BE330)</f>
        <v>1</v>
      </c>
      <c r="L280" s="6">
        <f>MAX(1,Calcs!BF330)</f>
        <v>1</v>
      </c>
      <c r="M280" s="33">
        <f>Calcs!G330</f>
        <v>0.92</v>
      </c>
      <c r="N280" s="180">
        <f>Calcs!BI330</f>
        <v>0.96372471745723254</v>
      </c>
      <c r="O280" s="33">
        <f t="shared" si="57"/>
        <v>0.88662674006065401</v>
      </c>
      <c r="P280" s="33"/>
      <c r="Q280" s="33"/>
      <c r="R280" s="33"/>
      <c r="S280" s="30">
        <f t="shared" si="64"/>
        <v>44076</v>
      </c>
      <c r="T280" s="215">
        <v>531</v>
      </c>
      <c r="U280" s="215">
        <v>8</v>
      </c>
      <c r="V280" s="6"/>
      <c r="W280" s="6"/>
      <c r="X280" s="6"/>
      <c r="Y280" s="6"/>
      <c r="Z280" s="11">
        <f t="shared" si="62"/>
        <v>78615</v>
      </c>
      <c r="AA280" s="11"/>
      <c r="AB280" s="11"/>
      <c r="AC280" s="11"/>
      <c r="AD280" s="11">
        <f t="shared" si="63"/>
        <v>2087</v>
      </c>
      <c r="AE280" s="11">
        <f t="shared" si="58"/>
        <v>531</v>
      </c>
      <c r="AF280" s="11">
        <f t="shared" si="59"/>
        <v>8</v>
      </c>
      <c r="AG280" s="11">
        <f t="shared" si="52"/>
        <v>463.28571428571428</v>
      </c>
      <c r="AH280" s="11">
        <f t="shared" si="53"/>
        <v>5.7142857142857144</v>
      </c>
      <c r="AI280" s="6">
        <f t="shared" si="54"/>
        <v>2034.651308483546</v>
      </c>
      <c r="AJ280" s="6">
        <f t="shared" si="60"/>
        <v>12034.651308483546</v>
      </c>
      <c r="AK280" s="6">
        <f t="shared" si="55"/>
        <v>62.910624471024676</v>
      </c>
      <c r="AL280" s="6">
        <f t="shared" si="61"/>
        <v>312.91062447102468</v>
      </c>
      <c r="AM280" s="2"/>
      <c r="AN280" s="2"/>
      <c r="AO280" s="2"/>
      <c r="AP280" s="2"/>
      <c r="AQ280" s="30">
        <f t="shared" si="56"/>
        <v>44076</v>
      </c>
    </row>
    <row r="281" spans="1:43">
      <c r="A281">
        <f>Calcs!A331</f>
        <v>308</v>
      </c>
      <c r="B281" s="30">
        <f>Calcs!B331</f>
        <v>44077</v>
      </c>
      <c r="C281" s="6">
        <f>MAX(1,Calcs!AM331)</f>
        <v>5184.8550090122744</v>
      </c>
      <c r="D281" s="6">
        <f>MAX(1,Calcs!BA331)</f>
        <v>411.73723045539475</v>
      </c>
      <c r="E281" s="6">
        <f>MAX(1,Calcs!BB331)</f>
        <v>274788.88126512058</v>
      </c>
      <c r="F281" s="6">
        <f>MAX(1,Calcs!AZ331)</f>
        <v>81039.957696009704</v>
      </c>
      <c r="G281" s="6">
        <f t="shared" si="50"/>
        <v>81039.957696009704</v>
      </c>
      <c r="H281" s="6">
        <f>MAX(1,Calcs!AP331)</f>
        <v>6.0434163786367856</v>
      </c>
      <c r="I281" s="6">
        <f>MAX(1,Calcs!AO331)</f>
        <v>2155.6399530895415</v>
      </c>
      <c r="J281" s="6">
        <f t="shared" si="51"/>
        <v>2155.6399530895415</v>
      </c>
      <c r="K281" s="6">
        <f>MAX(1,Calcs!BE331)</f>
        <v>1</v>
      </c>
      <c r="L281" s="6">
        <f>MAX(1,Calcs!BF331)</f>
        <v>1</v>
      </c>
      <c r="M281" s="33">
        <f>Calcs!G331</f>
        <v>0.92</v>
      </c>
      <c r="N281" s="180">
        <f>Calcs!BI331</f>
        <v>0.96363845017045358</v>
      </c>
      <c r="O281" s="33">
        <f t="shared" si="57"/>
        <v>0.88654737415681728</v>
      </c>
      <c r="P281" s="33"/>
      <c r="Q281" s="33"/>
      <c r="R281" s="33"/>
      <c r="S281" s="30">
        <f t="shared" si="64"/>
        <v>44077</v>
      </c>
      <c r="T281" s="215">
        <v>524</v>
      </c>
      <c r="U281" s="215">
        <v>3</v>
      </c>
      <c r="V281" s="6"/>
      <c r="W281" s="6"/>
      <c r="X281" s="6"/>
      <c r="Y281" s="6"/>
      <c r="Z281" s="11">
        <f t="shared" si="62"/>
        <v>79139</v>
      </c>
      <c r="AA281" s="11"/>
      <c r="AB281" s="11"/>
      <c r="AC281" s="11"/>
      <c r="AD281" s="11">
        <f t="shared" si="63"/>
        <v>2090</v>
      </c>
      <c r="AE281" s="11">
        <f t="shared" si="58"/>
        <v>524</v>
      </c>
      <c r="AF281" s="11">
        <f t="shared" si="59"/>
        <v>3</v>
      </c>
      <c r="AG281" s="11">
        <f t="shared" si="52"/>
        <v>460.42857142857144</v>
      </c>
      <c r="AH281" s="11">
        <f t="shared" si="53"/>
        <v>4.8571428571428568</v>
      </c>
      <c r="AI281" s="6">
        <f t="shared" si="54"/>
        <v>1900.9576960097038</v>
      </c>
      <c r="AJ281" s="6">
        <f t="shared" si="60"/>
        <v>11900.957696009704</v>
      </c>
      <c r="AK281" s="6">
        <f t="shared" si="55"/>
        <v>65.63995308954145</v>
      </c>
      <c r="AL281" s="6">
        <f t="shared" si="61"/>
        <v>315.63995308954145</v>
      </c>
      <c r="AM281" s="2"/>
      <c r="AN281" s="2"/>
      <c r="AO281" s="2"/>
      <c r="AP281" s="2"/>
      <c r="AQ281" s="30">
        <f t="shared" si="56"/>
        <v>44077</v>
      </c>
    </row>
    <row r="282" spans="1:43">
      <c r="A282">
        <f>Calcs!A332</f>
        <v>309</v>
      </c>
      <c r="B282" s="30">
        <f>Calcs!B332</f>
        <v>44078</v>
      </c>
      <c r="C282" s="6">
        <f>MAX(1,Calcs!AM332)</f>
        <v>5094.1519591788283</v>
      </c>
      <c r="D282" s="6">
        <f>MAX(1,Calcs!BA332)</f>
        <v>404.55184277496511</v>
      </c>
      <c r="E282" s="6">
        <f>MAX(1,Calcs!BB332)</f>
        <v>275429.77784938947</v>
      </c>
      <c r="F282" s="6">
        <f>MAX(1,Calcs!AZ332)</f>
        <v>81423.436782474979</v>
      </c>
      <c r="G282" s="6">
        <f t="shared" si="50"/>
        <v>81423.436782474979</v>
      </c>
      <c r="H282" s="6">
        <f>MAX(1,Calcs!AP332)</f>
        <v>5.9381084427437987</v>
      </c>
      <c r="I282" s="6">
        <f>MAX(1,Calcs!AO332)</f>
        <v>2161.2692046520156</v>
      </c>
      <c r="J282" s="6">
        <f t="shared" si="51"/>
        <v>2161.2692046520156</v>
      </c>
      <c r="K282" s="6">
        <f>MAX(1,Calcs!BE332)</f>
        <v>1</v>
      </c>
      <c r="L282" s="6">
        <f>MAX(1,Calcs!BF332)</f>
        <v>1</v>
      </c>
      <c r="M282" s="33">
        <f>Calcs!G332</f>
        <v>0.92</v>
      </c>
      <c r="N282" s="180">
        <f>Calcs!BI332</f>
        <v>0.96355369614414887</v>
      </c>
      <c r="O282" s="33">
        <f t="shared" si="57"/>
        <v>0.88646940045261702</v>
      </c>
      <c r="P282" s="33"/>
      <c r="Q282" s="33"/>
      <c r="R282" s="33"/>
      <c r="S282" s="30">
        <f t="shared" si="64"/>
        <v>44078</v>
      </c>
      <c r="T282" s="215">
        <v>511</v>
      </c>
      <c r="U282" s="215">
        <v>4</v>
      </c>
      <c r="V282" s="6"/>
      <c r="W282" s="6"/>
      <c r="X282" s="6"/>
      <c r="Y282" s="6"/>
      <c r="Z282" s="11">
        <f t="shared" si="62"/>
        <v>79650</v>
      </c>
      <c r="AA282" s="11"/>
      <c r="AB282" s="11"/>
      <c r="AC282" s="11"/>
      <c r="AD282" s="11">
        <f t="shared" si="63"/>
        <v>2094</v>
      </c>
      <c r="AE282" s="11">
        <f t="shared" si="58"/>
        <v>511</v>
      </c>
      <c r="AF282" s="11">
        <f t="shared" si="59"/>
        <v>4</v>
      </c>
      <c r="AG282" s="11">
        <f t="shared" si="52"/>
        <v>461</v>
      </c>
      <c r="AH282" s="11">
        <f t="shared" si="53"/>
        <v>4.7142857142857144</v>
      </c>
      <c r="AI282" s="6">
        <f t="shared" si="54"/>
        <v>1773.4367824749788</v>
      </c>
      <c r="AJ282" s="6">
        <f t="shared" si="60"/>
        <v>11773.436782474979</v>
      </c>
      <c r="AK282" s="6">
        <f t="shared" si="55"/>
        <v>67.26920465201556</v>
      </c>
      <c r="AL282" s="6">
        <f t="shared" si="61"/>
        <v>317.26920465201556</v>
      </c>
      <c r="AM282" s="2"/>
      <c r="AN282" s="2"/>
      <c r="AO282" s="2"/>
      <c r="AP282" s="2"/>
      <c r="AQ282" s="30">
        <f t="shared" si="56"/>
        <v>44078</v>
      </c>
    </row>
    <row r="283" spans="1:43">
      <c r="A283">
        <f>Calcs!A333</f>
        <v>310</v>
      </c>
      <c r="B283" s="30">
        <f>Calcs!B333</f>
        <v>44079</v>
      </c>
      <c r="C283" s="6">
        <f>MAX(1,Calcs!AM333)</f>
        <v>5004.9716538536768</v>
      </c>
      <c r="D283" s="6">
        <f>MAX(1,Calcs!BA333)</f>
        <v>397.48643521230304</v>
      </c>
      <c r="E283" s="6">
        <f>MAX(1,Calcs!BB333)</f>
        <v>276059.42404344858</v>
      </c>
      <c r="F283" s="6">
        <f>MAX(1,Calcs!AZ333)</f>
        <v>81800.203166537831</v>
      </c>
      <c r="G283" s="6">
        <f t="shared" si="50"/>
        <v>81800.203166537831</v>
      </c>
      <c r="H283" s="6">
        <f>MAX(1,Calcs!AP333)</f>
        <v>5.8345545176266569</v>
      </c>
      <c r="I283" s="6">
        <f>MAX(1,Calcs!AO333)</f>
        <v>2166.8000545056343</v>
      </c>
      <c r="J283" s="6">
        <f t="shared" si="51"/>
        <v>2166.8000545056343</v>
      </c>
      <c r="K283" s="6">
        <f>MAX(1,Calcs!BE333)</f>
        <v>1</v>
      </c>
      <c r="L283" s="6">
        <f>MAX(1,Calcs!BF333)</f>
        <v>1</v>
      </c>
      <c r="M283" s="33">
        <f>Calcs!G333</f>
        <v>0.92</v>
      </c>
      <c r="N283" s="180">
        <f>Calcs!BI333</f>
        <v>0.96347042983152342</v>
      </c>
      <c r="O283" s="33">
        <f t="shared" si="57"/>
        <v>0.8863927954450016</v>
      </c>
      <c r="P283" s="33"/>
      <c r="Q283" s="33"/>
      <c r="R283" s="33"/>
      <c r="S283" s="30">
        <f t="shared" si="64"/>
        <v>44079</v>
      </c>
      <c r="T283" s="215">
        <v>309</v>
      </c>
      <c r="U283" s="215">
        <v>3</v>
      </c>
      <c r="V283" s="6"/>
      <c r="W283" s="6"/>
      <c r="X283" s="6"/>
      <c r="Y283" s="6"/>
      <c r="Z283" s="11">
        <f t="shared" si="62"/>
        <v>79959</v>
      </c>
      <c r="AA283" s="11"/>
      <c r="AB283" s="11"/>
      <c r="AC283" s="11"/>
      <c r="AD283" s="11">
        <f t="shared" si="63"/>
        <v>2097</v>
      </c>
      <c r="AE283" s="11">
        <f t="shared" si="58"/>
        <v>309</v>
      </c>
      <c r="AF283" s="11">
        <f t="shared" si="59"/>
        <v>3</v>
      </c>
      <c r="AG283" s="11">
        <f t="shared" si="52"/>
        <v>458.28571428571428</v>
      </c>
      <c r="AH283" s="11">
        <f t="shared" si="53"/>
        <v>4.8571428571428568</v>
      </c>
      <c r="AI283" s="6">
        <f t="shared" si="54"/>
        <v>1841.2031665378308</v>
      </c>
      <c r="AJ283" s="6">
        <f t="shared" si="60"/>
        <v>11841.203166537831</v>
      </c>
      <c r="AK283" s="6">
        <f t="shared" si="55"/>
        <v>69.800054505634307</v>
      </c>
      <c r="AL283" s="6">
        <f t="shared" si="61"/>
        <v>319.80005450563431</v>
      </c>
      <c r="AM283" s="2"/>
      <c r="AN283" s="2"/>
      <c r="AO283" s="2"/>
      <c r="AP283" s="2"/>
      <c r="AQ283" s="30">
        <f t="shared" si="56"/>
        <v>44079</v>
      </c>
    </row>
    <row r="284" spans="1:43">
      <c r="A284">
        <f>Calcs!A334</f>
        <v>311</v>
      </c>
      <c r="B284" s="30">
        <f>Calcs!B334</f>
        <v>44080</v>
      </c>
      <c r="C284" s="6">
        <f>MAX(1,Calcs!AM334)</f>
        <v>4917.2908497731923</v>
      </c>
      <c r="D284" s="6">
        <f>MAX(1,Calcs!BA334)</f>
        <v>390.53918336478819</v>
      </c>
      <c r="E284" s="6">
        <f>MAX(1,Calcs!BB334)</f>
        <v>276678.01008341991</v>
      </c>
      <c r="F284" s="6">
        <f>MAX(1,Calcs!AZ334)</f>
        <v>82170.369661158111</v>
      </c>
      <c r="G284" s="6">
        <f t="shared" si="50"/>
        <v>82170.369661158111</v>
      </c>
      <c r="H284" s="6">
        <f>MAX(1,Calcs!AP334)</f>
        <v>5.7327276255066737</v>
      </c>
      <c r="I284" s="6">
        <f>MAX(1,Calcs!AO334)</f>
        <v>2172.234152624676</v>
      </c>
      <c r="J284" s="6">
        <f t="shared" si="51"/>
        <v>2172.234152624676</v>
      </c>
      <c r="K284" s="6">
        <f>MAX(1,Calcs!BE334)</f>
        <v>1</v>
      </c>
      <c r="L284" s="6">
        <f>MAX(1,Calcs!BF334)</f>
        <v>1</v>
      </c>
      <c r="M284" s="33">
        <f>Calcs!G334</f>
        <v>0.92</v>
      </c>
      <c r="N284" s="180">
        <f>Calcs!BI334</f>
        <v>0.96338862607898657</v>
      </c>
      <c r="O284" s="33">
        <f t="shared" si="57"/>
        <v>0.88631753599266772</v>
      </c>
      <c r="P284" s="33"/>
      <c r="Q284" s="33"/>
      <c r="R284" s="33"/>
      <c r="S284" s="30">
        <f t="shared" si="64"/>
        <v>44080</v>
      </c>
      <c r="T284" s="215">
        <v>164</v>
      </c>
      <c r="U284" s="215">
        <v>2</v>
      </c>
      <c r="V284" s="6"/>
      <c r="W284" s="6"/>
      <c r="X284" s="6"/>
      <c r="Y284" s="6"/>
      <c r="Z284" s="11">
        <f t="shared" si="62"/>
        <v>80123</v>
      </c>
      <c r="AA284" s="11"/>
      <c r="AB284" s="11"/>
      <c r="AC284" s="11"/>
      <c r="AD284" s="11">
        <f t="shared" si="63"/>
        <v>2099</v>
      </c>
      <c r="AE284" s="11">
        <f t="shared" si="58"/>
        <v>164</v>
      </c>
      <c r="AF284" s="11">
        <f t="shared" si="59"/>
        <v>2</v>
      </c>
      <c r="AG284" s="11">
        <f t="shared" si="52"/>
        <v>458.28571428571428</v>
      </c>
      <c r="AH284" s="11">
        <f t="shared" si="53"/>
        <v>5.1428571428571432</v>
      </c>
      <c r="AI284" s="6">
        <f t="shared" si="54"/>
        <v>2047.3696611581108</v>
      </c>
      <c r="AJ284" s="6">
        <f t="shared" si="60"/>
        <v>12047.369661158111</v>
      </c>
      <c r="AK284" s="6">
        <f t="shared" si="55"/>
        <v>73.234152624675971</v>
      </c>
      <c r="AL284" s="6">
        <f t="shared" si="61"/>
        <v>323.23415262467597</v>
      </c>
      <c r="AM284" s="2"/>
      <c r="AN284" s="2"/>
      <c r="AO284" s="2"/>
      <c r="AP284" s="2"/>
      <c r="AQ284" s="30">
        <f t="shared" si="56"/>
        <v>44080</v>
      </c>
    </row>
    <row r="285" spans="1:43">
      <c r="A285">
        <f>Calcs!A335</f>
        <v>312</v>
      </c>
      <c r="B285" s="30">
        <f>Calcs!B335</f>
        <v>44081</v>
      </c>
      <c r="C285" s="6">
        <f>MAX(1,Calcs!AM335)</f>
        <v>4930.1321624543398</v>
      </c>
      <c r="D285" s="6">
        <f>MAX(1,Calcs!BA335)</f>
        <v>383.70830622740533</v>
      </c>
      <c r="E285" s="6">
        <f>MAX(1,Calcs!BB335)</f>
        <v>277384.76903950342</v>
      </c>
      <c r="F285" s="6">
        <f>MAX(1,Calcs!AZ335)</f>
        <v>82534.047336600721</v>
      </c>
      <c r="G285" s="6">
        <f t="shared" si="50"/>
        <v>82534.047336600721</v>
      </c>
      <c r="H285" s="6">
        <f>MAX(1,Calcs!AP335)</f>
        <v>5.6326011950551607</v>
      </c>
      <c r="I285" s="6">
        <f>MAX(1,Calcs!AO335)</f>
        <v>2177.5731232388243</v>
      </c>
      <c r="J285" s="6">
        <f t="shared" si="51"/>
        <v>2177.5731232388243</v>
      </c>
      <c r="K285" s="6">
        <f>MAX(1,Calcs!BE335)</f>
        <v>1</v>
      </c>
      <c r="L285" s="6">
        <f>MAX(1,Calcs!BF335)</f>
        <v>1</v>
      </c>
      <c r="M285" s="33">
        <f>Calcs!G335</f>
        <v>1.2</v>
      </c>
      <c r="N285" s="180">
        <f>Calcs!BI335</f>
        <v>0.96329505018286998</v>
      </c>
      <c r="O285" s="33">
        <f t="shared" si="57"/>
        <v>1.155954060219444</v>
      </c>
      <c r="P285" s="33"/>
      <c r="Q285" s="33"/>
      <c r="R285" s="33"/>
      <c r="S285" s="30">
        <f t="shared" si="64"/>
        <v>44081</v>
      </c>
      <c r="T285" s="215">
        <v>219</v>
      </c>
      <c r="U285" s="215">
        <v>7</v>
      </c>
      <c r="V285" s="6"/>
      <c r="W285" s="6"/>
      <c r="X285" s="6"/>
      <c r="Y285" s="6"/>
      <c r="Z285" s="11">
        <f t="shared" si="62"/>
        <v>80342</v>
      </c>
      <c r="AA285" s="11"/>
      <c r="AB285" s="11"/>
      <c r="AC285" s="11"/>
      <c r="AD285" s="11">
        <f t="shared" si="63"/>
        <v>2106</v>
      </c>
      <c r="AE285" s="11">
        <f t="shared" si="58"/>
        <v>219</v>
      </c>
      <c r="AF285" s="11">
        <f t="shared" si="59"/>
        <v>7</v>
      </c>
      <c r="AG285" s="11">
        <f t="shared" si="52"/>
        <v>402.71428571428572</v>
      </c>
      <c r="AH285" s="11">
        <f t="shared" si="53"/>
        <v>5.1428571428571432</v>
      </c>
      <c r="AI285" s="6">
        <f t="shared" si="54"/>
        <v>2192.0473366007209</v>
      </c>
      <c r="AJ285" s="6">
        <f t="shared" si="60"/>
        <v>12192.047336600721</v>
      </c>
      <c r="AK285" s="6">
        <f t="shared" si="55"/>
        <v>71.573123238824337</v>
      </c>
      <c r="AL285" s="6">
        <f t="shared" si="61"/>
        <v>321.57312323882434</v>
      </c>
      <c r="AM285" s="2"/>
      <c r="AN285" s="2"/>
      <c r="AO285" s="2"/>
      <c r="AP285" s="2"/>
      <c r="AQ285" s="30">
        <f t="shared" si="56"/>
        <v>44081</v>
      </c>
    </row>
    <row r="286" spans="1:43">
      <c r="A286">
        <f>Calcs!A336</f>
        <v>313</v>
      </c>
      <c r="B286" s="30">
        <f>Calcs!B336</f>
        <v>44082</v>
      </c>
      <c r="C286" s="6">
        <f>MAX(1,Calcs!AM336)</f>
        <v>4958.0386198405949</v>
      </c>
      <c r="D286" s="6">
        <f>MAX(1,Calcs!BA336)</f>
        <v>376.99205060195112</v>
      </c>
      <c r="E286" s="6">
        <f>MAX(1,Calcs!BB336)</f>
        <v>278094.45117257064</v>
      </c>
      <c r="F286" s="6">
        <f>MAX(1,Calcs!AZ336)</f>
        <v>82891.345562476054</v>
      </c>
      <c r="G286" s="6">
        <f t="shared" si="50"/>
        <v>82891.345562476054</v>
      </c>
      <c r="H286" s="6">
        <f>MAX(1,Calcs!AP336)</f>
        <v>5.5341493580075882</v>
      </c>
      <c r="I286" s="6">
        <f>MAX(1,Calcs!AO336)</f>
        <v>2182.818565204585</v>
      </c>
      <c r="J286" s="6">
        <f t="shared" si="51"/>
        <v>2182.818565204585</v>
      </c>
      <c r="K286" s="6">
        <f>MAX(1,Calcs!BE336)</f>
        <v>1</v>
      </c>
      <c r="L286" s="6">
        <f>MAX(1,Calcs!BF336)</f>
        <v>1</v>
      </c>
      <c r="M286" s="33">
        <f>Calcs!G336</f>
        <v>1.2</v>
      </c>
      <c r="N286" s="180">
        <f>Calcs!BI336</f>
        <v>0.96320107226800022</v>
      </c>
      <c r="O286" s="33">
        <f t="shared" si="57"/>
        <v>1.1558412867216001</v>
      </c>
      <c r="P286" s="33"/>
      <c r="Q286" s="33"/>
      <c r="R286" s="33"/>
      <c r="S286" s="30">
        <f t="shared" si="64"/>
        <v>44082</v>
      </c>
      <c r="T286" s="215">
        <v>573</v>
      </c>
      <c r="U286" s="215">
        <v>4</v>
      </c>
      <c r="V286" s="6"/>
      <c r="W286" s="6"/>
      <c r="X286" s="6"/>
      <c r="Y286" s="6"/>
      <c r="Z286" s="11">
        <f t="shared" si="62"/>
        <v>80915</v>
      </c>
      <c r="AA286" s="11"/>
      <c r="AB286" s="11"/>
      <c r="AC286" s="11"/>
      <c r="AD286" s="11">
        <f t="shared" si="63"/>
        <v>2110</v>
      </c>
      <c r="AE286" s="11">
        <f t="shared" si="58"/>
        <v>573</v>
      </c>
      <c r="AF286" s="11">
        <f t="shared" si="59"/>
        <v>4</v>
      </c>
      <c r="AG286" s="11">
        <f t="shared" si="52"/>
        <v>404.42857142857144</v>
      </c>
      <c r="AH286" s="11">
        <f t="shared" si="53"/>
        <v>4.4285714285714288</v>
      </c>
      <c r="AI286" s="6">
        <f t="shared" si="54"/>
        <v>1976.3455624760536</v>
      </c>
      <c r="AJ286" s="6">
        <f t="shared" si="60"/>
        <v>11976.345562476054</v>
      </c>
      <c r="AK286" s="6">
        <f t="shared" si="55"/>
        <v>72.818565204584957</v>
      </c>
      <c r="AL286" s="6">
        <f t="shared" si="61"/>
        <v>322.81856520458496</v>
      </c>
      <c r="AM286" s="2"/>
      <c r="AN286" s="2"/>
      <c r="AO286" s="2"/>
      <c r="AP286" s="2"/>
      <c r="AQ286" s="30">
        <f t="shared" si="56"/>
        <v>44082</v>
      </c>
    </row>
    <row r="287" spans="1:43">
      <c r="A287">
        <f>Calcs!A337</f>
        <v>314</v>
      </c>
      <c r="B287" s="30">
        <f>Calcs!B337</f>
        <v>44083</v>
      </c>
      <c r="C287" s="6">
        <f>MAX(1,Calcs!AM337)</f>
        <v>5003.1254996511079</v>
      </c>
      <c r="D287" s="6">
        <f>MAX(1,Calcs!BA337)</f>
        <v>370.38867535788239</v>
      </c>
      <c r="E287" s="6">
        <f>MAX(1,Calcs!BB337)</f>
        <v>278809.3757245302</v>
      </c>
      <c r="F287" s="6">
        <f>MAX(1,Calcs!AZ337)</f>
        <v>83242.372035988723</v>
      </c>
      <c r="G287" s="6">
        <f t="shared" si="50"/>
        <v>83242.372035988723</v>
      </c>
      <c r="H287" s="6">
        <f>MAX(1,Calcs!AP337)</f>
        <v>5.4373468852756686</v>
      </c>
      <c r="I287" s="6">
        <f>MAX(1,Calcs!AO337)</f>
        <v>2187.9720526679544</v>
      </c>
      <c r="J287" s="6">
        <f t="shared" si="51"/>
        <v>2187.9720526679544</v>
      </c>
      <c r="K287" s="6">
        <f>MAX(1,Calcs!BE337)</f>
        <v>1</v>
      </c>
      <c r="L287" s="6">
        <f>MAX(1,Calcs!BF337)</f>
        <v>1</v>
      </c>
      <c r="M287" s="33">
        <f>Calcs!G337</f>
        <v>1.2</v>
      </c>
      <c r="N287" s="180">
        <f>Calcs!BI337</f>
        <v>0.96310638321675945</v>
      </c>
      <c r="O287" s="33">
        <f t="shared" si="57"/>
        <v>1.1557276598601114</v>
      </c>
      <c r="P287" s="33"/>
      <c r="Q287" s="33"/>
      <c r="R287" s="33"/>
      <c r="S287" s="30">
        <f t="shared" si="64"/>
        <v>44083</v>
      </c>
      <c r="T287" s="215">
        <v>540</v>
      </c>
      <c r="U287" s="215">
        <v>6</v>
      </c>
      <c r="V287" s="6"/>
      <c r="W287" s="6"/>
      <c r="X287" s="6"/>
      <c r="Y287" s="6"/>
      <c r="Z287" s="11">
        <f t="shared" si="62"/>
        <v>81455</v>
      </c>
      <c r="AA287" s="11"/>
      <c r="AB287" s="11"/>
      <c r="AC287" s="11"/>
      <c r="AD287" s="11">
        <f t="shared" si="63"/>
        <v>2116</v>
      </c>
      <c r="AE287" s="11">
        <f t="shared" si="58"/>
        <v>540</v>
      </c>
      <c r="AF287" s="11">
        <f t="shared" si="59"/>
        <v>6</v>
      </c>
      <c r="AG287" s="11">
        <f t="shared" si="52"/>
        <v>405.71428571428572</v>
      </c>
      <c r="AH287" s="11">
        <f t="shared" si="53"/>
        <v>4.1428571428571432</v>
      </c>
      <c r="AI287" s="6">
        <f t="shared" si="54"/>
        <v>1787.3720359887229</v>
      </c>
      <c r="AJ287" s="6">
        <f t="shared" si="60"/>
        <v>11787.372035988723</v>
      </c>
      <c r="AK287" s="6">
        <f t="shared" si="55"/>
        <v>71.972052667954358</v>
      </c>
      <c r="AL287" s="6">
        <f t="shared" si="61"/>
        <v>321.97205266795436</v>
      </c>
      <c r="AM287" s="2"/>
      <c r="AN287" s="2"/>
      <c r="AO287" s="2"/>
      <c r="AP287" s="2"/>
      <c r="AQ287" s="30">
        <f t="shared" si="56"/>
        <v>44083</v>
      </c>
    </row>
    <row r="288" spans="1:43">
      <c r="A288">
        <f>Calcs!A338</f>
        <v>315</v>
      </c>
      <c r="B288" s="30">
        <f>Calcs!B338</f>
        <v>44084</v>
      </c>
      <c r="C288" s="6">
        <f>MAX(1,Calcs!AM338)</f>
        <v>5067.8389937399143</v>
      </c>
      <c r="D288" s="6">
        <f>MAX(1,Calcs!BA338)</f>
        <v>363.89644287063442</v>
      </c>
      <c r="E288" s="6">
        <f>MAX(1,Calcs!BB338)</f>
        <v>279532.18963286112</v>
      </c>
      <c r="F288" s="6">
        <f>MAX(1,Calcs!AZ338)</f>
        <v>83587.232796104145</v>
      </c>
      <c r="G288" s="6">
        <f t="shared" si="50"/>
        <v>83587.232796104145</v>
      </c>
      <c r="H288" s="6">
        <f>MAX(1,Calcs!AP338)</f>
        <v>5.3421689420195957</v>
      </c>
      <c r="I288" s="6">
        <f>MAX(1,Calcs!AO338)</f>
        <v>2193.0351356836786</v>
      </c>
      <c r="J288" s="6">
        <f t="shared" si="51"/>
        <v>2193.0351356836786</v>
      </c>
      <c r="K288" s="6">
        <f>MAX(1,Calcs!BE338)</f>
        <v>1</v>
      </c>
      <c r="L288" s="6">
        <f>MAX(1,Calcs!BF338)</f>
        <v>1</v>
      </c>
      <c r="M288" s="33">
        <f>Calcs!G338</f>
        <v>1.2</v>
      </c>
      <c r="N288" s="180">
        <f>Calcs!BI338</f>
        <v>0.96301063020202804</v>
      </c>
      <c r="O288" s="33">
        <f t="shared" si="57"/>
        <v>1.1556127562424336</v>
      </c>
      <c r="P288" s="33"/>
      <c r="Q288" s="33"/>
      <c r="R288" s="33"/>
      <c r="S288" s="30">
        <f t="shared" si="64"/>
        <v>44084</v>
      </c>
      <c r="T288" s="215">
        <v>478</v>
      </c>
      <c r="U288" s="215">
        <v>8</v>
      </c>
      <c r="V288" s="6"/>
      <c r="W288" s="6"/>
      <c r="X288" s="6"/>
      <c r="Y288" s="6"/>
      <c r="Z288" s="11">
        <f t="shared" si="62"/>
        <v>81933</v>
      </c>
      <c r="AA288" s="11"/>
      <c r="AB288" s="11"/>
      <c r="AC288" s="11"/>
      <c r="AD288" s="11">
        <f t="shared" si="63"/>
        <v>2124</v>
      </c>
      <c r="AE288" s="11">
        <f t="shared" si="58"/>
        <v>478</v>
      </c>
      <c r="AF288" s="11">
        <f t="shared" si="59"/>
        <v>8</v>
      </c>
      <c r="AG288" s="11">
        <f t="shared" si="52"/>
        <v>399.14285714285717</v>
      </c>
      <c r="AH288" s="11">
        <f t="shared" si="53"/>
        <v>4.8571428571428568</v>
      </c>
      <c r="AI288" s="6">
        <f t="shared" si="54"/>
        <v>1654.2327961041447</v>
      </c>
      <c r="AJ288" s="6">
        <f t="shared" si="60"/>
        <v>11654.232796104145</v>
      </c>
      <c r="AK288" s="6">
        <f t="shared" si="55"/>
        <v>69.035135683678618</v>
      </c>
      <c r="AL288" s="6">
        <f t="shared" si="61"/>
        <v>319.03513568367862</v>
      </c>
      <c r="AM288" s="2"/>
      <c r="AN288" s="2"/>
      <c r="AO288" s="2"/>
      <c r="AP288" s="2"/>
      <c r="AQ288" s="30">
        <f t="shared" si="56"/>
        <v>44084</v>
      </c>
    </row>
    <row r="289" spans="1:43">
      <c r="A289">
        <f>Calcs!A339</f>
        <v>316</v>
      </c>
      <c r="B289" s="30">
        <f>Calcs!B339</f>
        <v>44085</v>
      </c>
      <c r="C289" s="6">
        <f>MAX(1,Calcs!AM339)</f>
        <v>5155.0072985335455</v>
      </c>
      <c r="D289" s="6">
        <f>MAX(1,Calcs!BA339)</f>
        <v>365.21090885960439</v>
      </c>
      <c r="E289" s="6">
        <f>MAX(1,Calcs!BB339)</f>
        <v>280265.91871721664</v>
      </c>
      <c r="F289" s="6">
        <f>MAX(1,Calcs!AZ339)</f>
        <v>83979.91314449221</v>
      </c>
      <c r="G289" s="6">
        <f t="shared" si="50"/>
        <v>83979.91314449221</v>
      </c>
      <c r="H289" s="6">
        <f>MAX(1,Calcs!AP339)</f>
        <v>5.2485908521043063</v>
      </c>
      <c r="I289" s="6">
        <f>MAX(1,Calcs!AO339)</f>
        <v>2198.0093406167457</v>
      </c>
      <c r="J289" s="6">
        <f t="shared" si="51"/>
        <v>2198.0093406167457</v>
      </c>
      <c r="K289" s="6">
        <f>MAX(1,Calcs!BE339)</f>
        <v>1</v>
      </c>
      <c r="L289" s="6">
        <f>MAX(1,Calcs!BF339)</f>
        <v>1</v>
      </c>
      <c r="M289" s="33">
        <f>Calcs!G339</f>
        <v>1.2</v>
      </c>
      <c r="N289" s="180">
        <f>Calcs!BI339</f>
        <v>0.96291340986024831</v>
      </c>
      <c r="O289" s="33">
        <f t="shared" si="57"/>
        <v>1.1554960918322978</v>
      </c>
      <c r="P289" s="33"/>
      <c r="Q289" s="33"/>
      <c r="R289" s="33"/>
      <c r="S289" s="30">
        <f t="shared" si="64"/>
        <v>44085</v>
      </c>
      <c r="T289" s="215">
        <v>487</v>
      </c>
      <c r="U289" s="215">
        <v>6</v>
      </c>
      <c r="V289" s="6"/>
      <c r="W289" s="6"/>
      <c r="X289" s="6"/>
      <c r="Y289" s="6"/>
      <c r="Z289" s="11">
        <f t="shared" si="62"/>
        <v>82420</v>
      </c>
      <c r="AA289" s="11"/>
      <c r="AB289" s="11"/>
      <c r="AC289" s="11"/>
      <c r="AD289" s="11">
        <f t="shared" si="63"/>
        <v>2130</v>
      </c>
      <c r="AE289" s="11">
        <f t="shared" si="58"/>
        <v>487</v>
      </c>
      <c r="AF289" s="11">
        <f t="shared" si="59"/>
        <v>6</v>
      </c>
      <c r="AG289" s="11">
        <f t="shared" si="52"/>
        <v>395.71428571428572</v>
      </c>
      <c r="AH289" s="11">
        <f t="shared" si="53"/>
        <v>5.1428571428571432</v>
      </c>
      <c r="AI289" s="6">
        <f t="shared" si="54"/>
        <v>1559.9131444922095</v>
      </c>
      <c r="AJ289" s="6">
        <f t="shared" si="60"/>
        <v>11559.91314449221</v>
      </c>
      <c r="AK289" s="6">
        <f t="shared" si="55"/>
        <v>68.009340616745703</v>
      </c>
      <c r="AL289" s="6">
        <f t="shared" si="61"/>
        <v>318.0093406167457</v>
      </c>
      <c r="AM289" s="2"/>
      <c r="AN289" s="2"/>
      <c r="AO289" s="2"/>
      <c r="AP289" s="2"/>
      <c r="AQ289" s="30">
        <f t="shared" si="56"/>
        <v>44085</v>
      </c>
    </row>
    <row r="290" spans="1:43">
      <c r="A290">
        <f>Calcs!A340</f>
        <v>317</v>
      </c>
      <c r="B290" s="30">
        <f>Calcs!B340</f>
        <v>44086</v>
      </c>
      <c r="C290" s="6">
        <f>MAX(1,Calcs!AM340)</f>
        <v>5267.8996027951416</v>
      </c>
      <c r="D290" s="6">
        <f>MAX(1,Calcs!BA340)</f>
        <v>367.6909328038455</v>
      </c>
      <c r="E290" s="6">
        <f>MAX(1,Calcs!BB340)</f>
        <v>281014.02676310472</v>
      </c>
      <c r="F290" s="6">
        <f>MAX(1,Calcs!AZ340)</f>
        <v>84374.039696164749</v>
      </c>
      <c r="G290" s="6">
        <f t="shared" si="50"/>
        <v>84374.039696164749</v>
      </c>
      <c r="H290" s="6">
        <f>MAX(1,Calcs!AP340)</f>
        <v>5.1565879752692387</v>
      </c>
      <c r="I290" s="6">
        <f>MAX(1,Calcs!AO340)</f>
        <v>2202.896170332519</v>
      </c>
      <c r="J290" s="6">
        <f t="shared" si="51"/>
        <v>2202.896170332519</v>
      </c>
      <c r="K290" s="6">
        <f>MAX(1,Calcs!BE340)</f>
        <v>1</v>
      </c>
      <c r="L290" s="6">
        <f>MAX(1,Calcs!BF340)</f>
        <v>1</v>
      </c>
      <c r="M290" s="33">
        <f>Calcs!G340</f>
        <v>1.2</v>
      </c>
      <c r="N290" s="180">
        <f>Calcs!BI340</f>
        <v>0.96281426041118645</v>
      </c>
      <c r="O290" s="33">
        <f t="shared" si="57"/>
        <v>1.1553771124934238</v>
      </c>
      <c r="P290" s="33"/>
      <c r="Q290" s="33"/>
      <c r="R290" s="33"/>
      <c r="S290" s="30">
        <f t="shared" si="64"/>
        <v>44086</v>
      </c>
      <c r="T290" s="215">
        <v>241</v>
      </c>
      <c r="U290" s="215">
        <v>2</v>
      </c>
      <c r="V290" s="6"/>
      <c r="W290" s="6"/>
      <c r="X290" s="6"/>
      <c r="Y290" s="6"/>
      <c r="Z290" s="11">
        <f t="shared" si="62"/>
        <v>82661</v>
      </c>
      <c r="AA290" s="11"/>
      <c r="AB290" s="11"/>
      <c r="AC290" s="11"/>
      <c r="AD290" s="11">
        <f t="shared" si="63"/>
        <v>2132</v>
      </c>
      <c r="AE290" s="11">
        <f t="shared" si="58"/>
        <v>241</v>
      </c>
      <c r="AF290" s="11">
        <f t="shared" si="59"/>
        <v>2</v>
      </c>
      <c r="AG290" s="11">
        <f t="shared" si="52"/>
        <v>386</v>
      </c>
      <c r="AH290" s="11">
        <f t="shared" si="53"/>
        <v>5</v>
      </c>
      <c r="AI290" s="6">
        <f t="shared" si="54"/>
        <v>1713.0396961647493</v>
      </c>
      <c r="AJ290" s="6">
        <f t="shared" si="60"/>
        <v>11713.039696164749</v>
      </c>
      <c r="AK290" s="6">
        <f t="shared" si="55"/>
        <v>70.896170332518977</v>
      </c>
      <c r="AL290" s="6">
        <f t="shared" si="61"/>
        <v>320.89617033251898</v>
      </c>
      <c r="AM290" s="2"/>
      <c r="AN290" s="2"/>
      <c r="AO290" s="2"/>
      <c r="AP290" s="2"/>
      <c r="AQ290" s="30">
        <f t="shared" si="56"/>
        <v>44086</v>
      </c>
    </row>
    <row r="291" spans="1:43">
      <c r="A291">
        <f>Calcs!A341</f>
        <v>318</v>
      </c>
      <c r="B291" s="30">
        <f>Calcs!B341</f>
        <v>44087</v>
      </c>
      <c r="C291" s="6">
        <f>MAX(1,Calcs!AM341)</f>
        <v>5409.5117279717069</v>
      </c>
      <c r="D291" s="6">
        <f>MAX(1,Calcs!BA341)</f>
        <v>371.50098465489492</v>
      </c>
      <c r="E291" s="6">
        <f>MAX(1,Calcs!BB341)</f>
        <v>281780.48372383404</v>
      </c>
      <c r="F291" s="6">
        <f>MAX(1,Calcs!AZ341)</f>
        <v>84770.876553742375</v>
      </c>
      <c r="G291" s="6">
        <f t="shared" ref="G291:G354" si="65">IF($B291&gt;$AQ$847,G290,F291)</f>
        <v>84770.876553742375</v>
      </c>
      <c r="H291" s="6">
        <f>MAX(1,Calcs!AP341)</f>
        <v>5.1779162087004158</v>
      </c>
      <c r="I291" s="6">
        <f>MAX(1,Calcs!AO341)</f>
        <v>2208.4795660855789</v>
      </c>
      <c r="J291" s="6">
        <f t="shared" ref="J291:J354" si="66">IF($B291&gt;$AQ$847,J290,I291)</f>
        <v>2208.4795660855789</v>
      </c>
      <c r="K291" s="6">
        <f>MAX(1,Calcs!BE341)</f>
        <v>1</v>
      </c>
      <c r="L291" s="6">
        <f>MAX(1,Calcs!BF341)</f>
        <v>1</v>
      </c>
      <c r="M291" s="33">
        <f>Calcs!G341</f>
        <v>1.2</v>
      </c>
      <c r="N291" s="180">
        <f>Calcs!BI341</f>
        <v>0.96271275302923232</v>
      </c>
      <c r="O291" s="33">
        <f t="shared" si="57"/>
        <v>1.1552553036350788</v>
      </c>
      <c r="P291" s="33"/>
      <c r="Q291" s="33"/>
      <c r="R291" s="33"/>
      <c r="S291" s="30">
        <f t="shared" si="64"/>
        <v>44087</v>
      </c>
      <c r="T291" s="215">
        <v>140</v>
      </c>
      <c r="U291" s="215">
        <v>5</v>
      </c>
      <c r="V291" s="6"/>
      <c r="W291" s="6"/>
      <c r="X291" s="6"/>
      <c r="Y291" s="6"/>
      <c r="Z291" s="11">
        <f t="shared" si="62"/>
        <v>82801</v>
      </c>
      <c r="AA291" s="11"/>
      <c r="AB291" s="11"/>
      <c r="AC291" s="11"/>
      <c r="AD291" s="11">
        <f t="shared" si="63"/>
        <v>2137</v>
      </c>
      <c r="AE291" s="11">
        <f t="shared" si="58"/>
        <v>140</v>
      </c>
      <c r="AF291" s="11">
        <f t="shared" si="59"/>
        <v>5</v>
      </c>
      <c r="AG291" s="11">
        <f t="shared" ref="AG291:AG354" si="67">MAX(1,(INDEX($Z$4:$Z$846,$A291-$A$4+1)-INDEX($Z$4:$Z$846,$A291-$A$4+1-$AG$1))/$AG$1)</f>
        <v>382.57142857142856</v>
      </c>
      <c r="AH291" s="11">
        <f t="shared" ref="AH291:AH354" si="68">MAX(1,(INDEX($AD$4:$AD$846,$A291-$A$4+1)-INDEX($AD$4:$AD$846,$A291-$A$4+1-$AG$1))/$AG$1)</f>
        <v>5.4285714285714288</v>
      </c>
      <c r="AI291" s="6">
        <f t="shared" ref="AI291:AI354" si="69">IF(T291&gt;0,F291-Z291,0)</f>
        <v>1969.8765537423751</v>
      </c>
      <c r="AJ291" s="6">
        <f t="shared" si="60"/>
        <v>11969.876553742375</v>
      </c>
      <c r="AK291" s="6">
        <f t="shared" ref="AK291:AK354" si="70">IF(U291&gt;0,I291-AD291,0)</f>
        <v>71.479566085578881</v>
      </c>
      <c r="AL291" s="6">
        <f t="shared" si="61"/>
        <v>321.47956608557888</v>
      </c>
      <c r="AM291" s="2"/>
      <c r="AN291" s="2"/>
      <c r="AO291" s="2"/>
      <c r="AP291" s="2"/>
      <c r="AQ291" s="30">
        <f t="shared" ref="AQ291:AQ354" si="71">IF(T291=0,AQ290,S291)</f>
        <v>44087</v>
      </c>
    </row>
    <row r="292" spans="1:43">
      <c r="A292">
        <f>Calcs!A342</f>
        <v>319</v>
      </c>
      <c r="B292" s="30">
        <f>Calcs!B342</f>
        <v>44088</v>
      </c>
      <c r="C292" s="6">
        <f>MAX(1,Calcs!AM342)</f>
        <v>5489.2079110942695</v>
      </c>
      <c r="D292" s="6">
        <f>MAX(1,Calcs!BA342)</f>
        <v>377.01235684450614</v>
      </c>
      <c r="E292" s="6">
        <f>MAX(1,Calcs!BB342)</f>
        <v>282569.2515825443</v>
      </c>
      <c r="F292" s="6">
        <f>MAX(1,Calcs!AZ342)</f>
        <v>85173.133834512264</v>
      </c>
      <c r="G292" s="6">
        <f t="shared" si="65"/>
        <v>85173.133834512264</v>
      </c>
      <c r="H292" s="6">
        <f>MAX(1,Calcs!AP342)</f>
        <v>5.2161330997122866</v>
      </c>
      <c r="I292" s="6">
        <f>MAX(1,Calcs!AO342)</f>
        <v>2214.0860549368103</v>
      </c>
      <c r="J292" s="6">
        <f t="shared" si="66"/>
        <v>2214.0860549368103</v>
      </c>
      <c r="K292" s="6">
        <f>MAX(1,Calcs!BE342)</f>
        <v>1</v>
      </c>
      <c r="L292" s="6">
        <f>MAX(1,Calcs!BF342)</f>
        <v>1</v>
      </c>
      <c r="M292" s="33">
        <f>Calcs!G342</f>
        <v>1.2</v>
      </c>
      <c r="N292" s="180">
        <f>Calcs!BI342</f>
        <v>0.96260827279608285</v>
      </c>
      <c r="O292" s="33">
        <f t="shared" ref="O292:O355" si="72">M292*N292</f>
        <v>1.1551299273552993</v>
      </c>
      <c r="P292" s="33"/>
      <c r="Q292" s="33"/>
      <c r="R292" s="33"/>
      <c r="S292" s="30">
        <f t="shared" si="64"/>
        <v>44088</v>
      </c>
      <c r="T292" s="215">
        <v>513</v>
      </c>
      <c r="U292" s="215">
        <v>14</v>
      </c>
      <c r="V292" s="6"/>
      <c r="W292" s="6"/>
      <c r="X292" s="6"/>
      <c r="Y292" s="6"/>
      <c r="Z292" s="11">
        <f t="shared" si="62"/>
        <v>83314</v>
      </c>
      <c r="AA292" s="11"/>
      <c r="AB292" s="11"/>
      <c r="AC292" s="11"/>
      <c r="AD292" s="11">
        <f t="shared" si="63"/>
        <v>2151</v>
      </c>
      <c r="AE292" s="11">
        <f t="shared" ref="AE292:AE355" si="73">MAX(1,T292)</f>
        <v>513</v>
      </c>
      <c r="AF292" s="11">
        <f t="shared" ref="AF292:AF355" si="74">MAX(1,U292)</f>
        <v>14</v>
      </c>
      <c r="AG292" s="11">
        <f t="shared" si="67"/>
        <v>424.57142857142856</v>
      </c>
      <c r="AH292" s="11">
        <f t="shared" si="68"/>
        <v>6.4285714285714288</v>
      </c>
      <c r="AI292" s="6">
        <f t="shared" si="69"/>
        <v>1859.133834512264</v>
      </c>
      <c r="AJ292" s="6">
        <f t="shared" ref="AJ292:AJ355" si="75">MAX(1,AI292+AJ$3)</f>
        <v>11859.133834512264</v>
      </c>
      <c r="AK292" s="6">
        <f t="shared" si="70"/>
        <v>63.086054936810342</v>
      </c>
      <c r="AL292" s="6">
        <f t="shared" ref="AL292:AL355" si="76">MAX(1,AK292+AL$3)</f>
        <v>313.08605493681034</v>
      </c>
      <c r="AM292" s="2"/>
      <c r="AN292" s="2"/>
      <c r="AO292" s="2"/>
      <c r="AP292" s="2"/>
      <c r="AQ292" s="30">
        <f t="shared" si="71"/>
        <v>44088</v>
      </c>
    </row>
    <row r="293" spans="1:43">
      <c r="A293">
        <f>Calcs!A343</f>
        <v>320</v>
      </c>
      <c r="B293" s="30">
        <f>Calcs!B343</f>
        <v>44089</v>
      </c>
      <c r="C293" s="6">
        <f>MAX(1,Calcs!AM343)</f>
        <v>5579.1218991718215</v>
      </c>
      <c r="D293" s="6">
        <f>MAX(1,Calcs!BA343)</f>
        <v>384.28868931841032</v>
      </c>
      <c r="E293" s="6">
        <f>MAX(1,Calcs!BB343)</f>
        <v>283370.65001417964</v>
      </c>
      <c r="F293" s="6">
        <f>MAX(1,Calcs!AZ343)</f>
        <v>85581.366387704926</v>
      </c>
      <c r="G293" s="6">
        <f t="shared" si="65"/>
        <v>85581.366387704926</v>
      </c>
      <c r="H293" s="6">
        <f>MAX(1,Calcs!AP343)</f>
        <v>5.2736276703865643</v>
      </c>
      <c r="I293" s="6">
        <f>MAX(1,Calcs!AO343)</f>
        <v>2219.7339588972909</v>
      </c>
      <c r="J293" s="6">
        <f t="shared" si="66"/>
        <v>2219.7339588972909</v>
      </c>
      <c r="K293" s="6">
        <f>MAX(1,Calcs!BE343)</f>
        <v>1</v>
      </c>
      <c r="L293" s="6">
        <f>MAX(1,Calcs!BF343)</f>
        <v>1</v>
      </c>
      <c r="M293" s="33">
        <f>Calcs!G343</f>
        <v>1.2</v>
      </c>
      <c r="N293" s="180">
        <f>Calcs!BI343</f>
        <v>0.96250211314825151</v>
      </c>
      <c r="O293" s="33">
        <f t="shared" si="72"/>
        <v>1.1550025357779017</v>
      </c>
      <c r="P293" s="33"/>
      <c r="Q293" s="33"/>
      <c r="R293" s="33"/>
      <c r="S293" s="30">
        <f t="shared" si="64"/>
        <v>44089</v>
      </c>
      <c r="T293" s="215">
        <v>491</v>
      </c>
      <c r="U293" s="215">
        <v>11</v>
      </c>
      <c r="V293" s="6"/>
      <c r="W293" s="6"/>
      <c r="X293" s="6"/>
      <c r="Y293" s="6"/>
      <c r="Z293" s="11">
        <f t="shared" si="62"/>
        <v>83805</v>
      </c>
      <c r="AA293" s="11"/>
      <c r="AB293" s="11"/>
      <c r="AC293" s="11"/>
      <c r="AD293" s="11">
        <f t="shared" si="63"/>
        <v>2162</v>
      </c>
      <c r="AE293" s="11">
        <f t="shared" si="73"/>
        <v>491</v>
      </c>
      <c r="AF293" s="11">
        <f t="shared" si="74"/>
        <v>11</v>
      </c>
      <c r="AG293" s="11">
        <f t="shared" si="67"/>
        <v>412.85714285714283</v>
      </c>
      <c r="AH293" s="11">
        <f t="shared" si="68"/>
        <v>7.4285714285714288</v>
      </c>
      <c r="AI293" s="6">
        <f t="shared" si="69"/>
        <v>1776.3663877049257</v>
      </c>
      <c r="AJ293" s="6">
        <f t="shared" si="75"/>
        <v>11776.366387704926</v>
      </c>
      <c r="AK293" s="6">
        <f t="shared" si="70"/>
        <v>57.733958897290904</v>
      </c>
      <c r="AL293" s="6">
        <f t="shared" si="76"/>
        <v>307.7339588972909</v>
      </c>
      <c r="AM293" s="2"/>
      <c r="AN293" s="2"/>
      <c r="AO293" s="2"/>
      <c r="AP293" s="2"/>
      <c r="AQ293" s="30">
        <f t="shared" si="71"/>
        <v>44089</v>
      </c>
    </row>
    <row r="294" spans="1:43">
      <c r="A294">
        <f>Calcs!A344</f>
        <v>321</v>
      </c>
      <c r="B294" s="30">
        <f>Calcs!B344</f>
        <v>44090</v>
      </c>
      <c r="C294" s="6">
        <f>MAX(1,Calcs!AM344)</f>
        <v>5678.4909032736578</v>
      </c>
      <c r="D294" s="6">
        <f>MAX(1,Calcs!BA344)</f>
        <v>393.58802327777295</v>
      </c>
      <c r="E294" s="6">
        <f>MAX(1,Calcs!BB344)</f>
        <v>284186.17084523913</v>
      </c>
      <c r="F294" s="6">
        <f>MAX(1,Calcs!AZ344)</f>
        <v>85997.488198933133</v>
      </c>
      <c r="G294" s="6">
        <f t="shared" si="65"/>
        <v>85997.488198933133</v>
      </c>
      <c r="H294" s="6">
        <f>MAX(1,Calcs!AP344)</f>
        <v>5.3531623007358702</v>
      </c>
      <c r="I294" s="6">
        <f>MAX(1,Calcs!AO344)</f>
        <v>2225.4441887731055</v>
      </c>
      <c r="J294" s="6">
        <f t="shared" si="66"/>
        <v>2225.4441887731055</v>
      </c>
      <c r="K294" s="6">
        <f>MAX(1,Calcs!BE344)</f>
        <v>1</v>
      </c>
      <c r="L294" s="6">
        <f>MAX(1,Calcs!BF344)</f>
        <v>1</v>
      </c>
      <c r="M294" s="33">
        <f>Calcs!G344</f>
        <v>1.2</v>
      </c>
      <c r="N294" s="180">
        <f>Calcs!BI344</f>
        <v>0.96239407779499997</v>
      </c>
      <c r="O294" s="33">
        <f t="shared" si="72"/>
        <v>1.154872893354</v>
      </c>
      <c r="P294" s="33"/>
      <c r="Q294" s="33"/>
      <c r="R294" s="33"/>
      <c r="S294" s="30">
        <f t="shared" si="64"/>
        <v>44090</v>
      </c>
      <c r="T294" s="215">
        <v>473</v>
      </c>
      <c r="U294" s="215">
        <v>7</v>
      </c>
      <c r="V294" s="6"/>
      <c r="W294" s="6"/>
      <c r="X294" s="6"/>
      <c r="Y294" s="6"/>
      <c r="Z294" s="11">
        <f t="shared" si="62"/>
        <v>84278</v>
      </c>
      <c r="AA294" s="11"/>
      <c r="AB294" s="11"/>
      <c r="AC294" s="11"/>
      <c r="AD294" s="11">
        <f t="shared" si="63"/>
        <v>2169</v>
      </c>
      <c r="AE294" s="11">
        <f t="shared" si="73"/>
        <v>473</v>
      </c>
      <c r="AF294" s="11">
        <f t="shared" si="74"/>
        <v>7</v>
      </c>
      <c r="AG294" s="11">
        <f t="shared" si="67"/>
        <v>403.28571428571428</v>
      </c>
      <c r="AH294" s="11">
        <f t="shared" si="68"/>
        <v>7.5714285714285712</v>
      </c>
      <c r="AI294" s="6">
        <f t="shared" si="69"/>
        <v>1719.4881989331334</v>
      </c>
      <c r="AJ294" s="6">
        <f t="shared" si="75"/>
        <v>11719.488198933133</v>
      </c>
      <c r="AK294" s="6">
        <f t="shared" si="70"/>
        <v>56.444188773105452</v>
      </c>
      <c r="AL294" s="6">
        <f t="shared" si="76"/>
        <v>306.44418877310545</v>
      </c>
      <c r="AM294" s="2"/>
      <c r="AN294" s="2"/>
      <c r="AO294" s="2"/>
      <c r="AP294" s="2"/>
      <c r="AQ294" s="30">
        <f t="shared" si="71"/>
        <v>44090</v>
      </c>
    </row>
    <row r="295" spans="1:43">
      <c r="A295">
        <f>Calcs!A345</f>
        <v>322</v>
      </c>
      <c r="B295" s="30">
        <f>Calcs!B345</f>
        <v>44091</v>
      </c>
      <c r="C295" s="6">
        <f>MAX(1,Calcs!AM345)</f>
        <v>5786.1045158346788</v>
      </c>
      <c r="D295" s="6">
        <f>MAX(1,Calcs!BA345)</f>
        <v>405.20857249890935</v>
      </c>
      <c r="E295" s="6">
        <f>MAX(1,Calcs!BB345)</f>
        <v>285017.1757459183</v>
      </c>
      <c r="F295" s="6">
        <f>MAX(1,Calcs!AZ345)</f>
        <v>86423.69280359651</v>
      </c>
      <c r="G295" s="6">
        <f t="shared" si="65"/>
        <v>86423.69280359651</v>
      </c>
      <c r="H295" s="6">
        <f>MAX(1,Calcs!AP345)</f>
        <v>5.4579304079764892</v>
      </c>
      <c r="I295" s="6">
        <f>MAX(1,Calcs!AO345)</f>
        <v>2231.240648539514</v>
      </c>
      <c r="J295" s="6">
        <f t="shared" si="66"/>
        <v>2231.240648539514</v>
      </c>
      <c r="K295" s="6">
        <f>MAX(1,Calcs!BE345)</f>
        <v>1</v>
      </c>
      <c r="L295" s="6">
        <f>MAX(1,Calcs!BF345)</f>
        <v>1</v>
      </c>
      <c r="M295" s="33">
        <f>Calcs!G345</f>
        <v>1.2</v>
      </c>
      <c r="N295" s="180">
        <f>Calcs!BI345</f>
        <v>0.96228398818719518</v>
      </c>
      <c r="O295" s="33">
        <f t="shared" si="72"/>
        <v>1.1547407858246341</v>
      </c>
      <c r="P295" s="33"/>
      <c r="Q295" s="33"/>
      <c r="R295" s="33"/>
      <c r="S295" s="30">
        <f t="shared" si="64"/>
        <v>44091</v>
      </c>
      <c r="T295" s="215">
        <v>480</v>
      </c>
      <c r="U295" s="215">
        <v>9</v>
      </c>
      <c r="V295" s="6"/>
      <c r="W295" s="6"/>
      <c r="X295" s="6"/>
      <c r="Y295" s="6"/>
      <c r="Z295" s="11">
        <f t="shared" si="62"/>
        <v>84758</v>
      </c>
      <c r="AA295" s="11"/>
      <c r="AB295" s="11"/>
      <c r="AC295" s="11"/>
      <c r="AD295" s="11">
        <f t="shared" si="63"/>
        <v>2178</v>
      </c>
      <c r="AE295" s="11">
        <f t="shared" si="73"/>
        <v>480</v>
      </c>
      <c r="AF295" s="11">
        <f t="shared" si="74"/>
        <v>9</v>
      </c>
      <c r="AG295" s="11">
        <f t="shared" si="67"/>
        <v>403.57142857142856</v>
      </c>
      <c r="AH295" s="11">
        <f t="shared" si="68"/>
        <v>7.7142857142857144</v>
      </c>
      <c r="AI295" s="6">
        <f t="shared" si="69"/>
        <v>1665.6928035965102</v>
      </c>
      <c r="AJ295" s="6">
        <f t="shared" si="75"/>
        <v>11665.69280359651</v>
      </c>
      <c r="AK295" s="6">
        <f t="shared" si="70"/>
        <v>53.240648539514041</v>
      </c>
      <c r="AL295" s="6">
        <f t="shared" si="76"/>
        <v>303.24064853951404</v>
      </c>
      <c r="AM295" s="2"/>
      <c r="AN295" s="2"/>
      <c r="AO295" s="2"/>
      <c r="AP295" s="2"/>
      <c r="AQ295" s="30">
        <f t="shared" si="71"/>
        <v>44091</v>
      </c>
    </row>
    <row r="296" spans="1:43">
      <c r="A296">
        <f>Calcs!A346</f>
        <v>323</v>
      </c>
      <c r="B296" s="30">
        <f>Calcs!B346</f>
        <v>44092</v>
      </c>
      <c r="C296" s="6">
        <f>MAX(1,Calcs!AM346)</f>
        <v>5900.1839331577448</v>
      </c>
      <c r="D296" s="6">
        <f>MAX(1,Calcs!BA346)</f>
        <v>411.75158664605988</v>
      </c>
      <c r="E296" s="6">
        <f>MAX(1,Calcs!BB346)</f>
        <v>285864.82506799459</v>
      </c>
      <c r="F296" s="6">
        <f>MAX(1,Calcs!AZ346)</f>
        <v>86862.174251014629</v>
      </c>
      <c r="G296" s="6">
        <f t="shared" si="65"/>
        <v>86862.174251014629</v>
      </c>
      <c r="H296" s="6">
        <f>MAX(1,Calcs!AP346)</f>
        <v>5.5916230693263582</v>
      </c>
      <c r="I296" s="6">
        <f>MAX(1,Calcs!AO346)</f>
        <v>2237.1507021020302</v>
      </c>
      <c r="J296" s="6">
        <f t="shared" si="66"/>
        <v>2237.1507021020302</v>
      </c>
      <c r="K296" s="6">
        <f>MAX(1,Calcs!BE346)</f>
        <v>1</v>
      </c>
      <c r="L296" s="6">
        <f>MAX(1,Calcs!BF346)</f>
        <v>1</v>
      </c>
      <c r="M296" s="33">
        <f>Calcs!G346</f>
        <v>1.2</v>
      </c>
      <c r="N296" s="180">
        <f>Calcs!BI346</f>
        <v>0.96217169306809269</v>
      </c>
      <c r="O296" s="33">
        <f t="shared" si="72"/>
        <v>1.1546060316817113</v>
      </c>
      <c r="P296" s="33"/>
      <c r="Q296" s="33"/>
      <c r="R296" s="33"/>
      <c r="S296" s="30">
        <f t="shared" si="64"/>
        <v>44092</v>
      </c>
      <c r="T296" s="215">
        <v>547</v>
      </c>
      <c r="U296" s="215">
        <v>12</v>
      </c>
      <c r="V296" s="6"/>
      <c r="W296" s="6"/>
      <c r="X296" s="6"/>
      <c r="Y296" s="6"/>
      <c r="Z296" s="11">
        <f t="shared" si="62"/>
        <v>85305</v>
      </c>
      <c r="AA296" s="11"/>
      <c r="AB296" s="11"/>
      <c r="AC296" s="11"/>
      <c r="AD296" s="11">
        <f t="shared" si="63"/>
        <v>2190</v>
      </c>
      <c r="AE296" s="11">
        <f t="shared" si="73"/>
        <v>547</v>
      </c>
      <c r="AF296" s="11">
        <f t="shared" si="74"/>
        <v>12</v>
      </c>
      <c r="AG296" s="11">
        <f t="shared" si="67"/>
        <v>412.14285714285717</v>
      </c>
      <c r="AH296" s="11">
        <f t="shared" si="68"/>
        <v>8.5714285714285712</v>
      </c>
      <c r="AI296" s="6">
        <f t="shared" si="69"/>
        <v>1557.1742510146287</v>
      </c>
      <c r="AJ296" s="6">
        <f t="shared" si="75"/>
        <v>11557.174251014629</v>
      </c>
      <c r="AK296" s="6">
        <f t="shared" si="70"/>
        <v>47.150702102030209</v>
      </c>
      <c r="AL296" s="6">
        <f t="shared" si="76"/>
        <v>297.15070210203021</v>
      </c>
      <c r="AM296" s="2"/>
      <c r="AN296" s="2"/>
      <c r="AO296" s="2"/>
      <c r="AP296" s="2"/>
      <c r="AQ296" s="30">
        <f t="shared" si="71"/>
        <v>44092</v>
      </c>
    </row>
    <row r="297" spans="1:43">
      <c r="A297">
        <f>Calcs!A347</f>
        <v>324</v>
      </c>
      <c r="B297" s="30">
        <f>Calcs!B347</f>
        <v>44093</v>
      </c>
      <c r="C297" s="6">
        <f>MAX(1,Calcs!AM347)</f>
        <v>6018.2345596525874</v>
      </c>
      <c r="D297" s="6">
        <f>MAX(1,Calcs!BA347)</f>
        <v>419.09586923526615</v>
      </c>
      <c r="E297" s="6">
        <f>MAX(1,Calcs!BB347)</f>
        <v>286729.98771652614</v>
      </c>
      <c r="F297" s="6">
        <f>MAX(1,Calcs!AZ347)</f>
        <v>87307.710780811612</v>
      </c>
      <c r="G297" s="6">
        <f t="shared" si="65"/>
        <v>87307.710780811612</v>
      </c>
      <c r="H297" s="6">
        <f>MAX(1,Calcs!AP347)</f>
        <v>5.7585059656103761</v>
      </c>
      <c r="I297" s="6">
        <f>MAX(1,Calcs!AO347)</f>
        <v>2243.2057120917916</v>
      </c>
      <c r="J297" s="6">
        <f t="shared" si="66"/>
        <v>2243.2057120917916</v>
      </c>
      <c r="K297" s="6">
        <f>MAX(1,Calcs!BE347)</f>
        <v>1</v>
      </c>
      <c r="L297" s="6">
        <f>MAX(1,Calcs!BF347)</f>
        <v>1</v>
      </c>
      <c r="M297" s="33">
        <f>Calcs!G347</f>
        <v>1.2</v>
      </c>
      <c r="N297" s="180">
        <f>Calcs!BI347</f>
        <v>0.96205708056292683</v>
      </c>
      <c r="O297" s="33">
        <f t="shared" si="72"/>
        <v>1.1544684966755121</v>
      </c>
      <c r="P297" s="33"/>
      <c r="Q297" s="33"/>
      <c r="R297" s="33"/>
      <c r="S297" s="30">
        <f t="shared" si="64"/>
        <v>44093</v>
      </c>
      <c r="T297" s="215">
        <v>329</v>
      </c>
      <c r="U297" s="215">
        <v>3</v>
      </c>
      <c r="V297" s="6"/>
      <c r="W297" s="6"/>
      <c r="X297" s="6"/>
      <c r="Y297" s="6"/>
      <c r="Z297" s="11">
        <f t="shared" si="62"/>
        <v>85634</v>
      </c>
      <c r="AA297" s="11"/>
      <c r="AB297" s="11"/>
      <c r="AC297" s="11"/>
      <c r="AD297" s="11">
        <f t="shared" si="63"/>
        <v>2193</v>
      </c>
      <c r="AE297" s="11">
        <f t="shared" si="73"/>
        <v>329</v>
      </c>
      <c r="AF297" s="11">
        <f t="shared" si="74"/>
        <v>3</v>
      </c>
      <c r="AG297" s="11">
        <f t="shared" si="67"/>
        <v>424.71428571428572</v>
      </c>
      <c r="AH297" s="11">
        <f t="shared" si="68"/>
        <v>8.7142857142857135</v>
      </c>
      <c r="AI297" s="6">
        <f t="shared" si="69"/>
        <v>1673.7107808116125</v>
      </c>
      <c r="AJ297" s="6">
        <f t="shared" si="75"/>
        <v>11673.710780811612</v>
      </c>
      <c r="AK297" s="6">
        <f t="shared" si="70"/>
        <v>50.205712091791611</v>
      </c>
      <c r="AL297" s="6">
        <f t="shared" si="76"/>
        <v>300.20571209179161</v>
      </c>
      <c r="AM297" s="2"/>
      <c r="AN297" s="2"/>
      <c r="AO297" s="2"/>
      <c r="AP297" s="2"/>
      <c r="AQ297" s="30">
        <f t="shared" si="71"/>
        <v>44093</v>
      </c>
    </row>
    <row r="298" spans="1:43">
      <c r="A298">
        <f>Calcs!A348</f>
        <v>325</v>
      </c>
      <c r="B298" s="30">
        <f>Calcs!B348</f>
        <v>44094</v>
      </c>
      <c r="C298" s="6">
        <f>MAX(1,Calcs!AM348)</f>
        <v>6136.8713403413531</v>
      </c>
      <c r="D298" s="6">
        <f>MAX(1,Calcs!BA348)</f>
        <v>427.18402975185018</v>
      </c>
      <c r="E298" s="6">
        <f>MAX(1,Calcs!BB348)</f>
        <v>287613.12789880153</v>
      </c>
      <c r="F298" s="6">
        <f>MAX(1,Calcs!AZ348)</f>
        <v>87761.164762005326</v>
      </c>
      <c r="G298" s="6">
        <f t="shared" si="65"/>
        <v>87761.164762005326</v>
      </c>
      <c r="H298" s="6">
        <f>MAX(1,Calcs!AP348)</f>
        <v>5.851058870003401</v>
      </c>
      <c r="I298" s="6">
        <f>MAX(1,Calcs!AO348)</f>
        <v>2249.4369781756027</v>
      </c>
      <c r="J298" s="6">
        <f t="shared" si="66"/>
        <v>2249.4369781756027</v>
      </c>
      <c r="K298" s="6">
        <f>MAX(1,Calcs!BE348)</f>
        <v>1</v>
      </c>
      <c r="L298" s="6">
        <f>MAX(1,Calcs!BF348)</f>
        <v>1</v>
      </c>
      <c r="M298" s="33">
        <f>Calcs!G348</f>
        <v>1.2</v>
      </c>
      <c r="N298" s="180">
        <f>Calcs!BI348</f>
        <v>0.9619400927622197</v>
      </c>
      <c r="O298" s="33">
        <f t="shared" si="72"/>
        <v>1.1543281113146635</v>
      </c>
      <c r="P298" s="33"/>
      <c r="Q298" s="33"/>
      <c r="R298" s="33"/>
      <c r="S298" s="30">
        <f t="shared" si="64"/>
        <v>44094</v>
      </c>
      <c r="T298" s="215">
        <v>204</v>
      </c>
      <c r="U298" s="215">
        <v>4</v>
      </c>
      <c r="V298" s="6"/>
      <c r="W298" s="6"/>
      <c r="X298" s="6"/>
      <c r="Y298" s="6"/>
      <c r="Z298" s="11">
        <f t="shared" ref="Z298:Z361" si="77">IF(T298&lt;0,1,Z297+T298)</f>
        <v>85838</v>
      </c>
      <c r="AA298" s="11"/>
      <c r="AB298" s="11"/>
      <c r="AC298" s="11"/>
      <c r="AD298" s="11">
        <f t="shared" ref="AD298:AD361" si="78">IF(U298&lt;0,1,AD297+U298)</f>
        <v>2197</v>
      </c>
      <c r="AE298" s="11">
        <f t="shared" si="73"/>
        <v>204</v>
      </c>
      <c r="AF298" s="11">
        <f t="shared" si="74"/>
        <v>4</v>
      </c>
      <c r="AG298" s="11">
        <f t="shared" si="67"/>
        <v>433.85714285714283</v>
      </c>
      <c r="AH298" s="11">
        <f t="shared" si="68"/>
        <v>8.5714285714285712</v>
      </c>
      <c r="AI298" s="6">
        <f t="shared" si="69"/>
        <v>1923.1647620053263</v>
      </c>
      <c r="AJ298" s="6">
        <f t="shared" si="75"/>
        <v>11923.164762005326</v>
      </c>
      <c r="AK298" s="6">
        <f t="shared" si="70"/>
        <v>52.43697817560269</v>
      </c>
      <c r="AL298" s="6">
        <f t="shared" si="76"/>
        <v>302.43697817560269</v>
      </c>
      <c r="AM298" s="2"/>
      <c r="AN298" s="2"/>
      <c r="AO298" s="2"/>
      <c r="AP298" s="2"/>
      <c r="AQ298" s="30">
        <f t="shared" si="71"/>
        <v>44094</v>
      </c>
    </row>
    <row r="299" spans="1:43">
      <c r="A299">
        <f>Calcs!A349</f>
        <v>326</v>
      </c>
      <c r="B299" s="30">
        <f>Calcs!B349</f>
        <v>44095</v>
      </c>
      <c r="C299" s="6">
        <f>MAX(1,Calcs!AM349)</f>
        <v>6252.2822370105205</v>
      </c>
      <c r="D299" s="6">
        <f>MAX(1,Calcs!BA349)</f>
        <v>435.7419745791475</v>
      </c>
      <c r="E299" s="6">
        <f>MAX(1,Calcs!BB349)</f>
        <v>288514.16731017933</v>
      </c>
      <c r="F299" s="6">
        <f>MAX(1,Calcs!AZ349)</f>
        <v>88223.327656566296</v>
      </c>
      <c r="G299" s="6">
        <f t="shared" si="65"/>
        <v>88223.327656566296</v>
      </c>
      <c r="H299" s="6">
        <f>MAX(1,Calcs!AP349)</f>
        <v>5.9545672641016347</v>
      </c>
      <c r="I299" s="6">
        <f>MAX(1,Calcs!AO349)</f>
        <v>2255.7680257855218</v>
      </c>
      <c r="J299" s="6">
        <f t="shared" si="66"/>
        <v>2255.7680257855218</v>
      </c>
      <c r="K299" s="6">
        <f>MAX(1,Calcs!BE349)</f>
        <v>1</v>
      </c>
      <c r="L299" s="6">
        <f>MAX(1,Calcs!BF349)</f>
        <v>1</v>
      </c>
      <c r="M299" s="33">
        <f>Calcs!G349</f>
        <v>1.2</v>
      </c>
      <c r="N299" s="180">
        <f>Calcs!BI349</f>
        <v>0.96182073028529813</v>
      </c>
      <c r="O299" s="33">
        <f t="shared" si="72"/>
        <v>1.1541848763423577</v>
      </c>
      <c r="P299" s="33"/>
      <c r="Q299" s="33"/>
      <c r="R299" s="33"/>
      <c r="S299" s="30">
        <f t="shared" si="64"/>
        <v>44095</v>
      </c>
      <c r="T299" s="215">
        <v>677</v>
      </c>
      <c r="U299" s="215">
        <v>9</v>
      </c>
      <c r="V299" s="6"/>
      <c r="W299" s="6"/>
      <c r="X299" s="6"/>
      <c r="Y299" s="6"/>
      <c r="Z299" s="11">
        <f t="shared" si="77"/>
        <v>86515</v>
      </c>
      <c r="AA299" s="11"/>
      <c r="AB299" s="11"/>
      <c r="AC299" s="11"/>
      <c r="AD299" s="11">
        <f t="shared" si="78"/>
        <v>2206</v>
      </c>
      <c r="AE299" s="11">
        <f t="shared" si="73"/>
        <v>677</v>
      </c>
      <c r="AF299" s="11">
        <f t="shared" si="74"/>
        <v>9</v>
      </c>
      <c r="AG299" s="11">
        <f t="shared" si="67"/>
        <v>457.28571428571428</v>
      </c>
      <c r="AH299" s="11">
        <f t="shared" si="68"/>
        <v>7.8571428571428568</v>
      </c>
      <c r="AI299" s="6">
        <f t="shared" si="69"/>
        <v>1708.3276565662964</v>
      </c>
      <c r="AJ299" s="6">
        <f t="shared" si="75"/>
        <v>11708.327656566296</v>
      </c>
      <c r="AK299" s="6">
        <f t="shared" si="70"/>
        <v>49.768025785521786</v>
      </c>
      <c r="AL299" s="6">
        <f t="shared" si="76"/>
        <v>299.76802578552179</v>
      </c>
      <c r="AM299" s="2"/>
      <c r="AN299" s="2"/>
      <c r="AO299" s="2"/>
      <c r="AP299" s="2"/>
      <c r="AQ299" s="30">
        <f t="shared" si="71"/>
        <v>44095</v>
      </c>
    </row>
    <row r="300" spans="1:43">
      <c r="A300">
        <f>Calcs!A350</f>
        <v>327</v>
      </c>
      <c r="B300" s="30">
        <f>Calcs!B350</f>
        <v>44096</v>
      </c>
      <c r="C300" s="6">
        <f>MAX(1,Calcs!AM350)</f>
        <v>6373.1200951796473</v>
      </c>
      <c r="D300" s="6">
        <f>MAX(1,Calcs!BA350)</f>
        <v>444.7629142851157</v>
      </c>
      <c r="E300" s="6">
        <f>MAX(1,Calcs!BB350)</f>
        <v>289432.48406927288</v>
      </c>
      <c r="F300" s="6">
        <f>MAX(1,Calcs!AZ350)</f>
        <v>88694.706787700736</v>
      </c>
      <c r="G300" s="6">
        <f t="shared" si="65"/>
        <v>88694.706787700736</v>
      </c>
      <c r="H300" s="6">
        <f>MAX(1,Calcs!AP350)</f>
        <v>6.0680973505144333</v>
      </c>
      <c r="I300" s="6">
        <f>MAX(1,Calcs!AO350)</f>
        <v>2262.2106403508919</v>
      </c>
      <c r="J300" s="6">
        <f t="shared" si="66"/>
        <v>2262.2106403508919</v>
      </c>
      <c r="K300" s="6">
        <f>MAX(1,Calcs!BE350)</f>
        <v>1</v>
      </c>
      <c r="L300" s="6">
        <f>MAX(1,Calcs!BF350)</f>
        <v>1</v>
      </c>
      <c r="M300" s="33">
        <f>Calcs!G350</f>
        <v>1.2</v>
      </c>
      <c r="N300" s="180">
        <f>Calcs!BI350</f>
        <v>0.96169907757557793</v>
      </c>
      <c r="O300" s="33">
        <f t="shared" si="72"/>
        <v>1.1540388930906935</v>
      </c>
      <c r="P300" s="33"/>
      <c r="Q300" s="33"/>
      <c r="R300" s="33"/>
      <c r="S300" s="30">
        <f t="shared" si="64"/>
        <v>44096</v>
      </c>
      <c r="T300" s="215">
        <v>602</v>
      </c>
      <c r="U300" s="215">
        <v>9</v>
      </c>
      <c r="V300" s="6"/>
      <c r="W300" s="6"/>
      <c r="X300" s="6"/>
      <c r="Y300" s="6"/>
      <c r="Z300" s="11">
        <f t="shared" si="77"/>
        <v>87117</v>
      </c>
      <c r="AA300" s="11"/>
      <c r="AB300" s="11"/>
      <c r="AC300" s="11"/>
      <c r="AD300" s="11">
        <f t="shared" si="78"/>
        <v>2215</v>
      </c>
      <c r="AE300" s="11">
        <f t="shared" si="73"/>
        <v>602</v>
      </c>
      <c r="AF300" s="11">
        <f t="shared" si="74"/>
        <v>9</v>
      </c>
      <c r="AG300" s="11">
        <f t="shared" si="67"/>
        <v>473.14285714285717</v>
      </c>
      <c r="AH300" s="11">
        <f t="shared" si="68"/>
        <v>7.5714285714285712</v>
      </c>
      <c r="AI300" s="6">
        <f t="shared" si="69"/>
        <v>1577.7067877007357</v>
      </c>
      <c r="AJ300" s="6">
        <f t="shared" si="75"/>
        <v>11577.706787700736</v>
      </c>
      <c r="AK300" s="6">
        <f t="shared" si="70"/>
        <v>47.210640350891936</v>
      </c>
      <c r="AL300" s="6">
        <f t="shared" si="76"/>
        <v>297.21064035089194</v>
      </c>
      <c r="AM300" s="2"/>
      <c r="AN300" s="2"/>
      <c r="AO300" s="2"/>
      <c r="AP300" s="2"/>
      <c r="AQ300" s="30">
        <f t="shared" si="71"/>
        <v>44096</v>
      </c>
    </row>
    <row r="301" spans="1:43">
      <c r="A301">
        <f>Calcs!A351</f>
        <v>328</v>
      </c>
      <c r="B301" s="30">
        <f>Calcs!B351</f>
        <v>44097</v>
      </c>
      <c r="C301" s="6">
        <f>MAX(1,Calcs!AM351)</f>
        <v>6498.6480620406446</v>
      </c>
      <c r="D301" s="6">
        <f>MAX(1,Calcs!BA351)</f>
        <v>454.04367660090378</v>
      </c>
      <c r="E301" s="6">
        <f>MAX(1,Calcs!BB351)</f>
        <v>290368.79073052725</v>
      </c>
      <c r="F301" s="6">
        <f>MAX(1,Calcs!AZ351)</f>
        <v>89175.79393513946</v>
      </c>
      <c r="G301" s="6">
        <f t="shared" si="65"/>
        <v>89175.79393513946</v>
      </c>
      <c r="H301" s="6">
        <f>MAX(1,Calcs!AP351)</f>
        <v>6.1901986133074001</v>
      </c>
      <c r="I301" s="6">
        <f>MAX(1,Calcs!AO351)</f>
        <v>2268.7755790662573</v>
      </c>
      <c r="J301" s="6">
        <f t="shared" si="66"/>
        <v>2268.7755790662573</v>
      </c>
      <c r="K301" s="6">
        <f>MAX(1,Calcs!BE351)</f>
        <v>1</v>
      </c>
      <c r="L301" s="6">
        <f>MAX(1,Calcs!BF351)</f>
        <v>1</v>
      </c>
      <c r="M301" s="33">
        <f>Calcs!G351</f>
        <v>1.2</v>
      </c>
      <c r="N301" s="180">
        <f>Calcs!BI351</f>
        <v>0.96157504096531399</v>
      </c>
      <c r="O301" s="33">
        <f t="shared" si="72"/>
        <v>1.1538900491583768</v>
      </c>
      <c r="P301" s="33"/>
      <c r="Q301" s="33"/>
      <c r="R301" s="33"/>
      <c r="S301" s="30">
        <f t="shared" si="64"/>
        <v>44097</v>
      </c>
      <c r="T301" s="215">
        <v>592</v>
      </c>
      <c r="U301" s="215">
        <v>8</v>
      </c>
      <c r="V301" s="6"/>
      <c r="W301" s="6"/>
      <c r="X301" s="6"/>
      <c r="Y301" s="6"/>
      <c r="Z301" s="11">
        <f t="shared" si="77"/>
        <v>87709</v>
      </c>
      <c r="AA301" s="11"/>
      <c r="AB301" s="11"/>
      <c r="AC301" s="11"/>
      <c r="AD301" s="11">
        <f t="shared" si="78"/>
        <v>2223</v>
      </c>
      <c r="AE301" s="11">
        <f t="shared" si="73"/>
        <v>592</v>
      </c>
      <c r="AF301" s="11">
        <f t="shared" si="74"/>
        <v>8</v>
      </c>
      <c r="AG301" s="11">
        <f t="shared" si="67"/>
        <v>490.14285714285717</v>
      </c>
      <c r="AH301" s="11">
        <f t="shared" si="68"/>
        <v>7.7142857142857144</v>
      </c>
      <c r="AI301" s="6">
        <f t="shared" si="69"/>
        <v>1466.7939351394598</v>
      </c>
      <c r="AJ301" s="6">
        <f t="shared" si="75"/>
        <v>11466.79393513946</v>
      </c>
      <c r="AK301" s="6">
        <f t="shared" si="70"/>
        <v>45.775579066257251</v>
      </c>
      <c r="AL301" s="6">
        <f t="shared" si="76"/>
        <v>295.77557906625725</v>
      </c>
      <c r="AM301" s="2"/>
      <c r="AN301" s="2"/>
      <c r="AO301" s="2"/>
      <c r="AP301" s="2"/>
      <c r="AQ301" s="30">
        <f t="shared" si="71"/>
        <v>44097</v>
      </c>
    </row>
    <row r="302" spans="1:43">
      <c r="A302">
        <f>Calcs!A352</f>
        <v>329</v>
      </c>
      <c r="B302" s="30">
        <f>Calcs!B352</f>
        <v>44098</v>
      </c>
      <c r="C302" s="6">
        <f>MAX(1,Calcs!AM352)</f>
        <v>6628.1359926844452</v>
      </c>
      <c r="D302" s="6">
        <f>MAX(1,Calcs!BA352)</f>
        <v>463.30946477563492</v>
      </c>
      <c r="E302" s="6">
        <f>MAX(1,Calcs!BB352)</f>
        <v>291323.67991541355</v>
      </c>
      <c r="F302" s="6">
        <f>MAX(1,Calcs!AZ352)</f>
        <v>89666.859057025955</v>
      </c>
      <c r="G302" s="6">
        <f t="shared" si="65"/>
        <v>89666.859057025955</v>
      </c>
      <c r="H302" s="6">
        <f>MAX(1,Calcs!AP352)</f>
        <v>6.3187657387351077</v>
      </c>
      <c r="I302" s="6">
        <f>MAX(1,Calcs!AO352)</f>
        <v>2275.4720087106598</v>
      </c>
      <c r="J302" s="6">
        <f t="shared" si="66"/>
        <v>2275.4720087106598</v>
      </c>
      <c r="K302" s="6">
        <f>MAX(1,Calcs!BE352)</f>
        <v>1</v>
      </c>
      <c r="L302" s="6">
        <f>MAX(1,Calcs!BF352)</f>
        <v>1</v>
      </c>
      <c r="M302" s="33">
        <f>Calcs!G352</f>
        <v>1.2</v>
      </c>
      <c r="N302" s="180">
        <f>Calcs!BI352</f>
        <v>0.9614485425774717</v>
      </c>
      <c r="O302" s="33">
        <f t="shared" si="72"/>
        <v>1.1537382510929659</v>
      </c>
      <c r="P302" s="33"/>
      <c r="Q302" s="33"/>
      <c r="R302" s="33"/>
      <c r="S302" s="30">
        <f t="shared" si="64"/>
        <v>44098</v>
      </c>
      <c r="T302" s="215">
        <v>590</v>
      </c>
      <c r="U302" s="215">
        <v>5</v>
      </c>
      <c r="V302" s="6"/>
      <c r="W302" s="6"/>
      <c r="X302" s="6"/>
      <c r="Y302" s="6"/>
      <c r="Z302" s="11">
        <f t="shared" si="77"/>
        <v>88299</v>
      </c>
      <c r="AA302" s="11"/>
      <c r="AB302" s="11"/>
      <c r="AC302" s="11"/>
      <c r="AD302" s="11">
        <f t="shared" si="78"/>
        <v>2228</v>
      </c>
      <c r="AE302" s="11">
        <f t="shared" si="73"/>
        <v>590</v>
      </c>
      <c r="AF302" s="11">
        <f t="shared" si="74"/>
        <v>5</v>
      </c>
      <c r="AG302" s="11">
        <f t="shared" si="67"/>
        <v>505.85714285714283</v>
      </c>
      <c r="AH302" s="11">
        <f t="shared" si="68"/>
        <v>7.1428571428571432</v>
      </c>
      <c r="AI302" s="6">
        <f t="shared" si="69"/>
        <v>1367.8590570259548</v>
      </c>
      <c r="AJ302" s="6">
        <f t="shared" si="75"/>
        <v>11367.859057025955</v>
      </c>
      <c r="AK302" s="6">
        <f t="shared" si="70"/>
        <v>47.472008710659793</v>
      </c>
      <c r="AL302" s="6">
        <f t="shared" si="76"/>
        <v>297.47200871065979</v>
      </c>
      <c r="AM302" s="2"/>
      <c r="AN302" s="2"/>
      <c r="AO302" s="2"/>
      <c r="AP302" s="2"/>
      <c r="AQ302" s="30">
        <f t="shared" si="71"/>
        <v>44098</v>
      </c>
    </row>
    <row r="303" spans="1:43">
      <c r="A303">
        <f>Calcs!A353</f>
        <v>330</v>
      </c>
      <c r="B303" s="30">
        <f>Calcs!B353</f>
        <v>44099</v>
      </c>
      <c r="C303" s="6">
        <f>MAX(1,Calcs!AM353)</f>
        <v>6760.931491491745</v>
      </c>
      <c r="D303" s="6">
        <f>MAX(1,Calcs!BA353)</f>
        <v>472.24287958905916</v>
      </c>
      <c r="E303" s="6">
        <f>MAX(1,Calcs!BB353)</f>
        <v>292297.62632869254</v>
      </c>
      <c r="F303" s="6">
        <f>MAX(1,Calcs!AZ353)</f>
        <v>90167.874408138043</v>
      </c>
      <c r="G303" s="6">
        <f t="shared" si="65"/>
        <v>90167.874408138043</v>
      </c>
      <c r="H303" s="6">
        <f>MAX(1,Calcs!AP353)</f>
        <v>6.4508702188612528</v>
      </c>
      <c r="I303" s="6">
        <f>MAX(1,Calcs!AO353)</f>
        <v>2282.306793634059</v>
      </c>
      <c r="J303" s="6">
        <f t="shared" si="66"/>
        <v>2282.306793634059</v>
      </c>
      <c r="K303" s="6">
        <f>MAX(1,Calcs!BE353)</f>
        <v>1</v>
      </c>
      <c r="L303" s="6">
        <f>MAX(1,Calcs!BF353)</f>
        <v>1</v>
      </c>
      <c r="M303" s="33">
        <f>Calcs!G353</f>
        <v>1.2</v>
      </c>
      <c r="N303" s="180">
        <f>Calcs!BI353</f>
        <v>0.96131951996567722</v>
      </c>
      <c r="O303" s="33">
        <f t="shared" si="72"/>
        <v>1.1535834239588125</v>
      </c>
      <c r="P303" s="33"/>
      <c r="Q303" s="33"/>
      <c r="R303" s="33"/>
      <c r="S303" s="30">
        <f t="shared" si="64"/>
        <v>44099</v>
      </c>
      <c r="T303" s="215">
        <v>526</v>
      </c>
      <c r="U303" s="215">
        <v>7</v>
      </c>
      <c r="V303" s="6"/>
      <c r="W303" s="6"/>
      <c r="X303" s="6"/>
      <c r="Y303" s="6"/>
      <c r="Z303" s="11">
        <f t="shared" si="77"/>
        <v>88825</v>
      </c>
      <c r="AA303" s="11"/>
      <c r="AB303" s="11"/>
      <c r="AC303" s="11"/>
      <c r="AD303" s="11">
        <f t="shared" si="78"/>
        <v>2235</v>
      </c>
      <c r="AE303" s="11">
        <f t="shared" si="73"/>
        <v>526</v>
      </c>
      <c r="AF303" s="11">
        <f t="shared" si="74"/>
        <v>7</v>
      </c>
      <c r="AG303" s="11">
        <f t="shared" si="67"/>
        <v>502.85714285714283</v>
      </c>
      <c r="AH303" s="11">
        <f t="shared" si="68"/>
        <v>6.4285714285714288</v>
      </c>
      <c r="AI303" s="6">
        <f t="shared" si="69"/>
        <v>1342.8744081380428</v>
      </c>
      <c r="AJ303" s="6">
        <f t="shared" si="75"/>
        <v>11342.874408138043</v>
      </c>
      <c r="AK303" s="6">
        <f t="shared" si="70"/>
        <v>47.306793634058977</v>
      </c>
      <c r="AL303" s="6">
        <f t="shared" si="76"/>
        <v>297.30679363405898</v>
      </c>
      <c r="AM303" s="2"/>
      <c r="AN303" s="2"/>
      <c r="AO303" s="2"/>
      <c r="AP303" s="2"/>
      <c r="AQ303" s="30">
        <f t="shared" si="71"/>
        <v>44099</v>
      </c>
    </row>
    <row r="304" spans="1:43">
      <c r="A304">
        <f>Calcs!A354</f>
        <v>331</v>
      </c>
      <c r="B304" s="30">
        <f>Calcs!B354</f>
        <v>44100</v>
      </c>
      <c r="C304" s="6">
        <f>MAX(1,Calcs!AM354)</f>
        <v>6896.5607780552982</v>
      </c>
      <c r="D304" s="6">
        <f>MAX(1,Calcs!BA354)</f>
        <v>481.54314659636083</v>
      </c>
      <c r="E304" s="6">
        <f>MAX(1,Calcs!BB354)</f>
        <v>293291.00020811567</v>
      </c>
      <c r="F304" s="6">
        <f>MAX(1,Calcs!AZ354)</f>
        <v>90678.512806986138</v>
      </c>
      <c r="G304" s="6">
        <f t="shared" si="65"/>
        <v>90678.512806986138</v>
      </c>
      <c r="H304" s="6">
        <f>MAX(1,Calcs!AP354)</f>
        <v>6.5825555688918156</v>
      </c>
      <c r="I304" s="6">
        <f>MAX(1,Calcs!AO354)</f>
        <v>2289.2836010740343</v>
      </c>
      <c r="J304" s="6">
        <f t="shared" si="66"/>
        <v>2289.2836010740343</v>
      </c>
      <c r="K304" s="6">
        <f>MAX(1,Calcs!BE354)</f>
        <v>1</v>
      </c>
      <c r="L304" s="6">
        <f>MAX(1,Calcs!BF354)</f>
        <v>1</v>
      </c>
      <c r="M304" s="33">
        <f>Calcs!G354</f>
        <v>1.2</v>
      </c>
      <c r="N304" s="180">
        <f>Calcs!BI354</f>
        <v>0.96118792420590926</v>
      </c>
      <c r="O304" s="33">
        <f t="shared" si="72"/>
        <v>1.1534255090470911</v>
      </c>
      <c r="P304" s="33"/>
      <c r="Q304" s="33"/>
      <c r="R304" s="33"/>
      <c r="S304" s="30">
        <f t="shared" si="64"/>
        <v>44100</v>
      </c>
      <c r="T304" s="215">
        <v>333</v>
      </c>
      <c r="U304" s="215">
        <v>7</v>
      </c>
      <c r="V304" s="6"/>
      <c r="W304" s="6"/>
      <c r="X304" s="6"/>
      <c r="Y304" s="6"/>
      <c r="Z304" s="11">
        <f t="shared" si="77"/>
        <v>89158</v>
      </c>
      <c r="AA304" s="11"/>
      <c r="AB304" s="11"/>
      <c r="AC304" s="11"/>
      <c r="AD304" s="11">
        <f t="shared" si="78"/>
        <v>2242</v>
      </c>
      <c r="AE304" s="11">
        <f t="shared" si="73"/>
        <v>333</v>
      </c>
      <c r="AF304" s="11">
        <f t="shared" si="74"/>
        <v>7</v>
      </c>
      <c r="AG304" s="11">
        <f t="shared" si="67"/>
        <v>503.42857142857144</v>
      </c>
      <c r="AH304" s="11">
        <f t="shared" si="68"/>
        <v>7</v>
      </c>
      <c r="AI304" s="6">
        <f t="shared" si="69"/>
        <v>1520.5128069861385</v>
      </c>
      <c r="AJ304" s="6">
        <f t="shared" si="75"/>
        <v>11520.512806986138</v>
      </c>
      <c r="AK304" s="6">
        <f t="shared" si="70"/>
        <v>47.283601074034323</v>
      </c>
      <c r="AL304" s="6">
        <f t="shared" si="76"/>
        <v>297.28360107403432</v>
      </c>
      <c r="AM304" s="2"/>
      <c r="AN304" s="2"/>
      <c r="AO304" s="2"/>
      <c r="AP304" s="2"/>
      <c r="AQ304" s="30">
        <f t="shared" si="71"/>
        <v>44100</v>
      </c>
    </row>
    <row r="305" spans="1:43">
      <c r="A305">
        <f>Calcs!A355</f>
        <v>332</v>
      </c>
      <c r="B305" s="30">
        <f>Calcs!B355</f>
        <v>44101</v>
      </c>
      <c r="C305" s="6">
        <f>MAX(1,Calcs!AM355)</f>
        <v>7034.8681019578107</v>
      </c>
      <c r="D305" s="6">
        <f>MAX(1,Calcs!BA355)</f>
        <v>491.143294719474</v>
      </c>
      <c r="E305" s="6">
        <f>MAX(1,Calcs!BB355)</f>
        <v>294304.09693023551</v>
      </c>
      <c r="F305" s="6">
        <f>MAX(1,Calcs!AZ355)</f>
        <v>91199.167825041644</v>
      </c>
      <c r="G305" s="6">
        <f t="shared" si="65"/>
        <v>91199.167825041644</v>
      </c>
      <c r="H305" s="6">
        <f>MAX(1,Calcs!AP355)</f>
        <v>6.7092620354737198</v>
      </c>
      <c r="I305" s="6">
        <f>MAX(1,Calcs!AO355)</f>
        <v>2296.4018124239187</v>
      </c>
      <c r="J305" s="6">
        <f t="shared" si="66"/>
        <v>2296.4018124239187</v>
      </c>
      <c r="K305" s="6">
        <f>MAX(1,Calcs!BE355)</f>
        <v>1</v>
      </c>
      <c r="L305" s="6">
        <f>MAX(1,Calcs!BF355)</f>
        <v>1</v>
      </c>
      <c r="M305" s="33">
        <f>Calcs!G355</f>
        <v>1.2</v>
      </c>
      <c r="N305" s="180">
        <f>Calcs!BI355</f>
        <v>0.96105371580861121</v>
      </c>
      <c r="O305" s="33">
        <f t="shared" si="72"/>
        <v>1.1532644589703334</v>
      </c>
      <c r="P305" s="33"/>
      <c r="Q305" s="33"/>
      <c r="R305" s="33"/>
      <c r="S305" s="30">
        <f t="shared" si="64"/>
        <v>44101</v>
      </c>
      <c r="T305" s="215">
        <v>200</v>
      </c>
      <c r="U305" s="215">
        <v>1</v>
      </c>
      <c r="V305" s="6"/>
      <c r="W305" s="6"/>
      <c r="X305" s="6"/>
      <c r="Y305" s="6"/>
      <c r="Z305" s="11">
        <f t="shared" si="77"/>
        <v>89358</v>
      </c>
      <c r="AA305" s="11"/>
      <c r="AB305" s="11"/>
      <c r="AC305" s="11"/>
      <c r="AD305" s="11">
        <f t="shared" si="78"/>
        <v>2243</v>
      </c>
      <c r="AE305" s="11">
        <f t="shared" si="73"/>
        <v>200</v>
      </c>
      <c r="AF305" s="11">
        <f t="shared" si="74"/>
        <v>1</v>
      </c>
      <c r="AG305" s="11">
        <f t="shared" si="67"/>
        <v>502.85714285714283</v>
      </c>
      <c r="AH305" s="11">
        <f t="shared" si="68"/>
        <v>6.5714285714285712</v>
      </c>
      <c r="AI305" s="6">
        <f t="shared" si="69"/>
        <v>1841.1678250416444</v>
      </c>
      <c r="AJ305" s="6">
        <f t="shared" si="75"/>
        <v>11841.167825041644</v>
      </c>
      <c r="AK305" s="6">
        <f t="shared" si="70"/>
        <v>53.401812423918727</v>
      </c>
      <c r="AL305" s="6">
        <f t="shared" si="76"/>
        <v>303.40181242391873</v>
      </c>
      <c r="AM305" s="2"/>
      <c r="AN305" s="2"/>
      <c r="AO305" s="2"/>
      <c r="AP305" s="2"/>
      <c r="AQ305" s="30">
        <f t="shared" si="71"/>
        <v>44101</v>
      </c>
    </row>
    <row r="306" spans="1:43">
      <c r="A306">
        <f>Calcs!A356</f>
        <v>333</v>
      </c>
      <c r="B306" s="30">
        <f>Calcs!B356</f>
        <v>44102</v>
      </c>
      <c r="C306" s="6">
        <f>MAX(1,Calcs!AM356)</f>
        <v>7173.0205212817955</v>
      </c>
      <c r="D306" s="6">
        <f>MAX(1,Calcs!BA356)</f>
        <v>500.97616993130526</v>
      </c>
      <c r="E306" s="6">
        <f>MAX(1,Calcs!BB356)</f>
        <v>295337.1888493693</v>
      </c>
      <c r="F306" s="6">
        <f>MAX(1,Calcs!AZ356)</f>
        <v>91730.160846085433</v>
      </c>
      <c r="G306" s="6">
        <f t="shared" si="65"/>
        <v>91730.160846085433</v>
      </c>
      <c r="H306" s="6">
        <f>MAX(1,Calcs!AP356)</f>
        <v>6.8412127193194339</v>
      </c>
      <c r="I306" s="6">
        <f>MAX(1,Calcs!AO356)</f>
        <v>2303.6565148207578</v>
      </c>
      <c r="J306" s="6">
        <f t="shared" si="66"/>
        <v>2303.6565148207578</v>
      </c>
      <c r="K306" s="6">
        <f>MAX(1,Calcs!BE356)</f>
        <v>1</v>
      </c>
      <c r="L306" s="6">
        <f>MAX(1,Calcs!BF356)</f>
        <v>1</v>
      </c>
      <c r="M306" s="33">
        <f>Calcs!G356</f>
        <v>1.2</v>
      </c>
      <c r="N306" s="180">
        <f>Calcs!BI356</f>
        <v>0.96091685780404168</v>
      </c>
      <c r="O306" s="33">
        <f t="shared" si="72"/>
        <v>1.15310022936485</v>
      </c>
      <c r="P306" s="33"/>
      <c r="Q306" s="33"/>
      <c r="R306" s="33"/>
      <c r="S306" s="30">
        <f t="shared" si="64"/>
        <v>44102</v>
      </c>
      <c r="T306" s="215">
        <v>788</v>
      </c>
      <c r="U306" s="215">
        <v>10</v>
      </c>
      <c r="V306" s="6"/>
      <c r="W306" s="6"/>
      <c r="X306" s="6"/>
      <c r="Y306" s="6"/>
      <c r="Z306" s="11">
        <f t="shared" si="77"/>
        <v>90146</v>
      </c>
      <c r="AA306" s="11"/>
      <c r="AB306" s="11"/>
      <c r="AC306" s="11"/>
      <c r="AD306" s="11">
        <f t="shared" si="78"/>
        <v>2253</v>
      </c>
      <c r="AE306" s="11">
        <f t="shared" si="73"/>
        <v>788</v>
      </c>
      <c r="AF306" s="11">
        <f t="shared" si="74"/>
        <v>10</v>
      </c>
      <c r="AG306" s="11">
        <f t="shared" si="67"/>
        <v>518.71428571428567</v>
      </c>
      <c r="AH306" s="11">
        <f t="shared" si="68"/>
        <v>6.7142857142857144</v>
      </c>
      <c r="AI306" s="6">
        <f t="shared" si="69"/>
        <v>1584.1608460854331</v>
      </c>
      <c r="AJ306" s="6">
        <f t="shared" si="75"/>
        <v>11584.160846085433</v>
      </c>
      <c r="AK306" s="6">
        <f t="shared" si="70"/>
        <v>50.65651482075782</v>
      </c>
      <c r="AL306" s="6">
        <f t="shared" si="76"/>
        <v>300.65651482075782</v>
      </c>
      <c r="AM306" s="2"/>
      <c r="AN306" s="2"/>
      <c r="AO306" s="2"/>
      <c r="AP306" s="2"/>
      <c r="AQ306" s="30">
        <f t="shared" si="71"/>
        <v>44102</v>
      </c>
    </row>
    <row r="307" spans="1:43">
      <c r="A307">
        <f>Calcs!A357</f>
        <v>334</v>
      </c>
      <c r="B307" s="30">
        <f>Calcs!B357</f>
        <v>44103</v>
      </c>
      <c r="C307" s="6">
        <f>MAX(1,Calcs!AM357)</f>
        <v>7314.6544009908384</v>
      </c>
      <c r="D307" s="6">
        <f>MAX(1,Calcs!BA357)</f>
        <v>511.00505167498028</v>
      </c>
      <c r="E307" s="6">
        <f>MAX(1,Calcs!BB357)</f>
        <v>296390.58443690353</v>
      </c>
      <c r="F307" s="6">
        <f>MAX(1,Calcs!AZ357)</f>
        <v>92271.742149425598</v>
      </c>
      <c r="G307" s="6">
        <f t="shared" si="65"/>
        <v>92271.742149425598</v>
      </c>
      <c r="H307" s="6">
        <f>MAX(1,Calcs!AP357)</f>
        <v>6.9775281562536167</v>
      </c>
      <c r="I307" s="6">
        <f>MAX(1,Calcs!AO357)</f>
        <v>2311.0533374446672</v>
      </c>
      <c r="J307" s="6">
        <f t="shared" si="66"/>
        <v>2311.0533374446672</v>
      </c>
      <c r="K307" s="6">
        <f>MAX(1,Calcs!BE357)</f>
        <v>1</v>
      </c>
      <c r="L307" s="6">
        <f>MAX(1,Calcs!BF357)</f>
        <v>1</v>
      </c>
      <c r="M307" s="33">
        <f>Calcs!G357</f>
        <v>1.2</v>
      </c>
      <c r="N307" s="180">
        <f>Calcs!BI357</f>
        <v>0.96077730975617992</v>
      </c>
      <c r="O307" s="33">
        <f t="shared" si="72"/>
        <v>1.1529327717074158</v>
      </c>
      <c r="P307" s="33"/>
      <c r="Q307" s="33"/>
      <c r="R307" s="33"/>
      <c r="S307" s="30">
        <f t="shared" si="64"/>
        <v>44103</v>
      </c>
      <c r="T307" s="215">
        <v>635</v>
      </c>
      <c r="U307" s="215">
        <v>10</v>
      </c>
      <c r="V307" s="6"/>
      <c r="W307" s="6"/>
      <c r="X307" s="6"/>
      <c r="Y307" s="6"/>
      <c r="Z307" s="11">
        <f t="shared" si="77"/>
        <v>90781</v>
      </c>
      <c r="AA307" s="11"/>
      <c r="AB307" s="11"/>
      <c r="AC307" s="11"/>
      <c r="AD307" s="11">
        <f t="shared" si="78"/>
        <v>2263</v>
      </c>
      <c r="AE307" s="11">
        <f t="shared" si="73"/>
        <v>635</v>
      </c>
      <c r="AF307" s="11">
        <f t="shared" si="74"/>
        <v>10</v>
      </c>
      <c r="AG307" s="11">
        <f t="shared" si="67"/>
        <v>523.42857142857144</v>
      </c>
      <c r="AH307" s="11">
        <f t="shared" si="68"/>
        <v>6.8571428571428568</v>
      </c>
      <c r="AI307" s="6">
        <f t="shared" si="69"/>
        <v>1490.7421494255977</v>
      </c>
      <c r="AJ307" s="6">
        <f t="shared" si="75"/>
        <v>11490.742149425598</v>
      </c>
      <c r="AK307" s="6">
        <f t="shared" si="70"/>
        <v>48.05333744466725</v>
      </c>
      <c r="AL307" s="6">
        <f t="shared" si="76"/>
        <v>298.05333744466725</v>
      </c>
      <c r="AM307" s="2"/>
      <c r="AN307" s="2"/>
      <c r="AO307" s="2"/>
      <c r="AP307" s="2"/>
      <c r="AQ307" s="30">
        <f t="shared" si="71"/>
        <v>44103</v>
      </c>
    </row>
    <row r="308" spans="1:43">
      <c r="A308">
        <f>Calcs!A358</f>
        <v>335</v>
      </c>
      <c r="B308" s="30">
        <f>Calcs!B358</f>
        <v>44104</v>
      </c>
      <c r="C308" s="6">
        <f>MAX(1,Calcs!AM358)</f>
        <v>7459.4690114652531</v>
      </c>
      <c r="D308" s="6">
        <f>MAX(1,Calcs!BA358)</f>
        <v>521.18976142233748</v>
      </c>
      <c r="E308" s="6">
        <f>MAX(1,Calcs!BB358)</f>
        <v>297464.74614486063</v>
      </c>
      <c r="F308" s="6">
        <f>MAX(1,Calcs!AZ358)</f>
        <v>92824.122265095823</v>
      </c>
      <c r="G308" s="6">
        <f t="shared" si="65"/>
        <v>92824.122265095823</v>
      </c>
      <c r="H308" s="6">
        <f>MAX(1,Calcs!AP358)</f>
        <v>7.1173404198588548</v>
      </c>
      <c r="I308" s="6">
        <f>MAX(1,Calcs!AO358)</f>
        <v>2318.5969620052692</v>
      </c>
      <c r="J308" s="6">
        <f t="shared" si="66"/>
        <v>2318.5969620052692</v>
      </c>
      <c r="K308" s="6">
        <f>MAX(1,Calcs!BE358)</f>
        <v>1</v>
      </c>
      <c r="L308" s="6">
        <f>MAX(1,Calcs!BF358)</f>
        <v>1</v>
      </c>
      <c r="M308" s="33">
        <f>Calcs!G358</f>
        <v>1.2</v>
      </c>
      <c r="N308" s="180">
        <f>Calcs!BI358</f>
        <v>0.96063501056963219</v>
      </c>
      <c r="O308" s="33">
        <f t="shared" si="72"/>
        <v>1.1527620126835585</v>
      </c>
      <c r="P308" s="33"/>
      <c r="Q308" s="33"/>
      <c r="R308" s="33"/>
      <c r="S308" s="30">
        <f t="shared" si="64"/>
        <v>44104</v>
      </c>
      <c r="T308" s="215">
        <v>622</v>
      </c>
      <c r="U308" s="215">
        <v>3</v>
      </c>
      <c r="V308" s="6"/>
      <c r="W308" s="6"/>
      <c r="X308" s="6"/>
      <c r="Y308" s="6"/>
      <c r="Z308" s="11">
        <f t="shared" si="77"/>
        <v>91403</v>
      </c>
      <c r="AA308" s="11"/>
      <c r="AB308" s="11"/>
      <c r="AC308" s="11"/>
      <c r="AD308" s="11">
        <f t="shared" si="78"/>
        <v>2266</v>
      </c>
      <c r="AE308" s="11">
        <f t="shared" si="73"/>
        <v>622</v>
      </c>
      <c r="AF308" s="11">
        <f t="shared" si="74"/>
        <v>3</v>
      </c>
      <c r="AG308" s="11">
        <f t="shared" si="67"/>
        <v>527.71428571428567</v>
      </c>
      <c r="AH308" s="11">
        <f t="shared" si="68"/>
        <v>6.1428571428571432</v>
      </c>
      <c r="AI308" s="6">
        <f t="shared" si="69"/>
        <v>1421.1222650958225</v>
      </c>
      <c r="AJ308" s="6">
        <f t="shared" si="75"/>
        <v>11421.122265095823</v>
      </c>
      <c r="AK308" s="6">
        <f t="shared" si="70"/>
        <v>52.596962005269233</v>
      </c>
      <c r="AL308" s="6">
        <f t="shared" si="76"/>
        <v>302.59696200526923</v>
      </c>
      <c r="AM308" s="2"/>
      <c r="AN308" s="2"/>
      <c r="AO308" s="2"/>
      <c r="AP308" s="2"/>
      <c r="AQ308" s="30">
        <f t="shared" si="71"/>
        <v>44104</v>
      </c>
    </row>
    <row r="309" spans="1:43">
      <c r="A309">
        <f>Calcs!A359</f>
        <v>336</v>
      </c>
      <c r="B309" s="30">
        <f>Calcs!B359</f>
        <v>44105</v>
      </c>
      <c r="C309" s="6">
        <f>MAX(1,Calcs!AM359)</f>
        <v>7607.2305731286851</v>
      </c>
      <c r="D309" s="6">
        <f>MAX(1,Calcs!BA359)</f>
        <v>531.51577235280172</v>
      </c>
      <c r="E309" s="6">
        <f>MAX(1,Calcs!BB359)</f>
        <v>298560.09782713727</v>
      </c>
      <c r="F309" s="6">
        <f>MAX(1,Calcs!AZ359)</f>
        <v>93387.469463495567</v>
      </c>
      <c r="G309" s="6">
        <f t="shared" si="65"/>
        <v>93387.469463495567</v>
      </c>
      <c r="H309" s="6">
        <f>MAX(1,Calcs!AP359)</f>
        <v>7.2598757085018928</v>
      </c>
      <c r="I309" s="6">
        <f>MAX(1,Calcs!AO359)</f>
        <v>2326.291138670173</v>
      </c>
      <c r="J309" s="6">
        <f t="shared" si="66"/>
        <v>2326.291138670173</v>
      </c>
      <c r="K309" s="6">
        <f>MAX(1,Calcs!BE359)</f>
        <v>1</v>
      </c>
      <c r="L309" s="6">
        <f>MAX(1,Calcs!BF359)</f>
        <v>1</v>
      </c>
      <c r="M309" s="33">
        <f>Calcs!G359</f>
        <v>1.2</v>
      </c>
      <c r="N309" s="180">
        <f>Calcs!BI359</f>
        <v>0.96048990417676405</v>
      </c>
      <c r="O309" s="33">
        <f t="shared" si="72"/>
        <v>1.1525878850121167</v>
      </c>
      <c r="P309" s="33"/>
      <c r="Q309" s="33"/>
      <c r="R309" s="33"/>
      <c r="S309" s="30">
        <f t="shared" si="64"/>
        <v>44105</v>
      </c>
      <c r="T309" s="215">
        <v>588</v>
      </c>
      <c r="U309" s="215">
        <v>6</v>
      </c>
      <c r="V309" s="6"/>
      <c r="W309" s="6"/>
      <c r="X309" s="6"/>
      <c r="Y309" s="6"/>
      <c r="Z309" s="11">
        <f t="shared" si="77"/>
        <v>91991</v>
      </c>
      <c r="AA309" s="11"/>
      <c r="AB309" s="11"/>
      <c r="AC309" s="11"/>
      <c r="AD309" s="11">
        <f t="shared" si="78"/>
        <v>2272</v>
      </c>
      <c r="AE309" s="11">
        <f t="shared" si="73"/>
        <v>588</v>
      </c>
      <c r="AF309" s="11">
        <f t="shared" si="74"/>
        <v>6</v>
      </c>
      <c r="AG309" s="11">
        <f t="shared" si="67"/>
        <v>527.42857142857144</v>
      </c>
      <c r="AH309" s="11">
        <f t="shared" si="68"/>
        <v>6.2857142857142856</v>
      </c>
      <c r="AI309" s="6">
        <f t="shared" si="69"/>
        <v>1396.4694634955667</v>
      </c>
      <c r="AJ309" s="6">
        <f t="shared" si="75"/>
        <v>11396.469463495567</v>
      </c>
      <c r="AK309" s="6">
        <f t="shared" si="70"/>
        <v>54.291138670173041</v>
      </c>
      <c r="AL309" s="6">
        <f t="shared" si="76"/>
        <v>304.29113867017304</v>
      </c>
      <c r="AM309" s="2"/>
      <c r="AN309" s="2"/>
      <c r="AO309" s="2"/>
      <c r="AP309" s="2"/>
      <c r="AQ309" s="30">
        <f t="shared" si="71"/>
        <v>44105</v>
      </c>
    </row>
    <row r="310" spans="1:43">
      <c r="A310">
        <f>Calcs!A360</f>
        <v>337</v>
      </c>
      <c r="B310" s="30">
        <f>Calcs!B360</f>
        <v>44106</v>
      </c>
      <c r="C310" s="6">
        <f>MAX(1,Calcs!AM360)</f>
        <v>7757.781063317927</v>
      </c>
      <c r="D310" s="6">
        <f>MAX(1,Calcs!BA360)</f>
        <v>542.00908192232396</v>
      </c>
      <c r="E310" s="6">
        <f>MAX(1,Calcs!BB360)</f>
        <v>299677.0372313296</v>
      </c>
      <c r="F310" s="6">
        <f>MAX(1,Calcs!AZ360)</f>
        <v>93961.93798159431</v>
      </c>
      <c r="G310" s="6">
        <f t="shared" si="65"/>
        <v>93961.93798159431</v>
      </c>
      <c r="H310" s="6">
        <f>MAX(1,Calcs!AP360)</f>
        <v>7.404571240508111</v>
      </c>
      <c r="I310" s="6">
        <f>MAX(1,Calcs!AO360)</f>
        <v>2334.1387923176158</v>
      </c>
      <c r="J310" s="6">
        <f t="shared" si="66"/>
        <v>2334.1387923176158</v>
      </c>
      <c r="K310" s="6">
        <f>MAX(1,Calcs!BE360)</f>
        <v>1</v>
      </c>
      <c r="L310" s="6">
        <f>MAX(1,Calcs!BF360)</f>
        <v>1</v>
      </c>
      <c r="M310" s="33">
        <f>Calcs!G360</f>
        <v>1.2</v>
      </c>
      <c r="N310" s="180">
        <f>Calcs!BI360</f>
        <v>0.96034193788530364</v>
      </c>
      <c r="O310" s="33">
        <f t="shared" si="72"/>
        <v>1.1524103254623643</v>
      </c>
      <c r="P310" s="33"/>
      <c r="Q310" s="33"/>
      <c r="R310" s="33"/>
      <c r="S310" s="30">
        <f t="shared" si="64"/>
        <v>44106</v>
      </c>
      <c r="T310" s="215">
        <v>632</v>
      </c>
      <c r="U310" s="215">
        <v>7</v>
      </c>
      <c r="V310" s="6"/>
      <c r="W310" s="6"/>
      <c r="X310" s="6"/>
      <c r="Y310" s="6"/>
      <c r="Z310" s="11">
        <f t="shared" si="77"/>
        <v>92623</v>
      </c>
      <c r="AA310" s="11"/>
      <c r="AB310" s="11"/>
      <c r="AC310" s="11"/>
      <c r="AD310" s="11">
        <f t="shared" si="78"/>
        <v>2279</v>
      </c>
      <c r="AE310" s="11">
        <f t="shared" si="73"/>
        <v>632</v>
      </c>
      <c r="AF310" s="11">
        <f t="shared" si="74"/>
        <v>7</v>
      </c>
      <c r="AG310" s="11">
        <f t="shared" si="67"/>
        <v>542.57142857142856</v>
      </c>
      <c r="AH310" s="11">
        <f t="shared" si="68"/>
        <v>6.2857142857142856</v>
      </c>
      <c r="AI310" s="6">
        <f t="shared" si="69"/>
        <v>1338.9379815943103</v>
      </c>
      <c r="AJ310" s="6">
        <f t="shared" si="75"/>
        <v>11338.93798159431</v>
      </c>
      <c r="AK310" s="6">
        <f t="shared" si="70"/>
        <v>55.138792317615753</v>
      </c>
      <c r="AL310" s="6">
        <f t="shared" si="76"/>
        <v>305.13879231761575</v>
      </c>
      <c r="AM310" s="2"/>
      <c r="AN310" s="2"/>
      <c r="AO310" s="2"/>
      <c r="AP310" s="2"/>
      <c r="AQ310" s="30">
        <f t="shared" si="71"/>
        <v>44106</v>
      </c>
    </row>
    <row r="311" spans="1:43">
      <c r="A311">
        <f>Calcs!A361</f>
        <v>338</v>
      </c>
      <c r="B311" s="30">
        <f>Calcs!B361</f>
        <v>44107</v>
      </c>
      <c r="C311" s="6">
        <f>MAX(1,Calcs!AM361)</f>
        <v>7911.0372028650208</v>
      </c>
      <c r="D311" s="6">
        <f>MAX(1,Calcs!BA361)</f>
        <v>552.74107998334307</v>
      </c>
      <c r="E311" s="6">
        <f>MAX(1,Calcs!BB361)</f>
        <v>300815.95002750063</v>
      </c>
      <c r="F311" s="6">
        <f>MAX(1,Calcs!AZ361)</f>
        <v>94547.70036686954</v>
      </c>
      <c r="G311" s="6">
        <f t="shared" si="65"/>
        <v>94547.70036686954</v>
      </c>
      <c r="H311" s="6">
        <f>MAX(1,Calcs!AP361)</f>
        <v>7.551236478332612</v>
      </c>
      <c r="I311" s="6">
        <f>MAX(1,Calcs!AO361)</f>
        <v>2342.1422564223626</v>
      </c>
      <c r="J311" s="6">
        <f t="shared" si="66"/>
        <v>2342.1422564223626</v>
      </c>
      <c r="K311" s="6">
        <f>MAX(1,Calcs!BE361)</f>
        <v>1</v>
      </c>
      <c r="L311" s="6">
        <f>MAX(1,Calcs!BF361)</f>
        <v>1</v>
      </c>
      <c r="M311" s="33">
        <f>Calcs!G361</f>
        <v>1.2</v>
      </c>
      <c r="N311" s="180">
        <f>Calcs!BI361</f>
        <v>0.96019106053728287</v>
      </c>
      <c r="O311" s="33">
        <f t="shared" si="72"/>
        <v>1.1522292726447394</v>
      </c>
      <c r="P311" s="33"/>
      <c r="Q311" s="33"/>
      <c r="R311" s="33"/>
      <c r="S311" s="30">
        <f t="shared" si="64"/>
        <v>44107</v>
      </c>
      <c r="T311" s="215">
        <v>407</v>
      </c>
      <c r="U311" s="215">
        <v>6</v>
      </c>
      <c r="V311" s="6"/>
      <c r="W311" s="6"/>
      <c r="X311" s="6"/>
      <c r="Y311" s="6"/>
      <c r="Z311" s="11">
        <f t="shared" si="77"/>
        <v>93030</v>
      </c>
      <c r="AA311" s="11"/>
      <c r="AB311" s="11"/>
      <c r="AC311" s="11"/>
      <c r="AD311" s="11">
        <f t="shared" si="78"/>
        <v>2285</v>
      </c>
      <c r="AE311" s="11">
        <f t="shared" si="73"/>
        <v>407</v>
      </c>
      <c r="AF311" s="11">
        <f t="shared" si="74"/>
        <v>6</v>
      </c>
      <c r="AG311" s="11">
        <f t="shared" si="67"/>
        <v>553.14285714285711</v>
      </c>
      <c r="AH311" s="11">
        <f t="shared" si="68"/>
        <v>6.1428571428571432</v>
      </c>
      <c r="AI311" s="6">
        <f t="shared" si="69"/>
        <v>1517.7003668695397</v>
      </c>
      <c r="AJ311" s="6">
        <f t="shared" si="75"/>
        <v>11517.70036686954</v>
      </c>
      <c r="AK311" s="6">
        <f t="shared" si="70"/>
        <v>57.142256422362607</v>
      </c>
      <c r="AL311" s="6">
        <f t="shared" si="76"/>
        <v>307.14225642236261</v>
      </c>
      <c r="AM311" s="2"/>
      <c r="AN311" s="2"/>
      <c r="AO311" s="2"/>
      <c r="AP311" s="2"/>
      <c r="AQ311" s="30">
        <f t="shared" si="71"/>
        <v>44107</v>
      </c>
    </row>
    <row r="312" spans="1:43">
      <c r="A312">
        <f>Calcs!A362</f>
        <v>339</v>
      </c>
      <c r="B312" s="30">
        <f>Calcs!B362</f>
        <v>44108</v>
      </c>
      <c r="C312" s="6">
        <f>MAX(1,Calcs!AM362)</f>
        <v>8066.9734408241329</v>
      </c>
      <c r="D312" s="6">
        <f>MAX(1,Calcs!BA362)</f>
        <v>563.69202128567224</v>
      </c>
      <c r="E312" s="6">
        <f>MAX(1,Calcs!BB362)</f>
        <v>301977.22381329536</v>
      </c>
      <c r="F312" s="6">
        <f>MAX(1,Calcs!AZ362)</f>
        <v>95145.01197404135</v>
      </c>
      <c r="G312" s="6">
        <f t="shared" si="65"/>
        <v>95145.01197404135</v>
      </c>
      <c r="H312" s="6">
        <f>MAX(1,Calcs!AP362)</f>
        <v>7.7002671656572215</v>
      </c>
      <c r="I312" s="6">
        <f>MAX(1,Calcs!AO362)</f>
        <v>2350.3036825835193</v>
      </c>
      <c r="J312" s="6">
        <f t="shared" si="66"/>
        <v>2350.3036825835193</v>
      </c>
      <c r="K312" s="6">
        <f>MAX(1,Calcs!BE362)</f>
        <v>1</v>
      </c>
      <c r="L312" s="6">
        <f>MAX(1,Calcs!BF362)</f>
        <v>1</v>
      </c>
      <c r="M312" s="33">
        <f>Calcs!G362</f>
        <v>1.2</v>
      </c>
      <c r="N312" s="180">
        <f>Calcs!BI362</f>
        <v>0.96003722069358899</v>
      </c>
      <c r="O312" s="33">
        <f t="shared" si="72"/>
        <v>1.1520446648323068</v>
      </c>
      <c r="P312" s="33"/>
      <c r="Q312" s="33"/>
      <c r="R312" s="33"/>
      <c r="S312" s="30">
        <f t="shared" si="64"/>
        <v>44108</v>
      </c>
      <c r="T312" s="215">
        <v>255</v>
      </c>
      <c r="U312" s="215">
        <v>1</v>
      </c>
      <c r="V312" s="6"/>
      <c r="W312" s="6"/>
      <c r="X312" s="6"/>
      <c r="Y312" s="6"/>
      <c r="Z312" s="11">
        <f t="shared" si="77"/>
        <v>93285</v>
      </c>
      <c r="AA312" s="11"/>
      <c r="AB312" s="11"/>
      <c r="AC312" s="11"/>
      <c r="AD312" s="11">
        <f t="shared" si="78"/>
        <v>2286</v>
      </c>
      <c r="AE312" s="11">
        <f t="shared" si="73"/>
        <v>255</v>
      </c>
      <c r="AF312" s="11">
        <f t="shared" si="74"/>
        <v>1</v>
      </c>
      <c r="AG312" s="11">
        <f t="shared" si="67"/>
        <v>561</v>
      </c>
      <c r="AH312" s="11">
        <f t="shared" si="68"/>
        <v>6.1428571428571432</v>
      </c>
      <c r="AI312" s="6">
        <f t="shared" si="69"/>
        <v>1860.0119740413502</v>
      </c>
      <c r="AJ312" s="6">
        <f t="shared" si="75"/>
        <v>11860.01197404135</v>
      </c>
      <c r="AK312" s="6">
        <f t="shared" si="70"/>
        <v>64.303682583519276</v>
      </c>
      <c r="AL312" s="6">
        <f t="shared" si="76"/>
        <v>314.30368258351928</v>
      </c>
      <c r="AM312" s="2"/>
      <c r="AN312" s="2"/>
      <c r="AO312" s="2"/>
      <c r="AP312" s="2"/>
      <c r="AQ312" s="30">
        <f t="shared" si="71"/>
        <v>44108</v>
      </c>
    </row>
    <row r="313" spans="1:43">
      <c r="A313">
        <f>Calcs!A363</f>
        <v>340</v>
      </c>
      <c r="B313" s="30">
        <f>Calcs!B363</f>
        <v>44109</v>
      </c>
      <c r="C313" s="6">
        <f>MAX(1,Calcs!AM363)</f>
        <v>8225.5996678214815</v>
      </c>
      <c r="D313" s="6">
        <f>MAX(1,Calcs!BA363)</f>
        <v>574.84943138275833</v>
      </c>
      <c r="E313" s="6">
        <f>MAX(1,Calcs!BB363)</f>
        <v>303161.25955606723</v>
      </c>
      <c r="F313" s="6">
        <f>MAX(1,Calcs!AZ363)</f>
        <v>95754.106865764741</v>
      </c>
      <c r="G313" s="6">
        <f t="shared" si="65"/>
        <v>95754.106865764741</v>
      </c>
      <c r="H313" s="6">
        <f>MAX(1,Calcs!AP363)</f>
        <v>7.8527132720402859</v>
      </c>
      <c r="I313" s="6">
        <f>MAX(1,Calcs!AO363)</f>
        <v>2358.6255077250398</v>
      </c>
      <c r="J313" s="6">
        <f t="shared" si="66"/>
        <v>2358.6255077250398</v>
      </c>
      <c r="K313" s="6">
        <f>MAX(1,Calcs!BE363)</f>
        <v>1</v>
      </c>
      <c r="L313" s="6">
        <f>MAX(1,Calcs!BF363)</f>
        <v>1</v>
      </c>
      <c r="M313" s="33">
        <f>Calcs!G363</f>
        <v>1.2</v>
      </c>
      <c r="N313" s="180">
        <f>Calcs!BI363</f>
        <v>0.95988036516767739</v>
      </c>
      <c r="O313" s="33">
        <f t="shared" si="72"/>
        <v>1.1518564382012129</v>
      </c>
      <c r="P313" s="33"/>
      <c r="Q313" s="33"/>
      <c r="R313" s="33"/>
      <c r="S313" s="30">
        <f t="shared" si="64"/>
        <v>44109</v>
      </c>
      <c r="T313" s="215">
        <v>916</v>
      </c>
      <c r="U313" s="215">
        <v>10</v>
      </c>
      <c r="V313" s="6"/>
      <c r="W313" s="6"/>
      <c r="X313" s="6"/>
      <c r="Y313" s="6"/>
      <c r="Z313" s="11">
        <f t="shared" si="77"/>
        <v>94201</v>
      </c>
      <c r="AA313" s="11"/>
      <c r="AB313" s="11"/>
      <c r="AC313" s="11"/>
      <c r="AD313" s="11">
        <f t="shared" si="78"/>
        <v>2296</v>
      </c>
      <c r="AE313" s="11">
        <f t="shared" si="73"/>
        <v>916</v>
      </c>
      <c r="AF313" s="11">
        <f t="shared" si="74"/>
        <v>10</v>
      </c>
      <c r="AG313" s="11">
        <f t="shared" si="67"/>
        <v>579.28571428571433</v>
      </c>
      <c r="AH313" s="11">
        <f t="shared" si="68"/>
        <v>6.1428571428571432</v>
      </c>
      <c r="AI313" s="6">
        <f t="shared" si="69"/>
        <v>1553.1068657647411</v>
      </c>
      <c r="AJ313" s="6">
        <f t="shared" si="75"/>
        <v>11553.106865764741</v>
      </c>
      <c r="AK313" s="6">
        <f t="shared" si="70"/>
        <v>62.625507725039824</v>
      </c>
      <c r="AL313" s="6">
        <f t="shared" si="76"/>
        <v>312.62550772503982</v>
      </c>
      <c r="AM313" s="2"/>
      <c r="AN313" s="2"/>
      <c r="AO313" s="2"/>
      <c r="AP313" s="2"/>
      <c r="AQ313" s="30">
        <f t="shared" si="71"/>
        <v>44109</v>
      </c>
    </row>
    <row r="314" spans="1:43">
      <c r="A314">
        <f>Calcs!A364</f>
        <v>341</v>
      </c>
      <c r="B314" s="30">
        <f>Calcs!B364</f>
        <v>44110</v>
      </c>
      <c r="C314" s="6">
        <f>MAX(1,Calcs!AM364)</f>
        <v>8387.3464351234779</v>
      </c>
      <c r="D314" s="6">
        <f>MAX(1,Calcs!BA364)</f>
        <v>586.20903082002769</v>
      </c>
      <c r="E314" s="6">
        <f>MAX(1,Calcs!BB364)</f>
        <v>304368.47685455042</v>
      </c>
      <c r="F314" s="6">
        <f>MAX(1,Calcs!AZ364)</f>
        <v>96375.205365165792</v>
      </c>
      <c r="G314" s="6">
        <f t="shared" si="65"/>
        <v>96375.205365165792</v>
      </c>
      <c r="H314" s="6">
        <f>MAX(1,Calcs!AP364)</f>
        <v>8.0082925390333912</v>
      </c>
      <c r="I314" s="6">
        <f>MAX(1,Calcs!AO364)</f>
        <v>2367.111385217901</v>
      </c>
      <c r="J314" s="6">
        <f t="shared" si="66"/>
        <v>2367.111385217901</v>
      </c>
      <c r="K314" s="6">
        <f>MAX(1,Calcs!BE364)</f>
        <v>1</v>
      </c>
      <c r="L314" s="6">
        <f>MAX(1,Calcs!BF364)</f>
        <v>1</v>
      </c>
      <c r="M314" s="33">
        <f>Calcs!G364</f>
        <v>1.2</v>
      </c>
      <c r="N314" s="180">
        <f>Calcs!BI364</f>
        <v>0.95972043844292165</v>
      </c>
      <c r="O314" s="33">
        <f t="shared" si="72"/>
        <v>1.1516645261315059</v>
      </c>
      <c r="P314" s="33"/>
      <c r="Q314" s="33"/>
      <c r="R314" s="33"/>
      <c r="S314" s="30">
        <f t="shared" si="64"/>
        <v>44110</v>
      </c>
      <c r="T314" s="215">
        <v>728</v>
      </c>
      <c r="U314" s="215">
        <v>9</v>
      </c>
      <c r="V314" s="6"/>
      <c r="W314" s="6"/>
      <c r="X314" s="6"/>
      <c r="Y314" s="6"/>
      <c r="Z314" s="11">
        <f t="shared" si="77"/>
        <v>94929</v>
      </c>
      <c r="AA314" s="11"/>
      <c r="AB314" s="11"/>
      <c r="AC314" s="11"/>
      <c r="AD314" s="11">
        <f t="shared" si="78"/>
        <v>2305</v>
      </c>
      <c r="AE314" s="11">
        <f t="shared" si="73"/>
        <v>728</v>
      </c>
      <c r="AF314" s="11">
        <f t="shared" si="74"/>
        <v>9</v>
      </c>
      <c r="AG314" s="11">
        <f t="shared" si="67"/>
        <v>592.57142857142856</v>
      </c>
      <c r="AH314" s="11">
        <f t="shared" si="68"/>
        <v>6</v>
      </c>
      <c r="AI314" s="6">
        <f t="shared" si="69"/>
        <v>1446.2053651657916</v>
      </c>
      <c r="AJ314" s="6">
        <f t="shared" si="75"/>
        <v>11446.205365165792</v>
      </c>
      <c r="AK314" s="6">
        <f t="shared" si="70"/>
        <v>62.111385217900988</v>
      </c>
      <c r="AL314" s="6">
        <f t="shared" si="76"/>
        <v>312.11138521790099</v>
      </c>
      <c r="AM314" s="2"/>
      <c r="AN314" s="2"/>
      <c r="AO314" s="2"/>
      <c r="AP314" s="2"/>
      <c r="AQ314" s="30">
        <f t="shared" si="71"/>
        <v>44110</v>
      </c>
    </row>
    <row r="315" spans="1:43">
      <c r="A315">
        <f>Calcs!A365</f>
        <v>342</v>
      </c>
      <c r="B315" s="30">
        <f>Calcs!B365</f>
        <v>44111</v>
      </c>
      <c r="C315" s="6">
        <f>MAX(1,Calcs!AM365)</f>
        <v>8552.1562838019163</v>
      </c>
      <c r="D315" s="6">
        <f>MAX(1,Calcs!BA365)</f>
        <v>597.77156157840886</v>
      </c>
      <c r="E315" s="6">
        <f>MAX(1,Calcs!BB365)</f>
        <v>305599.31343983469</v>
      </c>
      <c r="F315" s="6">
        <f>MAX(1,Calcs!AZ365)</f>
        <v>97008.523196144684</v>
      </c>
      <c r="G315" s="6">
        <f t="shared" si="65"/>
        <v>97008.523196144684</v>
      </c>
      <c r="H315" s="6">
        <f>MAX(1,Calcs!AP365)</f>
        <v>8.1668145003738708</v>
      </c>
      <c r="I315" s="6">
        <f>MAX(1,Calcs!AO365)</f>
        <v>2375.7646635078863</v>
      </c>
      <c r="J315" s="6">
        <f t="shared" si="66"/>
        <v>2375.7646635078863</v>
      </c>
      <c r="K315" s="6">
        <f>MAX(1,Calcs!BE365)</f>
        <v>1</v>
      </c>
      <c r="L315" s="6">
        <f>MAX(1,Calcs!BF365)</f>
        <v>1</v>
      </c>
      <c r="M315" s="33">
        <f>Calcs!G365</f>
        <v>1.2</v>
      </c>
      <c r="N315" s="180">
        <f>Calcs!BI365</f>
        <v>0.95955738254429612</v>
      </c>
      <c r="O315" s="33">
        <f t="shared" si="72"/>
        <v>1.1514688590531552</v>
      </c>
      <c r="P315" s="33"/>
      <c r="Q315" s="33"/>
      <c r="R315" s="33"/>
      <c r="S315" s="30">
        <f t="shared" si="64"/>
        <v>44111</v>
      </c>
      <c r="T315" s="215">
        <v>736</v>
      </c>
      <c r="U315" s="215">
        <v>12</v>
      </c>
      <c r="V315" s="6"/>
      <c r="W315" s="6"/>
      <c r="X315" s="6"/>
      <c r="Y315" s="6"/>
      <c r="Z315" s="11">
        <f t="shared" si="77"/>
        <v>95665</v>
      </c>
      <c r="AA315" s="11"/>
      <c r="AB315" s="11"/>
      <c r="AC315" s="11"/>
      <c r="AD315" s="11">
        <f t="shared" si="78"/>
        <v>2317</v>
      </c>
      <c r="AE315" s="11">
        <f t="shared" si="73"/>
        <v>736</v>
      </c>
      <c r="AF315" s="11">
        <f t="shared" si="74"/>
        <v>12</v>
      </c>
      <c r="AG315" s="11">
        <f t="shared" si="67"/>
        <v>608.85714285714289</v>
      </c>
      <c r="AH315" s="11">
        <f t="shared" si="68"/>
        <v>7.2857142857142856</v>
      </c>
      <c r="AI315" s="6">
        <f t="shared" si="69"/>
        <v>1343.5231961446843</v>
      </c>
      <c r="AJ315" s="6">
        <f t="shared" si="75"/>
        <v>11343.523196144684</v>
      </c>
      <c r="AK315" s="6">
        <f t="shared" si="70"/>
        <v>58.764663507886326</v>
      </c>
      <c r="AL315" s="6">
        <f t="shared" si="76"/>
        <v>308.76466350788633</v>
      </c>
      <c r="AM315" s="2"/>
      <c r="AN315" s="2"/>
      <c r="AO315" s="2"/>
      <c r="AP315" s="2"/>
      <c r="AQ315" s="30">
        <f t="shared" si="71"/>
        <v>44111</v>
      </c>
    </row>
    <row r="316" spans="1:43">
      <c r="A316">
        <f>Calcs!A366</f>
        <v>343</v>
      </c>
      <c r="B316" s="30">
        <f>Calcs!B366</f>
        <v>44112</v>
      </c>
      <c r="C316" s="6">
        <f>MAX(1,Calcs!AM366)</f>
        <v>8720.009084140911</v>
      </c>
      <c r="D316" s="6">
        <f>MAX(1,Calcs!BA366)</f>
        <v>609.54388195065678</v>
      </c>
      <c r="E316" s="6">
        <f>MAX(1,Calcs!BB366)</f>
        <v>306854.20293376414</v>
      </c>
      <c r="F316" s="6">
        <f>MAX(1,Calcs!AZ366)</f>
        <v>97654.276637150164</v>
      </c>
      <c r="G316" s="6">
        <f t="shared" si="65"/>
        <v>97654.276637150164</v>
      </c>
      <c r="H316" s="6">
        <f>MAX(1,Calcs!AP366)</f>
        <v>8.328192304404638</v>
      </c>
      <c r="I316" s="6">
        <f>MAX(1,Calcs!AO366)</f>
        <v>2384.5884848010055</v>
      </c>
      <c r="J316" s="6">
        <f t="shared" si="66"/>
        <v>2384.5884848010055</v>
      </c>
      <c r="K316" s="6">
        <f>MAX(1,Calcs!BE366)</f>
        <v>1</v>
      </c>
      <c r="L316" s="6">
        <f>MAX(1,Calcs!BF366)</f>
        <v>1</v>
      </c>
      <c r="M316" s="33">
        <f>Calcs!G366</f>
        <v>1.2</v>
      </c>
      <c r="N316" s="180">
        <f>Calcs!BI366</f>
        <v>0.95939114001748538</v>
      </c>
      <c r="O316" s="33">
        <f t="shared" si="72"/>
        <v>1.1512693680209825</v>
      </c>
      <c r="P316" s="33"/>
      <c r="Q316" s="33"/>
      <c r="R316" s="33"/>
      <c r="S316" s="30">
        <f t="shared" si="64"/>
        <v>44112</v>
      </c>
      <c r="T316" s="215">
        <v>732</v>
      </c>
      <c r="U316" s="215">
        <v>11</v>
      </c>
      <c r="V316" s="6"/>
      <c r="W316" s="6"/>
      <c r="X316" s="6"/>
      <c r="Y316" s="6"/>
      <c r="Z316" s="11">
        <f t="shared" si="77"/>
        <v>96397</v>
      </c>
      <c r="AA316" s="11"/>
      <c r="AB316" s="11"/>
      <c r="AC316" s="11"/>
      <c r="AD316" s="11">
        <f t="shared" si="78"/>
        <v>2328</v>
      </c>
      <c r="AE316" s="11">
        <f t="shared" si="73"/>
        <v>732</v>
      </c>
      <c r="AF316" s="11">
        <f t="shared" si="74"/>
        <v>11</v>
      </c>
      <c r="AG316" s="11">
        <f t="shared" si="67"/>
        <v>629.42857142857144</v>
      </c>
      <c r="AH316" s="11">
        <f t="shared" si="68"/>
        <v>8</v>
      </c>
      <c r="AI316" s="6">
        <f t="shared" si="69"/>
        <v>1257.2766371501639</v>
      </c>
      <c r="AJ316" s="6">
        <f t="shared" si="75"/>
        <v>11257.276637150164</v>
      </c>
      <c r="AK316" s="6">
        <f t="shared" si="70"/>
        <v>56.588484801005507</v>
      </c>
      <c r="AL316" s="6">
        <f t="shared" si="76"/>
        <v>306.58848480100551</v>
      </c>
      <c r="AM316" s="2"/>
      <c r="AN316" s="2"/>
      <c r="AO316" s="2"/>
      <c r="AP316" s="2"/>
      <c r="AQ316" s="30">
        <f t="shared" si="71"/>
        <v>44112</v>
      </c>
    </row>
    <row r="317" spans="1:43">
      <c r="A317">
        <f>Calcs!A367</f>
        <v>344</v>
      </c>
      <c r="B317" s="30">
        <f>Calcs!B367</f>
        <v>44113</v>
      </c>
      <c r="C317" s="6">
        <f>MAX(1,Calcs!AM367)</f>
        <v>8890.9174911729679</v>
      </c>
      <c r="D317" s="6">
        <f>MAX(1,Calcs!BA367)</f>
        <v>621.53584628534736</v>
      </c>
      <c r="E317" s="6">
        <f>MAX(1,Calcs!BB367)</f>
        <v>308133.58012314921</v>
      </c>
      <c r="F317" s="6">
        <f>MAX(1,Calcs!AZ367)</f>
        <v>98312.688905591742</v>
      </c>
      <c r="G317" s="6">
        <f t="shared" si="65"/>
        <v>98312.688905591742</v>
      </c>
      <c r="H317" s="6">
        <f>MAX(1,Calcs!AP367)</f>
        <v>8.4924433675915427</v>
      </c>
      <c r="I317" s="6">
        <f>MAX(1,Calcs!AO367)</f>
        <v>2393.5858958907565</v>
      </c>
      <c r="J317" s="6">
        <f t="shared" si="66"/>
        <v>2393.5858958907565</v>
      </c>
      <c r="K317" s="6">
        <f>MAX(1,Calcs!BE367)</f>
        <v>1</v>
      </c>
      <c r="L317" s="6">
        <f>MAX(1,Calcs!BF367)</f>
        <v>1</v>
      </c>
      <c r="M317" s="33">
        <f>Calcs!G367</f>
        <v>1.2</v>
      </c>
      <c r="N317" s="180">
        <f>Calcs!BI367</f>
        <v>0.95922165323961028</v>
      </c>
      <c r="O317" s="33">
        <f t="shared" si="72"/>
        <v>1.1510659838875323</v>
      </c>
      <c r="P317" s="33"/>
      <c r="Q317" s="33"/>
      <c r="R317" s="33"/>
      <c r="S317" s="30">
        <f t="shared" si="64"/>
        <v>44113</v>
      </c>
      <c r="T317" s="215">
        <v>707</v>
      </c>
      <c r="U317" s="215">
        <v>9</v>
      </c>
      <c r="V317" s="6"/>
      <c r="W317" s="6"/>
      <c r="X317" s="6"/>
      <c r="Y317" s="6"/>
      <c r="Z317" s="11">
        <f t="shared" si="77"/>
        <v>97104</v>
      </c>
      <c r="AA317" s="11"/>
      <c r="AB317" s="11"/>
      <c r="AC317" s="11"/>
      <c r="AD317" s="11">
        <f t="shared" si="78"/>
        <v>2337</v>
      </c>
      <c r="AE317" s="11">
        <f t="shared" si="73"/>
        <v>707</v>
      </c>
      <c r="AF317" s="11">
        <f t="shared" si="74"/>
        <v>9</v>
      </c>
      <c r="AG317" s="11">
        <f t="shared" si="67"/>
        <v>640.14285714285711</v>
      </c>
      <c r="AH317" s="11">
        <f t="shared" si="68"/>
        <v>8.2857142857142865</v>
      </c>
      <c r="AI317" s="6">
        <f t="shared" si="69"/>
        <v>1208.6889055917418</v>
      </c>
      <c r="AJ317" s="6">
        <f t="shared" si="75"/>
        <v>11208.688905591742</v>
      </c>
      <c r="AK317" s="6">
        <f t="shared" si="70"/>
        <v>56.585895890756547</v>
      </c>
      <c r="AL317" s="6">
        <f t="shared" si="76"/>
        <v>306.58589589075655</v>
      </c>
      <c r="AM317" s="2"/>
      <c r="AN317" s="2"/>
      <c r="AO317" s="2"/>
      <c r="AP317" s="2"/>
      <c r="AQ317" s="30">
        <f t="shared" si="71"/>
        <v>44113</v>
      </c>
    </row>
    <row r="318" spans="1:43">
      <c r="A318">
        <f>Calcs!A368</f>
        <v>345</v>
      </c>
      <c r="B318" s="30">
        <f>Calcs!B368</f>
        <v>44114</v>
      </c>
      <c r="C318" s="6">
        <f>MAX(1,Calcs!AM368)</f>
        <v>9064.9204227981772</v>
      </c>
      <c r="D318" s="6">
        <f>MAX(1,Calcs!BA368)</f>
        <v>633.75611898400734</v>
      </c>
      <c r="E318" s="6">
        <f>MAX(1,Calcs!BB368)</f>
        <v>309437.88512302423</v>
      </c>
      <c r="F318" s="6">
        <f>MAX(1,Calcs!AZ368)</f>
        <v>98983.993199757591</v>
      </c>
      <c r="G318" s="6">
        <f t="shared" si="65"/>
        <v>98983.993199757591</v>
      </c>
      <c r="H318" s="6">
        <f>MAX(1,Calcs!AP368)</f>
        <v>8.6596717680246389</v>
      </c>
      <c r="I318" s="6">
        <f>MAX(1,Calcs!AO368)</f>
        <v>2402.7599587985351</v>
      </c>
      <c r="J318" s="6">
        <f t="shared" si="66"/>
        <v>2402.7599587985351</v>
      </c>
      <c r="K318" s="6">
        <f>MAX(1,Calcs!BE368)</f>
        <v>1</v>
      </c>
      <c r="L318" s="6">
        <f>MAX(1,Calcs!BF368)</f>
        <v>1</v>
      </c>
      <c r="M318" s="33">
        <f>Calcs!G368</f>
        <v>1.2</v>
      </c>
      <c r="N318" s="180">
        <f>Calcs!BI368</f>
        <v>0.9590488638780843</v>
      </c>
      <c r="O318" s="33">
        <f t="shared" si="72"/>
        <v>1.150858636653701</v>
      </c>
      <c r="P318" s="33"/>
      <c r="Q318" s="33"/>
      <c r="R318" s="33"/>
      <c r="S318" s="30">
        <f t="shared" si="64"/>
        <v>44114</v>
      </c>
      <c r="T318" s="215">
        <v>387</v>
      </c>
      <c r="U318" s="215">
        <v>8</v>
      </c>
      <c r="V318" s="6"/>
      <c r="W318" s="6"/>
      <c r="X318" s="6"/>
      <c r="Y318" s="6"/>
      <c r="Z318" s="11">
        <f t="shared" si="77"/>
        <v>97491</v>
      </c>
      <c r="AA318" s="11"/>
      <c r="AB318" s="11"/>
      <c r="AC318" s="11"/>
      <c r="AD318" s="11">
        <f t="shared" si="78"/>
        <v>2345</v>
      </c>
      <c r="AE318" s="11">
        <f t="shared" si="73"/>
        <v>387</v>
      </c>
      <c r="AF318" s="11">
        <f t="shared" si="74"/>
        <v>8</v>
      </c>
      <c r="AG318" s="11">
        <f t="shared" si="67"/>
        <v>637.28571428571433</v>
      </c>
      <c r="AH318" s="11">
        <f t="shared" si="68"/>
        <v>8.5714285714285712</v>
      </c>
      <c r="AI318" s="6">
        <f t="shared" si="69"/>
        <v>1492.9931997575914</v>
      </c>
      <c r="AJ318" s="6">
        <f t="shared" si="75"/>
        <v>11492.993199757591</v>
      </c>
      <c r="AK318" s="6">
        <f t="shared" si="70"/>
        <v>57.759958798535081</v>
      </c>
      <c r="AL318" s="6">
        <f t="shared" si="76"/>
        <v>307.75995879853508</v>
      </c>
      <c r="AM318" s="2"/>
      <c r="AN318" s="2"/>
      <c r="AO318" s="2"/>
      <c r="AP318" s="2"/>
      <c r="AQ318" s="30">
        <f t="shared" si="71"/>
        <v>44114</v>
      </c>
    </row>
    <row r="319" spans="1:43">
      <c r="A319">
        <f>Calcs!A369</f>
        <v>346</v>
      </c>
      <c r="B319" s="30">
        <f>Calcs!B369</f>
        <v>44115</v>
      </c>
      <c r="C319" s="6">
        <f>MAX(1,Calcs!AM369)</f>
        <v>9242.0758168731682</v>
      </c>
      <c r="D319" s="6">
        <f>MAX(1,Calcs!BA369)</f>
        <v>646.20294750986591</v>
      </c>
      <c r="E319" s="6">
        <f>MAX(1,Calcs!BB369)</f>
        <v>310767.5660336811</v>
      </c>
      <c r="F319" s="6">
        <f>MAX(1,Calcs!AZ369)</f>
        <v>99668.432606610411</v>
      </c>
      <c r="G319" s="6">
        <f t="shared" si="65"/>
        <v>99668.432606610411</v>
      </c>
      <c r="H319" s="6">
        <f>MAX(1,Calcs!AP369)</f>
        <v>8.8300226547019385</v>
      </c>
      <c r="I319" s="6">
        <f>MAX(1,Calcs!AO369)</f>
        <v>2412.1138411664328</v>
      </c>
      <c r="J319" s="6">
        <f t="shared" si="66"/>
        <v>2412.1138411664328</v>
      </c>
      <c r="K319" s="6">
        <f>MAX(1,Calcs!BE369)</f>
        <v>1</v>
      </c>
      <c r="L319" s="6">
        <f>MAX(1,Calcs!BF369)</f>
        <v>1</v>
      </c>
      <c r="M319" s="33">
        <f>Calcs!G369</f>
        <v>1.2</v>
      </c>
      <c r="N319" s="180">
        <f>Calcs!BI369</f>
        <v>0.95887271254775608</v>
      </c>
      <c r="O319" s="33">
        <f t="shared" si="72"/>
        <v>1.1506472550573072</v>
      </c>
      <c r="P319" s="33"/>
      <c r="Q319" s="33"/>
      <c r="R319" s="33"/>
      <c r="S319" s="30">
        <f t="shared" si="64"/>
        <v>44115</v>
      </c>
      <c r="T319" s="215">
        <v>254</v>
      </c>
      <c r="U319" s="215">
        <v>6</v>
      </c>
      <c r="V319" s="6"/>
      <c r="W319" s="6"/>
      <c r="X319" s="6"/>
      <c r="Y319" s="6"/>
      <c r="Z319" s="11">
        <f t="shared" si="77"/>
        <v>97745</v>
      </c>
      <c r="AA319" s="11"/>
      <c r="AB319" s="11"/>
      <c r="AC319" s="11"/>
      <c r="AD319" s="11">
        <f t="shared" si="78"/>
        <v>2351</v>
      </c>
      <c r="AE319" s="11">
        <f t="shared" si="73"/>
        <v>254</v>
      </c>
      <c r="AF319" s="11">
        <f t="shared" si="74"/>
        <v>6</v>
      </c>
      <c r="AG319" s="11">
        <f t="shared" si="67"/>
        <v>637.14285714285711</v>
      </c>
      <c r="AH319" s="11">
        <f t="shared" si="68"/>
        <v>9.2857142857142865</v>
      </c>
      <c r="AI319" s="6">
        <f t="shared" si="69"/>
        <v>1923.4326066104113</v>
      </c>
      <c r="AJ319" s="6">
        <f t="shared" si="75"/>
        <v>11923.432606610411</v>
      </c>
      <c r="AK319" s="6">
        <f t="shared" si="70"/>
        <v>61.113841166432849</v>
      </c>
      <c r="AL319" s="6">
        <f t="shared" si="76"/>
        <v>311.11384116643285</v>
      </c>
      <c r="AM319" s="2"/>
      <c r="AN319" s="2"/>
      <c r="AO319" s="2"/>
      <c r="AP319" s="2"/>
      <c r="AQ319" s="30">
        <f t="shared" si="71"/>
        <v>44115</v>
      </c>
    </row>
    <row r="320" spans="1:43">
      <c r="A320">
        <f>Calcs!A370</f>
        <v>347</v>
      </c>
      <c r="B320" s="30">
        <f>Calcs!B370</f>
        <v>44116</v>
      </c>
      <c r="C320" s="6">
        <f>MAX(1,Calcs!AM370)</f>
        <v>9422.4549715859175</v>
      </c>
      <c r="D320" s="6">
        <f>MAX(1,Calcs!BA370)</f>
        <v>658.87732615011089</v>
      </c>
      <c r="E320" s="6">
        <f>MAX(1,Calcs!BB370)</f>
        <v>312123.0798832181</v>
      </c>
      <c r="F320" s="6">
        <f>MAX(1,Calcs!AZ370)</f>
        <v>100366.24814881552</v>
      </c>
      <c r="G320" s="6">
        <f t="shared" si="65"/>
        <v>100366.24814881552</v>
      </c>
      <c r="H320" s="6">
        <f>MAX(1,Calcs!AP370)</f>
        <v>9.0036214427729124</v>
      </c>
      <c r="I320" s="6">
        <f>MAX(1,Calcs!AO370)</f>
        <v>2421.6508578244502</v>
      </c>
      <c r="J320" s="6">
        <f t="shared" si="66"/>
        <v>2421.6508578244502</v>
      </c>
      <c r="K320" s="6">
        <f>MAX(1,Calcs!BE370)</f>
        <v>1</v>
      </c>
      <c r="L320" s="6">
        <f>MAX(1,Calcs!BF370)</f>
        <v>1</v>
      </c>
      <c r="M320" s="33">
        <f>Calcs!G370</f>
        <v>1.2</v>
      </c>
      <c r="N320" s="180">
        <f>Calcs!BI370</f>
        <v>0.95869313869046413</v>
      </c>
      <c r="O320" s="33">
        <f t="shared" si="72"/>
        <v>1.1504317664285568</v>
      </c>
      <c r="P320" s="33"/>
      <c r="Q320" s="33"/>
      <c r="R320" s="33"/>
      <c r="S320" s="30">
        <f t="shared" si="64"/>
        <v>44116</v>
      </c>
      <c r="T320" s="215">
        <v>872</v>
      </c>
      <c r="U320" s="215">
        <v>26</v>
      </c>
      <c r="V320" s="6"/>
      <c r="W320" s="6"/>
      <c r="X320" s="6"/>
      <c r="Y320" s="6"/>
      <c r="Z320" s="11">
        <f t="shared" si="77"/>
        <v>98617</v>
      </c>
      <c r="AA320" s="11"/>
      <c r="AB320" s="11"/>
      <c r="AC320" s="11"/>
      <c r="AD320" s="11">
        <f t="shared" si="78"/>
        <v>2377</v>
      </c>
      <c r="AE320" s="11">
        <f t="shared" si="73"/>
        <v>872</v>
      </c>
      <c r="AF320" s="11">
        <f t="shared" si="74"/>
        <v>26</v>
      </c>
      <c r="AG320" s="11">
        <f t="shared" si="67"/>
        <v>630.85714285714289</v>
      </c>
      <c r="AH320" s="11">
        <f t="shared" si="68"/>
        <v>11.571428571428571</v>
      </c>
      <c r="AI320" s="6">
        <f t="shared" si="69"/>
        <v>1749.2481488155172</v>
      </c>
      <c r="AJ320" s="6">
        <f t="shared" si="75"/>
        <v>11749.248148815517</v>
      </c>
      <c r="AK320" s="6">
        <f t="shared" si="70"/>
        <v>44.650857824450213</v>
      </c>
      <c r="AL320" s="6">
        <f t="shared" si="76"/>
        <v>294.65085782445021</v>
      </c>
      <c r="AM320" s="2"/>
      <c r="AN320" s="2"/>
      <c r="AO320" s="2"/>
      <c r="AP320" s="2"/>
      <c r="AQ320" s="30">
        <f t="shared" si="71"/>
        <v>44116</v>
      </c>
    </row>
    <row r="321" spans="1:43">
      <c r="A321">
        <f>Calcs!A371</f>
        <v>348</v>
      </c>
      <c r="B321" s="30">
        <f>Calcs!B371</f>
        <v>44117</v>
      </c>
      <c r="C321" s="6">
        <f>MAX(1,Calcs!AM371)</f>
        <v>9606.1369191196063</v>
      </c>
      <c r="D321" s="6">
        <f>MAX(1,Calcs!BA371)</f>
        <v>671.78233658511351</v>
      </c>
      <c r="E321" s="6">
        <f>MAX(1,Calcs!BB371)</f>
        <v>313504.89201428631</v>
      </c>
      <c r="F321" s="6">
        <f>MAX(1,Calcs!AZ371)</f>
        <v>101077.68172126159</v>
      </c>
      <c r="G321" s="6">
        <f t="shared" si="65"/>
        <v>101077.68172126159</v>
      </c>
      <c r="H321" s="6">
        <f>MAX(1,Calcs!AP371)</f>
        <v>9.1804402328992705</v>
      </c>
      <c r="I321" s="6">
        <f>MAX(1,Calcs!AO371)</f>
        <v>2431.3744668481959</v>
      </c>
      <c r="J321" s="6">
        <f t="shared" si="66"/>
        <v>2431.3744668481959</v>
      </c>
      <c r="K321" s="6">
        <f>MAX(1,Calcs!BE371)</f>
        <v>1</v>
      </c>
      <c r="L321" s="6">
        <f>MAX(1,Calcs!BF371)</f>
        <v>1</v>
      </c>
      <c r="M321" s="33">
        <f>Calcs!G371</f>
        <v>1.2</v>
      </c>
      <c r="N321" s="180">
        <f>Calcs!BI371</f>
        <v>0.95851008065627152</v>
      </c>
      <c r="O321" s="33">
        <f t="shared" si="72"/>
        <v>1.1502120967875258</v>
      </c>
      <c r="P321" s="33"/>
      <c r="Q321" s="33"/>
      <c r="R321" s="33"/>
      <c r="S321" s="30">
        <f t="shared" si="64"/>
        <v>44117</v>
      </c>
      <c r="T321" s="215">
        <v>785</v>
      </c>
      <c r="U321" s="215">
        <v>12</v>
      </c>
      <c r="V321" s="6"/>
      <c r="W321" s="6"/>
      <c r="X321" s="6"/>
      <c r="Y321" s="6"/>
      <c r="Z321" s="11">
        <f t="shared" si="77"/>
        <v>99402</v>
      </c>
      <c r="AA321" s="11"/>
      <c r="AB321" s="11"/>
      <c r="AC321" s="11"/>
      <c r="AD321" s="11">
        <f t="shared" si="78"/>
        <v>2389</v>
      </c>
      <c r="AE321" s="11">
        <f t="shared" si="73"/>
        <v>785</v>
      </c>
      <c r="AF321" s="11">
        <f t="shared" si="74"/>
        <v>12</v>
      </c>
      <c r="AG321" s="11">
        <f t="shared" si="67"/>
        <v>639</v>
      </c>
      <c r="AH321" s="11">
        <f t="shared" si="68"/>
        <v>12</v>
      </c>
      <c r="AI321" s="6">
        <f t="shared" si="69"/>
        <v>1675.6817212615861</v>
      </c>
      <c r="AJ321" s="6">
        <f t="shared" si="75"/>
        <v>11675.681721261586</v>
      </c>
      <c r="AK321" s="6">
        <f t="shared" si="70"/>
        <v>42.37446684819588</v>
      </c>
      <c r="AL321" s="6">
        <f t="shared" si="76"/>
        <v>292.37446684819588</v>
      </c>
      <c r="AM321" s="2"/>
      <c r="AN321" s="2"/>
      <c r="AO321" s="2"/>
      <c r="AP321" s="2"/>
      <c r="AQ321" s="30">
        <f t="shared" si="71"/>
        <v>44117</v>
      </c>
    </row>
    <row r="322" spans="1:43">
      <c r="A322">
        <f>Calcs!A372</f>
        <v>349</v>
      </c>
      <c r="B322" s="30">
        <f>Calcs!B372</f>
        <v>44118</v>
      </c>
      <c r="C322" s="6">
        <f>MAX(1,Calcs!AM372)</f>
        <v>9793.1473103018434</v>
      </c>
      <c r="D322" s="6">
        <f>MAX(1,Calcs!BA372)</f>
        <v>684.92216476293731</v>
      </c>
      <c r="E322" s="6">
        <f>MAX(1,Calcs!BB372)</f>
        <v>314913.47459816973</v>
      </c>
      <c r="F322" s="6">
        <f>MAX(1,Calcs!AZ372)</f>
        <v>101802.97834948525</v>
      </c>
      <c r="G322" s="6">
        <f t="shared" si="65"/>
        <v>101802.97834948525</v>
      </c>
      <c r="H322" s="6">
        <f>MAX(1,Calcs!AP372)</f>
        <v>9.3604900489074545</v>
      </c>
      <c r="I322" s="6">
        <f>MAX(1,Calcs!AO372)</f>
        <v>2441.2880938502385</v>
      </c>
      <c r="J322" s="6">
        <f t="shared" si="66"/>
        <v>2441.2880938502385</v>
      </c>
      <c r="K322" s="6">
        <f>MAX(1,Calcs!BE372)</f>
        <v>1</v>
      </c>
      <c r="L322" s="6">
        <f>MAX(1,Calcs!BF372)</f>
        <v>1</v>
      </c>
      <c r="M322" s="33">
        <f>Calcs!G372</f>
        <v>1.2</v>
      </c>
      <c r="N322" s="180">
        <f>Calcs!BI372</f>
        <v>0.95832347587913991</v>
      </c>
      <c r="O322" s="33">
        <f t="shared" si="72"/>
        <v>1.1499881710549678</v>
      </c>
      <c r="P322" s="33"/>
      <c r="Q322" s="33"/>
      <c r="R322" s="33"/>
      <c r="S322" s="30">
        <f t="shared" si="64"/>
        <v>44118</v>
      </c>
      <c r="T322" s="215">
        <v>776</v>
      </c>
      <c r="U322" s="215">
        <v>7</v>
      </c>
      <c r="V322" s="6"/>
      <c r="W322" s="6"/>
      <c r="X322" s="6"/>
      <c r="Y322" s="6"/>
      <c r="Z322" s="11">
        <f t="shared" si="77"/>
        <v>100178</v>
      </c>
      <c r="AA322" s="11"/>
      <c r="AB322" s="11"/>
      <c r="AC322" s="11"/>
      <c r="AD322" s="11">
        <f t="shared" si="78"/>
        <v>2396</v>
      </c>
      <c r="AE322" s="11">
        <f t="shared" si="73"/>
        <v>776</v>
      </c>
      <c r="AF322" s="11">
        <f t="shared" si="74"/>
        <v>7</v>
      </c>
      <c r="AG322" s="11">
        <f t="shared" si="67"/>
        <v>644.71428571428567</v>
      </c>
      <c r="AH322" s="11">
        <f t="shared" si="68"/>
        <v>11.285714285714286</v>
      </c>
      <c r="AI322" s="6">
        <f t="shared" si="69"/>
        <v>1624.9783494852454</v>
      </c>
      <c r="AJ322" s="6">
        <f t="shared" si="75"/>
        <v>11624.978349485245</v>
      </c>
      <c r="AK322" s="6">
        <f t="shared" si="70"/>
        <v>45.288093850238511</v>
      </c>
      <c r="AL322" s="6">
        <f t="shared" si="76"/>
        <v>295.28809385023851</v>
      </c>
      <c r="AM322" s="2"/>
      <c r="AN322" s="2"/>
      <c r="AO322" s="2"/>
      <c r="AP322" s="2"/>
      <c r="AQ322" s="30">
        <f t="shared" si="71"/>
        <v>44118</v>
      </c>
    </row>
    <row r="323" spans="1:43">
      <c r="A323">
        <f>Calcs!A373</f>
        <v>350</v>
      </c>
      <c r="B323" s="30">
        <f>Calcs!B373</f>
        <v>44119</v>
      </c>
      <c r="C323" s="6">
        <f>MAX(1,Calcs!AM373)</f>
        <v>9983.5244999981223</v>
      </c>
      <c r="D323" s="6">
        <f>MAX(1,Calcs!BA373)</f>
        <v>698.3015304649598</v>
      </c>
      <c r="E323" s="6">
        <f>MAX(1,Calcs!BB373)</f>
        <v>316349.30472466932</v>
      </c>
      <c r="F323" s="6">
        <f>MAX(1,Calcs!AZ373)</f>
        <v>102542.38735040488</v>
      </c>
      <c r="G323" s="6">
        <f t="shared" si="65"/>
        <v>102542.38735040488</v>
      </c>
      <c r="H323" s="6">
        <f>MAX(1,Calcs!AP373)</f>
        <v>9.5438126921964272</v>
      </c>
      <c r="I323" s="6">
        <f>MAX(1,Calcs!AO373)</f>
        <v>2451.3951736463805</v>
      </c>
      <c r="J323" s="6">
        <f t="shared" si="66"/>
        <v>2451.3951736463805</v>
      </c>
      <c r="K323" s="6">
        <f>MAX(1,Calcs!BE373)</f>
        <v>1</v>
      </c>
      <c r="L323" s="6">
        <f>MAX(1,Calcs!BF373)</f>
        <v>1</v>
      </c>
      <c r="M323" s="33">
        <f>Calcs!G373</f>
        <v>1.2</v>
      </c>
      <c r="N323" s="180">
        <f>Calcs!BI373</f>
        <v>0.95813326113698538</v>
      </c>
      <c r="O323" s="33">
        <f t="shared" si="72"/>
        <v>1.1497599133643823</v>
      </c>
      <c r="P323" s="33"/>
      <c r="Q323" s="33"/>
      <c r="R323" s="33"/>
      <c r="S323" s="30">
        <f t="shared" si="64"/>
        <v>44119</v>
      </c>
      <c r="T323" s="215">
        <v>770</v>
      </c>
      <c r="U323" s="215">
        <v>7</v>
      </c>
      <c r="V323" s="6"/>
      <c r="W323" s="6"/>
      <c r="X323" s="6"/>
      <c r="Y323" s="6"/>
      <c r="Z323" s="11">
        <f t="shared" si="77"/>
        <v>100948</v>
      </c>
      <c r="AA323" s="11"/>
      <c r="AB323" s="11"/>
      <c r="AC323" s="11"/>
      <c r="AD323" s="11">
        <f t="shared" si="78"/>
        <v>2403</v>
      </c>
      <c r="AE323" s="11">
        <f t="shared" si="73"/>
        <v>770</v>
      </c>
      <c r="AF323" s="11">
        <f t="shared" si="74"/>
        <v>7</v>
      </c>
      <c r="AG323" s="11">
        <f t="shared" si="67"/>
        <v>650.14285714285711</v>
      </c>
      <c r="AH323" s="11">
        <f t="shared" si="68"/>
        <v>10.714285714285714</v>
      </c>
      <c r="AI323" s="6">
        <f t="shared" si="69"/>
        <v>1594.3873504048825</v>
      </c>
      <c r="AJ323" s="6">
        <f t="shared" si="75"/>
        <v>11594.387350404882</v>
      </c>
      <c r="AK323" s="6">
        <f t="shared" si="70"/>
        <v>48.395173646380499</v>
      </c>
      <c r="AL323" s="6">
        <f t="shared" si="76"/>
        <v>298.3951736463805</v>
      </c>
      <c r="AM323" s="2"/>
      <c r="AN323" s="2"/>
      <c r="AO323" s="2"/>
      <c r="AP323" s="2"/>
      <c r="AQ323" s="30">
        <f t="shared" si="71"/>
        <v>44119</v>
      </c>
    </row>
    <row r="324" spans="1:43">
      <c r="A324">
        <f>Calcs!A374</f>
        <v>351</v>
      </c>
      <c r="B324" s="30">
        <f>Calcs!B374</f>
        <v>44120</v>
      </c>
      <c r="C324" s="6">
        <f>MAX(1,Calcs!AM374)</f>
        <v>10177.315762172751</v>
      </c>
      <c r="D324" s="6">
        <f>MAX(1,Calcs!BA374)</f>
        <v>711.92485814077168</v>
      </c>
      <c r="E324" s="6">
        <f>MAX(1,Calcs!BB374)</f>
        <v>317812.8657780189</v>
      </c>
      <c r="F324" s="6">
        <f>MAX(1,Calcs!AZ374)</f>
        <v>103296.16291257714</v>
      </c>
      <c r="G324" s="6">
        <f t="shared" si="65"/>
        <v>103296.16291257714</v>
      </c>
      <c r="H324" s="6">
        <f>MAX(1,Calcs!AP374)</f>
        <v>9.7304696078052597</v>
      </c>
      <c r="I324" s="6">
        <f>MAX(1,Calcs!AO374)</f>
        <v>2461.6991831453934</v>
      </c>
      <c r="J324" s="6">
        <f t="shared" si="66"/>
        <v>2461.6991831453934</v>
      </c>
      <c r="K324" s="6">
        <f>MAX(1,Calcs!BE374)</f>
        <v>1</v>
      </c>
      <c r="L324" s="6">
        <f>MAX(1,Calcs!BF374)</f>
        <v>1</v>
      </c>
      <c r="M324" s="33">
        <f>Calcs!G374</f>
        <v>1.2</v>
      </c>
      <c r="N324" s="180">
        <f>Calcs!BI374</f>
        <v>0.95793937237232685</v>
      </c>
      <c r="O324" s="33">
        <f t="shared" si="72"/>
        <v>1.1495272468467921</v>
      </c>
      <c r="P324" s="33"/>
      <c r="Q324" s="33"/>
      <c r="R324" s="33"/>
      <c r="S324" s="30">
        <f t="shared" si="64"/>
        <v>44120</v>
      </c>
      <c r="T324" s="215">
        <v>670</v>
      </c>
      <c r="U324" s="215">
        <v>4</v>
      </c>
      <c r="V324" s="6"/>
      <c r="W324" s="6"/>
      <c r="X324" s="6"/>
      <c r="Y324" s="6"/>
      <c r="Z324" s="11">
        <f t="shared" si="77"/>
        <v>101618</v>
      </c>
      <c r="AA324" s="11"/>
      <c r="AB324" s="11"/>
      <c r="AC324" s="11"/>
      <c r="AD324" s="11">
        <f t="shared" si="78"/>
        <v>2407</v>
      </c>
      <c r="AE324" s="11">
        <f t="shared" si="73"/>
        <v>670</v>
      </c>
      <c r="AF324" s="11">
        <f t="shared" si="74"/>
        <v>4</v>
      </c>
      <c r="AG324" s="11">
        <f t="shared" si="67"/>
        <v>644.85714285714289</v>
      </c>
      <c r="AH324" s="11">
        <f t="shared" si="68"/>
        <v>10</v>
      </c>
      <c r="AI324" s="6">
        <f t="shared" si="69"/>
        <v>1678.1629125771433</v>
      </c>
      <c r="AJ324" s="6">
        <f t="shared" si="75"/>
        <v>11678.162912577143</v>
      </c>
      <c r="AK324" s="6">
        <f t="shared" si="70"/>
        <v>54.699183145393363</v>
      </c>
      <c r="AL324" s="6">
        <f t="shared" si="76"/>
        <v>304.69918314539336</v>
      </c>
      <c r="AM324" s="2"/>
      <c r="AN324" s="2"/>
      <c r="AO324" s="2"/>
      <c r="AP324" s="2"/>
      <c r="AQ324" s="30">
        <f t="shared" si="71"/>
        <v>44120</v>
      </c>
    </row>
    <row r="325" spans="1:43">
      <c r="A325">
        <f>Calcs!A375</f>
        <v>352</v>
      </c>
      <c r="B325" s="30">
        <f>Calcs!B375</f>
        <v>44121</v>
      </c>
      <c r="C325" s="6">
        <f>MAX(1,Calcs!AM375)</f>
        <v>10374.573619817063</v>
      </c>
      <c r="D325" s="6">
        <f>MAX(1,Calcs!BA375)</f>
        <v>725.79580230272302</v>
      </c>
      <c r="E325" s="6">
        <f>MAX(1,Calcs!BB375)</f>
        <v>319304.64821626694</v>
      </c>
      <c r="F325" s="6">
        <f>MAX(1,Calcs!AZ375)</f>
        <v>104064.56381587665</v>
      </c>
      <c r="G325" s="6">
        <f t="shared" si="65"/>
        <v>104064.56381587665</v>
      </c>
      <c r="H325" s="6">
        <f>MAX(1,Calcs!AP375)</f>
        <v>9.9205290772924855</v>
      </c>
      <c r="I325" s="6">
        <f>MAX(1,Calcs!AO375)</f>
        <v>2472.2036623395825</v>
      </c>
      <c r="J325" s="6">
        <f t="shared" si="66"/>
        <v>2472.2036623395825</v>
      </c>
      <c r="K325" s="6">
        <f>MAX(1,Calcs!BE375)</f>
        <v>1</v>
      </c>
      <c r="L325" s="6">
        <f>MAX(1,Calcs!BF375)</f>
        <v>1</v>
      </c>
      <c r="M325" s="33">
        <f>Calcs!G375</f>
        <v>1.2</v>
      </c>
      <c r="N325" s="180">
        <f>Calcs!BI375</f>
        <v>0.95774174459097128</v>
      </c>
      <c r="O325" s="33">
        <f t="shared" si="72"/>
        <v>1.1492900935091654</v>
      </c>
      <c r="P325" s="33"/>
      <c r="Q325" s="33"/>
      <c r="R325" s="33"/>
      <c r="S325" s="30">
        <f t="shared" si="64"/>
        <v>44121</v>
      </c>
      <c r="T325" s="215">
        <v>410</v>
      </c>
      <c r="U325" s="215">
        <v>7</v>
      </c>
      <c r="V325" s="6"/>
      <c r="W325" s="6"/>
      <c r="X325" s="6"/>
      <c r="Y325" s="6"/>
      <c r="Z325" s="11">
        <f t="shared" si="77"/>
        <v>102028</v>
      </c>
      <c r="AA325" s="11"/>
      <c r="AB325" s="11"/>
      <c r="AC325" s="11"/>
      <c r="AD325" s="11">
        <f t="shared" si="78"/>
        <v>2414</v>
      </c>
      <c r="AE325" s="11">
        <f t="shared" si="73"/>
        <v>410</v>
      </c>
      <c r="AF325" s="11">
        <f t="shared" si="74"/>
        <v>7</v>
      </c>
      <c r="AG325" s="11">
        <f t="shared" si="67"/>
        <v>648.14285714285711</v>
      </c>
      <c r="AH325" s="11">
        <f t="shared" si="68"/>
        <v>9.8571428571428577</v>
      </c>
      <c r="AI325" s="6">
        <f t="shared" si="69"/>
        <v>2036.5638158766524</v>
      </c>
      <c r="AJ325" s="6">
        <f t="shared" si="75"/>
        <v>12036.563815876652</v>
      </c>
      <c r="AK325" s="6">
        <f t="shared" si="70"/>
        <v>58.203662339582479</v>
      </c>
      <c r="AL325" s="6">
        <f t="shared" si="76"/>
        <v>308.20366233958248</v>
      </c>
      <c r="AM325" s="2"/>
      <c r="AN325" s="2"/>
      <c r="AO325" s="2"/>
      <c r="AP325" s="2"/>
      <c r="AQ325" s="30">
        <f t="shared" si="71"/>
        <v>44121</v>
      </c>
    </row>
    <row r="326" spans="1:43">
      <c r="A326">
        <f>Calcs!A376</f>
        <v>353</v>
      </c>
      <c r="B326" s="30">
        <f>Calcs!B376</f>
        <v>44122</v>
      </c>
      <c r="C326" s="6">
        <f>MAX(1,Calcs!AM376)</f>
        <v>10575.352598845257</v>
      </c>
      <c r="D326" s="6">
        <f>MAX(1,Calcs!BA376)</f>
        <v>739.91715007932055</v>
      </c>
      <c r="E326" s="6">
        <f>MAX(1,Calcs!BB376)</f>
        <v>320825.14983371709</v>
      </c>
      <c r="F326" s="6">
        <f>MAX(1,Calcs!AZ376)</f>
        <v>104847.85265716565</v>
      </c>
      <c r="G326" s="6">
        <f t="shared" si="65"/>
        <v>104847.85265716565</v>
      </c>
      <c r="H326" s="6">
        <f>MAX(1,Calcs!AP376)</f>
        <v>10.114054369213136</v>
      </c>
      <c r="I326" s="6">
        <f>MAX(1,Calcs!AO376)</f>
        <v>2482.9122217509248</v>
      </c>
      <c r="J326" s="6">
        <f t="shared" si="66"/>
        <v>2482.9122217509248</v>
      </c>
      <c r="K326" s="6">
        <f>MAX(1,Calcs!BE376)</f>
        <v>1</v>
      </c>
      <c r="L326" s="6">
        <f>MAX(1,Calcs!BF376)</f>
        <v>1</v>
      </c>
      <c r="M326" s="33">
        <f>Calcs!G376</f>
        <v>1.2</v>
      </c>
      <c r="N326" s="180">
        <f>Calcs!BI376</f>
        <v>0.95754031182791166</v>
      </c>
      <c r="O326" s="33">
        <f t="shared" si="72"/>
        <v>1.149048374193494</v>
      </c>
      <c r="P326" s="33"/>
      <c r="Q326" s="33"/>
      <c r="R326" s="33"/>
      <c r="S326" s="30">
        <f t="shared" ref="S326:S389" si="79">S325+1</f>
        <v>44122</v>
      </c>
      <c r="T326" s="215">
        <v>300</v>
      </c>
      <c r="U326" s="215">
        <v>11</v>
      </c>
      <c r="V326" s="6"/>
      <c r="W326" s="6"/>
      <c r="X326" s="6"/>
      <c r="Y326" s="6"/>
      <c r="Z326" s="11">
        <f t="shared" si="77"/>
        <v>102328</v>
      </c>
      <c r="AA326" s="11"/>
      <c r="AB326" s="11"/>
      <c r="AC326" s="11"/>
      <c r="AD326" s="11">
        <f t="shared" si="78"/>
        <v>2425</v>
      </c>
      <c r="AE326" s="11">
        <f t="shared" si="73"/>
        <v>300</v>
      </c>
      <c r="AF326" s="11">
        <f t="shared" si="74"/>
        <v>11</v>
      </c>
      <c r="AG326" s="11">
        <f t="shared" si="67"/>
        <v>654.71428571428567</v>
      </c>
      <c r="AH326" s="11">
        <f t="shared" si="68"/>
        <v>10.571428571428571</v>
      </c>
      <c r="AI326" s="6">
        <f t="shared" si="69"/>
        <v>2519.8526571656548</v>
      </c>
      <c r="AJ326" s="6">
        <f t="shared" si="75"/>
        <v>12519.852657165655</v>
      </c>
      <c r="AK326" s="6">
        <f t="shared" si="70"/>
        <v>57.9122217509248</v>
      </c>
      <c r="AL326" s="6">
        <f t="shared" si="76"/>
        <v>307.9122217509248</v>
      </c>
      <c r="AM326" s="2"/>
      <c r="AN326" s="2"/>
      <c r="AO326" s="2"/>
      <c r="AP326" s="2"/>
      <c r="AQ326" s="30">
        <f t="shared" si="71"/>
        <v>44122</v>
      </c>
    </row>
    <row r="327" spans="1:43">
      <c r="A327">
        <f>Calcs!A377</f>
        <v>354</v>
      </c>
      <c r="B327" s="30">
        <f>Calcs!B377</f>
        <v>44123</v>
      </c>
      <c r="C327" s="6">
        <f>MAX(1,Calcs!AM377)</f>
        <v>10779.706560285818</v>
      </c>
      <c r="D327" s="6">
        <f>MAX(1,Calcs!BA377)</f>
        <v>754.29238206285356</v>
      </c>
      <c r="E327" s="6">
        <f>MAX(1,Calcs!BB377)</f>
        <v>322374.87565715279</v>
      </c>
      <c r="F327" s="6">
        <f>MAX(1,Calcs!AZ377)</f>
        <v>105646.29482325549</v>
      </c>
      <c r="G327" s="6">
        <f t="shared" si="65"/>
        <v>105646.29482325549</v>
      </c>
      <c r="H327" s="6">
        <f>MAX(1,Calcs!AP377)</f>
        <v>10.311097108844804</v>
      </c>
      <c r="I327" s="6">
        <f>MAX(1,Calcs!AO377)</f>
        <v>2493.8285375863638</v>
      </c>
      <c r="J327" s="6">
        <f t="shared" si="66"/>
        <v>2493.8285375863638</v>
      </c>
      <c r="K327" s="6">
        <f>MAX(1,Calcs!BE377)</f>
        <v>1</v>
      </c>
      <c r="L327" s="6">
        <f>MAX(1,Calcs!BF377)</f>
        <v>1</v>
      </c>
      <c r="M327" s="33">
        <f>Calcs!G377</f>
        <v>1.2</v>
      </c>
      <c r="N327" s="180">
        <f>Calcs!BI377</f>
        <v>0.95733500716049769</v>
      </c>
      <c r="O327" s="33">
        <f t="shared" si="72"/>
        <v>1.1488020085925972</v>
      </c>
      <c r="P327" s="33"/>
      <c r="Q327" s="33"/>
      <c r="R327" s="33"/>
      <c r="S327" s="30">
        <f t="shared" si="79"/>
        <v>44123</v>
      </c>
      <c r="T327" s="215">
        <v>922</v>
      </c>
      <c r="U327" s="215">
        <v>13</v>
      </c>
      <c r="V327" s="6"/>
      <c r="W327" s="6"/>
      <c r="X327" s="6"/>
      <c r="Y327" s="6"/>
      <c r="Z327" s="11">
        <f t="shared" si="77"/>
        <v>103250</v>
      </c>
      <c r="AA327" s="11"/>
      <c r="AB327" s="11"/>
      <c r="AC327" s="11"/>
      <c r="AD327" s="11">
        <f t="shared" si="78"/>
        <v>2438</v>
      </c>
      <c r="AE327" s="11">
        <f t="shared" si="73"/>
        <v>922</v>
      </c>
      <c r="AF327" s="11">
        <f t="shared" si="74"/>
        <v>13</v>
      </c>
      <c r="AG327" s="11">
        <f t="shared" si="67"/>
        <v>661.85714285714289</v>
      </c>
      <c r="AH327" s="11">
        <f t="shared" si="68"/>
        <v>8.7142857142857135</v>
      </c>
      <c r="AI327" s="6">
        <f t="shared" si="69"/>
        <v>2396.2948232554918</v>
      </c>
      <c r="AJ327" s="6">
        <f t="shared" si="75"/>
        <v>12396.294823255492</v>
      </c>
      <c r="AK327" s="6">
        <f t="shared" si="70"/>
        <v>55.828537586363836</v>
      </c>
      <c r="AL327" s="6">
        <f t="shared" si="76"/>
        <v>305.82853758636384</v>
      </c>
      <c r="AM327" s="2"/>
      <c r="AN327" s="2"/>
      <c r="AO327" s="2"/>
      <c r="AP327" s="2"/>
      <c r="AQ327" s="30">
        <f t="shared" si="71"/>
        <v>44123</v>
      </c>
    </row>
    <row r="328" spans="1:43">
      <c r="A328">
        <f>Calcs!A378</f>
        <v>355</v>
      </c>
      <c r="B328" s="30">
        <f>Calcs!B378</f>
        <v>44124</v>
      </c>
      <c r="C328" s="6">
        <f>MAX(1,Calcs!AM378)</f>
        <v>11114.626529422538</v>
      </c>
      <c r="D328" s="6">
        <f>MAX(1,Calcs!BA378)</f>
        <v>768.92535861339172</v>
      </c>
      <c r="E328" s="6">
        <f>MAX(1,Calcs!BB378)</f>
        <v>324081.27707288752</v>
      </c>
      <c r="F328" s="6">
        <f>MAX(1,Calcs!AZ378)</f>
        <v>106460.15923155533</v>
      </c>
      <c r="G328" s="6">
        <f t="shared" si="65"/>
        <v>106460.15923155533</v>
      </c>
      <c r="H328" s="6">
        <f>MAX(1,Calcs!AP378)</f>
        <v>10.511696164406723</v>
      </c>
      <c r="I328" s="6">
        <f>MAX(1,Calcs!AO378)</f>
        <v>2504.9563399990429</v>
      </c>
      <c r="J328" s="6">
        <f t="shared" si="66"/>
        <v>2504.9563399990429</v>
      </c>
      <c r="K328" s="6">
        <f>MAX(1,Calcs!BE378)</f>
        <v>1</v>
      </c>
      <c r="L328" s="6">
        <f>MAX(1,Calcs!BF378)</f>
        <v>1</v>
      </c>
      <c r="M328" s="33">
        <f>Calcs!G378</f>
        <v>1.38</v>
      </c>
      <c r="N328" s="180">
        <f>Calcs!BI378</f>
        <v>0.9571088318351314</v>
      </c>
      <c r="O328" s="33">
        <f t="shared" si="72"/>
        <v>1.3208101879324812</v>
      </c>
      <c r="P328" s="33"/>
      <c r="Q328" s="33"/>
      <c r="R328" s="33"/>
      <c r="S328" s="30">
        <f t="shared" si="79"/>
        <v>44124</v>
      </c>
      <c r="T328" s="215">
        <v>926</v>
      </c>
      <c r="U328" s="215">
        <v>15</v>
      </c>
      <c r="V328" s="6"/>
      <c r="W328" s="6"/>
      <c r="X328" s="6"/>
      <c r="Y328" s="6"/>
      <c r="Z328" s="11">
        <f t="shared" si="77"/>
        <v>104176</v>
      </c>
      <c r="AA328" s="11"/>
      <c r="AB328" s="11"/>
      <c r="AC328" s="11"/>
      <c r="AD328" s="11">
        <f t="shared" si="78"/>
        <v>2453</v>
      </c>
      <c r="AE328" s="11">
        <f t="shared" si="73"/>
        <v>926</v>
      </c>
      <c r="AF328" s="11">
        <f t="shared" si="74"/>
        <v>15</v>
      </c>
      <c r="AG328" s="11">
        <f t="shared" si="67"/>
        <v>682</v>
      </c>
      <c r="AH328" s="11">
        <f t="shared" si="68"/>
        <v>9.1428571428571423</v>
      </c>
      <c r="AI328" s="6">
        <f t="shared" si="69"/>
        <v>2284.159231555328</v>
      </c>
      <c r="AJ328" s="6">
        <f t="shared" si="75"/>
        <v>12284.159231555328</v>
      </c>
      <c r="AK328" s="6">
        <f t="shared" si="70"/>
        <v>51.956339999042939</v>
      </c>
      <c r="AL328" s="6">
        <f t="shared" si="76"/>
        <v>301.95633999904294</v>
      </c>
      <c r="AM328" s="2"/>
      <c r="AN328" s="2"/>
      <c r="AO328" s="2"/>
      <c r="AP328" s="2"/>
      <c r="AQ328" s="30">
        <f t="shared" si="71"/>
        <v>44124</v>
      </c>
    </row>
    <row r="329" spans="1:43">
      <c r="A329">
        <f>Calcs!A379</f>
        <v>356</v>
      </c>
      <c r="B329" s="30">
        <f>Calcs!B379</f>
        <v>44125</v>
      </c>
      <c r="C329" s="6">
        <f>MAX(1,Calcs!AM379)</f>
        <v>11476.831173835755</v>
      </c>
      <c r="D329" s="6">
        <f>MAX(1,Calcs!BA379)</f>
        <v>783.82005507867348</v>
      </c>
      <c r="E329" s="6">
        <f>MAX(1,Calcs!BB379)</f>
        <v>325841.54464665364</v>
      </c>
      <c r="F329" s="6">
        <f>MAX(1,Calcs!AZ379)</f>
        <v>107289.71873503596</v>
      </c>
      <c r="G329" s="6">
        <f t="shared" si="65"/>
        <v>107289.71873503596</v>
      </c>
      <c r="H329" s="6">
        <f>MAX(1,Calcs!AP379)</f>
        <v>10.715900592592984</v>
      </c>
      <c r="I329" s="6">
        <f>MAX(1,Calcs!AO379)</f>
        <v>2516.2993979983894</v>
      </c>
      <c r="J329" s="6">
        <f t="shared" si="66"/>
        <v>2516.2993979983894</v>
      </c>
      <c r="K329" s="6">
        <f>MAX(1,Calcs!BE379)</f>
        <v>1</v>
      </c>
      <c r="L329" s="6">
        <f>MAX(1,Calcs!BF379)</f>
        <v>1</v>
      </c>
      <c r="M329" s="33">
        <f>Calcs!G379</f>
        <v>1.38</v>
      </c>
      <c r="N329" s="180">
        <f>Calcs!BI379</f>
        <v>0.95687549874597322</v>
      </c>
      <c r="O329" s="33">
        <f t="shared" si="72"/>
        <v>1.320488188269443</v>
      </c>
      <c r="P329" s="33"/>
      <c r="Q329" s="33"/>
      <c r="R329" s="33"/>
      <c r="S329" s="30">
        <f t="shared" si="79"/>
        <v>44125</v>
      </c>
      <c r="T329" s="215">
        <v>789</v>
      </c>
      <c r="U329" s="215">
        <v>6</v>
      </c>
      <c r="V329" s="6"/>
      <c r="W329" s="6"/>
      <c r="X329" s="6"/>
      <c r="Y329" s="6"/>
      <c r="Z329" s="11">
        <f t="shared" si="77"/>
        <v>104965</v>
      </c>
      <c r="AA329" s="11"/>
      <c r="AB329" s="11"/>
      <c r="AC329" s="11"/>
      <c r="AD329" s="11">
        <f t="shared" si="78"/>
        <v>2459</v>
      </c>
      <c r="AE329" s="11">
        <f t="shared" si="73"/>
        <v>789</v>
      </c>
      <c r="AF329" s="11">
        <f t="shared" si="74"/>
        <v>6</v>
      </c>
      <c r="AG329" s="11">
        <f t="shared" si="67"/>
        <v>683.85714285714289</v>
      </c>
      <c r="AH329" s="11">
        <f t="shared" si="68"/>
        <v>9</v>
      </c>
      <c r="AI329" s="6">
        <f t="shared" si="69"/>
        <v>2324.71873503596</v>
      </c>
      <c r="AJ329" s="6">
        <f t="shared" si="75"/>
        <v>12324.71873503596</v>
      </c>
      <c r="AK329" s="6">
        <f t="shared" si="70"/>
        <v>57.299397998389395</v>
      </c>
      <c r="AL329" s="6">
        <f t="shared" si="76"/>
        <v>307.2993979983894</v>
      </c>
      <c r="AM329" s="2"/>
      <c r="AN329" s="2"/>
      <c r="AO329" s="2"/>
      <c r="AP329" s="2"/>
      <c r="AQ329" s="30">
        <f t="shared" si="71"/>
        <v>44125</v>
      </c>
    </row>
    <row r="330" spans="1:43">
      <c r="A330">
        <f>Calcs!A380</f>
        <v>357</v>
      </c>
      <c r="B330" s="30">
        <f>Calcs!B380</f>
        <v>44126</v>
      </c>
      <c r="C330" s="6">
        <f>MAX(1,Calcs!AM380)</f>
        <v>11870.344772433922</v>
      </c>
      <c r="D330" s="6">
        <f>MAX(1,Calcs!BA380)</f>
        <v>798.98041287759509</v>
      </c>
      <c r="E330" s="6">
        <f>MAX(1,Calcs!BB380)</f>
        <v>327660.1780880139</v>
      </c>
      <c r="F330" s="6">
        <f>MAX(1,Calcs!AZ380)</f>
        <v>108135.25024054805</v>
      </c>
      <c r="G330" s="6">
        <f t="shared" si="65"/>
        <v>108135.25024054805</v>
      </c>
      <c r="H330" s="6">
        <f>MAX(1,Calcs!AP380)</f>
        <v>10.923765239067247</v>
      </c>
      <c r="I330" s="6">
        <f>MAX(1,Calcs!AO380)</f>
        <v>2527.8615303198512</v>
      </c>
      <c r="J330" s="6">
        <f t="shared" si="66"/>
        <v>2527.8615303198512</v>
      </c>
      <c r="K330" s="6">
        <f>MAX(1,Calcs!BE380)</f>
        <v>1</v>
      </c>
      <c r="L330" s="6">
        <f>MAX(1,Calcs!BF380)</f>
        <v>1</v>
      </c>
      <c r="M330" s="33">
        <f>Calcs!G380</f>
        <v>1.38</v>
      </c>
      <c r="N330" s="180">
        <f>Calcs!BI380</f>
        <v>0.95663440816412837</v>
      </c>
      <c r="O330" s="33">
        <f t="shared" si="72"/>
        <v>1.320155483266497</v>
      </c>
      <c r="P330" s="33"/>
      <c r="Q330" s="33"/>
      <c r="R330" s="33"/>
      <c r="S330" s="30">
        <f t="shared" si="79"/>
        <v>44126</v>
      </c>
      <c r="T330" s="215">
        <v>857</v>
      </c>
      <c r="U330" s="215">
        <v>14</v>
      </c>
      <c r="V330" s="6"/>
      <c r="W330" s="6"/>
      <c r="X330" s="6"/>
      <c r="Y330" s="6"/>
      <c r="Z330" s="11">
        <f t="shared" si="77"/>
        <v>105822</v>
      </c>
      <c r="AA330" s="11"/>
      <c r="AB330" s="11"/>
      <c r="AC330" s="11"/>
      <c r="AD330" s="11">
        <f t="shared" si="78"/>
        <v>2473</v>
      </c>
      <c r="AE330" s="11">
        <f t="shared" si="73"/>
        <v>857</v>
      </c>
      <c r="AF330" s="11">
        <f t="shared" si="74"/>
        <v>14</v>
      </c>
      <c r="AG330" s="11">
        <f t="shared" si="67"/>
        <v>696.28571428571433</v>
      </c>
      <c r="AH330" s="11">
        <f t="shared" si="68"/>
        <v>10</v>
      </c>
      <c r="AI330" s="6">
        <f t="shared" si="69"/>
        <v>2313.2502405480482</v>
      </c>
      <c r="AJ330" s="6">
        <f t="shared" si="75"/>
        <v>12313.250240548048</v>
      </c>
      <c r="AK330" s="6">
        <f t="shared" si="70"/>
        <v>54.861530319851227</v>
      </c>
      <c r="AL330" s="6">
        <f t="shared" si="76"/>
        <v>304.86153031985123</v>
      </c>
      <c r="AM330" s="2"/>
      <c r="AN330" s="2"/>
      <c r="AO330" s="2"/>
      <c r="AP330" s="2"/>
      <c r="AQ330" s="30">
        <f t="shared" si="71"/>
        <v>44126</v>
      </c>
    </row>
    <row r="331" spans="1:43">
      <c r="A331">
        <f>Calcs!A381</f>
        <v>358</v>
      </c>
      <c r="B331" s="30">
        <f>Calcs!B381</f>
        <v>44127</v>
      </c>
      <c r="C331" s="6">
        <f>MAX(1,Calcs!AM381)</f>
        <v>12299.854513832563</v>
      </c>
      <c r="D331" s="6">
        <f>MAX(1,Calcs!BA381)</f>
        <v>814.41025105754466</v>
      </c>
      <c r="E331" s="6">
        <f>MAX(1,Calcs!BB381)</f>
        <v>329542.34527676489</v>
      </c>
      <c r="F331" s="6">
        <f>MAX(1,Calcs!AZ381)</f>
        <v>108997.03466997996</v>
      </c>
      <c r="G331" s="6">
        <f t="shared" si="65"/>
        <v>108997.03466997996</v>
      </c>
      <c r="H331" s="6">
        <f>MAX(1,Calcs!AP381)</f>
        <v>11.135346919516776</v>
      </c>
      <c r="I331" s="6">
        <f>MAX(1,Calcs!AO381)</f>
        <v>2539.6466115820108</v>
      </c>
      <c r="J331" s="6">
        <f t="shared" si="66"/>
        <v>2539.6466115820108</v>
      </c>
      <c r="K331" s="6">
        <f>MAX(1,Calcs!BE381)</f>
        <v>1</v>
      </c>
      <c r="L331" s="6">
        <f>MAX(1,Calcs!BF381)</f>
        <v>1</v>
      </c>
      <c r="M331" s="33">
        <f>Calcs!G381</f>
        <v>1.38</v>
      </c>
      <c r="N331" s="180">
        <f>Calcs!BI381</f>
        <v>0.95638487124278038</v>
      </c>
      <c r="O331" s="33">
        <f t="shared" si="72"/>
        <v>1.3198111223150368</v>
      </c>
      <c r="P331" s="33"/>
      <c r="Q331" s="33"/>
      <c r="R331" s="33"/>
      <c r="S331" s="30">
        <f t="shared" si="79"/>
        <v>44127</v>
      </c>
      <c r="T331" s="215">
        <v>841</v>
      </c>
      <c r="U331" s="215">
        <v>16</v>
      </c>
      <c r="V331" s="6"/>
      <c r="W331" s="6"/>
      <c r="X331" s="6"/>
      <c r="Y331" s="6"/>
      <c r="Z331" s="11">
        <f t="shared" si="77"/>
        <v>106663</v>
      </c>
      <c r="AA331" s="11"/>
      <c r="AB331" s="11"/>
      <c r="AC331" s="11"/>
      <c r="AD331" s="11">
        <f t="shared" si="78"/>
        <v>2489</v>
      </c>
      <c r="AE331" s="11">
        <f t="shared" si="73"/>
        <v>841</v>
      </c>
      <c r="AF331" s="11">
        <f t="shared" si="74"/>
        <v>16</v>
      </c>
      <c r="AG331" s="11">
        <f t="shared" si="67"/>
        <v>720.71428571428567</v>
      </c>
      <c r="AH331" s="11">
        <f t="shared" si="68"/>
        <v>11.714285714285714</v>
      </c>
      <c r="AI331" s="6">
        <f t="shared" si="69"/>
        <v>2334.0346699799557</v>
      </c>
      <c r="AJ331" s="6">
        <f t="shared" si="75"/>
        <v>12334.034669979956</v>
      </c>
      <c r="AK331" s="6">
        <f t="shared" si="70"/>
        <v>50.646611582010792</v>
      </c>
      <c r="AL331" s="6">
        <f t="shared" si="76"/>
        <v>300.64661158201079</v>
      </c>
      <c r="AM331" s="2"/>
      <c r="AN331" s="2"/>
      <c r="AO331" s="2"/>
      <c r="AP331" s="2"/>
      <c r="AQ331" s="30">
        <f t="shared" si="71"/>
        <v>44127</v>
      </c>
    </row>
    <row r="332" spans="1:43">
      <c r="A332">
        <f>Calcs!A382</f>
        <v>359</v>
      </c>
      <c r="B332" s="30">
        <f>Calcs!B382</f>
        <v>44128</v>
      </c>
      <c r="C332" s="6">
        <f>MAX(1,Calcs!AM382)</f>
        <v>12770.819061162252</v>
      </c>
      <c r="D332" s="6">
        <f>MAX(1,Calcs!BA382)</f>
        <v>839.97829135322536</v>
      </c>
      <c r="E332" s="6">
        <f>MAX(1,Calcs!BB382)</f>
        <v>331493.99202834762</v>
      </c>
      <c r="F332" s="6">
        <f>MAX(1,Calcs!AZ382)</f>
        <v>109944.41185534923</v>
      </c>
      <c r="G332" s="6">
        <f t="shared" si="65"/>
        <v>109944.41185534923</v>
      </c>
      <c r="H332" s="6">
        <f>MAX(1,Calcs!AP382)</f>
        <v>11.350701717183515</v>
      </c>
      <c r="I332" s="6">
        <f>MAX(1,Calcs!AO382)</f>
        <v>2551.6585743598671</v>
      </c>
      <c r="J332" s="6">
        <f t="shared" si="66"/>
        <v>2551.6585743598671</v>
      </c>
      <c r="K332" s="6">
        <f>MAX(1,Calcs!BE382)</f>
        <v>1</v>
      </c>
      <c r="L332" s="6">
        <f>MAX(1,Calcs!BF382)</f>
        <v>1</v>
      </c>
      <c r="M332" s="33">
        <f>Calcs!G382</f>
        <v>1.38</v>
      </c>
      <c r="N332" s="180">
        <f>Calcs!BI382</f>
        <v>0.9561260953761449</v>
      </c>
      <c r="O332" s="33">
        <f t="shared" si="72"/>
        <v>1.3194540116190798</v>
      </c>
      <c r="P332" s="33"/>
      <c r="Q332" s="33"/>
      <c r="R332" s="33"/>
      <c r="S332" s="30">
        <f t="shared" si="79"/>
        <v>44128</v>
      </c>
      <c r="T332" s="215">
        <v>594</v>
      </c>
      <c r="U332" s="215">
        <v>11</v>
      </c>
      <c r="V332" s="6"/>
      <c r="W332" s="6"/>
      <c r="X332" s="6"/>
      <c r="Y332" s="6"/>
      <c r="Z332" s="11">
        <f t="shared" si="77"/>
        <v>107257</v>
      </c>
      <c r="AA332" s="11"/>
      <c r="AB332" s="11"/>
      <c r="AC332" s="11"/>
      <c r="AD332" s="11">
        <f t="shared" si="78"/>
        <v>2500</v>
      </c>
      <c r="AE332" s="11">
        <f t="shared" si="73"/>
        <v>594</v>
      </c>
      <c r="AF332" s="11">
        <f t="shared" si="74"/>
        <v>11</v>
      </c>
      <c r="AG332" s="11">
        <f t="shared" si="67"/>
        <v>747</v>
      </c>
      <c r="AH332" s="11">
        <f t="shared" si="68"/>
        <v>12.285714285714286</v>
      </c>
      <c r="AI332" s="6">
        <f t="shared" si="69"/>
        <v>2687.4118553492299</v>
      </c>
      <c r="AJ332" s="6">
        <f t="shared" si="75"/>
        <v>12687.41185534923</v>
      </c>
      <c r="AK332" s="6">
        <f t="shared" si="70"/>
        <v>51.658574359867089</v>
      </c>
      <c r="AL332" s="6">
        <f t="shared" si="76"/>
        <v>301.65857435986709</v>
      </c>
      <c r="AM332" s="2"/>
      <c r="AN332" s="2"/>
      <c r="AO332" s="2"/>
      <c r="AP332" s="2"/>
      <c r="AQ332" s="30">
        <f t="shared" si="71"/>
        <v>44128</v>
      </c>
    </row>
    <row r="333" spans="1:43">
      <c r="A333">
        <f>Calcs!A383</f>
        <v>360</v>
      </c>
      <c r="B333" s="30">
        <f>Calcs!B383</f>
        <v>44129</v>
      </c>
      <c r="C333" s="6">
        <f>MAX(1,Calcs!AM383)</f>
        <v>13289.595633106892</v>
      </c>
      <c r="D333" s="6">
        <f>MAX(1,Calcs!BA383)</f>
        <v>867.65816843081222</v>
      </c>
      <c r="E333" s="6">
        <f>MAX(1,Calcs!BB383)</f>
        <v>333521.96987557359</v>
      </c>
      <c r="F333" s="6">
        <f>MAX(1,Calcs!AZ383)</f>
        <v>110921.45983618134</v>
      </c>
      <c r="G333" s="6">
        <f t="shared" si="65"/>
        <v>110921.45983618134</v>
      </c>
      <c r="H333" s="6">
        <f>MAX(1,Calcs!AP383)</f>
        <v>11.5698838020121</v>
      </c>
      <c r="I333" s="6">
        <f>MAX(1,Calcs!AO383)</f>
        <v>2563.9014083650095</v>
      </c>
      <c r="J333" s="6">
        <f t="shared" si="66"/>
        <v>2563.9014083650095</v>
      </c>
      <c r="K333" s="6">
        <f>MAX(1,Calcs!BE383)</f>
        <v>1</v>
      </c>
      <c r="L333" s="6">
        <f>MAX(1,Calcs!BF383)</f>
        <v>1</v>
      </c>
      <c r="M333" s="33">
        <f>Calcs!G383</f>
        <v>1.38</v>
      </c>
      <c r="N333" s="180">
        <f>Calcs!BI383</f>
        <v>0.95585716715486524</v>
      </c>
      <c r="O333" s="33">
        <f t="shared" si="72"/>
        <v>1.319082890673714</v>
      </c>
      <c r="P333" s="33"/>
      <c r="Q333" s="33"/>
      <c r="R333" s="33"/>
      <c r="S333" s="30">
        <f t="shared" si="79"/>
        <v>44129</v>
      </c>
      <c r="T333" s="215">
        <v>352</v>
      </c>
      <c r="U333" s="215">
        <v>10</v>
      </c>
      <c r="V333" s="6"/>
      <c r="W333" s="6"/>
      <c r="X333" s="6"/>
      <c r="Y333" s="6"/>
      <c r="Z333" s="11">
        <f t="shared" si="77"/>
        <v>107609</v>
      </c>
      <c r="AA333" s="11"/>
      <c r="AB333" s="11"/>
      <c r="AC333" s="11"/>
      <c r="AD333" s="11">
        <f t="shared" si="78"/>
        <v>2510</v>
      </c>
      <c r="AE333" s="11">
        <f t="shared" si="73"/>
        <v>352</v>
      </c>
      <c r="AF333" s="11">
        <f t="shared" si="74"/>
        <v>10</v>
      </c>
      <c r="AG333" s="11">
        <f t="shared" si="67"/>
        <v>754.42857142857144</v>
      </c>
      <c r="AH333" s="11">
        <f t="shared" si="68"/>
        <v>12.142857142857142</v>
      </c>
      <c r="AI333" s="6">
        <f t="shared" si="69"/>
        <v>3312.4598361813405</v>
      </c>
      <c r="AJ333" s="6">
        <f t="shared" si="75"/>
        <v>13312.459836181341</v>
      </c>
      <c r="AK333" s="6">
        <f t="shared" si="70"/>
        <v>53.901408365009502</v>
      </c>
      <c r="AL333" s="6">
        <f t="shared" si="76"/>
        <v>303.9014083650095</v>
      </c>
      <c r="AM333" s="2"/>
      <c r="AN333" s="2"/>
      <c r="AO333" s="2"/>
      <c r="AP333" s="2"/>
      <c r="AQ333" s="30">
        <f t="shared" si="71"/>
        <v>44129</v>
      </c>
    </row>
    <row r="334" spans="1:43">
      <c r="A334">
        <f>Calcs!A384</f>
        <v>361</v>
      </c>
      <c r="B334" s="30">
        <f>Calcs!B384</f>
        <v>44130</v>
      </c>
      <c r="C334" s="6">
        <f>MAX(1,Calcs!AM384)</f>
        <v>13864.804083902369</v>
      </c>
      <c r="D334" s="6">
        <f>MAX(1,Calcs!BA384)</f>
        <v>897.76258508083163</v>
      </c>
      <c r="E334" s="6">
        <f>MAX(1,Calcs!BB384)</f>
        <v>335634.18491355417</v>
      </c>
      <c r="F334" s="6">
        <f>MAX(1,Calcs!AZ384)</f>
        <v>111930.63291882131</v>
      </c>
      <c r="G334" s="6">
        <f t="shared" si="65"/>
        <v>111930.63291882131</v>
      </c>
      <c r="H334" s="6">
        <f>MAX(1,Calcs!AP384)</f>
        <v>11.619302874642147</v>
      </c>
      <c r="I334" s="6">
        <f>MAX(1,Calcs!AO384)</f>
        <v>2575.1636577088589</v>
      </c>
      <c r="J334" s="6">
        <f t="shared" si="66"/>
        <v>2575.1636577088589</v>
      </c>
      <c r="K334" s="6">
        <f>MAX(1,Calcs!BE384)</f>
        <v>1</v>
      </c>
      <c r="L334" s="6">
        <f>MAX(1,Calcs!BF384)</f>
        <v>1</v>
      </c>
      <c r="M334" s="33">
        <f>Calcs!G384</f>
        <v>1.38</v>
      </c>
      <c r="N334" s="180">
        <f>Calcs!BI384</f>
        <v>0.95557687759116849</v>
      </c>
      <c r="O334" s="33">
        <f t="shared" si="72"/>
        <v>1.3186960910758123</v>
      </c>
      <c r="P334" s="33"/>
      <c r="Q334" s="33"/>
      <c r="R334" s="33"/>
      <c r="S334" s="30">
        <f t="shared" si="79"/>
        <v>44130</v>
      </c>
      <c r="T334" s="215">
        <v>1152</v>
      </c>
      <c r="U334" s="215">
        <v>17</v>
      </c>
      <c r="V334" s="6"/>
      <c r="W334" s="6"/>
      <c r="X334" s="6"/>
      <c r="Y334" s="6"/>
      <c r="Z334" s="11">
        <f t="shared" si="77"/>
        <v>108761</v>
      </c>
      <c r="AA334" s="11"/>
      <c r="AB334" s="11"/>
      <c r="AC334" s="11"/>
      <c r="AD334" s="11">
        <f t="shared" si="78"/>
        <v>2527</v>
      </c>
      <c r="AE334" s="11">
        <f t="shared" si="73"/>
        <v>1152</v>
      </c>
      <c r="AF334" s="11">
        <f t="shared" si="74"/>
        <v>17</v>
      </c>
      <c r="AG334" s="11">
        <f t="shared" si="67"/>
        <v>787.28571428571433</v>
      </c>
      <c r="AH334" s="11">
        <f t="shared" si="68"/>
        <v>12.714285714285714</v>
      </c>
      <c r="AI334" s="6">
        <f t="shared" si="69"/>
        <v>3169.6329188213131</v>
      </c>
      <c r="AJ334" s="6">
        <f t="shared" si="75"/>
        <v>13169.632918821313</v>
      </c>
      <c r="AK334" s="6">
        <f t="shared" si="70"/>
        <v>48.163657708858864</v>
      </c>
      <c r="AL334" s="6">
        <f t="shared" si="76"/>
        <v>298.16365770885886</v>
      </c>
      <c r="AM334" s="2"/>
      <c r="AN334" s="2"/>
      <c r="AO334" s="2"/>
      <c r="AP334" s="2"/>
      <c r="AQ334" s="30">
        <f t="shared" si="71"/>
        <v>44130</v>
      </c>
    </row>
    <row r="335" spans="1:43">
      <c r="A335">
        <f>Calcs!A385</f>
        <v>362</v>
      </c>
      <c r="B335" s="30">
        <f>Calcs!B385</f>
        <v>44131</v>
      </c>
      <c r="C335" s="6">
        <f>MAX(1,Calcs!AM385)</f>
        <v>14381.070405659235</v>
      </c>
      <c r="D335" s="6">
        <f>MAX(1,Calcs!BA385)</f>
        <v>930.88779658113037</v>
      </c>
      <c r="E335" s="6">
        <f>MAX(1,Calcs!BB385)</f>
        <v>337838.96603568457</v>
      </c>
      <c r="F335" s="6">
        <f>MAX(1,Calcs!AZ385)</f>
        <v>112976.37380762324</v>
      </c>
      <c r="G335" s="6">
        <f t="shared" si="65"/>
        <v>112976.37380762324</v>
      </c>
      <c r="H335" s="6">
        <f>MAX(1,Calcs!AP385)</f>
        <v>11.689297670953172</v>
      </c>
      <c r="I335" s="6">
        <f>MAX(1,Calcs!AO385)</f>
        <v>2586.7814236957151</v>
      </c>
      <c r="J335" s="6">
        <f t="shared" si="66"/>
        <v>2586.7814236957151</v>
      </c>
      <c r="K335" s="6">
        <f>MAX(1,Calcs!BE385)</f>
        <v>1</v>
      </c>
      <c r="L335" s="6">
        <f>MAX(1,Calcs!BF385)</f>
        <v>1</v>
      </c>
      <c r="M335" s="33">
        <f>Calcs!G385</f>
        <v>1.38</v>
      </c>
      <c r="N335" s="180">
        <f>Calcs!BI385</f>
        <v>0.95528428608131966</v>
      </c>
      <c r="O335" s="33">
        <f t="shared" si="72"/>
        <v>1.318292314792221</v>
      </c>
      <c r="P335" s="33"/>
      <c r="Q335" s="33"/>
      <c r="R335" s="33"/>
      <c r="S335" s="30">
        <f t="shared" si="79"/>
        <v>44131</v>
      </c>
      <c r="T335" s="215">
        <v>1092</v>
      </c>
      <c r="U335" s="215">
        <v>18</v>
      </c>
      <c r="V335" s="6"/>
      <c r="W335" s="6"/>
      <c r="X335" s="6"/>
      <c r="Y335" s="6"/>
      <c r="Z335" s="11">
        <f t="shared" si="77"/>
        <v>109853</v>
      </c>
      <c r="AA335" s="11"/>
      <c r="AB335" s="11"/>
      <c r="AC335" s="11"/>
      <c r="AD335" s="11">
        <f t="shared" si="78"/>
        <v>2545</v>
      </c>
      <c r="AE335" s="11">
        <f t="shared" si="73"/>
        <v>1092</v>
      </c>
      <c r="AF335" s="11">
        <f t="shared" si="74"/>
        <v>18</v>
      </c>
      <c r="AG335" s="11">
        <f t="shared" si="67"/>
        <v>811</v>
      </c>
      <c r="AH335" s="11">
        <f t="shared" si="68"/>
        <v>13.142857142857142</v>
      </c>
      <c r="AI335" s="6">
        <f t="shared" si="69"/>
        <v>3123.3738076232403</v>
      </c>
      <c r="AJ335" s="6">
        <f t="shared" si="75"/>
        <v>13123.37380762324</v>
      </c>
      <c r="AK335" s="6">
        <f t="shared" si="70"/>
        <v>41.781423695715148</v>
      </c>
      <c r="AL335" s="6">
        <f t="shared" si="76"/>
        <v>291.78142369571515</v>
      </c>
      <c r="AM335" s="2"/>
      <c r="AN335" s="2"/>
      <c r="AO335" s="2"/>
      <c r="AP335" s="2"/>
      <c r="AQ335" s="30">
        <f t="shared" si="71"/>
        <v>44131</v>
      </c>
    </row>
    <row r="336" spans="1:43">
      <c r="A336">
        <f>Calcs!A386</f>
        <v>363</v>
      </c>
      <c r="B336" s="30">
        <f>Calcs!B386</f>
        <v>44132</v>
      </c>
      <c r="C336" s="6">
        <f>MAX(1,Calcs!AM386)</f>
        <v>14927.002858685035</v>
      </c>
      <c r="D336" s="6">
        <f>MAX(1,Calcs!BA386)</f>
        <v>967.26890434178597</v>
      </c>
      <c r="E336" s="6">
        <f>MAX(1,Calcs!BB386)</f>
        <v>340126.26819462643</v>
      </c>
      <c r="F336" s="6">
        <f>MAX(1,Calcs!AZ386)</f>
        <v>114060.60106542846</v>
      </c>
      <c r="G336" s="6">
        <f t="shared" si="65"/>
        <v>114060.60106542846</v>
      </c>
      <c r="H336" s="6">
        <f>MAX(1,Calcs!AP386)</f>
        <v>11.783572344329059</v>
      </c>
      <c r="I336" s="6">
        <f>MAX(1,Calcs!AO386)</f>
        <v>2598.7844044086928</v>
      </c>
      <c r="J336" s="6">
        <f t="shared" si="66"/>
        <v>2598.7844044086928</v>
      </c>
      <c r="K336" s="6">
        <f>MAX(1,Calcs!BE386)</f>
        <v>1</v>
      </c>
      <c r="L336" s="6">
        <f>MAX(1,Calcs!BF386)</f>
        <v>1</v>
      </c>
      <c r="M336" s="33">
        <f>Calcs!G386</f>
        <v>1.38</v>
      </c>
      <c r="N336" s="180">
        <f>Calcs!BI386</f>
        <v>0.9549807361131859</v>
      </c>
      <c r="O336" s="33">
        <f t="shared" si="72"/>
        <v>1.3178734158361964</v>
      </c>
      <c r="P336" s="33"/>
      <c r="Q336" s="33"/>
      <c r="R336" s="33"/>
      <c r="S336" s="30">
        <f t="shared" si="79"/>
        <v>44132</v>
      </c>
      <c r="T336" s="215">
        <v>1122</v>
      </c>
      <c r="U336" s="215">
        <v>5</v>
      </c>
      <c r="V336" s="6"/>
      <c r="W336" s="6"/>
      <c r="X336" s="6"/>
      <c r="Y336" s="6"/>
      <c r="Z336" s="11">
        <f t="shared" si="77"/>
        <v>110975</v>
      </c>
      <c r="AA336" s="11"/>
      <c r="AB336" s="11"/>
      <c r="AC336" s="11"/>
      <c r="AD336" s="11">
        <f t="shared" si="78"/>
        <v>2550</v>
      </c>
      <c r="AE336" s="11">
        <f t="shared" si="73"/>
        <v>1122</v>
      </c>
      <c r="AF336" s="11">
        <f t="shared" si="74"/>
        <v>5</v>
      </c>
      <c r="AG336" s="11">
        <f t="shared" si="67"/>
        <v>858.57142857142856</v>
      </c>
      <c r="AH336" s="11">
        <f t="shared" si="68"/>
        <v>13</v>
      </c>
      <c r="AI336" s="6">
        <f t="shared" si="69"/>
        <v>3085.6010654284619</v>
      </c>
      <c r="AJ336" s="6">
        <f t="shared" si="75"/>
        <v>13085.601065428462</v>
      </c>
      <c r="AK336" s="6">
        <f t="shared" si="70"/>
        <v>48.784404408692808</v>
      </c>
      <c r="AL336" s="6">
        <f t="shared" si="76"/>
        <v>298.78440440869281</v>
      </c>
      <c r="AM336" s="2"/>
      <c r="AN336" s="2"/>
      <c r="AO336" s="2"/>
      <c r="AP336" s="2"/>
      <c r="AQ336" s="30">
        <f t="shared" si="71"/>
        <v>44132</v>
      </c>
    </row>
    <row r="337" spans="1:43">
      <c r="A337">
        <f>Calcs!A387</f>
        <v>364</v>
      </c>
      <c r="B337" s="30">
        <f>Calcs!B387</f>
        <v>44133</v>
      </c>
      <c r="C337" s="6">
        <f>MAX(1,Calcs!AM387)</f>
        <v>15502.946874177809</v>
      </c>
      <c r="D337" s="6">
        <f>MAX(1,Calcs!BA387)</f>
        <v>1007.4070402601064</v>
      </c>
      <c r="E337" s="6">
        <f>MAX(1,Calcs!BB387)</f>
        <v>342500.804570026</v>
      </c>
      <c r="F337" s="6">
        <f>MAX(1,Calcs!AZ387)</f>
        <v>115187.09952236879</v>
      </c>
      <c r="G337" s="6">
        <f t="shared" si="65"/>
        <v>115187.09952236879</v>
      </c>
      <c r="H337" s="6">
        <f>MAX(1,Calcs!AP387)</f>
        <v>11.906453933513992</v>
      </c>
      <c r="I337" s="6">
        <f>MAX(1,Calcs!AO387)</f>
        <v>2611.2067078544492</v>
      </c>
      <c r="J337" s="6">
        <f t="shared" si="66"/>
        <v>2611.2067078544492</v>
      </c>
      <c r="K337" s="6">
        <f>MAX(1,Calcs!BE387)</f>
        <v>1</v>
      </c>
      <c r="L337" s="6">
        <f>MAX(1,Calcs!BF387)</f>
        <v>1</v>
      </c>
      <c r="M337" s="33">
        <f>Calcs!G387</f>
        <v>1.38</v>
      </c>
      <c r="N337" s="180">
        <f>Calcs!BI387</f>
        <v>0.95466560328760475</v>
      </c>
      <c r="O337" s="33">
        <f t="shared" si="72"/>
        <v>1.3174385325368945</v>
      </c>
      <c r="P337" s="33"/>
      <c r="Q337" s="33"/>
      <c r="R337" s="33"/>
      <c r="S337" s="30">
        <f t="shared" si="79"/>
        <v>44133</v>
      </c>
      <c r="T337" s="215">
        <v>1256</v>
      </c>
      <c r="U337" s="215">
        <v>17</v>
      </c>
      <c r="V337" s="6"/>
      <c r="W337" s="6"/>
      <c r="X337" s="6"/>
      <c r="Y337" s="6"/>
      <c r="Z337" s="11">
        <f t="shared" si="77"/>
        <v>112231</v>
      </c>
      <c r="AA337" s="11"/>
      <c r="AB337" s="11"/>
      <c r="AC337" s="11"/>
      <c r="AD337" s="11">
        <f t="shared" si="78"/>
        <v>2567</v>
      </c>
      <c r="AE337" s="11">
        <f t="shared" si="73"/>
        <v>1256</v>
      </c>
      <c r="AF337" s="11">
        <f t="shared" si="74"/>
        <v>17</v>
      </c>
      <c r="AG337" s="11">
        <f t="shared" si="67"/>
        <v>915.57142857142856</v>
      </c>
      <c r="AH337" s="11">
        <f t="shared" si="68"/>
        <v>13.428571428571429</v>
      </c>
      <c r="AI337" s="6">
        <f t="shared" si="69"/>
        <v>2956.0995223687933</v>
      </c>
      <c r="AJ337" s="6">
        <f t="shared" si="75"/>
        <v>12956.099522368793</v>
      </c>
      <c r="AK337" s="6">
        <f t="shared" si="70"/>
        <v>44.206707854449178</v>
      </c>
      <c r="AL337" s="6">
        <f t="shared" si="76"/>
        <v>294.20670785444918</v>
      </c>
      <c r="AM337" s="2"/>
      <c r="AN337" s="2"/>
      <c r="AO337" s="2"/>
      <c r="AP337" s="2"/>
      <c r="AQ337" s="30">
        <f t="shared" si="71"/>
        <v>44133</v>
      </c>
    </row>
    <row r="338" spans="1:43">
      <c r="A338">
        <f>Calcs!A388</f>
        <v>365</v>
      </c>
      <c r="B338" s="30">
        <f>Calcs!B388</f>
        <v>44134</v>
      </c>
      <c r="C338" s="6">
        <f>MAX(1,Calcs!AM388)</f>
        <v>16108.628419646895</v>
      </c>
      <c r="D338" s="6">
        <f>MAX(1,Calcs!BA388)</f>
        <v>1051.885939009471</v>
      </c>
      <c r="E338" s="6">
        <f>MAX(1,Calcs!BB388)</f>
        <v>344967.31549303571</v>
      </c>
      <c r="F338" s="6">
        <f>MAX(1,Calcs!AZ388)</f>
        <v>116360.23624304625</v>
      </c>
      <c r="G338" s="6">
        <f t="shared" si="65"/>
        <v>116360.23624304625</v>
      </c>
      <c r="H338" s="6">
        <f>MAX(1,Calcs!AP388)</f>
        <v>12.062994976126317</v>
      </c>
      <c r="I338" s="6">
        <f>MAX(1,Calcs!AO388)</f>
        <v>2624.087576414895</v>
      </c>
      <c r="J338" s="6">
        <f t="shared" si="66"/>
        <v>2624.087576414895</v>
      </c>
      <c r="K338" s="6">
        <f>MAX(1,Calcs!BE388)</f>
        <v>1</v>
      </c>
      <c r="L338" s="6">
        <f>MAX(1,Calcs!BF388)</f>
        <v>1</v>
      </c>
      <c r="M338" s="33">
        <f>Calcs!G388</f>
        <v>1.38</v>
      </c>
      <c r="N338" s="180">
        <f>Calcs!BI388</f>
        <v>0.95433826022390855</v>
      </c>
      <c r="O338" s="33">
        <f t="shared" si="72"/>
        <v>1.3169867991089936</v>
      </c>
      <c r="P338" s="33"/>
      <c r="Q338" s="33"/>
      <c r="R338" s="33"/>
      <c r="S338" s="30">
        <f t="shared" si="79"/>
        <v>44134</v>
      </c>
      <c r="T338" s="215">
        <v>1161</v>
      </c>
      <c r="U338" s="215">
        <v>11</v>
      </c>
      <c r="V338" s="6"/>
      <c r="W338" s="6"/>
      <c r="X338" s="6"/>
      <c r="Y338" s="6"/>
      <c r="Z338" s="11">
        <f t="shared" si="77"/>
        <v>113392</v>
      </c>
      <c r="AA338" s="11"/>
      <c r="AB338" s="11"/>
      <c r="AC338" s="11"/>
      <c r="AD338" s="11">
        <f t="shared" si="78"/>
        <v>2578</v>
      </c>
      <c r="AE338" s="11">
        <f t="shared" si="73"/>
        <v>1161</v>
      </c>
      <c r="AF338" s="11">
        <f t="shared" si="74"/>
        <v>11</v>
      </c>
      <c r="AG338" s="11">
        <f t="shared" si="67"/>
        <v>961.28571428571433</v>
      </c>
      <c r="AH338" s="11">
        <f t="shared" si="68"/>
        <v>12.714285714285714</v>
      </c>
      <c r="AI338" s="6">
        <f t="shared" si="69"/>
        <v>2968.2362430462526</v>
      </c>
      <c r="AJ338" s="6">
        <f t="shared" si="75"/>
        <v>12968.236243046253</v>
      </c>
      <c r="AK338" s="6">
        <f t="shared" si="70"/>
        <v>46.087576414895011</v>
      </c>
      <c r="AL338" s="6">
        <f t="shared" si="76"/>
        <v>296.08757641489501</v>
      </c>
      <c r="AM338" s="2"/>
      <c r="AN338" s="2"/>
      <c r="AO338" s="2"/>
      <c r="AP338" s="2"/>
      <c r="AQ338" s="30">
        <f t="shared" si="71"/>
        <v>44134</v>
      </c>
    </row>
    <row r="339" spans="1:43">
      <c r="A339">
        <f>Calcs!A389</f>
        <v>366</v>
      </c>
      <c r="B339" s="30">
        <f>Calcs!B389</f>
        <v>44135</v>
      </c>
      <c r="C339" s="6">
        <f>MAX(1,Calcs!AM389)</f>
        <v>16742.939891451955</v>
      </c>
      <c r="D339" s="6">
        <f>MAX(1,Calcs!BA389)</f>
        <v>1091.4580566508873</v>
      </c>
      <c r="E339" s="6">
        <f>MAX(1,Calcs!BB389)</f>
        <v>347530.46069064789</v>
      </c>
      <c r="F339" s="6">
        <f>MAX(1,Calcs!AZ389)</f>
        <v>117584.61825190544</v>
      </c>
      <c r="G339" s="6">
        <f t="shared" si="65"/>
        <v>117584.61825190544</v>
      </c>
      <c r="H339" s="6">
        <f>MAX(1,Calcs!AP389)</f>
        <v>12.259093692388499</v>
      </c>
      <c r="I339" s="6">
        <f>MAX(1,Calcs!AO389)</f>
        <v>2637.4722302065866</v>
      </c>
      <c r="J339" s="6">
        <f t="shared" si="66"/>
        <v>2637.4722302065866</v>
      </c>
      <c r="K339" s="6">
        <f>MAX(1,Calcs!BE389)</f>
        <v>1</v>
      </c>
      <c r="L339" s="6">
        <f>MAX(1,Calcs!BF389)</f>
        <v>1</v>
      </c>
      <c r="M339" s="33">
        <f>Calcs!G389</f>
        <v>1.38</v>
      </c>
      <c r="N339" s="180">
        <f>Calcs!BI389</f>
        <v>0.95399809103761779</v>
      </c>
      <c r="O339" s="33">
        <f t="shared" si="72"/>
        <v>1.3165173656319125</v>
      </c>
      <c r="P339" s="33"/>
      <c r="Q339" s="33"/>
      <c r="R339" s="33"/>
      <c r="S339" s="30">
        <f t="shared" si="79"/>
        <v>44135</v>
      </c>
      <c r="T339" s="215">
        <v>791</v>
      </c>
      <c r="U339" s="215">
        <v>9</v>
      </c>
      <c r="V339" s="6"/>
      <c r="W339" s="6"/>
      <c r="X339" s="6"/>
      <c r="Y339" s="6"/>
      <c r="Z339" s="11">
        <f t="shared" si="77"/>
        <v>114183</v>
      </c>
      <c r="AA339" s="11"/>
      <c r="AB339" s="11"/>
      <c r="AC339" s="11"/>
      <c r="AD339" s="11">
        <f t="shared" si="78"/>
        <v>2587</v>
      </c>
      <c r="AE339" s="11">
        <f t="shared" si="73"/>
        <v>791</v>
      </c>
      <c r="AF339" s="11">
        <f t="shared" si="74"/>
        <v>9</v>
      </c>
      <c r="AG339" s="11">
        <f t="shared" si="67"/>
        <v>989.42857142857144</v>
      </c>
      <c r="AH339" s="11">
        <f t="shared" si="68"/>
        <v>12.428571428571429</v>
      </c>
      <c r="AI339" s="6">
        <f t="shared" si="69"/>
        <v>3401.6182519054419</v>
      </c>
      <c r="AJ339" s="6">
        <f t="shared" si="75"/>
        <v>13401.618251905442</v>
      </c>
      <c r="AK339" s="6">
        <f t="shared" si="70"/>
        <v>50.472230206586573</v>
      </c>
      <c r="AL339" s="6">
        <f t="shared" si="76"/>
        <v>300.47223020658657</v>
      </c>
      <c r="AM339" s="2"/>
      <c r="AN339" s="2"/>
      <c r="AO339" s="2"/>
      <c r="AP339" s="2"/>
      <c r="AQ339" s="30">
        <f t="shared" si="71"/>
        <v>44135</v>
      </c>
    </row>
    <row r="340" spans="1:43">
      <c r="A340">
        <f>Calcs!A390</f>
        <v>367</v>
      </c>
      <c r="B340" s="30">
        <f>Calcs!B390</f>
        <v>44136</v>
      </c>
      <c r="C340" s="6">
        <f>MAX(1,Calcs!AM390)</f>
        <v>17403.672385251426</v>
      </c>
      <c r="D340" s="6">
        <f>MAX(1,Calcs!BA390)</f>
        <v>1151.6425467905294</v>
      </c>
      <c r="E340" s="6">
        <f>MAX(1,Calcs!BB390)</f>
        <v>350194.67529426701</v>
      </c>
      <c r="F340" s="6">
        <f>MAX(1,Calcs!AZ390)</f>
        <v>118982.95766371505</v>
      </c>
      <c r="G340" s="6">
        <f t="shared" si="65"/>
        <v>118982.95766371505</v>
      </c>
      <c r="H340" s="6">
        <f>MAX(1,Calcs!AP390)</f>
        <v>12.501634441749891</v>
      </c>
      <c r="I340" s="6">
        <f>MAX(1,Calcs!AO390)</f>
        <v>2651.4128494572587</v>
      </c>
      <c r="J340" s="6">
        <f t="shared" si="66"/>
        <v>2651.4128494572587</v>
      </c>
      <c r="K340" s="6">
        <f>MAX(1,Calcs!BE390)</f>
        <v>1</v>
      </c>
      <c r="L340" s="6">
        <f>MAX(1,Calcs!BF390)</f>
        <v>1</v>
      </c>
      <c r="M340" s="33">
        <f>Calcs!G390</f>
        <v>1.38</v>
      </c>
      <c r="N340" s="180">
        <f>Calcs!BI390</f>
        <v>0.9536445106686845</v>
      </c>
      <c r="O340" s="33">
        <f t="shared" si="72"/>
        <v>1.3160294247227846</v>
      </c>
      <c r="P340" s="33"/>
      <c r="Q340" s="33"/>
      <c r="R340" s="33"/>
      <c r="S340" s="30">
        <f t="shared" si="79"/>
        <v>44136</v>
      </c>
      <c r="T340" s="215">
        <v>552</v>
      </c>
      <c r="U340" s="215">
        <v>9</v>
      </c>
      <c r="V340" s="6"/>
      <c r="W340" s="6"/>
      <c r="X340" s="6"/>
      <c r="Y340" s="6"/>
      <c r="Z340" s="11">
        <f t="shared" si="77"/>
        <v>114735</v>
      </c>
      <c r="AA340" s="11"/>
      <c r="AB340" s="11"/>
      <c r="AC340" s="11"/>
      <c r="AD340" s="11">
        <f t="shared" si="78"/>
        <v>2596</v>
      </c>
      <c r="AE340" s="11">
        <f t="shared" si="73"/>
        <v>552</v>
      </c>
      <c r="AF340" s="11">
        <f t="shared" si="74"/>
        <v>9</v>
      </c>
      <c r="AG340" s="11">
        <f t="shared" si="67"/>
        <v>1018</v>
      </c>
      <c r="AH340" s="11">
        <f t="shared" si="68"/>
        <v>12.285714285714286</v>
      </c>
      <c r="AI340" s="6">
        <f t="shared" si="69"/>
        <v>4247.9576637150458</v>
      </c>
      <c r="AJ340" s="6">
        <f t="shared" si="75"/>
        <v>14247.957663715046</v>
      </c>
      <c r="AK340" s="6">
        <f t="shared" si="70"/>
        <v>55.412849457258744</v>
      </c>
      <c r="AL340" s="6">
        <f t="shared" si="76"/>
        <v>305.41284945725874</v>
      </c>
      <c r="AM340" s="2"/>
      <c r="AN340" s="2"/>
      <c r="AO340" s="2"/>
      <c r="AP340" s="2"/>
      <c r="AQ340" s="30">
        <f t="shared" si="71"/>
        <v>44136</v>
      </c>
    </row>
    <row r="341" spans="1:43">
      <c r="A341">
        <f>Calcs!A391</f>
        <v>368</v>
      </c>
      <c r="B341" s="30">
        <f>Calcs!B391</f>
        <v>44137</v>
      </c>
      <c r="C341" s="6">
        <f>MAX(1,Calcs!AM391)</f>
        <v>18087.187732103092</v>
      </c>
      <c r="D341" s="6">
        <f>MAX(1,Calcs!BA391)</f>
        <v>1214.8689889456582</v>
      </c>
      <c r="E341" s="6">
        <f>MAX(1,Calcs!BB391)</f>
        <v>352963.98062755627</v>
      </c>
      <c r="F341" s="6">
        <f>MAX(1,Calcs!AZ391)</f>
        <v>120434.71584144092</v>
      </c>
      <c r="G341" s="6">
        <f t="shared" si="65"/>
        <v>120434.71584144092</v>
      </c>
      <c r="H341" s="6">
        <f>MAX(1,Calcs!AP391)</f>
        <v>12.971535307780025</v>
      </c>
      <c r="I341" s="6">
        <f>MAX(1,Calcs!AO391)</f>
        <v>2665.964404863319</v>
      </c>
      <c r="J341" s="6">
        <f t="shared" si="66"/>
        <v>2665.964404863319</v>
      </c>
      <c r="K341" s="6">
        <f>MAX(1,Calcs!BE391)</f>
        <v>1</v>
      </c>
      <c r="L341" s="6">
        <f>MAX(1,Calcs!BF391)</f>
        <v>1</v>
      </c>
      <c r="M341" s="33">
        <f>Calcs!G391</f>
        <v>1.38</v>
      </c>
      <c r="N341" s="180">
        <f>Calcs!BI391</f>
        <v>0.95327698958595397</v>
      </c>
      <c r="O341" s="33">
        <f t="shared" si="72"/>
        <v>1.3155222456286164</v>
      </c>
      <c r="P341" s="33"/>
      <c r="Q341" s="33"/>
      <c r="R341" s="33"/>
      <c r="S341" s="30">
        <f t="shared" si="79"/>
        <v>44137</v>
      </c>
      <c r="T341" s="215">
        <v>1724</v>
      </c>
      <c r="U341" s="215">
        <v>11</v>
      </c>
      <c r="V341" s="6"/>
      <c r="W341" s="6"/>
      <c r="X341" s="6"/>
      <c r="Y341" s="6"/>
      <c r="Z341" s="11">
        <f t="shared" si="77"/>
        <v>116459</v>
      </c>
      <c r="AA341" s="11"/>
      <c r="AB341" s="11"/>
      <c r="AC341" s="11"/>
      <c r="AD341" s="11">
        <f t="shared" si="78"/>
        <v>2607</v>
      </c>
      <c r="AE341" s="11">
        <f t="shared" si="73"/>
        <v>1724</v>
      </c>
      <c r="AF341" s="11">
        <f t="shared" si="74"/>
        <v>11</v>
      </c>
      <c r="AG341" s="11">
        <f t="shared" si="67"/>
        <v>1099.7142857142858</v>
      </c>
      <c r="AH341" s="11">
        <f t="shared" si="68"/>
        <v>11.428571428571429</v>
      </c>
      <c r="AI341" s="6">
        <f t="shared" si="69"/>
        <v>3975.7158414409205</v>
      </c>
      <c r="AJ341" s="6">
        <f t="shared" si="75"/>
        <v>13975.71584144092</v>
      </c>
      <c r="AK341" s="6">
        <f t="shared" si="70"/>
        <v>58.964404863319032</v>
      </c>
      <c r="AL341" s="6">
        <f t="shared" si="76"/>
        <v>308.96440486331903</v>
      </c>
      <c r="AM341" s="2"/>
      <c r="AN341" s="2"/>
      <c r="AO341" s="2"/>
      <c r="AP341" s="2"/>
      <c r="AQ341" s="30">
        <f t="shared" si="71"/>
        <v>44137</v>
      </c>
    </row>
    <row r="342" spans="1:43">
      <c r="A342">
        <f>Calcs!A392</f>
        <v>369</v>
      </c>
      <c r="B342" s="30">
        <f>Calcs!B392</f>
        <v>44138</v>
      </c>
      <c r="C342" s="6">
        <f>MAX(1,Calcs!AM392)</f>
        <v>18788.908856218259</v>
      </c>
      <c r="D342" s="6">
        <f>MAX(1,Calcs!BA392)</f>
        <v>1280.9242551409677</v>
      </c>
      <c r="E342" s="6">
        <f>MAX(1,Calcs!BB392)</f>
        <v>355841.74399257288</v>
      </c>
      <c r="F342" s="6">
        <f>MAX(1,Calcs!AZ392)</f>
        <v>121942.84359361001</v>
      </c>
      <c r="G342" s="6">
        <f t="shared" si="65"/>
        <v>121942.84359361001</v>
      </c>
      <c r="H342" s="6">
        <f>MAX(1,Calcs!AP392)</f>
        <v>13.468453630945728</v>
      </c>
      <c r="I342" s="6">
        <f>MAX(1,Calcs!AO392)</f>
        <v>2681.0605991123352</v>
      </c>
      <c r="J342" s="6">
        <f t="shared" si="66"/>
        <v>2681.0605991123352</v>
      </c>
      <c r="K342" s="6">
        <f>MAX(1,Calcs!BE392)</f>
        <v>1</v>
      </c>
      <c r="L342" s="6">
        <f>MAX(1,Calcs!BF392)</f>
        <v>1</v>
      </c>
      <c r="M342" s="33">
        <f>Calcs!G392</f>
        <v>1.38</v>
      </c>
      <c r="N342" s="180">
        <f>Calcs!BI392</f>
        <v>0.95289507005797969</v>
      </c>
      <c r="O342" s="33">
        <f t="shared" si="72"/>
        <v>1.314995196680012</v>
      </c>
      <c r="P342" s="33"/>
      <c r="Q342" s="33"/>
      <c r="R342" s="33"/>
      <c r="S342" s="30">
        <f t="shared" si="79"/>
        <v>44138</v>
      </c>
      <c r="T342" s="215">
        <v>1623</v>
      </c>
      <c r="U342" s="215">
        <v>17</v>
      </c>
      <c r="V342" s="6"/>
      <c r="W342" s="6"/>
      <c r="X342" s="6"/>
      <c r="Y342" s="6"/>
      <c r="Z342" s="11">
        <f t="shared" si="77"/>
        <v>118082</v>
      </c>
      <c r="AA342" s="11"/>
      <c r="AB342" s="11"/>
      <c r="AC342" s="11"/>
      <c r="AD342" s="11">
        <f t="shared" si="78"/>
        <v>2624</v>
      </c>
      <c r="AE342" s="11">
        <f t="shared" si="73"/>
        <v>1623</v>
      </c>
      <c r="AF342" s="11">
        <f t="shared" si="74"/>
        <v>17</v>
      </c>
      <c r="AG342" s="11">
        <f t="shared" si="67"/>
        <v>1175.5714285714287</v>
      </c>
      <c r="AH342" s="11">
        <f t="shared" si="68"/>
        <v>11.285714285714286</v>
      </c>
      <c r="AI342" s="6">
        <f t="shared" si="69"/>
        <v>3860.8435936100141</v>
      </c>
      <c r="AJ342" s="6">
        <f t="shared" si="75"/>
        <v>13860.843593610014</v>
      </c>
      <c r="AK342" s="6">
        <f t="shared" si="70"/>
        <v>57.06059911233524</v>
      </c>
      <c r="AL342" s="6">
        <f t="shared" si="76"/>
        <v>307.06059911233524</v>
      </c>
      <c r="AM342" s="2"/>
      <c r="AN342" s="2"/>
      <c r="AO342" s="2"/>
      <c r="AP342" s="2"/>
      <c r="AQ342" s="30">
        <f t="shared" si="71"/>
        <v>44138</v>
      </c>
    </row>
    <row r="343" spans="1:43">
      <c r="A343">
        <f>Calcs!A393</f>
        <v>370</v>
      </c>
      <c r="B343" s="30">
        <f>Calcs!B393</f>
        <v>44139</v>
      </c>
      <c r="C343" s="6">
        <f>MAX(1,Calcs!AM393)</f>
        <v>19521.088171680654</v>
      </c>
      <c r="D343" s="6">
        <f>MAX(1,Calcs!BA393)</f>
        <v>1349.0003811911822</v>
      </c>
      <c r="E343" s="6">
        <f>MAX(1,Calcs!BB393)</f>
        <v>358830.62082163972</v>
      </c>
      <c r="F343" s="6">
        <f>MAX(1,Calcs!AZ393)</f>
        <v>123503.60373376674</v>
      </c>
      <c r="G343" s="6">
        <f t="shared" si="65"/>
        <v>123503.60373376674</v>
      </c>
      <c r="H343" s="6">
        <f>MAX(1,Calcs!AP393)</f>
        <v>13.992590683039907</v>
      </c>
      <c r="I343" s="6">
        <f>MAX(1,Calcs!AO393)</f>
        <v>2696.7325391899722</v>
      </c>
      <c r="J343" s="6">
        <f t="shared" si="66"/>
        <v>2696.7325391899722</v>
      </c>
      <c r="K343" s="6">
        <f>MAX(1,Calcs!BE393)</f>
        <v>1</v>
      </c>
      <c r="L343" s="6">
        <f>MAX(1,Calcs!BF393)</f>
        <v>1</v>
      </c>
      <c r="M343" s="33">
        <f>Calcs!G393</f>
        <v>1.38</v>
      </c>
      <c r="N343" s="180">
        <f>Calcs!BI393</f>
        <v>0.95249840168156019</v>
      </c>
      <c r="O343" s="33">
        <f t="shared" si="72"/>
        <v>1.314447794320553</v>
      </c>
      <c r="P343" s="33"/>
      <c r="Q343" s="33"/>
      <c r="R343" s="33"/>
      <c r="S343" s="30">
        <f t="shared" si="79"/>
        <v>44139</v>
      </c>
      <c r="T343" s="215">
        <v>1892</v>
      </c>
      <c r="U343" s="215">
        <v>30</v>
      </c>
      <c r="V343" s="6"/>
      <c r="W343" s="6"/>
      <c r="X343" s="6"/>
      <c r="Y343" s="6"/>
      <c r="Z343" s="11">
        <f t="shared" si="77"/>
        <v>119974</v>
      </c>
      <c r="AA343" s="11"/>
      <c r="AB343" s="11"/>
      <c r="AC343" s="11"/>
      <c r="AD343" s="11">
        <f t="shared" si="78"/>
        <v>2654</v>
      </c>
      <c r="AE343" s="11">
        <f t="shared" si="73"/>
        <v>1892</v>
      </c>
      <c r="AF343" s="11">
        <f t="shared" si="74"/>
        <v>30</v>
      </c>
      <c r="AG343" s="11">
        <f t="shared" si="67"/>
        <v>1285.5714285714287</v>
      </c>
      <c r="AH343" s="11">
        <f t="shared" si="68"/>
        <v>14.857142857142858</v>
      </c>
      <c r="AI343" s="6">
        <f t="shared" si="69"/>
        <v>3529.6037337667367</v>
      </c>
      <c r="AJ343" s="6">
        <f t="shared" si="75"/>
        <v>13529.603733766737</v>
      </c>
      <c r="AK343" s="6">
        <f t="shared" si="70"/>
        <v>42.732539189972158</v>
      </c>
      <c r="AL343" s="6">
        <f t="shared" si="76"/>
        <v>292.73253918997216</v>
      </c>
      <c r="AM343" s="2"/>
      <c r="AN343" s="2"/>
      <c r="AO343" s="2"/>
      <c r="AP343" s="2"/>
      <c r="AQ343" s="30">
        <f t="shared" si="71"/>
        <v>44139</v>
      </c>
    </row>
    <row r="344" spans="1:43">
      <c r="A344">
        <f>Calcs!A394</f>
        <v>371</v>
      </c>
      <c r="B344" s="30">
        <f>Calcs!B394</f>
        <v>44140</v>
      </c>
      <c r="C344" s="6">
        <f>MAX(1,Calcs!AM394)</f>
        <v>20283.821995717426</v>
      </c>
      <c r="D344" s="6">
        <f>MAX(1,Calcs!BA394)</f>
        <v>1419.8254767604897</v>
      </c>
      <c r="E344" s="6">
        <f>MAX(1,Calcs!BB394)</f>
        <v>361935.27868521254</v>
      </c>
      <c r="F344" s="6">
        <f>MAX(1,Calcs!AZ394)</f>
        <v>125125.87785969222</v>
      </c>
      <c r="G344" s="6">
        <f t="shared" si="65"/>
        <v>125125.87785969222</v>
      </c>
      <c r="H344" s="6">
        <f>MAX(1,Calcs!AP394)</f>
        <v>14.543543346769573</v>
      </c>
      <c r="I344" s="6">
        <f>MAX(1,Calcs!AO394)</f>
        <v>2713.0115112818362</v>
      </c>
      <c r="J344" s="6">
        <f t="shared" si="66"/>
        <v>2713.0115112818362</v>
      </c>
      <c r="K344" s="6">
        <f>MAX(1,Calcs!BE394)</f>
        <v>1</v>
      </c>
      <c r="L344" s="6">
        <f>MAX(1,Calcs!BF394)</f>
        <v>1</v>
      </c>
      <c r="M344" s="33">
        <f>Calcs!G394</f>
        <v>1.38</v>
      </c>
      <c r="N344" s="180">
        <f>Calcs!BI394</f>
        <v>0.95208636567794747</v>
      </c>
      <c r="O344" s="33">
        <f t="shared" si="72"/>
        <v>1.3138791846355673</v>
      </c>
      <c r="P344" s="33"/>
      <c r="Q344" s="33"/>
      <c r="R344" s="33"/>
      <c r="S344" s="30">
        <f t="shared" si="79"/>
        <v>44140</v>
      </c>
      <c r="T344" s="215">
        <v>2135</v>
      </c>
      <c r="U344" s="215">
        <v>20</v>
      </c>
      <c r="V344" s="6"/>
      <c r="W344" s="6"/>
      <c r="X344" s="6"/>
      <c r="Y344" s="6"/>
      <c r="Z344" s="11">
        <f t="shared" si="77"/>
        <v>122109</v>
      </c>
      <c r="AA344" s="11"/>
      <c r="AB344" s="11"/>
      <c r="AC344" s="11"/>
      <c r="AD344" s="11">
        <f t="shared" si="78"/>
        <v>2674</v>
      </c>
      <c r="AE344" s="11">
        <f t="shared" si="73"/>
        <v>2135</v>
      </c>
      <c r="AF344" s="11">
        <f t="shared" si="74"/>
        <v>20</v>
      </c>
      <c r="AG344" s="11">
        <f t="shared" si="67"/>
        <v>1411.1428571428571</v>
      </c>
      <c r="AH344" s="11">
        <f t="shared" si="68"/>
        <v>15.285714285714286</v>
      </c>
      <c r="AI344" s="6">
        <f t="shared" si="69"/>
        <v>3016.8778596922202</v>
      </c>
      <c r="AJ344" s="6">
        <f t="shared" si="75"/>
        <v>13016.87785969222</v>
      </c>
      <c r="AK344" s="6">
        <f t="shared" si="70"/>
        <v>39.011511281836192</v>
      </c>
      <c r="AL344" s="6">
        <f t="shared" si="76"/>
        <v>289.01151128183619</v>
      </c>
      <c r="AM344" s="2"/>
      <c r="AN344" s="2"/>
      <c r="AO344" s="2"/>
      <c r="AP344" s="2"/>
      <c r="AQ344" s="30">
        <f t="shared" si="71"/>
        <v>44140</v>
      </c>
    </row>
    <row r="345" spans="1:43">
      <c r="A345">
        <f>Calcs!A395</f>
        <v>372</v>
      </c>
      <c r="B345" s="30">
        <f>Calcs!B395</f>
        <v>44141</v>
      </c>
      <c r="C345" s="6">
        <f>MAX(1,Calcs!AM395)</f>
        <v>21077.166693040861</v>
      </c>
      <c r="D345" s="6">
        <f>MAX(1,Calcs!BA395)</f>
        <v>1493.1271322642299</v>
      </c>
      <c r="E345" s="6">
        <f>MAX(1,Calcs!BB395)</f>
        <v>365160.37093674205</v>
      </c>
      <c r="F345" s="6">
        <f>MAX(1,Calcs!AZ395)</f>
        <v>126812.12616889586</v>
      </c>
      <c r="G345" s="6">
        <f t="shared" si="65"/>
        <v>126812.12616889586</v>
      </c>
      <c r="H345" s="6">
        <f>MAX(1,Calcs!AP395)</f>
        <v>15.120099024454507</v>
      </c>
      <c r="I345" s="6">
        <f>MAX(1,Calcs!AO395)</f>
        <v>2729.9282695860766</v>
      </c>
      <c r="J345" s="6">
        <f t="shared" si="66"/>
        <v>2729.9282695860766</v>
      </c>
      <c r="K345" s="6">
        <f>MAX(1,Calcs!BE395)</f>
        <v>1</v>
      </c>
      <c r="L345" s="6">
        <f>MAX(1,Calcs!BF395)</f>
        <v>1</v>
      </c>
      <c r="M345" s="33">
        <f>Calcs!G395</f>
        <v>1.38</v>
      </c>
      <c r="N345" s="180">
        <f>Calcs!BI395</f>
        <v>0.951658345077663</v>
      </c>
      <c r="O345" s="33">
        <f t="shared" si="72"/>
        <v>1.3132885162071748</v>
      </c>
      <c r="P345" s="33"/>
      <c r="Q345" s="33"/>
      <c r="R345" s="33"/>
      <c r="S345" s="30">
        <f t="shared" si="79"/>
        <v>44141</v>
      </c>
      <c r="T345" s="215">
        <v>1952</v>
      </c>
      <c r="U345" s="215">
        <v>15</v>
      </c>
      <c r="V345" s="6"/>
      <c r="W345" s="6"/>
      <c r="X345" s="6"/>
      <c r="Y345" s="6"/>
      <c r="Z345" s="11">
        <f t="shared" si="77"/>
        <v>124061</v>
      </c>
      <c r="AA345" s="11"/>
      <c r="AB345" s="11"/>
      <c r="AC345" s="11"/>
      <c r="AD345" s="11">
        <f t="shared" si="78"/>
        <v>2689</v>
      </c>
      <c r="AE345" s="11">
        <f t="shared" si="73"/>
        <v>1952</v>
      </c>
      <c r="AF345" s="11">
        <f t="shared" si="74"/>
        <v>15</v>
      </c>
      <c r="AG345" s="11">
        <f t="shared" si="67"/>
        <v>1524.1428571428571</v>
      </c>
      <c r="AH345" s="11">
        <f t="shared" si="68"/>
        <v>15.857142857142858</v>
      </c>
      <c r="AI345" s="6">
        <f t="shared" si="69"/>
        <v>2751.1261688958621</v>
      </c>
      <c r="AJ345" s="6">
        <f t="shared" si="75"/>
        <v>12751.126168895862</v>
      </c>
      <c r="AK345" s="6">
        <f t="shared" si="70"/>
        <v>40.928269586076567</v>
      </c>
      <c r="AL345" s="6">
        <f t="shared" si="76"/>
        <v>290.92826958607657</v>
      </c>
      <c r="AM345" s="2"/>
      <c r="AN345" s="2"/>
      <c r="AO345" s="2"/>
      <c r="AP345" s="2"/>
      <c r="AQ345" s="30">
        <f t="shared" si="71"/>
        <v>44141</v>
      </c>
    </row>
    <row r="346" spans="1:43">
      <c r="A346">
        <f>Calcs!A396</f>
        <v>373</v>
      </c>
      <c r="B346" s="30">
        <f>Calcs!B396</f>
        <v>44142</v>
      </c>
      <c r="C346" s="6">
        <f>MAX(1,Calcs!AM396)</f>
        <v>21901.236443524111</v>
      </c>
      <c r="D346" s="6">
        <f>MAX(1,Calcs!BA396)</f>
        <v>1568.5424839966456</v>
      </c>
      <c r="E346" s="6">
        <f>MAX(1,Calcs!BB396)</f>
        <v>368510.53010958462</v>
      </c>
      <c r="F346" s="6">
        <f>MAX(1,Calcs!AZ396)</f>
        <v>128564.41563988196</v>
      </c>
      <c r="G346" s="6">
        <f t="shared" si="65"/>
        <v>128564.41563988196</v>
      </c>
      <c r="H346" s="6">
        <f>MAX(1,Calcs!AP396)</f>
        <v>15.719979394768027</v>
      </c>
      <c r="I346" s="6">
        <f>MAX(1,Calcs!AO396)</f>
        <v>2747.5120859699628</v>
      </c>
      <c r="J346" s="6">
        <f t="shared" si="66"/>
        <v>2747.5120859699628</v>
      </c>
      <c r="K346" s="6">
        <f>MAX(1,Calcs!BE396)</f>
        <v>1</v>
      </c>
      <c r="L346" s="6">
        <f>MAX(1,Calcs!BF396)</f>
        <v>1</v>
      </c>
      <c r="M346" s="33">
        <f>Calcs!G396</f>
        <v>1.38</v>
      </c>
      <c r="N346" s="180">
        <f>Calcs!BI396</f>
        <v>0.9512137254796682</v>
      </c>
      <c r="O346" s="33">
        <f t="shared" si="72"/>
        <v>1.3126749411619421</v>
      </c>
      <c r="P346" s="33"/>
      <c r="Q346" s="33"/>
      <c r="R346" s="33"/>
      <c r="S346" s="30">
        <f t="shared" si="79"/>
        <v>44142</v>
      </c>
      <c r="T346" s="215">
        <v>1416</v>
      </c>
      <c r="U346" s="215">
        <v>14</v>
      </c>
      <c r="V346" s="6"/>
      <c r="W346" s="6"/>
      <c r="X346" s="6"/>
      <c r="Y346" s="6"/>
      <c r="Z346" s="11">
        <f t="shared" si="77"/>
        <v>125477</v>
      </c>
      <c r="AA346" s="11"/>
      <c r="AB346" s="11"/>
      <c r="AC346" s="11"/>
      <c r="AD346" s="11">
        <f t="shared" si="78"/>
        <v>2703</v>
      </c>
      <c r="AE346" s="11">
        <f t="shared" si="73"/>
        <v>1416</v>
      </c>
      <c r="AF346" s="11">
        <f t="shared" si="74"/>
        <v>14</v>
      </c>
      <c r="AG346" s="11">
        <f t="shared" si="67"/>
        <v>1613.4285714285713</v>
      </c>
      <c r="AH346" s="11">
        <f t="shared" si="68"/>
        <v>16.571428571428573</v>
      </c>
      <c r="AI346" s="6">
        <f t="shared" si="69"/>
        <v>3087.4156398819614</v>
      </c>
      <c r="AJ346" s="6">
        <f t="shared" si="75"/>
        <v>13087.415639881961</v>
      </c>
      <c r="AK346" s="6">
        <f t="shared" si="70"/>
        <v>44.512085969962754</v>
      </c>
      <c r="AL346" s="6">
        <f t="shared" si="76"/>
        <v>294.51208596996275</v>
      </c>
      <c r="AM346" s="2"/>
      <c r="AN346" s="2"/>
      <c r="AO346" s="2"/>
      <c r="AP346" s="2"/>
      <c r="AQ346" s="30">
        <f t="shared" si="71"/>
        <v>44142</v>
      </c>
    </row>
    <row r="347" spans="1:43">
      <c r="A347">
        <f>Calcs!A397</f>
        <v>374</v>
      </c>
      <c r="B347" s="30">
        <f>Calcs!B397</f>
        <v>44143</v>
      </c>
      <c r="C347" s="6">
        <f>MAX(1,Calcs!AM397)</f>
        <v>22756.353143420045</v>
      </c>
      <c r="D347" s="6">
        <f>MAX(1,Calcs!BA397)</f>
        <v>1628.7751742347464</v>
      </c>
      <c r="E347" s="6">
        <f>MAX(1,Calcs!BB397)</f>
        <v>371990.37834607478</v>
      </c>
      <c r="F347" s="6">
        <f>MAX(1,Calcs!AZ397)</f>
        <v>130384.38388335827</v>
      </c>
      <c r="G347" s="6">
        <f t="shared" si="65"/>
        <v>130384.38388335827</v>
      </c>
      <c r="H347" s="6">
        <f>MAX(1,Calcs!AP397)</f>
        <v>16.33952167320188</v>
      </c>
      <c r="I347" s="6">
        <f>MAX(1,Calcs!AO397)</f>
        <v>2765.7895011696719</v>
      </c>
      <c r="J347" s="6">
        <f t="shared" si="66"/>
        <v>2765.7895011696719</v>
      </c>
      <c r="K347" s="6">
        <f>MAX(1,Calcs!BE397)</f>
        <v>1</v>
      </c>
      <c r="L347" s="6">
        <f>MAX(1,Calcs!BF397)</f>
        <v>1</v>
      </c>
      <c r="M347" s="33">
        <f>Calcs!G397</f>
        <v>1.38</v>
      </c>
      <c r="N347" s="180">
        <f>Calcs!BI397</f>
        <v>0.95075189350122513</v>
      </c>
      <c r="O347" s="33">
        <f t="shared" si="72"/>
        <v>1.3120376130316906</v>
      </c>
      <c r="P347" s="33"/>
      <c r="Q347" s="33"/>
      <c r="R347" s="33"/>
      <c r="S347" s="30">
        <f t="shared" si="79"/>
        <v>44143</v>
      </c>
      <c r="T347" s="215">
        <v>779</v>
      </c>
      <c r="U347" s="215">
        <v>15</v>
      </c>
      <c r="V347" s="6"/>
      <c r="W347" s="6"/>
      <c r="X347" s="6"/>
      <c r="Y347" s="6"/>
      <c r="Z347" s="11">
        <f t="shared" si="77"/>
        <v>126256</v>
      </c>
      <c r="AA347" s="11"/>
      <c r="AB347" s="11"/>
      <c r="AC347" s="11"/>
      <c r="AD347" s="11">
        <f t="shared" si="78"/>
        <v>2718</v>
      </c>
      <c r="AE347" s="11">
        <f t="shared" si="73"/>
        <v>779</v>
      </c>
      <c r="AF347" s="11">
        <f t="shared" si="74"/>
        <v>15</v>
      </c>
      <c r="AG347" s="11">
        <f t="shared" si="67"/>
        <v>1645.8571428571429</v>
      </c>
      <c r="AH347" s="11">
        <f t="shared" si="68"/>
        <v>17.428571428571427</v>
      </c>
      <c r="AI347" s="6">
        <f t="shared" si="69"/>
        <v>4128.3838833582704</v>
      </c>
      <c r="AJ347" s="6">
        <f t="shared" si="75"/>
        <v>14128.38388335827</v>
      </c>
      <c r="AK347" s="6">
        <f t="shared" si="70"/>
        <v>47.789501169671894</v>
      </c>
      <c r="AL347" s="6">
        <f t="shared" si="76"/>
        <v>297.78950116967189</v>
      </c>
      <c r="AM347" s="2"/>
      <c r="AN347" s="2"/>
      <c r="AO347" s="2"/>
      <c r="AP347" s="2"/>
      <c r="AQ347" s="30">
        <f t="shared" si="71"/>
        <v>44143</v>
      </c>
    </row>
    <row r="348" spans="1:43">
      <c r="A348">
        <f>Calcs!A398</f>
        <v>375</v>
      </c>
      <c r="B348" s="30">
        <f>Calcs!B398</f>
        <v>44144</v>
      </c>
      <c r="C348" s="6">
        <f>MAX(1,Calcs!AM398)</f>
        <v>23643.265978550469</v>
      </c>
      <c r="D348" s="6">
        <f>MAX(1,Calcs!BA398)</f>
        <v>1691.4508304848484</v>
      </c>
      <c r="E348" s="6">
        <f>MAX(1,Calcs!BB398)</f>
        <v>375604.56373830425</v>
      </c>
      <c r="F348" s="6">
        <f>MAX(1,Calcs!AZ398)</f>
        <v>132274.87165483486</v>
      </c>
      <c r="G348" s="6">
        <f t="shared" si="65"/>
        <v>132274.87165483486</v>
      </c>
      <c r="H348" s="6">
        <f>MAX(1,Calcs!AP398)</f>
        <v>16.974047787923219</v>
      </c>
      <c r="I348" s="6">
        <f>MAX(1,Calcs!AO398)</f>
        <v>2784.7827393787816</v>
      </c>
      <c r="J348" s="6">
        <f t="shared" si="66"/>
        <v>2784.7827393787816</v>
      </c>
      <c r="K348" s="6">
        <f>MAX(1,Calcs!BE398)</f>
        <v>1</v>
      </c>
      <c r="L348" s="6">
        <f>MAX(1,Calcs!BF398)</f>
        <v>1</v>
      </c>
      <c r="M348" s="33">
        <f>Calcs!G398</f>
        <v>1.38</v>
      </c>
      <c r="N348" s="180">
        <f>Calcs!BI398</f>
        <v>0.95027223172937691</v>
      </c>
      <c r="O348" s="33">
        <f t="shared" si="72"/>
        <v>1.3113756797865401</v>
      </c>
      <c r="P348" s="33"/>
      <c r="Q348" s="33"/>
      <c r="R348" s="33"/>
      <c r="S348" s="30">
        <f t="shared" si="79"/>
        <v>44144</v>
      </c>
      <c r="T348" s="215">
        <v>2755</v>
      </c>
      <c r="U348" s="215">
        <v>33</v>
      </c>
      <c r="V348" s="6"/>
      <c r="W348" s="6"/>
      <c r="X348" s="6"/>
      <c r="Y348" s="6"/>
      <c r="Z348" s="11">
        <f t="shared" si="77"/>
        <v>129011</v>
      </c>
      <c r="AA348" s="11"/>
      <c r="AB348" s="11"/>
      <c r="AC348" s="11"/>
      <c r="AD348" s="11">
        <f t="shared" si="78"/>
        <v>2751</v>
      </c>
      <c r="AE348" s="11">
        <f t="shared" si="73"/>
        <v>2755</v>
      </c>
      <c r="AF348" s="11">
        <f t="shared" si="74"/>
        <v>33</v>
      </c>
      <c r="AG348" s="11">
        <f t="shared" si="67"/>
        <v>1793.1428571428571</v>
      </c>
      <c r="AH348" s="11">
        <f t="shared" si="68"/>
        <v>20.571428571428573</v>
      </c>
      <c r="AI348" s="6">
        <f t="shared" si="69"/>
        <v>3263.8716548348602</v>
      </c>
      <c r="AJ348" s="6">
        <f t="shared" si="75"/>
        <v>13263.87165483486</v>
      </c>
      <c r="AK348" s="6">
        <f t="shared" si="70"/>
        <v>33.782739378781571</v>
      </c>
      <c r="AL348" s="6">
        <f t="shared" si="76"/>
        <v>283.78273937878157</v>
      </c>
      <c r="AM348" s="2"/>
      <c r="AN348" s="2"/>
      <c r="AO348" s="2"/>
      <c r="AP348" s="2"/>
      <c r="AQ348" s="30">
        <f t="shared" si="71"/>
        <v>44144</v>
      </c>
    </row>
    <row r="349" spans="1:43">
      <c r="A349">
        <f>Calcs!A399</f>
        <v>376</v>
      </c>
      <c r="B349" s="30">
        <f>Calcs!B399</f>
        <v>44145</v>
      </c>
      <c r="C349" s="6">
        <f>MAX(1,Calcs!AM399)</f>
        <v>24557.163398930039</v>
      </c>
      <c r="D349" s="6">
        <f>MAX(1,Calcs!BA399)</f>
        <v>1756.5515779703896</v>
      </c>
      <c r="E349" s="6">
        <f>MAX(1,Calcs!BB399)</f>
        <v>379357.83438345714</v>
      </c>
      <c r="F349" s="6">
        <f>MAX(1,Calcs!AZ399)</f>
        <v>134238.70463940274</v>
      </c>
      <c r="G349" s="6">
        <f t="shared" si="65"/>
        <v>134238.70463940274</v>
      </c>
      <c r="H349" s="6">
        <f>MAX(1,Calcs!AP399)</f>
        <v>17.635532476898202</v>
      </c>
      <c r="I349" s="6">
        <f>MAX(1,Calcs!AO399)</f>
        <v>2804.5093264506227</v>
      </c>
      <c r="J349" s="6">
        <f t="shared" si="66"/>
        <v>2804.5093264506227</v>
      </c>
      <c r="K349" s="6">
        <f>MAX(1,Calcs!BE399)</f>
        <v>1</v>
      </c>
      <c r="L349" s="6">
        <f>MAX(1,Calcs!BF399)</f>
        <v>1</v>
      </c>
      <c r="M349" s="33">
        <f>Calcs!G399</f>
        <v>1.38</v>
      </c>
      <c r="N349" s="180">
        <f>Calcs!BI399</f>
        <v>0.949774108795024</v>
      </c>
      <c r="O349" s="33">
        <f t="shared" si="72"/>
        <v>1.310688270137133</v>
      </c>
      <c r="P349" s="33"/>
      <c r="Q349" s="33"/>
      <c r="R349" s="33"/>
      <c r="S349" s="30">
        <f t="shared" si="79"/>
        <v>44145</v>
      </c>
      <c r="T349" s="215">
        <v>2426</v>
      </c>
      <c r="U349" s="215">
        <v>27</v>
      </c>
      <c r="V349" s="6"/>
      <c r="W349" s="6"/>
      <c r="X349" s="6"/>
      <c r="Y349" s="6"/>
      <c r="Z349" s="11">
        <f t="shared" si="77"/>
        <v>131437</v>
      </c>
      <c r="AA349" s="11"/>
      <c r="AB349" s="11"/>
      <c r="AC349" s="11"/>
      <c r="AD349" s="11">
        <f t="shared" si="78"/>
        <v>2778</v>
      </c>
      <c r="AE349" s="11">
        <f t="shared" si="73"/>
        <v>2426</v>
      </c>
      <c r="AF349" s="11">
        <f t="shared" si="74"/>
        <v>27</v>
      </c>
      <c r="AG349" s="11">
        <f t="shared" si="67"/>
        <v>1907.8571428571429</v>
      </c>
      <c r="AH349" s="11">
        <f t="shared" si="68"/>
        <v>22</v>
      </c>
      <c r="AI349" s="6">
        <f t="shared" si="69"/>
        <v>2801.704639402742</v>
      </c>
      <c r="AJ349" s="6">
        <f t="shared" si="75"/>
        <v>12801.704639402742</v>
      </c>
      <c r="AK349" s="6">
        <f t="shared" si="70"/>
        <v>26.509326450622666</v>
      </c>
      <c r="AL349" s="6">
        <f t="shared" si="76"/>
        <v>276.50932645062267</v>
      </c>
      <c r="AM349" s="2"/>
      <c r="AN349" s="2"/>
      <c r="AO349" s="2"/>
      <c r="AP349" s="2"/>
      <c r="AQ349" s="30">
        <f t="shared" si="71"/>
        <v>44145</v>
      </c>
    </row>
    <row r="350" spans="1:43">
      <c r="A350">
        <f>Calcs!A400</f>
        <v>377</v>
      </c>
      <c r="B350" s="30">
        <f>Calcs!B400</f>
        <v>44146</v>
      </c>
      <c r="C350" s="6">
        <f>MAX(1,Calcs!AM400)</f>
        <v>25505.844933074626</v>
      </c>
      <c r="D350" s="6">
        <f>MAX(1,Calcs!BA400)</f>
        <v>1825.0121682331749</v>
      </c>
      <c r="E350" s="6">
        <f>MAX(1,Calcs!BB400)</f>
        <v>383255.12135236931</v>
      </c>
      <c r="F350" s="6">
        <f>MAX(1,Calcs!AZ400)</f>
        <v>136278.68891139896</v>
      </c>
      <c r="G350" s="6">
        <f t="shared" si="65"/>
        <v>136278.68891139896</v>
      </c>
      <c r="H350" s="6">
        <f>MAX(1,Calcs!AP400)</f>
        <v>18.323932737175905</v>
      </c>
      <c r="I350" s="6">
        <f>MAX(1,Calcs!AO400)</f>
        <v>2825.0000683502035</v>
      </c>
      <c r="J350" s="6">
        <f t="shared" si="66"/>
        <v>2825.0000683502035</v>
      </c>
      <c r="K350" s="6">
        <f>MAX(1,Calcs!BE400)</f>
        <v>1</v>
      </c>
      <c r="L350" s="6">
        <f>MAX(1,Calcs!BF400)</f>
        <v>1</v>
      </c>
      <c r="M350" s="33">
        <f>Calcs!G400</f>
        <v>1.38</v>
      </c>
      <c r="N350" s="180">
        <f>Calcs!BI400</f>
        <v>0.94925687058292119</v>
      </c>
      <c r="O350" s="33">
        <f t="shared" si="72"/>
        <v>1.3099744814044312</v>
      </c>
      <c r="P350" s="33"/>
      <c r="Q350" s="33"/>
      <c r="R350" s="33"/>
      <c r="S350" s="30">
        <f t="shared" si="79"/>
        <v>44146</v>
      </c>
      <c r="T350" s="215">
        <v>2202</v>
      </c>
      <c r="U350" s="215">
        <v>23</v>
      </c>
      <c r="V350" s="6"/>
      <c r="W350" s="6"/>
      <c r="X350" s="6"/>
      <c r="Y350" s="6"/>
      <c r="Z350" s="11">
        <f t="shared" si="77"/>
        <v>133639</v>
      </c>
      <c r="AA350" s="11"/>
      <c r="AB350" s="11"/>
      <c r="AC350" s="11"/>
      <c r="AD350" s="11">
        <f t="shared" si="78"/>
        <v>2801</v>
      </c>
      <c r="AE350" s="11">
        <f t="shared" si="73"/>
        <v>2202</v>
      </c>
      <c r="AF350" s="11">
        <f t="shared" si="74"/>
        <v>23</v>
      </c>
      <c r="AG350" s="11">
        <f t="shared" si="67"/>
        <v>1952.1428571428571</v>
      </c>
      <c r="AH350" s="11">
        <f t="shared" si="68"/>
        <v>21</v>
      </c>
      <c r="AI350" s="6">
        <f t="shared" si="69"/>
        <v>2639.68891139896</v>
      </c>
      <c r="AJ350" s="6">
        <f t="shared" si="75"/>
        <v>12639.68891139896</v>
      </c>
      <c r="AK350" s="6">
        <f t="shared" si="70"/>
        <v>24.000068350203492</v>
      </c>
      <c r="AL350" s="6">
        <f t="shared" si="76"/>
        <v>274.00006835020349</v>
      </c>
      <c r="AM350" s="2"/>
      <c r="AN350" s="2"/>
      <c r="AO350" s="2"/>
      <c r="AP350" s="2"/>
      <c r="AQ350" s="30">
        <f t="shared" si="71"/>
        <v>44146</v>
      </c>
    </row>
    <row r="351" spans="1:43">
      <c r="A351">
        <f>Calcs!A401</f>
        <v>378</v>
      </c>
      <c r="B351" s="30">
        <f>Calcs!B401</f>
        <v>44147</v>
      </c>
      <c r="C351" s="6">
        <f>MAX(1,Calcs!AM401)</f>
        <v>26489.971337349394</v>
      </c>
      <c r="D351" s="6">
        <f>MAX(1,Calcs!BA401)</f>
        <v>1895.966653176652</v>
      </c>
      <c r="E351" s="6">
        <f>MAX(1,Calcs!BB401)</f>
        <v>387301.7472714755</v>
      </c>
      <c r="F351" s="6">
        <f>MAX(1,Calcs!AZ401)</f>
        <v>138397.64443192878</v>
      </c>
      <c r="G351" s="6">
        <f t="shared" si="65"/>
        <v>138397.64443192878</v>
      </c>
      <c r="H351" s="6">
        <f>MAX(1,Calcs!AP401)</f>
        <v>19.039166561208862</v>
      </c>
      <c r="I351" s="6">
        <f>MAX(1,Calcs!AO401)</f>
        <v>2846.2856772102982</v>
      </c>
      <c r="J351" s="6">
        <f t="shared" si="66"/>
        <v>2846.2856772102982</v>
      </c>
      <c r="K351" s="6">
        <f>MAX(1,Calcs!BE401)</f>
        <v>1</v>
      </c>
      <c r="L351" s="6">
        <f>MAX(1,Calcs!BF401)</f>
        <v>1</v>
      </c>
      <c r="M351" s="33">
        <f>Calcs!G401</f>
        <v>1.38</v>
      </c>
      <c r="N351" s="180">
        <f>Calcs!BI401</f>
        <v>0.94871981071165845</v>
      </c>
      <c r="O351" s="33">
        <f t="shared" si="72"/>
        <v>1.3092333387820885</v>
      </c>
      <c r="P351" s="33"/>
      <c r="Q351" s="33"/>
      <c r="R351" s="33"/>
      <c r="S351" s="30">
        <f t="shared" si="79"/>
        <v>44147</v>
      </c>
      <c r="T351" s="215">
        <v>2964</v>
      </c>
      <c r="U351" s="215">
        <v>27</v>
      </c>
      <c r="V351" s="6"/>
      <c r="W351" s="6"/>
      <c r="X351" s="6"/>
      <c r="Y351" s="6"/>
      <c r="Z351" s="11">
        <f t="shared" si="77"/>
        <v>136603</v>
      </c>
      <c r="AA351" s="11"/>
      <c r="AB351" s="11"/>
      <c r="AC351" s="11"/>
      <c r="AD351" s="11">
        <f t="shared" si="78"/>
        <v>2828</v>
      </c>
      <c r="AE351" s="11">
        <f t="shared" si="73"/>
        <v>2964</v>
      </c>
      <c r="AF351" s="11">
        <f t="shared" si="74"/>
        <v>27</v>
      </c>
      <c r="AG351" s="11">
        <f t="shared" si="67"/>
        <v>2070.5714285714284</v>
      </c>
      <c r="AH351" s="11">
        <f t="shared" si="68"/>
        <v>22</v>
      </c>
      <c r="AI351" s="6">
        <f t="shared" si="69"/>
        <v>1794.6444319287839</v>
      </c>
      <c r="AJ351" s="6">
        <f t="shared" si="75"/>
        <v>11794.644431928784</v>
      </c>
      <c r="AK351" s="6">
        <f t="shared" si="70"/>
        <v>18.285677210298218</v>
      </c>
      <c r="AL351" s="6">
        <f t="shared" si="76"/>
        <v>268.28567721029822</v>
      </c>
      <c r="AM351" s="2"/>
      <c r="AN351" s="2"/>
      <c r="AO351" s="2"/>
      <c r="AP351" s="2"/>
      <c r="AQ351" s="30">
        <f t="shared" si="71"/>
        <v>44147</v>
      </c>
    </row>
    <row r="352" spans="1:43">
      <c r="A352">
        <f>Calcs!A402</f>
        <v>379</v>
      </c>
      <c r="B352" s="30">
        <f>Calcs!B402</f>
        <v>44148</v>
      </c>
      <c r="C352" s="6">
        <f>MAX(1,Calcs!AM402)</f>
        <v>27510.292129163281</v>
      </c>
      <c r="D352" s="6">
        <f>MAX(1,Calcs!BA402)</f>
        <v>1969.468631555131</v>
      </c>
      <c r="E352" s="6">
        <f>MAX(1,Calcs!BB402)</f>
        <v>391503.13205940276</v>
      </c>
      <c r="F352" s="6">
        <f>MAX(1,Calcs!AZ402)</f>
        <v>140598.40658978178</v>
      </c>
      <c r="G352" s="6">
        <f t="shared" si="65"/>
        <v>140598.40658978178</v>
      </c>
      <c r="H352" s="6">
        <f>MAX(1,Calcs!AP402)</f>
        <v>19.781208309283233</v>
      </c>
      <c r="I352" s="6">
        <f>MAX(1,Calcs!AO402)</f>
        <v>2868.3967277510592</v>
      </c>
      <c r="J352" s="6">
        <f t="shared" si="66"/>
        <v>2868.3967277510592</v>
      </c>
      <c r="K352" s="6">
        <f>MAX(1,Calcs!BE402)</f>
        <v>1</v>
      </c>
      <c r="L352" s="6">
        <f>MAX(1,Calcs!BF402)</f>
        <v>1</v>
      </c>
      <c r="M352" s="33">
        <f>Calcs!G402</f>
        <v>1.38</v>
      </c>
      <c r="N352" s="180">
        <f>Calcs!BI402</f>
        <v>0.94816220977606602</v>
      </c>
      <c r="O352" s="33">
        <f t="shared" si="72"/>
        <v>1.3084638494909711</v>
      </c>
      <c r="P352" s="33"/>
      <c r="Q352" s="33"/>
      <c r="R352" s="33"/>
      <c r="S352" s="30">
        <f t="shared" si="79"/>
        <v>44148</v>
      </c>
      <c r="T352" s="215">
        <v>2672</v>
      </c>
      <c r="U352" s="215">
        <v>25</v>
      </c>
      <c r="V352" s="6"/>
      <c r="W352" s="6"/>
      <c r="X352" s="6"/>
      <c r="Y352" s="6"/>
      <c r="Z352" s="11">
        <f t="shared" si="77"/>
        <v>139275</v>
      </c>
      <c r="AA352" s="11"/>
      <c r="AB352" s="11"/>
      <c r="AC352" s="11"/>
      <c r="AD352" s="11">
        <f t="shared" si="78"/>
        <v>2853</v>
      </c>
      <c r="AE352" s="11">
        <f t="shared" si="73"/>
        <v>2672</v>
      </c>
      <c r="AF352" s="11">
        <f t="shared" si="74"/>
        <v>25</v>
      </c>
      <c r="AG352" s="11">
        <f t="shared" si="67"/>
        <v>2173.4285714285716</v>
      </c>
      <c r="AH352" s="11">
        <f t="shared" si="68"/>
        <v>23.428571428571427</v>
      </c>
      <c r="AI352" s="6">
        <f t="shared" si="69"/>
        <v>1323.4065897817782</v>
      </c>
      <c r="AJ352" s="6">
        <f t="shared" si="75"/>
        <v>11323.406589781778</v>
      </c>
      <c r="AK352" s="6">
        <f t="shared" si="70"/>
        <v>15.396727751059188</v>
      </c>
      <c r="AL352" s="6">
        <f t="shared" si="76"/>
        <v>265.39672775105919</v>
      </c>
      <c r="AM352" s="2"/>
      <c r="AN352" s="2"/>
      <c r="AO352" s="2"/>
      <c r="AP352" s="2"/>
      <c r="AQ352" s="30">
        <f t="shared" si="71"/>
        <v>44148</v>
      </c>
    </row>
    <row r="353" spans="1:43">
      <c r="A353">
        <f>Calcs!A403</f>
        <v>380</v>
      </c>
      <c r="B353" s="30">
        <f>Calcs!B403</f>
        <v>44149</v>
      </c>
      <c r="C353" s="6">
        <f>MAX(1,Calcs!AM403)</f>
        <v>28567.665789583665</v>
      </c>
      <c r="D353" s="6">
        <f>MAX(1,Calcs!BA403)</f>
        <v>2045.6364183885723</v>
      </c>
      <c r="E353" s="6">
        <f>MAX(1,Calcs!BB403)</f>
        <v>395864.8105256157</v>
      </c>
      <c r="F353" s="6">
        <f>MAX(1,Calcs!AZ403)</f>
        <v>142883.87056860197</v>
      </c>
      <c r="G353" s="6">
        <f t="shared" si="65"/>
        <v>142883.87056860197</v>
      </c>
      <c r="H353" s="6">
        <f>MAX(1,Calcs!AP403)</f>
        <v>20.550234305990216</v>
      </c>
      <c r="I353" s="6">
        <f>MAX(1,Calcs!AO403)</f>
        <v>2891.3637261118943</v>
      </c>
      <c r="J353" s="6">
        <f t="shared" si="66"/>
        <v>2891.3637261118943</v>
      </c>
      <c r="K353" s="6">
        <f>MAX(1,Calcs!BE403)</f>
        <v>1</v>
      </c>
      <c r="L353" s="6">
        <f>MAX(1,Calcs!BF403)</f>
        <v>1</v>
      </c>
      <c r="M353" s="33">
        <f>Calcs!G403</f>
        <v>1.38</v>
      </c>
      <c r="N353" s="180">
        <f>Calcs!BI403</f>
        <v>0.94758333300678765</v>
      </c>
      <c r="O353" s="33">
        <f t="shared" si="72"/>
        <v>1.3076649995493668</v>
      </c>
      <c r="P353" s="33"/>
      <c r="Q353" s="33"/>
      <c r="R353" s="33"/>
      <c r="S353" s="30">
        <f t="shared" si="79"/>
        <v>44149</v>
      </c>
      <c r="T353" s="215">
        <v>1908</v>
      </c>
      <c r="U353" s="215">
        <v>23</v>
      </c>
      <c r="V353" s="6"/>
      <c r="W353" s="6"/>
      <c r="X353" s="6"/>
      <c r="Y353" s="6"/>
      <c r="Z353" s="11">
        <f t="shared" si="77"/>
        <v>141183</v>
      </c>
      <c r="AA353" s="11"/>
      <c r="AB353" s="11"/>
      <c r="AC353" s="11"/>
      <c r="AD353" s="11">
        <f t="shared" si="78"/>
        <v>2876</v>
      </c>
      <c r="AE353" s="11">
        <f t="shared" si="73"/>
        <v>1908</v>
      </c>
      <c r="AF353" s="11">
        <f t="shared" si="74"/>
        <v>23</v>
      </c>
      <c r="AG353" s="11">
        <f t="shared" si="67"/>
        <v>2243.7142857142858</v>
      </c>
      <c r="AH353" s="11">
        <f t="shared" si="68"/>
        <v>24.714285714285715</v>
      </c>
      <c r="AI353" s="6">
        <f t="shared" si="69"/>
        <v>1700.8705686019675</v>
      </c>
      <c r="AJ353" s="6">
        <f t="shared" si="75"/>
        <v>11700.870568601968</v>
      </c>
      <c r="AK353" s="6">
        <f t="shared" si="70"/>
        <v>15.363726111894266</v>
      </c>
      <c r="AL353" s="6">
        <f t="shared" si="76"/>
        <v>265.36372611189427</v>
      </c>
      <c r="AM353" s="2"/>
      <c r="AN353" s="2"/>
      <c r="AO353" s="2"/>
      <c r="AP353" s="2"/>
      <c r="AQ353" s="30">
        <f t="shared" si="71"/>
        <v>44149</v>
      </c>
    </row>
    <row r="354" spans="1:43">
      <c r="A354">
        <f>Calcs!A404</f>
        <v>381</v>
      </c>
      <c r="B354" s="30">
        <f>Calcs!B404</f>
        <v>44150</v>
      </c>
      <c r="C354" s="6">
        <f>MAX(1,Calcs!AM404)</f>
        <v>29663.06664430425</v>
      </c>
      <c r="D354" s="6">
        <f>MAX(1,Calcs!BA404)</f>
        <v>2124.6653355651279</v>
      </c>
      <c r="E354" s="6">
        <f>MAX(1,Calcs!BB404)</f>
        <v>400392.45377105294</v>
      </c>
      <c r="F354" s="6">
        <f>MAX(1,Calcs!AZ404)</f>
        <v>145257.04123231416</v>
      </c>
      <c r="G354" s="6">
        <f t="shared" si="65"/>
        <v>145257.04123231416</v>
      </c>
      <c r="H354" s="6">
        <f>MAX(1,Calcs!AP404)</f>
        <v>21.346835504419555</v>
      </c>
      <c r="I354" s="6">
        <f>MAX(1,Calcs!AO404)</f>
        <v>2915.2173497006088</v>
      </c>
      <c r="J354" s="6">
        <f t="shared" si="66"/>
        <v>2915.2173497006088</v>
      </c>
      <c r="K354" s="6">
        <f>MAX(1,Calcs!BE404)</f>
        <v>1</v>
      </c>
      <c r="L354" s="6">
        <f>MAX(1,Calcs!BF404)</f>
        <v>1</v>
      </c>
      <c r="M354" s="33">
        <f>Calcs!G404</f>
        <v>1.38</v>
      </c>
      <c r="N354" s="180">
        <f>Calcs!BI404</f>
        <v>0.94698242744417238</v>
      </c>
      <c r="O354" s="33">
        <f t="shared" si="72"/>
        <v>1.3068357498729577</v>
      </c>
      <c r="P354" s="33"/>
      <c r="Q354" s="33"/>
      <c r="R354" s="33"/>
      <c r="S354" s="30">
        <f t="shared" si="79"/>
        <v>44150</v>
      </c>
      <c r="T354" s="215">
        <v>1191</v>
      </c>
      <c r="U354" s="215">
        <v>15</v>
      </c>
      <c r="V354" s="6"/>
      <c r="W354" s="6"/>
      <c r="X354" s="6"/>
      <c r="Y354" s="6"/>
      <c r="Z354" s="11">
        <f t="shared" si="77"/>
        <v>142374</v>
      </c>
      <c r="AA354" s="11"/>
      <c r="AB354" s="11"/>
      <c r="AC354" s="11"/>
      <c r="AD354" s="11">
        <f t="shared" si="78"/>
        <v>2891</v>
      </c>
      <c r="AE354" s="11">
        <f t="shared" si="73"/>
        <v>1191</v>
      </c>
      <c r="AF354" s="11">
        <f t="shared" si="74"/>
        <v>15</v>
      </c>
      <c r="AG354" s="11">
        <f t="shared" si="67"/>
        <v>2302.5714285714284</v>
      </c>
      <c r="AH354" s="11">
        <f t="shared" si="68"/>
        <v>24.714285714285715</v>
      </c>
      <c r="AI354" s="6">
        <f t="shared" si="69"/>
        <v>2883.0412323141645</v>
      </c>
      <c r="AJ354" s="6">
        <f t="shared" si="75"/>
        <v>12883.041232314165</v>
      </c>
      <c r="AK354" s="6">
        <f t="shared" si="70"/>
        <v>24.217349700608793</v>
      </c>
      <c r="AL354" s="6">
        <f t="shared" si="76"/>
        <v>274.21734970060879</v>
      </c>
      <c r="AM354" s="2"/>
      <c r="AN354" s="2"/>
      <c r="AO354" s="2"/>
      <c r="AP354" s="2"/>
      <c r="AQ354" s="30">
        <f t="shared" si="71"/>
        <v>44150</v>
      </c>
    </row>
    <row r="355" spans="1:43">
      <c r="A355">
        <f>Calcs!A405</f>
        <v>382</v>
      </c>
      <c r="B355" s="30">
        <f>Calcs!B405</f>
        <v>44151</v>
      </c>
      <c r="C355" s="6">
        <f>MAX(1,Calcs!AM405)</f>
        <v>30797.567449594582</v>
      </c>
      <c r="D355" s="6">
        <f>MAX(1,Calcs!BA405)</f>
        <v>2206.6124261236191</v>
      </c>
      <c r="E355" s="6">
        <f>MAX(1,Calcs!BB405)</f>
        <v>405091.89212141017</v>
      </c>
      <c r="F355" s="6">
        <f>MAX(1,Calcs!AZ405)</f>
        <v>147721.15863770019</v>
      </c>
      <c r="G355" s="6">
        <f t="shared" ref="G355:G418" si="80">IF($B355&gt;$AQ$847,G354,F355)</f>
        <v>147721.15863770019</v>
      </c>
      <c r="H355" s="6">
        <f>MAX(1,Calcs!AP405)</f>
        <v>22.172313797119518</v>
      </c>
      <c r="I355" s="6">
        <f>MAX(1,Calcs!AO405)</f>
        <v>2939.9889359586182</v>
      </c>
      <c r="J355" s="6">
        <f t="shared" ref="J355:J418" si="81">IF($B355&gt;$AQ$847,J354,I355)</f>
        <v>2939.9889359586182</v>
      </c>
      <c r="K355" s="6">
        <f>MAX(1,Calcs!BE405)</f>
        <v>1</v>
      </c>
      <c r="L355" s="6">
        <f>MAX(1,Calcs!BF405)</f>
        <v>1</v>
      </c>
      <c r="M355" s="33">
        <f>Calcs!G405</f>
        <v>1.38</v>
      </c>
      <c r="N355" s="180">
        <f>Calcs!BI405</f>
        <v>0.94635871893889567</v>
      </c>
      <c r="O355" s="33">
        <f t="shared" si="72"/>
        <v>1.305975032135676</v>
      </c>
      <c r="P355" s="33"/>
      <c r="Q355" s="33"/>
      <c r="R355" s="33"/>
      <c r="S355" s="30">
        <f t="shared" si="79"/>
        <v>44151</v>
      </c>
      <c r="T355" s="215">
        <v>3526</v>
      </c>
      <c r="U355" s="215">
        <v>47</v>
      </c>
      <c r="V355" s="6"/>
      <c r="W355" s="6"/>
      <c r="X355" s="6"/>
      <c r="Y355" s="6"/>
      <c r="Z355" s="11">
        <f t="shared" si="77"/>
        <v>145900</v>
      </c>
      <c r="AA355" s="11"/>
      <c r="AB355" s="11"/>
      <c r="AC355" s="11"/>
      <c r="AD355" s="11">
        <f t="shared" si="78"/>
        <v>2938</v>
      </c>
      <c r="AE355" s="11">
        <f t="shared" si="73"/>
        <v>3526</v>
      </c>
      <c r="AF355" s="11">
        <f t="shared" si="74"/>
        <v>47</v>
      </c>
      <c r="AG355" s="11">
        <f t="shared" ref="AG355:AG418" si="82">MAX(1,(INDEX($Z$4:$Z$846,$A355-$A$4+1)-INDEX($Z$4:$Z$846,$A355-$A$4+1-$AG$1))/$AG$1)</f>
        <v>2412.7142857142858</v>
      </c>
      <c r="AH355" s="11">
        <f t="shared" ref="AH355:AH418" si="83">MAX(1,(INDEX($AD$4:$AD$846,$A355-$A$4+1)-INDEX($AD$4:$AD$846,$A355-$A$4+1-$AG$1))/$AG$1)</f>
        <v>26.714285714285715</v>
      </c>
      <c r="AI355" s="6">
        <f t="shared" ref="AI355:AI418" si="84">IF(T355&gt;0,F355-Z355,0)</f>
        <v>1821.158637700195</v>
      </c>
      <c r="AJ355" s="6">
        <f t="shared" si="75"/>
        <v>11821.158637700195</v>
      </c>
      <c r="AK355" s="6">
        <f t="shared" ref="AK355:AK418" si="85">IF(U355&gt;0,I355-AD355,0)</f>
        <v>1.9889359586181854</v>
      </c>
      <c r="AL355" s="6">
        <f t="shared" si="76"/>
        <v>251.98893595861819</v>
      </c>
      <c r="AM355" s="2"/>
      <c r="AN355" s="2"/>
      <c r="AO355" s="2"/>
      <c r="AP355" s="2"/>
      <c r="AQ355" s="30">
        <f t="shared" ref="AQ355:AQ418" si="86">IF(T355=0,AQ354,S355)</f>
        <v>44151</v>
      </c>
    </row>
    <row r="356" spans="1:43">
      <c r="A356">
        <f>Calcs!A406</f>
        <v>383</v>
      </c>
      <c r="B356" s="30">
        <f>Calcs!B406</f>
        <v>44152</v>
      </c>
      <c r="C356" s="6">
        <f>MAX(1,Calcs!AM406)</f>
        <v>31972.309186481209</v>
      </c>
      <c r="D356" s="6">
        <f>MAX(1,Calcs!BA406)</f>
        <v>2291.5453682150483</v>
      </c>
      <c r="E356" s="6">
        <f>MAX(1,Calcs!BB406)</f>
        <v>409969.13546111755</v>
      </c>
      <c r="F356" s="6">
        <f>MAX(1,Calcs!AZ406)</f>
        <v>150279.52221690808</v>
      </c>
      <c r="G356" s="6">
        <f t="shared" si="80"/>
        <v>150279.52221690808</v>
      </c>
      <c r="H356" s="6">
        <f>MAX(1,Calcs!AP406)</f>
        <v>23.028814786116527</v>
      </c>
      <c r="I356" s="6">
        <f>MAX(1,Calcs!AO406)</f>
        <v>2965.7110299534384</v>
      </c>
      <c r="J356" s="6">
        <f t="shared" si="81"/>
        <v>2965.7110299534384</v>
      </c>
      <c r="K356" s="6">
        <f>MAX(1,Calcs!BE406)</f>
        <v>1</v>
      </c>
      <c r="L356" s="6">
        <f>MAX(1,Calcs!BF406)</f>
        <v>1</v>
      </c>
      <c r="M356" s="33">
        <f>Calcs!G406</f>
        <v>1.38</v>
      </c>
      <c r="N356" s="180">
        <f>Calcs!BI406</f>
        <v>0.94571140950629429</v>
      </c>
      <c r="O356" s="33">
        <f t="shared" ref="O356:O419" si="87">M356*N356</f>
        <v>1.305081745118686</v>
      </c>
      <c r="P356" s="33"/>
      <c r="Q356" s="33"/>
      <c r="R356" s="33"/>
      <c r="S356" s="30">
        <f t="shared" si="79"/>
        <v>44152</v>
      </c>
      <c r="T356" s="215">
        <v>3264</v>
      </c>
      <c r="U356" s="215">
        <v>33</v>
      </c>
      <c r="V356" s="6"/>
      <c r="W356" s="6"/>
      <c r="X356" s="6"/>
      <c r="Y356" s="6"/>
      <c r="Z356" s="11">
        <f t="shared" si="77"/>
        <v>149164</v>
      </c>
      <c r="AA356" s="11"/>
      <c r="AB356" s="11"/>
      <c r="AC356" s="11"/>
      <c r="AD356" s="11">
        <f t="shared" si="78"/>
        <v>2971</v>
      </c>
      <c r="AE356" s="11">
        <f t="shared" ref="AE356:AE419" si="88">MAX(1,T356)</f>
        <v>3264</v>
      </c>
      <c r="AF356" s="11">
        <f t="shared" ref="AF356:AF419" si="89">MAX(1,U356)</f>
        <v>33</v>
      </c>
      <c r="AG356" s="11">
        <f t="shared" si="82"/>
        <v>2532.4285714285716</v>
      </c>
      <c r="AH356" s="11">
        <f t="shared" si="83"/>
        <v>27.571428571428573</v>
      </c>
      <c r="AI356" s="6">
        <f t="shared" si="84"/>
        <v>1115.5222169080807</v>
      </c>
      <c r="AJ356" s="6">
        <f t="shared" ref="AJ356:AJ419" si="90">MAX(1,AI356+AJ$3)</f>
        <v>11115.522216908081</v>
      </c>
      <c r="AK356" s="6">
        <f t="shared" si="85"/>
        <v>-5.2889700465616443</v>
      </c>
      <c r="AL356" s="6">
        <f t="shared" ref="AL356:AL419" si="91">MAX(1,AK356+AL$3)</f>
        <v>244.71102995343836</v>
      </c>
      <c r="AM356" s="12">
        <v>467486.13687493454</v>
      </c>
      <c r="AN356" s="6"/>
      <c r="AO356" s="12">
        <v>7608.6301007017864</v>
      </c>
      <c r="AP356" s="6"/>
      <c r="AQ356" s="30">
        <f t="shared" si="86"/>
        <v>44152</v>
      </c>
    </row>
    <row r="357" spans="1:43">
      <c r="A357">
        <f>Calcs!A407</f>
        <v>384</v>
      </c>
      <c r="B357" s="30">
        <f>Calcs!B407</f>
        <v>44153</v>
      </c>
      <c r="C357" s="6">
        <f>MAX(1,Calcs!AM407)</f>
        <v>33189.059257847002</v>
      </c>
      <c r="D357" s="6">
        <f>MAX(1,Calcs!BA407)</f>
        <v>2379.5447507037147</v>
      </c>
      <c r="E357" s="6">
        <f>MAX(1,Calcs!BB407)</f>
        <v>415030.38464581379</v>
      </c>
      <c r="F357" s="6">
        <f>MAX(1,Calcs!AZ407)</f>
        <v>152935.50216632496</v>
      </c>
      <c r="G357" s="6">
        <f t="shared" si="80"/>
        <v>152935.50216632496</v>
      </c>
      <c r="H357" s="6">
        <f>MAX(1,Calcs!AP407)</f>
        <v>23.91695609561943</v>
      </c>
      <c r="I357" s="6">
        <f>MAX(1,Calcs!AO407)</f>
        <v>2992.4187610195395</v>
      </c>
      <c r="J357" s="6">
        <f t="shared" si="81"/>
        <v>2992.4187610195395</v>
      </c>
      <c r="K357" s="6">
        <f>MAX(1,Calcs!BE407)</f>
        <v>1</v>
      </c>
      <c r="L357" s="6">
        <f>MAX(1,Calcs!BF407)</f>
        <v>1</v>
      </c>
      <c r="M357" s="33">
        <f>Calcs!G407</f>
        <v>1.38</v>
      </c>
      <c r="N357" s="180">
        <f>Calcs!BI407</f>
        <v>0.94503967597473071</v>
      </c>
      <c r="O357" s="33">
        <f t="shared" si="87"/>
        <v>1.3041547528451283</v>
      </c>
      <c r="P357" s="33"/>
      <c r="Q357" s="33"/>
      <c r="R357" s="33"/>
      <c r="S357" s="30">
        <f t="shared" si="79"/>
        <v>44153</v>
      </c>
      <c r="T357" s="215">
        <v>3122</v>
      </c>
      <c r="U357" s="215">
        <v>26</v>
      </c>
      <c r="V357" s="6"/>
      <c r="W357" s="6"/>
      <c r="X357" s="6"/>
      <c r="Y357" s="6"/>
      <c r="Z357" s="11">
        <f t="shared" si="77"/>
        <v>152286</v>
      </c>
      <c r="AA357" s="11"/>
      <c r="AB357" s="11"/>
      <c r="AC357" s="11"/>
      <c r="AD357" s="11">
        <f t="shared" si="78"/>
        <v>2997</v>
      </c>
      <c r="AE357" s="11">
        <f t="shared" si="88"/>
        <v>3122</v>
      </c>
      <c r="AF357" s="11">
        <f t="shared" si="89"/>
        <v>26</v>
      </c>
      <c r="AG357" s="11">
        <f t="shared" si="82"/>
        <v>2663.8571428571427</v>
      </c>
      <c r="AH357" s="11">
        <f t="shared" si="83"/>
        <v>28</v>
      </c>
      <c r="AI357" s="6">
        <f t="shared" si="84"/>
        <v>649.50216632496449</v>
      </c>
      <c r="AJ357" s="6">
        <f t="shared" si="90"/>
        <v>10649.502166324964</v>
      </c>
      <c r="AK357" s="6">
        <f t="shared" si="85"/>
        <v>-4.5812389804605118</v>
      </c>
      <c r="AL357" s="6">
        <f t="shared" si="91"/>
        <v>245.41876101953949</v>
      </c>
      <c r="AM357" s="12">
        <v>467486.13687493454</v>
      </c>
      <c r="AN357" s="6"/>
      <c r="AO357" s="12">
        <v>7608.6301007017864</v>
      </c>
      <c r="AP357" s="6"/>
      <c r="AQ357" s="30">
        <f t="shared" si="86"/>
        <v>44153</v>
      </c>
    </row>
    <row r="358" spans="1:43">
      <c r="A358">
        <f>Calcs!A408</f>
        <v>385</v>
      </c>
      <c r="B358" s="30">
        <f>Calcs!B408</f>
        <v>44154</v>
      </c>
      <c r="C358" s="6">
        <f>MAX(1,Calcs!AM408)</f>
        <v>34448.909425968661</v>
      </c>
      <c r="D358" s="6">
        <f>MAX(1,Calcs!BA408)</f>
        <v>2470.7014201213688</v>
      </c>
      <c r="E358" s="6">
        <f>MAX(1,Calcs!BB408)</f>
        <v>420282.03435081604</v>
      </c>
      <c r="F358" s="6">
        <f>MAX(1,Calcs!AZ408)</f>
        <v>155692.55437277837</v>
      </c>
      <c r="G358" s="6">
        <f t="shared" si="80"/>
        <v>155692.55437277837</v>
      </c>
      <c r="H358" s="6">
        <f>MAX(1,Calcs!AP408)</f>
        <v>24.837460487080211</v>
      </c>
      <c r="I358" s="6">
        <f>MAX(1,Calcs!AO408)</f>
        <v>3020.1479006198597</v>
      </c>
      <c r="J358" s="6">
        <f t="shared" si="81"/>
        <v>3020.1479006198597</v>
      </c>
      <c r="K358" s="6">
        <f>MAX(1,Calcs!BE408)</f>
        <v>1</v>
      </c>
      <c r="L358" s="6">
        <f>MAX(1,Calcs!BF408)</f>
        <v>1</v>
      </c>
      <c r="M358" s="33">
        <f>Calcs!G408</f>
        <v>1.38</v>
      </c>
      <c r="N358" s="180">
        <f>Calcs!BI408</f>
        <v>0.94434266935726785</v>
      </c>
      <c r="O358" s="33">
        <f t="shared" si="87"/>
        <v>1.3031928837130295</v>
      </c>
      <c r="P358" s="33"/>
      <c r="Q358" s="33"/>
      <c r="R358" s="33"/>
      <c r="S358" s="30">
        <f t="shared" si="79"/>
        <v>44154</v>
      </c>
      <c r="T358" s="215">
        <v>3139</v>
      </c>
      <c r="U358" s="215">
        <v>25</v>
      </c>
      <c r="V358" s="6"/>
      <c r="W358" s="6"/>
      <c r="X358" s="6"/>
      <c r="Y358" s="6"/>
      <c r="Z358" s="11">
        <f t="shared" si="77"/>
        <v>155425</v>
      </c>
      <c r="AA358" s="11"/>
      <c r="AB358" s="11"/>
      <c r="AC358" s="11"/>
      <c r="AD358" s="11">
        <f t="shared" si="78"/>
        <v>3022</v>
      </c>
      <c r="AE358" s="11">
        <f t="shared" si="88"/>
        <v>3139</v>
      </c>
      <c r="AF358" s="11">
        <f t="shared" si="89"/>
        <v>25</v>
      </c>
      <c r="AG358" s="11">
        <f t="shared" si="82"/>
        <v>2688.8571428571427</v>
      </c>
      <c r="AH358" s="11">
        <f t="shared" si="83"/>
        <v>27.714285714285715</v>
      </c>
      <c r="AI358" s="6">
        <f t="shared" si="84"/>
        <v>267.55437277836609</v>
      </c>
      <c r="AJ358" s="6">
        <f t="shared" si="90"/>
        <v>10267.554372778366</v>
      </c>
      <c r="AK358" s="6">
        <f t="shared" si="85"/>
        <v>-1.8520993801403165</v>
      </c>
      <c r="AL358" s="6">
        <f t="shared" si="91"/>
        <v>248.14790061985968</v>
      </c>
      <c r="AM358" s="12">
        <v>440240.75204389205</v>
      </c>
      <c r="AN358" s="6"/>
      <c r="AO358" s="12">
        <v>7226.8459478079349</v>
      </c>
      <c r="AP358" s="6"/>
      <c r="AQ358" s="30">
        <f t="shared" si="86"/>
        <v>44154</v>
      </c>
    </row>
    <row r="359" spans="1:43">
      <c r="A359">
        <f>Calcs!A409</f>
        <v>386</v>
      </c>
      <c r="B359" s="30">
        <f>Calcs!B409</f>
        <v>44155</v>
      </c>
      <c r="C359" s="6">
        <f>MAX(1,Calcs!AM409)</f>
        <v>35753.014772617709</v>
      </c>
      <c r="D359" s="6">
        <f>MAX(1,Calcs!BA409)</f>
        <v>2484.5560055781889</v>
      </c>
      <c r="E359" s="6">
        <f>MAX(1,Calcs!BB409)</f>
        <v>425730.6376365808</v>
      </c>
      <c r="F359" s="6">
        <f>MAX(1,Calcs!AZ409)</f>
        <v>157990.2986288291</v>
      </c>
      <c r="G359" s="6">
        <f t="shared" si="80"/>
        <v>157990.2986288291</v>
      </c>
      <c r="H359" s="6">
        <f>MAX(1,Calcs!AP409)</f>
        <v>25.791178677972312</v>
      </c>
      <c r="I359" s="6">
        <f>MAX(1,Calcs!AO409)</f>
        <v>3048.9349784968654</v>
      </c>
      <c r="J359" s="6">
        <f t="shared" si="81"/>
        <v>3048.9349784968654</v>
      </c>
      <c r="K359" s="6">
        <f>MAX(1,Calcs!BE409)</f>
        <v>1</v>
      </c>
      <c r="L359" s="6">
        <f>MAX(1,Calcs!BF409)</f>
        <v>1</v>
      </c>
      <c r="M359" s="33">
        <f>Calcs!G409</f>
        <v>1.38</v>
      </c>
      <c r="N359" s="180">
        <f>Calcs!BI409</f>
        <v>0.9436195195897451</v>
      </c>
      <c r="O359" s="33">
        <f t="shared" si="87"/>
        <v>1.3021949370338481</v>
      </c>
      <c r="P359" s="33"/>
      <c r="Q359" s="33"/>
      <c r="R359" s="33"/>
      <c r="S359" s="30">
        <f t="shared" si="79"/>
        <v>44155</v>
      </c>
      <c r="T359" s="215">
        <v>3242</v>
      </c>
      <c r="U359" s="215">
        <v>30</v>
      </c>
      <c r="V359" s="6"/>
      <c r="W359" s="6"/>
      <c r="X359" s="6"/>
      <c r="Y359" s="6"/>
      <c r="Z359" s="11">
        <f t="shared" si="77"/>
        <v>158667</v>
      </c>
      <c r="AA359" s="11"/>
      <c r="AB359" s="11"/>
      <c r="AC359" s="11"/>
      <c r="AD359" s="11">
        <f t="shared" si="78"/>
        <v>3052</v>
      </c>
      <c r="AE359" s="11">
        <f t="shared" si="88"/>
        <v>3242</v>
      </c>
      <c r="AF359" s="11">
        <f t="shared" si="89"/>
        <v>30</v>
      </c>
      <c r="AG359" s="11">
        <f t="shared" si="82"/>
        <v>2770.2857142857142</v>
      </c>
      <c r="AH359" s="11">
        <f t="shared" si="83"/>
        <v>28.428571428571427</v>
      </c>
      <c r="AI359" s="6">
        <f t="shared" si="84"/>
        <v>-676.70137117090053</v>
      </c>
      <c r="AJ359" s="6">
        <f t="shared" si="90"/>
        <v>9323.2986288290995</v>
      </c>
      <c r="AK359" s="6">
        <f t="shared" si="85"/>
        <v>-3.0650215031346306</v>
      </c>
      <c r="AL359" s="6">
        <f t="shared" si="91"/>
        <v>246.93497849686537</v>
      </c>
      <c r="AM359" s="12">
        <v>440240.75204389205</v>
      </c>
      <c r="AN359" s="6"/>
      <c r="AO359" s="12">
        <v>7226.8459478079349</v>
      </c>
      <c r="AP359" s="6"/>
      <c r="AQ359" s="30">
        <f t="shared" si="86"/>
        <v>44155</v>
      </c>
    </row>
    <row r="360" spans="1:43">
      <c r="A360">
        <f>Calcs!A410</f>
        <v>387</v>
      </c>
      <c r="B360" s="30">
        <f>Calcs!B410</f>
        <v>44156</v>
      </c>
      <c r="C360" s="6">
        <f>MAX(1,Calcs!AM410)</f>
        <v>37102.588919906542</v>
      </c>
      <c r="D360" s="6">
        <f>MAX(1,Calcs!BA410)</f>
        <v>2498.7316639926867</v>
      </c>
      <c r="E360" s="6">
        <f>MAX(1,Calcs!BB410)</f>
        <v>431382.9146064542</v>
      </c>
      <c r="F360" s="6">
        <f>MAX(1,Calcs!AZ410)</f>
        <v>160374.99221655077</v>
      </c>
      <c r="G360" s="6">
        <f t="shared" si="80"/>
        <v>160374.99221655077</v>
      </c>
      <c r="H360" s="6">
        <f>MAX(1,Calcs!AP410)</f>
        <v>26.779099686408113</v>
      </c>
      <c r="I360" s="6">
        <f>MAX(1,Calcs!AO410)</f>
        <v>3078.8174239167511</v>
      </c>
      <c r="J360" s="6">
        <f t="shared" si="81"/>
        <v>3078.8174239167511</v>
      </c>
      <c r="K360" s="6">
        <f>MAX(1,Calcs!BE410)</f>
        <v>1</v>
      </c>
      <c r="L360" s="6">
        <f>MAX(1,Calcs!BF410)</f>
        <v>1</v>
      </c>
      <c r="M360" s="33">
        <f>Calcs!G410</f>
        <v>1.38</v>
      </c>
      <c r="N360" s="180">
        <f>Calcs!BI410</f>
        <v>0.94286933439049925</v>
      </c>
      <c r="O360" s="33">
        <f t="shared" si="87"/>
        <v>1.3011596814588888</v>
      </c>
      <c r="P360" s="33"/>
      <c r="Q360" s="33"/>
      <c r="R360" s="33"/>
      <c r="S360" s="30">
        <f t="shared" si="79"/>
        <v>44156</v>
      </c>
      <c r="T360" s="215">
        <v>1932</v>
      </c>
      <c r="U360" s="215">
        <v>22</v>
      </c>
      <c r="V360" s="6"/>
      <c r="W360" s="6"/>
      <c r="X360" s="6"/>
      <c r="Y360" s="6"/>
      <c r="Z360" s="11">
        <f t="shared" si="77"/>
        <v>160599</v>
      </c>
      <c r="AA360" s="11"/>
      <c r="AB360" s="11"/>
      <c r="AC360" s="11"/>
      <c r="AD360" s="11">
        <f t="shared" si="78"/>
        <v>3074</v>
      </c>
      <c r="AE360" s="11">
        <f t="shared" si="88"/>
        <v>1932</v>
      </c>
      <c r="AF360" s="11">
        <f t="shared" si="89"/>
        <v>22</v>
      </c>
      <c r="AG360" s="11">
        <f t="shared" si="82"/>
        <v>2773.7142857142858</v>
      </c>
      <c r="AH360" s="11">
        <f t="shared" si="83"/>
        <v>28.285714285714285</v>
      </c>
      <c r="AI360" s="6">
        <f t="shared" si="84"/>
        <v>-224.00778344922583</v>
      </c>
      <c r="AJ360" s="6">
        <f t="shared" si="90"/>
        <v>9775.9922165507742</v>
      </c>
      <c r="AK360" s="6">
        <f t="shared" si="85"/>
        <v>4.8174239167510677</v>
      </c>
      <c r="AL360" s="6">
        <f t="shared" si="91"/>
        <v>254.81742391675107</v>
      </c>
      <c r="AM360" s="12">
        <v>440240.75204389205</v>
      </c>
      <c r="AN360" s="6"/>
      <c r="AO360" s="12">
        <v>7226.8459478079349</v>
      </c>
      <c r="AP360" s="6"/>
      <c r="AQ360" s="30">
        <f t="shared" si="86"/>
        <v>44156</v>
      </c>
    </row>
    <row r="361" spans="1:43">
      <c r="A361">
        <f>Calcs!A411</f>
        <v>388</v>
      </c>
      <c r="B361" s="30">
        <f>Calcs!B411</f>
        <v>44157</v>
      </c>
      <c r="C361" s="6">
        <f>MAX(1,Calcs!AM411)</f>
        <v>38498.89522137936</v>
      </c>
      <c r="D361" s="6">
        <f>MAX(1,Calcs!BA411)</f>
        <v>2513.2324321921665</v>
      </c>
      <c r="E361" s="6">
        <f>MAX(1,Calcs!BB411)</f>
        <v>437245.75948441995</v>
      </c>
      <c r="F361" s="6">
        <f>MAX(1,Calcs!AZ411)</f>
        <v>162849.66825765933</v>
      </c>
      <c r="G361" s="6">
        <f t="shared" si="80"/>
        <v>162849.66825765933</v>
      </c>
      <c r="H361" s="6">
        <f>MAX(1,Calcs!AP411)</f>
        <v>27.802338189785718</v>
      </c>
      <c r="I361" s="6">
        <f>MAX(1,Calcs!AO411)</f>
        <v>3109.8337170291088</v>
      </c>
      <c r="J361" s="6">
        <f t="shared" si="81"/>
        <v>3109.8337170291088</v>
      </c>
      <c r="K361" s="6">
        <f>MAX(1,Calcs!BE411)</f>
        <v>1</v>
      </c>
      <c r="L361" s="6">
        <f>MAX(1,Calcs!BF411)</f>
        <v>1</v>
      </c>
      <c r="M361" s="33">
        <f>Calcs!G411</f>
        <v>1.38</v>
      </c>
      <c r="N361" s="180">
        <f>Calcs!BI411</f>
        <v>0.94209119833182253</v>
      </c>
      <c r="O361" s="33">
        <f t="shared" si="87"/>
        <v>1.300085853697915</v>
      </c>
      <c r="P361" s="33"/>
      <c r="Q361" s="33"/>
      <c r="R361" s="33"/>
      <c r="S361" s="30">
        <f t="shared" si="79"/>
        <v>44157</v>
      </c>
      <c r="T361" s="215">
        <v>1427</v>
      </c>
      <c r="U361" s="215">
        <v>15</v>
      </c>
      <c r="V361" s="6"/>
      <c r="W361" s="6"/>
      <c r="X361" s="6"/>
      <c r="Y361" s="6"/>
      <c r="Z361" s="11">
        <f t="shared" si="77"/>
        <v>162026</v>
      </c>
      <c r="AA361" s="11"/>
      <c r="AB361" s="11"/>
      <c r="AC361" s="11"/>
      <c r="AD361" s="11">
        <f t="shared" si="78"/>
        <v>3089</v>
      </c>
      <c r="AE361" s="11">
        <f t="shared" si="88"/>
        <v>1427</v>
      </c>
      <c r="AF361" s="11">
        <f t="shared" si="89"/>
        <v>15</v>
      </c>
      <c r="AG361" s="11">
        <f t="shared" si="82"/>
        <v>2807.4285714285716</v>
      </c>
      <c r="AH361" s="11">
        <f t="shared" si="83"/>
        <v>28.285714285714285</v>
      </c>
      <c r="AI361" s="6">
        <f t="shared" si="84"/>
        <v>823.66825765933027</v>
      </c>
      <c r="AJ361" s="6">
        <f t="shared" si="90"/>
        <v>10823.66825765933</v>
      </c>
      <c r="AK361" s="6">
        <f t="shared" si="85"/>
        <v>20.833717029108811</v>
      </c>
      <c r="AL361" s="6">
        <f t="shared" si="91"/>
        <v>270.83371702910881</v>
      </c>
      <c r="AM361" s="12">
        <v>440240.75204389205</v>
      </c>
      <c r="AN361" s="6"/>
      <c r="AO361" s="12">
        <v>7226.8459478079349</v>
      </c>
      <c r="AP361" s="6"/>
      <c r="AQ361" s="30">
        <f t="shared" si="86"/>
        <v>44157</v>
      </c>
    </row>
    <row r="362" spans="1:43">
      <c r="A362">
        <f>Calcs!A412</f>
        <v>389</v>
      </c>
      <c r="B362" s="30">
        <f>Calcs!B412</f>
        <v>44158</v>
      </c>
      <c r="C362" s="6">
        <f>MAX(1,Calcs!AM412)</f>
        <v>39943.235559933986</v>
      </c>
      <c r="D362" s="6">
        <f>MAX(1,Calcs!BA412)</f>
        <v>2532.0703559951339</v>
      </c>
      <c r="E362" s="6">
        <f>MAX(1,Calcs!BB412)</f>
        <v>443326.24524349143</v>
      </c>
      <c r="F362" s="6">
        <f>MAX(1,Calcs!AZ412)</f>
        <v>165445.65112966613</v>
      </c>
      <c r="G362" s="6">
        <f t="shared" si="80"/>
        <v>165445.65112966613</v>
      </c>
      <c r="H362" s="6">
        <f>MAX(1,Calcs!AP412)</f>
        <v>28.862083873222804</v>
      </c>
      <c r="I362" s="6">
        <f>MAX(1,Calcs!AO412)</f>
        <v>3142.0235230711778</v>
      </c>
      <c r="J362" s="6">
        <f t="shared" si="81"/>
        <v>3142.0235230711778</v>
      </c>
      <c r="K362" s="6">
        <f>MAX(1,Calcs!BE412)</f>
        <v>1</v>
      </c>
      <c r="L362" s="6">
        <f>MAX(1,Calcs!BF412)</f>
        <v>1</v>
      </c>
      <c r="M362" s="33">
        <f>Calcs!G412</f>
        <v>1.38</v>
      </c>
      <c r="N362" s="180">
        <f>Calcs!BI412</f>
        <v>0.94128417223567573</v>
      </c>
      <c r="O362" s="33">
        <f t="shared" si="87"/>
        <v>1.2989721576852324</v>
      </c>
      <c r="P362" s="33"/>
      <c r="Q362" s="33"/>
      <c r="R362" s="33"/>
      <c r="S362" s="30">
        <f t="shared" si="79"/>
        <v>44158</v>
      </c>
      <c r="T362" s="215">
        <v>3761</v>
      </c>
      <c r="U362" s="215">
        <v>49</v>
      </c>
      <c r="V362" s="6"/>
      <c r="W362" s="6"/>
      <c r="X362" s="6"/>
      <c r="Y362" s="6"/>
      <c r="Z362" s="11">
        <f t="shared" ref="Z362:Z425" si="92">IF(T362&lt;0,1,Z361+T362)</f>
        <v>165787</v>
      </c>
      <c r="AA362" s="11"/>
      <c r="AB362" s="11"/>
      <c r="AC362" s="11"/>
      <c r="AD362" s="11">
        <f t="shared" ref="AD362:AD425" si="93">IF(U362&lt;0,1,AD361+U362)</f>
        <v>3138</v>
      </c>
      <c r="AE362" s="11">
        <f t="shared" si="88"/>
        <v>3761</v>
      </c>
      <c r="AF362" s="11">
        <f t="shared" si="89"/>
        <v>49</v>
      </c>
      <c r="AG362" s="11">
        <f t="shared" si="82"/>
        <v>2841</v>
      </c>
      <c r="AH362" s="11">
        <f t="shared" si="83"/>
        <v>28.571428571428573</v>
      </c>
      <c r="AI362" s="6">
        <f t="shared" si="84"/>
        <v>-341.34887033386622</v>
      </c>
      <c r="AJ362" s="6">
        <f t="shared" si="90"/>
        <v>9658.6511296661338</v>
      </c>
      <c r="AK362" s="6">
        <f t="shared" si="85"/>
        <v>4.0235230711778058</v>
      </c>
      <c r="AL362" s="6">
        <f t="shared" si="91"/>
        <v>254.02352307117781</v>
      </c>
      <c r="AM362" s="12">
        <v>440240.75204389205</v>
      </c>
      <c r="AN362" s="6"/>
      <c r="AO362" s="12">
        <v>7226.8459478079349</v>
      </c>
      <c r="AP362" s="6"/>
      <c r="AQ362" s="30">
        <f t="shared" si="86"/>
        <v>44158</v>
      </c>
    </row>
    <row r="363" spans="1:43">
      <c r="A363">
        <f>Calcs!A413</f>
        <v>390</v>
      </c>
      <c r="B363" s="30">
        <f>Calcs!B413</f>
        <v>44159</v>
      </c>
      <c r="C363" s="6">
        <f>MAX(1,Calcs!AM413)</f>
        <v>41436.940333324557</v>
      </c>
      <c r="D363" s="6">
        <f>MAX(1,Calcs!BA413)</f>
        <v>2551.3563404800661</v>
      </c>
      <c r="E363" s="6">
        <f>MAX(1,Calcs!BB413)</f>
        <v>449631.62516401167</v>
      </c>
      <c r="F363" s="6">
        <f>MAX(1,Calcs!AZ413)</f>
        <v>168139.01660026854</v>
      </c>
      <c r="G363" s="6">
        <f t="shared" si="80"/>
        <v>168139.01660026854</v>
      </c>
      <c r="H363" s="6">
        <f>MAX(1,Calcs!AP413)</f>
        <v>29.959533962390651</v>
      </c>
      <c r="I363" s="6">
        <f>MAX(1,Calcs!AO413)</f>
        <v>3175.4277676901729</v>
      </c>
      <c r="J363" s="6">
        <f t="shared" si="81"/>
        <v>3175.4277676901729</v>
      </c>
      <c r="K363" s="6">
        <f>MAX(1,Calcs!BE413)</f>
        <v>1</v>
      </c>
      <c r="L363" s="6">
        <f>MAX(1,Calcs!BF413)</f>
        <v>1</v>
      </c>
      <c r="M363" s="33">
        <f>Calcs!G413</f>
        <v>1.38</v>
      </c>
      <c r="N363" s="180">
        <f>Calcs!BI413</f>
        <v>0.94044729297121854</v>
      </c>
      <c r="O363" s="33">
        <f t="shared" si="87"/>
        <v>1.2978172643002814</v>
      </c>
      <c r="P363" s="33"/>
      <c r="Q363" s="33"/>
      <c r="R363" s="33"/>
      <c r="S363" s="30">
        <f t="shared" si="79"/>
        <v>44159</v>
      </c>
      <c r="T363" s="215">
        <v>3243</v>
      </c>
      <c r="U363" s="215">
        <v>43</v>
      </c>
      <c r="V363" s="6"/>
      <c r="W363" s="6"/>
      <c r="X363" s="6"/>
      <c r="Y363" s="6"/>
      <c r="Z363" s="11">
        <f t="shared" si="92"/>
        <v>169030</v>
      </c>
      <c r="AA363" s="11"/>
      <c r="AB363" s="11"/>
      <c r="AC363" s="11"/>
      <c r="AD363" s="11">
        <f t="shared" si="93"/>
        <v>3181</v>
      </c>
      <c r="AE363" s="11">
        <f t="shared" si="88"/>
        <v>3243</v>
      </c>
      <c r="AF363" s="11">
        <f t="shared" si="89"/>
        <v>43</v>
      </c>
      <c r="AG363" s="11">
        <f t="shared" si="82"/>
        <v>2838</v>
      </c>
      <c r="AH363" s="11">
        <f t="shared" si="83"/>
        <v>30</v>
      </c>
      <c r="AI363" s="6">
        <f t="shared" si="84"/>
        <v>-890.9833997314563</v>
      </c>
      <c r="AJ363" s="6">
        <f t="shared" si="90"/>
        <v>9109.0166002685437</v>
      </c>
      <c r="AK363" s="6">
        <f t="shared" si="85"/>
        <v>-5.5722323098270863</v>
      </c>
      <c r="AL363" s="6">
        <f t="shared" si="91"/>
        <v>244.42776769017291</v>
      </c>
      <c r="AM363" s="12">
        <v>440240.75204389205</v>
      </c>
      <c r="AN363" s="6"/>
      <c r="AO363" s="12">
        <v>7226.8459478079349</v>
      </c>
      <c r="AP363" s="6"/>
      <c r="AQ363" s="30">
        <f t="shared" si="86"/>
        <v>44159</v>
      </c>
    </row>
    <row r="364" spans="1:43">
      <c r="A364">
        <f>Calcs!A414</f>
        <v>391</v>
      </c>
      <c r="B364" s="30">
        <f>Calcs!B414</f>
        <v>44160</v>
      </c>
      <c r="C364" s="6">
        <f>MAX(1,Calcs!AM414)</f>
        <v>41930.070704918609</v>
      </c>
      <c r="D364" s="6">
        <f>MAX(1,Calcs!BA414)</f>
        <v>2571.0839094911353</v>
      </c>
      <c r="E364" s="6">
        <f>MAX(1,Calcs!BB414)</f>
        <v>455118.04412705795</v>
      </c>
      <c r="F364" s="6">
        <f>MAX(1,Calcs!AZ414)</f>
        <v>170933.08953276291</v>
      </c>
      <c r="G364" s="6">
        <f t="shared" si="80"/>
        <v>170933.08953276291</v>
      </c>
      <c r="H364" s="6">
        <f>MAX(1,Calcs!AP414)</f>
        <v>31.095699246235522</v>
      </c>
      <c r="I364" s="6">
        <f>MAX(1,Calcs!AO414)</f>
        <v>3210.0886557431882</v>
      </c>
      <c r="J364" s="6">
        <f t="shared" si="81"/>
        <v>3210.0886557431882</v>
      </c>
      <c r="K364" s="6">
        <f>MAX(1,Calcs!BE414)</f>
        <v>1</v>
      </c>
      <c r="L364" s="6">
        <f>MAX(1,Calcs!BF414)</f>
        <v>1</v>
      </c>
      <c r="M364" s="33">
        <f>Calcs!G414</f>
        <v>1.01</v>
      </c>
      <c r="N364" s="180">
        <f>Calcs!BI414</f>
        <v>0.9397198053012692</v>
      </c>
      <c r="O364" s="33">
        <f t="shared" si="87"/>
        <v>0.94911700335428184</v>
      </c>
      <c r="P364" s="33"/>
      <c r="Q364" s="33"/>
      <c r="R364" s="33"/>
      <c r="S364" s="30">
        <f t="shared" si="79"/>
        <v>44160</v>
      </c>
      <c r="T364" s="215">
        <v>2986</v>
      </c>
      <c r="U364" s="215">
        <v>31</v>
      </c>
      <c r="V364" s="6"/>
      <c r="W364" s="6"/>
      <c r="X364" s="6"/>
      <c r="Y364" s="6"/>
      <c r="Z364" s="11">
        <f t="shared" si="92"/>
        <v>172016</v>
      </c>
      <c r="AA364" s="11"/>
      <c r="AB364" s="11"/>
      <c r="AC364" s="11"/>
      <c r="AD364" s="11">
        <f t="shared" si="93"/>
        <v>3212</v>
      </c>
      <c r="AE364" s="11">
        <f t="shared" si="88"/>
        <v>2986</v>
      </c>
      <c r="AF364" s="11">
        <f t="shared" si="89"/>
        <v>31</v>
      </c>
      <c r="AG364" s="11">
        <f t="shared" si="82"/>
        <v>2818.5714285714284</v>
      </c>
      <c r="AH364" s="11">
        <f t="shared" si="83"/>
        <v>30.714285714285715</v>
      </c>
      <c r="AI364" s="6">
        <f t="shared" si="84"/>
        <v>-1082.9104672370886</v>
      </c>
      <c r="AJ364" s="6">
        <f t="shared" si="90"/>
        <v>8917.0895327629114</v>
      </c>
      <c r="AK364" s="6">
        <f t="shared" si="85"/>
        <v>-1.9113442568118444</v>
      </c>
      <c r="AL364" s="6">
        <f t="shared" si="91"/>
        <v>248.08865574318816</v>
      </c>
      <c r="AM364" s="12">
        <v>316355.40904404444</v>
      </c>
      <c r="AN364" s="6"/>
      <c r="AO364" s="12">
        <v>5443.9996392919038</v>
      </c>
      <c r="AP364" s="6"/>
      <c r="AQ364" s="30">
        <f t="shared" si="86"/>
        <v>44160</v>
      </c>
    </row>
    <row r="365" spans="1:43">
      <c r="A365">
        <f>Calcs!A415</f>
        <v>392</v>
      </c>
      <c r="B365" s="30">
        <f>Calcs!B415</f>
        <v>44161</v>
      </c>
      <c r="C365" s="6">
        <f>MAX(1,Calcs!AM415)</f>
        <v>42291.206091714557</v>
      </c>
      <c r="D365" s="6">
        <f>MAX(1,Calcs!BA415)</f>
        <v>2591.2467280983069</v>
      </c>
      <c r="E365" s="6">
        <f>MAX(1,Calcs!BB415)</f>
        <v>460660.41958498547</v>
      </c>
      <c r="F365" s="6">
        <f>MAX(1,Calcs!AZ415)</f>
        <v>173831.28146946651</v>
      </c>
      <c r="G365" s="6">
        <f t="shared" si="80"/>
        <v>173831.28146946651</v>
      </c>
      <c r="H365" s="6">
        <f>MAX(1,Calcs!AP415)</f>
        <v>32.271648115625148</v>
      </c>
      <c r="I365" s="6">
        <f>MAX(1,Calcs!AO415)</f>
        <v>3246.0494374292357</v>
      </c>
      <c r="J365" s="6">
        <f t="shared" si="81"/>
        <v>3246.0494374292357</v>
      </c>
      <c r="K365" s="6">
        <f>MAX(1,Calcs!BE415)</f>
        <v>1</v>
      </c>
      <c r="L365" s="6">
        <f>MAX(1,Calcs!BF415)</f>
        <v>1</v>
      </c>
      <c r="M365" s="33">
        <f>Calcs!G415</f>
        <v>1.01</v>
      </c>
      <c r="N365" s="180">
        <f>Calcs!BI415</f>
        <v>0.93898500962363463</v>
      </c>
      <c r="O365" s="33">
        <f t="shared" si="87"/>
        <v>0.94837485971987101</v>
      </c>
      <c r="P365" s="33"/>
      <c r="Q365" s="33"/>
      <c r="R365" s="33"/>
      <c r="S365" s="30">
        <f t="shared" si="79"/>
        <v>44161</v>
      </c>
      <c r="T365" s="215">
        <v>542</v>
      </c>
      <c r="U365" s="215">
        <v>20</v>
      </c>
      <c r="V365" s="6"/>
      <c r="W365" s="6"/>
      <c r="X365" s="6"/>
      <c r="Y365" s="6"/>
      <c r="Z365" s="11">
        <f t="shared" si="92"/>
        <v>172558</v>
      </c>
      <c r="AA365" s="11"/>
      <c r="AB365" s="11"/>
      <c r="AC365" s="11"/>
      <c r="AD365" s="11">
        <f t="shared" si="93"/>
        <v>3232</v>
      </c>
      <c r="AE365" s="11">
        <f t="shared" si="88"/>
        <v>542</v>
      </c>
      <c r="AF365" s="11">
        <f t="shared" si="89"/>
        <v>20</v>
      </c>
      <c r="AG365" s="11">
        <f t="shared" si="82"/>
        <v>2447.5714285714284</v>
      </c>
      <c r="AH365" s="11">
        <f t="shared" si="83"/>
        <v>30</v>
      </c>
      <c r="AI365" s="6">
        <f t="shared" si="84"/>
        <v>1273.281469466514</v>
      </c>
      <c r="AJ365" s="6">
        <f t="shared" si="90"/>
        <v>11273.281469466514</v>
      </c>
      <c r="AK365" s="6">
        <f t="shared" si="85"/>
        <v>14.049437429235695</v>
      </c>
      <c r="AL365" s="6">
        <f t="shared" si="91"/>
        <v>264.0494374292357</v>
      </c>
      <c r="AM365" s="12">
        <v>316355.40904404444</v>
      </c>
      <c r="AN365" s="6"/>
      <c r="AO365" s="12">
        <v>5443.9996392919038</v>
      </c>
      <c r="AP365" s="6"/>
      <c r="AQ365" s="30">
        <f t="shared" si="86"/>
        <v>44161</v>
      </c>
    </row>
    <row r="366" spans="1:43">
      <c r="A366">
        <f>Calcs!A416</f>
        <v>393</v>
      </c>
      <c r="B366" s="30">
        <f>Calcs!B416</f>
        <v>44162</v>
      </c>
      <c r="C366" s="6">
        <f>MAX(1,Calcs!AM416)</f>
        <v>42495.128689489851</v>
      </c>
      <c r="D366" s="6">
        <f>MAX(1,Calcs!BA416)</f>
        <v>2692.3990939377109</v>
      </c>
      <c r="E366" s="6">
        <f>MAX(1,Calcs!BB416)</f>
        <v>466240.0244462972</v>
      </c>
      <c r="F366" s="6">
        <f>MAX(1,Calcs!AZ416)</f>
        <v>176837.09228639308</v>
      </c>
      <c r="G366" s="6">
        <f t="shared" si="80"/>
        <v>176837.09228639308</v>
      </c>
      <c r="H366" s="6">
        <f>MAX(1,Calcs!AP416)</f>
        <v>33.4884981333621</v>
      </c>
      <c r="I366" s="6">
        <f>MAX(1,Calcs!AO416)</f>
        <v>3283.3544654304001</v>
      </c>
      <c r="J366" s="6">
        <f t="shared" si="81"/>
        <v>3283.3544654304001</v>
      </c>
      <c r="K366" s="6">
        <f>MAX(1,Calcs!BE416)</f>
        <v>1</v>
      </c>
      <c r="L366" s="6">
        <f>MAX(1,Calcs!BF416)</f>
        <v>1</v>
      </c>
      <c r="M366" s="33">
        <f>Calcs!G416</f>
        <v>1.01</v>
      </c>
      <c r="N366" s="180">
        <f>Calcs!BI416</f>
        <v>0.93824540904095322</v>
      </c>
      <c r="O366" s="33">
        <f t="shared" si="87"/>
        <v>0.94762786313136271</v>
      </c>
      <c r="P366" s="33"/>
      <c r="Q366" s="33"/>
      <c r="R366" s="33"/>
      <c r="S366" s="30">
        <f t="shared" si="79"/>
        <v>44162</v>
      </c>
      <c r="T366" s="215">
        <v>2669</v>
      </c>
      <c r="U366" s="215">
        <v>25</v>
      </c>
      <c r="V366" s="6"/>
      <c r="W366" s="6"/>
      <c r="X366" s="6"/>
      <c r="Y366" s="6"/>
      <c r="Z366" s="11">
        <f t="shared" si="92"/>
        <v>175227</v>
      </c>
      <c r="AA366" s="11"/>
      <c r="AB366" s="11"/>
      <c r="AC366" s="11"/>
      <c r="AD366" s="11">
        <f t="shared" si="93"/>
        <v>3257</v>
      </c>
      <c r="AE366" s="11">
        <f t="shared" si="88"/>
        <v>2669</v>
      </c>
      <c r="AF366" s="11">
        <f t="shared" si="89"/>
        <v>25</v>
      </c>
      <c r="AG366" s="11">
        <f t="shared" si="82"/>
        <v>2365.7142857142858</v>
      </c>
      <c r="AH366" s="11">
        <f t="shared" si="83"/>
        <v>29.285714285714285</v>
      </c>
      <c r="AI366" s="6">
        <f t="shared" si="84"/>
        <v>1610.0922863930755</v>
      </c>
      <c r="AJ366" s="6">
        <f t="shared" si="90"/>
        <v>11610.092286393075</v>
      </c>
      <c r="AK366" s="6">
        <f t="shared" si="85"/>
        <v>26.354465430400069</v>
      </c>
      <c r="AL366" s="6">
        <f t="shared" si="91"/>
        <v>276.35446543040007</v>
      </c>
      <c r="AM366" s="12">
        <v>316355.40904404444</v>
      </c>
      <c r="AN366" s="6"/>
      <c r="AO366" s="12">
        <v>5443.9996392919038</v>
      </c>
      <c r="AP366" s="6"/>
      <c r="AQ366" s="30">
        <f t="shared" si="86"/>
        <v>44162</v>
      </c>
    </row>
    <row r="367" spans="1:43">
      <c r="A367">
        <f>Calcs!A417</f>
        <v>394</v>
      </c>
      <c r="B367" s="30">
        <f>Calcs!B417</f>
        <v>44163</v>
      </c>
      <c r="C367" s="6">
        <f>MAX(1,Calcs!AM417)</f>
        <v>42512.990920206219</v>
      </c>
      <c r="D367" s="6">
        <f>MAX(1,Calcs!BA417)</f>
        <v>2797.0169804585666</v>
      </c>
      <c r="E367" s="6">
        <f>MAX(1,Calcs!BB417)</f>
        <v>471834.66266065952</v>
      </c>
      <c r="F367" s="6">
        <f>MAX(1,Calcs!AZ417)</f>
        <v>179954.11107976074</v>
      </c>
      <c r="G367" s="6">
        <f t="shared" si="80"/>
        <v>179954.11107976074</v>
      </c>
      <c r="H367" s="6">
        <f>MAX(1,Calcs!AP417)</f>
        <v>34.747402529746132</v>
      </c>
      <c r="I367" s="6">
        <f>MAX(1,Calcs!AO417)</f>
        <v>3322.049241624974</v>
      </c>
      <c r="J367" s="6">
        <f t="shared" si="81"/>
        <v>3322.049241624974</v>
      </c>
      <c r="K367" s="6">
        <f>MAX(1,Calcs!BE417)</f>
        <v>1</v>
      </c>
      <c r="L367" s="6">
        <f>MAX(1,Calcs!BF417)</f>
        <v>1</v>
      </c>
      <c r="M367" s="33">
        <f>Calcs!G417</f>
        <v>1.01</v>
      </c>
      <c r="N367" s="180">
        <f>Calcs!BI417</f>
        <v>0.93750396955872461</v>
      </c>
      <c r="O367" s="33">
        <f t="shared" si="87"/>
        <v>0.9468790092543119</v>
      </c>
      <c r="P367" s="33"/>
      <c r="Q367" s="33"/>
      <c r="R367" s="33"/>
      <c r="S367" s="30">
        <f t="shared" si="79"/>
        <v>44163</v>
      </c>
      <c r="T367" s="215">
        <v>2211</v>
      </c>
      <c r="U367" s="215">
        <v>25</v>
      </c>
      <c r="V367" s="6"/>
      <c r="W367" s="6"/>
      <c r="X367" s="6"/>
      <c r="Y367" s="6"/>
      <c r="Z367" s="11">
        <f t="shared" si="92"/>
        <v>177438</v>
      </c>
      <c r="AA367" s="11"/>
      <c r="AB367" s="11"/>
      <c r="AC367" s="11"/>
      <c r="AD367" s="11">
        <f t="shared" si="93"/>
        <v>3282</v>
      </c>
      <c r="AE367" s="11">
        <f t="shared" si="88"/>
        <v>2211</v>
      </c>
      <c r="AF367" s="11">
        <f t="shared" si="89"/>
        <v>25</v>
      </c>
      <c r="AG367" s="11">
        <f t="shared" si="82"/>
        <v>2405.5714285714284</v>
      </c>
      <c r="AH367" s="11">
        <f t="shared" si="83"/>
        <v>29.714285714285715</v>
      </c>
      <c r="AI367" s="6">
        <f t="shared" si="84"/>
        <v>2516.1110797607398</v>
      </c>
      <c r="AJ367" s="6">
        <f t="shared" si="90"/>
        <v>12516.11107976074</v>
      </c>
      <c r="AK367" s="6">
        <f t="shared" si="85"/>
        <v>40.049241624974002</v>
      </c>
      <c r="AL367" s="6">
        <f t="shared" si="91"/>
        <v>290.049241624974</v>
      </c>
      <c r="AM367" s="12">
        <v>308068.99328987038</v>
      </c>
      <c r="AN367" s="6"/>
      <c r="AO367" s="12">
        <v>5355.3363865540432</v>
      </c>
      <c r="AP367" s="6"/>
      <c r="AQ367" s="30">
        <f t="shared" si="86"/>
        <v>44163</v>
      </c>
    </row>
    <row r="368" spans="1:43">
      <c r="A368">
        <f>Calcs!A418</f>
        <v>395</v>
      </c>
      <c r="B368" s="30">
        <f>Calcs!B418</f>
        <v>44164</v>
      </c>
      <c r="C368" s="6">
        <f>MAX(1,Calcs!AM418)</f>
        <v>42311.813360844448</v>
      </c>
      <c r="D368" s="6">
        <f>MAX(1,Calcs!BA418)</f>
        <v>2833.1042060587247</v>
      </c>
      <c r="E368" s="6">
        <f>MAX(1,Calcs!BB418)</f>
        <v>477418.17432125355</v>
      </c>
      <c r="F368" s="6">
        <f>MAX(1,Calcs!AZ418)</f>
        <v>182681.3977000704</v>
      </c>
      <c r="G368" s="6">
        <f t="shared" si="80"/>
        <v>182681.3977000704</v>
      </c>
      <c r="H368" s="6">
        <f>MAX(1,Calcs!AP418)</f>
        <v>36.049532943676695</v>
      </c>
      <c r="I368" s="6">
        <f>MAX(1,Calcs!AO418)</f>
        <v>3362.1804476348457</v>
      </c>
      <c r="J368" s="6">
        <f t="shared" si="81"/>
        <v>3362.1804476348457</v>
      </c>
      <c r="K368" s="6">
        <f>MAX(1,Calcs!BE418)</f>
        <v>1</v>
      </c>
      <c r="L368" s="6">
        <f>MAX(1,Calcs!BF418)</f>
        <v>1</v>
      </c>
      <c r="M368" s="33">
        <f>Calcs!G418</f>
        <v>1.01</v>
      </c>
      <c r="N368" s="180">
        <f>Calcs!BI418</f>
        <v>0.93676418612124923</v>
      </c>
      <c r="O368" s="33">
        <f t="shared" si="87"/>
        <v>0.94613182798246176</v>
      </c>
      <c r="P368" s="33"/>
      <c r="Q368" s="33"/>
      <c r="R368" s="33"/>
      <c r="S368" s="30">
        <f t="shared" si="79"/>
        <v>44164</v>
      </c>
      <c r="T368" s="215">
        <v>1348</v>
      </c>
      <c r="U368" s="215">
        <v>21</v>
      </c>
      <c r="V368" s="6"/>
      <c r="W368" s="6"/>
      <c r="X368" s="6"/>
      <c r="Y368" s="6"/>
      <c r="Z368" s="11">
        <f t="shared" si="92"/>
        <v>178786</v>
      </c>
      <c r="AA368" s="11"/>
      <c r="AB368" s="11"/>
      <c r="AC368" s="11"/>
      <c r="AD368" s="11">
        <f t="shared" si="93"/>
        <v>3303</v>
      </c>
      <c r="AE368" s="11">
        <f t="shared" si="88"/>
        <v>1348</v>
      </c>
      <c r="AF368" s="11">
        <f t="shared" si="89"/>
        <v>21</v>
      </c>
      <c r="AG368" s="11">
        <f t="shared" si="82"/>
        <v>2394.2857142857142</v>
      </c>
      <c r="AH368" s="11">
        <f t="shared" si="83"/>
        <v>30.571428571428573</v>
      </c>
      <c r="AI368" s="6">
        <f t="shared" si="84"/>
        <v>3895.3977000704035</v>
      </c>
      <c r="AJ368" s="6">
        <f t="shared" si="90"/>
        <v>13895.397700070404</v>
      </c>
      <c r="AK368" s="6">
        <f t="shared" si="85"/>
        <v>59.180447634845677</v>
      </c>
      <c r="AL368" s="6">
        <f t="shared" si="91"/>
        <v>309.18044763484568</v>
      </c>
      <c r="AM368" s="12">
        <v>308068.99328987038</v>
      </c>
      <c r="AN368" s="6"/>
      <c r="AO368" s="12">
        <v>5355.3363865540432</v>
      </c>
      <c r="AP368" s="6"/>
      <c r="AQ368" s="30">
        <f t="shared" si="86"/>
        <v>44164</v>
      </c>
    </row>
    <row r="369" spans="1:46">
      <c r="A369">
        <f>Calcs!A419</f>
        <v>396</v>
      </c>
      <c r="B369" s="30">
        <f>Calcs!B419</f>
        <v>44165</v>
      </c>
      <c r="C369" s="6">
        <f>MAX(1,Calcs!AM419)</f>
        <v>41853.915757908027</v>
      </c>
      <c r="D369" s="6">
        <f>MAX(1,Calcs!BA419)</f>
        <v>2856.1963660506631</v>
      </c>
      <c r="E369" s="6">
        <f>MAX(1,Calcs!BB419)</f>
        <v>482959.87234660168</v>
      </c>
      <c r="F369" s="6">
        <f>MAX(1,Calcs!AZ419)</f>
        <v>185439.02569202078</v>
      </c>
      <c r="G369" s="6">
        <f t="shared" si="80"/>
        <v>185439.02569202078</v>
      </c>
      <c r="H369" s="6">
        <f>MAX(1,Calcs!AP419)</f>
        <v>37.396061719871604</v>
      </c>
      <c r="I369" s="6">
        <f>MAX(1,Calcs!AO419)</f>
        <v>3403.795955110279</v>
      </c>
      <c r="J369" s="6">
        <f t="shared" si="81"/>
        <v>3403.795955110279</v>
      </c>
      <c r="K369" s="6">
        <f>MAX(1,Calcs!BE419)</f>
        <v>1</v>
      </c>
      <c r="L369" s="6">
        <f>MAX(1,Calcs!BF419)</f>
        <v>1</v>
      </c>
      <c r="M369" s="33">
        <f>Calcs!G419</f>
        <v>1.01</v>
      </c>
      <c r="N369" s="180">
        <f>Calcs!BI419</f>
        <v>0.93603015777577303</v>
      </c>
      <c r="O369" s="33">
        <f t="shared" si="87"/>
        <v>0.94539045935353072</v>
      </c>
      <c r="P369" s="33"/>
      <c r="Q369" s="33"/>
      <c r="R369" s="33"/>
      <c r="S369" s="30">
        <f t="shared" si="79"/>
        <v>44165</v>
      </c>
      <c r="T369" s="215">
        <v>4947</v>
      </c>
      <c r="U369" s="215">
        <v>60</v>
      </c>
      <c r="V369" s="6"/>
      <c r="W369" s="6"/>
      <c r="X369" s="6"/>
      <c r="Y369" s="6"/>
      <c r="Z369" s="11">
        <f t="shared" si="92"/>
        <v>183733</v>
      </c>
      <c r="AA369" s="11"/>
      <c r="AB369" s="11"/>
      <c r="AC369" s="11"/>
      <c r="AD369" s="11">
        <f t="shared" si="93"/>
        <v>3363</v>
      </c>
      <c r="AE369" s="11">
        <f t="shared" si="88"/>
        <v>4947</v>
      </c>
      <c r="AF369" s="11">
        <f t="shared" si="89"/>
        <v>60</v>
      </c>
      <c r="AG369" s="11">
        <f t="shared" si="82"/>
        <v>2563.7142857142858</v>
      </c>
      <c r="AH369" s="11">
        <f t="shared" si="83"/>
        <v>32.142857142857146</v>
      </c>
      <c r="AI369" s="6">
        <f t="shared" si="84"/>
        <v>1706.0256920207758</v>
      </c>
      <c r="AJ369" s="6">
        <f t="shared" si="90"/>
        <v>11706.025692020776</v>
      </c>
      <c r="AK369" s="6">
        <f t="shared" si="85"/>
        <v>40.79595511027901</v>
      </c>
      <c r="AL369" s="6">
        <f t="shared" si="91"/>
        <v>290.79595511027901</v>
      </c>
      <c r="AM369" s="12">
        <v>308068.99328987038</v>
      </c>
      <c r="AN369" s="6"/>
      <c r="AO369" s="12">
        <v>5355.3363865540432</v>
      </c>
      <c r="AP369" s="6"/>
      <c r="AQ369" s="30">
        <f t="shared" si="86"/>
        <v>44165</v>
      </c>
    </row>
    <row r="370" spans="1:46">
      <c r="A370">
        <f>Calcs!A420</f>
        <v>397</v>
      </c>
      <c r="B370" s="30">
        <f>Calcs!B420</f>
        <v>44166</v>
      </c>
      <c r="C370" s="6">
        <f>MAX(1,Calcs!AM420)</f>
        <v>41103.210624868785</v>
      </c>
      <c r="D370" s="6">
        <f>MAX(1,Calcs!BA420)</f>
        <v>2868.4436434157374</v>
      </c>
      <c r="E370" s="6">
        <f>MAX(1,Calcs!BB420)</f>
        <v>488423.90154196607</v>
      </c>
      <c r="F370" s="6">
        <f>MAX(1,Calcs!AZ420)</f>
        <v>188218.12210417871</v>
      </c>
      <c r="G370" s="6">
        <f t="shared" si="80"/>
        <v>188218.12210417871</v>
      </c>
      <c r="H370" s="6">
        <f>MAX(1,Calcs!AP420)</f>
        <v>37.796936082315952</v>
      </c>
      <c r="I370" s="6">
        <f>MAX(1,Calcs!AO420)</f>
        <v>3440.0063202663846</v>
      </c>
      <c r="J370" s="6">
        <f t="shared" si="81"/>
        <v>3440.0063202663846</v>
      </c>
      <c r="K370" s="6">
        <f>MAX(1,Calcs!BE420)</f>
        <v>1</v>
      </c>
      <c r="L370" s="6">
        <f>MAX(1,Calcs!BF420)</f>
        <v>1</v>
      </c>
      <c r="M370" s="33">
        <f>Calcs!G420</f>
        <v>1.01</v>
      </c>
      <c r="N370" s="180">
        <f>Calcs!BI420</f>
        <v>0.93530580751296821</v>
      </c>
      <c r="O370" s="33">
        <f t="shared" si="87"/>
        <v>0.94465886558809786</v>
      </c>
      <c r="P370" s="33"/>
      <c r="Q370" s="33"/>
      <c r="R370" s="33"/>
      <c r="S370" s="30">
        <f t="shared" si="79"/>
        <v>44166</v>
      </c>
      <c r="T370" s="215">
        <v>3542</v>
      </c>
      <c r="U370" s="215">
        <v>44</v>
      </c>
      <c r="V370" s="6"/>
      <c r="W370" s="6"/>
      <c r="X370" s="6"/>
      <c r="Y370" s="6"/>
      <c r="Z370" s="11">
        <f t="shared" si="92"/>
        <v>187275</v>
      </c>
      <c r="AA370" s="11"/>
      <c r="AB370" s="11"/>
      <c r="AC370" s="11"/>
      <c r="AD370" s="11">
        <f t="shared" si="93"/>
        <v>3407</v>
      </c>
      <c r="AE370" s="11">
        <f t="shared" si="88"/>
        <v>3542</v>
      </c>
      <c r="AF370" s="11">
        <f t="shared" si="89"/>
        <v>44</v>
      </c>
      <c r="AG370" s="11">
        <f t="shared" si="82"/>
        <v>2606.4285714285716</v>
      </c>
      <c r="AH370" s="11">
        <f t="shared" si="83"/>
        <v>32.285714285714285</v>
      </c>
      <c r="AI370" s="6">
        <f t="shared" si="84"/>
        <v>943.12210417870665</v>
      </c>
      <c r="AJ370" s="6">
        <f t="shared" si="90"/>
        <v>10943.122104178707</v>
      </c>
      <c r="AK370" s="6">
        <f t="shared" si="85"/>
        <v>33.006320266384591</v>
      </c>
      <c r="AL370" s="6">
        <f t="shared" si="91"/>
        <v>283.00632026638459</v>
      </c>
      <c r="AM370" s="12">
        <v>274346.05113888741</v>
      </c>
      <c r="AN370" s="6"/>
      <c r="AO370" s="12">
        <v>4906.1939573272348</v>
      </c>
      <c r="AP370" s="6"/>
      <c r="AQ370" s="30">
        <f t="shared" si="86"/>
        <v>44166</v>
      </c>
    </row>
    <row r="371" spans="1:46">
      <c r="A371">
        <f>Calcs!A421</f>
        <v>398</v>
      </c>
      <c r="B371" s="30">
        <f>Calcs!B421</f>
        <v>44167</v>
      </c>
      <c r="C371" s="6">
        <f>MAX(1,Calcs!AM421)</f>
        <v>41019.68473531858</v>
      </c>
      <c r="D371" s="6">
        <f>MAX(1,Calcs!BA421)</f>
        <v>2865.4630882454926</v>
      </c>
      <c r="E371" s="6">
        <f>MAX(1,Calcs!BB421)</f>
        <v>493774.0869197243</v>
      </c>
      <c r="F371" s="6">
        <f>MAX(1,Calcs!AZ421)</f>
        <v>190991.33115048136</v>
      </c>
      <c r="G371" s="6">
        <f t="shared" si="80"/>
        <v>190991.33115048136</v>
      </c>
      <c r="H371" s="6">
        <f>MAX(1,Calcs!AP421)</f>
        <v>38.071048935074032</v>
      </c>
      <c r="I371" s="6">
        <f>MAX(1,Calcs!AO421)</f>
        <v>3476.5859982887064</v>
      </c>
      <c r="J371" s="6">
        <f t="shared" si="81"/>
        <v>3476.5859982887064</v>
      </c>
      <c r="K371" s="6">
        <f>MAX(1,Calcs!BE421)</f>
        <v>1</v>
      </c>
      <c r="L371" s="6">
        <f>MAX(1,Calcs!BF421)</f>
        <v>1</v>
      </c>
      <c r="M371" s="33">
        <f>Calcs!G421</f>
        <v>1.01</v>
      </c>
      <c r="N371" s="180">
        <f>Calcs!BI421</f>
        <v>0.93459668250943151</v>
      </c>
      <c r="O371" s="33">
        <f t="shared" si="87"/>
        <v>0.94394264933452587</v>
      </c>
      <c r="P371" s="33"/>
      <c r="Q371" s="33"/>
      <c r="R371" s="33"/>
      <c r="S371" s="30">
        <f t="shared" si="79"/>
        <v>44167</v>
      </c>
      <c r="T371" s="215">
        <v>3324</v>
      </c>
      <c r="U371" s="215">
        <v>41</v>
      </c>
      <c r="V371" s="6"/>
      <c r="W371" s="6"/>
      <c r="X371" s="6"/>
      <c r="Y371" s="6"/>
      <c r="Z371" s="11">
        <f t="shared" si="92"/>
        <v>190599</v>
      </c>
      <c r="AA371" s="11"/>
      <c r="AB371" s="11"/>
      <c r="AC371" s="11"/>
      <c r="AD371" s="11">
        <f t="shared" si="93"/>
        <v>3448</v>
      </c>
      <c r="AE371" s="11">
        <f t="shared" si="88"/>
        <v>3324</v>
      </c>
      <c r="AF371" s="11">
        <f t="shared" si="89"/>
        <v>41</v>
      </c>
      <c r="AG371" s="11">
        <f t="shared" si="82"/>
        <v>2654.7142857142858</v>
      </c>
      <c r="AH371" s="11">
        <f t="shared" si="83"/>
        <v>33.714285714285715</v>
      </c>
      <c r="AI371" s="6">
        <f t="shared" si="84"/>
        <v>392.33115048136096</v>
      </c>
      <c r="AJ371" s="6">
        <f t="shared" si="90"/>
        <v>10392.331150481361</v>
      </c>
      <c r="AK371" s="6">
        <f t="shared" si="85"/>
        <v>28.585998288706378</v>
      </c>
      <c r="AL371" s="6">
        <f t="shared" si="91"/>
        <v>278.58599828870638</v>
      </c>
      <c r="AM371" s="12">
        <v>267344.21077641804</v>
      </c>
      <c r="AN371" s="6"/>
      <c r="AO371" s="12">
        <v>4807.9928188266722</v>
      </c>
      <c r="AP371" s="6"/>
      <c r="AQ371" s="30">
        <f t="shared" si="86"/>
        <v>44167</v>
      </c>
    </row>
    <row r="372" spans="1:46">
      <c r="A372">
        <f>Calcs!A422</f>
        <v>399</v>
      </c>
      <c r="B372" s="30">
        <f>Calcs!B422</f>
        <v>44168</v>
      </c>
      <c r="C372" s="6">
        <f>MAX(1,Calcs!AM422)</f>
        <v>40856.105763681946</v>
      </c>
      <c r="D372" s="6">
        <f>MAX(1,Calcs!BA422)</f>
        <v>2846.9733264895453</v>
      </c>
      <c r="E372" s="6">
        <f>MAX(1,Calcs!BB422)</f>
        <v>499103.17108548089</v>
      </c>
      <c r="F372" s="6">
        <f>MAX(1,Calcs!AZ422)</f>
        <v>193760.09475489333</v>
      </c>
      <c r="G372" s="6">
        <f t="shared" si="80"/>
        <v>193760.09475489333</v>
      </c>
      <c r="H372" s="6">
        <f>MAX(1,Calcs!AP422)</f>
        <v>38.194564706304</v>
      </c>
      <c r="I372" s="6">
        <f>MAX(1,Calcs!AO422)</f>
        <v>3513.4113903733637</v>
      </c>
      <c r="J372" s="6">
        <f t="shared" si="81"/>
        <v>3513.4113903733637</v>
      </c>
      <c r="K372" s="6">
        <f>MAX(1,Calcs!BE422)</f>
        <v>1</v>
      </c>
      <c r="L372" s="6">
        <f>MAX(1,Calcs!BF422)</f>
        <v>1</v>
      </c>
      <c r="M372" s="33">
        <f>Calcs!G422</f>
        <v>1.01</v>
      </c>
      <c r="N372" s="180">
        <f>Calcs!BI422</f>
        <v>0.93389039600922918</v>
      </c>
      <c r="O372" s="33">
        <f t="shared" si="87"/>
        <v>0.94322929996932148</v>
      </c>
      <c r="P372" s="33"/>
      <c r="Q372" s="33"/>
      <c r="R372" s="33"/>
      <c r="S372" s="30">
        <f t="shared" si="79"/>
        <v>44168</v>
      </c>
      <c r="T372" s="215">
        <v>3234</v>
      </c>
      <c r="U372" s="215">
        <v>41</v>
      </c>
      <c r="V372" s="6"/>
      <c r="W372" s="6"/>
      <c r="X372" s="6"/>
      <c r="Y372" s="6"/>
      <c r="Z372" s="11">
        <f t="shared" si="92"/>
        <v>193833</v>
      </c>
      <c r="AA372" s="11"/>
      <c r="AB372" s="11"/>
      <c r="AC372" s="11"/>
      <c r="AD372" s="11">
        <f t="shared" si="93"/>
        <v>3489</v>
      </c>
      <c r="AE372" s="11">
        <f t="shared" si="88"/>
        <v>3234</v>
      </c>
      <c r="AF372" s="11">
        <f t="shared" si="89"/>
        <v>41</v>
      </c>
      <c r="AG372" s="11">
        <f t="shared" si="82"/>
        <v>3039.2857142857142</v>
      </c>
      <c r="AH372" s="11">
        <f t="shared" si="83"/>
        <v>36.714285714285715</v>
      </c>
      <c r="AI372" s="6">
        <f t="shared" si="84"/>
        <v>-72.90524510666728</v>
      </c>
      <c r="AJ372" s="6">
        <f t="shared" si="90"/>
        <v>9927.0947548933327</v>
      </c>
      <c r="AK372" s="6">
        <f t="shared" si="85"/>
        <v>24.411390373363702</v>
      </c>
      <c r="AL372" s="6">
        <f t="shared" si="91"/>
        <v>274.4113903733637</v>
      </c>
      <c r="AM372" s="12">
        <v>267344.21077641804</v>
      </c>
      <c r="AN372" s="6"/>
      <c r="AO372" s="12">
        <v>4807.9928188266722</v>
      </c>
      <c r="AP372" s="6"/>
      <c r="AQ372" s="30">
        <f t="shared" si="86"/>
        <v>44168</v>
      </c>
    </row>
    <row r="373" spans="1:46">
      <c r="A373">
        <f>Calcs!A423</f>
        <v>400</v>
      </c>
      <c r="B373" s="30">
        <f>Calcs!B423</f>
        <v>44169</v>
      </c>
      <c r="C373" s="6">
        <f>MAX(1,Calcs!AM423)</f>
        <v>40619.875524858166</v>
      </c>
      <c r="D373" s="6">
        <f>MAX(1,Calcs!BA423)</f>
        <v>2810.3273140640481</v>
      </c>
      <c r="E373" s="6">
        <f>MAX(1,Calcs!BB423)</f>
        <v>504400.61237764789</v>
      </c>
      <c r="F373" s="6">
        <f>MAX(1,Calcs!AZ423)</f>
        <v>196509.38348484141</v>
      </c>
      <c r="G373" s="6">
        <f t="shared" si="80"/>
        <v>196509.38348484141</v>
      </c>
      <c r="H373" s="6">
        <f>MAX(1,Calcs!AP423)</f>
        <v>38.140219593965021</v>
      </c>
      <c r="I373" s="6">
        <f>MAX(1,Calcs!AO423)</f>
        <v>3550.3360025881552</v>
      </c>
      <c r="J373" s="6">
        <f t="shared" si="81"/>
        <v>3550.3360025881552</v>
      </c>
      <c r="K373" s="6">
        <f>MAX(1,Calcs!BE423)</f>
        <v>1</v>
      </c>
      <c r="L373" s="6">
        <f>MAX(1,Calcs!BF423)</f>
        <v>1</v>
      </c>
      <c r="M373" s="33">
        <f>Calcs!G423</f>
        <v>1.01</v>
      </c>
      <c r="N373" s="180">
        <f>Calcs!BI423</f>
        <v>0.93318833596916528</v>
      </c>
      <c r="O373" s="33">
        <f t="shared" si="87"/>
        <v>0.94252021932885699</v>
      </c>
      <c r="P373" s="33"/>
      <c r="Q373" s="33"/>
      <c r="R373" s="33"/>
      <c r="S373" s="30">
        <f t="shared" si="79"/>
        <v>44169</v>
      </c>
      <c r="T373" s="215">
        <v>3208</v>
      </c>
      <c r="U373" s="215">
        <v>32</v>
      </c>
      <c r="V373" s="6"/>
      <c r="W373" s="6"/>
      <c r="X373" s="6"/>
      <c r="Y373" s="6"/>
      <c r="Z373" s="11">
        <f t="shared" si="92"/>
        <v>197041</v>
      </c>
      <c r="AA373" s="11"/>
      <c r="AB373" s="11"/>
      <c r="AC373" s="11"/>
      <c r="AD373" s="11">
        <f t="shared" si="93"/>
        <v>3521</v>
      </c>
      <c r="AE373" s="11">
        <f t="shared" si="88"/>
        <v>3208</v>
      </c>
      <c r="AF373" s="11">
        <f t="shared" si="89"/>
        <v>32</v>
      </c>
      <c r="AG373" s="11">
        <f t="shared" si="82"/>
        <v>3116.2857142857142</v>
      </c>
      <c r="AH373" s="11">
        <f t="shared" si="83"/>
        <v>37.714285714285715</v>
      </c>
      <c r="AI373" s="6">
        <f t="shared" si="84"/>
        <v>-531.6165151585883</v>
      </c>
      <c r="AJ373" s="6">
        <f t="shared" si="90"/>
        <v>9468.3834848414117</v>
      </c>
      <c r="AK373" s="6">
        <f t="shared" si="85"/>
        <v>29.336002588155225</v>
      </c>
      <c r="AL373" s="6">
        <f t="shared" si="91"/>
        <v>279.33600258815522</v>
      </c>
      <c r="AM373" s="12">
        <v>267344.21077641804</v>
      </c>
      <c r="AN373" s="6"/>
      <c r="AO373" s="12">
        <v>4807.9928188266722</v>
      </c>
      <c r="AP373" s="6"/>
      <c r="AQ373" s="30">
        <f t="shared" si="86"/>
        <v>44169</v>
      </c>
    </row>
    <row r="374" spans="1:46">
      <c r="A374">
        <f>Calcs!A424</f>
        <v>401</v>
      </c>
      <c r="B374" s="30">
        <f>Calcs!B424</f>
        <v>44170</v>
      </c>
      <c r="C374" s="6">
        <f>MAX(1,Calcs!AM424)</f>
        <v>40322.909799581372</v>
      </c>
      <c r="D374" s="6">
        <f>MAX(1,Calcs!BA424)</f>
        <v>2752.5029471836251</v>
      </c>
      <c r="E374" s="6">
        <f>MAX(1,Calcs!BB424)</f>
        <v>509657.03057589039</v>
      </c>
      <c r="F374" s="6">
        <f>MAX(1,Calcs!AZ424)</f>
        <v>199221.63171004612</v>
      </c>
      <c r="G374" s="6">
        <f t="shared" si="80"/>
        <v>199221.63171004612</v>
      </c>
      <c r="H374" s="6">
        <f>MAX(1,Calcs!AP424)</f>
        <v>37.8768482747288</v>
      </c>
      <c r="I374" s="6">
        <f>MAX(1,Calcs!AO424)</f>
        <v>3587.1871795480756</v>
      </c>
      <c r="J374" s="6">
        <f t="shared" si="81"/>
        <v>3587.1871795480756</v>
      </c>
      <c r="K374" s="6">
        <f>MAX(1,Calcs!BE424)</f>
        <v>1</v>
      </c>
      <c r="L374" s="6">
        <f>MAX(1,Calcs!BF424)</f>
        <v>1</v>
      </c>
      <c r="M374" s="33">
        <f>Calcs!G424</f>
        <v>1.01</v>
      </c>
      <c r="N374" s="180">
        <f>Calcs!BI424</f>
        <v>0.93249173224147208</v>
      </c>
      <c r="O374" s="33">
        <f t="shared" si="87"/>
        <v>0.94181664956388678</v>
      </c>
      <c r="P374" s="33"/>
      <c r="Q374" s="33"/>
      <c r="R374" s="33"/>
      <c r="S374" s="30">
        <f t="shared" si="79"/>
        <v>44170</v>
      </c>
      <c r="T374" s="215">
        <v>1882</v>
      </c>
      <c r="U374" s="215">
        <v>29</v>
      </c>
      <c r="V374" s="6"/>
      <c r="W374" s="6"/>
      <c r="X374" s="6"/>
      <c r="Y374" s="6"/>
      <c r="Z374" s="11">
        <f t="shared" si="92"/>
        <v>198923</v>
      </c>
      <c r="AA374" s="11"/>
      <c r="AB374" s="11"/>
      <c r="AC374" s="11"/>
      <c r="AD374" s="11">
        <f t="shared" si="93"/>
        <v>3550</v>
      </c>
      <c r="AE374" s="11">
        <f t="shared" si="88"/>
        <v>1882</v>
      </c>
      <c r="AF374" s="11">
        <f t="shared" si="89"/>
        <v>29</v>
      </c>
      <c r="AG374" s="11">
        <f t="shared" si="82"/>
        <v>3069.2857142857142</v>
      </c>
      <c r="AH374" s="11">
        <f t="shared" si="83"/>
        <v>38.285714285714285</v>
      </c>
      <c r="AI374" s="6">
        <f t="shared" si="84"/>
        <v>298.6317100461165</v>
      </c>
      <c r="AJ374" s="6">
        <f t="shared" si="90"/>
        <v>10298.631710046116</v>
      </c>
      <c r="AK374" s="6">
        <f t="shared" si="85"/>
        <v>37.187179548075619</v>
      </c>
      <c r="AL374" s="6">
        <f t="shared" si="91"/>
        <v>287.18717954807562</v>
      </c>
      <c r="AM374" s="12">
        <v>284576.04956981243</v>
      </c>
      <c r="AN374" s="6"/>
      <c r="AO374" s="12">
        <v>5049.0130362140999</v>
      </c>
      <c r="AP374" s="6"/>
      <c r="AQ374" s="30">
        <f t="shared" si="86"/>
        <v>44170</v>
      </c>
    </row>
    <row r="375" spans="1:46">
      <c r="A375">
        <f>Calcs!A425</f>
        <v>402</v>
      </c>
      <c r="B375" s="30">
        <f>Calcs!B425</f>
        <v>44171</v>
      </c>
      <c r="C375" s="6">
        <f>MAX(1,Calcs!AM425)</f>
        <v>39982.754629933443</v>
      </c>
      <c r="D375" s="6">
        <f>MAX(1,Calcs!BA425)</f>
        <v>2742.5227396955929</v>
      </c>
      <c r="E375" s="6">
        <f>MAX(1,Calcs!BB425)</f>
        <v>514864.84509177762</v>
      </c>
      <c r="F375" s="6">
        <f>MAX(1,Calcs!AZ425)</f>
        <v>201879.05687793955</v>
      </c>
      <c r="G375" s="6">
        <f t="shared" si="80"/>
        <v>201879.05687793955</v>
      </c>
      <c r="H375" s="6">
        <f>MAX(1,Calcs!AP425)</f>
        <v>37.36884841150394</v>
      </c>
      <c r="I375" s="6">
        <f>MAX(1,Calcs!AO425)</f>
        <v>3623.7623865153732</v>
      </c>
      <c r="J375" s="6">
        <f t="shared" si="81"/>
        <v>3623.7623865153732</v>
      </c>
      <c r="K375" s="6">
        <f>MAX(1,Calcs!BE425)</f>
        <v>1</v>
      </c>
      <c r="L375" s="6">
        <f>MAX(1,Calcs!BF425)</f>
        <v>1</v>
      </c>
      <c r="M375" s="33">
        <f>Calcs!G425</f>
        <v>1.01</v>
      </c>
      <c r="N375" s="180">
        <f>Calcs!BI425</f>
        <v>0.93180157098571426</v>
      </c>
      <c r="O375" s="33">
        <f t="shared" si="87"/>
        <v>0.94111958669557139</v>
      </c>
      <c r="P375" s="33"/>
      <c r="Q375" s="33"/>
      <c r="R375" s="33"/>
      <c r="S375" s="30">
        <f t="shared" si="79"/>
        <v>44171</v>
      </c>
      <c r="T375" s="215">
        <v>1171</v>
      </c>
      <c r="U375" s="215">
        <v>26</v>
      </c>
      <c r="V375" s="6"/>
      <c r="W375" s="6"/>
      <c r="X375" s="6"/>
      <c r="Y375" s="6"/>
      <c r="Z375" s="11">
        <f t="shared" si="92"/>
        <v>200094</v>
      </c>
      <c r="AA375" s="11"/>
      <c r="AB375" s="11"/>
      <c r="AC375" s="11"/>
      <c r="AD375" s="11">
        <f t="shared" si="93"/>
        <v>3576</v>
      </c>
      <c r="AE375" s="11">
        <f t="shared" si="88"/>
        <v>1171</v>
      </c>
      <c r="AF375" s="11">
        <f t="shared" si="89"/>
        <v>26</v>
      </c>
      <c r="AG375" s="11">
        <f t="shared" si="82"/>
        <v>3044</v>
      </c>
      <c r="AH375" s="11">
        <f t="shared" si="83"/>
        <v>39</v>
      </c>
      <c r="AI375" s="6">
        <f t="shared" si="84"/>
        <v>1785.0568779395544</v>
      </c>
      <c r="AJ375" s="6">
        <f t="shared" si="90"/>
        <v>11785.056877939554</v>
      </c>
      <c r="AK375" s="6">
        <f t="shared" si="85"/>
        <v>47.762386515373237</v>
      </c>
      <c r="AL375" s="6">
        <f t="shared" si="91"/>
        <v>297.76238651537324</v>
      </c>
      <c r="AM375" s="12">
        <v>289877.47475937131</v>
      </c>
      <c r="AN375" s="6"/>
      <c r="AO375" s="12">
        <v>5118.0107142523066</v>
      </c>
      <c r="AP375" s="6"/>
      <c r="AQ375" s="30">
        <f t="shared" si="86"/>
        <v>44171</v>
      </c>
    </row>
    <row r="376" spans="1:46">
      <c r="A376">
        <f>Calcs!A426</f>
        <v>403</v>
      </c>
      <c r="B376" s="30">
        <f>Calcs!B426</f>
        <v>44172</v>
      </c>
      <c r="C376" s="6">
        <f>MAX(1,Calcs!AM426)</f>
        <v>39623.923677501603</v>
      </c>
      <c r="D376" s="6">
        <f>MAX(1,Calcs!BA426)</f>
        <v>2726.6655362696451</v>
      </c>
      <c r="E376" s="6">
        <f>MAX(1,Calcs!BB426)</f>
        <v>520019.06807727128</v>
      </c>
      <c r="F376" s="6">
        <f>MAX(1,Calcs!AZ426)</f>
        <v>204525.68444590829</v>
      </c>
      <c r="G376" s="6">
        <f t="shared" si="80"/>
        <v>204525.68444590829</v>
      </c>
      <c r="H376" s="6">
        <f>MAX(1,Calcs!AP426)</f>
        <v>36.57557487064274</v>
      </c>
      <c r="I376" s="6">
        <f>MAX(1,Calcs!AO426)</f>
        <v>3659.8249792047782</v>
      </c>
      <c r="J376" s="6">
        <f t="shared" si="81"/>
        <v>3659.8249792047782</v>
      </c>
      <c r="K376" s="6">
        <f>MAX(1,Calcs!BE426)</f>
        <v>1</v>
      </c>
      <c r="L376" s="6">
        <f>MAX(1,Calcs!BF426)</f>
        <v>1</v>
      </c>
      <c r="M376" s="33">
        <f>Calcs!G426</f>
        <v>1.01</v>
      </c>
      <c r="N376" s="180">
        <f>Calcs!BI426</f>
        <v>0.93111848834999877</v>
      </c>
      <c r="O376" s="33">
        <f t="shared" si="87"/>
        <v>0.9404296732334988</v>
      </c>
      <c r="P376" s="33"/>
      <c r="Q376" s="33"/>
      <c r="R376" s="33"/>
      <c r="S376" s="30">
        <f t="shared" si="79"/>
        <v>44172</v>
      </c>
      <c r="T376" s="215">
        <v>3883</v>
      </c>
      <c r="U376" s="215">
        <v>69</v>
      </c>
      <c r="V376" s="6"/>
      <c r="W376" s="6"/>
      <c r="X376" s="6"/>
      <c r="Y376" s="6"/>
      <c r="Z376" s="11">
        <f t="shared" si="92"/>
        <v>203977</v>
      </c>
      <c r="AA376" s="11"/>
      <c r="AB376" s="11"/>
      <c r="AC376" s="11"/>
      <c r="AD376" s="11">
        <f t="shared" si="93"/>
        <v>3645</v>
      </c>
      <c r="AE376" s="11">
        <f t="shared" si="88"/>
        <v>3883</v>
      </c>
      <c r="AF376" s="11">
        <f t="shared" si="89"/>
        <v>69</v>
      </c>
      <c r="AG376" s="11">
        <f t="shared" si="82"/>
        <v>2892</v>
      </c>
      <c r="AH376" s="11">
        <f t="shared" si="83"/>
        <v>40.285714285714285</v>
      </c>
      <c r="AI376" s="6">
        <f t="shared" si="84"/>
        <v>548.68444590829313</v>
      </c>
      <c r="AJ376" s="6">
        <f t="shared" si="90"/>
        <v>10548.684445908293</v>
      </c>
      <c r="AK376" s="6">
        <f t="shared" si="85"/>
        <v>14.824979204778174</v>
      </c>
      <c r="AL376" s="6">
        <f t="shared" si="91"/>
        <v>264.82497920477817</v>
      </c>
      <c r="AM376" s="12">
        <v>420232.75913557387</v>
      </c>
      <c r="AN376" s="6"/>
      <c r="AO376" s="12">
        <v>6954.5288739059706</v>
      </c>
      <c r="AP376" s="6"/>
      <c r="AQ376" s="30">
        <f t="shared" si="86"/>
        <v>44172</v>
      </c>
      <c r="AR376" s="30">
        <f t="shared" ref="AR376:AR439" si="94">IF(D376&lt;$AP$1,AR375,S376)</f>
        <v>44172</v>
      </c>
      <c r="AS376" s="52">
        <v>44266</v>
      </c>
      <c r="AT376" s="30">
        <f t="shared" ref="AT376:AT436" si="95">AS376</f>
        <v>44266</v>
      </c>
    </row>
    <row r="377" spans="1:46">
      <c r="A377">
        <f>Calcs!A427</f>
        <v>404</v>
      </c>
      <c r="B377" s="30">
        <f>Calcs!B427</f>
        <v>44173</v>
      </c>
      <c r="C377" s="6">
        <f>MAX(1,Calcs!AM427)</f>
        <v>39279.459331089813</v>
      </c>
      <c r="D377" s="6">
        <f>MAX(1,Calcs!BA427)</f>
        <v>2705.3940898707992</v>
      </c>
      <c r="E377" s="6">
        <f>MAX(1,Calcs!BB427)</f>
        <v>525118.28290944872</v>
      </c>
      <c r="F377" s="6">
        <f>MAX(1,Calcs!AZ427)</f>
        <v>207155.8807332743</v>
      </c>
      <c r="G377" s="6">
        <f t="shared" si="80"/>
        <v>207155.8807332743</v>
      </c>
      <c r="H377" s="6">
        <f>MAX(1,Calcs!AP427)</f>
        <v>36.447126061656817</v>
      </c>
      <c r="I377" s="6">
        <f>MAX(1,Calcs!AO427)</f>
        <v>3695.1362026979823</v>
      </c>
      <c r="J377" s="6">
        <f t="shared" si="81"/>
        <v>3695.1362026979823</v>
      </c>
      <c r="K377" s="6">
        <f>MAX(1,Calcs!BE427)</f>
        <v>1</v>
      </c>
      <c r="L377" s="6">
        <f>MAX(1,Calcs!BF427)</f>
        <v>1</v>
      </c>
      <c r="M377" s="33">
        <f>Calcs!G427</f>
        <v>1.01</v>
      </c>
      <c r="N377" s="180">
        <f>Calcs!BI427</f>
        <v>0.93044264391848375</v>
      </c>
      <c r="O377" s="33">
        <f t="shared" si="87"/>
        <v>0.93974707035766858</v>
      </c>
      <c r="P377" s="33"/>
      <c r="Q377" s="33"/>
      <c r="R377" s="33"/>
      <c r="S377" s="30">
        <f t="shared" si="79"/>
        <v>44173</v>
      </c>
      <c r="T377" s="215">
        <v>3175</v>
      </c>
      <c r="U377" s="215">
        <v>50</v>
      </c>
      <c r="V377" s="6"/>
      <c r="W377" s="6"/>
      <c r="X377" s="6"/>
      <c r="Y377" s="6"/>
      <c r="Z377" s="11">
        <f t="shared" si="92"/>
        <v>207152</v>
      </c>
      <c r="AA377" s="11"/>
      <c r="AB377" s="11"/>
      <c r="AC377" s="11"/>
      <c r="AD377" s="11">
        <f t="shared" si="93"/>
        <v>3695</v>
      </c>
      <c r="AE377" s="11">
        <f t="shared" si="88"/>
        <v>3175</v>
      </c>
      <c r="AF377" s="11">
        <f t="shared" si="89"/>
        <v>50</v>
      </c>
      <c r="AG377" s="11">
        <f t="shared" si="82"/>
        <v>2839.5714285714284</v>
      </c>
      <c r="AH377" s="11">
        <f t="shared" si="83"/>
        <v>41.142857142857146</v>
      </c>
      <c r="AI377" s="6">
        <f t="shared" si="84"/>
        <v>3.8807332743017469</v>
      </c>
      <c r="AJ377" s="6">
        <f t="shared" si="90"/>
        <v>10003.880733274302</v>
      </c>
      <c r="AK377" s="6">
        <f t="shared" si="85"/>
        <v>0.13620269798229856</v>
      </c>
      <c r="AL377" s="6">
        <f t="shared" si="91"/>
        <v>250.1362026979823</v>
      </c>
      <c r="AM377" s="12">
        <v>420232.75913557387</v>
      </c>
      <c r="AN377" s="6"/>
      <c r="AO377" s="12">
        <v>6954.5288739059706</v>
      </c>
      <c r="AP377" s="6"/>
      <c r="AQ377" s="30">
        <f t="shared" si="86"/>
        <v>44173</v>
      </c>
      <c r="AR377" s="30">
        <f t="shared" si="94"/>
        <v>44173</v>
      </c>
      <c r="AS377" s="52">
        <v>44266</v>
      </c>
      <c r="AT377" s="30">
        <f t="shared" si="95"/>
        <v>44266</v>
      </c>
    </row>
    <row r="378" spans="1:46">
      <c r="A378">
        <f>Calcs!A428</f>
        <v>405</v>
      </c>
      <c r="B378" s="30">
        <f>Calcs!B428</f>
        <v>44174</v>
      </c>
      <c r="C378" s="6">
        <f>MAX(1,Calcs!AM428)</f>
        <v>38986.595186100603</v>
      </c>
      <c r="D378" s="6">
        <f>MAX(1,Calcs!BA428)</f>
        <v>2681.8904691419239</v>
      </c>
      <c r="E378" s="6">
        <f>MAX(1,Calcs!BB428)</f>
        <v>530165.81440537027</v>
      </c>
      <c r="F378" s="6">
        <f>MAX(1,Calcs!AZ428)</f>
        <v>209764.56443447483</v>
      </c>
      <c r="G378" s="6">
        <f t="shared" si="80"/>
        <v>209764.56443447483</v>
      </c>
      <c r="H378" s="6">
        <f>MAX(1,Calcs!AP428)</f>
        <v>36.246022843324226</v>
      </c>
      <c r="I378" s="6">
        <f>MAX(1,Calcs!AO428)</f>
        <v>3730.308158191976</v>
      </c>
      <c r="J378" s="6">
        <f t="shared" si="81"/>
        <v>3730.308158191976</v>
      </c>
      <c r="K378" s="6">
        <f>MAX(1,Calcs!BE428)</f>
        <v>1</v>
      </c>
      <c r="L378" s="6">
        <f>MAX(1,Calcs!BF428)</f>
        <v>1</v>
      </c>
      <c r="M378" s="33">
        <f>Calcs!G428</f>
        <v>1.01</v>
      </c>
      <c r="N378" s="180">
        <f>Calcs!BI428</f>
        <v>0.9297736703870062</v>
      </c>
      <c r="O378" s="33">
        <f t="shared" si="87"/>
        <v>0.93907140709087622</v>
      </c>
      <c r="P378" s="33"/>
      <c r="Q378" s="33"/>
      <c r="R378" s="33"/>
      <c r="S378" s="30">
        <f t="shared" si="79"/>
        <v>44174</v>
      </c>
      <c r="T378" s="215">
        <v>2815</v>
      </c>
      <c r="U378" s="215">
        <v>34</v>
      </c>
      <c r="V378" s="6"/>
      <c r="W378" s="6"/>
      <c r="X378" s="6"/>
      <c r="Y378" s="6"/>
      <c r="Z378" s="11">
        <f t="shared" si="92"/>
        <v>209967</v>
      </c>
      <c r="AA378" s="11"/>
      <c r="AB378" s="11"/>
      <c r="AC378" s="11"/>
      <c r="AD378" s="11">
        <f t="shared" si="93"/>
        <v>3729</v>
      </c>
      <c r="AE378" s="11">
        <f t="shared" si="88"/>
        <v>2815</v>
      </c>
      <c r="AF378" s="11">
        <f t="shared" si="89"/>
        <v>34</v>
      </c>
      <c r="AG378" s="11">
        <f t="shared" si="82"/>
        <v>2766.8571428571427</v>
      </c>
      <c r="AH378" s="11">
        <f t="shared" si="83"/>
        <v>40.142857142857146</v>
      </c>
      <c r="AI378" s="6">
        <f t="shared" si="84"/>
        <v>-202.43556552517111</v>
      </c>
      <c r="AJ378" s="6">
        <f t="shared" si="90"/>
        <v>9797.5644344748289</v>
      </c>
      <c r="AK378" s="6">
        <f t="shared" si="85"/>
        <v>1.3081581919759628</v>
      </c>
      <c r="AL378" s="6">
        <f t="shared" si="91"/>
        <v>251.30815819197596</v>
      </c>
      <c r="AM378" s="12">
        <v>420232.75913557387</v>
      </c>
      <c r="AN378" s="6"/>
      <c r="AO378" s="12">
        <v>6954.5288739059706</v>
      </c>
      <c r="AP378" s="6"/>
      <c r="AQ378" s="30">
        <f t="shared" si="86"/>
        <v>44174</v>
      </c>
      <c r="AR378" s="30">
        <f t="shared" si="94"/>
        <v>44174</v>
      </c>
      <c r="AS378" s="52">
        <v>44266</v>
      </c>
      <c r="AT378" s="30">
        <f t="shared" si="95"/>
        <v>44266</v>
      </c>
    </row>
    <row r="379" spans="1:46">
      <c r="A379">
        <f>Calcs!A429</f>
        <v>406</v>
      </c>
      <c r="B379" s="30">
        <f>Calcs!B429</f>
        <v>44175</v>
      </c>
      <c r="C379" s="6">
        <f>MAX(1,Calcs!AM429)</f>
        <v>38664.224779270757</v>
      </c>
      <c r="D379" s="6">
        <f>MAX(1,Calcs!BA429)</f>
        <v>2655.6408562656393</v>
      </c>
      <c r="E379" s="6">
        <f>MAX(1,Calcs!BB429)</f>
        <v>535169.73301034211</v>
      </c>
      <c r="F379" s="6">
        <f>MAX(1,Calcs!AZ429)</f>
        <v>212349.58074875281</v>
      </c>
      <c r="G379" s="6">
        <f t="shared" si="80"/>
        <v>212349.58074875281</v>
      </c>
      <c r="H379" s="6">
        <f>MAX(1,Calcs!AP429)</f>
        <v>35.979982906702062</v>
      </c>
      <c r="I379" s="6">
        <f>MAX(1,Calcs!AO429)</f>
        <v>3765.2712707202782</v>
      </c>
      <c r="J379" s="6">
        <f t="shared" si="81"/>
        <v>3765.2712707202782</v>
      </c>
      <c r="K379" s="6">
        <f>MAX(1,Calcs!BE429)</f>
        <v>1</v>
      </c>
      <c r="L379" s="6">
        <f>MAX(1,Calcs!BF429)</f>
        <v>1</v>
      </c>
      <c r="M379" s="33">
        <f>Calcs!G429</f>
        <v>1.01</v>
      </c>
      <c r="N379" s="180">
        <f>Calcs!BI429</f>
        <v>0.92911048266631557</v>
      </c>
      <c r="O379" s="33">
        <f t="shared" si="87"/>
        <v>0.93840158749297875</v>
      </c>
      <c r="P379" s="33"/>
      <c r="Q379" s="33"/>
      <c r="R379" s="33"/>
      <c r="S379" s="30">
        <f t="shared" si="79"/>
        <v>44175</v>
      </c>
      <c r="T379" s="215">
        <v>2791</v>
      </c>
      <c r="U379" s="215">
        <v>35</v>
      </c>
      <c r="V379" s="6"/>
      <c r="W379" s="6"/>
      <c r="X379" s="6"/>
      <c r="Y379" s="6"/>
      <c r="Z379" s="11">
        <f t="shared" si="92"/>
        <v>212758</v>
      </c>
      <c r="AA379" s="11"/>
      <c r="AB379" s="11"/>
      <c r="AC379" s="11"/>
      <c r="AD379" s="11">
        <f t="shared" si="93"/>
        <v>3764</v>
      </c>
      <c r="AE379" s="11">
        <f t="shared" si="88"/>
        <v>2791</v>
      </c>
      <c r="AF379" s="11">
        <f t="shared" si="89"/>
        <v>35</v>
      </c>
      <c r="AG379" s="11">
        <f t="shared" si="82"/>
        <v>2703.5714285714284</v>
      </c>
      <c r="AH379" s="11">
        <f t="shared" si="83"/>
        <v>39.285714285714285</v>
      </c>
      <c r="AI379" s="6">
        <f t="shared" si="84"/>
        <v>-408.41925124719273</v>
      </c>
      <c r="AJ379" s="6">
        <f t="shared" si="90"/>
        <v>9591.5807487528073</v>
      </c>
      <c r="AK379" s="6">
        <f t="shared" si="85"/>
        <v>1.271270720278153</v>
      </c>
      <c r="AL379" s="6">
        <f t="shared" si="91"/>
        <v>251.27127072027815</v>
      </c>
      <c r="AM379" s="12">
        <v>416427.39460150601</v>
      </c>
      <c r="AN379" s="6"/>
      <c r="AO379" s="12">
        <v>6954.5288739059706</v>
      </c>
      <c r="AP379" s="6"/>
      <c r="AQ379" s="30">
        <f t="shared" si="86"/>
        <v>44175</v>
      </c>
      <c r="AR379" s="30">
        <f t="shared" si="94"/>
        <v>44175</v>
      </c>
      <c r="AS379" s="52">
        <v>44266</v>
      </c>
      <c r="AT379" s="30">
        <f t="shared" si="95"/>
        <v>44266</v>
      </c>
    </row>
    <row r="380" spans="1:46">
      <c r="A380">
        <f>Calcs!A430</f>
        <v>407</v>
      </c>
      <c r="B380" s="30">
        <f>Calcs!B430</f>
        <v>44176</v>
      </c>
      <c r="C380" s="6">
        <f>MAX(1,Calcs!AM430)</f>
        <v>38319.270483868269</v>
      </c>
      <c r="D380" s="6">
        <f>MAX(1,Calcs!BA430)</f>
        <v>2628.4261939461494</v>
      </c>
      <c r="E380" s="6">
        <f>MAX(1,Calcs!BB430)</f>
        <v>540126.99806527293</v>
      </c>
      <c r="F380" s="6">
        <f>MAX(1,Calcs!AZ430)</f>
        <v>214908.36684246446</v>
      </c>
      <c r="G380" s="6">
        <f t="shared" si="80"/>
        <v>214908.36684246446</v>
      </c>
      <c r="H380" s="6">
        <f>MAX(1,Calcs!AP430)</f>
        <v>35.661089748646191</v>
      </c>
      <c r="I380" s="6">
        <f>MAX(1,Calcs!AO430)</f>
        <v>3799.9636308286786</v>
      </c>
      <c r="J380" s="6">
        <f t="shared" si="81"/>
        <v>3799.9636308286786</v>
      </c>
      <c r="K380" s="6">
        <f>MAX(1,Calcs!BE430)</f>
        <v>1</v>
      </c>
      <c r="L380" s="6">
        <f>MAX(1,Calcs!BF430)</f>
        <v>1</v>
      </c>
      <c r="M380" s="33">
        <f>Calcs!G430</f>
        <v>1.01</v>
      </c>
      <c r="N380" s="180">
        <f>Calcs!BI430</f>
        <v>0.92845347885163731</v>
      </c>
      <c r="O380" s="33">
        <f t="shared" si="87"/>
        <v>0.93773801364015374</v>
      </c>
      <c r="P380" s="33"/>
      <c r="Q380" s="33"/>
      <c r="R380" s="33"/>
      <c r="S380" s="30">
        <f t="shared" si="79"/>
        <v>44176</v>
      </c>
      <c r="T380" s="215">
        <v>2817</v>
      </c>
      <c r="U380" s="215">
        <v>28</v>
      </c>
      <c r="V380" s="6"/>
      <c r="W380" s="6"/>
      <c r="X380" s="6"/>
      <c r="Y380" s="6"/>
      <c r="Z380" s="11">
        <f t="shared" si="92"/>
        <v>215575</v>
      </c>
      <c r="AA380" s="11"/>
      <c r="AB380" s="11"/>
      <c r="AC380" s="11"/>
      <c r="AD380" s="11">
        <f t="shared" si="93"/>
        <v>3792</v>
      </c>
      <c r="AE380" s="11">
        <f t="shared" si="88"/>
        <v>2817</v>
      </c>
      <c r="AF380" s="11">
        <f t="shared" si="89"/>
        <v>28</v>
      </c>
      <c r="AG380" s="11">
        <f t="shared" si="82"/>
        <v>2647.7142857142858</v>
      </c>
      <c r="AH380" s="11">
        <f t="shared" si="83"/>
        <v>38.714285714285715</v>
      </c>
      <c r="AI380" s="6">
        <f t="shared" si="84"/>
        <v>-666.63315753554343</v>
      </c>
      <c r="AJ380" s="6">
        <f t="shared" si="90"/>
        <v>9333.3668424644566</v>
      </c>
      <c r="AK380" s="6">
        <f t="shared" si="85"/>
        <v>7.9636308286785606</v>
      </c>
      <c r="AL380" s="6">
        <f t="shared" si="91"/>
        <v>257.96363082867856</v>
      </c>
      <c r="AM380" s="12">
        <v>416543.14173218486</v>
      </c>
      <c r="AN380" s="6"/>
      <c r="AO380" s="12">
        <v>6954.5288739059706</v>
      </c>
      <c r="AP380" s="6"/>
      <c r="AQ380" s="30">
        <f t="shared" si="86"/>
        <v>44176</v>
      </c>
      <c r="AR380" s="30">
        <f t="shared" si="94"/>
        <v>44176</v>
      </c>
      <c r="AS380" s="52">
        <v>44266</v>
      </c>
      <c r="AT380" s="30">
        <f t="shared" si="95"/>
        <v>44266</v>
      </c>
    </row>
    <row r="381" spans="1:46">
      <c r="A381">
        <f>Calcs!A431</f>
        <v>408</v>
      </c>
      <c r="B381" s="30">
        <f>Calcs!B431</f>
        <v>44177</v>
      </c>
      <c r="C381" s="6">
        <f>MAX(1,Calcs!AM431)</f>
        <v>37958.5495645474</v>
      </c>
      <c r="D381" s="6">
        <f>MAX(1,Calcs!BA431)</f>
        <v>2602.6372775764862</v>
      </c>
      <c r="E381" s="6">
        <f>MAX(1,Calcs!BB431)</f>
        <v>545035.59624286345</v>
      </c>
      <c r="F381" s="6">
        <f>MAX(1,Calcs!AZ431)</f>
        <v>217440.09265308152</v>
      </c>
      <c r="G381" s="6">
        <f t="shared" si="80"/>
        <v>217440.09265308152</v>
      </c>
      <c r="H381" s="6">
        <f>MAX(1,Calcs!AP431)</f>
        <v>35.306861012208365</v>
      </c>
      <c r="I381" s="6">
        <f>MAX(1,Calcs!AO431)</f>
        <v>3834.3352066335342</v>
      </c>
      <c r="J381" s="6">
        <f t="shared" si="81"/>
        <v>3834.3352066335342</v>
      </c>
      <c r="K381" s="6">
        <f>MAX(1,Calcs!BE431)</f>
        <v>1</v>
      </c>
      <c r="L381" s="6">
        <f>MAX(1,Calcs!BF431)</f>
        <v>1</v>
      </c>
      <c r="M381" s="33">
        <f>Calcs!G431</f>
        <v>1.01</v>
      </c>
      <c r="N381" s="180">
        <f>Calcs!BI431</f>
        <v>0.92780292148850896</v>
      </c>
      <c r="O381" s="33">
        <f t="shared" si="87"/>
        <v>0.93708095070339403</v>
      </c>
      <c r="P381" s="33"/>
      <c r="Q381" s="33"/>
      <c r="R381" s="33"/>
      <c r="S381" s="30">
        <f t="shared" si="79"/>
        <v>44177</v>
      </c>
      <c r="T381" s="215">
        <v>1803</v>
      </c>
      <c r="U381" s="215">
        <v>17</v>
      </c>
      <c r="V381" s="6"/>
      <c r="W381" s="6"/>
      <c r="X381" s="6"/>
      <c r="Y381" s="6"/>
      <c r="Z381" s="11">
        <f t="shared" si="92"/>
        <v>217378</v>
      </c>
      <c r="AA381" s="11"/>
      <c r="AB381" s="11"/>
      <c r="AC381" s="11"/>
      <c r="AD381" s="11">
        <f t="shared" si="93"/>
        <v>3809</v>
      </c>
      <c r="AE381" s="11">
        <f t="shared" si="88"/>
        <v>1803</v>
      </c>
      <c r="AF381" s="11">
        <f t="shared" si="89"/>
        <v>17</v>
      </c>
      <c r="AG381" s="11">
        <f t="shared" si="82"/>
        <v>2636.4285714285716</v>
      </c>
      <c r="AH381" s="11">
        <f t="shared" si="83"/>
        <v>37</v>
      </c>
      <c r="AI381" s="6">
        <f t="shared" si="84"/>
        <v>62.092653081519529</v>
      </c>
      <c r="AJ381" s="6">
        <f t="shared" si="90"/>
        <v>10062.09265308152</v>
      </c>
      <c r="AK381" s="6">
        <f t="shared" si="85"/>
        <v>25.335206633534199</v>
      </c>
      <c r="AL381" s="6">
        <f t="shared" si="91"/>
        <v>275.3352066335342</v>
      </c>
      <c r="AM381" s="12">
        <v>398251.46861906431</v>
      </c>
      <c r="AN381" s="6">
        <f t="shared" ref="AN381:AN439" si="96">AM381</f>
        <v>398251.46861906431</v>
      </c>
      <c r="AO381" s="12">
        <v>6697.8685546364977</v>
      </c>
      <c r="AP381" s="6">
        <f t="shared" ref="AP381:AP426" si="97">AO381</f>
        <v>6697.8685546364977</v>
      </c>
      <c r="AQ381" s="30">
        <f t="shared" si="86"/>
        <v>44177</v>
      </c>
      <c r="AR381" s="30">
        <f t="shared" si="94"/>
        <v>44177</v>
      </c>
      <c r="AS381" s="52">
        <v>44266</v>
      </c>
      <c r="AT381" s="30">
        <f t="shared" si="95"/>
        <v>44266</v>
      </c>
    </row>
    <row r="382" spans="1:46">
      <c r="A382">
        <f>Calcs!A432</f>
        <v>409</v>
      </c>
      <c r="B382" s="30">
        <f>Calcs!B432</f>
        <v>44178</v>
      </c>
      <c r="C382" s="6">
        <f>MAX(1,Calcs!AM432)</f>
        <v>37588.132258365891</v>
      </c>
      <c r="D382" s="6">
        <f>MAX(1,Calcs!BA432)</f>
        <v>2581.0251322054996</v>
      </c>
      <c r="E382" s="6">
        <f>MAX(1,Calcs!BB432)</f>
        <v>549894.51776256203</v>
      </c>
      <c r="F382" s="6">
        <f>MAX(1,Calcs!AZ432)</f>
        <v>219946.23280337805</v>
      </c>
      <c r="G382" s="6">
        <f t="shared" si="80"/>
        <v>219946.23280337805</v>
      </c>
      <c r="H382" s="6">
        <f>MAX(1,Calcs!AP432)</f>
        <v>34.941527403202727</v>
      </c>
      <c r="I382" s="6">
        <f>MAX(1,Calcs!AO432)</f>
        <v>3868.3530783377923</v>
      </c>
      <c r="J382" s="6">
        <f t="shared" si="81"/>
        <v>3868.3530783377923</v>
      </c>
      <c r="K382" s="6">
        <f>MAX(1,Calcs!BE432)</f>
        <v>1</v>
      </c>
      <c r="L382" s="6">
        <f>MAX(1,Calcs!BF432)</f>
        <v>1</v>
      </c>
      <c r="M382" s="33">
        <f>Calcs!G432</f>
        <v>1.01</v>
      </c>
      <c r="N382" s="180">
        <f>Calcs!BI432</f>
        <v>0.92715894138432664</v>
      </c>
      <c r="O382" s="33">
        <f t="shared" si="87"/>
        <v>0.93643053079816996</v>
      </c>
      <c r="P382" s="33"/>
      <c r="Q382" s="33"/>
      <c r="R382" s="33"/>
      <c r="S382" s="30">
        <f t="shared" si="79"/>
        <v>44178</v>
      </c>
      <c r="T382" s="215">
        <v>1052</v>
      </c>
      <c r="U382" s="215">
        <v>15</v>
      </c>
      <c r="V382" s="6"/>
      <c r="W382" s="6"/>
      <c r="X382" s="6"/>
      <c r="Y382" s="6"/>
      <c r="Z382" s="11">
        <f t="shared" si="92"/>
        <v>218430</v>
      </c>
      <c r="AA382" s="11"/>
      <c r="AB382" s="11"/>
      <c r="AC382" s="11"/>
      <c r="AD382" s="11">
        <f t="shared" si="93"/>
        <v>3824</v>
      </c>
      <c r="AE382" s="11">
        <f t="shared" si="88"/>
        <v>1052</v>
      </c>
      <c r="AF382" s="11">
        <f t="shared" si="89"/>
        <v>15</v>
      </c>
      <c r="AG382" s="11">
        <f t="shared" si="82"/>
        <v>2619.4285714285716</v>
      </c>
      <c r="AH382" s="11">
        <f t="shared" si="83"/>
        <v>35.428571428571431</v>
      </c>
      <c r="AI382" s="6">
        <f t="shared" si="84"/>
        <v>1516.2328033780504</v>
      </c>
      <c r="AJ382" s="6">
        <f t="shared" si="90"/>
        <v>11516.23280337805</v>
      </c>
      <c r="AK382" s="6">
        <f t="shared" si="85"/>
        <v>44.35307833779234</v>
      </c>
      <c r="AL382" s="6">
        <f t="shared" si="91"/>
        <v>294.35307833779234</v>
      </c>
      <c r="AM382" s="12">
        <v>432407.30741624557</v>
      </c>
      <c r="AN382" s="6">
        <f t="shared" si="96"/>
        <v>432407.30741624557</v>
      </c>
      <c r="AO382" s="12">
        <v>7170.9597358270885</v>
      </c>
      <c r="AP382" s="6">
        <f t="shared" si="97"/>
        <v>7170.9597358270885</v>
      </c>
      <c r="AQ382" s="30">
        <f t="shared" si="86"/>
        <v>44178</v>
      </c>
      <c r="AR382" s="30">
        <f t="shared" si="94"/>
        <v>44178</v>
      </c>
      <c r="AS382" s="52">
        <v>44269</v>
      </c>
      <c r="AT382" s="30">
        <f t="shared" si="95"/>
        <v>44269</v>
      </c>
    </row>
    <row r="383" spans="1:46">
      <c r="A383">
        <f>Calcs!A433</f>
        <v>410</v>
      </c>
      <c r="B383" s="30">
        <f>Calcs!B433</f>
        <v>44179</v>
      </c>
      <c r="C383" s="6">
        <f>MAX(1,Calcs!AM433)</f>
        <v>37212.45835679194</v>
      </c>
      <c r="D383" s="6">
        <f>MAX(1,Calcs!BA433)</f>
        <v>2557.8424079463084</v>
      </c>
      <c r="E383" s="6">
        <f>MAX(1,Calcs!BB433)</f>
        <v>554703.64096930739</v>
      </c>
      <c r="F383" s="6">
        <f>MAX(1,Calcs!AZ433)</f>
        <v>222430.58130153245</v>
      </c>
      <c r="G383" s="6">
        <f t="shared" si="80"/>
        <v>222430.58130153245</v>
      </c>
      <c r="H383" s="6">
        <f>MAX(1,Calcs!AP433)</f>
        <v>34.597559575055065</v>
      </c>
      <c r="I383" s="6">
        <f>MAX(1,Calcs!AO433)</f>
        <v>3902.0078962301636</v>
      </c>
      <c r="J383" s="6">
        <f t="shared" si="81"/>
        <v>3902.0078962301636</v>
      </c>
      <c r="K383" s="6">
        <f>MAX(1,Calcs!BE433)</f>
        <v>1</v>
      </c>
      <c r="L383" s="6">
        <f>MAX(1,Calcs!BF433)</f>
        <v>1</v>
      </c>
      <c r="M383" s="33">
        <f>Calcs!G433</f>
        <v>1.01</v>
      </c>
      <c r="N383" s="180">
        <f>Calcs!BI433</f>
        <v>0.92652155379328283</v>
      </c>
      <c r="O383" s="33">
        <f t="shared" si="87"/>
        <v>0.93578676933121563</v>
      </c>
      <c r="P383" s="33"/>
      <c r="Q383" s="33"/>
      <c r="R383" s="33"/>
      <c r="S383" s="30">
        <f t="shared" si="79"/>
        <v>44179</v>
      </c>
      <c r="T383" s="215">
        <v>3755</v>
      </c>
      <c r="U383" s="215">
        <v>47</v>
      </c>
      <c r="V383" s="6"/>
      <c r="W383" s="6"/>
      <c r="X383" s="6"/>
      <c r="Y383" s="6"/>
      <c r="Z383" s="11">
        <f t="shared" si="92"/>
        <v>222185</v>
      </c>
      <c r="AA383" s="11"/>
      <c r="AB383" s="11"/>
      <c r="AC383" s="11"/>
      <c r="AD383" s="11">
        <f t="shared" si="93"/>
        <v>3871</v>
      </c>
      <c r="AE383" s="11">
        <f t="shared" si="88"/>
        <v>3755</v>
      </c>
      <c r="AF383" s="11">
        <f t="shared" si="89"/>
        <v>47</v>
      </c>
      <c r="AG383" s="11">
        <f t="shared" si="82"/>
        <v>2601.1428571428573</v>
      </c>
      <c r="AH383" s="11">
        <f t="shared" si="83"/>
        <v>32.285714285714285</v>
      </c>
      <c r="AI383" s="6">
        <f t="shared" si="84"/>
        <v>245.58130153245293</v>
      </c>
      <c r="AJ383" s="6">
        <f t="shared" si="90"/>
        <v>10245.581301532453</v>
      </c>
      <c r="AK383" s="6">
        <f t="shared" si="85"/>
        <v>31.007896230163624</v>
      </c>
      <c r="AL383" s="6">
        <f t="shared" si="91"/>
        <v>281.00789623016362</v>
      </c>
      <c r="AM383" s="12">
        <v>432407.30741624557</v>
      </c>
      <c r="AN383" s="6">
        <f t="shared" si="96"/>
        <v>432407.30741624557</v>
      </c>
      <c r="AO383" s="12">
        <v>7170.9597358270885</v>
      </c>
      <c r="AP383" s="6">
        <f t="shared" si="97"/>
        <v>7170.9597358270885</v>
      </c>
      <c r="AQ383" s="30">
        <f t="shared" si="86"/>
        <v>44179</v>
      </c>
      <c r="AR383" s="30">
        <f t="shared" si="94"/>
        <v>44179</v>
      </c>
      <c r="AS383" s="52">
        <v>44298</v>
      </c>
      <c r="AT383" s="30">
        <f t="shared" si="95"/>
        <v>44298</v>
      </c>
    </row>
    <row r="384" spans="1:46">
      <c r="A384">
        <f>Calcs!A434</f>
        <v>411</v>
      </c>
      <c r="B384" s="30">
        <f>Calcs!B434</f>
        <v>44180</v>
      </c>
      <c r="C384" s="6">
        <f>MAX(1,Calcs!AM434)</f>
        <v>36833.149253791351</v>
      </c>
      <c r="D384" s="6">
        <f>MAX(1,Calcs!BA434)</f>
        <v>2533.6821759913955</v>
      </c>
      <c r="E384" s="6">
        <f>MAX(1,Calcs!BB434)</f>
        <v>559463.49150241562</v>
      </c>
      <c r="F384" s="6">
        <f>MAX(1,Calcs!AZ434)</f>
        <v>224891.65596521407</v>
      </c>
      <c r="G384" s="6">
        <f t="shared" si="80"/>
        <v>224891.65596521407</v>
      </c>
      <c r="H384" s="6">
        <f>MAX(1,Calcs!AP434)</f>
        <v>34.312200200751896</v>
      </c>
      <c r="I384" s="6">
        <f>MAX(1,Calcs!AO434)</f>
        <v>3935.3216041032456</v>
      </c>
      <c r="J384" s="6">
        <f t="shared" si="81"/>
        <v>3935.3216041032456</v>
      </c>
      <c r="K384" s="6">
        <f>MAX(1,Calcs!BE434)</f>
        <v>10</v>
      </c>
      <c r="L384" s="6">
        <f>MAX(1,Calcs!BF434)</f>
        <v>1</v>
      </c>
      <c r="M384" s="33">
        <f>Calcs!G434</f>
        <v>1.01</v>
      </c>
      <c r="N384" s="180">
        <f>Calcs!BI434</f>
        <v>0.92589069148517655</v>
      </c>
      <c r="O384" s="33">
        <f t="shared" si="87"/>
        <v>0.93514959840002831</v>
      </c>
      <c r="P384" s="33"/>
      <c r="Q384" s="33"/>
      <c r="R384" s="33"/>
      <c r="S384" s="30">
        <f t="shared" si="79"/>
        <v>44180</v>
      </c>
      <c r="T384" s="215">
        <v>3040</v>
      </c>
      <c r="U384" s="215">
        <v>31</v>
      </c>
      <c r="V384" s="215">
        <v>20</v>
      </c>
      <c r="W384" s="97"/>
      <c r="X384" s="6">
        <f>MAX(0,(V384-V383)/2)</f>
        <v>10</v>
      </c>
      <c r="Y384" s="6"/>
      <c r="Z384" s="11">
        <f t="shared" si="92"/>
        <v>225225</v>
      </c>
      <c r="AA384" s="11"/>
      <c r="AB384" s="11"/>
      <c r="AC384" s="11"/>
      <c r="AD384" s="11">
        <f t="shared" si="93"/>
        <v>3902</v>
      </c>
      <c r="AE384" s="11">
        <f t="shared" si="88"/>
        <v>3040</v>
      </c>
      <c r="AF384" s="11">
        <f t="shared" si="89"/>
        <v>31</v>
      </c>
      <c r="AG384" s="11">
        <f t="shared" si="82"/>
        <v>2581.8571428571427</v>
      </c>
      <c r="AH384" s="11">
        <f t="shared" si="83"/>
        <v>29.571428571428573</v>
      </c>
      <c r="AI384" s="6">
        <f t="shared" si="84"/>
        <v>-333.34403478592867</v>
      </c>
      <c r="AJ384" s="6">
        <f t="shared" si="90"/>
        <v>9666.6559652140713</v>
      </c>
      <c r="AK384" s="6">
        <f t="shared" si="85"/>
        <v>33.321604103245591</v>
      </c>
      <c r="AL384" s="6">
        <f t="shared" si="91"/>
        <v>283.32160410324559</v>
      </c>
      <c r="AM384" s="12">
        <v>432407.30741624557</v>
      </c>
      <c r="AN384" s="6">
        <f t="shared" si="96"/>
        <v>432407.30741624557</v>
      </c>
      <c r="AO384" s="12">
        <v>7170.9597358270885</v>
      </c>
      <c r="AP384" s="6">
        <f t="shared" si="97"/>
        <v>7170.9597358270885</v>
      </c>
      <c r="AQ384" s="30">
        <f t="shared" si="86"/>
        <v>44180</v>
      </c>
      <c r="AR384" s="30">
        <f t="shared" si="94"/>
        <v>44180</v>
      </c>
      <c r="AS384" s="52">
        <v>44298</v>
      </c>
      <c r="AT384" s="30">
        <f t="shared" si="95"/>
        <v>44298</v>
      </c>
    </row>
    <row r="385" spans="1:46">
      <c r="A385">
        <f>Calcs!A435</f>
        <v>412</v>
      </c>
      <c r="B385" s="30">
        <f>Calcs!B435</f>
        <v>44181</v>
      </c>
      <c r="C385" s="6">
        <f>MAX(1,Calcs!AM435)</f>
        <v>36482.588938888715</v>
      </c>
      <c r="D385" s="6">
        <f>MAX(1,Calcs!BA435)</f>
        <v>2509.1398799882072</v>
      </c>
      <c r="E385" s="6">
        <f>MAX(1,Calcs!BB435)</f>
        <v>564174.83367975615</v>
      </c>
      <c r="F385" s="6">
        <f>MAX(1,Calcs!AZ435)</f>
        <v>227328.54359439228</v>
      </c>
      <c r="G385" s="6">
        <f t="shared" si="80"/>
        <v>227328.54359439228</v>
      </c>
      <c r="H385" s="6">
        <f>MAX(1,Calcs!AP435)</f>
        <v>34.005615529154838</v>
      </c>
      <c r="I385" s="6">
        <f>MAX(1,Calcs!AO435)</f>
        <v>3968.3474668960598</v>
      </c>
      <c r="J385" s="6">
        <f t="shared" si="81"/>
        <v>3968.3474668960598</v>
      </c>
      <c r="K385" s="6">
        <f>MAX(1,Calcs!BE435)</f>
        <v>797.5</v>
      </c>
      <c r="L385" s="6">
        <f>MAX(1,Calcs!BF435)</f>
        <v>1</v>
      </c>
      <c r="M385" s="33">
        <f>Calcs!G435</f>
        <v>1.01</v>
      </c>
      <c r="N385" s="180">
        <f>Calcs!BI435</f>
        <v>0.92526625924484307</v>
      </c>
      <c r="O385" s="33">
        <f t="shared" si="87"/>
        <v>0.93451892183729146</v>
      </c>
      <c r="P385" s="33"/>
      <c r="Q385" s="33"/>
      <c r="R385" s="33"/>
      <c r="S385" s="30">
        <f t="shared" si="79"/>
        <v>44181</v>
      </c>
      <c r="T385" s="215">
        <v>2732</v>
      </c>
      <c r="U385" s="215">
        <v>30</v>
      </c>
      <c r="V385" s="215">
        <v>1595</v>
      </c>
      <c r="W385" s="97"/>
      <c r="X385" s="6">
        <f t="shared" ref="X385:X448" si="98">MAX(0,(V385-V384)/2)</f>
        <v>787.5</v>
      </c>
      <c r="Y385" s="6"/>
      <c r="Z385" s="11">
        <f t="shared" si="92"/>
        <v>227957</v>
      </c>
      <c r="AA385" s="11"/>
      <c r="AB385" s="11"/>
      <c r="AC385" s="11"/>
      <c r="AD385" s="11">
        <f t="shared" si="93"/>
        <v>3932</v>
      </c>
      <c r="AE385" s="11">
        <f t="shared" si="88"/>
        <v>2732</v>
      </c>
      <c r="AF385" s="11">
        <f t="shared" si="89"/>
        <v>30</v>
      </c>
      <c r="AG385" s="11">
        <f t="shared" si="82"/>
        <v>2570</v>
      </c>
      <c r="AH385" s="11">
        <f t="shared" si="83"/>
        <v>29</v>
      </c>
      <c r="AI385" s="6">
        <f t="shared" si="84"/>
        <v>-628.45640560772154</v>
      </c>
      <c r="AJ385" s="6">
        <f t="shared" si="90"/>
        <v>9371.5435943922785</v>
      </c>
      <c r="AK385" s="6">
        <f t="shared" si="85"/>
        <v>36.347466896059814</v>
      </c>
      <c r="AL385" s="6">
        <f t="shared" si="91"/>
        <v>286.34746689605981</v>
      </c>
      <c r="AM385" s="12">
        <v>388900.51814463455</v>
      </c>
      <c r="AN385" s="6">
        <f t="shared" si="96"/>
        <v>388900.51814463455</v>
      </c>
      <c r="AO385" s="12">
        <v>6560.6251560839401</v>
      </c>
      <c r="AP385" s="6">
        <f t="shared" si="97"/>
        <v>6560.6251560839401</v>
      </c>
      <c r="AQ385" s="30">
        <f t="shared" si="86"/>
        <v>44181</v>
      </c>
      <c r="AR385" s="30">
        <f t="shared" si="94"/>
        <v>44181</v>
      </c>
      <c r="AS385" s="52">
        <v>44298</v>
      </c>
      <c r="AT385" s="30">
        <f t="shared" si="95"/>
        <v>44298</v>
      </c>
    </row>
    <row r="386" spans="1:46">
      <c r="A386">
        <f>Calcs!A436</f>
        <v>413</v>
      </c>
      <c r="B386" s="30">
        <f>Calcs!B436</f>
        <v>44182</v>
      </c>
      <c r="C386" s="6">
        <f>MAX(1,Calcs!AM436)</f>
        <v>36124.446531715119</v>
      </c>
      <c r="D386" s="6">
        <f>MAX(1,Calcs!BA436)</f>
        <v>2484.4725532534731</v>
      </c>
      <c r="E386" s="6">
        <f>MAX(1,Calcs!BB436)</f>
        <v>568838.28642301285</v>
      </c>
      <c r="F386" s="6">
        <f>MAX(1,Calcs!AZ436)</f>
        <v>229740.88862152712</v>
      </c>
      <c r="G386" s="6">
        <f t="shared" si="80"/>
        <v>229740.88862152712</v>
      </c>
      <c r="H386" s="6">
        <f>MAX(1,Calcs!AP436)</f>
        <v>33.684877934046391</v>
      </c>
      <c r="I386" s="6">
        <f>MAX(1,Calcs!AO436)</f>
        <v>4001.0654162586029</v>
      </c>
      <c r="J386" s="6">
        <f t="shared" si="81"/>
        <v>4001.0654162586029</v>
      </c>
      <c r="K386" s="6">
        <f>MAX(1,Calcs!BE436)</f>
        <v>2205</v>
      </c>
      <c r="L386" s="6">
        <f>MAX(1,Calcs!BF436)</f>
        <v>1</v>
      </c>
      <c r="M386" s="33">
        <f>Calcs!G436</f>
        <v>1.01</v>
      </c>
      <c r="N386" s="180">
        <f>Calcs!BI436</f>
        <v>0.92464817218679085</v>
      </c>
      <c r="O386" s="33">
        <f t="shared" si="87"/>
        <v>0.93389465390865878</v>
      </c>
      <c r="P386" s="33"/>
      <c r="Q386" s="33"/>
      <c r="R386" s="33"/>
      <c r="S386" s="30">
        <f t="shared" si="79"/>
        <v>44182</v>
      </c>
      <c r="T386" s="215">
        <v>2959</v>
      </c>
      <c r="U386" s="215">
        <v>34</v>
      </c>
      <c r="V386" s="215">
        <v>4410</v>
      </c>
      <c r="W386" s="97"/>
      <c r="X386" s="6">
        <f t="shared" si="98"/>
        <v>1407.5</v>
      </c>
      <c r="Y386" s="6"/>
      <c r="Z386" s="11">
        <f t="shared" si="92"/>
        <v>230916</v>
      </c>
      <c r="AA386" s="11"/>
      <c r="AB386" s="11"/>
      <c r="AC386" s="11"/>
      <c r="AD386" s="11">
        <f t="shared" si="93"/>
        <v>3966</v>
      </c>
      <c r="AE386" s="11">
        <f t="shared" si="88"/>
        <v>2959</v>
      </c>
      <c r="AF386" s="11">
        <f t="shared" si="89"/>
        <v>34</v>
      </c>
      <c r="AG386" s="11">
        <f t="shared" si="82"/>
        <v>2594</v>
      </c>
      <c r="AH386" s="11">
        <f t="shared" si="83"/>
        <v>28.857142857142858</v>
      </c>
      <c r="AI386" s="6">
        <f t="shared" si="84"/>
        <v>-1175.1113784728805</v>
      </c>
      <c r="AJ386" s="6">
        <f t="shared" si="90"/>
        <v>8824.8886215271195</v>
      </c>
      <c r="AK386" s="6">
        <f t="shared" si="85"/>
        <v>35.065416258602909</v>
      </c>
      <c r="AL386" s="6">
        <f t="shared" si="91"/>
        <v>285.06541625860291</v>
      </c>
      <c r="AM386" s="12">
        <v>480018.2168730626</v>
      </c>
      <c r="AN386" s="6">
        <f t="shared" si="96"/>
        <v>480018.2168730626</v>
      </c>
      <c r="AO386" s="12">
        <v>7777.9557009112614</v>
      </c>
      <c r="AP386" s="6">
        <f t="shared" si="97"/>
        <v>7777.9557009112614</v>
      </c>
      <c r="AQ386" s="30">
        <f t="shared" si="86"/>
        <v>44182</v>
      </c>
      <c r="AR386" s="30">
        <f t="shared" si="94"/>
        <v>44182</v>
      </c>
      <c r="AS386" s="52">
        <v>44294</v>
      </c>
      <c r="AT386" s="30">
        <f t="shared" si="95"/>
        <v>44294</v>
      </c>
    </row>
    <row r="387" spans="1:46">
      <c r="A387">
        <f>Calcs!A437</f>
        <v>414</v>
      </c>
      <c r="B387" s="30">
        <f>Calcs!B437</f>
        <v>44183</v>
      </c>
      <c r="C387" s="6">
        <f>MAX(1,Calcs!AM437)</f>
        <v>35761.739593012913</v>
      </c>
      <c r="D387" s="6">
        <f>MAX(1,Calcs!BA437)</f>
        <v>2460.0310227399</v>
      </c>
      <c r="E387" s="6">
        <f>MAX(1,Calcs!BB437)</f>
        <v>573453.30948738416</v>
      </c>
      <c r="F387" s="6">
        <f>MAX(1,Calcs!AZ437)</f>
        <v>232128.58400164376</v>
      </c>
      <c r="G387" s="6">
        <f t="shared" si="80"/>
        <v>232128.58400164376</v>
      </c>
      <c r="H387" s="6">
        <f>MAX(1,Calcs!AP437)</f>
        <v>33.356933343146011</v>
      </c>
      <c r="I387" s="6">
        <f>MAX(1,Calcs!AO437)</f>
        <v>4033.4621642307006</v>
      </c>
      <c r="J387" s="6">
        <f t="shared" si="81"/>
        <v>4033.4621642307006</v>
      </c>
      <c r="K387" s="6">
        <f>MAX(1,Calcs!BE437)</f>
        <v>6236</v>
      </c>
      <c r="L387" s="6">
        <f>MAX(1,Calcs!BF437)</f>
        <v>1</v>
      </c>
      <c r="M387" s="33">
        <f>Calcs!G437</f>
        <v>1.01</v>
      </c>
      <c r="N387" s="180">
        <f>Calcs!BI437</f>
        <v>0.92403650090365064</v>
      </c>
      <c r="O387" s="33">
        <f t="shared" si="87"/>
        <v>0.9332768659126871</v>
      </c>
      <c r="P387" s="33"/>
      <c r="Q387" s="33"/>
      <c r="R387" s="33"/>
      <c r="S387" s="30">
        <f t="shared" si="79"/>
        <v>44183</v>
      </c>
      <c r="T387" s="215">
        <v>2420</v>
      </c>
      <c r="U387" s="215">
        <v>26</v>
      </c>
      <c r="V387" s="215">
        <v>12472</v>
      </c>
      <c r="W387" s="97"/>
      <c r="X387" s="6">
        <f t="shared" si="98"/>
        <v>4031</v>
      </c>
      <c r="Y387" s="6"/>
      <c r="Z387" s="11">
        <f t="shared" si="92"/>
        <v>233336</v>
      </c>
      <c r="AA387" s="11"/>
      <c r="AB387" s="11"/>
      <c r="AC387" s="11"/>
      <c r="AD387" s="11">
        <f t="shared" si="93"/>
        <v>3992</v>
      </c>
      <c r="AE387" s="11">
        <f t="shared" si="88"/>
        <v>2420</v>
      </c>
      <c r="AF387" s="11">
        <f t="shared" si="89"/>
        <v>26</v>
      </c>
      <c r="AG387" s="11">
        <f t="shared" si="82"/>
        <v>2537.2857142857142</v>
      </c>
      <c r="AH387" s="11">
        <f t="shared" si="83"/>
        <v>28.571428571428573</v>
      </c>
      <c r="AI387" s="6">
        <f t="shared" si="84"/>
        <v>-1207.4159983562422</v>
      </c>
      <c r="AJ387" s="6">
        <f t="shared" si="90"/>
        <v>8792.5840016437578</v>
      </c>
      <c r="AK387" s="6">
        <f t="shared" si="85"/>
        <v>41.462164230700637</v>
      </c>
      <c r="AL387" s="6">
        <f t="shared" si="91"/>
        <v>291.46216423070064</v>
      </c>
      <c r="AM387" s="12">
        <v>480018.2168730626</v>
      </c>
      <c r="AN387" s="6">
        <f t="shared" si="96"/>
        <v>480018.2168730626</v>
      </c>
      <c r="AO387" s="12">
        <v>7777.9557009112614</v>
      </c>
      <c r="AP387" s="6">
        <f t="shared" si="97"/>
        <v>7777.9557009112614</v>
      </c>
      <c r="AQ387" s="30">
        <f t="shared" si="86"/>
        <v>44183</v>
      </c>
      <c r="AR387" s="30">
        <f t="shared" si="94"/>
        <v>44183</v>
      </c>
      <c r="AS387" s="52">
        <v>44338</v>
      </c>
      <c r="AT387" s="30">
        <f t="shared" si="95"/>
        <v>44338</v>
      </c>
    </row>
    <row r="388" spans="1:46">
      <c r="A388">
        <f>Calcs!A438</f>
        <v>415</v>
      </c>
      <c r="B388" s="30">
        <f>Calcs!B438</f>
        <v>44184</v>
      </c>
      <c r="C388" s="6">
        <f>MAX(1,Calcs!AM438)</f>
        <v>35396.950427781245</v>
      </c>
      <c r="D388" s="6">
        <f>MAX(1,Calcs!BA438)</f>
        <v>2435.9653107565205</v>
      </c>
      <c r="E388" s="6">
        <f>MAX(1,Calcs!BB438)</f>
        <v>578019.70437102916</v>
      </c>
      <c r="F388" s="6">
        <f>MAX(1,Calcs!AZ438)</f>
        <v>234491.84982837716</v>
      </c>
      <c r="G388" s="6">
        <f t="shared" si="80"/>
        <v>234491.84982837716</v>
      </c>
      <c r="H388" s="6">
        <f>MAX(1,Calcs!AP438)</f>
        <v>33.027977089596661</v>
      </c>
      <c r="I388" s="6">
        <f>MAX(1,Calcs!AO438)</f>
        <v>4065.5310462607108</v>
      </c>
      <c r="J388" s="6">
        <f t="shared" si="81"/>
        <v>4065.5310462607108</v>
      </c>
      <c r="K388" s="6">
        <f>MAX(1,Calcs!BE438)</f>
        <v>9162</v>
      </c>
      <c r="L388" s="6">
        <f>MAX(1,Calcs!BF438)</f>
        <v>1</v>
      </c>
      <c r="M388" s="33">
        <f>Calcs!G438</f>
        <v>1.01</v>
      </c>
      <c r="N388" s="180">
        <f>Calcs!BI438</f>
        <v>0.92343127121749269</v>
      </c>
      <c r="O388" s="33">
        <f t="shared" si="87"/>
        <v>0.93266558392966759</v>
      </c>
      <c r="P388" s="33"/>
      <c r="Q388" s="33"/>
      <c r="R388" s="33"/>
      <c r="S388" s="30">
        <f t="shared" si="79"/>
        <v>44184</v>
      </c>
      <c r="T388" s="215">
        <v>1734</v>
      </c>
      <c r="U388" s="215">
        <v>19</v>
      </c>
      <c r="V388" s="215">
        <v>18324</v>
      </c>
      <c r="W388" s="97"/>
      <c r="X388" s="6">
        <f t="shared" si="98"/>
        <v>2926</v>
      </c>
      <c r="Y388" s="6"/>
      <c r="Z388" s="11">
        <f t="shared" si="92"/>
        <v>235070</v>
      </c>
      <c r="AA388" s="11"/>
      <c r="AB388" s="11"/>
      <c r="AC388" s="11"/>
      <c r="AD388" s="11">
        <f t="shared" si="93"/>
        <v>4011</v>
      </c>
      <c r="AE388" s="11">
        <f t="shared" si="88"/>
        <v>1734</v>
      </c>
      <c r="AF388" s="11">
        <f t="shared" si="89"/>
        <v>19</v>
      </c>
      <c r="AG388" s="11">
        <f t="shared" si="82"/>
        <v>2527.4285714285716</v>
      </c>
      <c r="AH388" s="11">
        <f t="shared" si="83"/>
        <v>28.857142857142858</v>
      </c>
      <c r="AI388" s="6">
        <f t="shared" si="84"/>
        <v>-578.15017162283766</v>
      </c>
      <c r="AJ388" s="6">
        <f t="shared" si="90"/>
        <v>9421.8498283771623</v>
      </c>
      <c r="AK388" s="6">
        <f t="shared" si="85"/>
        <v>54.531046260710809</v>
      </c>
      <c r="AL388" s="6">
        <f t="shared" si="91"/>
        <v>304.53104626071081</v>
      </c>
      <c r="AM388" s="12">
        <v>480018.2168730626</v>
      </c>
      <c r="AN388" s="6">
        <f t="shared" si="96"/>
        <v>480018.2168730626</v>
      </c>
      <c r="AO388" s="12">
        <v>7777.9557009112614</v>
      </c>
      <c r="AP388" s="6">
        <f t="shared" si="97"/>
        <v>7777.9557009112614</v>
      </c>
      <c r="AQ388" s="30">
        <f t="shared" si="86"/>
        <v>44184</v>
      </c>
      <c r="AR388" s="30">
        <f t="shared" si="94"/>
        <v>44184</v>
      </c>
      <c r="AS388" s="52">
        <v>44338</v>
      </c>
      <c r="AT388" s="30">
        <f t="shared" si="95"/>
        <v>44338</v>
      </c>
    </row>
    <row r="389" spans="1:46">
      <c r="A389">
        <f>Calcs!A439</f>
        <v>416</v>
      </c>
      <c r="B389" s="30">
        <f>Calcs!B439</f>
        <v>44185</v>
      </c>
      <c r="C389" s="6">
        <f>MAX(1,Calcs!AM439)</f>
        <v>35031.972580145397</v>
      </c>
      <c r="D389" s="6">
        <f>MAX(1,Calcs!BA439)</f>
        <v>2412.1148592053964</v>
      </c>
      <c r="E389" s="6">
        <f>MAX(1,Calcs!BB439)</f>
        <v>582537.52068493224</v>
      </c>
      <c r="F389" s="6">
        <f>MAX(1,Calcs!AZ439)</f>
        <v>236831.03681781582</v>
      </c>
      <c r="G389" s="6">
        <f t="shared" si="80"/>
        <v>236831.03681781582</v>
      </c>
      <c r="H389" s="6">
        <f>MAX(1,Calcs!AP439)</f>
        <v>32.702597298205355</v>
      </c>
      <c r="I389" s="6">
        <f>MAX(1,Calcs!AO439)</f>
        <v>4097.2712594252298</v>
      </c>
      <c r="J389" s="6">
        <f t="shared" si="81"/>
        <v>4097.2712594252298</v>
      </c>
      <c r="K389" s="6">
        <f>MAX(1,Calcs!BE439)</f>
        <v>11175</v>
      </c>
      <c r="L389" s="6">
        <f>MAX(1,Calcs!BF439)</f>
        <v>1</v>
      </c>
      <c r="M389" s="33">
        <f>Calcs!G439</f>
        <v>1.01</v>
      </c>
      <c r="N389" s="180">
        <f>Calcs!BI439</f>
        <v>0.92283247657314615</v>
      </c>
      <c r="O389" s="33">
        <f t="shared" si="87"/>
        <v>0.93206080133887759</v>
      </c>
      <c r="P389" s="33"/>
      <c r="Q389" s="33"/>
      <c r="R389" s="33"/>
      <c r="S389" s="30">
        <f t="shared" si="79"/>
        <v>44185</v>
      </c>
      <c r="T389" s="215">
        <v>1319</v>
      </c>
      <c r="U389" s="215">
        <v>14</v>
      </c>
      <c r="V389" s="215">
        <v>22350</v>
      </c>
      <c r="W389" s="97"/>
      <c r="X389" s="6">
        <f t="shared" si="98"/>
        <v>2013</v>
      </c>
      <c r="Y389" s="6"/>
      <c r="Z389" s="11">
        <f t="shared" si="92"/>
        <v>236389</v>
      </c>
      <c r="AA389" s="11"/>
      <c r="AB389" s="11"/>
      <c r="AC389" s="11"/>
      <c r="AD389" s="11">
        <f t="shared" si="93"/>
        <v>4025</v>
      </c>
      <c r="AE389" s="11">
        <f t="shared" si="88"/>
        <v>1319</v>
      </c>
      <c r="AF389" s="11">
        <f t="shared" si="89"/>
        <v>14</v>
      </c>
      <c r="AG389" s="11">
        <f t="shared" si="82"/>
        <v>2565.5714285714284</v>
      </c>
      <c r="AH389" s="11">
        <f t="shared" si="83"/>
        <v>28.714285714285715</v>
      </c>
      <c r="AI389" s="6">
        <f t="shared" si="84"/>
        <v>442.03681781582418</v>
      </c>
      <c r="AJ389" s="6">
        <f t="shared" si="90"/>
        <v>10442.036817815824</v>
      </c>
      <c r="AK389" s="6">
        <f t="shared" si="85"/>
        <v>72.2712594252298</v>
      </c>
      <c r="AL389" s="6">
        <f t="shared" si="91"/>
        <v>322.2712594252298</v>
      </c>
      <c r="AM389" s="12">
        <v>480018.2168730626</v>
      </c>
      <c r="AN389" s="6">
        <f t="shared" si="96"/>
        <v>480018.2168730626</v>
      </c>
      <c r="AO389" s="12">
        <v>7777.9557009112614</v>
      </c>
      <c r="AP389" s="6">
        <f t="shared" si="97"/>
        <v>7777.9557009112614</v>
      </c>
      <c r="AQ389" s="30">
        <f t="shared" si="86"/>
        <v>44185</v>
      </c>
      <c r="AR389" s="30">
        <f t="shared" si="94"/>
        <v>44185</v>
      </c>
      <c r="AS389" s="52">
        <v>44338</v>
      </c>
      <c r="AT389" s="30">
        <f t="shared" si="95"/>
        <v>44338</v>
      </c>
    </row>
    <row r="390" spans="1:46">
      <c r="A390">
        <f>Calcs!A440</f>
        <v>417</v>
      </c>
      <c r="B390" s="30">
        <f>Calcs!B440</f>
        <v>44186</v>
      </c>
      <c r="C390" s="6">
        <f>MAX(1,Calcs!AM440)</f>
        <v>34668.139646273405</v>
      </c>
      <c r="D390" s="6">
        <f>MAX(1,Calcs!BA440)</f>
        <v>2387.9798291935044</v>
      </c>
      <c r="E390" s="6">
        <f>MAX(1,Calcs!BB440)</f>
        <v>587006.95375710086</v>
      </c>
      <c r="F390" s="6">
        <f>MAX(1,Calcs!AZ440)</f>
        <v>239146.44010588698</v>
      </c>
      <c r="G390" s="6">
        <f t="shared" si="80"/>
        <v>239146.44010588698</v>
      </c>
      <c r="H390" s="6">
        <f>MAX(1,Calcs!AP440)</f>
        <v>32.382625244797246</v>
      </c>
      <c r="I390" s="6">
        <f>MAX(1,Calcs!AO440)</f>
        <v>4128.6862729437444</v>
      </c>
      <c r="J390" s="6">
        <f t="shared" si="81"/>
        <v>4128.6862729437444</v>
      </c>
      <c r="K390" s="6">
        <f>MAX(1,Calcs!BE440)</f>
        <v>14734.5</v>
      </c>
      <c r="L390" s="6">
        <f>MAX(1,Calcs!BF440)</f>
        <v>1</v>
      </c>
      <c r="M390" s="33">
        <f>Calcs!G440</f>
        <v>1.01</v>
      </c>
      <c r="N390" s="180">
        <f>Calcs!BI440</f>
        <v>0.92224009149987107</v>
      </c>
      <c r="O390" s="33">
        <f t="shared" si="87"/>
        <v>0.93146249241486978</v>
      </c>
      <c r="P390" s="33"/>
      <c r="Q390" s="33"/>
      <c r="R390" s="33"/>
      <c r="S390" s="30">
        <f t="shared" ref="S390:S453" si="99">S389+1</f>
        <v>44186</v>
      </c>
      <c r="T390" s="215">
        <v>3128</v>
      </c>
      <c r="U390" s="215">
        <v>61</v>
      </c>
      <c r="V390" s="215">
        <v>29469</v>
      </c>
      <c r="W390" s="97"/>
      <c r="X390" s="6">
        <f t="shared" si="98"/>
        <v>3559.5</v>
      </c>
      <c r="Y390" s="6"/>
      <c r="Z390" s="11">
        <f t="shared" si="92"/>
        <v>239517</v>
      </c>
      <c r="AA390" s="11"/>
      <c r="AB390" s="11"/>
      <c r="AC390" s="11"/>
      <c r="AD390" s="11">
        <f t="shared" si="93"/>
        <v>4086</v>
      </c>
      <c r="AE390" s="11">
        <f t="shared" si="88"/>
        <v>3128</v>
      </c>
      <c r="AF390" s="11">
        <f t="shared" si="89"/>
        <v>61</v>
      </c>
      <c r="AG390" s="11">
        <f t="shared" si="82"/>
        <v>2476</v>
      </c>
      <c r="AH390" s="11">
        <f t="shared" si="83"/>
        <v>30.714285714285715</v>
      </c>
      <c r="AI390" s="6">
        <f t="shared" si="84"/>
        <v>-370.55989411301562</v>
      </c>
      <c r="AJ390" s="6">
        <f t="shared" si="90"/>
        <v>9629.4401058869844</v>
      </c>
      <c r="AK390" s="6">
        <f t="shared" si="85"/>
        <v>42.68627294374437</v>
      </c>
      <c r="AL390" s="6">
        <f t="shared" si="91"/>
        <v>292.68627294374437</v>
      </c>
      <c r="AM390" s="12">
        <v>346910.7739048684</v>
      </c>
      <c r="AN390" s="6">
        <f t="shared" si="96"/>
        <v>346910.7739048684</v>
      </c>
      <c r="AO390" s="12">
        <v>5978.7251821080208</v>
      </c>
      <c r="AP390" s="6">
        <f t="shared" si="97"/>
        <v>5978.7251821080208</v>
      </c>
      <c r="AQ390" s="30">
        <f t="shared" si="86"/>
        <v>44186</v>
      </c>
      <c r="AR390" s="30">
        <f t="shared" si="94"/>
        <v>44186</v>
      </c>
      <c r="AS390" s="52">
        <v>44338</v>
      </c>
      <c r="AT390" s="30">
        <f t="shared" si="95"/>
        <v>44338</v>
      </c>
    </row>
    <row r="391" spans="1:46">
      <c r="A391">
        <f>Calcs!A441</f>
        <v>418</v>
      </c>
      <c r="B391" s="30">
        <f>Calcs!B441</f>
        <v>44187</v>
      </c>
      <c r="C391" s="6">
        <f>MAX(1,Calcs!AM441)</f>
        <v>34306.380968860954</v>
      </c>
      <c r="D391" s="6">
        <f>MAX(1,Calcs!BA441)</f>
        <v>2363.7361171572661</v>
      </c>
      <c r="E391" s="6">
        <f>MAX(1,Calcs!BB441)</f>
        <v>591428.24502496794</v>
      </c>
      <c r="F391" s="6">
        <f>MAX(1,Calcs!AZ441)</f>
        <v>241437.80878531493</v>
      </c>
      <c r="G391" s="6">
        <f t="shared" si="80"/>
        <v>241437.80878531493</v>
      </c>
      <c r="H391" s="6">
        <f>MAX(1,Calcs!AP441)</f>
        <v>32.06564674442091</v>
      </c>
      <c r="I391" s="6">
        <f>MAX(1,Calcs!AO441)</f>
        <v>4159.781131314192</v>
      </c>
      <c r="J391" s="6">
        <f t="shared" si="81"/>
        <v>4159.781131314192</v>
      </c>
      <c r="K391" s="6">
        <f>MAX(1,Calcs!BE441)</f>
        <v>18093</v>
      </c>
      <c r="L391" s="6">
        <f>MAX(1,Calcs!BF441)</f>
        <v>1</v>
      </c>
      <c r="M391" s="33">
        <f>Calcs!G441</f>
        <v>1.01</v>
      </c>
      <c r="N391" s="180">
        <f>Calcs!BI441</f>
        <v>0.92165408456608122</v>
      </c>
      <c r="O391" s="33">
        <f t="shared" si="87"/>
        <v>0.93087062541174204</v>
      </c>
      <c r="P391" s="33"/>
      <c r="Q391" s="33"/>
      <c r="R391" s="33"/>
      <c r="S391" s="30">
        <f t="shared" si="99"/>
        <v>44187</v>
      </c>
      <c r="T391" s="215">
        <v>2699</v>
      </c>
      <c r="U391" s="215">
        <v>56</v>
      </c>
      <c r="V391" s="215">
        <v>36186</v>
      </c>
      <c r="W391" s="97"/>
      <c r="X391" s="6">
        <f t="shared" si="98"/>
        <v>3358.5</v>
      </c>
      <c r="Y391" s="6"/>
      <c r="Z391" s="11">
        <f t="shared" si="92"/>
        <v>242216</v>
      </c>
      <c r="AA391" s="11"/>
      <c r="AB391" s="11"/>
      <c r="AC391" s="11"/>
      <c r="AD391" s="11">
        <f t="shared" si="93"/>
        <v>4142</v>
      </c>
      <c r="AE391" s="11">
        <f t="shared" si="88"/>
        <v>2699</v>
      </c>
      <c r="AF391" s="11">
        <f t="shared" si="89"/>
        <v>56</v>
      </c>
      <c r="AG391" s="11">
        <f t="shared" si="82"/>
        <v>2427.2857142857142</v>
      </c>
      <c r="AH391" s="11">
        <f t="shared" si="83"/>
        <v>34.285714285714285</v>
      </c>
      <c r="AI391" s="6">
        <f t="shared" si="84"/>
        <v>-778.19121468506637</v>
      </c>
      <c r="AJ391" s="6">
        <f t="shared" si="90"/>
        <v>9221.8087853149336</v>
      </c>
      <c r="AK391" s="6">
        <f t="shared" si="85"/>
        <v>17.781131314191953</v>
      </c>
      <c r="AL391" s="6">
        <f t="shared" si="91"/>
        <v>267.78113131419195</v>
      </c>
      <c r="AM391" s="12">
        <v>346910.7739048684</v>
      </c>
      <c r="AN391" s="6">
        <f t="shared" si="96"/>
        <v>346910.7739048684</v>
      </c>
      <c r="AO391" s="12">
        <v>5978.7251821080208</v>
      </c>
      <c r="AP391" s="6">
        <f t="shared" si="97"/>
        <v>5978.7251821080208</v>
      </c>
      <c r="AQ391" s="30">
        <f t="shared" si="86"/>
        <v>44187</v>
      </c>
      <c r="AR391" s="30">
        <f t="shared" si="94"/>
        <v>44187</v>
      </c>
      <c r="AS391" s="52">
        <v>44333</v>
      </c>
      <c r="AT391" s="30">
        <f t="shared" si="95"/>
        <v>44333</v>
      </c>
    </row>
    <row r="392" spans="1:46">
      <c r="A392">
        <f>Calcs!A442</f>
        <v>419</v>
      </c>
      <c r="B392" s="30">
        <f>Calcs!B442</f>
        <v>44188</v>
      </c>
      <c r="C392" s="6">
        <f>MAX(1,Calcs!AM442)</f>
        <v>33947.375462914431</v>
      </c>
      <c r="D392" s="6">
        <f>MAX(1,Calcs!BA442)</f>
        <v>2339.5023157013848</v>
      </c>
      <c r="E392" s="6">
        <f>MAX(1,Calcs!BB442)</f>
        <v>595801.60298899096</v>
      </c>
      <c r="F392" s="6">
        <f>MAX(1,Calcs!AZ442)</f>
        <v>243705.05980430197</v>
      </c>
      <c r="G392" s="6">
        <f t="shared" si="80"/>
        <v>243705.05980430197</v>
      </c>
      <c r="H392" s="6">
        <f>MAX(1,Calcs!AP442)</f>
        <v>31.744636074803825</v>
      </c>
      <c r="I392" s="6">
        <f>MAX(1,Calcs!AO442)</f>
        <v>4190.5599194196866</v>
      </c>
      <c r="J392" s="6">
        <f t="shared" si="81"/>
        <v>4190.5599194196866</v>
      </c>
      <c r="K392" s="6">
        <f>MAX(1,Calcs!BE442)</f>
        <v>22066.5</v>
      </c>
      <c r="L392" s="6">
        <f>MAX(1,Calcs!BF442)</f>
        <v>1</v>
      </c>
      <c r="M392" s="33">
        <f>Calcs!G442</f>
        <v>1.01</v>
      </c>
      <c r="N392" s="180">
        <f>Calcs!BI442</f>
        <v>0.9210744286125806</v>
      </c>
      <c r="O392" s="33">
        <f t="shared" si="87"/>
        <v>0.93028517289870638</v>
      </c>
      <c r="P392" s="33"/>
      <c r="Q392" s="33"/>
      <c r="R392" s="33"/>
      <c r="S392" s="30">
        <f t="shared" si="99"/>
        <v>44188</v>
      </c>
      <c r="T392" s="215">
        <v>2426</v>
      </c>
      <c r="U392" s="215">
        <v>43</v>
      </c>
      <c r="V392" s="215">
        <v>44133</v>
      </c>
      <c r="W392" s="97"/>
      <c r="X392" s="6">
        <f t="shared" si="98"/>
        <v>3973.5</v>
      </c>
      <c r="Y392" s="6"/>
      <c r="Z392" s="11">
        <f t="shared" si="92"/>
        <v>244642</v>
      </c>
      <c r="AA392" s="11"/>
      <c r="AB392" s="11"/>
      <c r="AC392" s="11"/>
      <c r="AD392" s="11">
        <f t="shared" si="93"/>
        <v>4185</v>
      </c>
      <c r="AE392" s="11">
        <f t="shared" si="88"/>
        <v>2426</v>
      </c>
      <c r="AF392" s="11">
        <f t="shared" si="89"/>
        <v>43</v>
      </c>
      <c r="AG392" s="11">
        <f t="shared" si="82"/>
        <v>2383.5714285714284</v>
      </c>
      <c r="AH392" s="11">
        <f t="shared" si="83"/>
        <v>36.142857142857146</v>
      </c>
      <c r="AI392" s="6">
        <f t="shared" si="84"/>
        <v>-936.94019569802913</v>
      </c>
      <c r="AJ392" s="6">
        <f t="shared" si="90"/>
        <v>9063.0598043019709</v>
      </c>
      <c r="AK392" s="6">
        <f t="shared" si="85"/>
        <v>5.5599194196865938</v>
      </c>
      <c r="AL392" s="6">
        <f t="shared" si="91"/>
        <v>255.55991941968659</v>
      </c>
      <c r="AM392" s="12">
        <v>346910.7739048684</v>
      </c>
      <c r="AN392" s="6">
        <f t="shared" si="96"/>
        <v>346910.7739048684</v>
      </c>
      <c r="AO392" s="12">
        <v>5978.7251821080208</v>
      </c>
      <c r="AP392" s="6">
        <f t="shared" si="97"/>
        <v>5978.7251821080208</v>
      </c>
      <c r="AQ392" s="30">
        <f t="shared" si="86"/>
        <v>44188</v>
      </c>
      <c r="AR392" s="30">
        <f t="shared" si="94"/>
        <v>44188</v>
      </c>
      <c r="AS392" s="52">
        <v>44333</v>
      </c>
      <c r="AT392" s="30">
        <f t="shared" si="95"/>
        <v>44333</v>
      </c>
    </row>
    <row r="393" spans="1:46">
      <c r="A393">
        <f>Calcs!A443</f>
        <v>420</v>
      </c>
      <c r="B393" s="30">
        <f>Calcs!B443</f>
        <v>44189</v>
      </c>
      <c r="C393" s="6">
        <f>MAX(1,Calcs!AM443)</f>
        <v>33587.575486403119</v>
      </c>
      <c r="D393" s="6">
        <f>MAX(1,Calcs!BA443)</f>
        <v>2315.3340367629216</v>
      </c>
      <c r="E393" s="6">
        <f>MAX(1,Calcs!BB443)</f>
        <v>600127.1682093672</v>
      </c>
      <c r="F393" s="6">
        <f>MAX(1,Calcs!AZ443)</f>
        <v>245948.22687886757</v>
      </c>
      <c r="G393" s="6">
        <f t="shared" si="80"/>
        <v>245948.22687886757</v>
      </c>
      <c r="H393" s="6">
        <f>MAX(1,Calcs!AP443)</f>
        <v>31.421950769419123</v>
      </c>
      <c r="I393" s="6">
        <f>MAX(1,Calcs!AO443)</f>
        <v>4221.0190716445368</v>
      </c>
      <c r="J393" s="6">
        <f t="shared" si="81"/>
        <v>4221.0190716445368</v>
      </c>
      <c r="K393" s="6">
        <f>MAX(1,Calcs!BE443)</f>
        <v>24848.5</v>
      </c>
      <c r="L393" s="6">
        <f>MAX(1,Calcs!BF443)</f>
        <v>1</v>
      </c>
      <c r="M393" s="33">
        <f>Calcs!G443</f>
        <v>1.01</v>
      </c>
      <c r="N393" s="180">
        <f>Calcs!BI443</f>
        <v>0.92050110460114976</v>
      </c>
      <c r="O393" s="33">
        <f t="shared" si="87"/>
        <v>0.92970611564716121</v>
      </c>
      <c r="P393" s="33"/>
      <c r="Q393" s="33"/>
      <c r="R393" s="33"/>
      <c r="S393" s="30">
        <f t="shared" si="99"/>
        <v>44189</v>
      </c>
      <c r="T393" s="215">
        <v>1369</v>
      </c>
      <c r="U393" s="215">
        <v>16</v>
      </c>
      <c r="V393" s="215">
        <v>49697</v>
      </c>
      <c r="W393" s="97"/>
      <c r="X393" s="6">
        <f t="shared" si="98"/>
        <v>2782</v>
      </c>
      <c r="Y393" s="6"/>
      <c r="Z393" s="11">
        <f t="shared" si="92"/>
        <v>246011</v>
      </c>
      <c r="AA393" s="11"/>
      <c r="AB393" s="11"/>
      <c r="AC393" s="11"/>
      <c r="AD393" s="11">
        <f t="shared" si="93"/>
        <v>4201</v>
      </c>
      <c r="AE393" s="11">
        <f t="shared" si="88"/>
        <v>1369</v>
      </c>
      <c r="AF393" s="11">
        <f t="shared" si="89"/>
        <v>16</v>
      </c>
      <c r="AG393" s="11">
        <f t="shared" si="82"/>
        <v>2156.4285714285716</v>
      </c>
      <c r="AH393" s="11">
        <f t="shared" si="83"/>
        <v>33.571428571428569</v>
      </c>
      <c r="AI393" s="6">
        <f t="shared" si="84"/>
        <v>-62.773121132428059</v>
      </c>
      <c r="AJ393" s="6">
        <f t="shared" si="90"/>
        <v>9937.2268788675719</v>
      </c>
      <c r="AK393" s="6">
        <f t="shared" si="85"/>
        <v>20.01907164453678</v>
      </c>
      <c r="AL393" s="6">
        <f t="shared" si="91"/>
        <v>270.01907164453678</v>
      </c>
      <c r="AM393" s="12">
        <v>346910.7739048684</v>
      </c>
      <c r="AN393" s="6">
        <f t="shared" si="96"/>
        <v>346910.7739048684</v>
      </c>
      <c r="AO393" s="12">
        <v>5978.7251821080208</v>
      </c>
      <c r="AP393" s="6">
        <f t="shared" si="97"/>
        <v>5978.7251821080208</v>
      </c>
      <c r="AQ393" s="30">
        <f t="shared" si="86"/>
        <v>44189</v>
      </c>
      <c r="AR393" s="30">
        <f t="shared" si="94"/>
        <v>44189</v>
      </c>
      <c r="AS393" s="52">
        <v>44333</v>
      </c>
      <c r="AT393" s="30">
        <f t="shared" si="95"/>
        <v>44333</v>
      </c>
    </row>
    <row r="394" spans="1:46">
      <c r="A394">
        <f>Calcs!A444</f>
        <v>421</v>
      </c>
      <c r="B394" s="30">
        <f>Calcs!B444</f>
        <v>44190</v>
      </c>
      <c r="C394" s="6">
        <f>MAX(1,Calcs!AM444)</f>
        <v>33227.913034666002</v>
      </c>
      <c r="D394" s="6">
        <f>MAX(1,Calcs!BA444)</f>
        <v>2291.2587315563869</v>
      </c>
      <c r="E394" s="6">
        <f>MAX(1,Calcs!BB444)</f>
        <v>604405.0006448169</v>
      </c>
      <c r="F394" s="6">
        <f>MAX(1,Calcs!AZ444)</f>
        <v>248167.39512253847</v>
      </c>
      <c r="G394" s="6">
        <f t="shared" si="80"/>
        <v>248167.39512253847</v>
      </c>
      <c r="H394" s="6">
        <f>MAX(1,Calcs!AP444)</f>
        <v>31.099301949413334</v>
      </c>
      <c r="I394" s="6">
        <f>MAX(1,Calcs!AO444)</f>
        <v>4251.157277876594</v>
      </c>
      <c r="J394" s="6">
        <f t="shared" si="81"/>
        <v>4251.157277876594</v>
      </c>
      <c r="K394" s="6">
        <f>MAX(1,Calcs!BE444)</f>
        <v>24991</v>
      </c>
      <c r="L394" s="6">
        <f>MAX(1,Calcs!BF444)</f>
        <v>1</v>
      </c>
      <c r="M394" s="33">
        <f>Calcs!G444</f>
        <v>1.01</v>
      </c>
      <c r="N394" s="180">
        <f>Calcs!BI444</f>
        <v>0.91993410452250524</v>
      </c>
      <c r="O394" s="33">
        <f t="shared" si="87"/>
        <v>0.92913344556773025</v>
      </c>
      <c r="P394" s="33"/>
      <c r="Q394" s="33"/>
      <c r="R394" s="33"/>
      <c r="S394" s="30">
        <f t="shared" si="99"/>
        <v>44190</v>
      </c>
      <c r="T394" s="215">
        <v>332</v>
      </c>
      <c r="U394" s="215">
        <v>11</v>
      </c>
      <c r="V394" s="215">
        <v>49982</v>
      </c>
      <c r="W394" s="97"/>
      <c r="X394" s="6">
        <f t="shared" si="98"/>
        <v>142.5</v>
      </c>
      <c r="Y394" s="6"/>
      <c r="Z394" s="11">
        <f t="shared" si="92"/>
        <v>246343</v>
      </c>
      <c r="AA394" s="11"/>
      <c r="AB394" s="11"/>
      <c r="AC394" s="11"/>
      <c r="AD394" s="11">
        <f t="shared" si="93"/>
        <v>4212</v>
      </c>
      <c r="AE394" s="11">
        <f t="shared" si="88"/>
        <v>332</v>
      </c>
      <c r="AF394" s="11">
        <f t="shared" si="89"/>
        <v>11</v>
      </c>
      <c r="AG394" s="11">
        <f t="shared" si="82"/>
        <v>1858.1428571428571</v>
      </c>
      <c r="AH394" s="11">
        <f t="shared" si="83"/>
        <v>31.428571428571427</v>
      </c>
      <c r="AI394" s="6">
        <f t="shared" si="84"/>
        <v>1824.3951225384662</v>
      </c>
      <c r="AJ394" s="6">
        <f t="shared" si="90"/>
        <v>11824.395122538466</v>
      </c>
      <c r="AK394" s="6">
        <f t="shared" si="85"/>
        <v>39.15727787659398</v>
      </c>
      <c r="AL394" s="6">
        <f t="shared" si="91"/>
        <v>289.15727787659398</v>
      </c>
      <c r="AM394" s="12">
        <v>346910.7739048684</v>
      </c>
      <c r="AN394" s="6">
        <f t="shared" si="96"/>
        <v>346910.7739048684</v>
      </c>
      <c r="AO394" s="12">
        <v>5978.7251821080208</v>
      </c>
      <c r="AP394" s="6">
        <f t="shared" si="97"/>
        <v>5978.7251821080208</v>
      </c>
      <c r="AQ394" s="30">
        <f t="shared" si="86"/>
        <v>44190</v>
      </c>
      <c r="AR394" s="30">
        <f t="shared" si="94"/>
        <v>44190</v>
      </c>
      <c r="AS394" s="52">
        <v>44342</v>
      </c>
      <c r="AT394" s="30">
        <f t="shared" si="95"/>
        <v>44342</v>
      </c>
    </row>
    <row r="395" spans="1:46">
      <c r="A395">
        <f>Calcs!A445</f>
        <v>422</v>
      </c>
      <c r="B395" s="30">
        <f>Calcs!B445</f>
        <v>44191</v>
      </c>
      <c r="C395" s="6">
        <f>MAX(1,Calcs!AM445)</f>
        <v>32869.033677500207</v>
      </c>
      <c r="D395" s="6">
        <f>MAX(1,Calcs!BA445)</f>
        <v>2267.2610601251154</v>
      </c>
      <c r="E395" s="6">
        <f>MAX(1,Calcs!BB445)</f>
        <v>608635.24233144335</v>
      </c>
      <c r="F395" s="6">
        <f>MAX(1,Calcs!AZ445)</f>
        <v>250362.67724925297</v>
      </c>
      <c r="G395" s="6">
        <f t="shared" si="80"/>
        <v>250362.67724925297</v>
      </c>
      <c r="H395" s="6">
        <f>MAX(1,Calcs!AP445)</f>
        <v>30.777688469663385</v>
      </c>
      <c r="I395" s="6">
        <f>MAX(1,Calcs!AO445)</f>
        <v>4280.9748655483545</v>
      </c>
      <c r="J395" s="6">
        <f t="shared" si="81"/>
        <v>4280.9748655483545</v>
      </c>
      <c r="K395" s="6">
        <f>MAX(1,Calcs!BE445)</f>
        <v>28260</v>
      </c>
      <c r="L395" s="6">
        <f>MAX(1,Calcs!BF445)</f>
        <v>1</v>
      </c>
      <c r="M395" s="33">
        <f>Calcs!G445</f>
        <v>1.01</v>
      </c>
      <c r="N395" s="180">
        <f>Calcs!BI445</f>
        <v>0.91937340961695713</v>
      </c>
      <c r="O395" s="33">
        <f t="shared" si="87"/>
        <v>0.92856714371312665</v>
      </c>
      <c r="P395" s="33"/>
      <c r="Q395" s="33"/>
      <c r="R395" s="33"/>
      <c r="S395" s="30">
        <f t="shared" si="99"/>
        <v>44191</v>
      </c>
      <c r="T395" s="215">
        <v>2056</v>
      </c>
      <c r="U395" s="215">
        <v>30</v>
      </c>
      <c r="V395" s="215">
        <v>56520</v>
      </c>
      <c r="W395" s="97"/>
      <c r="X395" s="6">
        <f t="shared" si="98"/>
        <v>3269</v>
      </c>
      <c r="Y395" s="6"/>
      <c r="Z395" s="11">
        <f t="shared" si="92"/>
        <v>248399</v>
      </c>
      <c r="AA395" s="11"/>
      <c r="AB395" s="11"/>
      <c r="AC395" s="11"/>
      <c r="AD395" s="11">
        <f t="shared" si="93"/>
        <v>4242</v>
      </c>
      <c r="AE395" s="11">
        <f t="shared" si="88"/>
        <v>2056</v>
      </c>
      <c r="AF395" s="11">
        <f t="shared" si="89"/>
        <v>30</v>
      </c>
      <c r="AG395" s="11">
        <f t="shared" si="82"/>
        <v>1904.1428571428571</v>
      </c>
      <c r="AH395" s="11">
        <f t="shared" si="83"/>
        <v>33</v>
      </c>
      <c r="AI395" s="6">
        <f t="shared" si="84"/>
        <v>1963.6772492529708</v>
      </c>
      <c r="AJ395" s="6">
        <f t="shared" si="90"/>
        <v>11963.677249252971</v>
      </c>
      <c r="AK395" s="6">
        <f t="shared" si="85"/>
        <v>38.974865548354501</v>
      </c>
      <c r="AL395" s="6">
        <f t="shared" si="91"/>
        <v>288.9748655483545</v>
      </c>
      <c r="AM395" s="12">
        <v>346910.7739048684</v>
      </c>
      <c r="AN395" s="6">
        <f t="shared" si="96"/>
        <v>346910.7739048684</v>
      </c>
      <c r="AO395" s="12">
        <v>5978.7251821080208</v>
      </c>
      <c r="AP395" s="6">
        <f t="shared" si="97"/>
        <v>5978.7251821080208</v>
      </c>
      <c r="AQ395" s="30">
        <f t="shared" si="86"/>
        <v>44191</v>
      </c>
      <c r="AR395" s="30">
        <f t="shared" si="94"/>
        <v>44191</v>
      </c>
      <c r="AS395" s="52">
        <v>44342</v>
      </c>
      <c r="AT395" s="30">
        <f t="shared" si="95"/>
        <v>44342</v>
      </c>
    </row>
    <row r="396" spans="1:46">
      <c r="A396">
        <f>Calcs!A446</f>
        <v>423</v>
      </c>
      <c r="B396" s="30">
        <f>Calcs!B446</f>
        <v>44192</v>
      </c>
      <c r="C396" s="6">
        <f>MAX(1,Calcs!AM446)</f>
        <v>32511.330423885509</v>
      </c>
      <c r="D396" s="6">
        <f>MAX(1,Calcs!BA446)</f>
        <v>2243.3053307415225</v>
      </c>
      <c r="E396" s="6">
        <f>MAX(1,Calcs!BB446)</f>
        <v>612818.08200228261</v>
      </c>
      <c r="F396" s="6">
        <f>MAX(1,Calcs!AZ446)</f>
        <v>252534.17413300648</v>
      </c>
      <c r="G396" s="6">
        <f t="shared" si="80"/>
        <v>252534.17413300648</v>
      </c>
      <c r="H396" s="6">
        <f>MAX(1,Calcs!AP446)</f>
        <v>30.457409199919702</v>
      </c>
      <c r="I396" s="6">
        <f>MAX(1,Calcs!AO446)</f>
        <v>4310.4731238246677</v>
      </c>
      <c r="J396" s="6">
        <f t="shared" si="81"/>
        <v>4310.4731238246677</v>
      </c>
      <c r="K396" s="6">
        <f>MAX(1,Calcs!BE446)</f>
        <v>30629.5</v>
      </c>
      <c r="L396" s="6">
        <f>MAX(1,Calcs!BF446)</f>
        <v>1</v>
      </c>
      <c r="M396" s="33">
        <f>Calcs!G446</f>
        <v>1.01</v>
      </c>
      <c r="N396" s="180">
        <f>Calcs!BI446</f>
        <v>0.91881899501084918</v>
      </c>
      <c r="O396" s="33">
        <f t="shared" si="87"/>
        <v>0.92800718496095769</v>
      </c>
      <c r="P396" s="33"/>
      <c r="Q396" s="33"/>
      <c r="R396" s="33"/>
      <c r="S396" s="30">
        <f t="shared" si="99"/>
        <v>44192</v>
      </c>
      <c r="T396" s="215">
        <v>1194</v>
      </c>
      <c r="U396" s="215">
        <v>20</v>
      </c>
      <c r="V396" s="215">
        <v>61259</v>
      </c>
      <c r="W396" s="97"/>
      <c r="X396" s="6">
        <f t="shared" si="98"/>
        <v>2369.5</v>
      </c>
      <c r="Y396" s="6"/>
      <c r="Z396" s="11">
        <f t="shared" si="92"/>
        <v>249593</v>
      </c>
      <c r="AA396" s="11"/>
      <c r="AB396" s="11"/>
      <c r="AC396" s="11"/>
      <c r="AD396" s="11">
        <f t="shared" si="93"/>
        <v>4262</v>
      </c>
      <c r="AE396" s="11">
        <f t="shared" si="88"/>
        <v>1194</v>
      </c>
      <c r="AF396" s="11">
        <f t="shared" si="89"/>
        <v>20</v>
      </c>
      <c r="AG396" s="11">
        <f t="shared" si="82"/>
        <v>1886.2857142857142</v>
      </c>
      <c r="AH396" s="11">
        <f t="shared" si="83"/>
        <v>33.857142857142854</v>
      </c>
      <c r="AI396" s="6">
        <f t="shared" si="84"/>
        <v>2941.1741330064833</v>
      </c>
      <c r="AJ396" s="6">
        <f t="shared" si="90"/>
        <v>12941.174133006483</v>
      </c>
      <c r="AK396" s="6">
        <f t="shared" si="85"/>
        <v>48.473123824667709</v>
      </c>
      <c r="AL396" s="6">
        <f t="shared" si="91"/>
        <v>298.47312382466771</v>
      </c>
      <c r="AM396" s="12">
        <v>290273.88564970752</v>
      </c>
      <c r="AN396" s="6">
        <f t="shared" si="96"/>
        <v>290273.88564970752</v>
      </c>
      <c r="AO396" s="12">
        <v>3738.2054582321962</v>
      </c>
      <c r="AP396" s="6">
        <f t="shared" si="97"/>
        <v>3738.2054582321962</v>
      </c>
      <c r="AQ396" s="30">
        <f t="shared" si="86"/>
        <v>44192</v>
      </c>
      <c r="AR396" s="30">
        <f t="shared" si="94"/>
        <v>44192</v>
      </c>
      <c r="AS396" s="52">
        <v>44342</v>
      </c>
      <c r="AT396" s="30">
        <f t="shared" si="95"/>
        <v>44342</v>
      </c>
    </row>
    <row r="397" spans="1:46">
      <c r="A397">
        <f>Calcs!A447</f>
        <v>424</v>
      </c>
      <c r="B397" s="30">
        <f>Calcs!B447</f>
        <v>44193</v>
      </c>
      <c r="C397" s="6">
        <f>MAX(1,Calcs!AM447)</f>
        <v>32154.988741542289</v>
      </c>
      <c r="D397" s="6">
        <f>MAX(1,Calcs!BA447)</f>
        <v>2293.5120126428542</v>
      </c>
      <c r="E397" s="6">
        <f>MAX(1,Calcs!BB447)</f>
        <v>616953.72763930471</v>
      </c>
      <c r="F397" s="6">
        <f>MAX(1,Calcs!AZ447)</f>
        <v>255201.02419438696</v>
      </c>
      <c r="G397" s="6">
        <f t="shared" si="80"/>
        <v>255201.02419438696</v>
      </c>
      <c r="H397" s="6">
        <f>MAX(1,Calcs!AP447)</f>
        <v>30.13819617840662</v>
      </c>
      <c r="I397" s="6">
        <f>MAX(1,Calcs!AO447)</f>
        <v>4339.6536461925907</v>
      </c>
      <c r="J397" s="6">
        <f t="shared" si="81"/>
        <v>4339.6536461925907</v>
      </c>
      <c r="K397" s="6">
        <f>MAX(1,Calcs!BE447)</f>
        <v>35454.5</v>
      </c>
      <c r="L397" s="6">
        <f>MAX(1,Calcs!BF447)</f>
        <v>1</v>
      </c>
      <c r="M397" s="33">
        <f>Calcs!G447</f>
        <v>1.01</v>
      </c>
      <c r="N397" s="180">
        <f>Calcs!BI447</f>
        <v>0.91827083329741377</v>
      </c>
      <c r="O397" s="33">
        <f t="shared" si="87"/>
        <v>0.92745354163038796</v>
      </c>
      <c r="P397" s="33"/>
      <c r="Q397" s="33"/>
      <c r="R397" s="33"/>
      <c r="S397" s="30">
        <f t="shared" si="99"/>
        <v>44193</v>
      </c>
      <c r="T397" s="215">
        <v>3707</v>
      </c>
      <c r="U397" s="215">
        <v>55</v>
      </c>
      <c r="V397" s="215">
        <v>70909</v>
      </c>
      <c r="W397" s="97"/>
      <c r="X397" s="6">
        <f t="shared" si="98"/>
        <v>4825</v>
      </c>
      <c r="Y397" s="6"/>
      <c r="Z397" s="11">
        <f t="shared" si="92"/>
        <v>253300</v>
      </c>
      <c r="AA397" s="11"/>
      <c r="AB397" s="11"/>
      <c r="AC397" s="11"/>
      <c r="AD397" s="11">
        <f t="shared" si="93"/>
        <v>4317</v>
      </c>
      <c r="AE397" s="11">
        <f t="shared" si="88"/>
        <v>3707</v>
      </c>
      <c r="AF397" s="11">
        <f t="shared" si="89"/>
        <v>55</v>
      </c>
      <c r="AG397" s="11">
        <f t="shared" si="82"/>
        <v>1969</v>
      </c>
      <c r="AH397" s="11">
        <f t="shared" si="83"/>
        <v>33</v>
      </c>
      <c r="AI397" s="6">
        <f t="shared" si="84"/>
        <v>1901.0241943869623</v>
      </c>
      <c r="AJ397" s="6">
        <f t="shared" si="90"/>
        <v>11901.024194386962</v>
      </c>
      <c r="AK397" s="6">
        <f t="shared" si="85"/>
        <v>22.653646192590713</v>
      </c>
      <c r="AL397" s="6">
        <f t="shared" si="91"/>
        <v>272.65364619259071</v>
      </c>
      <c r="AM397" s="12">
        <v>296516.811748493</v>
      </c>
      <c r="AN397" s="6">
        <f t="shared" si="96"/>
        <v>296516.811748493</v>
      </c>
      <c r="AO397" s="12">
        <v>4055.5292894692202</v>
      </c>
      <c r="AP397" s="6">
        <f t="shared" si="97"/>
        <v>4055.5292894692202</v>
      </c>
      <c r="AQ397" s="30">
        <f t="shared" si="86"/>
        <v>44193</v>
      </c>
      <c r="AR397" s="30">
        <f t="shared" si="94"/>
        <v>44193</v>
      </c>
      <c r="AS397" s="52">
        <v>44248</v>
      </c>
      <c r="AT397" s="30">
        <f t="shared" si="95"/>
        <v>44248</v>
      </c>
    </row>
    <row r="398" spans="1:46">
      <c r="A398">
        <f>Calcs!A448</f>
        <v>425</v>
      </c>
      <c r="B398" s="30">
        <f>Calcs!B448</f>
        <v>44194</v>
      </c>
      <c r="C398" s="6">
        <f>MAX(1,Calcs!AM448)</f>
        <v>31800.032670242021</v>
      </c>
      <c r="D398" s="6">
        <f>MAX(1,Calcs!BA448)</f>
        <v>2342.9507900896797</v>
      </c>
      <c r="E398" s="6">
        <f>MAX(1,Calcs!BB448)</f>
        <v>621042.38912311406</v>
      </c>
      <c r="F398" s="6">
        <f>MAX(1,Calcs!AZ448)</f>
        <v>257838.46431594269</v>
      </c>
      <c r="G398" s="6">
        <f t="shared" si="80"/>
        <v>257838.46431594269</v>
      </c>
      <c r="H398" s="6">
        <f>MAX(1,Calcs!AP448)</f>
        <v>29.819525348707298</v>
      </c>
      <c r="I398" s="6">
        <f>MAX(1,Calcs!AO448)</f>
        <v>4368.5178087551431</v>
      </c>
      <c r="J398" s="6">
        <f t="shared" si="81"/>
        <v>4368.5178087551431</v>
      </c>
      <c r="K398" s="6">
        <f>MAX(1,Calcs!BE448)</f>
        <v>42329</v>
      </c>
      <c r="L398" s="6">
        <f>MAX(1,Calcs!BF448)</f>
        <v>1</v>
      </c>
      <c r="M398" s="33">
        <f>Calcs!G448</f>
        <v>1.01</v>
      </c>
      <c r="N398" s="180">
        <f>Calcs!BI448</f>
        <v>0.91772889678748104</v>
      </c>
      <c r="O398" s="33">
        <f t="shared" si="87"/>
        <v>0.92690618575535588</v>
      </c>
      <c r="P398" s="33"/>
      <c r="Q398" s="33"/>
      <c r="R398" s="33"/>
      <c r="S398" s="30">
        <f t="shared" si="99"/>
        <v>44194</v>
      </c>
      <c r="T398" s="215">
        <v>3235</v>
      </c>
      <c r="U398" s="215">
        <v>56</v>
      </c>
      <c r="V398" s="215">
        <v>84658</v>
      </c>
      <c r="W398" s="97"/>
      <c r="X398" s="6">
        <f t="shared" si="98"/>
        <v>6874.5</v>
      </c>
      <c r="Y398" s="6"/>
      <c r="Z398" s="11">
        <f t="shared" si="92"/>
        <v>256535</v>
      </c>
      <c r="AA398" s="11"/>
      <c r="AB398" s="11"/>
      <c r="AC398" s="11"/>
      <c r="AD398" s="11">
        <f t="shared" si="93"/>
        <v>4373</v>
      </c>
      <c r="AE398" s="11">
        <f t="shared" si="88"/>
        <v>3235</v>
      </c>
      <c r="AF398" s="11">
        <f t="shared" si="89"/>
        <v>56</v>
      </c>
      <c r="AG398" s="11">
        <f t="shared" si="82"/>
        <v>2045.5714285714287</v>
      </c>
      <c r="AH398" s="11">
        <f t="shared" si="83"/>
        <v>33</v>
      </c>
      <c r="AI398" s="6">
        <f t="shared" si="84"/>
        <v>1303.4643159426923</v>
      </c>
      <c r="AJ398" s="6">
        <f t="shared" si="90"/>
        <v>11303.464315942692</v>
      </c>
      <c r="AK398" s="6">
        <f t="shared" si="85"/>
        <v>-4.4821912448569492</v>
      </c>
      <c r="AL398" s="6">
        <f t="shared" si="91"/>
        <v>245.51780875514305</v>
      </c>
      <c r="AM398" s="12">
        <v>296506.72072494496</v>
      </c>
      <c r="AN398" s="6">
        <f t="shared" si="96"/>
        <v>296506.72072494496</v>
      </c>
      <c r="AO398" s="12">
        <v>4123.8900804554878</v>
      </c>
      <c r="AP398" s="6">
        <f t="shared" si="97"/>
        <v>4123.8900804554878</v>
      </c>
      <c r="AQ398" s="30">
        <f t="shared" si="86"/>
        <v>44194</v>
      </c>
      <c r="AR398" s="30">
        <f t="shared" si="94"/>
        <v>44194</v>
      </c>
      <c r="AS398" s="52">
        <v>44342</v>
      </c>
      <c r="AT398" s="30">
        <f t="shared" si="95"/>
        <v>44342</v>
      </c>
    </row>
    <row r="399" spans="1:46">
      <c r="A399">
        <f>Calcs!A449</f>
        <v>426</v>
      </c>
      <c r="B399" s="30">
        <f>Calcs!B449</f>
        <v>44195</v>
      </c>
      <c r="C399" s="6">
        <f>MAX(1,Calcs!AM449)</f>
        <v>31446.355438863869</v>
      </c>
      <c r="D399" s="6">
        <f>MAX(1,Calcs!BA449)</f>
        <v>2391.6461787201365</v>
      </c>
      <c r="E399" s="6">
        <f>MAX(1,Calcs!BB449)</f>
        <v>625084.27181961632</v>
      </c>
      <c r="F399" s="6">
        <f>MAX(1,Calcs!AZ449)</f>
        <v>260446.58305534293</v>
      </c>
      <c r="G399" s="6">
        <f t="shared" si="80"/>
        <v>260446.58305534293</v>
      </c>
      <c r="H399" s="6">
        <f>MAX(1,Calcs!AP449)</f>
        <v>29.500945684277081</v>
      </c>
      <c r="I399" s="6">
        <f>MAX(1,Calcs!AO449)</f>
        <v>4397.0665392096262</v>
      </c>
      <c r="J399" s="6">
        <f t="shared" si="81"/>
        <v>4397.0665392096262</v>
      </c>
      <c r="K399" s="6">
        <f>MAX(1,Calcs!BE449)</f>
        <v>49395</v>
      </c>
      <c r="L399" s="6">
        <f>MAX(1,Calcs!BF449)</f>
        <v>1</v>
      </c>
      <c r="M399" s="33">
        <f>Calcs!G449</f>
        <v>1.01</v>
      </c>
      <c r="N399" s="180">
        <f>Calcs!BI449</f>
        <v>0.91719315833691928</v>
      </c>
      <c r="O399" s="33">
        <f t="shared" si="87"/>
        <v>0.92636508992028843</v>
      </c>
      <c r="P399" s="33"/>
      <c r="Q399" s="33"/>
      <c r="R399" s="33"/>
      <c r="S399" s="30">
        <f t="shared" si="99"/>
        <v>44195</v>
      </c>
      <c r="T399" s="215">
        <v>3250</v>
      </c>
      <c r="U399" s="215">
        <v>39</v>
      </c>
      <c r="V399" s="215">
        <v>98790</v>
      </c>
      <c r="W399" s="97"/>
      <c r="X399" s="6">
        <f t="shared" si="98"/>
        <v>7066</v>
      </c>
      <c r="Y399" s="6"/>
      <c r="Z399" s="11">
        <f t="shared" si="92"/>
        <v>259785</v>
      </c>
      <c r="AA399" s="11"/>
      <c r="AB399" s="11"/>
      <c r="AC399" s="11"/>
      <c r="AD399" s="11">
        <f t="shared" si="93"/>
        <v>4412</v>
      </c>
      <c r="AE399" s="11">
        <f t="shared" si="88"/>
        <v>3250</v>
      </c>
      <c r="AF399" s="11">
        <f t="shared" si="89"/>
        <v>39</v>
      </c>
      <c r="AG399" s="11">
        <f t="shared" si="82"/>
        <v>2163.2857142857142</v>
      </c>
      <c r="AH399" s="11">
        <f t="shared" si="83"/>
        <v>32.428571428571431</v>
      </c>
      <c r="AI399" s="6">
        <f t="shared" si="84"/>
        <v>661.58305534292595</v>
      </c>
      <c r="AJ399" s="6">
        <f t="shared" si="90"/>
        <v>10661.583055342926</v>
      </c>
      <c r="AK399" s="6">
        <f t="shared" si="85"/>
        <v>-14.933460790373829</v>
      </c>
      <c r="AL399" s="6">
        <f t="shared" si="91"/>
        <v>235.06653920962617</v>
      </c>
      <c r="AM399" s="12">
        <v>317213.45028741512</v>
      </c>
      <c r="AN399" s="6">
        <f t="shared" si="96"/>
        <v>317213.45028741512</v>
      </c>
      <c r="AO399" s="12">
        <v>4247.8945007255688</v>
      </c>
      <c r="AP399" s="6">
        <f t="shared" si="97"/>
        <v>4247.8945007255688</v>
      </c>
      <c r="AQ399" s="30">
        <f t="shared" si="86"/>
        <v>44195</v>
      </c>
      <c r="AR399" s="30">
        <f t="shared" si="94"/>
        <v>44195</v>
      </c>
      <c r="AS399" s="52">
        <v>44342</v>
      </c>
      <c r="AT399" s="30">
        <f t="shared" si="95"/>
        <v>44342</v>
      </c>
    </row>
    <row r="400" spans="1:46">
      <c r="A400">
        <f>Calcs!A450</f>
        <v>427</v>
      </c>
      <c r="B400" s="30">
        <f>Calcs!B450</f>
        <v>44196</v>
      </c>
      <c r="C400" s="6">
        <f>MAX(1,Calcs!AM450)</f>
        <v>31093.756031345707</v>
      </c>
      <c r="D400" s="6">
        <f>MAX(1,Calcs!BA450)</f>
        <v>2435.9022330260946</v>
      </c>
      <c r="E400" s="6">
        <f>MAX(1,Calcs!BB450)</f>
        <v>629079.5795991394</v>
      </c>
      <c r="F400" s="6">
        <f>MAX(1,Calcs!AZ450)</f>
        <v>262999.54251005023</v>
      </c>
      <c r="G400" s="6">
        <f t="shared" si="80"/>
        <v>262999.54251005023</v>
      </c>
      <c r="H400" s="6">
        <f>MAX(1,Calcs!AP450)</f>
        <v>29.183023091293894</v>
      </c>
      <c r="I400" s="6">
        <f>MAX(1,Calcs!AO450)</f>
        <v>4425.300233283594</v>
      </c>
      <c r="J400" s="6">
        <f t="shared" si="81"/>
        <v>4425.300233283594</v>
      </c>
      <c r="K400" s="6">
        <f>MAX(1,Calcs!BE450)</f>
        <v>54293</v>
      </c>
      <c r="L400" s="6">
        <f>MAX(1,Calcs!BF450)</f>
        <v>1</v>
      </c>
      <c r="M400" s="33">
        <f>Calcs!G450</f>
        <v>1.01</v>
      </c>
      <c r="N400" s="180">
        <f>Calcs!BI450</f>
        <v>0.91666359093382122</v>
      </c>
      <c r="O400" s="33">
        <f t="shared" si="87"/>
        <v>0.92583022684315941</v>
      </c>
      <c r="P400" s="33"/>
      <c r="Q400" s="33"/>
      <c r="R400" s="33"/>
      <c r="S400" s="30">
        <f t="shared" si="99"/>
        <v>44196</v>
      </c>
      <c r="T400" s="215">
        <v>2525</v>
      </c>
      <c r="U400" s="215">
        <v>34</v>
      </c>
      <c r="V400" s="215">
        <v>108586</v>
      </c>
      <c r="W400" s="97"/>
      <c r="X400" s="6">
        <f t="shared" si="98"/>
        <v>4898</v>
      </c>
      <c r="Y400" s="6"/>
      <c r="Z400" s="11">
        <f t="shared" si="92"/>
        <v>262310</v>
      </c>
      <c r="AA400" s="11"/>
      <c r="AB400" s="11"/>
      <c r="AC400" s="11"/>
      <c r="AD400" s="11">
        <f t="shared" si="93"/>
        <v>4446</v>
      </c>
      <c r="AE400" s="11">
        <f t="shared" si="88"/>
        <v>2525</v>
      </c>
      <c r="AF400" s="11">
        <f t="shared" si="89"/>
        <v>34</v>
      </c>
      <c r="AG400" s="11">
        <f t="shared" si="82"/>
        <v>2328.4285714285716</v>
      </c>
      <c r="AH400" s="11">
        <f t="shared" si="83"/>
        <v>35</v>
      </c>
      <c r="AI400" s="6">
        <f t="shared" si="84"/>
        <v>689.54251005023252</v>
      </c>
      <c r="AJ400" s="6">
        <f t="shared" si="90"/>
        <v>10689.542510050233</v>
      </c>
      <c r="AK400" s="6">
        <f t="shared" si="85"/>
        <v>-20.699766716405975</v>
      </c>
      <c r="AL400" s="6">
        <f t="shared" si="91"/>
        <v>229.30023328359403</v>
      </c>
      <c r="AM400" s="12">
        <v>285792.63421979267</v>
      </c>
      <c r="AN400" s="6">
        <f t="shared" si="96"/>
        <v>285792.63421979267</v>
      </c>
      <c r="AO400" s="12">
        <v>4056.8682018322711</v>
      </c>
      <c r="AP400" s="6">
        <f t="shared" si="97"/>
        <v>4056.8682018322711</v>
      </c>
      <c r="AQ400" s="30">
        <f t="shared" si="86"/>
        <v>44196</v>
      </c>
      <c r="AR400" s="30">
        <f t="shared" si="94"/>
        <v>44196</v>
      </c>
      <c r="AS400" s="52">
        <v>44342</v>
      </c>
      <c r="AT400" s="30">
        <f t="shared" si="95"/>
        <v>44342</v>
      </c>
    </row>
    <row r="401" spans="1:46">
      <c r="A401">
        <f>Calcs!A451</f>
        <v>428</v>
      </c>
      <c r="B401" s="30">
        <f>Calcs!B451</f>
        <v>44197</v>
      </c>
      <c r="C401" s="6">
        <f>MAX(1,Calcs!AM451)</f>
        <v>30742.487964315882</v>
      </c>
      <c r="D401" s="6">
        <f>MAX(1,Calcs!BA451)</f>
        <v>2479.4732991542178</v>
      </c>
      <c r="E401" s="6">
        <f>MAX(1,Calcs!BB451)</f>
        <v>633028.5229181078</v>
      </c>
      <c r="F401" s="6">
        <f>MAX(1,Calcs!AZ451)</f>
        <v>265523.70821661799</v>
      </c>
      <c r="G401" s="6">
        <f t="shared" si="80"/>
        <v>265523.70821661799</v>
      </c>
      <c r="H401" s="6">
        <f>MAX(1,Calcs!AP451)</f>
        <v>28.866078648390612</v>
      </c>
      <c r="I401" s="6">
        <f>MAX(1,Calcs!AO451)</f>
        <v>4453.2198284153283</v>
      </c>
      <c r="J401" s="6">
        <f t="shared" si="81"/>
        <v>4453.2198284153283</v>
      </c>
      <c r="K401" s="6">
        <f>MAX(1,Calcs!BE451)</f>
        <v>55120.5</v>
      </c>
      <c r="L401" s="6">
        <f>MAX(1,Calcs!BF451)</f>
        <v>1</v>
      </c>
      <c r="M401" s="33">
        <f>Calcs!G451</f>
        <v>1.01</v>
      </c>
      <c r="N401" s="180">
        <f>Calcs!BI451</f>
        <v>0.91614016675174326</v>
      </c>
      <c r="O401" s="33">
        <f t="shared" si="87"/>
        <v>0.9253015684192607</v>
      </c>
      <c r="P401" s="33"/>
      <c r="Q401" s="33"/>
      <c r="R401" s="33"/>
      <c r="S401" s="30">
        <f t="shared" si="99"/>
        <v>44197</v>
      </c>
      <c r="T401" s="215">
        <v>888</v>
      </c>
      <c r="U401" s="215">
        <v>21</v>
      </c>
      <c r="V401" s="215">
        <v>110241</v>
      </c>
      <c r="W401" s="97"/>
      <c r="X401" s="6">
        <f t="shared" si="98"/>
        <v>827.5</v>
      </c>
      <c r="Y401" s="6"/>
      <c r="Z401" s="11">
        <f t="shared" si="92"/>
        <v>263198</v>
      </c>
      <c r="AA401" s="11"/>
      <c r="AB401" s="11"/>
      <c r="AC401" s="11"/>
      <c r="AD401" s="11">
        <f t="shared" si="93"/>
        <v>4467</v>
      </c>
      <c r="AE401" s="11">
        <f t="shared" si="88"/>
        <v>888</v>
      </c>
      <c r="AF401" s="11">
        <f t="shared" si="89"/>
        <v>21</v>
      </c>
      <c r="AG401" s="11">
        <f t="shared" si="82"/>
        <v>2407.8571428571427</v>
      </c>
      <c r="AH401" s="11">
        <f t="shared" si="83"/>
        <v>36.428571428571431</v>
      </c>
      <c r="AI401" s="6">
        <f t="shared" si="84"/>
        <v>2325.7082166179898</v>
      </c>
      <c r="AJ401" s="6">
        <f t="shared" si="90"/>
        <v>12325.70821661799</v>
      </c>
      <c r="AK401" s="6">
        <f t="shared" si="85"/>
        <v>-13.780171584671734</v>
      </c>
      <c r="AL401" s="6">
        <f t="shared" si="91"/>
        <v>236.21982841532827</v>
      </c>
      <c r="AM401" s="12">
        <v>285792.63421979267</v>
      </c>
      <c r="AN401" s="6">
        <f t="shared" si="96"/>
        <v>285792.63421979267</v>
      </c>
      <c r="AO401" s="12">
        <v>4056.8682018322711</v>
      </c>
      <c r="AP401" s="6">
        <f t="shared" si="97"/>
        <v>4056.8682018322711</v>
      </c>
      <c r="AQ401" s="30">
        <f t="shared" si="86"/>
        <v>44197</v>
      </c>
      <c r="AR401" s="30">
        <f t="shared" si="94"/>
        <v>44197</v>
      </c>
      <c r="AS401" s="52">
        <v>44263</v>
      </c>
      <c r="AT401" s="30">
        <f t="shared" si="95"/>
        <v>44263</v>
      </c>
    </row>
    <row r="402" spans="1:46">
      <c r="A402">
        <f>Calcs!A452</f>
        <v>429</v>
      </c>
      <c r="B402" s="30">
        <f>Calcs!B452</f>
        <v>44198</v>
      </c>
      <c r="C402" s="6">
        <f>MAX(1,Calcs!AM452)</f>
        <v>30392.71143210767</v>
      </c>
      <c r="D402" s="6">
        <f>MAX(1,Calcs!BA452)</f>
        <v>2522.3614677881292</v>
      </c>
      <c r="E402" s="6">
        <f>MAX(1,Calcs!BB452)</f>
        <v>636931.33232602</v>
      </c>
      <c r="F402" s="6">
        <f>MAX(1,Calcs!AZ452)</f>
        <v>268019.20752376987</v>
      </c>
      <c r="G402" s="6">
        <f t="shared" si="80"/>
        <v>268019.20752376987</v>
      </c>
      <c r="H402" s="6">
        <f>MAX(1,Calcs!AP452)</f>
        <v>28.550243527787512</v>
      </c>
      <c r="I402" s="6">
        <f>MAX(1,Calcs!AO452)</f>
        <v>4480.8265702428671</v>
      </c>
      <c r="J402" s="6">
        <f t="shared" si="81"/>
        <v>4480.8265702428671</v>
      </c>
      <c r="K402" s="6">
        <f>MAX(1,Calcs!BE452)</f>
        <v>60069</v>
      </c>
      <c r="L402" s="6">
        <f>MAX(1,Calcs!BF452)</f>
        <v>1</v>
      </c>
      <c r="M402" s="33">
        <f>Calcs!G452</f>
        <v>1.01</v>
      </c>
      <c r="N402" s="180">
        <f>Calcs!BI452</f>
        <v>0.91562285531898813</v>
      </c>
      <c r="O402" s="33">
        <f t="shared" si="87"/>
        <v>0.924779083872178</v>
      </c>
      <c r="P402" s="33"/>
      <c r="Q402" s="33"/>
      <c r="R402" s="33"/>
      <c r="S402" s="30">
        <f t="shared" si="99"/>
        <v>44198</v>
      </c>
      <c r="T402" s="215">
        <v>2635</v>
      </c>
      <c r="U402" s="215">
        <v>17</v>
      </c>
      <c r="V402" s="215">
        <v>120138</v>
      </c>
      <c r="W402" s="97"/>
      <c r="X402" s="6">
        <f t="shared" si="98"/>
        <v>4948.5</v>
      </c>
      <c r="Y402" s="6"/>
      <c r="Z402" s="11">
        <f t="shared" si="92"/>
        <v>265833</v>
      </c>
      <c r="AA402" s="11"/>
      <c r="AB402" s="11"/>
      <c r="AC402" s="11"/>
      <c r="AD402" s="11">
        <f t="shared" si="93"/>
        <v>4484</v>
      </c>
      <c r="AE402" s="11">
        <f t="shared" si="88"/>
        <v>2635</v>
      </c>
      <c r="AF402" s="11">
        <f t="shared" si="89"/>
        <v>17</v>
      </c>
      <c r="AG402" s="11">
        <f t="shared" si="82"/>
        <v>2490.5714285714284</v>
      </c>
      <c r="AH402" s="11">
        <f t="shared" si="83"/>
        <v>34.571428571428569</v>
      </c>
      <c r="AI402" s="6">
        <f t="shared" si="84"/>
        <v>2186.2075237698737</v>
      </c>
      <c r="AJ402" s="6">
        <f t="shared" si="90"/>
        <v>12186.207523769874</v>
      </c>
      <c r="AK402" s="6">
        <f t="shared" si="85"/>
        <v>-3.173429757132908</v>
      </c>
      <c r="AL402" s="6">
        <f t="shared" si="91"/>
        <v>246.82657024286709</v>
      </c>
      <c r="AM402" s="12">
        <v>291575.17594477744</v>
      </c>
      <c r="AN402" s="6">
        <f t="shared" si="96"/>
        <v>291575.17594477744</v>
      </c>
      <c r="AO402" s="12">
        <v>4005.3778268079141</v>
      </c>
      <c r="AP402" s="6">
        <f t="shared" si="97"/>
        <v>4005.3778268079141</v>
      </c>
      <c r="AQ402" s="30">
        <f t="shared" si="86"/>
        <v>44198</v>
      </c>
      <c r="AR402" s="30">
        <f t="shared" si="94"/>
        <v>44198</v>
      </c>
      <c r="AS402" s="52">
        <v>44263</v>
      </c>
      <c r="AT402" s="30">
        <f t="shared" si="95"/>
        <v>44263</v>
      </c>
    </row>
    <row r="403" spans="1:46">
      <c r="A403">
        <f>Calcs!A453</f>
        <v>430</v>
      </c>
      <c r="B403" s="30">
        <f>Calcs!B453</f>
        <v>44199</v>
      </c>
      <c r="C403" s="6">
        <f>MAX(1,Calcs!AM453)</f>
        <v>30044.519730027536</v>
      </c>
      <c r="D403" s="6">
        <f>MAX(1,Calcs!BA453)</f>
        <v>2564.5702007675927</v>
      </c>
      <c r="E403" s="6">
        <f>MAX(1,Calcs!BB453)</f>
        <v>640788.24994790787</v>
      </c>
      <c r="F403" s="6">
        <f>MAX(1,Calcs!AZ453)</f>
        <v>270486.16553837963</v>
      </c>
      <c r="G403" s="6">
        <f t="shared" si="80"/>
        <v>270486.16553837963</v>
      </c>
      <c r="H403" s="6">
        <f>MAX(1,Calcs!AP453)</f>
        <v>28.23552966036355</v>
      </c>
      <c r="I403" s="6">
        <f>MAX(1,Calcs!AO453)</f>
        <v>4508.1218314472126</v>
      </c>
      <c r="J403" s="6">
        <f t="shared" si="81"/>
        <v>4508.1218314472126</v>
      </c>
      <c r="K403" s="6">
        <f>MAX(1,Calcs!BE453)</f>
        <v>62737</v>
      </c>
      <c r="L403" s="6">
        <f>MAX(1,Calcs!BF453)</f>
        <v>1</v>
      </c>
      <c r="M403" s="33">
        <f>Calcs!G453</f>
        <v>1.01</v>
      </c>
      <c r="N403" s="180">
        <f>Calcs!BI453</f>
        <v>0.91511162463270745</v>
      </c>
      <c r="O403" s="33">
        <f t="shared" si="87"/>
        <v>0.92426274087903448</v>
      </c>
      <c r="P403" s="33"/>
      <c r="Q403" s="33"/>
      <c r="R403" s="33"/>
      <c r="S403" s="30">
        <f t="shared" si="99"/>
        <v>44199</v>
      </c>
      <c r="T403" s="215">
        <v>1494</v>
      </c>
      <c r="U403" s="215">
        <v>22</v>
      </c>
      <c r="V403" s="215">
        <v>125474</v>
      </c>
      <c r="W403" s="97"/>
      <c r="X403" s="6">
        <f t="shared" si="98"/>
        <v>2668</v>
      </c>
      <c r="Y403" s="6"/>
      <c r="Z403" s="11">
        <f t="shared" si="92"/>
        <v>267327</v>
      </c>
      <c r="AA403" s="11"/>
      <c r="AB403" s="11"/>
      <c r="AC403" s="11"/>
      <c r="AD403" s="11">
        <f t="shared" si="93"/>
        <v>4506</v>
      </c>
      <c r="AE403" s="11">
        <f t="shared" si="88"/>
        <v>1494</v>
      </c>
      <c r="AF403" s="11">
        <f t="shared" si="89"/>
        <v>22</v>
      </c>
      <c r="AG403" s="11">
        <f t="shared" si="82"/>
        <v>2533.4285714285716</v>
      </c>
      <c r="AH403" s="11">
        <f t="shared" si="83"/>
        <v>34.857142857142854</v>
      </c>
      <c r="AI403" s="6">
        <f t="shared" si="84"/>
        <v>3159.1655383796315</v>
      </c>
      <c r="AJ403" s="6">
        <f t="shared" si="90"/>
        <v>13159.165538379631</v>
      </c>
      <c r="AK403" s="6">
        <f t="shared" si="85"/>
        <v>2.1218314472125712</v>
      </c>
      <c r="AL403" s="6">
        <f t="shared" si="91"/>
        <v>252.12183144721257</v>
      </c>
      <c r="AM403" s="12">
        <v>291579.22381437221</v>
      </c>
      <c r="AN403" s="6">
        <f t="shared" si="96"/>
        <v>291579.22381437221</v>
      </c>
      <c r="AO403" s="12">
        <v>3971.5595014015844</v>
      </c>
      <c r="AP403" s="6">
        <f t="shared" si="97"/>
        <v>3971.5595014015844</v>
      </c>
      <c r="AQ403" s="30">
        <f t="shared" si="86"/>
        <v>44199</v>
      </c>
      <c r="AR403" s="30">
        <f t="shared" si="94"/>
        <v>44199</v>
      </c>
      <c r="AS403" s="52">
        <v>44263</v>
      </c>
      <c r="AT403" s="30">
        <f t="shared" si="95"/>
        <v>44263</v>
      </c>
    </row>
    <row r="404" spans="1:46">
      <c r="A404">
        <f>Calcs!A454</f>
        <v>431</v>
      </c>
      <c r="B404" s="30">
        <f>Calcs!B454</f>
        <v>44200</v>
      </c>
      <c r="C404" s="6">
        <f>MAX(1,Calcs!AM454)</f>
        <v>29697.964697205978</v>
      </c>
      <c r="D404" s="6">
        <f>MAX(1,Calcs!BA454)</f>
        <v>2531.9546382966801</v>
      </c>
      <c r="E404" s="6">
        <f>MAX(1,Calcs!BB454)</f>
        <v>644599.52460752602</v>
      </c>
      <c r="F404" s="6">
        <f>MAX(1,Calcs!AZ454)</f>
        <v>272924.70666246372</v>
      </c>
      <c r="G404" s="6">
        <f t="shared" si="80"/>
        <v>272924.70666246372</v>
      </c>
      <c r="H404" s="6">
        <f>MAX(1,Calcs!AP454)</f>
        <v>27.921907292537721</v>
      </c>
      <c r="I404" s="6">
        <f>MAX(1,Calcs!AO454)</f>
        <v>4535.1069972403548</v>
      </c>
      <c r="J404" s="6">
        <f t="shared" si="81"/>
        <v>4535.1069972403548</v>
      </c>
      <c r="K404" s="6">
        <f>MAX(1,Calcs!BE454)</f>
        <v>68083.5</v>
      </c>
      <c r="L404" s="6">
        <f>MAX(1,Calcs!BF454)</f>
        <v>1</v>
      </c>
      <c r="M404" s="33">
        <f>Calcs!G454</f>
        <v>1.01</v>
      </c>
      <c r="N404" s="180">
        <f>Calcs!BI454</f>
        <v>0.91460644179551698</v>
      </c>
      <c r="O404" s="33">
        <f t="shared" si="87"/>
        <v>0.92375250621347216</v>
      </c>
      <c r="P404" s="33"/>
      <c r="Q404" s="33"/>
      <c r="R404" s="33"/>
      <c r="S404" s="30">
        <f t="shared" si="99"/>
        <v>44200</v>
      </c>
      <c r="T404" s="215">
        <v>4185</v>
      </c>
      <c r="U404" s="215">
        <v>47</v>
      </c>
      <c r="V404" s="215">
        <v>136167</v>
      </c>
      <c r="W404" s="97"/>
      <c r="X404" s="6">
        <f t="shared" si="98"/>
        <v>5346.5</v>
      </c>
      <c r="Y404" s="6"/>
      <c r="Z404" s="11">
        <f t="shared" si="92"/>
        <v>271512</v>
      </c>
      <c r="AA404" s="11"/>
      <c r="AB404" s="11"/>
      <c r="AC404" s="11"/>
      <c r="AD404" s="11">
        <f t="shared" si="93"/>
        <v>4553</v>
      </c>
      <c r="AE404" s="11">
        <f t="shared" si="88"/>
        <v>4185</v>
      </c>
      <c r="AF404" s="11">
        <f t="shared" si="89"/>
        <v>47</v>
      </c>
      <c r="AG404" s="11">
        <f t="shared" si="82"/>
        <v>2601.7142857142858</v>
      </c>
      <c r="AH404" s="11">
        <f t="shared" si="83"/>
        <v>33.714285714285715</v>
      </c>
      <c r="AI404" s="6">
        <f t="shared" si="84"/>
        <v>1412.7066624637228</v>
      </c>
      <c r="AJ404" s="6">
        <f t="shared" si="90"/>
        <v>11412.706662463723</v>
      </c>
      <c r="AK404" s="6">
        <f t="shared" si="85"/>
        <v>-17.893002759645242</v>
      </c>
      <c r="AL404" s="6">
        <f t="shared" si="91"/>
        <v>232.10699724035476</v>
      </c>
      <c r="AM404" s="12">
        <v>299432.45689031627</v>
      </c>
      <c r="AN404" s="6">
        <f t="shared" si="96"/>
        <v>299432.45689031627</v>
      </c>
      <c r="AO404" s="12">
        <v>4140.7909759657523</v>
      </c>
      <c r="AP404" s="6">
        <f t="shared" si="97"/>
        <v>4140.7909759657523</v>
      </c>
      <c r="AQ404" s="30">
        <f t="shared" si="86"/>
        <v>44200</v>
      </c>
      <c r="AR404" s="30">
        <f t="shared" si="94"/>
        <v>44200</v>
      </c>
      <c r="AS404" s="52">
        <v>44263</v>
      </c>
      <c r="AT404" s="30">
        <f t="shared" si="95"/>
        <v>44263</v>
      </c>
    </row>
    <row r="405" spans="1:46">
      <c r="A405">
        <f>Calcs!A455</f>
        <v>432</v>
      </c>
      <c r="B405" s="30">
        <f>Calcs!B455</f>
        <v>44201</v>
      </c>
      <c r="C405" s="6">
        <f>MAX(1,Calcs!AM455)</f>
        <v>29353.079639215033</v>
      </c>
      <c r="D405" s="6">
        <f>MAX(1,Calcs!BA455)</f>
        <v>2499.4992789628741</v>
      </c>
      <c r="E405" s="6">
        <f>MAX(1,Calcs!BB455)</f>
        <v>648365.41000759485</v>
      </c>
      <c r="F405" s="6">
        <f>MAX(1,Calcs!AZ455)</f>
        <v>275334.95926868281</v>
      </c>
      <c r="G405" s="6">
        <f t="shared" si="80"/>
        <v>275334.95926868281</v>
      </c>
      <c r="H405" s="6">
        <f>MAX(1,Calcs!AP455)</f>
        <v>27.609373468875155</v>
      </c>
      <c r="I405" s="6">
        <f>MAX(1,Calcs!AO455)</f>
        <v>4561.7834230372691</v>
      </c>
      <c r="J405" s="6">
        <f t="shared" si="81"/>
        <v>4561.7834230372691</v>
      </c>
      <c r="K405" s="6">
        <f>MAX(1,Calcs!BE455)</f>
        <v>74357.5</v>
      </c>
      <c r="L405" s="6">
        <f>MAX(1,Calcs!BF455)</f>
        <v>1</v>
      </c>
      <c r="M405" s="33">
        <f>Calcs!G455</f>
        <v>1.01</v>
      </c>
      <c r="N405" s="180">
        <f>Calcs!BI455</f>
        <v>0.91410727325312069</v>
      </c>
      <c r="O405" s="33">
        <f t="shared" si="87"/>
        <v>0.92324834598565186</v>
      </c>
      <c r="P405" s="33"/>
      <c r="Q405" s="33"/>
      <c r="R405" s="33"/>
      <c r="S405" s="30">
        <f t="shared" si="99"/>
        <v>44201</v>
      </c>
      <c r="T405" s="215">
        <v>3673</v>
      </c>
      <c r="U405" s="215">
        <v>50</v>
      </c>
      <c r="V405" s="215">
        <v>148715</v>
      </c>
      <c r="W405" s="97"/>
      <c r="X405" s="6">
        <f t="shared" si="98"/>
        <v>6274</v>
      </c>
      <c r="Y405" s="6"/>
      <c r="Z405" s="11">
        <f t="shared" si="92"/>
        <v>275185</v>
      </c>
      <c r="AA405" s="11"/>
      <c r="AB405" s="11"/>
      <c r="AC405" s="11"/>
      <c r="AD405" s="11">
        <f t="shared" si="93"/>
        <v>4603</v>
      </c>
      <c r="AE405" s="11">
        <f t="shared" si="88"/>
        <v>3673</v>
      </c>
      <c r="AF405" s="11">
        <f t="shared" si="89"/>
        <v>50</v>
      </c>
      <c r="AG405" s="11">
        <f t="shared" si="82"/>
        <v>2664.2857142857142</v>
      </c>
      <c r="AH405" s="11">
        <f t="shared" si="83"/>
        <v>32.857142857142854</v>
      </c>
      <c r="AI405" s="6">
        <f t="shared" si="84"/>
        <v>149.95926868281094</v>
      </c>
      <c r="AJ405" s="6">
        <f t="shared" si="90"/>
        <v>10149.959268682811</v>
      </c>
      <c r="AK405" s="6">
        <f t="shared" si="85"/>
        <v>-41.216576962730869</v>
      </c>
      <c r="AL405" s="6">
        <f t="shared" si="91"/>
        <v>208.78342303726913</v>
      </c>
      <c r="AM405" s="12">
        <v>299424.22870603349</v>
      </c>
      <c r="AN405" s="6">
        <f t="shared" si="96"/>
        <v>299424.22870603349</v>
      </c>
      <c r="AO405" s="12">
        <v>4213.0356461033125</v>
      </c>
      <c r="AP405" s="6">
        <f t="shared" si="97"/>
        <v>4213.0356461033125</v>
      </c>
      <c r="AQ405" s="30">
        <f t="shared" si="86"/>
        <v>44201</v>
      </c>
      <c r="AR405" s="30">
        <f t="shared" si="94"/>
        <v>44201</v>
      </c>
      <c r="AS405" s="52">
        <v>44266</v>
      </c>
      <c r="AT405" s="30">
        <f t="shared" si="95"/>
        <v>44266</v>
      </c>
    </row>
    <row r="406" spans="1:46">
      <c r="A406">
        <f>Calcs!A456</f>
        <v>433</v>
      </c>
      <c r="B406" s="30">
        <f>Calcs!B456</f>
        <v>44202</v>
      </c>
      <c r="C406" s="6">
        <f>MAX(1,Calcs!AM456)</f>
        <v>29009.899408065125</v>
      </c>
      <c r="D406" s="6">
        <f>MAX(1,Calcs!BA456)</f>
        <v>2467.2115264360368</v>
      </c>
      <c r="E406" s="6">
        <f>MAX(1,Calcs!BB456)</f>
        <v>652086.16502515518</v>
      </c>
      <c r="F406" s="6">
        <f>MAX(1,Calcs!AZ456)</f>
        <v>277717.06374039518</v>
      </c>
      <c r="G406" s="6">
        <f t="shared" si="80"/>
        <v>277717.06374039518</v>
      </c>
      <c r="H406" s="6">
        <f>MAX(1,Calcs!AP456)</f>
        <v>27.297987881785048</v>
      </c>
      <c r="I406" s="6">
        <f>MAX(1,Calcs!AO456)</f>
        <v>4588.1524543821215</v>
      </c>
      <c r="J406" s="6">
        <f t="shared" si="81"/>
        <v>4588.1524543821215</v>
      </c>
      <c r="K406" s="6">
        <f>MAX(1,Calcs!BE456)</f>
        <v>82893</v>
      </c>
      <c r="L406" s="6">
        <f>MAX(1,Calcs!BF456)</f>
        <v>1</v>
      </c>
      <c r="M406" s="33">
        <f>Calcs!G456</f>
        <v>1.01</v>
      </c>
      <c r="N406" s="180">
        <f>Calcs!BI456</f>
        <v>0.91361408475735706</v>
      </c>
      <c r="O406" s="33">
        <f t="shared" si="87"/>
        <v>0.92275022560493059</v>
      </c>
      <c r="P406" s="33"/>
      <c r="Q406" s="33"/>
      <c r="R406" s="33"/>
      <c r="S406" s="30">
        <f t="shared" si="99"/>
        <v>44202</v>
      </c>
      <c r="T406" s="215">
        <v>3229</v>
      </c>
      <c r="U406" s="215">
        <v>33</v>
      </c>
      <c r="V406" s="215">
        <v>165786</v>
      </c>
      <c r="W406" s="97"/>
      <c r="X406" s="6">
        <f t="shared" si="98"/>
        <v>8535.5</v>
      </c>
      <c r="Y406" s="6"/>
      <c r="Z406" s="11">
        <f t="shared" si="92"/>
        <v>278414</v>
      </c>
      <c r="AA406" s="11"/>
      <c r="AB406" s="11"/>
      <c r="AC406" s="11"/>
      <c r="AD406" s="11">
        <f t="shared" si="93"/>
        <v>4636</v>
      </c>
      <c r="AE406" s="11">
        <f t="shared" si="88"/>
        <v>3229</v>
      </c>
      <c r="AF406" s="11">
        <f t="shared" si="89"/>
        <v>33</v>
      </c>
      <c r="AG406" s="11">
        <f t="shared" si="82"/>
        <v>2661.2857142857142</v>
      </c>
      <c r="AH406" s="11">
        <f t="shared" si="83"/>
        <v>32</v>
      </c>
      <c r="AI406" s="6">
        <f t="shared" si="84"/>
        <v>-696.93625960481586</v>
      </c>
      <c r="AJ406" s="6">
        <f t="shared" si="90"/>
        <v>9303.0637403951841</v>
      </c>
      <c r="AK406" s="6">
        <f t="shared" si="85"/>
        <v>-47.847545617878495</v>
      </c>
      <c r="AL406" s="6">
        <f t="shared" si="91"/>
        <v>202.1524543821215</v>
      </c>
      <c r="AM406" s="12">
        <v>305865.86759375414</v>
      </c>
      <c r="AN406" s="6">
        <f t="shared" si="96"/>
        <v>305865.86759375414</v>
      </c>
      <c r="AO406" s="12">
        <v>4306.0380170681556</v>
      </c>
      <c r="AP406" s="6">
        <f t="shared" si="97"/>
        <v>4306.0380170681556</v>
      </c>
      <c r="AQ406" s="30">
        <f t="shared" si="86"/>
        <v>44202</v>
      </c>
      <c r="AR406" s="30">
        <f t="shared" si="94"/>
        <v>44202</v>
      </c>
      <c r="AS406" s="52">
        <v>44266</v>
      </c>
      <c r="AT406" s="30">
        <f t="shared" si="95"/>
        <v>44266</v>
      </c>
    </row>
    <row r="407" spans="1:46">
      <c r="A407">
        <f>Calcs!A457</f>
        <v>434</v>
      </c>
      <c r="B407" s="30">
        <f>Calcs!B457</f>
        <v>44203</v>
      </c>
      <c r="C407" s="6">
        <f>MAX(1,Calcs!AM457)</f>
        <v>28668.471528760845</v>
      </c>
      <c r="D407" s="6">
        <f>MAX(1,Calcs!BA457)</f>
        <v>2438.803554467549</v>
      </c>
      <c r="E407" s="6">
        <f>MAX(1,Calcs!BB457)</f>
        <v>655762.05496172304</v>
      </c>
      <c r="F407" s="6">
        <f>MAX(1,Calcs!AZ457)</f>
        <v>280071.16739132308</v>
      </c>
      <c r="G407" s="6">
        <f t="shared" si="80"/>
        <v>280071.16739132308</v>
      </c>
      <c r="H407" s="6">
        <f>MAX(1,Calcs!AP457)</f>
        <v>26.98789242910269</v>
      </c>
      <c r="I407" s="6">
        <f>MAX(1,Calcs!AO457)</f>
        <v>4614.2154802873129</v>
      </c>
      <c r="J407" s="6">
        <f t="shared" si="81"/>
        <v>4614.2154802873129</v>
      </c>
      <c r="K407" s="6">
        <f>MAX(1,Calcs!BE457)</f>
        <v>92053.5</v>
      </c>
      <c r="L407" s="6">
        <f>MAX(1,Calcs!BF457)</f>
        <v>1</v>
      </c>
      <c r="M407" s="33">
        <f>Calcs!G457</f>
        <v>1.01</v>
      </c>
      <c r="N407" s="180">
        <f>Calcs!BI457</f>
        <v>0.91312684120592413</v>
      </c>
      <c r="O407" s="33">
        <f t="shared" si="87"/>
        <v>0.92225810961798338</v>
      </c>
      <c r="P407" s="33"/>
      <c r="Q407" s="33"/>
      <c r="R407" s="33"/>
      <c r="S407" s="30">
        <f t="shared" si="99"/>
        <v>44203</v>
      </c>
      <c r="T407" s="215">
        <v>2789</v>
      </c>
      <c r="U407" s="215">
        <v>30</v>
      </c>
      <c r="V407" s="215">
        <v>184107</v>
      </c>
      <c r="W407" s="97"/>
      <c r="X407" s="6">
        <f t="shared" si="98"/>
        <v>9160.5</v>
      </c>
      <c r="Y407" s="6"/>
      <c r="Z407" s="11">
        <f t="shared" si="92"/>
        <v>281203</v>
      </c>
      <c r="AA407" s="11"/>
      <c r="AB407" s="11"/>
      <c r="AC407" s="11"/>
      <c r="AD407" s="11">
        <f t="shared" si="93"/>
        <v>4666</v>
      </c>
      <c r="AE407" s="11">
        <f t="shared" si="88"/>
        <v>2789</v>
      </c>
      <c r="AF407" s="11">
        <f t="shared" si="89"/>
        <v>30</v>
      </c>
      <c r="AG407" s="11">
        <f t="shared" si="82"/>
        <v>2699</v>
      </c>
      <c r="AH407" s="11">
        <f t="shared" si="83"/>
        <v>31.428571428571427</v>
      </c>
      <c r="AI407" s="6">
        <f t="shared" si="84"/>
        <v>-1131.832608676923</v>
      </c>
      <c r="AJ407" s="6">
        <f t="shared" si="90"/>
        <v>8868.167391323077</v>
      </c>
      <c r="AK407" s="6">
        <f t="shared" si="85"/>
        <v>-51.784519712687143</v>
      </c>
      <c r="AL407" s="6">
        <f t="shared" si="91"/>
        <v>198.21548028731286</v>
      </c>
      <c r="AM407" s="12">
        <v>321016.66725652514</v>
      </c>
      <c r="AN407" s="6">
        <f t="shared" si="96"/>
        <v>321016.66725652514</v>
      </c>
      <c r="AO407" s="12">
        <v>4470.4608827662878</v>
      </c>
      <c r="AP407" s="6">
        <f t="shared" si="97"/>
        <v>4470.4608827662878</v>
      </c>
      <c r="AQ407" s="30">
        <f t="shared" si="86"/>
        <v>44203</v>
      </c>
      <c r="AR407" s="30">
        <f t="shared" si="94"/>
        <v>44203</v>
      </c>
      <c r="AS407" s="52">
        <v>44266</v>
      </c>
      <c r="AT407" s="30">
        <f t="shared" si="95"/>
        <v>44266</v>
      </c>
    </row>
    <row r="408" spans="1:46">
      <c r="A408">
        <f>Calcs!A458</f>
        <v>435</v>
      </c>
      <c r="B408" s="30">
        <f>Calcs!B458</f>
        <v>44204</v>
      </c>
      <c r="C408" s="6">
        <f>MAX(1,Calcs!AM458)</f>
        <v>28328.883278225359</v>
      </c>
      <c r="D408" s="6">
        <f>MAX(1,Calcs!BA458)</f>
        <v>2410.530486237948</v>
      </c>
      <c r="E408" s="6">
        <f>MAX(1,Calcs!BB458)</f>
        <v>659393.35260983941</v>
      </c>
      <c r="F408" s="6">
        <f>MAX(1,Calcs!AZ458)</f>
        <v>282397.42162028363</v>
      </c>
      <c r="G408" s="6">
        <f t="shared" si="80"/>
        <v>282397.42162028363</v>
      </c>
      <c r="H408" s="6">
        <f>MAX(1,Calcs!AP458)</f>
        <v>26.679170566315015</v>
      </c>
      <c r="I408" s="6">
        <f>MAX(1,Calcs!AO458)</f>
        <v>4639.9740223795334</v>
      </c>
      <c r="J408" s="6">
        <f t="shared" si="81"/>
        <v>4639.9740223795334</v>
      </c>
      <c r="K408" s="6">
        <f>MAX(1,Calcs!BE458)</f>
        <v>102665.5</v>
      </c>
      <c r="L408" s="6">
        <f>MAX(1,Calcs!BF458)</f>
        <v>1</v>
      </c>
      <c r="M408" s="33">
        <f>Calcs!G458</f>
        <v>1.01</v>
      </c>
      <c r="N408" s="180">
        <f>Calcs!BI458</f>
        <v>0.91264550651093446</v>
      </c>
      <c r="O408" s="33">
        <f t="shared" si="87"/>
        <v>0.9217719615760438</v>
      </c>
      <c r="P408" s="33"/>
      <c r="Q408" s="33"/>
      <c r="R408" s="33"/>
      <c r="S408" s="30">
        <f t="shared" si="99"/>
        <v>44204</v>
      </c>
      <c r="T408" s="215">
        <v>2635</v>
      </c>
      <c r="U408" s="215">
        <v>19</v>
      </c>
      <c r="V408" s="215">
        <v>205331</v>
      </c>
      <c r="W408" s="97"/>
      <c r="X408" s="6">
        <f t="shared" si="98"/>
        <v>10612</v>
      </c>
      <c r="Y408" s="6"/>
      <c r="Z408" s="11">
        <f t="shared" si="92"/>
        <v>283838</v>
      </c>
      <c r="AA408" s="11"/>
      <c r="AB408" s="11"/>
      <c r="AC408" s="11"/>
      <c r="AD408" s="11">
        <f t="shared" si="93"/>
        <v>4685</v>
      </c>
      <c r="AE408" s="11">
        <f t="shared" si="88"/>
        <v>2635</v>
      </c>
      <c r="AF408" s="11">
        <f t="shared" si="89"/>
        <v>19</v>
      </c>
      <c r="AG408" s="11">
        <f t="shared" si="82"/>
        <v>2948.5714285714284</v>
      </c>
      <c r="AH408" s="11">
        <f t="shared" si="83"/>
        <v>31.142857142857142</v>
      </c>
      <c r="AI408" s="6">
        <f t="shared" si="84"/>
        <v>-1440.5783797163749</v>
      </c>
      <c r="AJ408" s="6">
        <f t="shared" si="90"/>
        <v>8559.4216202836251</v>
      </c>
      <c r="AK408" s="6">
        <f t="shared" si="85"/>
        <v>-45.02597762046662</v>
      </c>
      <c r="AL408" s="6">
        <f t="shared" si="91"/>
        <v>204.97402237953338</v>
      </c>
      <c r="AM408" s="12">
        <v>328151.87310262345</v>
      </c>
      <c r="AN408" s="6">
        <f t="shared" si="96"/>
        <v>328151.87310262345</v>
      </c>
      <c r="AO408" s="12">
        <v>4488.6104661775571</v>
      </c>
      <c r="AP408" s="6">
        <f t="shared" si="97"/>
        <v>4488.6104661775571</v>
      </c>
      <c r="AQ408" s="30">
        <f t="shared" si="86"/>
        <v>44204</v>
      </c>
      <c r="AR408" s="30">
        <f t="shared" si="94"/>
        <v>44204</v>
      </c>
      <c r="AS408" s="52">
        <v>44272</v>
      </c>
      <c r="AT408" s="30">
        <f t="shared" si="95"/>
        <v>44272</v>
      </c>
    </row>
    <row r="409" spans="1:46">
      <c r="A409">
        <f>Calcs!A459</f>
        <v>436</v>
      </c>
      <c r="B409" s="30">
        <f>Calcs!B459</f>
        <v>44205</v>
      </c>
      <c r="C409" s="6">
        <f>MAX(1,Calcs!AM459)</f>
        <v>27991.198952305505</v>
      </c>
      <c r="D409" s="6">
        <f>MAX(1,Calcs!BA459)</f>
        <v>2382.3962043763104</v>
      </c>
      <c r="E409" s="6">
        <f>MAX(1,Calcs!BB459)</f>
        <v>662980.33856093348</v>
      </c>
      <c r="F409" s="6">
        <f>MAX(1,Calcs!AZ459)</f>
        <v>284695.98095440405</v>
      </c>
      <c r="G409" s="6">
        <f t="shared" si="80"/>
        <v>284695.98095440405</v>
      </c>
      <c r="H409" s="6">
        <f>MAX(1,Calcs!AP459)</f>
        <v>26.371872634446586</v>
      </c>
      <c r="I409" s="6">
        <f>MAX(1,Calcs!AO459)</f>
        <v>4665.4296786839932</v>
      </c>
      <c r="J409" s="6">
        <f t="shared" si="81"/>
        <v>4665.4296786839932</v>
      </c>
      <c r="K409" s="6">
        <f>MAX(1,Calcs!BE459)</f>
        <v>109763.5</v>
      </c>
      <c r="L409" s="6">
        <f>MAX(1,Calcs!BF459)</f>
        <v>1</v>
      </c>
      <c r="M409" s="33">
        <f>Calcs!G459</f>
        <v>1.01</v>
      </c>
      <c r="N409" s="180">
        <f>Calcs!BI459</f>
        <v>0.91217004355096676</v>
      </c>
      <c r="O409" s="33">
        <f t="shared" si="87"/>
        <v>0.9212917439864764</v>
      </c>
      <c r="P409" s="33"/>
      <c r="Q409" s="33"/>
      <c r="R409" s="33"/>
      <c r="S409" s="30">
        <f t="shared" si="99"/>
        <v>44205</v>
      </c>
      <c r="T409" s="215">
        <v>1743</v>
      </c>
      <c r="U409" s="215">
        <v>10</v>
      </c>
      <c r="V409" s="215">
        <v>219527</v>
      </c>
      <c r="W409" s="97"/>
      <c r="X409" s="6">
        <f t="shared" si="98"/>
        <v>7098</v>
      </c>
      <c r="Y409" s="6"/>
      <c r="Z409" s="11">
        <f t="shared" si="92"/>
        <v>285581</v>
      </c>
      <c r="AA409" s="11"/>
      <c r="AB409" s="11"/>
      <c r="AC409" s="11"/>
      <c r="AD409" s="11">
        <f t="shared" si="93"/>
        <v>4695</v>
      </c>
      <c r="AE409" s="11">
        <f t="shared" si="88"/>
        <v>1743</v>
      </c>
      <c r="AF409" s="11">
        <f t="shared" si="89"/>
        <v>10</v>
      </c>
      <c r="AG409" s="11">
        <f t="shared" si="82"/>
        <v>2821.1428571428573</v>
      </c>
      <c r="AH409" s="11">
        <f t="shared" si="83"/>
        <v>30.142857142857142</v>
      </c>
      <c r="AI409" s="6">
        <f t="shared" si="84"/>
        <v>-885.01904559595278</v>
      </c>
      <c r="AJ409" s="6">
        <f t="shared" si="90"/>
        <v>9114.9809544040472</v>
      </c>
      <c r="AK409" s="6">
        <f t="shared" si="85"/>
        <v>-29.570321316006812</v>
      </c>
      <c r="AL409" s="6">
        <f t="shared" si="91"/>
        <v>220.42967868399319</v>
      </c>
      <c r="AM409" s="12">
        <v>328151.87310262345</v>
      </c>
      <c r="AN409" s="6">
        <f t="shared" si="96"/>
        <v>328151.87310262345</v>
      </c>
      <c r="AO409" s="12">
        <v>4488.6104661775571</v>
      </c>
      <c r="AP409" s="6">
        <f t="shared" si="97"/>
        <v>4488.6104661775571</v>
      </c>
      <c r="AQ409" s="30">
        <f t="shared" si="86"/>
        <v>44205</v>
      </c>
      <c r="AR409" s="30">
        <f t="shared" si="94"/>
        <v>44205</v>
      </c>
      <c r="AS409" s="52">
        <v>44273</v>
      </c>
      <c r="AT409" s="30">
        <f t="shared" si="95"/>
        <v>44273</v>
      </c>
    </row>
    <row r="410" spans="1:46">
      <c r="A410">
        <f>Calcs!A460</f>
        <v>437</v>
      </c>
      <c r="B410" s="30">
        <f>Calcs!B460</f>
        <v>44206</v>
      </c>
      <c r="C410" s="6">
        <f>MAX(1,Calcs!AM460)</f>
        <v>27655.469495294648</v>
      </c>
      <c r="D410" s="6">
        <f>MAX(1,Calcs!BA460)</f>
        <v>2354.405371825635</v>
      </c>
      <c r="E410" s="6">
        <f>MAX(1,Calcs!BB460)</f>
        <v>666523.29949857271</v>
      </c>
      <c r="F410" s="6">
        <f>MAX(1,Calcs!AZ460)</f>
        <v>286967.00314115908</v>
      </c>
      <c r="G410" s="6">
        <f t="shared" si="80"/>
        <v>286967.00314115908</v>
      </c>
      <c r="H410" s="6">
        <f>MAX(1,Calcs!AP460)</f>
        <v>26.066037141465781</v>
      </c>
      <c r="I410" s="6">
        <f>MAX(1,Calcs!AO460)</f>
        <v>4690.584091437473</v>
      </c>
      <c r="J410" s="6">
        <f t="shared" si="81"/>
        <v>4690.584091437473</v>
      </c>
      <c r="K410" s="6">
        <f>MAX(1,Calcs!BE460)</f>
        <v>114215</v>
      </c>
      <c r="L410" s="6">
        <f>MAX(1,Calcs!BF460)</f>
        <v>1</v>
      </c>
      <c r="M410" s="33">
        <f>Calcs!G460</f>
        <v>1.01</v>
      </c>
      <c r="N410" s="180">
        <f>Calcs!BI460</f>
        <v>0.91170041439484539</v>
      </c>
      <c r="O410" s="33">
        <f t="shared" si="87"/>
        <v>0.92081741853879384</v>
      </c>
      <c r="P410" s="33"/>
      <c r="Q410" s="33"/>
      <c r="R410" s="33"/>
      <c r="S410" s="30">
        <f t="shared" si="99"/>
        <v>44206</v>
      </c>
      <c r="T410" s="215">
        <v>1096</v>
      </c>
      <c r="U410" s="215">
        <v>13</v>
      </c>
      <c r="V410" s="215">
        <v>228430</v>
      </c>
      <c r="W410" s="97"/>
      <c r="X410" s="6">
        <f t="shared" si="98"/>
        <v>4451.5</v>
      </c>
      <c r="Y410" s="6"/>
      <c r="Z410" s="11">
        <f t="shared" si="92"/>
        <v>286677</v>
      </c>
      <c r="AA410" s="11"/>
      <c r="AB410" s="11"/>
      <c r="AC410" s="11"/>
      <c r="AD410" s="11">
        <f t="shared" si="93"/>
        <v>4708</v>
      </c>
      <c r="AE410" s="11">
        <f t="shared" si="88"/>
        <v>1096</v>
      </c>
      <c r="AF410" s="11">
        <f t="shared" si="89"/>
        <v>13</v>
      </c>
      <c r="AG410" s="11">
        <f t="shared" si="82"/>
        <v>2764.2857142857142</v>
      </c>
      <c r="AH410" s="11">
        <f t="shared" si="83"/>
        <v>28.857142857142858</v>
      </c>
      <c r="AI410" s="6">
        <f t="shared" si="84"/>
        <v>290.00314115907531</v>
      </c>
      <c r="AJ410" s="6">
        <f t="shared" si="90"/>
        <v>10290.003141159075</v>
      </c>
      <c r="AK410" s="6">
        <f t="shared" si="85"/>
        <v>-17.415908562526965</v>
      </c>
      <c r="AL410" s="6">
        <f t="shared" si="91"/>
        <v>232.58409143747303</v>
      </c>
      <c r="AM410" s="12">
        <v>328151.87310262345</v>
      </c>
      <c r="AN410" s="6">
        <f t="shared" si="96"/>
        <v>328151.87310262345</v>
      </c>
      <c r="AO410" s="12">
        <v>4488.6104661775571</v>
      </c>
      <c r="AP410" s="6">
        <f t="shared" si="97"/>
        <v>4488.6104661775571</v>
      </c>
      <c r="AQ410" s="30">
        <f t="shared" si="86"/>
        <v>44206</v>
      </c>
      <c r="AR410" s="30">
        <f t="shared" si="94"/>
        <v>44206</v>
      </c>
      <c r="AS410" s="52">
        <v>44273</v>
      </c>
      <c r="AT410" s="30">
        <f t="shared" si="95"/>
        <v>44273</v>
      </c>
    </row>
    <row r="411" spans="1:46">
      <c r="A411">
        <f>Calcs!A461</f>
        <v>438</v>
      </c>
      <c r="B411" s="30">
        <f>Calcs!B461</f>
        <v>44207</v>
      </c>
      <c r="C411" s="6">
        <f>MAX(1,Calcs!AM461)</f>
        <v>27321.739838112517</v>
      </c>
      <c r="D411" s="6">
        <f>MAX(1,Calcs!BA461)</f>
        <v>2326.5633124617493</v>
      </c>
      <c r="E411" s="6">
        <f>MAX(1,Calcs!BB461)</f>
        <v>670022.52742287482</v>
      </c>
      <c r="F411" s="6">
        <f>MAX(1,Calcs!AZ461)</f>
        <v>289210.64984969597</v>
      </c>
      <c r="G411" s="6">
        <f t="shared" si="80"/>
        <v>289210.64984969597</v>
      </c>
      <c r="H411" s="6">
        <f>MAX(1,Calcs!AP461)</f>
        <v>25.761705405367529</v>
      </c>
      <c r="I411" s="6">
        <f>MAX(1,Calcs!AO461)</f>
        <v>4715.4389350779275</v>
      </c>
      <c r="J411" s="6">
        <f t="shared" si="81"/>
        <v>4715.4389350779275</v>
      </c>
      <c r="K411" s="6">
        <f>MAX(1,Calcs!BE461)</f>
        <v>122922</v>
      </c>
      <c r="L411" s="6">
        <f>MAX(1,Calcs!BF461)</f>
        <v>1</v>
      </c>
      <c r="M411" s="33">
        <f>Calcs!G461</f>
        <v>1.01</v>
      </c>
      <c r="N411" s="180">
        <f>Calcs!BI461</f>
        <v>0.91123658040365652</v>
      </c>
      <c r="O411" s="33">
        <f t="shared" si="87"/>
        <v>0.92034894620769314</v>
      </c>
      <c r="P411" s="33"/>
      <c r="Q411" s="33"/>
      <c r="R411" s="33"/>
      <c r="S411" s="30">
        <f t="shared" si="99"/>
        <v>44207</v>
      </c>
      <c r="T411" s="215">
        <v>2994</v>
      </c>
      <c r="U411" s="215">
        <v>34</v>
      </c>
      <c r="V411" s="215">
        <v>245844</v>
      </c>
      <c r="W411" s="97"/>
      <c r="X411" s="6">
        <f t="shared" si="98"/>
        <v>8707</v>
      </c>
      <c r="Y411" s="6"/>
      <c r="Z411" s="11">
        <f t="shared" si="92"/>
        <v>289671</v>
      </c>
      <c r="AA411" s="11"/>
      <c r="AB411" s="11"/>
      <c r="AC411" s="11"/>
      <c r="AD411" s="11">
        <f t="shared" si="93"/>
        <v>4742</v>
      </c>
      <c r="AE411" s="11">
        <f t="shared" si="88"/>
        <v>2994</v>
      </c>
      <c r="AF411" s="11">
        <f t="shared" si="89"/>
        <v>34</v>
      </c>
      <c r="AG411" s="11">
        <f t="shared" si="82"/>
        <v>2594.1428571428573</v>
      </c>
      <c r="AH411" s="11">
        <f t="shared" si="83"/>
        <v>27</v>
      </c>
      <c r="AI411" s="6">
        <f t="shared" si="84"/>
        <v>-460.35015030403156</v>
      </c>
      <c r="AJ411" s="6">
        <f t="shared" si="90"/>
        <v>9539.6498496959684</v>
      </c>
      <c r="AK411" s="6">
        <f t="shared" si="85"/>
        <v>-26.561064922072546</v>
      </c>
      <c r="AL411" s="6">
        <f t="shared" si="91"/>
        <v>223.43893507792745</v>
      </c>
      <c r="AM411" s="12">
        <v>328151.87310262345</v>
      </c>
      <c r="AN411" s="6">
        <f t="shared" si="96"/>
        <v>328151.87310262345</v>
      </c>
      <c r="AO411" s="12">
        <v>4488.6104661775571</v>
      </c>
      <c r="AP411" s="6">
        <f t="shared" si="97"/>
        <v>4488.6104661775571</v>
      </c>
      <c r="AQ411" s="30">
        <f t="shared" si="86"/>
        <v>44207</v>
      </c>
      <c r="AR411" s="30">
        <f t="shared" si="94"/>
        <v>44207</v>
      </c>
      <c r="AS411" s="52">
        <v>44273</v>
      </c>
      <c r="AT411" s="30">
        <f t="shared" si="95"/>
        <v>44273</v>
      </c>
    </row>
    <row r="412" spans="1:46">
      <c r="A412">
        <f>Calcs!A462</f>
        <v>439</v>
      </c>
      <c r="B412" s="30">
        <f>Calcs!B462</f>
        <v>44208</v>
      </c>
      <c r="C412" s="6">
        <f>MAX(1,Calcs!AM462)</f>
        <v>26990.053760558254</v>
      </c>
      <c r="D412" s="6">
        <f>MAX(1,Calcs!BA462)</f>
        <v>2298.8754319833824</v>
      </c>
      <c r="E412" s="6">
        <f>MAX(1,Calcs!BB462)</f>
        <v>673478.31944084924</v>
      </c>
      <c r="F412" s="6">
        <f>MAX(1,Calcs!AZ462)</f>
        <v>291427.08729256649</v>
      </c>
      <c r="G412" s="6">
        <f t="shared" si="80"/>
        <v>291427.08729256649</v>
      </c>
      <c r="H412" s="6">
        <f>MAX(1,Calcs!AP462)</f>
        <v>25.458927879508078</v>
      </c>
      <c r="I412" s="6">
        <f>MAX(1,Calcs!AO462)</f>
        <v>4739.9959181938257</v>
      </c>
      <c r="J412" s="6">
        <f t="shared" si="81"/>
        <v>4739.9959181938257</v>
      </c>
      <c r="K412" s="6">
        <f>MAX(1,Calcs!BE462)</f>
        <v>132781.5</v>
      </c>
      <c r="L412" s="6">
        <f>MAX(1,Calcs!BF462)</f>
        <v>8.7005533774420893</v>
      </c>
      <c r="M412" s="33">
        <f>Calcs!G462</f>
        <v>1.01</v>
      </c>
      <c r="N412" s="180">
        <f>Calcs!BI462</f>
        <v>0.9107773414515512</v>
      </c>
      <c r="O412" s="33">
        <f t="shared" si="87"/>
        <v>0.91988511486606672</v>
      </c>
      <c r="P412" s="33"/>
      <c r="Q412" s="33"/>
      <c r="R412" s="33"/>
      <c r="S412" s="30">
        <f t="shared" si="99"/>
        <v>44208</v>
      </c>
      <c r="T412" s="215">
        <v>2423</v>
      </c>
      <c r="U412" s="215">
        <v>22</v>
      </c>
      <c r="V412" s="215">
        <v>265563</v>
      </c>
      <c r="W412" s="97"/>
      <c r="X412" s="6">
        <f t="shared" si="98"/>
        <v>9859.5</v>
      </c>
      <c r="Y412" s="6"/>
      <c r="Z412" s="11">
        <f t="shared" si="92"/>
        <v>292094</v>
      </c>
      <c r="AA412" s="11"/>
      <c r="AB412" s="11"/>
      <c r="AC412" s="11"/>
      <c r="AD412" s="11">
        <f t="shared" si="93"/>
        <v>4764</v>
      </c>
      <c r="AE412" s="11">
        <f t="shared" si="88"/>
        <v>2423</v>
      </c>
      <c r="AF412" s="11">
        <f t="shared" si="89"/>
        <v>22</v>
      </c>
      <c r="AG412" s="11">
        <f t="shared" si="82"/>
        <v>2415.5714285714284</v>
      </c>
      <c r="AH412" s="11">
        <f t="shared" si="83"/>
        <v>23</v>
      </c>
      <c r="AI412" s="6">
        <f t="shared" si="84"/>
        <v>-666.91270743351197</v>
      </c>
      <c r="AJ412" s="6">
        <f t="shared" si="90"/>
        <v>9333.087292566488</v>
      </c>
      <c r="AK412" s="6">
        <f t="shared" si="85"/>
        <v>-24.004081806174327</v>
      </c>
      <c r="AL412" s="6">
        <f t="shared" si="91"/>
        <v>225.99591819382567</v>
      </c>
      <c r="AM412" s="12">
        <v>507010.53967825259</v>
      </c>
      <c r="AN412" s="6">
        <f t="shared" si="96"/>
        <v>507010.53967825259</v>
      </c>
      <c r="AO412" s="12">
        <v>5908.7376968782546</v>
      </c>
      <c r="AP412" s="6">
        <f t="shared" si="97"/>
        <v>5908.7376968782546</v>
      </c>
      <c r="AQ412" s="30">
        <f t="shared" si="86"/>
        <v>44208</v>
      </c>
      <c r="AR412" s="30">
        <f t="shared" si="94"/>
        <v>44208</v>
      </c>
      <c r="AS412" s="52">
        <v>44273</v>
      </c>
      <c r="AT412" s="30">
        <f t="shared" si="95"/>
        <v>44273</v>
      </c>
    </row>
    <row r="413" spans="1:46">
      <c r="A413">
        <f>Calcs!A463</f>
        <v>440</v>
      </c>
      <c r="B413" s="30">
        <f>Calcs!B463</f>
        <v>44209</v>
      </c>
      <c r="C413" s="6">
        <f>MAX(1,Calcs!AM463)</f>
        <v>26660.45375543513</v>
      </c>
      <c r="D413" s="6">
        <f>MAX(1,Calcs!BA463)</f>
        <v>2271.3460961433343</v>
      </c>
      <c r="E413" s="6">
        <f>MAX(1,Calcs!BB463)</f>
        <v>676890.97528216371</v>
      </c>
      <c r="F413" s="6">
        <f>MAX(1,Calcs!AZ463)</f>
        <v>293616.48641339852</v>
      </c>
      <c r="G413" s="6">
        <f t="shared" si="80"/>
        <v>293616.48641339852</v>
      </c>
      <c r="H413" s="6">
        <f>MAX(1,Calcs!AP463)</f>
        <v>25.157762484721648</v>
      </c>
      <c r="I413" s="6">
        <f>MAX(1,Calcs!AO463)</f>
        <v>4764.256791775173</v>
      </c>
      <c r="J413" s="6">
        <f t="shared" si="81"/>
        <v>4764.256791775173</v>
      </c>
      <c r="K413" s="6">
        <f>MAX(1,Calcs!BE463)</f>
        <v>143526.5</v>
      </c>
      <c r="L413" s="6">
        <f>MAX(1,Calcs!BF463)</f>
        <v>693.49037432051603</v>
      </c>
      <c r="M413" s="33">
        <f>Calcs!G463</f>
        <v>1.01</v>
      </c>
      <c r="N413" s="180">
        <f>Calcs!BI463</f>
        <v>0.91023361613750653</v>
      </c>
      <c r="O413" s="33">
        <f t="shared" si="87"/>
        <v>0.91933595229888165</v>
      </c>
      <c r="P413" s="33"/>
      <c r="Q413" s="33"/>
      <c r="R413" s="33"/>
      <c r="S413" s="30">
        <f t="shared" si="99"/>
        <v>44209</v>
      </c>
      <c r="T413" s="215">
        <v>2063</v>
      </c>
      <c r="U413" s="215">
        <v>25</v>
      </c>
      <c r="V413" s="215">
        <v>287053</v>
      </c>
      <c r="W413" s="97"/>
      <c r="X413" s="6">
        <f t="shared" si="98"/>
        <v>10745</v>
      </c>
      <c r="Y413" s="6"/>
      <c r="Z413" s="11">
        <f t="shared" si="92"/>
        <v>294157</v>
      </c>
      <c r="AA413" s="11"/>
      <c r="AB413" s="11"/>
      <c r="AC413" s="11"/>
      <c r="AD413" s="11">
        <f t="shared" si="93"/>
        <v>4789</v>
      </c>
      <c r="AE413" s="11">
        <f t="shared" si="88"/>
        <v>2063</v>
      </c>
      <c r="AF413" s="11">
        <f t="shared" si="89"/>
        <v>25</v>
      </c>
      <c r="AG413" s="11">
        <f t="shared" si="82"/>
        <v>2249</v>
      </c>
      <c r="AH413" s="11">
        <f t="shared" si="83"/>
        <v>21.857142857142858</v>
      </c>
      <c r="AI413" s="6">
        <f t="shared" si="84"/>
        <v>-540.51358660147525</v>
      </c>
      <c r="AJ413" s="6">
        <f t="shared" si="90"/>
        <v>9459.4864133985247</v>
      </c>
      <c r="AK413" s="6">
        <f t="shared" si="85"/>
        <v>-24.743208224826958</v>
      </c>
      <c r="AL413" s="6">
        <f t="shared" si="91"/>
        <v>225.25679177517304</v>
      </c>
      <c r="AM413" s="12">
        <v>507010.53967825259</v>
      </c>
      <c r="AN413" s="6">
        <f t="shared" si="96"/>
        <v>507010.53967825259</v>
      </c>
      <c r="AO413" s="12">
        <v>5908.7376968782546</v>
      </c>
      <c r="AP413" s="6">
        <f t="shared" si="97"/>
        <v>5908.7376968782546</v>
      </c>
      <c r="AQ413" s="30">
        <f t="shared" si="86"/>
        <v>44209</v>
      </c>
      <c r="AR413" s="30">
        <f t="shared" si="94"/>
        <v>44209</v>
      </c>
      <c r="AS413" s="52">
        <v>44309</v>
      </c>
      <c r="AT413" s="30">
        <f t="shared" si="95"/>
        <v>44309</v>
      </c>
    </row>
    <row r="414" spans="1:46">
      <c r="A414">
        <f>Calcs!A464</f>
        <v>441</v>
      </c>
      <c r="B414" s="30">
        <f>Calcs!B464</f>
        <v>44210</v>
      </c>
      <c r="C414" s="6">
        <f>MAX(1,Calcs!AM464)</f>
        <v>26332.793380937575</v>
      </c>
      <c r="D414" s="6">
        <f>MAX(1,Calcs!BA464)</f>
        <v>2243.9792120035272</v>
      </c>
      <c r="E414" s="6">
        <f>MAX(1,Calcs!BB464)</f>
        <v>680260.60968960938</v>
      </c>
      <c r="F414" s="6">
        <f>MAX(1,Calcs!AZ464)</f>
        <v>295779.02187534777</v>
      </c>
      <c r="G414" s="6">
        <f t="shared" si="80"/>
        <v>295779.02187534777</v>
      </c>
      <c r="H414" s="6">
        <f>MAX(1,Calcs!AP464)</f>
        <v>24.858267995061137</v>
      </c>
      <c r="I414" s="6">
        <f>MAX(1,Calcs!AO464)</f>
        <v>4788.2233562527408</v>
      </c>
      <c r="J414" s="6">
        <f t="shared" si="81"/>
        <v>4788.2233562527408</v>
      </c>
      <c r="K414" s="6">
        <f>MAX(1,Calcs!BE464)</f>
        <v>155402.5</v>
      </c>
      <c r="L414" s="6">
        <f>MAX(1,Calcs!BF464)</f>
        <v>1916.7517478757127</v>
      </c>
      <c r="M414" s="33">
        <f>Calcs!G464</f>
        <v>1.01</v>
      </c>
      <c r="N414" s="180">
        <f>Calcs!BI464</f>
        <v>0.9096237493659507</v>
      </c>
      <c r="O414" s="33">
        <f t="shared" si="87"/>
        <v>0.9187199868596102</v>
      </c>
      <c r="P414" s="33"/>
      <c r="Q414" s="33"/>
      <c r="R414" s="33"/>
      <c r="S414" s="30">
        <f t="shared" si="99"/>
        <v>44210</v>
      </c>
      <c r="T414" s="215">
        <v>2143</v>
      </c>
      <c r="U414" s="215">
        <v>18</v>
      </c>
      <c r="V414" s="215">
        <v>310805</v>
      </c>
      <c r="W414" s="97"/>
      <c r="X414" s="6">
        <f t="shared" si="98"/>
        <v>11876</v>
      </c>
      <c r="Y414" s="6"/>
      <c r="Z414" s="11">
        <f t="shared" si="92"/>
        <v>296300</v>
      </c>
      <c r="AA414" s="11"/>
      <c r="AB414" s="11"/>
      <c r="AC414" s="11"/>
      <c r="AD414" s="11">
        <f t="shared" si="93"/>
        <v>4807</v>
      </c>
      <c r="AE414" s="11">
        <f t="shared" si="88"/>
        <v>2143</v>
      </c>
      <c r="AF414" s="11">
        <f t="shared" si="89"/>
        <v>18</v>
      </c>
      <c r="AG414" s="11">
        <f t="shared" si="82"/>
        <v>2156.7142857142858</v>
      </c>
      <c r="AH414" s="11">
        <f t="shared" si="83"/>
        <v>20.142857142857142</v>
      </c>
      <c r="AI414" s="6">
        <f t="shared" si="84"/>
        <v>-520.97812465223251</v>
      </c>
      <c r="AJ414" s="6">
        <f t="shared" si="90"/>
        <v>9479.0218753477675</v>
      </c>
      <c r="AK414" s="6">
        <f t="shared" si="85"/>
        <v>-18.776643747259186</v>
      </c>
      <c r="AL414" s="6">
        <f t="shared" si="91"/>
        <v>231.22335625274081</v>
      </c>
      <c r="AM414" s="12">
        <v>488336.48969818943</v>
      </c>
      <c r="AN414" s="6">
        <f t="shared" si="96"/>
        <v>488336.48969818943</v>
      </c>
      <c r="AO414" s="12">
        <v>6093.1191316875465</v>
      </c>
      <c r="AP414" s="6">
        <f t="shared" si="97"/>
        <v>6093.1191316875465</v>
      </c>
      <c r="AQ414" s="30">
        <f t="shared" si="86"/>
        <v>44210</v>
      </c>
      <c r="AR414" s="30">
        <f t="shared" si="94"/>
        <v>44210</v>
      </c>
      <c r="AS414" s="52">
        <v>44309</v>
      </c>
      <c r="AT414" s="30">
        <f t="shared" si="95"/>
        <v>44309</v>
      </c>
    </row>
    <row r="415" spans="1:46">
      <c r="A415">
        <f>Calcs!A465</f>
        <v>442</v>
      </c>
      <c r="B415" s="30">
        <f>Calcs!B465</f>
        <v>44211</v>
      </c>
      <c r="C415" s="6">
        <f>MAX(1,Calcs!AM465)</f>
        <v>26006.946061631763</v>
      </c>
      <c r="D415" s="6">
        <f>MAX(1,Calcs!BA465)</f>
        <v>2156.7918050300464</v>
      </c>
      <c r="E415" s="6">
        <f>MAX(1,Calcs!BB465)</f>
        <v>683587.36182311655</v>
      </c>
      <c r="F415" s="6">
        <f>MAX(1,Calcs!AZ465)</f>
        <v>297494.96425549395</v>
      </c>
      <c r="G415" s="6">
        <f t="shared" si="80"/>
        <v>297494.96425549395</v>
      </c>
      <c r="H415" s="6">
        <f>MAX(1,Calcs!AP465)</f>
        <v>24.56049159291836</v>
      </c>
      <c r="I415" s="6">
        <f>MAX(1,Calcs!AO465)</f>
        <v>4811.8974635299619</v>
      </c>
      <c r="J415" s="6">
        <f t="shared" si="81"/>
        <v>4811.8974635299619</v>
      </c>
      <c r="K415" s="6">
        <f>MAX(1,Calcs!BE465)</f>
        <v>167317.5</v>
      </c>
      <c r="L415" s="6">
        <f>MAX(1,Calcs!BF465)</f>
        <v>5418.2169614586037</v>
      </c>
      <c r="M415" s="33">
        <f>Calcs!G465</f>
        <v>1.01</v>
      </c>
      <c r="N415" s="180">
        <f>Calcs!BI465</f>
        <v>0.90871560900659631</v>
      </c>
      <c r="O415" s="33">
        <f t="shared" si="87"/>
        <v>0.91780276509666225</v>
      </c>
      <c r="P415" s="33"/>
      <c r="Q415" s="33"/>
      <c r="R415" s="33"/>
      <c r="S415" s="30">
        <f t="shared" si="99"/>
        <v>44211</v>
      </c>
      <c r="T415" s="215">
        <v>1935</v>
      </c>
      <c r="U415" s="215">
        <v>25</v>
      </c>
      <c r="V415" s="215">
        <v>334635</v>
      </c>
      <c r="W415" s="97"/>
      <c r="X415" s="6">
        <f t="shared" si="98"/>
        <v>11915</v>
      </c>
      <c r="Y415" s="6"/>
      <c r="Z415" s="11">
        <f t="shared" si="92"/>
        <v>298235</v>
      </c>
      <c r="AA415" s="11"/>
      <c r="AB415" s="11"/>
      <c r="AC415" s="11"/>
      <c r="AD415" s="11">
        <f t="shared" si="93"/>
        <v>4832</v>
      </c>
      <c r="AE415" s="11">
        <f t="shared" si="88"/>
        <v>1935</v>
      </c>
      <c r="AF415" s="11">
        <f t="shared" si="89"/>
        <v>25</v>
      </c>
      <c r="AG415" s="11">
        <f t="shared" si="82"/>
        <v>2056.7142857142858</v>
      </c>
      <c r="AH415" s="11">
        <f t="shared" si="83"/>
        <v>21</v>
      </c>
      <c r="AI415" s="6">
        <f t="shared" si="84"/>
        <v>-740.03574450605083</v>
      </c>
      <c r="AJ415" s="6">
        <f t="shared" si="90"/>
        <v>9259.9642554939492</v>
      </c>
      <c r="AK415" s="6">
        <f t="shared" si="85"/>
        <v>-20.102536470038103</v>
      </c>
      <c r="AL415" s="6">
        <f t="shared" si="91"/>
        <v>229.8974635299619</v>
      </c>
      <c r="AM415" s="12">
        <v>557866.85207193566</v>
      </c>
      <c r="AN415" s="6">
        <f t="shared" si="96"/>
        <v>557866.85207193566</v>
      </c>
      <c r="AO415" s="12">
        <v>6703.1377529004158</v>
      </c>
      <c r="AP415" s="6">
        <f t="shared" si="97"/>
        <v>6703.1377529004158</v>
      </c>
      <c r="AQ415" s="30">
        <f t="shared" si="86"/>
        <v>44211</v>
      </c>
      <c r="AR415" s="30">
        <f t="shared" si="94"/>
        <v>44211</v>
      </c>
      <c r="AS415" s="52">
        <v>44309</v>
      </c>
      <c r="AT415" s="30">
        <f t="shared" si="95"/>
        <v>44309</v>
      </c>
    </row>
    <row r="416" spans="1:46">
      <c r="A416">
        <f>Calcs!A466</f>
        <v>443</v>
      </c>
      <c r="B416" s="30">
        <f>Calcs!B466</f>
        <v>44212</v>
      </c>
      <c r="C416" s="6">
        <f>MAX(1,Calcs!AM466)</f>
        <v>25682.278369545111</v>
      </c>
      <c r="D416" s="6">
        <f>MAX(1,Calcs!BA466)</f>
        <v>2070.5190470326511</v>
      </c>
      <c r="E416" s="6">
        <f>MAX(1,Calcs!BB466)</f>
        <v>686870.87425860192</v>
      </c>
      <c r="F416" s="6">
        <f>MAX(1,Calcs!AZ466)</f>
        <v>299189.6142836326</v>
      </c>
      <c r="G416" s="6">
        <f t="shared" si="80"/>
        <v>299189.6142836326</v>
      </c>
      <c r="H416" s="6">
        <f>MAX(1,Calcs!AP466)</f>
        <v>24.264475290626901</v>
      </c>
      <c r="I416" s="6">
        <f>MAX(1,Calcs!AO466)</f>
        <v>4835.2810057183815</v>
      </c>
      <c r="J416" s="6">
        <f t="shared" si="81"/>
        <v>4835.2810057183815</v>
      </c>
      <c r="K416" s="6">
        <f>MAX(1,Calcs!BE466)</f>
        <v>178295</v>
      </c>
      <c r="L416" s="6">
        <f>MAX(1,Calcs!BF466)</f>
        <v>7958.4852134815865</v>
      </c>
      <c r="M416" s="33">
        <f>Calcs!G466</f>
        <v>1.01</v>
      </c>
      <c r="N416" s="180">
        <f>Calcs!BI466</f>
        <v>0.90794143900296398</v>
      </c>
      <c r="O416" s="33">
        <f t="shared" si="87"/>
        <v>0.91702085339299366</v>
      </c>
      <c r="P416" s="33"/>
      <c r="Q416" s="33"/>
      <c r="R416" s="33"/>
      <c r="S416" s="30">
        <f t="shared" si="99"/>
        <v>44212</v>
      </c>
      <c r="T416" s="215">
        <v>1193</v>
      </c>
      <c r="U416" s="215">
        <v>14</v>
      </c>
      <c r="V416" s="215">
        <v>356590</v>
      </c>
      <c r="W416" s="97"/>
      <c r="X416" s="6">
        <f t="shared" si="98"/>
        <v>10977.5</v>
      </c>
      <c r="Y416" s="6"/>
      <c r="Z416" s="11">
        <f t="shared" si="92"/>
        <v>299428</v>
      </c>
      <c r="AA416" s="11"/>
      <c r="AB416" s="11"/>
      <c r="AC416" s="11"/>
      <c r="AD416" s="11">
        <f t="shared" si="93"/>
        <v>4846</v>
      </c>
      <c r="AE416" s="11">
        <f t="shared" si="88"/>
        <v>1193</v>
      </c>
      <c r="AF416" s="11">
        <f t="shared" si="89"/>
        <v>14</v>
      </c>
      <c r="AG416" s="11">
        <f t="shared" si="82"/>
        <v>1978.1428571428571</v>
      </c>
      <c r="AH416" s="11">
        <f t="shared" si="83"/>
        <v>21.571428571428573</v>
      </c>
      <c r="AI416" s="6">
        <f t="shared" si="84"/>
        <v>-238.38571636739653</v>
      </c>
      <c r="AJ416" s="6">
        <f t="shared" si="90"/>
        <v>9761.6142836326035</v>
      </c>
      <c r="AK416" s="6">
        <f t="shared" si="85"/>
        <v>-10.718994281618507</v>
      </c>
      <c r="AL416" s="6">
        <f t="shared" si="91"/>
        <v>239.28100571838149</v>
      </c>
      <c r="AM416" s="12">
        <v>557866.85207193566</v>
      </c>
      <c r="AN416" s="6">
        <f t="shared" si="96"/>
        <v>557866.85207193566</v>
      </c>
      <c r="AO416" s="12">
        <v>6703.1377529004158</v>
      </c>
      <c r="AP416" s="6">
        <f t="shared" si="97"/>
        <v>6703.1377529004158</v>
      </c>
      <c r="AQ416" s="30">
        <f t="shared" si="86"/>
        <v>44212</v>
      </c>
      <c r="AR416" s="30">
        <f t="shared" si="94"/>
        <v>44212</v>
      </c>
      <c r="AS416" s="52">
        <v>44320</v>
      </c>
      <c r="AT416" s="30">
        <f t="shared" si="95"/>
        <v>44320</v>
      </c>
    </row>
    <row r="417" spans="1:46">
      <c r="A417">
        <f>Calcs!A467</f>
        <v>444</v>
      </c>
      <c r="B417" s="30">
        <f>Calcs!B467</f>
        <v>44213</v>
      </c>
      <c r="C417" s="6">
        <f>MAX(1,Calcs!AM467)</f>
        <v>25358.973859995902</v>
      </c>
      <c r="D417" s="6">
        <f>MAX(1,Calcs!BA467)</f>
        <v>1985.1593650972686</v>
      </c>
      <c r="E417" s="6">
        <f>MAX(1,Calcs!BB467)</f>
        <v>690111.61399849283</v>
      </c>
      <c r="F417" s="6">
        <f>MAX(1,Calcs!AZ467)</f>
        <v>300863.11869683996</v>
      </c>
      <c r="G417" s="6">
        <f t="shared" si="80"/>
        <v>300863.11869683996</v>
      </c>
      <c r="H417" s="6">
        <f>MAX(1,Calcs!AP467)</f>
        <v>23.970259797328904</v>
      </c>
      <c r="I417" s="6">
        <f>MAX(1,Calcs!AO467)</f>
        <v>4858.3759100187754</v>
      </c>
      <c r="J417" s="6">
        <f t="shared" si="81"/>
        <v>4858.3759100187754</v>
      </c>
      <c r="K417" s="6">
        <f>MAX(1,Calcs!BE467)</f>
        <v>183320.5</v>
      </c>
      <c r="L417" s="6">
        <f>MAX(1,Calcs!BF467)</f>
        <v>9705.1902686062986</v>
      </c>
      <c r="M417" s="33">
        <f>Calcs!G467</f>
        <v>1.01</v>
      </c>
      <c r="N417" s="180">
        <f>Calcs!BI467</f>
        <v>0.90727881296819912</v>
      </c>
      <c r="O417" s="33">
        <f t="shared" si="87"/>
        <v>0.91635160109788116</v>
      </c>
      <c r="P417" s="33"/>
      <c r="Q417" s="33"/>
      <c r="R417" s="33"/>
      <c r="S417" s="30">
        <f t="shared" si="99"/>
        <v>44213</v>
      </c>
      <c r="T417" s="215">
        <v>853</v>
      </c>
      <c r="U417" s="215">
        <v>21</v>
      </c>
      <c r="V417" s="215">
        <v>366641</v>
      </c>
      <c r="W417" s="97"/>
      <c r="X417" s="6">
        <f t="shared" si="98"/>
        <v>5025.5</v>
      </c>
      <c r="Y417" s="6"/>
      <c r="Z417" s="11">
        <f t="shared" si="92"/>
        <v>300281</v>
      </c>
      <c r="AA417" s="11"/>
      <c r="AB417" s="11"/>
      <c r="AC417" s="11"/>
      <c r="AD417" s="11">
        <f t="shared" si="93"/>
        <v>4867</v>
      </c>
      <c r="AE417" s="11">
        <f t="shared" si="88"/>
        <v>853</v>
      </c>
      <c r="AF417" s="11">
        <f t="shared" si="89"/>
        <v>21</v>
      </c>
      <c r="AG417" s="11">
        <f t="shared" si="82"/>
        <v>1943.4285714285713</v>
      </c>
      <c r="AH417" s="11">
        <f t="shared" si="83"/>
        <v>22.714285714285715</v>
      </c>
      <c r="AI417" s="6">
        <f t="shared" si="84"/>
        <v>582.1186968399561</v>
      </c>
      <c r="AJ417" s="6">
        <f t="shared" si="90"/>
        <v>10582.118696839956</v>
      </c>
      <c r="AK417" s="6">
        <f t="shared" si="85"/>
        <v>-8.6240899812246425</v>
      </c>
      <c r="AL417" s="6">
        <f t="shared" si="91"/>
        <v>241.37591001877536</v>
      </c>
      <c r="AM417" s="12">
        <v>557866.85207193566</v>
      </c>
      <c r="AN417" s="6">
        <f t="shared" si="96"/>
        <v>557866.85207193566</v>
      </c>
      <c r="AO417" s="12">
        <v>6703.1377529004158</v>
      </c>
      <c r="AP417" s="6">
        <f t="shared" si="97"/>
        <v>6703.1377529004158</v>
      </c>
      <c r="AQ417" s="30">
        <f t="shared" si="86"/>
        <v>44213</v>
      </c>
      <c r="AR417" s="30">
        <f t="shared" si="94"/>
        <v>44213</v>
      </c>
      <c r="AS417" s="52">
        <v>44320</v>
      </c>
      <c r="AT417" s="30">
        <f t="shared" si="95"/>
        <v>44320</v>
      </c>
    </row>
    <row r="418" spans="1:46">
      <c r="A418">
        <f>Calcs!A468</f>
        <v>445</v>
      </c>
      <c r="B418" s="30">
        <f>Calcs!B468</f>
        <v>44214</v>
      </c>
      <c r="C418" s="6">
        <f>MAX(1,Calcs!AM468)</f>
        <v>25037.178957746772</v>
      </c>
      <c r="D418" s="6">
        <f>MAX(1,Calcs!BA468)</f>
        <v>1903.6972870723944</v>
      </c>
      <c r="E418" s="6">
        <f>MAX(1,Calcs!BB468)</f>
        <v>693310.01669516892</v>
      </c>
      <c r="F418" s="6">
        <f>MAX(1,Calcs!AZ468)</f>
        <v>302536.53085920273</v>
      </c>
      <c r="G418" s="6">
        <f t="shared" si="80"/>
        <v>302536.53085920273</v>
      </c>
      <c r="H418" s="6">
        <f>MAX(1,Calcs!AP468)</f>
        <v>23.677886037068415</v>
      </c>
      <c r="I418" s="6">
        <f>MAX(1,Calcs!AO468)</f>
        <v>4881.1841373374064</v>
      </c>
      <c r="J418" s="6">
        <f t="shared" si="81"/>
        <v>4881.1841373374064</v>
      </c>
      <c r="K418" s="6">
        <f>MAX(1,Calcs!BE468)</f>
        <v>193222</v>
      </c>
      <c r="L418" s="6">
        <f>MAX(1,Calcs!BF468)</f>
        <v>12792.198612109647</v>
      </c>
      <c r="M418" s="33">
        <f>Calcs!G468</f>
        <v>1.01</v>
      </c>
      <c r="N418" s="180">
        <f>Calcs!BI468</f>
        <v>0.90644297330071932</v>
      </c>
      <c r="O418" s="33">
        <f t="shared" si="87"/>
        <v>0.91550740303372657</v>
      </c>
      <c r="P418" s="33"/>
      <c r="Q418" s="33"/>
      <c r="R418" s="33"/>
      <c r="S418" s="30">
        <f t="shared" si="99"/>
        <v>44214</v>
      </c>
      <c r="T418" s="215">
        <v>1861</v>
      </c>
      <c r="U418" s="215">
        <v>32</v>
      </c>
      <c r="V418" s="215">
        <v>386444</v>
      </c>
      <c r="W418" s="97"/>
      <c r="X418" s="6">
        <f t="shared" si="98"/>
        <v>9901.5</v>
      </c>
      <c r="Y418" s="6"/>
      <c r="Z418" s="11">
        <f t="shared" si="92"/>
        <v>302142</v>
      </c>
      <c r="AA418" s="11"/>
      <c r="AB418" s="11"/>
      <c r="AC418" s="11"/>
      <c r="AD418" s="11">
        <f t="shared" si="93"/>
        <v>4899</v>
      </c>
      <c r="AE418" s="11">
        <f t="shared" si="88"/>
        <v>1861</v>
      </c>
      <c r="AF418" s="11">
        <f t="shared" si="89"/>
        <v>32</v>
      </c>
      <c r="AG418" s="11">
        <f t="shared" si="82"/>
        <v>1781.5714285714287</v>
      </c>
      <c r="AH418" s="11">
        <f t="shared" si="83"/>
        <v>22.428571428571427</v>
      </c>
      <c r="AI418" s="6">
        <f t="shared" si="84"/>
        <v>394.53085920272861</v>
      </c>
      <c r="AJ418" s="6">
        <f t="shared" si="90"/>
        <v>10394.530859202729</v>
      </c>
      <c r="AK418" s="6">
        <f t="shared" si="85"/>
        <v>-17.815862662593645</v>
      </c>
      <c r="AL418" s="6">
        <f t="shared" si="91"/>
        <v>232.18413733740636</v>
      </c>
      <c r="AM418" s="12">
        <v>397396.49683290219</v>
      </c>
      <c r="AN418" s="6">
        <f t="shared" si="96"/>
        <v>397396.49683290219</v>
      </c>
      <c r="AO418" s="12">
        <v>5180.3344590804472</v>
      </c>
      <c r="AP418" s="6">
        <f t="shared" si="97"/>
        <v>5180.3344590804472</v>
      </c>
      <c r="AQ418" s="30">
        <f t="shared" si="86"/>
        <v>44214</v>
      </c>
      <c r="AR418" s="30">
        <f t="shared" si="94"/>
        <v>44214</v>
      </c>
      <c r="AS418" s="52">
        <v>44320</v>
      </c>
      <c r="AT418" s="30">
        <f t="shared" si="95"/>
        <v>44320</v>
      </c>
    </row>
    <row r="419" spans="1:46">
      <c r="A419">
        <f>Calcs!A469</f>
        <v>446</v>
      </c>
      <c r="B419" s="30">
        <f>Calcs!B469</f>
        <v>44215</v>
      </c>
      <c r="C419" s="6">
        <f>MAX(1,Calcs!AM469)</f>
        <v>24716.474646171082</v>
      </c>
      <c r="D419" s="6">
        <f>MAX(1,Calcs!BA469)</f>
        <v>1823.0824661438903</v>
      </c>
      <c r="E419" s="6">
        <f>MAX(1,Calcs!BB469)</f>
        <v>696465.95754296065</v>
      </c>
      <c r="F419" s="6">
        <f>MAX(1,Calcs!AZ469)</f>
        <v>304188.66455557372</v>
      </c>
      <c r="G419" s="6">
        <f t="shared" ref="G419:G482" si="100">IF($B419&gt;$AQ$847,G418,F419)</f>
        <v>304188.66455557372</v>
      </c>
      <c r="H419" s="6">
        <f>MAX(1,Calcs!AP469)</f>
        <v>23.387392528036539</v>
      </c>
      <c r="I419" s="6">
        <f>MAX(1,Calcs!AO469)</f>
        <v>4903.7076658900814</v>
      </c>
      <c r="J419" s="6">
        <f t="shared" ref="J419:J482" si="101">IF($B419&gt;$AQ$847,J418,I419)</f>
        <v>4903.7076658900814</v>
      </c>
      <c r="K419" s="6">
        <f>MAX(1,Calcs!BE469)</f>
        <v>206795</v>
      </c>
      <c r="L419" s="6">
        <f>MAX(1,Calcs!BF469)</f>
        <v>15703.382327683903</v>
      </c>
      <c r="M419" s="33">
        <f>Calcs!G469</f>
        <v>1.01</v>
      </c>
      <c r="N419" s="180">
        <f>Calcs!BI469</f>
        <v>0.90563621805257666</v>
      </c>
      <c r="O419" s="33">
        <f t="shared" si="87"/>
        <v>0.9146925802331024</v>
      </c>
      <c r="P419" s="33"/>
      <c r="Q419" s="33"/>
      <c r="R419" s="33"/>
      <c r="S419" s="30">
        <f t="shared" si="99"/>
        <v>44215</v>
      </c>
      <c r="T419" s="215">
        <v>2113</v>
      </c>
      <c r="U419" s="215">
        <v>18</v>
      </c>
      <c r="V419" s="215">
        <v>413590</v>
      </c>
      <c r="W419" s="97"/>
      <c r="X419" s="6">
        <f t="shared" si="98"/>
        <v>13573</v>
      </c>
      <c r="Y419" s="6"/>
      <c r="Z419" s="11">
        <f t="shared" si="92"/>
        <v>304255</v>
      </c>
      <c r="AA419" s="11"/>
      <c r="AB419" s="11"/>
      <c r="AC419" s="11"/>
      <c r="AD419" s="11">
        <f t="shared" si="93"/>
        <v>4917</v>
      </c>
      <c r="AE419" s="11">
        <f t="shared" si="88"/>
        <v>2113</v>
      </c>
      <c r="AF419" s="11">
        <f t="shared" si="89"/>
        <v>18</v>
      </c>
      <c r="AG419" s="11">
        <f t="shared" ref="AG419:AG482" si="102">MAX(1,(INDEX($Z$4:$Z$846,$A419-$A$4+1)-INDEX($Z$4:$Z$846,$A419-$A$4+1-$AG$1))/$AG$1)</f>
        <v>1737.2857142857142</v>
      </c>
      <c r="AH419" s="11">
        <f t="shared" ref="AH419:AH482" si="103">MAX(1,(INDEX($AD$4:$AD$846,$A419-$A$4+1)-INDEX($AD$4:$AD$846,$A419-$A$4+1-$AG$1))/$AG$1)</f>
        <v>21.857142857142858</v>
      </c>
      <c r="AI419" s="6">
        <f t="shared" ref="AI419:AI482" si="104">IF(T419&gt;0,F419-Z419,0)</f>
        <v>-66.335444426280446</v>
      </c>
      <c r="AJ419" s="6">
        <f t="shared" si="90"/>
        <v>9933.6645555737196</v>
      </c>
      <c r="AK419" s="6">
        <f t="shared" ref="AK419:AK482" si="105">IF(U419&gt;0,I419-AD419,0)</f>
        <v>-13.292334109918556</v>
      </c>
      <c r="AL419" s="6">
        <f t="shared" si="91"/>
        <v>236.70766589008144</v>
      </c>
      <c r="AM419" s="12">
        <v>397396.49683290219</v>
      </c>
      <c r="AN419" s="6">
        <f t="shared" si="96"/>
        <v>397396.49683290219</v>
      </c>
      <c r="AO419" s="12">
        <v>5180.3344590804472</v>
      </c>
      <c r="AP419" s="6">
        <f t="shared" si="97"/>
        <v>5180.3344590804472</v>
      </c>
      <c r="AQ419" s="30">
        <f t="shared" ref="AQ419:AQ482" si="106">IF(T419=0,AQ418,S419)</f>
        <v>44215</v>
      </c>
      <c r="AR419" s="30">
        <f t="shared" si="94"/>
        <v>44215</v>
      </c>
      <c r="AS419" s="52">
        <v>44306</v>
      </c>
      <c r="AT419" s="30">
        <f t="shared" si="95"/>
        <v>44306</v>
      </c>
    </row>
    <row r="420" spans="1:46">
      <c r="A420">
        <f>Calcs!A470</f>
        <v>447</v>
      </c>
      <c r="B420" s="30">
        <f>Calcs!B470</f>
        <v>44216</v>
      </c>
      <c r="C420" s="6">
        <f>MAX(1,Calcs!AM470)</f>
        <v>24396.797097694111</v>
      </c>
      <c r="D420" s="6">
        <f>MAX(1,Calcs!BA470)</f>
        <v>1743.2666578098931</v>
      </c>
      <c r="E420" s="6">
        <f>MAX(1,Calcs!BB470)</f>
        <v>699579.66807129781</v>
      </c>
      <c r="F420" s="6">
        <f>MAX(1,Calcs!AZ470)</f>
        <v>305819.35301806778</v>
      </c>
      <c r="G420" s="6">
        <f t="shared" si="100"/>
        <v>305819.35301806778</v>
      </c>
      <c r="H420" s="6">
        <f>MAX(1,Calcs!AP470)</f>
        <v>23.098637314864259</v>
      </c>
      <c r="I420" s="6">
        <f>MAX(1,Calcs!AO470)</f>
        <v>4925.9472529792229</v>
      </c>
      <c r="J420" s="6">
        <f t="shared" si="101"/>
        <v>4925.9472529792229</v>
      </c>
      <c r="K420" s="6">
        <f>MAX(1,Calcs!BE470)</f>
        <v>223587</v>
      </c>
      <c r="L420" s="6">
        <f>MAX(1,Calcs!BF470)</f>
        <v>19145.894203171702</v>
      </c>
      <c r="M420" s="33">
        <f>Calcs!G470</f>
        <v>1.01</v>
      </c>
      <c r="N420" s="180">
        <f>Calcs!BI470</f>
        <v>0.90476416777231472</v>
      </c>
      <c r="O420" s="33">
        <f t="shared" ref="O420:O483" si="107">M420*N420</f>
        <v>0.91381180945003793</v>
      </c>
      <c r="P420" s="33"/>
      <c r="Q420" s="33"/>
      <c r="R420" s="33"/>
      <c r="S420" s="30">
        <f t="shared" si="99"/>
        <v>44216</v>
      </c>
      <c r="T420" s="215">
        <v>1751</v>
      </c>
      <c r="U420" s="215">
        <v>21</v>
      </c>
      <c r="V420" s="215">
        <v>447174</v>
      </c>
      <c r="W420" s="97"/>
      <c r="X420" s="6">
        <f t="shared" si="98"/>
        <v>16792</v>
      </c>
      <c r="Y420" s="6"/>
      <c r="Z420" s="11">
        <f t="shared" si="92"/>
        <v>306006</v>
      </c>
      <c r="AA420" s="11"/>
      <c r="AB420" s="11"/>
      <c r="AC420" s="11"/>
      <c r="AD420" s="11">
        <f t="shared" si="93"/>
        <v>4938</v>
      </c>
      <c r="AE420" s="11">
        <f t="shared" ref="AE420:AE483" si="108">MAX(1,T420)</f>
        <v>1751</v>
      </c>
      <c r="AF420" s="11">
        <f t="shared" ref="AF420:AF483" si="109">MAX(1,U420)</f>
        <v>21</v>
      </c>
      <c r="AG420" s="11">
        <f t="shared" si="102"/>
        <v>1692.7142857142858</v>
      </c>
      <c r="AH420" s="11">
        <f t="shared" si="103"/>
        <v>21.285714285714285</v>
      </c>
      <c r="AI420" s="6">
        <f t="shared" si="104"/>
        <v>-186.64698193222284</v>
      </c>
      <c r="AJ420" s="6">
        <f t="shared" ref="AJ420:AJ483" si="110">MAX(1,AI420+AJ$3)</f>
        <v>9813.3530180677772</v>
      </c>
      <c r="AK420" s="6">
        <f t="shared" si="105"/>
        <v>-12.052747020777133</v>
      </c>
      <c r="AL420" s="6">
        <f t="shared" ref="AL420:AL483" si="111">MAX(1,AK420+AL$3)</f>
        <v>237.94725297922287</v>
      </c>
      <c r="AM420" s="12">
        <v>376099.13930498337</v>
      </c>
      <c r="AN420" s="6">
        <f t="shared" si="96"/>
        <v>376099.13930498337</v>
      </c>
      <c r="AO420" s="12">
        <v>5130.9418156952343</v>
      </c>
      <c r="AP420" s="6">
        <f t="shared" si="97"/>
        <v>5130.9418156952343</v>
      </c>
      <c r="AQ420" s="30">
        <f t="shared" si="106"/>
        <v>44216</v>
      </c>
      <c r="AR420" s="30">
        <f t="shared" si="94"/>
        <v>44216</v>
      </c>
      <c r="AS420" s="52">
        <v>44306</v>
      </c>
      <c r="AT420" s="30">
        <f t="shared" si="95"/>
        <v>44306</v>
      </c>
    </row>
    <row r="421" spans="1:46">
      <c r="A421">
        <f>Calcs!A471</f>
        <v>448</v>
      </c>
      <c r="B421" s="30">
        <f>Calcs!B471</f>
        <v>44217</v>
      </c>
      <c r="C421" s="6">
        <f>MAX(1,Calcs!AM471)</f>
        <v>24078.064656867155</v>
      </c>
      <c r="D421" s="6">
        <f>MAX(1,Calcs!BA471)</f>
        <v>1664.2571954838265</v>
      </c>
      <c r="E421" s="6">
        <f>MAX(1,Calcs!BB471)</f>
        <v>702651.18450553599</v>
      </c>
      <c r="F421" s="6">
        <f>MAX(1,Calcs!AZ471)</f>
        <v>307428.82224373455</v>
      </c>
      <c r="G421" s="6">
        <f t="shared" si="100"/>
        <v>307428.82224373455</v>
      </c>
      <c r="H421" s="6">
        <f>MAX(1,Calcs!AP471)</f>
        <v>22.811494401089867</v>
      </c>
      <c r="I421" s="6">
        <f>MAX(1,Calcs!AO471)</f>
        <v>4947.9038170603699</v>
      </c>
      <c r="J421" s="6">
        <f t="shared" si="101"/>
        <v>4947.9038170603699</v>
      </c>
      <c r="K421" s="6">
        <f>MAX(1,Calcs!BE471)</f>
        <v>243021.5</v>
      </c>
      <c r="L421" s="6">
        <f>MAX(1,Calcs!BF471)</f>
        <v>21554.911067379402</v>
      </c>
      <c r="M421" s="33">
        <f>Calcs!G471</f>
        <v>1.01</v>
      </c>
      <c r="N421" s="180">
        <f>Calcs!BI471</f>
        <v>0.90403559808181178</v>
      </c>
      <c r="O421" s="33">
        <f t="shared" si="107"/>
        <v>0.91307595406262987</v>
      </c>
      <c r="P421" s="33"/>
      <c r="Q421" s="33"/>
      <c r="R421" s="33"/>
      <c r="S421" s="30">
        <f t="shared" si="99"/>
        <v>44217</v>
      </c>
      <c r="T421" s="215">
        <v>1799</v>
      </c>
      <c r="U421" s="215">
        <v>18</v>
      </c>
      <c r="V421" s="215">
        <v>486043</v>
      </c>
      <c r="W421" s="97"/>
      <c r="X421" s="6">
        <f t="shared" si="98"/>
        <v>19434.5</v>
      </c>
      <c r="Y421" s="6"/>
      <c r="Z421" s="11">
        <f t="shared" si="92"/>
        <v>307805</v>
      </c>
      <c r="AA421" s="11"/>
      <c r="AB421" s="11"/>
      <c r="AC421" s="11"/>
      <c r="AD421" s="11">
        <f t="shared" si="93"/>
        <v>4956</v>
      </c>
      <c r="AE421" s="11">
        <f t="shared" si="108"/>
        <v>1799</v>
      </c>
      <c r="AF421" s="11">
        <f t="shared" si="109"/>
        <v>18</v>
      </c>
      <c r="AG421" s="11">
        <f t="shared" si="102"/>
        <v>1643.5714285714287</v>
      </c>
      <c r="AH421" s="11">
        <f t="shared" si="103"/>
        <v>21.285714285714285</v>
      </c>
      <c r="AI421" s="6">
        <f t="shared" si="104"/>
        <v>-376.17775626544608</v>
      </c>
      <c r="AJ421" s="6">
        <f t="shared" si="110"/>
        <v>9623.8222437345539</v>
      </c>
      <c r="AK421" s="6">
        <f t="shared" si="105"/>
        <v>-8.0961829396301255</v>
      </c>
      <c r="AL421" s="6">
        <f t="shared" si="111"/>
        <v>241.90381706036987</v>
      </c>
      <c r="AM421" s="12">
        <v>376099.13930498337</v>
      </c>
      <c r="AN421" s="6">
        <f t="shared" si="96"/>
        <v>376099.13930498337</v>
      </c>
      <c r="AO421" s="12">
        <v>5130.9418156952343</v>
      </c>
      <c r="AP421" s="6">
        <f t="shared" si="97"/>
        <v>5130.9418156952343</v>
      </c>
      <c r="AQ421" s="30">
        <f t="shared" si="106"/>
        <v>44217</v>
      </c>
      <c r="AR421" s="30">
        <f t="shared" si="94"/>
        <v>44217</v>
      </c>
      <c r="AS421" s="52">
        <v>44302</v>
      </c>
      <c r="AT421" s="30">
        <f t="shared" si="95"/>
        <v>44302</v>
      </c>
    </row>
    <row r="422" spans="1:46">
      <c r="A422">
        <f>Calcs!A472</f>
        <v>449</v>
      </c>
      <c r="B422" s="30">
        <f>Calcs!B472</f>
        <v>44218</v>
      </c>
      <c r="C422" s="6">
        <f>MAX(1,Calcs!AM472)</f>
        <v>23760.572583526322</v>
      </c>
      <c r="D422" s="6">
        <f>MAX(1,Calcs!BA472)</f>
        <v>1646.0456166830347</v>
      </c>
      <c r="E422" s="6">
        <f>MAX(1,Calcs!BB472)</f>
        <v>705680.94036928972</v>
      </c>
      <c r="F422" s="6">
        <f>MAX(1,Calcs!AZ472)</f>
        <v>309017.28357227519</v>
      </c>
      <c r="G422" s="6">
        <f t="shared" si="100"/>
        <v>309017.28357227519</v>
      </c>
      <c r="H422" s="6">
        <f>MAX(1,Calcs!AP472)</f>
        <v>22.525362229230268</v>
      </c>
      <c r="I422" s="6">
        <f>MAX(1,Calcs!AO472)</f>
        <v>4969.5749991345738</v>
      </c>
      <c r="J422" s="6">
        <f t="shared" si="101"/>
        <v>4969.5749991345738</v>
      </c>
      <c r="K422" s="6">
        <f>MAX(1,Calcs!BE472)</f>
        <v>263151</v>
      </c>
      <c r="L422" s="6">
        <f>MAX(1,Calcs!BF472)</f>
        <v>21678.244388555413</v>
      </c>
      <c r="M422" s="33">
        <f>Calcs!G472</f>
        <v>1.01</v>
      </c>
      <c r="N422" s="180">
        <f>Calcs!BI472</f>
        <v>0.90361752137135187</v>
      </c>
      <c r="O422" s="33">
        <f t="shared" si="107"/>
        <v>0.91265369658506545</v>
      </c>
      <c r="P422" s="33"/>
      <c r="Q422" s="33"/>
      <c r="R422" s="33"/>
      <c r="S422" s="30">
        <f t="shared" si="99"/>
        <v>44218</v>
      </c>
      <c r="T422" s="215">
        <v>1533</v>
      </c>
      <c r="U422" s="215">
        <v>16</v>
      </c>
      <c r="V422" s="215">
        <v>526302</v>
      </c>
      <c r="W422" s="97"/>
      <c r="X422" s="6">
        <f t="shared" si="98"/>
        <v>20129.5</v>
      </c>
      <c r="Y422" s="6"/>
      <c r="Z422" s="11">
        <f t="shared" si="92"/>
        <v>309338</v>
      </c>
      <c r="AA422" s="11"/>
      <c r="AB422" s="11"/>
      <c r="AC422" s="11"/>
      <c r="AD422" s="11">
        <f t="shared" si="93"/>
        <v>4972</v>
      </c>
      <c r="AE422" s="11">
        <f t="shared" si="108"/>
        <v>1533</v>
      </c>
      <c r="AF422" s="11">
        <f t="shared" si="109"/>
        <v>16</v>
      </c>
      <c r="AG422" s="11">
        <f t="shared" si="102"/>
        <v>1586.1428571428571</v>
      </c>
      <c r="AH422" s="11">
        <f t="shared" si="103"/>
        <v>20</v>
      </c>
      <c r="AI422" s="6">
        <f t="shared" si="104"/>
        <v>-320.71642772480845</v>
      </c>
      <c r="AJ422" s="6">
        <f t="shared" si="110"/>
        <v>9679.2835722751915</v>
      </c>
      <c r="AK422" s="6">
        <f t="shared" si="105"/>
        <v>-2.4250008654262274</v>
      </c>
      <c r="AL422" s="6">
        <f t="shared" si="111"/>
        <v>247.57499913457377</v>
      </c>
      <c r="AM422" s="12">
        <v>376099.13930498337</v>
      </c>
      <c r="AN422" s="6">
        <f t="shared" si="96"/>
        <v>376099.13930498337</v>
      </c>
      <c r="AO422" s="12">
        <v>5130.9418156952343</v>
      </c>
      <c r="AP422" s="6">
        <f t="shared" si="97"/>
        <v>5130.9418156952343</v>
      </c>
      <c r="AQ422" s="30">
        <f t="shared" si="106"/>
        <v>44218</v>
      </c>
      <c r="AR422" s="30">
        <f t="shared" si="94"/>
        <v>44218</v>
      </c>
      <c r="AS422" s="52">
        <v>44302</v>
      </c>
      <c r="AT422" s="30">
        <f t="shared" si="95"/>
        <v>44302</v>
      </c>
    </row>
    <row r="423" spans="1:46">
      <c r="A423">
        <f>Calcs!A473</f>
        <v>450</v>
      </c>
      <c r="B423" s="30">
        <f>Calcs!B473</f>
        <v>44219</v>
      </c>
      <c r="C423" s="6">
        <f>MAX(1,Calcs!AM473)</f>
        <v>23445.436895869105</v>
      </c>
      <c r="D423" s="6">
        <f>MAX(1,Calcs!BA473)</f>
        <v>1627.8652992214775</v>
      </c>
      <c r="E423" s="6">
        <f>MAX(1,Calcs!BB473)</f>
        <v>708669.71933620609</v>
      </c>
      <c r="F423" s="6">
        <f>MAX(1,Calcs!AZ473)</f>
        <v>310584.67137818295</v>
      </c>
      <c r="G423" s="6">
        <f t="shared" si="100"/>
        <v>310584.67137818295</v>
      </c>
      <c r="H423" s="6">
        <f>MAX(1,Calcs!AP473)</f>
        <v>22.240410814210399</v>
      </c>
      <c r="I423" s="6">
        <f>MAX(1,Calcs!AO473)</f>
        <v>4990.9638814178543</v>
      </c>
      <c r="J423" s="6">
        <f t="shared" si="101"/>
        <v>4990.9638814178543</v>
      </c>
      <c r="K423" s="6">
        <f>MAX(1,Calcs!BE473)</f>
        <v>281150.5</v>
      </c>
      <c r="L423" s="6">
        <f>MAX(1,Calcs!BF473)</f>
        <v>24506.156278182752</v>
      </c>
      <c r="M423" s="33">
        <f>Calcs!G473</f>
        <v>1.01</v>
      </c>
      <c r="N423" s="180">
        <f>Calcs!BI473</f>
        <v>0.90284402484055215</v>
      </c>
      <c r="O423" s="33">
        <f t="shared" si="107"/>
        <v>0.9118724650889577</v>
      </c>
      <c r="P423" s="33"/>
      <c r="Q423" s="33"/>
      <c r="R423" s="33"/>
      <c r="S423" s="30">
        <f t="shared" si="99"/>
        <v>44219</v>
      </c>
      <c r="T423" s="215">
        <v>1086</v>
      </c>
      <c r="U423" s="215">
        <v>12</v>
      </c>
      <c r="V423" s="215">
        <v>562301</v>
      </c>
      <c r="W423" s="97"/>
      <c r="X423" s="6">
        <f t="shared" si="98"/>
        <v>17999.5</v>
      </c>
      <c r="Y423" s="6"/>
      <c r="Z423" s="11">
        <f t="shared" si="92"/>
        <v>310424</v>
      </c>
      <c r="AA423" s="11"/>
      <c r="AB423" s="11"/>
      <c r="AC423" s="11"/>
      <c r="AD423" s="11">
        <f t="shared" si="93"/>
        <v>4984</v>
      </c>
      <c r="AE423" s="11">
        <f t="shared" si="108"/>
        <v>1086</v>
      </c>
      <c r="AF423" s="11">
        <f t="shared" si="109"/>
        <v>12</v>
      </c>
      <c r="AG423" s="11">
        <f t="shared" si="102"/>
        <v>1570.8571428571429</v>
      </c>
      <c r="AH423" s="11">
        <f t="shared" si="103"/>
        <v>19.714285714285715</v>
      </c>
      <c r="AI423" s="6">
        <f t="shared" si="104"/>
        <v>160.67137818294577</v>
      </c>
      <c r="AJ423" s="6">
        <f t="shared" si="110"/>
        <v>10160.671378182946</v>
      </c>
      <c r="AK423" s="6">
        <f t="shared" si="105"/>
        <v>6.9638814178542816</v>
      </c>
      <c r="AL423" s="6">
        <f t="shared" si="111"/>
        <v>256.96388141785428</v>
      </c>
      <c r="AM423" s="12">
        <v>418277.57336166559</v>
      </c>
      <c r="AN423" s="6">
        <f t="shared" si="96"/>
        <v>418277.57336166559</v>
      </c>
      <c r="AO423" s="12">
        <v>5602.3128203877095</v>
      </c>
      <c r="AP423" s="6">
        <f t="shared" si="97"/>
        <v>5602.3128203877095</v>
      </c>
      <c r="AQ423" s="30">
        <f t="shared" si="106"/>
        <v>44219</v>
      </c>
      <c r="AR423" s="30">
        <f t="shared" si="94"/>
        <v>44219</v>
      </c>
      <c r="AS423" s="52">
        <v>44302</v>
      </c>
      <c r="AT423" s="30">
        <f t="shared" si="95"/>
        <v>44302</v>
      </c>
    </row>
    <row r="424" spans="1:46">
      <c r="A424">
        <f>Calcs!A474</f>
        <v>451</v>
      </c>
      <c r="B424" s="30">
        <f>Calcs!B474</f>
        <v>44220</v>
      </c>
      <c r="C424" s="6">
        <f>MAX(1,Calcs!AM474)</f>
        <v>23131.855375258234</v>
      </c>
      <c r="D424" s="6">
        <f>MAX(1,Calcs!BA474)</f>
        <v>1609.7122243975839</v>
      </c>
      <c r="E424" s="6">
        <f>MAX(1,Calcs!BB474)</f>
        <v>711617.17847225966</v>
      </c>
      <c r="F424" s="6">
        <f>MAX(1,Calcs!AZ474)</f>
        <v>312131.10426762304</v>
      </c>
      <c r="G424" s="6">
        <f t="shared" si="100"/>
        <v>312131.10426762304</v>
      </c>
      <c r="H424" s="6">
        <f>MAX(1,Calcs!AP474)</f>
        <v>21.95677559959157</v>
      </c>
      <c r="I424" s="6">
        <f>MAX(1,Calcs!AO474)</f>
        <v>5012.0733392159163</v>
      </c>
      <c r="J424" s="6">
        <f t="shared" si="101"/>
        <v>5012.0733392159163</v>
      </c>
      <c r="K424" s="6">
        <f>MAX(1,Calcs!BE474)</f>
        <v>291370</v>
      </c>
      <c r="L424" s="6">
        <f>MAX(1,Calcs!BF474)</f>
        <v>26554.936928605912</v>
      </c>
      <c r="M424" s="33">
        <f>Calcs!G474</f>
        <v>1.01</v>
      </c>
      <c r="N424" s="180">
        <f>Calcs!BI474</f>
        <v>0.90217995689443431</v>
      </c>
      <c r="O424" s="33">
        <f t="shared" si="107"/>
        <v>0.91120175646337864</v>
      </c>
      <c r="P424" s="33"/>
      <c r="Q424" s="33"/>
      <c r="R424" s="33"/>
      <c r="S424" s="30">
        <f t="shared" si="99"/>
        <v>44220</v>
      </c>
      <c r="T424" s="215">
        <v>695</v>
      </c>
      <c r="U424" s="215">
        <v>8</v>
      </c>
      <c r="V424" s="215">
        <v>582740</v>
      </c>
      <c r="W424" s="97"/>
      <c r="X424" s="6">
        <f t="shared" si="98"/>
        <v>10219.5</v>
      </c>
      <c r="Y424" s="6"/>
      <c r="Z424" s="11">
        <f t="shared" si="92"/>
        <v>311119</v>
      </c>
      <c r="AA424" s="11"/>
      <c r="AB424" s="11"/>
      <c r="AC424" s="11"/>
      <c r="AD424" s="11">
        <f t="shared" si="93"/>
        <v>4992</v>
      </c>
      <c r="AE424" s="11">
        <f t="shared" si="108"/>
        <v>695</v>
      </c>
      <c r="AF424" s="11">
        <f t="shared" si="109"/>
        <v>8</v>
      </c>
      <c r="AG424" s="11">
        <f t="shared" si="102"/>
        <v>1548.2857142857142</v>
      </c>
      <c r="AH424" s="11">
        <f t="shared" si="103"/>
        <v>17.857142857142858</v>
      </c>
      <c r="AI424" s="6">
        <f t="shared" si="104"/>
        <v>1012.1042676230427</v>
      </c>
      <c r="AJ424" s="6">
        <f t="shared" si="110"/>
        <v>11012.104267623043</v>
      </c>
      <c r="AK424" s="6">
        <f t="shared" si="105"/>
        <v>20.073339215916349</v>
      </c>
      <c r="AL424" s="6">
        <f t="shared" si="111"/>
        <v>270.07333921591635</v>
      </c>
      <c r="AM424" s="12">
        <v>425715.2712794189</v>
      </c>
      <c r="AN424" s="6">
        <f t="shared" si="96"/>
        <v>425715.2712794189</v>
      </c>
      <c r="AO424" s="12">
        <v>5662.7667054155627</v>
      </c>
      <c r="AP424" s="6">
        <f t="shared" si="97"/>
        <v>5662.7667054155627</v>
      </c>
      <c r="AQ424" s="30">
        <f t="shared" si="106"/>
        <v>44220</v>
      </c>
      <c r="AR424" s="30">
        <f t="shared" si="94"/>
        <v>44220</v>
      </c>
      <c r="AS424" s="52">
        <v>44329</v>
      </c>
      <c r="AT424" s="30">
        <f t="shared" si="95"/>
        <v>44329</v>
      </c>
    </row>
    <row r="425" spans="1:46">
      <c r="A425">
        <f>Calcs!A475</f>
        <v>452</v>
      </c>
      <c r="B425" s="30">
        <f>Calcs!B475</f>
        <v>44221</v>
      </c>
      <c r="C425" s="6">
        <f>MAX(1,Calcs!AM475)</f>
        <v>22541.539392794177</v>
      </c>
      <c r="D425" s="6">
        <f>MAX(1,Calcs!BA475)</f>
        <v>1588.5822485716365</v>
      </c>
      <c r="E425" s="6">
        <f>MAX(1,Calcs!BB475)</f>
        <v>714245.45486183127</v>
      </c>
      <c r="F425" s="6">
        <f>MAX(1,Calcs!AZ475)</f>
        <v>313656.60659920418</v>
      </c>
      <c r="G425" s="6">
        <f t="shared" si="100"/>
        <v>313656.60659920418</v>
      </c>
      <c r="H425" s="6">
        <f>MAX(1,Calcs!AP475)</f>
        <v>21.674058781990684</v>
      </c>
      <c r="I425" s="6">
        <f>MAX(1,Calcs!AO475)</f>
        <v>5032.9025488113411</v>
      </c>
      <c r="J425" s="6">
        <f t="shared" si="101"/>
        <v>5032.9025488113411</v>
      </c>
      <c r="K425" s="6">
        <f>MAX(1,Calcs!BE475)</f>
        <v>305547</v>
      </c>
      <c r="L425" s="6">
        <f>MAX(1,Calcs!BF475)</f>
        <v>30725.015353260158</v>
      </c>
      <c r="M425" s="33">
        <f>Calcs!G475</f>
        <v>0.85</v>
      </c>
      <c r="N425" s="180">
        <f>Calcs!BI475</f>
        <v>0.90127540814449825</v>
      </c>
      <c r="O425" s="33">
        <f t="shared" si="107"/>
        <v>0.76608409692282353</v>
      </c>
      <c r="P425" s="33"/>
      <c r="Q425" s="33"/>
      <c r="R425" s="33"/>
      <c r="S425" s="30">
        <f t="shared" si="99"/>
        <v>44221</v>
      </c>
      <c r="T425" s="215">
        <v>2007</v>
      </c>
      <c r="U425" s="215">
        <v>23</v>
      </c>
      <c r="V425" s="215">
        <v>611094</v>
      </c>
      <c r="W425" s="97"/>
      <c r="X425" s="6">
        <f t="shared" si="98"/>
        <v>14177</v>
      </c>
      <c r="Y425" s="6"/>
      <c r="Z425" s="11">
        <f t="shared" si="92"/>
        <v>313126</v>
      </c>
      <c r="AA425" s="11"/>
      <c r="AB425" s="11"/>
      <c r="AC425" s="11"/>
      <c r="AD425" s="11">
        <f t="shared" si="93"/>
        <v>5015</v>
      </c>
      <c r="AE425" s="11">
        <f t="shared" si="108"/>
        <v>2007</v>
      </c>
      <c r="AF425" s="11">
        <f t="shared" si="109"/>
        <v>23</v>
      </c>
      <c r="AG425" s="11">
        <f t="shared" si="102"/>
        <v>1569.1428571428571</v>
      </c>
      <c r="AH425" s="11">
        <f t="shared" si="103"/>
        <v>16.571428571428573</v>
      </c>
      <c r="AI425" s="6">
        <f t="shared" si="104"/>
        <v>530.60659920418402</v>
      </c>
      <c r="AJ425" s="6">
        <f t="shared" si="110"/>
        <v>10530.606599204184</v>
      </c>
      <c r="AK425" s="6">
        <f t="shared" si="105"/>
        <v>17.902548811341148</v>
      </c>
      <c r="AL425" s="6">
        <f t="shared" si="111"/>
        <v>267.90254881134115</v>
      </c>
      <c r="AM425" s="12">
        <v>430948.62757945515</v>
      </c>
      <c r="AN425" s="6">
        <f t="shared" si="96"/>
        <v>430948.62757945515</v>
      </c>
      <c r="AO425" s="12">
        <v>5723.6560754552975</v>
      </c>
      <c r="AP425" s="6">
        <f t="shared" si="97"/>
        <v>5723.6560754552975</v>
      </c>
      <c r="AQ425" s="30">
        <f t="shared" si="106"/>
        <v>44221</v>
      </c>
      <c r="AR425" s="30">
        <f t="shared" si="94"/>
        <v>44221</v>
      </c>
      <c r="AS425" s="52">
        <v>44332</v>
      </c>
      <c r="AT425" s="30">
        <f t="shared" si="95"/>
        <v>44332</v>
      </c>
    </row>
    <row r="426" spans="1:46">
      <c r="A426">
        <f>Calcs!A476</f>
        <v>453</v>
      </c>
      <c r="B426" s="30">
        <f>Calcs!B476</f>
        <v>44222</v>
      </c>
      <c r="C426" s="6">
        <f>MAX(1,Calcs!AM476)</f>
        <v>21927.52808358059</v>
      </c>
      <c r="D426" s="6">
        <f>MAX(1,Calcs!BA476)</f>
        <v>1567.5314159709876</v>
      </c>
      <c r="E426" s="6">
        <f>MAX(1,Calcs!BB476)</f>
        <v>716802.49589150166</v>
      </c>
      <c r="F426" s="6">
        <f>MAX(1,Calcs!AZ476)</f>
        <v>315161.38446737063</v>
      </c>
      <c r="G426" s="6">
        <f t="shared" si="100"/>
        <v>315161.38446737063</v>
      </c>
      <c r="H426" s="6">
        <f>MAX(1,Calcs!AP476)</f>
        <v>20.680490794706593</v>
      </c>
      <c r="I426" s="6">
        <f>MAX(1,Calcs!AO476)</f>
        <v>5048.4711014530276</v>
      </c>
      <c r="J426" s="6">
        <f t="shared" si="101"/>
        <v>5048.4711014530276</v>
      </c>
      <c r="K426" s="6">
        <f>MAX(1,Calcs!BE476)</f>
        <v>325293</v>
      </c>
      <c r="L426" s="6">
        <f>MAX(1,Calcs!BF476)</f>
        <v>36663.839863766931</v>
      </c>
      <c r="M426" s="33">
        <f>Calcs!G476</f>
        <v>0.85</v>
      </c>
      <c r="N426" s="180">
        <f>Calcs!BI476</f>
        <v>0.90014373518386104</v>
      </c>
      <c r="O426" s="33">
        <f t="shared" si="107"/>
        <v>0.76512217490628187</v>
      </c>
      <c r="P426" s="33"/>
      <c r="Q426" s="33"/>
      <c r="R426" s="33"/>
      <c r="S426" s="30">
        <f t="shared" si="99"/>
        <v>44222</v>
      </c>
      <c r="T426" s="215">
        <v>1703</v>
      </c>
      <c r="U426" s="215">
        <v>18</v>
      </c>
      <c r="V426" s="215">
        <v>650586</v>
      </c>
      <c r="W426" s="97"/>
      <c r="X426" s="6">
        <f t="shared" si="98"/>
        <v>19746</v>
      </c>
      <c r="Y426" s="6"/>
      <c r="Z426" s="11">
        <f t="shared" ref="Z426:Z489" si="112">IF(T426&lt;0,1,Z425+T426)</f>
        <v>314829</v>
      </c>
      <c r="AA426" s="11"/>
      <c r="AB426" s="11"/>
      <c r="AC426" s="11"/>
      <c r="AD426" s="11">
        <f t="shared" ref="AD426:AD489" si="113">IF(U426&lt;0,1,AD425+U426)</f>
        <v>5033</v>
      </c>
      <c r="AE426" s="11">
        <f t="shared" si="108"/>
        <v>1703</v>
      </c>
      <c r="AF426" s="11">
        <f t="shared" si="109"/>
        <v>18</v>
      </c>
      <c r="AG426" s="11">
        <f t="shared" si="102"/>
        <v>1510.5714285714287</v>
      </c>
      <c r="AH426" s="11">
        <f t="shared" si="103"/>
        <v>16.571428571428573</v>
      </c>
      <c r="AI426" s="6">
        <f t="shared" si="104"/>
        <v>332.3844673706335</v>
      </c>
      <c r="AJ426" s="6">
        <f t="shared" si="110"/>
        <v>10332.384467370634</v>
      </c>
      <c r="AK426" s="6">
        <f t="shared" si="105"/>
        <v>15.471101453027586</v>
      </c>
      <c r="AL426" s="6">
        <f t="shared" si="111"/>
        <v>265.47110145302759</v>
      </c>
      <c r="AM426" s="12">
        <v>432409.56077739078</v>
      </c>
      <c r="AN426" s="6">
        <f t="shared" si="96"/>
        <v>432409.56077739078</v>
      </c>
      <c r="AO426" s="12">
        <v>5737.0308159996257</v>
      </c>
      <c r="AP426" s="6">
        <f t="shared" si="97"/>
        <v>5737.0308159996257</v>
      </c>
      <c r="AQ426" s="30">
        <f t="shared" si="106"/>
        <v>44222</v>
      </c>
      <c r="AR426" s="30">
        <f t="shared" si="94"/>
        <v>44222</v>
      </c>
      <c r="AS426" s="52">
        <v>44332</v>
      </c>
      <c r="AT426" s="30">
        <f t="shared" si="95"/>
        <v>44332</v>
      </c>
    </row>
    <row r="427" spans="1:46">
      <c r="A427">
        <f>Calcs!A477</f>
        <v>454</v>
      </c>
      <c r="B427" s="30">
        <f>Calcs!B477</f>
        <v>44223</v>
      </c>
      <c r="C427" s="6">
        <f>MAX(1,Calcs!AM477)</f>
        <v>21280.768158165134</v>
      </c>
      <c r="D427" s="6">
        <f>MAX(1,Calcs!BA477)</f>
        <v>1546.6378174108686</v>
      </c>
      <c r="E427" s="6">
        <f>MAX(1,Calcs!BB477)</f>
        <v>719284.52887304768</v>
      </c>
      <c r="F427" s="6">
        <f>MAX(1,Calcs!AZ477)</f>
        <v>316645.81773994386</v>
      </c>
      <c r="G427" s="6">
        <f t="shared" si="100"/>
        <v>316645.81773994386</v>
      </c>
      <c r="H427" s="6">
        <f>MAX(1,Calcs!AP477)</f>
        <v>19.697347234999402</v>
      </c>
      <c r="I427" s="6">
        <f>MAX(1,Calcs!AO477)</f>
        <v>5063.8286836242187</v>
      </c>
      <c r="J427" s="6">
        <f t="shared" si="101"/>
        <v>5063.8286836242187</v>
      </c>
      <c r="K427" s="6">
        <f>MAX(1,Calcs!BE477)</f>
        <v>344405.5</v>
      </c>
      <c r="L427" s="6">
        <f>MAX(1,Calcs!BF477)</f>
        <v>42765.527105222689</v>
      </c>
      <c r="M427" s="33">
        <f>Calcs!G477</f>
        <v>0.85</v>
      </c>
      <c r="N427" s="180">
        <f>Calcs!BI477</f>
        <v>0.89900031034397787</v>
      </c>
      <c r="O427" s="33">
        <f t="shared" si="107"/>
        <v>0.76415026379238116</v>
      </c>
      <c r="P427" s="33"/>
      <c r="Q427" s="33"/>
      <c r="R427" s="33"/>
      <c r="S427" s="30">
        <f t="shared" si="99"/>
        <v>44223</v>
      </c>
      <c r="T427" s="215">
        <v>1458</v>
      </c>
      <c r="U427" s="215">
        <v>18</v>
      </c>
      <c r="V427" s="215">
        <v>688811</v>
      </c>
      <c r="W427" s="97"/>
      <c r="X427" s="6">
        <f t="shared" si="98"/>
        <v>19112.5</v>
      </c>
      <c r="Y427" s="6"/>
      <c r="Z427" s="11">
        <f t="shared" si="112"/>
        <v>316287</v>
      </c>
      <c r="AA427" s="11"/>
      <c r="AB427" s="11"/>
      <c r="AC427" s="11"/>
      <c r="AD427" s="11">
        <f t="shared" si="113"/>
        <v>5051</v>
      </c>
      <c r="AE427" s="11">
        <f t="shared" si="108"/>
        <v>1458</v>
      </c>
      <c r="AF427" s="11">
        <f t="shared" si="109"/>
        <v>18</v>
      </c>
      <c r="AG427" s="11">
        <f t="shared" si="102"/>
        <v>1468.7142857142858</v>
      </c>
      <c r="AH427" s="11">
        <f t="shared" si="103"/>
        <v>16.142857142857142</v>
      </c>
      <c r="AI427" s="6">
        <f t="shared" si="104"/>
        <v>358.8177399438573</v>
      </c>
      <c r="AJ427" s="6">
        <f t="shared" si="110"/>
        <v>10358.817739943857</v>
      </c>
      <c r="AK427" s="6">
        <f t="shared" si="105"/>
        <v>12.828683624218684</v>
      </c>
      <c r="AL427" s="6">
        <f t="shared" si="111"/>
        <v>262.82868362421868</v>
      </c>
      <c r="AM427" s="12">
        <v>319107.66738618142</v>
      </c>
      <c r="AN427" s="6">
        <f t="shared" si="96"/>
        <v>319107.66738618142</v>
      </c>
      <c r="AO427" s="12">
        <v>4699.7599610102334</v>
      </c>
      <c r="AP427" s="6">
        <f t="shared" ref="AP427:AP490" si="114">AO427</f>
        <v>4699.7599610102334</v>
      </c>
      <c r="AQ427" s="30">
        <f t="shared" si="106"/>
        <v>44223</v>
      </c>
      <c r="AR427" s="30">
        <f t="shared" si="94"/>
        <v>44223</v>
      </c>
      <c r="AS427" s="52">
        <v>44332</v>
      </c>
      <c r="AT427" s="30">
        <f t="shared" si="95"/>
        <v>44332</v>
      </c>
    </row>
    <row r="428" spans="1:46">
      <c r="A428">
        <f>Calcs!A478</f>
        <v>455</v>
      </c>
      <c r="B428" s="30">
        <f>Calcs!B478</f>
        <v>44224</v>
      </c>
      <c r="C428" s="6">
        <f>MAX(1,Calcs!AM478)</f>
        <v>20597.299350513687</v>
      </c>
      <c r="D428" s="6">
        <f>MAX(1,Calcs!BA478)</f>
        <v>1525.8457349232631</v>
      </c>
      <c r="E428" s="6">
        <f>MAX(1,Calcs!BB478)</f>
        <v>721687.639345465</v>
      </c>
      <c r="F428" s="6">
        <f>MAX(1,Calcs!AZ478)</f>
        <v>318109.7423881974</v>
      </c>
      <c r="G428" s="6">
        <f t="shared" si="100"/>
        <v>318109.7423881974</v>
      </c>
      <c r="H428" s="6">
        <f>MAX(1,Calcs!AP478)</f>
        <v>18.724806554659672</v>
      </c>
      <c r="I428" s="6">
        <f>MAX(1,Calcs!AO478)</f>
        <v>5078.9774629429876</v>
      </c>
      <c r="J428" s="6">
        <f t="shared" si="101"/>
        <v>5078.9774629429876</v>
      </c>
      <c r="K428" s="6">
        <f>MAX(1,Calcs!BE478)</f>
        <v>363465</v>
      </c>
      <c r="L428" s="6">
        <f>MAX(1,Calcs!BF478)</f>
        <v>46993.349610752768</v>
      </c>
      <c r="M428" s="33">
        <f>Calcs!G478</f>
        <v>0.85</v>
      </c>
      <c r="N428" s="180">
        <f>Calcs!BI478</f>
        <v>0.89811740387962147</v>
      </c>
      <c r="O428" s="33">
        <f t="shared" si="107"/>
        <v>0.76339979329767826</v>
      </c>
      <c r="P428" s="33"/>
      <c r="Q428" s="33"/>
      <c r="R428" s="33"/>
      <c r="S428" s="30">
        <f t="shared" si="99"/>
        <v>44224</v>
      </c>
      <c r="T428" s="215">
        <v>1498</v>
      </c>
      <c r="U428" s="215">
        <v>15</v>
      </c>
      <c r="V428" s="215">
        <v>726930</v>
      </c>
      <c r="W428" s="97"/>
      <c r="X428" s="6">
        <f t="shared" si="98"/>
        <v>19059.5</v>
      </c>
      <c r="Y428" s="6"/>
      <c r="Z428" s="11">
        <f t="shared" si="112"/>
        <v>317785</v>
      </c>
      <c r="AA428" s="11"/>
      <c r="AB428" s="11"/>
      <c r="AC428" s="11"/>
      <c r="AD428" s="11">
        <f t="shared" si="113"/>
        <v>5066</v>
      </c>
      <c r="AE428" s="11">
        <f t="shared" si="108"/>
        <v>1498</v>
      </c>
      <c r="AF428" s="11">
        <f t="shared" si="109"/>
        <v>15</v>
      </c>
      <c r="AG428" s="11">
        <f t="shared" si="102"/>
        <v>1425.7142857142858</v>
      </c>
      <c r="AH428" s="11">
        <f t="shared" si="103"/>
        <v>15.714285714285714</v>
      </c>
      <c r="AI428" s="6">
        <f t="shared" si="104"/>
        <v>324.74238819739548</v>
      </c>
      <c r="AJ428" s="6">
        <f t="shared" si="110"/>
        <v>10324.742388197395</v>
      </c>
      <c r="AK428" s="6">
        <f t="shared" si="105"/>
        <v>12.977462942987586</v>
      </c>
      <c r="AL428" s="6">
        <f t="shared" si="111"/>
        <v>262.97746294298759</v>
      </c>
      <c r="AM428" s="12">
        <v>347239.73443432047</v>
      </c>
      <c r="AN428" s="6">
        <f t="shared" si="96"/>
        <v>347239.73443432047</v>
      </c>
      <c r="AO428" s="12">
        <v>4957.3070537042822</v>
      </c>
      <c r="AP428" s="6">
        <f t="shared" si="114"/>
        <v>4957.3070537042822</v>
      </c>
      <c r="AQ428" s="30">
        <f t="shared" si="106"/>
        <v>44224</v>
      </c>
      <c r="AR428" s="30">
        <f t="shared" si="94"/>
        <v>44224</v>
      </c>
      <c r="AS428" s="52">
        <v>44269</v>
      </c>
      <c r="AT428" s="30">
        <f t="shared" si="95"/>
        <v>44269</v>
      </c>
    </row>
    <row r="429" spans="1:46">
      <c r="A429">
        <f>Calcs!A479</f>
        <v>456</v>
      </c>
      <c r="B429" s="30">
        <f>Calcs!B479</f>
        <v>44225</v>
      </c>
      <c r="C429" s="6">
        <f>MAX(1,Calcs!AM479)</f>
        <v>19872.720279483125</v>
      </c>
      <c r="D429" s="6">
        <f>MAX(1,Calcs!BA479)</f>
        <v>1486.0725109623829</v>
      </c>
      <c r="E429" s="6">
        <f>MAX(1,Calcs!BB479)</f>
        <v>724007.85513991967</v>
      </c>
      <c r="F429" s="6">
        <f>MAX(1,Calcs!AZ479)</f>
        <v>319419.79114901187</v>
      </c>
      <c r="G429" s="6">
        <f t="shared" si="100"/>
        <v>319419.79114901187</v>
      </c>
      <c r="H429" s="6">
        <f>MAX(1,Calcs!AP479)</f>
        <v>17.763765520427892</v>
      </c>
      <c r="I429" s="6">
        <f>MAX(1,Calcs!AO479)</f>
        <v>5093.921357777569</v>
      </c>
      <c r="J429" s="6">
        <f t="shared" si="101"/>
        <v>5093.921357777569</v>
      </c>
      <c r="K429" s="6">
        <f>MAX(1,Calcs!BE479)</f>
        <v>383001.5</v>
      </c>
      <c r="L429" s="6">
        <f>MAX(1,Calcs!BF479)</f>
        <v>47707.340601259995</v>
      </c>
      <c r="M429" s="33">
        <f>Calcs!G479</f>
        <v>0.85</v>
      </c>
      <c r="N429" s="180">
        <f>Calcs!BI479</f>
        <v>0.89771435874720318</v>
      </c>
      <c r="O429" s="33">
        <f t="shared" si="107"/>
        <v>0.76305720493512263</v>
      </c>
      <c r="P429" s="33"/>
      <c r="Q429" s="33"/>
      <c r="R429" s="33"/>
      <c r="S429" s="30">
        <f t="shared" si="99"/>
        <v>44225</v>
      </c>
      <c r="T429" s="215">
        <v>1345</v>
      </c>
      <c r="U429" s="215">
        <v>13</v>
      </c>
      <c r="V429" s="215">
        <v>766003</v>
      </c>
      <c r="W429" s="97"/>
      <c r="X429" s="6">
        <f t="shared" si="98"/>
        <v>19536.5</v>
      </c>
      <c r="Y429" s="6"/>
      <c r="Z429" s="11">
        <f t="shared" si="112"/>
        <v>319130</v>
      </c>
      <c r="AA429" s="11"/>
      <c r="AB429" s="11"/>
      <c r="AC429" s="11"/>
      <c r="AD429" s="11">
        <f t="shared" si="113"/>
        <v>5079</v>
      </c>
      <c r="AE429" s="11">
        <f t="shared" si="108"/>
        <v>1345</v>
      </c>
      <c r="AF429" s="11">
        <f t="shared" si="109"/>
        <v>13</v>
      </c>
      <c r="AG429" s="11">
        <f t="shared" si="102"/>
        <v>1398.8571428571429</v>
      </c>
      <c r="AH429" s="11">
        <f t="shared" si="103"/>
        <v>15.285714285714286</v>
      </c>
      <c r="AI429" s="6">
        <f t="shared" si="104"/>
        <v>289.79114901187131</v>
      </c>
      <c r="AJ429" s="6">
        <f t="shared" si="110"/>
        <v>10289.791149011871</v>
      </c>
      <c r="AK429" s="6">
        <f t="shared" si="105"/>
        <v>14.921357777569028</v>
      </c>
      <c r="AL429" s="6">
        <f t="shared" si="111"/>
        <v>264.92135777756903</v>
      </c>
      <c r="AM429" s="12">
        <v>349886.74114067818</v>
      </c>
      <c r="AN429" s="6">
        <f t="shared" si="96"/>
        <v>349886.74114067818</v>
      </c>
      <c r="AO429" s="12">
        <v>4981.5402136921521</v>
      </c>
      <c r="AP429" s="6">
        <f t="shared" si="114"/>
        <v>4981.5402136921521</v>
      </c>
      <c r="AQ429" s="30">
        <f t="shared" si="106"/>
        <v>44225</v>
      </c>
      <c r="AR429" s="30">
        <f t="shared" si="94"/>
        <v>44225</v>
      </c>
      <c r="AS429" s="52">
        <v>44397</v>
      </c>
      <c r="AT429" s="30">
        <f t="shared" si="95"/>
        <v>44397</v>
      </c>
    </row>
    <row r="430" spans="1:46">
      <c r="A430">
        <f>Calcs!A480</f>
        <v>457</v>
      </c>
      <c r="B430" s="30">
        <f>Calcs!B480</f>
        <v>44226</v>
      </c>
      <c r="C430" s="6">
        <f>MAX(1,Calcs!AM480)</f>
        <v>19102.048400407049</v>
      </c>
      <c r="D430" s="6">
        <f>MAX(1,Calcs!BA480)</f>
        <v>1444.3314183630532</v>
      </c>
      <c r="E430" s="6">
        <f>MAX(1,Calcs!BB480)</f>
        <v>726240.95369553007</v>
      </c>
      <c r="F430" s="6">
        <f>MAX(1,Calcs!AZ480)</f>
        <v>320694.99130672432</v>
      </c>
      <c r="G430" s="6">
        <f t="shared" si="100"/>
        <v>320694.99130672432</v>
      </c>
      <c r="H430" s="6">
        <f>MAX(1,Calcs!AP480)</f>
        <v>16.813538862854589</v>
      </c>
      <c r="I430" s="6">
        <f>MAX(1,Calcs!AO480)</f>
        <v>5108.6586534578364</v>
      </c>
      <c r="J430" s="6">
        <f t="shared" si="101"/>
        <v>5108.6586534578364</v>
      </c>
      <c r="K430" s="6">
        <f>MAX(1,Calcs!BE480)</f>
        <v>400396.5</v>
      </c>
      <c r="L430" s="6">
        <f>MAX(1,Calcs!BF480)</f>
        <v>51975.402391332005</v>
      </c>
      <c r="M430" s="33">
        <f>Calcs!G480</f>
        <v>0.85</v>
      </c>
      <c r="N430" s="180">
        <f>Calcs!BI480</f>
        <v>0.89684871171267588</v>
      </c>
      <c r="O430" s="33">
        <f t="shared" si="107"/>
        <v>0.7623214049557745</v>
      </c>
      <c r="P430" s="33"/>
      <c r="Q430" s="33"/>
      <c r="R430" s="33"/>
      <c r="S430" s="30">
        <f t="shared" si="99"/>
        <v>44226</v>
      </c>
      <c r="T430" s="215">
        <v>1018</v>
      </c>
      <c r="U430" s="215">
        <v>6</v>
      </c>
      <c r="V430" s="215">
        <v>800793</v>
      </c>
      <c r="W430" s="97"/>
      <c r="X430" s="6">
        <f t="shared" si="98"/>
        <v>17395</v>
      </c>
      <c r="Y430" s="6"/>
      <c r="Z430" s="11">
        <f t="shared" si="112"/>
        <v>320148</v>
      </c>
      <c r="AA430" s="11"/>
      <c r="AB430" s="11"/>
      <c r="AC430" s="11"/>
      <c r="AD430" s="11">
        <f t="shared" si="113"/>
        <v>5085</v>
      </c>
      <c r="AE430" s="11">
        <f t="shared" si="108"/>
        <v>1018</v>
      </c>
      <c r="AF430" s="11">
        <f t="shared" si="109"/>
        <v>6</v>
      </c>
      <c r="AG430" s="11">
        <f t="shared" si="102"/>
        <v>1389.1428571428571</v>
      </c>
      <c r="AH430" s="11">
        <f t="shared" si="103"/>
        <v>14.428571428571429</v>
      </c>
      <c r="AI430" s="6">
        <f t="shared" si="104"/>
        <v>546.99130672431784</v>
      </c>
      <c r="AJ430" s="6">
        <f t="shared" si="110"/>
        <v>10546.991306724318</v>
      </c>
      <c r="AK430" s="6">
        <f t="shared" si="105"/>
        <v>23.658653457836408</v>
      </c>
      <c r="AL430" s="6">
        <f t="shared" si="111"/>
        <v>273.65865345783641</v>
      </c>
      <c r="AM430" s="12">
        <v>349886.74114067818</v>
      </c>
      <c r="AN430" s="6">
        <f t="shared" si="96"/>
        <v>349886.74114067818</v>
      </c>
      <c r="AO430" s="12">
        <v>4981.5402136921521</v>
      </c>
      <c r="AP430" s="6">
        <f t="shared" si="114"/>
        <v>4981.5402136921521</v>
      </c>
      <c r="AQ430" s="30">
        <f t="shared" si="106"/>
        <v>44226</v>
      </c>
      <c r="AR430" s="30">
        <f t="shared" si="94"/>
        <v>44226</v>
      </c>
      <c r="AS430" s="52">
        <v>44403</v>
      </c>
      <c r="AT430" s="30">
        <f t="shared" si="95"/>
        <v>44403</v>
      </c>
    </row>
    <row r="431" spans="1:46">
      <c r="A431">
        <f>Calcs!A481</f>
        <v>458</v>
      </c>
      <c r="B431" s="30">
        <f>Calcs!B481</f>
        <v>44227</v>
      </c>
      <c r="C431" s="6">
        <f>MAX(1,Calcs!AM481)</f>
        <v>18280.759422602387</v>
      </c>
      <c r="D431" s="6">
        <f>MAX(1,Calcs!BA481)</f>
        <v>1400.3460309171683</v>
      </c>
      <c r="E431" s="6">
        <f>MAX(1,Calcs!BB481)</f>
        <v>728380.70176560176</v>
      </c>
      <c r="F431" s="6">
        <f>MAX(1,Calcs!AZ481)</f>
        <v>321933.52648404322</v>
      </c>
      <c r="G431" s="6">
        <f t="shared" si="100"/>
        <v>321933.52648404322</v>
      </c>
      <c r="H431" s="6">
        <f>MAX(1,Calcs!AP481)</f>
        <v>15.675242312825503</v>
      </c>
      <c r="I431" s="6">
        <f>MAX(1,Calcs!AO481)</f>
        <v>5121.8000354056949</v>
      </c>
      <c r="J431" s="6">
        <f t="shared" si="101"/>
        <v>5121.8000354056949</v>
      </c>
      <c r="K431" s="6">
        <f>MAX(1,Calcs!BE481)</f>
        <v>410295</v>
      </c>
      <c r="L431" s="6">
        <f>MAX(1,Calcs!BF481)</f>
        <v>54275.684815533554</v>
      </c>
      <c r="M431" s="33">
        <f>Calcs!G481</f>
        <v>0.85</v>
      </c>
      <c r="N431" s="180">
        <f>Calcs!BI481</f>
        <v>0.8962578756050491</v>
      </c>
      <c r="O431" s="33">
        <f t="shared" si="107"/>
        <v>0.76181919426429168</v>
      </c>
      <c r="P431" s="33"/>
      <c r="Q431" s="33"/>
      <c r="R431" s="33"/>
      <c r="S431" s="30">
        <f t="shared" si="99"/>
        <v>44227</v>
      </c>
      <c r="T431" s="215">
        <v>691</v>
      </c>
      <c r="U431" s="215">
        <v>9</v>
      </c>
      <c r="V431" s="215">
        <v>820590</v>
      </c>
      <c r="W431" s="97"/>
      <c r="X431" s="6">
        <f t="shared" si="98"/>
        <v>9898.5</v>
      </c>
      <c r="Y431" s="6"/>
      <c r="Z431" s="11">
        <f t="shared" si="112"/>
        <v>320839</v>
      </c>
      <c r="AA431" s="11"/>
      <c r="AB431" s="11"/>
      <c r="AC431" s="11"/>
      <c r="AD431" s="11">
        <f t="shared" si="113"/>
        <v>5094</v>
      </c>
      <c r="AE431" s="11">
        <f t="shared" si="108"/>
        <v>691</v>
      </c>
      <c r="AF431" s="11">
        <f t="shared" si="109"/>
        <v>9</v>
      </c>
      <c r="AG431" s="11">
        <f t="shared" si="102"/>
        <v>1388.5714285714287</v>
      </c>
      <c r="AH431" s="11">
        <f t="shared" si="103"/>
        <v>14.571428571428571</v>
      </c>
      <c r="AI431" s="6">
        <f t="shared" si="104"/>
        <v>1094.526484043221</v>
      </c>
      <c r="AJ431" s="6">
        <f t="shared" si="110"/>
        <v>11094.526484043221</v>
      </c>
      <c r="AK431" s="6">
        <f t="shared" si="105"/>
        <v>27.800035405694871</v>
      </c>
      <c r="AL431" s="6">
        <f t="shared" si="111"/>
        <v>277.80003540569487</v>
      </c>
      <c r="AM431" s="12">
        <v>347045.3982957016</v>
      </c>
      <c r="AN431" s="6">
        <f t="shared" si="96"/>
        <v>347045.3982957016</v>
      </c>
      <c r="AO431" s="12">
        <v>4955.5279200405284</v>
      </c>
      <c r="AP431" s="6">
        <f t="shared" si="114"/>
        <v>4955.5279200405284</v>
      </c>
      <c r="AQ431" s="30">
        <f t="shared" si="106"/>
        <v>44227</v>
      </c>
      <c r="AR431" s="30">
        <f t="shared" si="94"/>
        <v>44227</v>
      </c>
      <c r="AS431" s="52">
        <v>44403</v>
      </c>
      <c r="AT431" s="30">
        <f t="shared" si="95"/>
        <v>44403</v>
      </c>
    </row>
    <row r="432" spans="1:46">
      <c r="A432">
        <f>Calcs!A482</f>
        <v>459</v>
      </c>
      <c r="B432" s="30">
        <f>Calcs!B482</f>
        <v>44228</v>
      </c>
      <c r="C432" s="6">
        <f>MAX(1,Calcs!AM482)</f>
        <v>17669.774399885107</v>
      </c>
      <c r="D432" s="6">
        <f>MAX(1,Calcs!BA482)</f>
        <v>1353.2093334046408</v>
      </c>
      <c r="E432" s="6">
        <f>MAX(1,Calcs!BB482)</f>
        <v>730422.52149469336</v>
      </c>
      <c r="F432" s="6">
        <f>MAX(1,Calcs!AZ482)</f>
        <v>323129.07193303667</v>
      </c>
      <c r="G432" s="6">
        <f t="shared" si="100"/>
        <v>323129.07193303667</v>
      </c>
      <c r="H432" s="6">
        <f>MAX(1,Calcs!AP482)</f>
        <v>14.526098820386583</v>
      </c>
      <c r="I432" s="6">
        <f>MAX(1,Calcs!AO482)</f>
        <v>5134.5852405540472</v>
      </c>
      <c r="J432" s="6">
        <f t="shared" si="101"/>
        <v>5134.5852405540472</v>
      </c>
      <c r="K432" s="6">
        <f>MAX(1,Calcs!BE482)</f>
        <v>424159.5</v>
      </c>
      <c r="L432" s="6">
        <f>MAX(1,Calcs!BF482)</f>
        <v>58883.652103114291</v>
      </c>
      <c r="M432" s="33">
        <f>Calcs!G482</f>
        <v>0.85</v>
      </c>
      <c r="N432" s="180">
        <f>Calcs!BI482</f>
        <v>0.89537215880981569</v>
      </c>
      <c r="O432" s="33">
        <f t="shared" si="107"/>
        <v>0.76106633498834331</v>
      </c>
      <c r="P432" s="33"/>
      <c r="Q432" s="33"/>
      <c r="R432" s="33"/>
      <c r="S432" s="30">
        <f t="shared" si="99"/>
        <v>44228</v>
      </c>
      <c r="T432" s="215">
        <v>1716</v>
      </c>
      <c r="U432" s="215">
        <v>22</v>
      </c>
      <c r="V432" s="215">
        <v>848319</v>
      </c>
      <c r="W432" s="97"/>
      <c r="X432" s="6">
        <f t="shared" si="98"/>
        <v>13864.5</v>
      </c>
      <c r="Y432" s="6"/>
      <c r="Z432" s="11">
        <f t="shared" si="112"/>
        <v>322555</v>
      </c>
      <c r="AA432" s="11"/>
      <c r="AB432" s="11"/>
      <c r="AC432" s="11"/>
      <c r="AD432" s="11">
        <f t="shared" si="113"/>
        <v>5116</v>
      </c>
      <c r="AE432" s="11">
        <f t="shared" si="108"/>
        <v>1716</v>
      </c>
      <c r="AF432" s="11">
        <f t="shared" si="109"/>
        <v>22</v>
      </c>
      <c r="AG432" s="11">
        <f t="shared" si="102"/>
        <v>1347</v>
      </c>
      <c r="AH432" s="11">
        <f t="shared" si="103"/>
        <v>14.428571428571429</v>
      </c>
      <c r="AI432" s="6">
        <f t="shared" si="104"/>
        <v>574.07193303667009</v>
      </c>
      <c r="AJ432" s="6">
        <f t="shared" si="110"/>
        <v>10574.07193303667</v>
      </c>
      <c r="AK432" s="6">
        <f t="shared" si="105"/>
        <v>18.585240554047232</v>
      </c>
      <c r="AL432" s="6">
        <f t="shared" si="111"/>
        <v>268.58524055404723</v>
      </c>
      <c r="AM432" s="12">
        <v>347045.3982957016</v>
      </c>
      <c r="AN432" s="6">
        <f t="shared" si="96"/>
        <v>347045.3982957016</v>
      </c>
      <c r="AO432" s="12">
        <v>4955.5279200405284</v>
      </c>
      <c r="AP432" s="6">
        <f t="shared" si="114"/>
        <v>4955.5279200405284</v>
      </c>
      <c r="AQ432" s="30">
        <f t="shared" si="106"/>
        <v>44228</v>
      </c>
      <c r="AR432" s="30">
        <f t="shared" si="94"/>
        <v>44228</v>
      </c>
      <c r="AS432" s="52">
        <v>44387</v>
      </c>
      <c r="AT432" s="30">
        <f t="shared" si="95"/>
        <v>44387</v>
      </c>
    </row>
    <row r="433" spans="1:46">
      <c r="A433">
        <f>Calcs!A483</f>
        <v>460</v>
      </c>
      <c r="B433" s="30">
        <f>Calcs!B483</f>
        <v>44229</v>
      </c>
      <c r="C433" s="6">
        <f>MAX(1,Calcs!AM483)</f>
        <v>17056.514751256062</v>
      </c>
      <c r="D433" s="6">
        <f>MAX(1,Calcs!BA483)</f>
        <v>1303.1862433541432</v>
      </c>
      <c r="E433" s="6">
        <f>MAX(1,Calcs!BB483)</f>
        <v>732391.85485285602</v>
      </c>
      <c r="F433" s="6">
        <f>MAX(1,Calcs!AZ483)</f>
        <v>324283.68817084964</v>
      </c>
      <c r="G433" s="6">
        <f t="shared" si="100"/>
        <v>324283.68817084964</v>
      </c>
      <c r="H433" s="6">
        <f>MAX(1,Calcs!AP483)</f>
        <v>14.074900572678546</v>
      </c>
      <c r="I433" s="6">
        <f>MAX(1,Calcs!AO483)</f>
        <v>5146.9954054617774</v>
      </c>
      <c r="J433" s="6">
        <f t="shared" si="101"/>
        <v>5146.9954054617774</v>
      </c>
      <c r="K433" s="6">
        <f>MAX(1,Calcs!BE483)</f>
        <v>441557.5</v>
      </c>
      <c r="L433" s="6">
        <f>MAX(1,Calcs!BF483)</f>
        <v>64289.120130359537</v>
      </c>
      <c r="M433" s="33">
        <f>Calcs!G483</f>
        <v>0.85</v>
      </c>
      <c r="N433" s="180">
        <f>Calcs!BI483</f>
        <v>0.89438965926449443</v>
      </c>
      <c r="O433" s="33">
        <f t="shared" si="107"/>
        <v>0.76023121037482022</v>
      </c>
      <c r="P433" s="33"/>
      <c r="Q433" s="33"/>
      <c r="R433" s="33"/>
      <c r="S433" s="30">
        <f t="shared" si="99"/>
        <v>44229</v>
      </c>
      <c r="T433" s="215">
        <v>1553</v>
      </c>
      <c r="U433" s="215">
        <v>24</v>
      </c>
      <c r="V433" s="215">
        <v>883115</v>
      </c>
      <c r="W433" s="97"/>
      <c r="X433" s="6">
        <f t="shared" si="98"/>
        <v>17398</v>
      </c>
      <c r="Y433" s="6"/>
      <c r="Z433" s="11">
        <f t="shared" si="112"/>
        <v>324108</v>
      </c>
      <c r="AA433" s="11"/>
      <c r="AB433" s="11"/>
      <c r="AC433" s="11"/>
      <c r="AD433" s="11">
        <f t="shared" si="113"/>
        <v>5140</v>
      </c>
      <c r="AE433" s="11">
        <f t="shared" si="108"/>
        <v>1553</v>
      </c>
      <c r="AF433" s="11">
        <f t="shared" si="109"/>
        <v>24</v>
      </c>
      <c r="AG433" s="11">
        <f t="shared" si="102"/>
        <v>1325.5714285714287</v>
      </c>
      <c r="AH433" s="11">
        <f t="shared" si="103"/>
        <v>15.285714285714286</v>
      </c>
      <c r="AI433" s="6">
        <f t="shared" si="104"/>
        <v>175.68817084963666</v>
      </c>
      <c r="AJ433" s="6">
        <f t="shared" si="110"/>
        <v>10175.688170849637</v>
      </c>
      <c r="AK433" s="6">
        <f t="shared" si="105"/>
        <v>6.9954054617774091</v>
      </c>
      <c r="AL433" s="6">
        <f t="shared" si="111"/>
        <v>256.99540546177741</v>
      </c>
      <c r="AM433" s="12">
        <v>362080.42279749183</v>
      </c>
      <c r="AN433" s="6">
        <f t="shared" si="96"/>
        <v>362080.42279749183</v>
      </c>
      <c r="AO433" s="12">
        <v>5104.7501203869588</v>
      </c>
      <c r="AP433" s="6">
        <f t="shared" si="114"/>
        <v>5104.7501203869588</v>
      </c>
      <c r="AQ433" s="30">
        <f t="shared" si="106"/>
        <v>44229</v>
      </c>
      <c r="AR433" s="30">
        <f t="shared" si="94"/>
        <v>44229</v>
      </c>
      <c r="AS433" s="52">
        <v>44387</v>
      </c>
      <c r="AT433" s="30">
        <f t="shared" si="95"/>
        <v>44387</v>
      </c>
    </row>
    <row r="434" spans="1:46">
      <c r="A434">
        <f>Calcs!A484</f>
        <v>461</v>
      </c>
      <c r="B434" s="30">
        <f>Calcs!B484</f>
        <v>44230</v>
      </c>
      <c r="C434" s="6">
        <f>MAX(1,Calcs!AM484)</f>
        <v>16444.431736201601</v>
      </c>
      <c r="D434" s="6">
        <f>MAX(1,Calcs!BA484)</f>
        <v>1249.9243236147865</v>
      </c>
      <c r="E434" s="6">
        <f>MAX(1,Calcs!BB484)</f>
        <v>734288.52175754763</v>
      </c>
      <c r="F434" s="6">
        <f>MAX(1,Calcs!AZ484)</f>
        <v>325395.28800524736</v>
      </c>
      <c r="G434" s="6">
        <f t="shared" si="100"/>
        <v>325395.28800524736</v>
      </c>
      <c r="H434" s="6">
        <f>MAX(1,Calcs!AP484)</f>
        <v>13.597467742806527</v>
      </c>
      <c r="I434" s="6">
        <f>MAX(1,Calcs!AO484)</f>
        <v>5159.0109578238644</v>
      </c>
      <c r="J434" s="6">
        <f t="shared" si="101"/>
        <v>5159.0109578238644</v>
      </c>
      <c r="K434" s="6">
        <f>MAX(1,Calcs!BE484)</f>
        <v>461117</v>
      </c>
      <c r="L434" s="6">
        <f>MAX(1,Calcs!BF484)</f>
        <v>71640.539658623471</v>
      </c>
      <c r="M434" s="33">
        <f>Calcs!G484</f>
        <v>0.85</v>
      </c>
      <c r="N434" s="180">
        <f>Calcs!BI484</f>
        <v>0.89315716615881302</v>
      </c>
      <c r="O434" s="33">
        <f t="shared" si="107"/>
        <v>0.75918359123499102</v>
      </c>
      <c r="P434" s="33"/>
      <c r="Q434" s="33"/>
      <c r="R434" s="33"/>
      <c r="S434" s="30">
        <f t="shared" si="99"/>
        <v>44230</v>
      </c>
      <c r="T434" s="215">
        <v>1339</v>
      </c>
      <c r="U434" s="215">
        <v>22</v>
      </c>
      <c r="V434" s="215">
        <v>922234</v>
      </c>
      <c r="W434" s="97"/>
      <c r="X434" s="6">
        <f t="shared" si="98"/>
        <v>19559.5</v>
      </c>
      <c r="Y434" s="6"/>
      <c r="Z434" s="11">
        <f t="shared" si="112"/>
        <v>325447</v>
      </c>
      <c r="AA434" s="11"/>
      <c r="AB434" s="11"/>
      <c r="AC434" s="11"/>
      <c r="AD434" s="11">
        <f t="shared" si="113"/>
        <v>5162</v>
      </c>
      <c r="AE434" s="11">
        <f t="shared" si="108"/>
        <v>1339</v>
      </c>
      <c r="AF434" s="11">
        <f t="shared" si="109"/>
        <v>22</v>
      </c>
      <c r="AG434" s="11">
        <f t="shared" si="102"/>
        <v>1308.5714285714287</v>
      </c>
      <c r="AH434" s="11">
        <f t="shared" si="103"/>
        <v>15.857142857142858</v>
      </c>
      <c r="AI434" s="6">
        <f t="shared" si="104"/>
        <v>-51.711994752637111</v>
      </c>
      <c r="AJ434" s="6">
        <f t="shared" si="110"/>
        <v>9948.2880052473629</v>
      </c>
      <c r="AK434" s="6">
        <f t="shared" si="105"/>
        <v>-2.9890421761356265</v>
      </c>
      <c r="AL434" s="6">
        <f t="shared" si="111"/>
        <v>247.01095782386437</v>
      </c>
      <c r="AM434" s="12">
        <v>362080.42279749183</v>
      </c>
      <c r="AN434" s="6">
        <f t="shared" si="96"/>
        <v>362080.42279749183</v>
      </c>
      <c r="AO434" s="12">
        <v>5104.7501203869588</v>
      </c>
      <c r="AP434" s="6">
        <f t="shared" si="114"/>
        <v>5104.7501203869588</v>
      </c>
      <c r="AQ434" s="30">
        <f t="shared" si="106"/>
        <v>44230</v>
      </c>
      <c r="AR434" s="30">
        <f t="shared" si="94"/>
        <v>44230</v>
      </c>
      <c r="AS434" s="52">
        <v>44424</v>
      </c>
      <c r="AT434" s="30">
        <f t="shared" si="95"/>
        <v>44424</v>
      </c>
    </row>
    <row r="435" spans="1:46">
      <c r="A435">
        <f>Calcs!A485</f>
        <v>462</v>
      </c>
      <c r="B435" s="30">
        <f>Calcs!B485</f>
        <v>44231</v>
      </c>
      <c r="C435" s="6">
        <f>MAX(1,Calcs!AM485)</f>
        <v>15837.385117745662</v>
      </c>
      <c r="D435" s="6">
        <f>MAX(1,Calcs!BA485)</f>
        <v>1193.0106368918703</v>
      </c>
      <c r="E435" s="6">
        <f>MAX(1,Calcs!BB485)</f>
        <v>736112.60806079325</v>
      </c>
      <c r="F435" s="6">
        <f>MAX(1,Calcs!AZ485)</f>
        <v>326460.81684644049</v>
      </c>
      <c r="G435" s="6">
        <f t="shared" si="100"/>
        <v>326460.81684644049</v>
      </c>
      <c r="H435" s="6">
        <f>MAX(1,Calcs!AP485)</f>
        <v>13.090653407592852</v>
      </c>
      <c r="I435" s="6">
        <f>MAX(1,Calcs!AO485)</f>
        <v>5170.6120367961375</v>
      </c>
      <c r="J435" s="6">
        <f t="shared" si="101"/>
        <v>5170.6120367961375</v>
      </c>
      <c r="K435" s="6">
        <f>MAX(1,Calcs!BE485)</f>
        <v>482300.5</v>
      </c>
      <c r="L435" s="6">
        <f>MAX(1,Calcs!BF485)</f>
        <v>79527.674293134463</v>
      </c>
      <c r="M435" s="33">
        <f>Calcs!G485</f>
        <v>0.85</v>
      </c>
      <c r="N435" s="180">
        <f>Calcs!BI485</f>
        <v>0.89186282590785049</v>
      </c>
      <c r="O435" s="33">
        <f t="shared" si="107"/>
        <v>0.7580834020216729</v>
      </c>
      <c r="P435" s="33"/>
      <c r="Q435" s="33"/>
      <c r="R435" s="33"/>
      <c r="S435" s="30">
        <f t="shared" si="99"/>
        <v>44231</v>
      </c>
      <c r="T435" s="215">
        <v>1246</v>
      </c>
      <c r="U435" s="215">
        <v>12</v>
      </c>
      <c r="V435" s="215">
        <v>964601</v>
      </c>
      <c r="W435" s="97"/>
      <c r="X435" s="6">
        <f t="shared" si="98"/>
        <v>21183.5</v>
      </c>
      <c r="Y435" s="6"/>
      <c r="Z435" s="11">
        <f t="shared" si="112"/>
        <v>326693</v>
      </c>
      <c r="AA435" s="11"/>
      <c r="AB435" s="11"/>
      <c r="AC435" s="11"/>
      <c r="AD435" s="11">
        <f t="shared" si="113"/>
        <v>5174</v>
      </c>
      <c r="AE435" s="11">
        <f t="shared" si="108"/>
        <v>1246</v>
      </c>
      <c r="AF435" s="11">
        <f t="shared" si="109"/>
        <v>12</v>
      </c>
      <c r="AG435" s="11">
        <f t="shared" si="102"/>
        <v>1272.5714285714287</v>
      </c>
      <c r="AH435" s="11">
        <f t="shared" si="103"/>
        <v>15.428571428571429</v>
      </c>
      <c r="AI435" s="6">
        <f t="shared" si="104"/>
        <v>-232.18315355951199</v>
      </c>
      <c r="AJ435" s="6">
        <f t="shared" si="110"/>
        <v>9767.816846440488</v>
      </c>
      <c r="AK435" s="6">
        <f t="shared" si="105"/>
        <v>-3.387963203862455</v>
      </c>
      <c r="AL435" s="6">
        <f t="shared" si="111"/>
        <v>246.61203679613755</v>
      </c>
      <c r="AM435" s="12">
        <v>361907.06200053211</v>
      </c>
      <c r="AN435" s="6">
        <f t="shared" si="96"/>
        <v>361907.06200053211</v>
      </c>
      <c r="AO435" s="12">
        <v>5153.1465375436483</v>
      </c>
      <c r="AP435" s="6">
        <f t="shared" si="114"/>
        <v>5153.1465375436483</v>
      </c>
      <c r="AQ435" s="30">
        <f t="shared" si="106"/>
        <v>44231</v>
      </c>
      <c r="AR435" s="30">
        <f t="shared" si="94"/>
        <v>44231</v>
      </c>
      <c r="AS435" s="52">
        <v>44424</v>
      </c>
      <c r="AT435" s="30">
        <f t="shared" si="95"/>
        <v>44424</v>
      </c>
    </row>
    <row r="436" spans="1:46">
      <c r="A436">
        <f>Calcs!A486</f>
        <v>463</v>
      </c>
      <c r="B436" s="30">
        <f>Calcs!B486</f>
        <v>44232</v>
      </c>
      <c r="C436" s="6">
        <f>MAX(1,Calcs!AM486)</f>
        <v>15240.028409367609</v>
      </c>
      <c r="D436" s="6">
        <f>MAX(1,Calcs!BA486)</f>
        <v>1151.1746600148367</v>
      </c>
      <c r="E436" s="6">
        <f>MAX(1,Calcs!BB486)</f>
        <v>737864.93752912898</v>
      </c>
      <c r="F436" s="6">
        <f>MAX(1,Calcs!AZ486)</f>
        <v>327478.01376911573</v>
      </c>
      <c r="G436" s="6">
        <f t="shared" si="100"/>
        <v>327478.01376911573</v>
      </c>
      <c r="H436" s="6">
        <f>MAX(1,Calcs!AP486)</f>
        <v>12.550881685231486</v>
      </c>
      <c r="I436" s="6">
        <f>MAX(1,Calcs!AO486)</f>
        <v>5181.7775295741894</v>
      </c>
      <c r="J436" s="6">
        <f t="shared" si="101"/>
        <v>5181.7775295741894</v>
      </c>
      <c r="K436" s="6">
        <f>MAX(1,Calcs!BE486)</f>
        <v>502624.5</v>
      </c>
      <c r="L436" s="6">
        <f>MAX(1,Calcs!BF486)</f>
        <v>88661.642117291674</v>
      </c>
      <c r="M436" s="33">
        <f>Calcs!G486</f>
        <v>0.85</v>
      </c>
      <c r="N436" s="180">
        <f>Calcs!BI486</f>
        <v>0.89041164472083489</v>
      </c>
      <c r="O436" s="33">
        <f t="shared" si="107"/>
        <v>0.75684989801270963</v>
      </c>
      <c r="P436" s="33"/>
      <c r="Q436" s="33"/>
      <c r="R436" s="33"/>
      <c r="S436" s="30">
        <f t="shared" si="99"/>
        <v>44232</v>
      </c>
      <c r="T436" s="215">
        <v>1131</v>
      </c>
      <c r="U436" s="215">
        <v>7</v>
      </c>
      <c r="V436" s="215">
        <v>1005249</v>
      </c>
      <c r="W436" s="97"/>
      <c r="X436" s="6">
        <f t="shared" si="98"/>
        <v>20324</v>
      </c>
      <c r="Y436" s="6"/>
      <c r="Z436" s="11">
        <f t="shared" si="112"/>
        <v>327824</v>
      </c>
      <c r="AA436" s="11"/>
      <c r="AB436" s="11"/>
      <c r="AC436" s="11"/>
      <c r="AD436" s="11">
        <f t="shared" si="113"/>
        <v>5181</v>
      </c>
      <c r="AE436" s="11">
        <f t="shared" si="108"/>
        <v>1131</v>
      </c>
      <c r="AF436" s="11">
        <f t="shared" si="109"/>
        <v>7</v>
      </c>
      <c r="AG436" s="11">
        <f t="shared" si="102"/>
        <v>1242</v>
      </c>
      <c r="AH436" s="11">
        <f t="shared" si="103"/>
        <v>14.571428571428571</v>
      </c>
      <c r="AI436" s="6">
        <f t="shared" si="104"/>
        <v>-345.98623088427121</v>
      </c>
      <c r="AJ436" s="6">
        <f t="shared" si="110"/>
        <v>9654.0137691157288</v>
      </c>
      <c r="AK436" s="6">
        <f t="shared" si="105"/>
        <v>0.7775295741894297</v>
      </c>
      <c r="AL436" s="6">
        <f t="shared" si="111"/>
        <v>250.77752957418943</v>
      </c>
      <c r="AM436" s="12">
        <v>361907.06200053211</v>
      </c>
      <c r="AN436" s="6">
        <f t="shared" si="96"/>
        <v>361907.06200053211</v>
      </c>
      <c r="AO436" s="12">
        <v>5153.1465375436483</v>
      </c>
      <c r="AP436" s="6">
        <f t="shared" si="114"/>
        <v>5153.1465375436483</v>
      </c>
      <c r="AQ436" s="30">
        <f t="shared" si="106"/>
        <v>44232</v>
      </c>
      <c r="AR436" s="30">
        <f t="shared" si="94"/>
        <v>44232</v>
      </c>
      <c r="AS436" s="52">
        <v>44424</v>
      </c>
      <c r="AT436" s="30">
        <f t="shared" si="95"/>
        <v>44424</v>
      </c>
    </row>
    <row r="437" spans="1:46">
      <c r="A437">
        <f>Calcs!A487</f>
        <v>464</v>
      </c>
      <c r="B437" s="30">
        <f>Calcs!B487</f>
        <v>44233</v>
      </c>
      <c r="C437" s="6">
        <f>MAX(1,Calcs!AM487)</f>
        <v>14657.765420430085</v>
      </c>
      <c r="D437" s="6">
        <f>MAX(1,Calcs!BA487)</f>
        <v>1109.1474358856046</v>
      </c>
      <c r="E437" s="6">
        <f>MAX(1,Calcs!BB487)</f>
        <v>739546.81720927299</v>
      </c>
      <c r="F437" s="6">
        <f>MAX(1,Calcs!AZ487)</f>
        <v>328459.02335792355</v>
      </c>
      <c r="G437" s="6">
        <f t="shared" si="100"/>
        <v>328459.02335792355</v>
      </c>
      <c r="H437" s="6">
        <f>MAX(1,Calcs!AP487)</f>
        <v>11.973945209530289</v>
      </c>
      <c r="I437" s="6">
        <f>MAX(1,Calcs!AO487)</f>
        <v>5192.4762699245484</v>
      </c>
      <c r="J437" s="6">
        <f t="shared" si="101"/>
        <v>5192.4762699245484</v>
      </c>
      <c r="K437" s="6">
        <f>MAX(1,Calcs!BE487)</f>
        <v>519158.5</v>
      </c>
      <c r="L437" s="6">
        <f>MAX(1,Calcs!BF487)</f>
        <v>94769.157797996377</v>
      </c>
      <c r="M437" s="33">
        <f>Calcs!G487</f>
        <v>0.85</v>
      </c>
      <c r="N437" s="180">
        <f>Calcs!BI487</f>
        <v>0.88937361018115857</v>
      </c>
      <c r="O437" s="33">
        <f t="shared" si="107"/>
        <v>0.75596756865398473</v>
      </c>
      <c r="P437" s="33"/>
      <c r="Q437" s="33"/>
      <c r="R437" s="33"/>
      <c r="S437" s="30">
        <f t="shared" si="99"/>
        <v>44233</v>
      </c>
      <c r="T437" s="215">
        <v>743</v>
      </c>
      <c r="U437" s="215">
        <v>4</v>
      </c>
      <c r="V437" s="215">
        <v>1038317</v>
      </c>
      <c r="W437" s="97"/>
      <c r="X437" s="6">
        <f t="shared" si="98"/>
        <v>16534</v>
      </c>
      <c r="Y437" s="6"/>
      <c r="Z437" s="11">
        <f t="shared" si="112"/>
        <v>328567</v>
      </c>
      <c r="AA437" s="11"/>
      <c r="AB437" s="11"/>
      <c r="AC437" s="11"/>
      <c r="AD437" s="11">
        <f t="shared" si="113"/>
        <v>5185</v>
      </c>
      <c r="AE437" s="11">
        <f t="shared" si="108"/>
        <v>743</v>
      </c>
      <c r="AF437" s="11">
        <f t="shared" si="109"/>
        <v>4</v>
      </c>
      <c r="AG437" s="11">
        <f t="shared" si="102"/>
        <v>1202.7142857142858</v>
      </c>
      <c r="AH437" s="11">
        <f t="shared" si="103"/>
        <v>14.285714285714286</v>
      </c>
      <c r="AI437" s="6">
        <f t="shared" si="104"/>
        <v>-107.97664207644993</v>
      </c>
      <c r="AJ437" s="6">
        <f t="shared" si="110"/>
        <v>9892.0233579235501</v>
      </c>
      <c r="AK437" s="6">
        <f t="shared" si="105"/>
        <v>7.4762699245484328</v>
      </c>
      <c r="AL437" s="6">
        <f t="shared" si="111"/>
        <v>257.47626992454843</v>
      </c>
      <c r="AM437" s="12">
        <v>361907.06200053211</v>
      </c>
      <c r="AN437" s="6">
        <f t="shared" si="96"/>
        <v>361907.06200053211</v>
      </c>
      <c r="AO437" s="12">
        <v>5153.1465375436483</v>
      </c>
      <c r="AP437" s="6">
        <f t="shared" si="114"/>
        <v>5153.1465375436483</v>
      </c>
      <c r="AQ437" s="30">
        <f t="shared" si="106"/>
        <v>44233</v>
      </c>
      <c r="AR437" s="30">
        <f t="shared" si="94"/>
        <v>44233</v>
      </c>
      <c r="AS437" s="52">
        <v>44424</v>
      </c>
      <c r="AT437" s="30">
        <f t="shared" ref="AT437:AT500" si="115">AS437</f>
        <v>44424</v>
      </c>
    </row>
    <row r="438" spans="1:46">
      <c r="A438">
        <f>Calcs!A488</f>
        <v>465</v>
      </c>
      <c r="B438" s="30">
        <f>Calcs!B488</f>
        <v>44234</v>
      </c>
      <c r="C438" s="6">
        <f>MAX(1,Calcs!AM488)</f>
        <v>14099.201995608591</v>
      </c>
      <c r="D438" s="6">
        <f>MAX(1,Calcs!BA488)</f>
        <v>1067.1618510362127</v>
      </c>
      <c r="E438" s="6">
        <f>MAX(1,Calcs!BB488)</f>
        <v>741160.86173767818</v>
      </c>
      <c r="F438" s="6">
        <f>MAX(1,Calcs!AZ488)</f>
        <v>329403.65944129671</v>
      </c>
      <c r="G438" s="6">
        <f t="shared" si="100"/>
        <v>329403.65944129671</v>
      </c>
      <c r="H438" s="6">
        <f>MAX(1,Calcs!AP488)</f>
        <v>11.555047594901614</v>
      </c>
      <c r="I438" s="6">
        <f>MAX(1,Calcs!AO488)</f>
        <v>5202.6853685700062</v>
      </c>
      <c r="J438" s="6">
        <f t="shared" si="101"/>
        <v>5202.6853685700062</v>
      </c>
      <c r="K438" s="6">
        <f>MAX(1,Calcs!BE488)</f>
        <v>524582.5</v>
      </c>
      <c r="L438" s="6">
        <f>MAX(1,Calcs!BF488)</f>
        <v>98598.335828231939</v>
      </c>
      <c r="M438" s="33">
        <f>Calcs!G488</f>
        <v>0.85</v>
      </c>
      <c r="N438" s="180">
        <f>Calcs!BI488</f>
        <v>0.88864855483575089</v>
      </c>
      <c r="O438" s="33">
        <f t="shared" si="107"/>
        <v>0.75535127161038829</v>
      </c>
      <c r="P438" s="33"/>
      <c r="Q438" s="33"/>
      <c r="R438" s="33"/>
      <c r="S438" s="30">
        <f t="shared" si="99"/>
        <v>44234</v>
      </c>
      <c r="T438" s="215">
        <v>489</v>
      </c>
      <c r="U438" s="215">
        <v>10</v>
      </c>
      <c r="V438" s="215">
        <v>1049165</v>
      </c>
      <c r="W438" s="97"/>
      <c r="X438" s="6">
        <f t="shared" si="98"/>
        <v>5424</v>
      </c>
      <c r="Y438" s="6"/>
      <c r="Z438" s="11">
        <f t="shared" si="112"/>
        <v>329056</v>
      </c>
      <c r="AA438" s="11"/>
      <c r="AB438" s="11"/>
      <c r="AC438" s="11"/>
      <c r="AD438" s="11">
        <f t="shared" si="113"/>
        <v>5195</v>
      </c>
      <c r="AE438" s="11">
        <f t="shared" si="108"/>
        <v>489</v>
      </c>
      <c r="AF438" s="11">
        <f t="shared" si="109"/>
        <v>10</v>
      </c>
      <c r="AG438" s="11">
        <f t="shared" si="102"/>
        <v>1173.8571428571429</v>
      </c>
      <c r="AH438" s="11">
        <f t="shared" si="103"/>
        <v>14.428571428571429</v>
      </c>
      <c r="AI438" s="6">
        <f t="shared" si="104"/>
        <v>347.6594412967097</v>
      </c>
      <c r="AJ438" s="6">
        <f t="shared" si="110"/>
        <v>10347.65944129671</v>
      </c>
      <c r="AK438" s="6">
        <f t="shared" si="105"/>
        <v>7.685368570006176</v>
      </c>
      <c r="AL438" s="6">
        <f t="shared" si="111"/>
        <v>257.68536857000618</v>
      </c>
      <c r="AM438" s="12">
        <v>361859.37621394277</v>
      </c>
      <c r="AN438" s="6">
        <f t="shared" si="96"/>
        <v>361859.37621394277</v>
      </c>
      <c r="AO438" s="12">
        <v>5152.7099775253209</v>
      </c>
      <c r="AP438" s="6">
        <f t="shared" si="114"/>
        <v>5152.7099775253209</v>
      </c>
      <c r="AQ438" s="30">
        <f t="shared" si="106"/>
        <v>44234</v>
      </c>
      <c r="AR438" s="30">
        <f t="shared" si="94"/>
        <v>44234</v>
      </c>
      <c r="AS438" s="52">
        <v>44424</v>
      </c>
      <c r="AT438" s="30">
        <f t="shared" si="115"/>
        <v>44424</v>
      </c>
    </row>
    <row r="439" spans="1:46">
      <c r="A439">
        <f>Calcs!A489</f>
        <v>466</v>
      </c>
      <c r="B439" s="30">
        <f>Calcs!B489</f>
        <v>44235</v>
      </c>
      <c r="C439" s="6">
        <f>MAX(1,Calcs!AM489)</f>
        <v>13572.108398433487</v>
      </c>
      <c r="D439" s="6">
        <f>MAX(1,Calcs!BA489)</f>
        <v>1026.1168642119155</v>
      </c>
      <c r="E439" s="6">
        <f>MAX(1,Calcs!BB489)</f>
        <v>742710.58839729079</v>
      </c>
      <c r="F439" s="6">
        <f>MAX(1,Calcs!AZ489)</f>
        <v>330311.88998252008</v>
      </c>
      <c r="G439" s="6">
        <f t="shared" si="100"/>
        <v>330311.88998252008</v>
      </c>
      <c r="H439" s="6">
        <f>MAX(1,Calcs!AP489)</f>
        <v>11.135256400967462</v>
      </c>
      <c r="I439" s="6">
        <f>MAX(1,Calcs!AO489)</f>
        <v>5212.5320353608195</v>
      </c>
      <c r="J439" s="6">
        <f t="shared" si="101"/>
        <v>5212.5320353608195</v>
      </c>
      <c r="K439" s="6">
        <f>MAX(1,Calcs!BE489)</f>
        <v>537982.5</v>
      </c>
      <c r="L439" s="6">
        <f>MAX(1,Calcs!BF489)</f>
        <v>106085.9324522583</v>
      </c>
      <c r="M439" s="33">
        <f>Calcs!G489</f>
        <v>0.85</v>
      </c>
      <c r="N439" s="180">
        <f>Calcs!BI489</f>
        <v>0.88744390785996718</v>
      </c>
      <c r="O439" s="33">
        <f t="shared" si="107"/>
        <v>0.75432732168097205</v>
      </c>
      <c r="P439" s="33"/>
      <c r="Q439" s="33"/>
      <c r="R439" s="33"/>
      <c r="S439" s="30">
        <f t="shared" si="99"/>
        <v>44235</v>
      </c>
      <c r="T439" s="215">
        <v>1231</v>
      </c>
      <c r="U439" s="215">
        <v>18</v>
      </c>
      <c r="V439" s="215">
        <v>1075965</v>
      </c>
      <c r="W439" s="97"/>
      <c r="X439" s="6">
        <f t="shared" si="98"/>
        <v>13400</v>
      </c>
      <c r="Y439" s="6"/>
      <c r="Z439" s="11">
        <f t="shared" si="112"/>
        <v>330287</v>
      </c>
      <c r="AA439" s="11"/>
      <c r="AB439" s="11"/>
      <c r="AC439" s="11"/>
      <c r="AD439" s="11">
        <f t="shared" si="113"/>
        <v>5213</v>
      </c>
      <c r="AE439" s="11">
        <f t="shared" si="108"/>
        <v>1231</v>
      </c>
      <c r="AF439" s="11">
        <f t="shared" si="109"/>
        <v>18</v>
      </c>
      <c r="AG439" s="11">
        <f t="shared" si="102"/>
        <v>1104.5714285714287</v>
      </c>
      <c r="AH439" s="11">
        <f t="shared" si="103"/>
        <v>13.857142857142858</v>
      </c>
      <c r="AI439" s="6">
        <f t="shared" si="104"/>
        <v>24.889982520078775</v>
      </c>
      <c r="AJ439" s="6">
        <f t="shared" si="110"/>
        <v>10024.889982520079</v>
      </c>
      <c r="AK439" s="6">
        <f t="shared" si="105"/>
        <v>-0.46796463918053632</v>
      </c>
      <c r="AL439" s="6">
        <f t="shared" si="111"/>
        <v>249.53203536081946</v>
      </c>
      <c r="AM439" s="12">
        <v>361858.94337901683</v>
      </c>
      <c r="AN439" s="6">
        <f t="shared" si="96"/>
        <v>361858.94337901683</v>
      </c>
      <c r="AO439" s="12">
        <v>5202.650501353829</v>
      </c>
      <c r="AP439" s="6">
        <f t="shared" si="114"/>
        <v>5202.650501353829</v>
      </c>
      <c r="AQ439" s="30">
        <f t="shared" si="106"/>
        <v>44235</v>
      </c>
      <c r="AR439" s="30">
        <f t="shared" si="94"/>
        <v>44235</v>
      </c>
      <c r="AS439" s="52">
        <v>44422</v>
      </c>
      <c r="AT439" s="30">
        <f t="shared" si="115"/>
        <v>44422</v>
      </c>
    </row>
    <row r="440" spans="1:46">
      <c r="A440">
        <f>Calcs!A490</f>
        <v>467</v>
      </c>
      <c r="B440" s="30">
        <f>Calcs!B490</f>
        <v>44236</v>
      </c>
      <c r="C440" s="6">
        <f>MAX(1,Calcs!AM490)</f>
        <v>13055.5954141862</v>
      </c>
      <c r="D440" s="6">
        <f>MAX(1,Calcs!BA490)</f>
        <v>985.83275574316838</v>
      </c>
      <c r="E440" s="6">
        <f>MAX(1,Calcs!BB490)</f>
        <v>744199.5271957193</v>
      </c>
      <c r="F440" s="6">
        <f>MAX(1,Calcs!AZ490)</f>
        <v>331184.51746105182</v>
      </c>
      <c r="G440" s="6">
        <f t="shared" si="100"/>
        <v>331184.51746105182</v>
      </c>
      <c r="H440" s="6">
        <f>MAX(1,Calcs!AP490)</f>
        <v>10.717137774642911</v>
      </c>
      <c r="I440" s="6">
        <f>MAX(1,Calcs!AO490)</f>
        <v>5222.0153698842778</v>
      </c>
      <c r="J440" s="6">
        <f t="shared" si="101"/>
        <v>5222.0153698842778</v>
      </c>
      <c r="K440" s="6">
        <f>MAX(1,Calcs!BE490)</f>
        <v>556014</v>
      </c>
      <c r="L440" s="6">
        <f>MAX(1,Calcs!BF490)</f>
        <v>114562.24987997595</v>
      </c>
      <c r="M440" s="33">
        <f>Calcs!G490</f>
        <v>0.85</v>
      </c>
      <c r="N440" s="180">
        <f>Calcs!BI490</f>
        <v>0.88611540415790746</v>
      </c>
      <c r="O440" s="33">
        <f t="shared" si="107"/>
        <v>0.75319809353422129</v>
      </c>
      <c r="P440" s="33"/>
      <c r="Q440" s="33"/>
      <c r="R440" s="33"/>
      <c r="S440" s="30">
        <f t="shared" si="99"/>
        <v>44236</v>
      </c>
      <c r="T440" s="215">
        <v>1115</v>
      </c>
      <c r="U440" s="215">
        <v>11</v>
      </c>
      <c r="V440" s="215">
        <v>1112028</v>
      </c>
      <c r="W440" s="97"/>
      <c r="X440" s="6">
        <f t="shared" si="98"/>
        <v>18031.5</v>
      </c>
      <c r="Y440" s="6"/>
      <c r="Z440" s="11">
        <f t="shared" si="112"/>
        <v>331402</v>
      </c>
      <c r="AA440" s="11"/>
      <c r="AB440" s="11"/>
      <c r="AC440" s="11"/>
      <c r="AD440" s="11">
        <f t="shared" si="113"/>
        <v>5224</v>
      </c>
      <c r="AE440" s="11">
        <f t="shared" si="108"/>
        <v>1115</v>
      </c>
      <c r="AF440" s="11">
        <f t="shared" si="109"/>
        <v>11</v>
      </c>
      <c r="AG440" s="11">
        <f t="shared" si="102"/>
        <v>1042</v>
      </c>
      <c r="AH440" s="11">
        <f t="shared" si="103"/>
        <v>12</v>
      </c>
      <c r="AI440" s="6">
        <f t="shared" si="104"/>
        <v>-217.48253894818481</v>
      </c>
      <c r="AJ440" s="6">
        <f t="shared" si="110"/>
        <v>9782.5174610518152</v>
      </c>
      <c r="AK440" s="6">
        <f t="shared" si="105"/>
        <v>-1.9846301157222115</v>
      </c>
      <c r="AL440" s="6">
        <f t="shared" si="111"/>
        <v>248.01536988427779</v>
      </c>
      <c r="AM440" s="12">
        <v>354615.13273899496</v>
      </c>
      <c r="AN440" s="6">
        <f t="shared" ref="AN440:AN503" si="116">AM440</f>
        <v>354615.13273899496</v>
      </c>
      <c r="AO440" s="12">
        <v>5183.727730139818</v>
      </c>
      <c r="AP440" s="6">
        <f t="shared" si="114"/>
        <v>5183.727730139818</v>
      </c>
      <c r="AQ440" s="30">
        <f t="shared" si="106"/>
        <v>44236</v>
      </c>
      <c r="AR440" s="30">
        <f t="shared" ref="AR440:AR503" si="117">IF(D440&lt;$AP$1,AR439,S440)</f>
        <v>44236</v>
      </c>
      <c r="AS440" s="52">
        <v>44422</v>
      </c>
      <c r="AT440" s="30">
        <f t="shared" si="115"/>
        <v>44422</v>
      </c>
    </row>
    <row r="441" spans="1:46">
      <c r="A441">
        <f>Calcs!A491</f>
        <v>468</v>
      </c>
      <c r="B441" s="30">
        <f>Calcs!B491</f>
        <v>44237</v>
      </c>
      <c r="C441" s="6">
        <f>MAX(1,Calcs!AM491)</f>
        <v>12546.232741036945</v>
      </c>
      <c r="D441" s="6">
        <f>MAX(1,Calcs!BA491)</f>
        <v>946.69691039266763</v>
      </c>
      <c r="E441" s="6">
        <f>MAX(1,Calcs!BB491)</f>
        <v>745629.06505108206</v>
      </c>
      <c r="F441" s="6">
        <f>MAX(1,Calcs!AZ491)</f>
        <v>332022.16637799604</v>
      </c>
      <c r="G441" s="6">
        <f t="shared" si="100"/>
        <v>332022.16637799604</v>
      </c>
      <c r="H441" s="6">
        <f>MAX(1,Calcs!AP491)</f>
        <v>10.303549082377426</v>
      </c>
      <c r="I441" s="6">
        <f>MAX(1,Calcs!AO491)</f>
        <v>5231.1358014005064</v>
      </c>
      <c r="J441" s="6">
        <f t="shared" si="101"/>
        <v>5231.1358014005064</v>
      </c>
      <c r="K441" s="6">
        <f>MAX(1,Calcs!BE491)</f>
        <v>577348.5</v>
      </c>
      <c r="L441" s="6">
        <f>MAX(1,Calcs!BF491)</f>
        <v>123797.33207923584</v>
      </c>
      <c r="M441" s="33">
        <f>Calcs!G491</f>
        <v>0.85</v>
      </c>
      <c r="N441" s="180">
        <f>Calcs!BI491</f>
        <v>0.88469354065646333</v>
      </c>
      <c r="O441" s="33">
        <f t="shared" si="107"/>
        <v>0.75198950955799382</v>
      </c>
      <c r="P441" s="33"/>
      <c r="Q441" s="33"/>
      <c r="R441" s="33"/>
      <c r="S441" s="30">
        <f t="shared" si="99"/>
        <v>44237</v>
      </c>
      <c r="T441" s="215">
        <v>952</v>
      </c>
      <c r="U441" s="215">
        <v>8</v>
      </c>
      <c r="V441" s="215">
        <v>1154697</v>
      </c>
      <c r="W441" s="97"/>
      <c r="X441" s="6">
        <f t="shared" si="98"/>
        <v>21334.5</v>
      </c>
      <c r="Y441" s="6"/>
      <c r="Z441" s="11">
        <f t="shared" si="112"/>
        <v>332354</v>
      </c>
      <c r="AA441" s="11"/>
      <c r="AB441" s="11"/>
      <c r="AC441" s="11"/>
      <c r="AD441" s="11">
        <f t="shared" si="113"/>
        <v>5232</v>
      </c>
      <c r="AE441" s="11">
        <f t="shared" si="108"/>
        <v>952</v>
      </c>
      <c r="AF441" s="11">
        <f t="shared" si="109"/>
        <v>8</v>
      </c>
      <c r="AG441" s="11">
        <f t="shared" si="102"/>
        <v>986.71428571428567</v>
      </c>
      <c r="AH441" s="11">
        <f t="shared" si="103"/>
        <v>10</v>
      </c>
      <c r="AI441" s="6">
        <f t="shared" si="104"/>
        <v>-331.83362200396368</v>
      </c>
      <c r="AJ441" s="6">
        <f t="shared" si="110"/>
        <v>9668.1663779960363</v>
      </c>
      <c r="AK441" s="6">
        <f t="shared" si="105"/>
        <v>-0.86419859949364763</v>
      </c>
      <c r="AL441" s="6">
        <f t="shared" si="111"/>
        <v>249.13580140050635</v>
      </c>
      <c r="AM441" s="12">
        <v>354615.13273899496</v>
      </c>
      <c r="AN441" s="6">
        <f t="shared" si="116"/>
        <v>354615.13273899496</v>
      </c>
      <c r="AO441" s="12">
        <v>5183.727730139818</v>
      </c>
      <c r="AP441" s="6">
        <f t="shared" si="114"/>
        <v>5183.727730139818</v>
      </c>
      <c r="AQ441" s="30">
        <f t="shared" si="106"/>
        <v>44237</v>
      </c>
      <c r="AR441" s="30">
        <f t="shared" si="117"/>
        <v>44237</v>
      </c>
      <c r="AS441" s="52">
        <v>44409</v>
      </c>
      <c r="AT441" s="30">
        <f t="shared" si="115"/>
        <v>44409</v>
      </c>
    </row>
    <row r="442" spans="1:46">
      <c r="A442">
        <f>Calcs!A492</f>
        <v>469</v>
      </c>
      <c r="B442" s="30">
        <f>Calcs!B492</f>
        <v>44238</v>
      </c>
      <c r="C442" s="6">
        <f>MAX(1,Calcs!AM492)</f>
        <v>12050.562439351686</v>
      </c>
      <c r="D442" s="6">
        <f>MAX(1,Calcs!BA492)</f>
        <v>909.32518372027801</v>
      </c>
      <c r="E442" s="6">
        <f>MAX(1,Calcs!BB492)</f>
        <v>747000.78232305264</v>
      </c>
      <c r="F442" s="6">
        <f>MAX(1,Calcs!AZ492)</f>
        <v>332826.09313248243</v>
      </c>
      <c r="G442" s="6">
        <f t="shared" si="100"/>
        <v>332826.09313248243</v>
      </c>
      <c r="H442" s="6">
        <f>MAX(1,Calcs!AP492)</f>
        <v>9.8979159922924485</v>
      </c>
      <c r="I442" s="6">
        <f>MAX(1,Calcs!AO492)</f>
        <v>5239.8974487421847</v>
      </c>
      <c r="J442" s="6">
        <f t="shared" si="101"/>
        <v>5239.8974487421847</v>
      </c>
      <c r="K442" s="6">
        <f>MAX(1,Calcs!BE492)</f>
        <v>602326.5</v>
      </c>
      <c r="L442" s="6">
        <f>MAX(1,Calcs!BF492)</f>
        <v>134001.79257903664</v>
      </c>
      <c r="M442" s="33">
        <f>Calcs!G492</f>
        <v>0.85</v>
      </c>
      <c r="N442" s="180">
        <f>Calcs!BI492</f>
        <v>0.8831500054077468</v>
      </c>
      <c r="O442" s="33">
        <f t="shared" si="107"/>
        <v>0.75067750459658478</v>
      </c>
      <c r="P442" s="33"/>
      <c r="Q442" s="33"/>
      <c r="R442" s="33"/>
      <c r="S442" s="30">
        <f t="shared" si="99"/>
        <v>44238</v>
      </c>
      <c r="T442" s="215">
        <v>953</v>
      </c>
      <c r="U442" s="215">
        <v>6</v>
      </c>
      <c r="V442" s="215">
        <v>1204653</v>
      </c>
      <c r="W442" s="97"/>
      <c r="X442" s="6">
        <f t="shared" si="98"/>
        <v>24978</v>
      </c>
      <c r="Y442" s="6"/>
      <c r="Z442" s="11">
        <f t="shared" si="112"/>
        <v>333307</v>
      </c>
      <c r="AA442" s="11"/>
      <c r="AB442" s="11"/>
      <c r="AC442" s="11"/>
      <c r="AD442" s="11">
        <f t="shared" si="113"/>
        <v>5238</v>
      </c>
      <c r="AE442" s="11">
        <f t="shared" si="108"/>
        <v>953</v>
      </c>
      <c r="AF442" s="11">
        <f t="shared" si="109"/>
        <v>6</v>
      </c>
      <c r="AG442" s="11">
        <f t="shared" si="102"/>
        <v>944.85714285714289</v>
      </c>
      <c r="AH442" s="11">
        <f t="shared" si="103"/>
        <v>9.1428571428571423</v>
      </c>
      <c r="AI442" s="6">
        <f t="shared" si="104"/>
        <v>-480.90686751756584</v>
      </c>
      <c r="AJ442" s="6">
        <f t="shared" si="110"/>
        <v>9519.0931324824342</v>
      </c>
      <c r="AK442" s="6">
        <f t="shared" si="105"/>
        <v>1.8974487421846788</v>
      </c>
      <c r="AL442" s="6">
        <f t="shared" si="111"/>
        <v>251.89744874218468</v>
      </c>
      <c r="AM442" s="12">
        <v>354368.50839821581</v>
      </c>
      <c r="AN442" s="6">
        <f t="shared" si="116"/>
        <v>354368.50839821581</v>
      </c>
      <c r="AO442" s="12">
        <v>5181.3830621112029</v>
      </c>
      <c r="AP442" s="6">
        <f t="shared" si="114"/>
        <v>5181.3830621112029</v>
      </c>
      <c r="AQ442" s="30">
        <f t="shared" si="106"/>
        <v>44238</v>
      </c>
      <c r="AR442" s="30">
        <f t="shared" si="117"/>
        <v>44238</v>
      </c>
      <c r="AS442" s="52">
        <v>44409</v>
      </c>
      <c r="AT442" s="30">
        <f t="shared" si="115"/>
        <v>44409</v>
      </c>
    </row>
    <row r="443" spans="1:46">
      <c r="A443">
        <f>Calcs!A493</f>
        <v>470</v>
      </c>
      <c r="B443" s="30">
        <f>Calcs!B493</f>
        <v>44239</v>
      </c>
      <c r="C443" s="6">
        <f>MAX(1,Calcs!AM493)</f>
        <v>11569.544200410059</v>
      </c>
      <c r="D443" s="6">
        <f>MAX(1,Calcs!BA493)</f>
        <v>874.28363306772997</v>
      </c>
      <c r="E443" s="6">
        <f>MAX(1,Calcs!BB493)</f>
        <v>748316.45122734539</v>
      </c>
      <c r="F443" s="6">
        <f>MAX(1,Calcs!AZ493)</f>
        <v>333597.99920058984</v>
      </c>
      <c r="G443" s="6">
        <f t="shared" si="100"/>
        <v>333597.99920058984</v>
      </c>
      <c r="H443" s="6">
        <f>MAX(1,Calcs!AP493)</f>
        <v>9.5041882241022382</v>
      </c>
      <c r="I443" s="6">
        <f>MAX(1,Calcs!AO493)</f>
        <v>5248.3068471429051</v>
      </c>
      <c r="J443" s="6">
        <f t="shared" si="101"/>
        <v>5248.3068471429051</v>
      </c>
      <c r="K443" s="6">
        <f>MAX(1,Calcs!BE493)</f>
        <v>625354</v>
      </c>
      <c r="L443" s="6">
        <f>MAX(1,Calcs!BF493)</f>
        <v>144237.14437569925</v>
      </c>
      <c r="M443" s="33">
        <f>Calcs!G493</f>
        <v>0.85</v>
      </c>
      <c r="N443" s="180">
        <f>Calcs!BI493</f>
        <v>0.88160978174012894</v>
      </c>
      <c r="O443" s="33">
        <f t="shared" si="107"/>
        <v>0.74936831447910957</v>
      </c>
      <c r="P443" s="33"/>
      <c r="Q443" s="33"/>
      <c r="R443" s="33"/>
      <c r="S443" s="30">
        <f t="shared" si="99"/>
        <v>44239</v>
      </c>
      <c r="T443" s="215">
        <v>859</v>
      </c>
      <c r="U443" s="215">
        <v>6</v>
      </c>
      <c r="V443" s="215">
        <v>1250708</v>
      </c>
      <c r="W443" s="97"/>
      <c r="X443" s="6">
        <f t="shared" si="98"/>
        <v>23027.5</v>
      </c>
      <c r="Y443" s="6"/>
      <c r="Z443" s="11">
        <f t="shared" si="112"/>
        <v>334166</v>
      </c>
      <c r="AA443" s="11"/>
      <c r="AB443" s="11"/>
      <c r="AC443" s="11"/>
      <c r="AD443" s="11">
        <f t="shared" si="113"/>
        <v>5244</v>
      </c>
      <c r="AE443" s="11">
        <f t="shared" si="108"/>
        <v>859</v>
      </c>
      <c r="AF443" s="11">
        <f t="shared" si="109"/>
        <v>6</v>
      </c>
      <c r="AG443" s="11">
        <f t="shared" si="102"/>
        <v>906</v>
      </c>
      <c r="AH443" s="11">
        <f t="shared" si="103"/>
        <v>9</v>
      </c>
      <c r="AI443" s="6">
        <f t="shared" si="104"/>
        <v>-568.00079941016156</v>
      </c>
      <c r="AJ443" s="6">
        <f t="shared" si="110"/>
        <v>9431.9992005898384</v>
      </c>
      <c r="AK443" s="6">
        <f t="shared" si="105"/>
        <v>4.3068471429050987</v>
      </c>
      <c r="AL443" s="6">
        <f t="shared" si="111"/>
        <v>254.3068471429051</v>
      </c>
      <c r="AM443" s="12">
        <v>354058.24878008309</v>
      </c>
      <c r="AN443" s="6">
        <f t="shared" si="116"/>
        <v>354058.24878008309</v>
      </c>
      <c r="AO443" s="12">
        <v>5178.4334108097728</v>
      </c>
      <c r="AP443" s="6">
        <f t="shared" si="114"/>
        <v>5178.4334108097728</v>
      </c>
      <c r="AQ443" s="30">
        <f t="shared" si="106"/>
        <v>44239</v>
      </c>
      <c r="AR443" s="30">
        <f t="shared" si="117"/>
        <v>44239</v>
      </c>
      <c r="AS443" s="52">
        <v>44407</v>
      </c>
      <c r="AT443" s="30">
        <f t="shared" si="115"/>
        <v>44407</v>
      </c>
    </row>
    <row r="444" spans="1:46">
      <c r="A444">
        <f>Calcs!A494</f>
        <v>471</v>
      </c>
      <c r="B444" s="30">
        <f>Calcs!B494</f>
        <v>44240</v>
      </c>
      <c r="C444" s="6">
        <f>MAX(1,Calcs!AM494)</f>
        <v>11103.880737828709</v>
      </c>
      <c r="D444" s="6">
        <f>MAX(1,Calcs!BA494)</f>
        <v>840.08236297061171</v>
      </c>
      <c r="E444" s="6">
        <f>MAX(1,Calcs!BB494)</f>
        <v>749578.06974418636</v>
      </c>
      <c r="F444" s="6">
        <f>MAX(1,Calcs!AZ494)</f>
        <v>334339.59989871783</v>
      </c>
      <c r="G444" s="6">
        <f t="shared" si="100"/>
        <v>334339.59989871783</v>
      </c>
      <c r="H444" s="6">
        <f>MAX(1,Calcs!AP494)</f>
        <v>9.1286856943404153</v>
      </c>
      <c r="I444" s="6">
        <f>MAX(1,Calcs!AO494)</f>
        <v>5256.3770697849313</v>
      </c>
      <c r="J444" s="6">
        <f t="shared" si="101"/>
        <v>5256.3770697849313</v>
      </c>
      <c r="K444" s="6">
        <f>MAX(1,Calcs!BE494)</f>
        <v>632929.5</v>
      </c>
      <c r="L444" s="6">
        <f>MAX(1,Calcs!BF494)</f>
        <v>153664.81308752237</v>
      </c>
      <c r="M444" s="33">
        <f>Calcs!G494</f>
        <v>0.85</v>
      </c>
      <c r="N444" s="180">
        <f>Calcs!BI494</f>
        <v>0.88018449316738034</v>
      </c>
      <c r="O444" s="33">
        <f t="shared" si="107"/>
        <v>0.74815681919227328</v>
      </c>
      <c r="P444" s="33"/>
      <c r="Q444" s="33"/>
      <c r="R444" s="33"/>
      <c r="S444" s="30">
        <f t="shared" si="99"/>
        <v>44240</v>
      </c>
      <c r="T444" s="215">
        <v>294</v>
      </c>
      <c r="U444" s="215">
        <v>6</v>
      </c>
      <c r="V444" s="215">
        <v>1265859</v>
      </c>
      <c r="W444" s="97"/>
      <c r="X444" s="6">
        <f t="shared" si="98"/>
        <v>7575.5</v>
      </c>
      <c r="Y444" s="6"/>
      <c r="Z444" s="11">
        <f t="shared" si="112"/>
        <v>334460</v>
      </c>
      <c r="AA444" s="11"/>
      <c r="AB444" s="11"/>
      <c r="AC444" s="11"/>
      <c r="AD444" s="11">
        <f t="shared" si="113"/>
        <v>5250</v>
      </c>
      <c r="AE444" s="11">
        <f t="shared" si="108"/>
        <v>294</v>
      </c>
      <c r="AF444" s="11">
        <f t="shared" si="109"/>
        <v>6</v>
      </c>
      <c r="AG444" s="11">
        <f t="shared" si="102"/>
        <v>841.85714285714289</v>
      </c>
      <c r="AH444" s="11">
        <f t="shared" si="103"/>
        <v>9.2857142857142865</v>
      </c>
      <c r="AI444" s="6">
        <f t="shared" si="104"/>
        <v>-120.40010128216818</v>
      </c>
      <c r="AJ444" s="6">
        <f t="shared" si="110"/>
        <v>9879.5998987178318</v>
      </c>
      <c r="AK444" s="6">
        <f t="shared" si="105"/>
        <v>6.3770697849313365</v>
      </c>
      <c r="AL444" s="6">
        <f t="shared" si="111"/>
        <v>256.37706978493134</v>
      </c>
      <c r="AM444" s="12">
        <v>354058.24878008309</v>
      </c>
      <c r="AN444" s="6">
        <f t="shared" si="116"/>
        <v>354058.24878008309</v>
      </c>
      <c r="AO444" s="12">
        <v>5178.4334108097728</v>
      </c>
      <c r="AP444" s="6">
        <f t="shared" si="114"/>
        <v>5178.4334108097728</v>
      </c>
      <c r="AQ444" s="30">
        <f t="shared" si="106"/>
        <v>44240</v>
      </c>
      <c r="AR444" s="30">
        <f t="shared" si="117"/>
        <v>44240</v>
      </c>
      <c r="AS444" s="52">
        <v>44402</v>
      </c>
      <c r="AT444" s="30">
        <f t="shared" si="115"/>
        <v>44402</v>
      </c>
    </row>
    <row r="445" spans="1:46">
      <c r="A445">
        <f>Calcs!A495</f>
        <v>472</v>
      </c>
      <c r="B445" s="30">
        <f>Calcs!B495</f>
        <v>44241</v>
      </c>
      <c r="C445" s="6">
        <f>MAX(1,Calcs!AM495)</f>
        <v>10653.216490580679</v>
      </c>
      <c r="D445" s="6">
        <f>MAX(1,Calcs!BA495)</f>
        <v>828.08789677249399</v>
      </c>
      <c r="E445" s="6">
        <f>MAX(1,Calcs!BB495)</f>
        <v>750787.7979472673</v>
      </c>
      <c r="F445" s="6">
        <f>MAX(1,Calcs!AZ495)</f>
        <v>335200.27471870417</v>
      </c>
      <c r="G445" s="6">
        <f t="shared" si="100"/>
        <v>335200.27471870417</v>
      </c>
      <c r="H445" s="6">
        <f>MAX(1,Calcs!AP495)</f>
        <v>8.7771906447125208</v>
      </c>
      <c r="I445" s="6">
        <f>MAX(1,Calcs!AO495)</f>
        <v>5264.1257030829938</v>
      </c>
      <c r="J445" s="6">
        <f t="shared" si="101"/>
        <v>5264.1257030829938</v>
      </c>
      <c r="K445" s="6">
        <f>MAX(1,Calcs!BE495)</f>
        <v>636395</v>
      </c>
      <c r="L445" s="6">
        <f>MAX(1,Calcs!BF495)</f>
        <v>157979.75994511391</v>
      </c>
      <c r="M445" s="33">
        <f>Calcs!G495</f>
        <v>0.85</v>
      </c>
      <c r="N445" s="180">
        <f>Calcs!BI495</f>
        <v>0.8794482624413954</v>
      </c>
      <c r="O445" s="33">
        <f t="shared" si="107"/>
        <v>0.74753102307518604</v>
      </c>
      <c r="P445" s="33"/>
      <c r="Q445" s="33"/>
      <c r="R445" s="33"/>
      <c r="S445" s="30">
        <f t="shared" si="99"/>
        <v>44241</v>
      </c>
      <c r="T445" s="215">
        <v>298</v>
      </c>
      <c r="U445" s="215">
        <v>3</v>
      </c>
      <c r="V445" s="215">
        <v>1272790</v>
      </c>
      <c r="W445" s="97"/>
      <c r="X445" s="6">
        <f t="shared" si="98"/>
        <v>3465.5</v>
      </c>
      <c r="Y445" s="6"/>
      <c r="Z445" s="11">
        <f t="shared" si="112"/>
        <v>334758</v>
      </c>
      <c r="AA445" s="11"/>
      <c r="AB445" s="11"/>
      <c r="AC445" s="11"/>
      <c r="AD445" s="11">
        <f t="shared" si="113"/>
        <v>5253</v>
      </c>
      <c r="AE445" s="11">
        <f t="shared" si="108"/>
        <v>298</v>
      </c>
      <c r="AF445" s="11">
        <f t="shared" si="109"/>
        <v>3</v>
      </c>
      <c r="AG445" s="11">
        <f t="shared" si="102"/>
        <v>814.57142857142856</v>
      </c>
      <c r="AH445" s="11">
        <f t="shared" si="103"/>
        <v>8.2857142857142865</v>
      </c>
      <c r="AI445" s="6">
        <f t="shared" si="104"/>
        <v>442.27471870416775</v>
      </c>
      <c r="AJ445" s="6">
        <f t="shared" si="110"/>
        <v>10442.274718704168</v>
      </c>
      <c r="AK445" s="6">
        <f t="shared" si="105"/>
        <v>11.125703082993823</v>
      </c>
      <c r="AL445" s="6">
        <f t="shared" si="111"/>
        <v>261.12570308299382</v>
      </c>
      <c r="AM445" s="12">
        <v>354058.24878008309</v>
      </c>
      <c r="AN445" s="6">
        <f t="shared" si="116"/>
        <v>354058.24878008309</v>
      </c>
      <c r="AO445" s="12">
        <v>5178.4334108097728</v>
      </c>
      <c r="AP445" s="6">
        <f t="shared" si="114"/>
        <v>5178.4334108097728</v>
      </c>
      <c r="AQ445" s="30">
        <f t="shared" si="106"/>
        <v>44241</v>
      </c>
      <c r="AR445" s="30">
        <f t="shared" si="117"/>
        <v>44241</v>
      </c>
      <c r="AS445" s="52">
        <v>44402</v>
      </c>
      <c r="AT445" s="30">
        <f t="shared" si="115"/>
        <v>44402</v>
      </c>
    </row>
    <row r="446" spans="1:46">
      <c r="A446">
        <f>Calcs!A496</f>
        <v>473</v>
      </c>
      <c r="B446" s="30">
        <f>Calcs!B496</f>
        <v>44242</v>
      </c>
      <c r="C446" s="6">
        <f>MAX(1,Calcs!AM496)</f>
        <v>10226.415319030099</v>
      </c>
      <c r="D446" s="6">
        <f>MAX(1,Calcs!BA496)</f>
        <v>816.32332136695709</v>
      </c>
      <c r="E446" s="6">
        <f>MAX(1,Calcs!BB496)</f>
        <v>751948.16873657191</v>
      </c>
      <c r="F446" s="6">
        <f>MAX(1,Calcs!AZ496)</f>
        <v>336026.15323208878</v>
      </c>
      <c r="G446" s="6">
        <f t="shared" si="100"/>
        <v>336026.15323208878</v>
      </c>
      <c r="H446" s="6">
        <f>MAX(1,Calcs!AP496)</f>
        <v>8.4340516734738618</v>
      </c>
      <c r="I446" s="6">
        <f>MAX(1,Calcs!AO496)</f>
        <v>5271.5703970751365</v>
      </c>
      <c r="J446" s="6">
        <f t="shared" si="101"/>
        <v>5271.5703970751365</v>
      </c>
      <c r="K446" s="6">
        <f>MAX(1,Calcs!BE496)</f>
        <v>652315.5</v>
      </c>
      <c r="L446" s="6">
        <f>MAX(1,Calcs!BF496)</f>
        <v>166479.30579348718</v>
      </c>
      <c r="M446" s="33">
        <f>Calcs!G496</f>
        <v>0.85</v>
      </c>
      <c r="N446" s="180">
        <f>Calcs!BI496</f>
        <v>0.87816024120017822</v>
      </c>
      <c r="O446" s="33">
        <f t="shared" si="107"/>
        <v>0.74643620502015151</v>
      </c>
      <c r="P446" s="33"/>
      <c r="Q446" s="33"/>
      <c r="R446" s="33"/>
      <c r="S446" s="30">
        <f t="shared" si="99"/>
        <v>44242</v>
      </c>
      <c r="T446" s="215">
        <v>745</v>
      </c>
      <c r="U446" s="215">
        <v>5</v>
      </c>
      <c r="V446" s="215">
        <v>1304631</v>
      </c>
      <c r="W446" s="97"/>
      <c r="X446" s="6">
        <f t="shared" si="98"/>
        <v>15920.5</v>
      </c>
      <c r="Y446" s="6"/>
      <c r="Z446" s="11">
        <f t="shared" si="112"/>
        <v>335503</v>
      </c>
      <c r="AA446" s="11"/>
      <c r="AB446" s="11"/>
      <c r="AC446" s="11"/>
      <c r="AD446" s="11">
        <f t="shared" si="113"/>
        <v>5258</v>
      </c>
      <c r="AE446" s="11">
        <f t="shared" si="108"/>
        <v>745</v>
      </c>
      <c r="AF446" s="11">
        <f t="shared" si="109"/>
        <v>5</v>
      </c>
      <c r="AG446" s="11">
        <f t="shared" si="102"/>
        <v>745.14285714285711</v>
      </c>
      <c r="AH446" s="11">
        <f t="shared" si="103"/>
        <v>6.4285714285714288</v>
      </c>
      <c r="AI446" s="6">
        <f t="shared" si="104"/>
        <v>523.15323208877817</v>
      </c>
      <c r="AJ446" s="6">
        <f t="shared" si="110"/>
        <v>10523.153232088778</v>
      </c>
      <c r="AK446" s="6">
        <f t="shared" si="105"/>
        <v>13.570397075136498</v>
      </c>
      <c r="AL446" s="6">
        <f t="shared" si="111"/>
        <v>263.5703970751365</v>
      </c>
      <c r="AM446" s="12">
        <v>354058.24878008309</v>
      </c>
      <c r="AN446" s="6">
        <f t="shared" si="116"/>
        <v>354058.24878008309</v>
      </c>
      <c r="AO446" s="12">
        <v>5178.4334108097728</v>
      </c>
      <c r="AP446" s="6">
        <f t="shared" si="114"/>
        <v>5178.4334108097728</v>
      </c>
      <c r="AQ446" s="30">
        <f t="shared" si="106"/>
        <v>44242</v>
      </c>
      <c r="AR446" s="30">
        <f t="shared" si="117"/>
        <v>44242</v>
      </c>
      <c r="AS446" s="52">
        <v>44402</v>
      </c>
      <c r="AT446" s="30">
        <f t="shared" si="115"/>
        <v>44402</v>
      </c>
    </row>
    <row r="447" spans="1:46">
      <c r="A447">
        <f>Calcs!A497</f>
        <v>474</v>
      </c>
      <c r="B447" s="30">
        <f>Calcs!B497</f>
        <v>44243</v>
      </c>
      <c r="C447" s="6">
        <f>MAX(1,Calcs!AM497)</f>
        <v>10018.525343245699</v>
      </c>
      <c r="D447" s="6">
        <f>MAX(1,Calcs!BA497)</f>
        <v>804.82991884554008</v>
      </c>
      <c r="E447" s="6">
        <f>MAX(1,Calcs!BB497)</f>
        <v>753266.30413259414</v>
      </c>
      <c r="F447" s="6">
        <f>MAX(1,Calcs!AZ497)</f>
        <v>336818.3268929706</v>
      </c>
      <c r="G447" s="6">
        <f t="shared" si="100"/>
        <v>336818.3268929706</v>
      </c>
      <c r="H447" s="6">
        <f>MAX(1,Calcs!AP497)</f>
        <v>8.1003880668104102</v>
      </c>
      <c r="I447" s="6">
        <f>MAX(1,Calcs!AO497)</f>
        <v>5278.7180863519507</v>
      </c>
      <c r="J447" s="6">
        <f t="shared" si="101"/>
        <v>5278.7180863519507</v>
      </c>
      <c r="K447" s="6">
        <f>MAX(1,Calcs!BE497)</f>
        <v>672174.5</v>
      </c>
      <c r="L447" s="6">
        <f>MAX(1,Calcs!BF497)</f>
        <v>178127.49779840891</v>
      </c>
      <c r="M447" s="33">
        <f>Calcs!G497</f>
        <v>1.1499999999999999</v>
      </c>
      <c r="N447" s="180">
        <f>Calcs!BI497</f>
        <v>0.87643101737758178</v>
      </c>
      <c r="O447" s="33">
        <f t="shared" si="107"/>
        <v>1.007895669984219</v>
      </c>
      <c r="P447" s="33"/>
      <c r="Q447" s="33"/>
      <c r="R447" s="33"/>
      <c r="S447" s="30">
        <f t="shared" si="99"/>
        <v>44243</v>
      </c>
      <c r="T447" s="215">
        <v>1247</v>
      </c>
      <c r="U447" s="215">
        <v>8</v>
      </c>
      <c r="V447" s="215">
        <v>1344349</v>
      </c>
      <c r="W447" s="97"/>
      <c r="X447" s="6">
        <f t="shared" si="98"/>
        <v>19859</v>
      </c>
      <c r="Y447" s="6"/>
      <c r="Z447" s="11">
        <f t="shared" si="112"/>
        <v>336750</v>
      </c>
      <c r="AA447" s="11"/>
      <c r="AB447" s="11"/>
      <c r="AC447" s="11"/>
      <c r="AD447" s="11">
        <f t="shared" si="113"/>
        <v>5266</v>
      </c>
      <c r="AE447" s="11">
        <f t="shared" si="108"/>
        <v>1247</v>
      </c>
      <c r="AF447" s="11">
        <f t="shared" si="109"/>
        <v>8</v>
      </c>
      <c r="AG447" s="11">
        <f t="shared" si="102"/>
        <v>764</v>
      </c>
      <c r="AH447" s="11">
        <f t="shared" si="103"/>
        <v>6</v>
      </c>
      <c r="AI447" s="6">
        <f t="shared" si="104"/>
        <v>68.326892970595509</v>
      </c>
      <c r="AJ447" s="6">
        <f t="shared" si="110"/>
        <v>10068.326892970596</v>
      </c>
      <c r="AK447" s="6">
        <f t="shared" si="105"/>
        <v>12.71808635195066</v>
      </c>
      <c r="AL447" s="6">
        <f t="shared" si="111"/>
        <v>262.71808635195066</v>
      </c>
      <c r="AM447" s="12">
        <v>355632.10965101828</v>
      </c>
      <c r="AN447" s="6">
        <f t="shared" si="116"/>
        <v>355632.10965101828</v>
      </c>
      <c r="AO447" s="12">
        <v>5344.0758517005024</v>
      </c>
      <c r="AP447" s="6">
        <f t="shared" si="114"/>
        <v>5344.0758517005024</v>
      </c>
      <c r="AQ447" s="30">
        <f t="shared" si="106"/>
        <v>44243</v>
      </c>
      <c r="AR447" s="30">
        <f t="shared" si="117"/>
        <v>44243</v>
      </c>
      <c r="AS447" s="52">
        <v>44402</v>
      </c>
      <c r="AT447" s="30">
        <f t="shared" si="115"/>
        <v>44402</v>
      </c>
    </row>
    <row r="448" spans="1:46">
      <c r="A448">
        <f>Calcs!A498</f>
        <v>475</v>
      </c>
      <c r="B448" s="30">
        <f>Calcs!B498</f>
        <v>44244</v>
      </c>
      <c r="C448" s="6">
        <f>MAX(1,Calcs!AM498)</f>
        <v>9846.2505212341002</v>
      </c>
      <c r="D448" s="6">
        <f>MAX(1,Calcs!BA498)</f>
        <v>792.62639109252325</v>
      </c>
      <c r="E448" s="6">
        <f>MAX(1,Calcs!BB498)</f>
        <v>754560.11539244477</v>
      </c>
      <c r="F448" s="6">
        <f>MAX(1,Calcs!AZ498)</f>
        <v>337570.5511156437</v>
      </c>
      <c r="G448" s="6">
        <f t="shared" si="100"/>
        <v>337570.5511156437</v>
      </c>
      <c r="H448" s="6">
        <f>MAX(1,Calcs!AP498)</f>
        <v>7.7772673301852979</v>
      </c>
      <c r="I448" s="6">
        <f>MAX(1,Calcs!AO498)</f>
        <v>5285.5766727118034</v>
      </c>
      <c r="J448" s="6">
        <f t="shared" si="101"/>
        <v>5285.5766727118034</v>
      </c>
      <c r="K448" s="6">
        <f>MAX(1,Calcs!BE498)</f>
        <v>691736</v>
      </c>
      <c r="L448" s="6">
        <f>MAX(1,Calcs!BF498)</f>
        <v>192534.52184424078</v>
      </c>
      <c r="M448" s="33">
        <f>Calcs!G498</f>
        <v>1.1499999999999999</v>
      </c>
      <c r="N448" s="180">
        <f>Calcs!BI498</f>
        <v>0.87433689833029549</v>
      </c>
      <c r="O448" s="33">
        <f t="shared" si="107"/>
        <v>1.0054874330798398</v>
      </c>
      <c r="P448" s="33"/>
      <c r="Q448" s="33"/>
      <c r="R448" s="33"/>
      <c r="S448" s="30">
        <f t="shared" si="99"/>
        <v>44244</v>
      </c>
      <c r="T448" s="215">
        <v>961</v>
      </c>
      <c r="U448" s="215">
        <v>4</v>
      </c>
      <c r="V448" s="215">
        <v>1383472</v>
      </c>
      <c r="W448" s="97"/>
      <c r="X448" s="6">
        <f t="shared" si="98"/>
        <v>19561.5</v>
      </c>
      <c r="Y448" s="6"/>
      <c r="Z448" s="11">
        <f t="shared" si="112"/>
        <v>337711</v>
      </c>
      <c r="AA448" s="11"/>
      <c r="AB448" s="11"/>
      <c r="AC448" s="11"/>
      <c r="AD448" s="11">
        <f t="shared" si="113"/>
        <v>5270</v>
      </c>
      <c r="AE448" s="11">
        <f t="shared" si="108"/>
        <v>961</v>
      </c>
      <c r="AF448" s="11">
        <f t="shared" si="109"/>
        <v>4</v>
      </c>
      <c r="AG448" s="11">
        <f t="shared" si="102"/>
        <v>765.28571428571433</v>
      </c>
      <c r="AH448" s="11">
        <f t="shared" si="103"/>
        <v>5.4285714285714288</v>
      </c>
      <c r="AI448" s="6">
        <f t="shared" si="104"/>
        <v>-140.44888435630128</v>
      </c>
      <c r="AJ448" s="6">
        <f t="shared" si="110"/>
        <v>9859.5511156436987</v>
      </c>
      <c r="AK448" s="6">
        <f t="shared" si="105"/>
        <v>15.57667271180344</v>
      </c>
      <c r="AL448" s="6">
        <f t="shared" si="111"/>
        <v>265.57667271180344</v>
      </c>
      <c r="AM448" s="12">
        <v>353248.92549666541</v>
      </c>
      <c r="AN448" s="6">
        <f t="shared" si="116"/>
        <v>353248.92549666541</v>
      </c>
      <c r="AO448" s="12">
        <v>5313.0830227777615</v>
      </c>
      <c r="AP448" s="6">
        <f t="shared" si="114"/>
        <v>5313.0830227777615</v>
      </c>
      <c r="AQ448" s="30">
        <f t="shared" si="106"/>
        <v>44244</v>
      </c>
      <c r="AR448" s="30">
        <f t="shared" si="117"/>
        <v>44244</v>
      </c>
      <c r="AS448" s="52">
        <v>44398</v>
      </c>
      <c r="AT448" s="30">
        <f t="shared" si="115"/>
        <v>44398</v>
      </c>
    </row>
    <row r="449" spans="1:46">
      <c r="A449">
        <f>Calcs!A499</f>
        <v>476</v>
      </c>
      <c r="B449" s="30">
        <f>Calcs!B499</f>
        <v>44245</v>
      </c>
      <c r="C449" s="6">
        <f>MAX(1,Calcs!AM499)</f>
        <v>9713.2078049604115</v>
      </c>
      <c r="D449" s="6">
        <f>MAX(1,Calcs!BA499)</f>
        <v>780.82197147111378</v>
      </c>
      <c r="E449" s="6">
        <f>MAX(1,Calcs!BB499)</f>
        <v>755834.60846831894</v>
      </c>
      <c r="F449" s="6">
        <f>MAX(1,Calcs!AZ499)</f>
        <v>338291.84693278023</v>
      </c>
      <c r="G449" s="6">
        <f t="shared" si="100"/>
        <v>338291.84693278023</v>
      </c>
      <c r="H449" s="6">
        <f>MAX(1,Calcs!AP499)</f>
        <v>7.4653669272975094</v>
      </c>
      <c r="I449" s="6">
        <f>MAX(1,Calcs!AO499)</f>
        <v>5292.1550172332672</v>
      </c>
      <c r="J449" s="6">
        <f t="shared" si="101"/>
        <v>5292.1550172332672</v>
      </c>
      <c r="K449" s="6">
        <f>MAX(1,Calcs!BE499)</f>
        <v>712647.5</v>
      </c>
      <c r="L449" s="6">
        <f>MAX(1,Calcs!BF499)</f>
        <v>209204.5067624278</v>
      </c>
      <c r="M449" s="33">
        <f>Calcs!G499</f>
        <v>1.1499999999999999</v>
      </c>
      <c r="N449" s="180">
        <f>Calcs!BI499</f>
        <v>0.87194337923979148</v>
      </c>
      <c r="O449" s="33">
        <f t="shared" si="107"/>
        <v>1.0027348861257601</v>
      </c>
      <c r="P449" s="33"/>
      <c r="Q449" s="33"/>
      <c r="R449" s="33"/>
      <c r="S449" s="30">
        <f t="shared" si="99"/>
        <v>44245</v>
      </c>
      <c r="T449" s="215">
        <v>862</v>
      </c>
      <c r="U449" s="215">
        <v>5</v>
      </c>
      <c r="V449" s="215">
        <v>1425295</v>
      </c>
      <c r="W449" s="97"/>
      <c r="X449" s="6">
        <f t="shared" ref="X449:X473" si="118">MAX(0,(V449-V448)/2)</f>
        <v>20911.5</v>
      </c>
      <c r="Y449" s="6"/>
      <c r="Z449" s="11">
        <f t="shared" si="112"/>
        <v>338573</v>
      </c>
      <c r="AA449" s="11"/>
      <c r="AB449" s="11"/>
      <c r="AC449" s="11"/>
      <c r="AD449" s="11">
        <f t="shared" si="113"/>
        <v>5275</v>
      </c>
      <c r="AE449" s="11">
        <f t="shared" si="108"/>
        <v>862</v>
      </c>
      <c r="AF449" s="11">
        <f t="shared" si="109"/>
        <v>5</v>
      </c>
      <c r="AG449" s="11">
        <f t="shared" si="102"/>
        <v>752.28571428571433</v>
      </c>
      <c r="AH449" s="11">
        <f t="shared" si="103"/>
        <v>5.2857142857142856</v>
      </c>
      <c r="AI449" s="6">
        <f t="shared" si="104"/>
        <v>-281.15306721976958</v>
      </c>
      <c r="AJ449" s="6">
        <f t="shared" si="110"/>
        <v>9718.8469327802304</v>
      </c>
      <c r="AK449" s="6">
        <f t="shared" si="105"/>
        <v>17.155017233267245</v>
      </c>
      <c r="AL449" s="6">
        <f t="shared" si="111"/>
        <v>267.15501723326724</v>
      </c>
      <c r="AM449" s="12">
        <v>353851.31611512729</v>
      </c>
      <c r="AN449" s="6">
        <f t="shared" si="116"/>
        <v>353851.31611512729</v>
      </c>
      <c r="AO449" s="12">
        <v>5319.1281398990623</v>
      </c>
      <c r="AP449" s="6">
        <f t="shared" si="114"/>
        <v>5319.1281398990623</v>
      </c>
      <c r="AQ449" s="30">
        <f t="shared" si="106"/>
        <v>44245</v>
      </c>
      <c r="AR449" s="30">
        <f t="shared" si="117"/>
        <v>44245</v>
      </c>
      <c r="AS449" s="52">
        <v>44398</v>
      </c>
      <c r="AT449" s="30">
        <f t="shared" si="115"/>
        <v>44398</v>
      </c>
    </row>
    <row r="450" spans="1:46">
      <c r="A450">
        <f>Calcs!A500</f>
        <v>477</v>
      </c>
      <c r="B450" s="30">
        <f>Calcs!B500</f>
        <v>44246</v>
      </c>
      <c r="C450" s="6">
        <f>MAX(1,Calcs!AM500)</f>
        <v>9623.3204564733351</v>
      </c>
      <c r="D450" s="6">
        <f>MAX(1,Calcs!BA500)</f>
        <v>769.3876424729491</v>
      </c>
      <c r="E450" s="6">
        <f>MAX(1,Calcs!BB500)</f>
        <v>757095.27891334298</v>
      </c>
      <c r="F450" s="6">
        <f>MAX(1,Calcs!AZ500)</f>
        <v>338983.71269790048</v>
      </c>
      <c r="G450" s="6">
        <f t="shared" si="100"/>
        <v>338983.71269790048</v>
      </c>
      <c r="H450" s="6">
        <f>MAX(1,Calcs!AP500)</f>
        <v>7.1651803820810267</v>
      </c>
      <c r="I450" s="6">
        <f>MAX(1,Calcs!AO500)</f>
        <v>5298.4631098174723</v>
      </c>
      <c r="J450" s="6">
        <f t="shared" si="101"/>
        <v>5298.4631098174723</v>
      </c>
      <c r="K450" s="6">
        <f>MAX(1,Calcs!BE500)</f>
        <v>728980.5</v>
      </c>
      <c r="L450" s="6">
        <f>MAX(1,Calcs!BF500)</f>
        <v>226466.26913917979</v>
      </c>
      <c r="M450" s="33">
        <f>Calcs!G500</f>
        <v>1.1499999999999999</v>
      </c>
      <c r="N450" s="180">
        <f>Calcs!BI500</f>
        <v>0.86947270946981237</v>
      </c>
      <c r="O450" s="33">
        <f t="shared" si="107"/>
        <v>0.99989361589028414</v>
      </c>
      <c r="P450" s="33"/>
      <c r="Q450" s="33"/>
      <c r="R450" s="33"/>
      <c r="S450" s="30">
        <f t="shared" si="99"/>
        <v>44246</v>
      </c>
      <c r="T450" s="215">
        <v>787</v>
      </c>
      <c r="U450" s="215">
        <v>8</v>
      </c>
      <c r="V450" s="215">
        <v>1457961</v>
      </c>
      <c r="W450" s="97"/>
      <c r="X450" s="6">
        <f t="shared" si="118"/>
        <v>16333</v>
      </c>
      <c r="Y450" s="6"/>
      <c r="Z450" s="11">
        <f t="shared" si="112"/>
        <v>339360</v>
      </c>
      <c r="AA450" s="11"/>
      <c r="AB450" s="11"/>
      <c r="AC450" s="11"/>
      <c r="AD450" s="11">
        <f t="shared" si="113"/>
        <v>5283</v>
      </c>
      <c r="AE450" s="11">
        <f t="shared" si="108"/>
        <v>787</v>
      </c>
      <c r="AF450" s="11">
        <f t="shared" si="109"/>
        <v>8</v>
      </c>
      <c r="AG450" s="11">
        <f t="shared" si="102"/>
        <v>742</v>
      </c>
      <c r="AH450" s="11">
        <f t="shared" si="103"/>
        <v>5.5714285714285712</v>
      </c>
      <c r="AI450" s="6">
        <f t="shared" si="104"/>
        <v>-376.28730209951755</v>
      </c>
      <c r="AJ450" s="6">
        <f t="shared" si="110"/>
        <v>9623.7126979004825</v>
      </c>
      <c r="AK450" s="6">
        <f t="shared" si="105"/>
        <v>15.463109817472287</v>
      </c>
      <c r="AL450" s="6">
        <f t="shared" si="111"/>
        <v>265.46310981747229</v>
      </c>
      <c r="AM450" s="12">
        <v>353750.4135158959</v>
      </c>
      <c r="AN450" s="6">
        <f t="shared" si="116"/>
        <v>353750.4135158959</v>
      </c>
      <c r="AO450" s="12">
        <v>5389.5506480771055</v>
      </c>
      <c r="AP450" s="6">
        <f t="shared" si="114"/>
        <v>5389.5506480771055</v>
      </c>
      <c r="AQ450" s="30">
        <f t="shared" si="106"/>
        <v>44246</v>
      </c>
      <c r="AR450" s="30">
        <f t="shared" si="117"/>
        <v>44246</v>
      </c>
      <c r="AS450" s="52">
        <v>44399</v>
      </c>
      <c r="AT450" s="30">
        <f t="shared" si="115"/>
        <v>44399</v>
      </c>
    </row>
    <row r="451" spans="1:46">
      <c r="A451">
        <f>Calcs!A501</f>
        <v>478</v>
      </c>
      <c r="B451" s="30">
        <f>Calcs!B501</f>
        <v>44247</v>
      </c>
      <c r="C451" s="6">
        <f>MAX(1,Calcs!AM501)</f>
        <v>9580.8349654409849</v>
      </c>
      <c r="D451" s="6">
        <f>MAX(1,Calcs!BA501)</f>
        <v>775.36133577736166</v>
      </c>
      <c r="E451" s="6">
        <f>MAX(1,Calcs!BB501)</f>
        <v>758348.15428893978</v>
      </c>
      <c r="F451" s="6">
        <f>MAX(1,Calcs!AZ501)</f>
        <v>339767.12924915936</v>
      </c>
      <c r="G451" s="6">
        <f t="shared" si="100"/>
        <v>339767.12924915936</v>
      </c>
      <c r="H451" s="6">
        <f>MAX(1,Calcs!AP501)</f>
        <v>6.8763830068493395</v>
      </c>
      <c r="I451" s="6">
        <f>MAX(1,Calcs!AO501)</f>
        <v>5304.5117508328767</v>
      </c>
      <c r="J451" s="6">
        <f t="shared" si="101"/>
        <v>5304.5117508328767</v>
      </c>
      <c r="K451" s="6">
        <f>MAX(1,Calcs!BE501)</f>
        <v>744653.5</v>
      </c>
      <c r="L451" s="6">
        <f>MAX(1,Calcs!BF501)</f>
        <v>241897.5791891304</v>
      </c>
      <c r="M451" s="33">
        <f>Calcs!G501</f>
        <v>1.1499999999999999</v>
      </c>
      <c r="N451" s="180">
        <f>Calcs!BI501</f>
        <v>0.86724727865365625</v>
      </c>
      <c r="O451" s="33">
        <f t="shared" si="107"/>
        <v>0.99733437045170459</v>
      </c>
      <c r="P451" s="33"/>
      <c r="Q451" s="33"/>
      <c r="R451" s="33"/>
      <c r="S451" s="30">
        <f t="shared" si="99"/>
        <v>44247</v>
      </c>
      <c r="T451" s="215">
        <v>584</v>
      </c>
      <c r="U451" s="215">
        <v>6</v>
      </c>
      <c r="V451" s="215">
        <v>1489307</v>
      </c>
      <c r="W451" s="97"/>
      <c r="X451" s="6">
        <f t="shared" si="118"/>
        <v>15673</v>
      </c>
      <c r="Y451" s="6"/>
      <c r="Z451" s="11">
        <f t="shared" si="112"/>
        <v>339944</v>
      </c>
      <c r="AA451" s="11"/>
      <c r="AB451" s="11"/>
      <c r="AC451" s="11"/>
      <c r="AD451" s="11">
        <f t="shared" si="113"/>
        <v>5289</v>
      </c>
      <c r="AE451" s="11">
        <f t="shared" si="108"/>
        <v>584</v>
      </c>
      <c r="AF451" s="11">
        <f t="shared" si="109"/>
        <v>6</v>
      </c>
      <c r="AG451" s="11">
        <f t="shared" si="102"/>
        <v>783.42857142857144</v>
      </c>
      <c r="AH451" s="11">
        <f t="shared" si="103"/>
        <v>5.5714285714285712</v>
      </c>
      <c r="AI451" s="6">
        <f t="shared" si="104"/>
        <v>-176.8707508406369</v>
      </c>
      <c r="AJ451" s="6">
        <f t="shared" si="110"/>
        <v>9823.1292491593631</v>
      </c>
      <c r="AK451" s="6">
        <f t="shared" si="105"/>
        <v>15.511750832876714</v>
      </c>
      <c r="AL451" s="6">
        <f t="shared" si="111"/>
        <v>265.51175083287671</v>
      </c>
      <c r="AM451" s="12">
        <v>356120.34400032368</v>
      </c>
      <c r="AN451" s="6">
        <f t="shared" si="116"/>
        <v>356120.34400032368</v>
      </c>
      <c r="AO451" s="12">
        <v>5423.4054091023127</v>
      </c>
      <c r="AP451" s="6">
        <f t="shared" si="114"/>
        <v>5423.4054091023127</v>
      </c>
      <c r="AQ451" s="30">
        <f t="shared" si="106"/>
        <v>44247</v>
      </c>
      <c r="AR451" s="30">
        <f t="shared" si="117"/>
        <v>44247</v>
      </c>
      <c r="AS451" s="52">
        <v>44397</v>
      </c>
      <c r="AT451" s="30">
        <f t="shared" si="115"/>
        <v>44397</v>
      </c>
    </row>
    <row r="452" spans="1:46">
      <c r="A452">
        <f>Calcs!A502</f>
        <v>479</v>
      </c>
      <c r="B452" s="30">
        <f>Calcs!B502</f>
        <v>44248</v>
      </c>
      <c r="C452" s="6">
        <f>MAX(1,Calcs!AM502)</f>
        <v>9590.4869391663924</v>
      </c>
      <c r="D452" s="6">
        <f>MAX(1,Calcs!BA502)</f>
        <v>762.21505297160809</v>
      </c>
      <c r="E452" s="6">
        <f>MAX(1,Calcs!BB502)</f>
        <v>759599.83837402193</v>
      </c>
      <c r="F452" s="6">
        <f>MAX(1,Calcs!AZ502)</f>
        <v>340535.78008950542</v>
      </c>
      <c r="G452" s="6">
        <f t="shared" si="100"/>
        <v>340535.78008950542</v>
      </c>
      <c r="H452" s="6">
        <f>MAX(1,Calcs!AP502)</f>
        <v>6.5982716709151124</v>
      </c>
      <c r="I452" s="6">
        <f>MAX(1,Calcs!AO502)</f>
        <v>5310.3136047793996</v>
      </c>
      <c r="J452" s="6">
        <f t="shared" si="101"/>
        <v>5310.3136047793996</v>
      </c>
      <c r="K452" s="6">
        <f>MAX(1,Calcs!BE502)</f>
        <v>752466</v>
      </c>
      <c r="L452" s="6">
        <f>MAX(1,Calcs!BF502)</f>
        <v>250656.72686385459</v>
      </c>
      <c r="M452" s="33">
        <f>Calcs!G502</f>
        <v>1.1499999999999999</v>
      </c>
      <c r="N452" s="180">
        <f>Calcs!BI502</f>
        <v>0.8659122266986804</v>
      </c>
      <c r="O452" s="33">
        <f t="shared" si="107"/>
        <v>0.99579906070348234</v>
      </c>
      <c r="P452" s="33"/>
      <c r="Q452" s="33"/>
      <c r="R452" s="33"/>
      <c r="S452" s="30">
        <f t="shared" si="99"/>
        <v>44248</v>
      </c>
      <c r="T452" s="215">
        <v>437</v>
      </c>
      <c r="U452" s="215">
        <v>6</v>
      </c>
      <c r="V452" s="215">
        <v>1504932</v>
      </c>
      <c r="W452" s="97"/>
      <c r="X452" s="6">
        <f t="shared" si="118"/>
        <v>7812.5</v>
      </c>
      <c r="Y452" s="6"/>
      <c r="Z452" s="11">
        <f t="shared" si="112"/>
        <v>340381</v>
      </c>
      <c r="AA452" s="11"/>
      <c r="AB452" s="11"/>
      <c r="AC452" s="11"/>
      <c r="AD452" s="11">
        <f t="shared" si="113"/>
        <v>5295</v>
      </c>
      <c r="AE452" s="11">
        <f t="shared" si="108"/>
        <v>437</v>
      </c>
      <c r="AF452" s="11">
        <f t="shared" si="109"/>
        <v>6</v>
      </c>
      <c r="AG452" s="11">
        <f t="shared" si="102"/>
        <v>803.28571428571433</v>
      </c>
      <c r="AH452" s="11">
        <f t="shared" si="103"/>
        <v>6</v>
      </c>
      <c r="AI452" s="6">
        <f t="shared" si="104"/>
        <v>154.78008950542426</v>
      </c>
      <c r="AJ452" s="6">
        <f t="shared" si="110"/>
        <v>10154.780089505424</v>
      </c>
      <c r="AK452" s="6">
        <f t="shared" si="105"/>
        <v>15.313604779399611</v>
      </c>
      <c r="AL452" s="6">
        <f t="shared" si="111"/>
        <v>265.31360477939961</v>
      </c>
      <c r="AM452" s="12">
        <v>351920.28432040079</v>
      </c>
      <c r="AN452" s="6">
        <f t="shared" si="116"/>
        <v>351920.28432040079</v>
      </c>
      <c r="AO452" s="12">
        <v>5438.885821738565</v>
      </c>
      <c r="AP452" s="6">
        <f t="shared" si="114"/>
        <v>5438.885821738565</v>
      </c>
      <c r="AQ452" s="30">
        <f t="shared" si="106"/>
        <v>44248</v>
      </c>
      <c r="AR452" s="30">
        <f t="shared" si="117"/>
        <v>44248</v>
      </c>
      <c r="AS452" s="52">
        <v>44397</v>
      </c>
      <c r="AT452" s="30">
        <f t="shared" si="115"/>
        <v>44397</v>
      </c>
    </row>
    <row r="453" spans="1:46">
      <c r="A453">
        <f>Calcs!A503</f>
        <v>480</v>
      </c>
      <c r="B453" s="30">
        <f>Calcs!B503</f>
        <v>44249</v>
      </c>
      <c r="C453" s="6">
        <f>MAX(1,Calcs!AM503)</f>
        <v>9656.2079174453866</v>
      </c>
      <c r="D453" s="6">
        <f>MAX(1,Calcs!BA503)</f>
        <v>752.35183117880456</v>
      </c>
      <c r="E453" s="6">
        <f>MAX(1,Calcs!BB503)</f>
        <v>760857.56967753172</v>
      </c>
      <c r="F453" s="6">
        <f>MAX(1,Calcs!AZ503)</f>
        <v>341292.61605034041</v>
      </c>
      <c r="G453" s="6">
        <f t="shared" si="100"/>
        <v>341292.61605034041</v>
      </c>
      <c r="H453" s="6">
        <f>MAX(1,Calcs!AP503)</f>
        <v>6.4762692406249176</v>
      </c>
      <c r="I453" s="6">
        <f>MAX(1,Calcs!AO503)</f>
        <v>5316.9042817595109</v>
      </c>
      <c r="J453" s="6">
        <f t="shared" si="101"/>
        <v>5316.9042817595109</v>
      </c>
      <c r="K453" s="6">
        <f>MAX(1,Calcs!BE503)</f>
        <v>761881.5</v>
      </c>
      <c r="L453" s="6">
        <f>MAX(1,Calcs!BF503)</f>
        <v>262804.25591883581</v>
      </c>
      <c r="M453" s="33">
        <f>Calcs!G503</f>
        <v>1.1499999999999999</v>
      </c>
      <c r="N453" s="180">
        <f>Calcs!BI503</f>
        <v>0.86412435211618244</v>
      </c>
      <c r="O453" s="33">
        <f t="shared" si="107"/>
        <v>0.99374300493360967</v>
      </c>
      <c r="P453" s="33"/>
      <c r="Q453" s="33"/>
      <c r="R453" s="33"/>
      <c r="S453" s="30">
        <f t="shared" si="99"/>
        <v>44249</v>
      </c>
      <c r="T453" s="215">
        <v>917</v>
      </c>
      <c r="U453" s="215">
        <v>6</v>
      </c>
      <c r="V453" s="215">
        <v>1523763</v>
      </c>
      <c r="W453" s="97"/>
      <c r="X453" s="6">
        <f t="shared" si="118"/>
        <v>9415.5</v>
      </c>
      <c r="Y453" s="6"/>
      <c r="Z453" s="11">
        <f t="shared" si="112"/>
        <v>341298</v>
      </c>
      <c r="AA453" s="11"/>
      <c r="AB453" s="11"/>
      <c r="AC453" s="11"/>
      <c r="AD453" s="11">
        <f t="shared" si="113"/>
        <v>5301</v>
      </c>
      <c r="AE453" s="11">
        <f t="shared" si="108"/>
        <v>917</v>
      </c>
      <c r="AF453" s="11">
        <f t="shared" si="109"/>
        <v>6</v>
      </c>
      <c r="AG453" s="11">
        <f t="shared" si="102"/>
        <v>827.85714285714289</v>
      </c>
      <c r="AH453" s="11">
        <f t="shared" si="103"/>
        <v>6.1428571428571432</v>
      </c>
      <c r="AI453" s="6">
        <f t="shared" si="104"/>
        <v>-5.3839496595901437</v>
      </c>
      <c r="AJ453" s="6">
        <f t="shared" si="110"/>
        <v>9994.6160503404099</v>
      </c>
      <c r="AK453" s="6">
        <f t="shared" si="105"/>
        <v>15.904281759510923</v>
      </c>
      <c r="AL453" s="6">
        <f t="shared" si="111"/>
        <v>265.90428175951092</v>
      </c>
      <c r="AM453" s="12">
        <v>351920.28432040079</v>
      </c>
      <c r="AN453" s="6">
        <f t="shared" si="116"/>
        <v>351920.28432040079</v>
      </c>
      <c r="AO453" s="12">
        <v>5438.885821738565</v>
      </c>
      <c r="AP453" s="6">
        <f t="shared" si="114"/>
        <v>5438.885821738565</v>
      </c>
      <c r="AQ453" s="30">
        <f t="shared" si="106"/>
        <v>44249</v>
      </c>
      <c r="AR453" s="30">
        <f t="shared" si="117"/>
        <v>44249</v>
      </c>
      <c r="AS453" s="52">
        <v>44393</v>
      </c>
      <c r="AT453" s="30">
        <f t="shared" si="115"/>
        <v>44393</v>
      </c>
    </row>
    <row r="454" spans="1:46">
      <c r="A454">
        <f>Calcs!A504</f>
        <v>481</v>
      </c>
      <c r="B454" s="30">
        <f>Calcs!B504</f>
        <v>44250</v>
      </c>
      <c r="C454" s="6">
        <f>MAX(1,Calcs!AM504)</f>
        <v>9585.9717901091517</v>
      </c>
      <c r="D454" s="6">
        <f>MAX(1,Calcs!BA504)</f>
        <v>746.39379422013212</v>
      </c>
      <c r="E454" s="6">
        <f>MAX(1,Calcs!BB504)</f>
        <v>762128.1392542118</v>
      </c>
      <c r="F454" s="6">
        <f>MAX(1,Calcs!AZ504)</f>
        <v>342043.08345251152</v>
      </c>
      <c r="G454" s="6">
        <f t="shared" si="100"/>
        <v>342043.08345251152</v>
      </c>
      <c r="H454" s="6">
        <f>MAX(1,Calcs!AP504)</f>
        <v>6.3793216724018622</v>
      </c>
      <c r="I454" s="6">
        <f>MAX(1,Calcs!AO504)</f>
        <v>5323.3733380587637</v>
      </c>
      <c r="J454" s="6">
        <f t="shared" si="101"/>
        <v>5323.3733380587637</v>
      </c>
      <c r="K454" s="6">
        <f>MAX(1,Calcs!BE504)</f>
        <v>783767.5</v>
      </c>
      <c r="L454" s="6">
        <f>MAX(1,Calcs!BF504)</f>
        <v>279718.50276217196</v>
      </c>
      <c r="M454" s="33">
        <f>Calcs!G504</f>
        <v>1.1499999999999999</v>
      </c>
      <c r="N454" s="180">
        <f>Calcs!BI504</f>
        <v>0.86169873360633764</v>
      </c>
      <c r="O454" s="33">
        <f t="shared" si="107"/>
        <v>0.99095354364728816</v>
      </c>
      <c r="P454" s="33"/>
      <c r="Q454" s="33"/>
      <c r="R454" s="33"/>
      <c r="S454" s="30">
        <f t="shared" ref="S454:S517" si="119">S453+1</f>
        <v>44250</v>
      </c>
      <c r="T454" s="215">
        <v>914</v>
      </c>
      <c r="U454" s="215">
        <v>5</v>
      </c>
      <c r="V454" s="215">
        <v>1567535</v>
      </c>
      <c r="W454" s="97"/>
      <c r="X454" s="6">
        <f t="shared" si="118"/>
        <v>21886</v>
      </c>
      <c r="Y454" s="6"/>
      <c r="Z454" s="11">
        <f t="shared" si="112"/>
        <v>342212</v>
      </c>
      <c r="AA454" s="11"/>
      <c r="AB454" s="11"/>
      <c r="AC454" s="11"/>
      <c r="AD454" s="11">
        <f t="shared" si="113"/>
        <v>5306</v>
      </c>
      <c r="AE454" s="11">
        <f t="shared" si="108"/>
        <v>914</v>
      </c>
      <c r="AF454" s="11">
        <f t="shared" si="109"/>
        <v>5</v>
      </c>
      <c r="AG454" s="11">
        <f t="shared" si="102"/>
        <v>780.28571428571433</v>
      </c>
      <c r="AH454" s="11">
        <f t="shared" si="103"/>
        <v>5.7142857142857144</v>
      </c>
      <c r="AI454" s="6">
        <f t="shared" si="104"/>
        <v>-168.91654748847941</v>
      </c>
      <c r="AJ454" s="6">
        <f t="shared" si="110"/>
        <v>9831.0834525115206</v>
      </c>
      <c r="AK454" s="6">
        <f t="shared" si="105"/>
        <v>17.373338058763693</v>
      </c>
      <c r="AL454" s="6">
        <f t="shared" si="111"/>
        <v>267.37333805876369</v>
      </c>
      <c r="AM454" s="12">
        <v>352113.06774056063</v>
      </c>
      <c r="AN454" s="6">
        <f t="shared" si="116"/>
        <v>352113.06774056063</v>
      </c>
      <c r="AO454" s="12">
        <v>5492.1462088594371</v>
      </c>
      <c r="AP454" s="6">
        <f t="shared" si="114"/>
        <v>5492.1462088594371</v>
      </c>
      <c r="AQ454" s="30">
        <f t="shared" si="106"/>
        <v>44250</v>
      </c>
      <c r="AR454" s="30">
        <f t="shared" si="117"/>
        <v>44250</v>
      </c>
      <c r="AS454" s="52">
        <v>44393</v>
      </c>
      <c r="AT454" s="30">
        <f t="shared" si="115"/>
        <v>44393</v>
      </c>
    </row>
    <row r="455" spans="1:46">
      <c r="A455">
        <f>Calcs!A505</f>
        <v>482</v>
      </c>
      <c r="B455" s="30">
        <f>Calcs!B505</f>
        <v>44251</v>
      </c>
      <c r="C455" s="6">
        <f>MAX(1,Calcs!AM505)</f>
        <v>9534.9130064810979</v>
      </c>
      <c r="D455" s="6">
        <f>MAX(1,Calcs!BA505)</f>
        <v>745.45495968896591</v>
      </c>
      <c r="E455" s="6">
        <f>MAX(1,Calcs!BB505)</f>
        <v>763391.89508708392</v>
      </c>
      <c r="F455" s="6">
        <f>MAX(1,Calcs!AZ505)</f>
        <v>342788.73583346646</v>
      </c>
      <c r="G455" s="6">
        <f t="shared" si="100"/>
        <v>342788.73583346646</v>
      </c>
      <c r="H455" s="6">
        <f>MAX(1,Calcs!AP505)</f>
        <v>6.309875818047268</v>
      </c>
      <c r="I455" s="6">
        <f>MAX(1,Calcs!AO505)</f>
        <v>5329.7458034381343</v>
      </c>
      <c r="J455" s="6">
        <f t="shared" si="101"/>
        <v>5329.7458034381343</v>
      </c>
      <c r="K455" s="6">
        <f>MAX(1,Calcs!BE505)</f>
        <v>811449.5</v>
      </c>
      <c r="L455" s="6">
        <f>MAX(1,Calcs!BF505)</f>
        <v>296085.11993703904</v>
      </c>
      <c r="M455" s="33">
        <f>Calcs!G505</f>
        <v>1.1499999999999999</v>
      </c>
      <c r="N455" s="180">
        <f>Calcs!BI505</f>
        <v>0.85934707819461043</v>
      </c>
      <c r="O455" s="33">
        <f t="shared" si="107"/>
        <v>0.98824913992380192</v>
      </c>
      <c r="P455" s="33"/>
      <c r="Q455" s="33"/>
      <c r="R455" s="33"/>
      <c r="S455" s="30">
        <f t="shared" si="119"/>
        <v>44251</v>
      </c>
      <c r="T455" s="215">
        <v>843</v>
      </c>
      <c r="U455" s="215">
        <v>10</v>
      </c>
      <c r="V455" s="215">
        <v>1622899</v>
      </c>
      <c r="W455" s="97"/>
      <c r="X455" s="6">
        <f t="shared" si="118"/>
        <v>27682</v>
      </c>
      <c r="Y455" s="6"/>
      <c r="Z455" s="11">
        <f t="shared" si="112"/>
        <v>343055</v>
      </c>
      <c r="AA455" s="11"/>
      <c r="AB455" s="11"/>
      <c r="AC455" s="11"/>
      <c r="AD455" s="11">
        <f t="shared" si="113"/>
        <v>5316</v>
      </c>
      <c r="AE455" s="11">
        <f t="shared" si="108"/>
        <v>843</v>
      </c>
      <c r="AF455" s="11">
        <f t="shared" si="109"/>
        <v>10</v>
      </c>
      <c r="AG455" s="11">
        <f t="shared" si="102"/>
        <v>763.42857142857144</v>
      </c>
      <c r="AH455" s="11">
        <f t="shared" si="103"/>
        <v>6.5714285714285712</v>
      </c>
      <c r="AI455" s="6">
        <f t="shared" si="104"/>
        <v>-266.26416653353954</v>
      </c>
      <c r="AJ455" s="6">
        <f t="shared" si="110"/>
        <v>9733.7358334664605</v>
      </c>
      <c r="AK455" s="6">
        <f t="shared" si="105"/>
        <v>13.745803438134317</v>
      </c>
      <c r="AL455" s="6">
        <f t="shared" si="111"/>
        <v>263.74580343813432</v>
      </c>
      <c r="AM455" s="12">
        <v>358105.96260477358</v>
      </c>
      <c r="AN455" s="6">
        <f t="shared" si="116"/>
        <v>358105.96260477358</v>
      </c>
      <c r="AO455" s="12">
        <v>5555.9957417853138</v>
      </c>
      <c r="AP455" s="6">
        <f t="shared" si="114"/>
        <v>5555.9957417853138</v>
      </c>
      <c r="AQ455" s="30">
        <f t="shared" si="106"/>
        <v>44251</v>
      </c>
      <c r="AR455" s="30">
        <f t="shared" si="117"/>
        <v>44251</v>
      </c>
      <c r="AS455" s="52">
        <v>44393</v>
      </c>
      <c r="AT455" s="30">
        <f t="shared" si="115"/>
        <v>44393</v>
      </c>
    </row>
    <row r="456" spans="1:46">
      <c r="A456">
        <f>Calcs!A506</f>
        <v>483</v>
      </c>
      <c r="B456" s="30">
        <f>Calcs!B506</f>
        <v>44252</v>
      </c>
      <c r="C456" s="6">
        <f>MAX(1,Calcs!AM506)</f>
        <v>9492.2292458352513</v>
      </c>
      <c r="D456" s="6">
        <f>MAX(1,Calcs!BA506)</f>
        <v>748.8052759419412</v>
      </c>
      <c r="E456" s="6">
        <f>MAX(1,Calcs!BB506)</f>
        <v>764642.87105211592</v>
      </c>
      <c r="F456" s="6">
        <f>MAX(1,Calcs!AZ506)</f>
        <v>343533.48386437382</v>
      </c>
      <c r="G456" s="6">
        <f t="shared" si="100"/>
        <v>343533.48386437382</v>
      </c>
      <c r="H456" s="6">
        <f>MAX(1,Calcs!AP506)</f>
        <v>6.2705912042838463</v>
      </c>
      <c r="I456" s="6">
        <f>MAX(1,Calcs!AO506)</f>
        <v>5336.0491556632542</v>
      </c>
      <c r="J456" s="6">
        <f t="shared" si="101"/>
        <v>5336.0491556632542</v>
      </c>
      <c r="K456" s="6">
        <f>MAX(1,Calcs!BE506)</f>
        <v>845260</v>
      </c>
      <c r="L456" s="6">
        <f>MAX(1,Calcs!BF506)</f>
        <v>312401.31895342644</v>
      </c>
      <c r="M456" s="33">
        <f>Calcs!G506</f>
        <v>1.1499999999999999</v>
      </c>
      <c r="N456" s="180">
        <f>Calcs!BI506</f>
        <v>0.85700384328384127</v>
      </c>
      <c r="O456" s="33">
        <f t="shared" si="107"/>
        <v>0.98555441977641733</v>
      </c>
      <c r="P456" s="33"/>
      <c r="Q456" s="33"/>
      <c r="R456" s="33"/>
      <c r="S456" s="30">
        <f t="shared" si="119"/>
        <v>44252</v>
      </c>
      <c r="T456" s="215">
        <v>847</v>
      </c>
      <c r="U456" s="215">
        <v>7</v>
      </c>
      <c r="V456" s="215">
        <v>1690520</v>
      </c>
      <c r="W456" s="97"/>
      <c r="X456" s="6">
        <f t="shared" si="118"/>
        <v>33810.5</v>
      </c>
      <c r="Y456" s="6"/>
      <c r="Z456" s="11">
        <f t="shared" si="112"/>
        <v>343902</v>
      </c>
      <c r="AA456" s="11"/>
      <c r="AB456" s="11"/>
      <c r="AC456" s="11"/>
      <c r="AD456" s="11">
        <f t="shared" si="113"/>
        <v>5323</v>
      </c>
      <c r="AE456" s="11">
        <f t="shared" si="108"/>
        <v>847</v>
      </c>
      <c r="AF456" s="11">
        <f t="shared" si="109"/>
        <v>7</v>
      </c>
      <c r="AG456" s="11">
        <f t="shared" si="102"/>
        <v>761.28571428571433</v>
      </c>
      <c r="AH456" s="11">
        <f t="shared" si="103"/>
        <v>6.8571428571428568</v>
      </c>
      <c r="AI456" s="6">
        <f t="shared" si="104"/>
        <v>-368.51613562618149</v>
      </c>
      <c r="AJ456" s="6">
        <f t="shared" si="110"/>
        <v>9631.4838643738185</v>
      </c>
      <c r="AK456" s="6">
        <f t="shared" si="105"/>
        <v>13.049155663254169</v>
      </c>
      <c r="AL456" s="6">
        <f t="shared" si="111"/>
        <v>263.04915566325417</v>
      </c>
      <c r="AM456" s="12">
        <v>357993.06184906786</v>
      </c>
      <c r="AN456" s="6">
        <f t="shared" si="116"/>
        <v>357993.06184906786</v>
      </c>
      <c r="AO456" s="12">
        <v>5554.7928739443532</v>
      </c>
      <c r="AP456" s="6">
        <f t="shared" si="114"/>
        <v>5554.7928739443532</v>
      </c>
      <c r="AQ456" s="30">
        <f t="shared" si="106"/>
        <v>44252</v>
      </c>
      <c r="AR456" s="30">
        <f t="shared" si="117"/>
        <v>44252</v>
      </c>
      <c r="AS456" s="52">
        <v>44397</v>
      </c>
      <c r="AT456" s="30">
        <f t="shared" si="115"/>
        <v>44397</v>
      </c>
    </row>
    <row r="457" spans="1:46">
      <c r="A457">
        <f>Calcs!A507</f>
        <v>484</v>
      </c>
      <c r="B457" s="30">
        <f>Calcs!B507</f>
        <v>44253</v>
      </c>
      <c r="C457" s="6">
        <f>MAX(1,Calcs!AM507)</f>
        <v>9460.0346371603337</v>
      </c>
      <c r="D457" s="6">
        <f>MAX(1,Calcs!BA507)</f>
        <v>756.84306978989787</v>
      </c>
      <c r="E457" s="6">
        <f>MAX(1,Calcs!BB507)</f>
        <v>765888.51597893378</v>
      </c>
      <c r="F457" s="6">
        <f>MAX(1,Calcs!AZ507)</f>
        <v>344281.61418642977</v>
      </c>
      <c r="G457" s="6">
        <f t="shared" si="100"/>
        <v>344281.61418642977</v>
      </c>
      <c r="H457" s="6">
        <f>MAX(1,Calcs!AP507)</f>
        <v>6.2643461033951882</v>
      </c>
      <c r="I457" s="6">
        <f>MAX(1,Calcs!AO507)</f>
        <v>5342.3135325412386</v>
      </c>
      <c r="J457" s="6">
        <f t="shared" si="101"/>
        <v>5342.3135325412386</v>
      </c>
      <c r="K457" s="6">
        <f>MAX(1,Calcs!BE507)</f>
        <v>880498</v>
      </c>
      <c r="L457" s="6">
        <f>MAX(1,Calcs!BF507)</f>
        <v>329120.6044894777</v>
      </c>
      <c r="M457" s="33">
        <f>Calcs!G507</f>
        <v>1.1499999999999999</v>
      </c>
      <c r="N457" s="180">
        <f>Calcs!BI507</f>
        <v>0.85460752811920904</v>
      </c>
      <c r="O457" s="33">
        <f t="shared" si="107"/>
        <v>0.98279865733709026</v>
      </c>
      <c r="P457" s="33"/>
      <c r="Q457" s="33"/>
      <c r="R457" s="33"/>
      <c r="S457" s="30">
        <f t="shared" si="119"/>
        <v>44253</v>
      </c>
      <c r="T457" s="215">
        <v>734</v>
      </c>
      <c r="U457" s="215">
        <v>4</v>
      </c>
      <c r="V457" s="215">
        <v>1760996</v>
      </c>
      <c r="W457" s="97"/>
      <c r="X457" s="6">
        <f t="shared" si="118"/>
        <v>35238</v>
      </c>
      <c r="Y457" s="6"/>
      <c r="Z457" s="11">
        <f t="shared" si="112"/>
        <v>344636</v>
      </c>
      <c r="AA457" s="11"/>
      <c r="AB457" s="11"/>
      <c r="AC457" s="11"/>
      <c r="AD457" s="11">
        <f t="shared" si="113"/>
        <v>5327</v>
      </c>
      <c r="AE457" s="11">
        <f t="shared" si="108"/>
        <v>734</v>
      </c>
      <c r="AF457" s="11">
        <f t="shared" si="109"/>
        <v>4</v>
      </c>
      <c r="AG457" s="11">
        <f t="shared" si="102"/>
        <v>753.71428571428567</v>
      </c>
      <c r="AH457" s="11">
        <f t="shared" si="103"/>
        <v>6.2857142857142856</v>
      </c>
      <c r="AI457" s="6">
        <f t="shared" si="104"/>
        <v>-354.38581357023213</v>
      </c>
      <c r="AJ457" s="6">
        <f t="shared" si="110"/>
        <v>9645.6141864297679</v>
      </c>
      <c r="AK457" s="6">
        <f t="shared" si="105"/>
        <v>15.313532541238601</v>
      </c>
      <c r="AL457" s="6">
        <f t="shared" si="111"/>
        <v>265.3135325412386</v>
      </c>
      <c r="AM457" s="12">
        <v>357993.06184906786</v>
      </c>
      <c r="AN457" s="6">
        <f t="shared" si="116"/>
        <v>357993.06184906786</v>
      </c>
      <c r="AO457" s="12">
        <v>5554.7928739443532</v>
      </c>
      <c r="AP457" s="6">
        <f t="shared" si="114"/>
        <v>5554.7928739443532</v>
      </c>
      <c r="AQ457" s="30">
        <f t="shared" si="106"/>
        <v>44253</v>
      </c>
      <c r="AR457" s="30">
        <f t="shared" si="117"/>
        <v>44253</v>
      </c>
      <c r="AS457" s="52">
        <v>44396</v>
      </c>
      <c r="AT457" s="30">
        <f t="shared" si="115"/>
        <v>44396</v>
      </c>
    </row>
    <row r="458" spans="1:46">
      <c r="A458">
        <f>Calcs!A508</f>
        <v>485</v>
      </c>
      <c r="B458" s="30">
        <f>Calcs!B508</f>
        <v>44254</v>
      </c>
      <c r="C458" s="6">
        <f>MAX(1,Calcs!AM508)</f>
        <v>9433.6090808859699</v>
      </c>
      <c r="D458" s="6">
        <f>MAX(1,Calcs!BA508)</f>
        <v>752.86123201543728</v>
      </c>
      <c r="E458" s="6">
        <f>MAX(1,Calcs!BB508)</f>
        <v>767129.97499246278</v>
      </c>
      <c r="F458" s="6">
        <f>MAX(1,Calcs!AZ508)</f>
        <v>345037.15787326742</v>
      </c>
      <c r="G458" s="6">
        <f t="shared" si="100"/>
        <v>345037.15787326742</v>
      </c>
      <c r="H458" s="6">
        <f>MAX(1,Calcs!AP508)</f>
        <v>6.2943145905389555</v>
      </c>
      <c r="I458" s="6">
        <f>MAX(1,Calcs!AO508)</f>
        <v>5348.5719529666494</v>
      </c>
      <c r="J458" s="6">
        <f t="shared" si="101"/>
        <v>5348.5719529666494</v>
      </c>
      <c r="K458" s="6">
        <f>MAX(1,Calcs!BE508)</f>
        <v>915218.5</v>
      </c>
      <c r="L458" s="6">
        <f>MAX(1,Calcs!BF508)</f>
        <v>344002.41637400875</v>
      </c>
      <c r="M458" s="33">
        <f>Calcs!G508</f>
        <v>1.1499999999999999</v>
      </c>
      <c r="N458" s="180">
        <f>Calcs!BI508</f>
        <v>0.85245693812051571</v>
      </c>
      <c r="O458" s="33">
        <f t="shared" si="107"/>
        <v>0.980325478838593</v>
      </c>
      <c r="P458" s="33"/>
      <c r="Q458" s="33"/>
      <c r="R458" s="33"/>
      <c r="S458" s="30">
        <f t="shared" si="119"/>
        <v>44254</v>
      </c>
      <c r="T458" s="215">
        <v>495</v>
      </c>
      <c r="U458" s="215">
        <v>6</v>
      </c>
      <c r="V458" s="215">
        <v>1830437</v>
      </c>
      <c r="W458" s="97"/>
      <c r="X458" s="6">
        <f t="shared" si="118"/>
        <v>34720.5</v>
      </c>
      <c r="Y458" s="6"/>
      <c r="Z458" s="11">
        <f t="shared" si="112"/>
        <v>345131</v>
      </c>
      <c r="AA458" s="11"/>
      <c r="AB458" s="11"/>
      <c r="AC458" s="11"/>
      <c r="AD458" s="11">
        <f t="shared" si="113"/>
        <v>5333</v>
      </c>
      <c r="AE458" s="11">
        <f t="shared" si="108"/>
        <v>495</v>
      </c>
      <c r="AF458" s="11">
        <f t="shared" si="109"/>
        <v>6</v>
      </c>
      <c r="AG458" s="11">
        <f t="shared" si="102"/>
        <v>741</v>
      </c>
      <c r="AH458" s="11">
        <f t="shared" si="103"/>
        <v>6.2857142857142856</v>
      </c>
      <c r="AI458" s="6">
        <f t="shared" si="104"/>
        <v>-93.842126732575707</v>
      </c>
      <c r="AJ458" s="6">
        <f t="shared" si="110"/>
        <v>9906.1578732674243</v>
      </c>
      <c r="AK458" s="6">
        <f t="shared" si="105"/>
        <v>15.571952966649405</v>
      </c>
      <c r="AL458" s="6">
        <f t="shared" si="111"/>
        <v>265.57195296664941</v>
      </c>
      <c r="AM458" s="12">
        <v>357993.06184906786</v>
      </c>
      <c r="AN458" s="6">
        <f t="shared" si="116"/>
        <v>357993.06184906786</v>
      </c>
      <c r="AO458" s="12">
        <v>5554.7928739443532</v>
      </c>
      <c r="AP458" s="6">
        <f t="shared" si="114"/>
        <v>5554.7928739443532</v>
      </c>
      <c r="AQ458" s="30">
        <f t="shared" si="106"/>
        <v>44254</v>
      </c>
      <c r="AR458" s="30">
        <f t="shared" si="117"/>
        <v>44254</v>
      </c>
      <c r="AS458" s="52">
        <v>44396</v>
      </c>
      <c r="AT458" s="30">
        <f t="shared" si="115"/>
        <v>44396</v>
      </c>
    </row>
    <row r="459" spans="1:46">
      <c r="A459">
        <f>Calcs!A509</f>
        <v>486</v>
      </c>
      <c r="B459" s="30">
        <f>Calcs!B509</f>
        <v>44255</v>
      </c>
      <c r="C459" s="6">
        <f>MAX(1,Calcs!AM509)</f>
        <v>9407.1810321552803</v>
      </c>
      <c r="D459" s="6">
        <f>MAX(1,Calcs!BA509)</f>
        <v>750.41848261117207</v>
      </c>
      <c r="E459" s="6">
        <f>MAX(1,Calcs!BB509)</f>
        <v>768367.94388042262</v>
      </c>
      <c r="F459" s="6">
        <f>MAX(1,Calcs!AZ509)</f>
        <v>345788.70946778363</v>
      </c>
      <c r="G459" s="6">
        <f t="shared" si="100"/>
        <v>345788.70946778363</v>
      </c>
      <c r="H459" s="6">
        <f>MAX(1,Calcs!AP509)</f>
        <v>6.3638578149711975</v>
      </c>
      <c r="I459" s="6">
        <f>MAX(1,Calcs!AO509)</f>
        <v>5354.860609484198</v>
      </c>
      <c r="J459" s="6">
        <f t="shared" si="101"/>
        <v>5354.860609484198</v>
      </c>
      <c r="K459" s="6">
        <f>MAX(1,Calcs!BE509)</f>
        <v>929944.5</v>
      </c>
      <c r="L459" s="6">
        <f>MAX(1,Calcs!BF509)</f>
        <v>352468.0185688546</v>
      </c>
      <c r="M459" s="33">
        <f>Calcs!G509</f>
        <v>1.1499999999999999</v>
      </c>
      <c r="N459" s="180">
        <f>Calcs!BI509</f>
        <v>0.851162919512089</v>
      </c>
      <c r="O459" s="33">
        <f t="shared" si="107"/>
        <v>0.97883735743890232</v>
      </c>
      <c r="P459" s="33"/>
      <c r="Q459" s="33"/>
      <c r="R459" s="33"/>
      <c r="S459" s="30">
        <f t="shared" si="119"/>
        <v>44255</v>
      </c>
      <c r="T459" s="215">
        <v>404</v>
      </c>
      <c r="U459" s="215">
        <v>3</v>
      </c>
      <c r="V459" s="215">
        <v>1859889</v>
      </c>
      <c r="W459" s="97"/>
      <c r="X459" s="6">
        <f t="shared" si="118"/>
        <v>14726</v>
      </c>
      <c r="Y459" s="6"/>
      <c r="Z459" s="11">
        <f t="shared" si="112"/>
        <v>345535</v>
      </c>
      <c r="AA459" s="11"/>
      <c r="AB459" s="11"/>
      <c r="AC459" s="11"/>
      <c r="AD459" s="11">
        <f t="shared" si="113"/>
        <v>5336</v>
      </c>
      <c r="AE459" s="11">
        <f t="shared" si="108"/>
        <v>404</v>
      </c>
      <c r="AF459" s="11">
        <f t="shared" si="109"/>
        <v>3</v>
      </c>
      <c r="AG459" s="11">
        <f t="shared" si="102"/>
        <v>736.28571428571433</v>
      </c>
      <c r="AH459" s="11">
        <f t="shared" si="103"/>
        <v>5.8571428571428568</v>
      </c>
      <c r="AI459" s="6">
        <f t="shared" si="104"/>
        <v>253.7094677836285</v>
      </c>
      <c r="AJ459" s="6">
        <f t="shared" si="110"/>
        <v>10253.709467783628</v>
      </c>
      <c r="AK459" s="6">
        <f t="shared" si="105"/>
        <v>18.860609484197994</v>
      </c>
      <c r="AL459" s="6">
        <f t="shared" si="111"/>
        <v>268.86060948419799</v>
      </c>
      <c r="AM459" s="12">
        <v>357487.66885906324</v>
      </c>
      <c r="AN459" s="6">
        <f t="shared" si="116"/>
        <v>357487.66885906324</v>
      </c>
      <c r="AO459" s="12">
        <v>5549.4083133617105</v>
      </c>
      <c r="AP459" s="6">
        <f t="shared" si="114"/>
        <v>5549.4083133617105</v>
      </c>
      <c r="AQ459" s="30">
        <f t="shared" si="106"/>
        <v>44255</v>
      </c>
      <c r="AR459" s="30">
        <f t="shared" si="117"/>
        <v>44255</v>
      </c>
      <c r="AS459" s="52">
        <v>44396</v>
      </c>
      <c r="AT459" s="30">
        <f t="shared" si="115"/>
        <v>44396</v>
      </c>
    </row>
    <row r="460" spans="1:46">
      <c r="A460">
        <f>Calcs!A510</f>
        <v>487</v>
      </c>
      <c r="B460" s="30">
        <f>Calcs!B510</f>
        <v>44256</v>
      </c>
      <c r="C460" s="6">
        <f>MAX(1,Calcs!AM510)</f>
        <v>9374.0085551610246</v>
      </c>
      <c r="D460" s="6">
        <f>MAX(1,Calcs!BA510)</f>
        <v>748.60669701425854</v>
      </c>
      <c r="E460" s="6">
        <f>MAX(1,Calcs!BB510)</f>
        <v>769602.78673576762</v>
      </c>
      <c r="F460" s="6">
        <f>MAX(1,Calcs!AZ510)</f>
        <v>346532.86292944022</v>
      </c>
      <c r="G460" s="6">
        <f t="shared" si="100"/>
        <v>346532.86292944022</v>
      </c>
      <c r="H460" s="6">
        <f>MAX(1,Calcs!AP510)</f>
        <v>6.3298822297267963</v>
      </c>
      <c r="I460" s="6">
        <f>MAX(1,Calcs!AO510)</f>
        <v>5361.2134573675985</v>
      </c>
      <c r="J460" s="6">
        <f t="shared" si="101"/>
        <v>5361.2134573675985</v>
      </c>
      <c r="K460" s="6">
        <f>MAX(1,Calcs!BE510)</f>
        <v>948099.5</v>
      </c>
      <c r="L460" s="6">
        <f>MAX(1,Calcs!BF510)</f>
        <v>364321.51362851384</v>
      </c>
      <c r="M460" s="33">
        <f>Calcs!G510</f>
        <v>1.1499999999999999</v>
      </c>
      <c r="N460" s="180">
        <f>Calcs!BI510</f>
        <v>0.84941728093242275</v>
      </c>
      <c r="O460" s="33">
        <f t="shared" si="107"/>
        <v>0.97682987307228608</v>
      </c>
      <c r="P460" s="33"/>
      <c r="Q460" s="33"/>
      <c r="R460" s="33"/>
      <c r="S460" s="30">
        <f t="shared" si="119"/>
        <v>44256</v>
      </c>
      <c r="T460" s="215">
        <v>955</v>
      </c>
      <c r="U460" s="215">
        <v>8</v>
      </c>
      <c r="V460" s="215">
        <v>1896199</v>
      </c>
      <c r="W460" s="97"/>
      <c r="X460" s="6">
        <f t="shared" si="118"/>
        <v>18155</v>
      </c>
      <c r="Y460" s="6"/>
      <c r="Z460" s="11">
        <f t="shared" si="112"/>
        <v>346490</v>
      </c>
      <c r="AA460" s="11"/>
      <c r="AB460" s="11"/>
      <c r="AC460" s="11"/>
      <c r="AD460" s="11">
        <f t="shared" si="113"/>
        <v>5344</v>
      </c>
      <c r="AE460" s="11">
        <f t="shared" si="108"/>
        <v>955</v>
      </c>
      <c r="AF460" s="11">
        <f t="shared" si="109"/>
        <v>8</v>
      </c>
      <c r="AG460" s="11">
        <f t="shared" si="102"/>
        <v>741.71428571428567</v>
      </c>
      <c r="AH460" s="11">
        <f t="shared" si="103"/>
        <v>6.1428571428571432</v>
      </c>
      <c r="AI460" s="6">
        <f t="shared" si="104"/>
        <v>42.862929440219887</v>
      </c>
      <c r="AJ460" s="6">
        <f t="shared" si="110"/>
        <v>10042.86292944022</v>
      </c>
      <c r="AK460" s="6">
        <f t="shared" si="105"/>
        <v>17.213457367598494</v>
      </c>
      <c r="AL460" s="6">
        <f t="shared" si="111"/>
        <v>267.21345736759849</v>
      </c>
      <c r="AM460" s="12">
        <v>380356.33198165661</v>
      </c>
      <c r="AN460" s="6">
        <f t="shared" si="116"/>
        <v>380356.33198165661</v>
      </c>
      <c r="AO460" s="12">
        <v>5790.9977325295613</v>
      </c>
      <c r="AP460" s="6">
        <f t="shared" si="114"/>
        <v>5790.9977325295613</v>
      </c>
      <c r="AQ460" s="30">
        <f t="shared" si="106"/>
        <v>44256</v>
      </c>
      <c r="AR460" s="30">
        <f t="shared" si="117"/>
        <v>44256</v>
      </c>
      <c r="AS460" s="52">
        <v>44397</v>
      </c>
      <c r="AT460" s="30">
        <f t="shared" si="115"/>
        <v>44397</v>
      </c>
    </row>
    <row r="461" spans="1:46">
      <c r="A461">
        <f>Calcs!A511</f>
        <v>488</v>
      </c>
      <c r="B461" s="30">
        <f>Calcs!B511</f>
        <v>44257</v>
      </c>
      <c r="C461" s="6">
        <f>MAX(1,Calcs!AM511)</f>
        <v>9325.8622426881193</v>
      </c>
      <c r="D461" s="6">
        <f>MAX(1,Calcs!BA511)</f>
        <v>747.27975223121132</v>
      </c>
      <c r="E461" s="6">
        <f>MAX(1,Calcs!BB511)</f>
        <v>770832.81885401695</v>
      </c>
      <c r="F461" s="6">
        <f>MAX(1,Calcs!AZ511)</f>
        <v>347274.04171813</v>
      </c>
      <c r="G461" s="6">
        <f t="shared" si="100"/>
        <v>347274.04171813</v>
      </c>
      <c r="H461" s="6">
        <f>MAX(1,Calcs!AP511)</f>
        <v>6.3084140675993172</v>
      </c>
      <c r="I461" s="6">
        <f>MAX(1,Calcs!AO511)</f>
        <v>5367.5322365319589</v>
      </c>
      <c r="J461" s="6">
        <f t="shared" si="101"/>
        <v>5367.5322365319589</v>
      </c>
      <c r="K461" s="6">
        <f>MAX(1,Calcs!BE511)</f>
        <v>977768</v>
      </c>
      <c r="L461" s="6">
        <f>MAX(1,Calcs!BF511)</f>
        <v>379191.48122295312</v>
      </c>
      <c r="M461" s="33">
        <f>Calcs!G511</f>
        <v>1.1499999999999999</v>
      </c>
      <c r="N461" s="180">
        <f>Calcs!BI511</f>
        <v>0.84726979304669925</v>
      </c>
      <c r="O461" s="33">
        <f t="shared" si="107"/>
        <v>0.97436026200370407</v>
      </c>
      <c r="P461" s="33"/>
      <c r="Q461" s="33"/>
      <c r="R461" s="33"/>
      <c r="S461" s="30">
        <f t="shared" si="119"/>
        <v>44257</v>
      </c>
      <c r="T461" s="215">
        <v>891</v>
      </c>
      <c r="U461" s="215">
        <v>5</v>
      </c>
      <c r="V461" s="215">
        <v>1955536</v>
      </c>
      <c r="W461" s="97"/>
      <c r="X461" s="6">
        <f t="shared" si="118"/>
        <v>29668.5</v>
      </c>
      <c r="Y461" s="6"/>
      <c r="Z461" s="11">
        <f t="shared" si="112"/>
        <v>347381</v>
      </c>
      <c r="AA461" s="11"/>
      <c r="AB461" s="11"/>
      <c r="AC461" s="11"/>
      <c r="AD461" s="11">
        <f t="shared" si="113"/>
        <v>5349</v>
      </c>
      <c r="AE461" s="11">
        <f t="shared" si="108"/>
        <v>891</v>
      </c>
      <c r="AF461" s="11">
        <f t="shared" si="109"/>
        <v>5</v>
      </c>
      <c r="AG461" s="11">
        <f t="shared" si="102"/>
        <v>738.42857142857144</v>
      </c>
      <c r="AH461" s="11">
        <f t="shared" si="103"/>
        <v>6.1428571428571432</v>
      </c>
      <c r="AI461" s="6">
        <f t="shared" si="104"/>
        <v>-106.95828187000006</v>
      </c>
      <c r="AJ461" s="6">
        <f t="shared" si="110"/>
        <v>9893.0417181299999</v>
      </c>
      <c r="AK461" s="6">
        <f t="shared" si="105"/>
        <v>18.532236531958915</v>
      </c>
      <c r="AL461" s="6">
        <f t="shared" si="111"/>
        <v>268.53223653195892</v>
      </c>
      <c r="AM461" s="12">
        <v>398214.65002758894</v>
      </c>
      <c r="AN461" s="6">
        <f t="shared" si="116"/>
        <v>398214.65002758894</v>
      </c>
      <c r="AO461" s="12">
        <v>5974.7589361808123</v>
      </c>
      <c r="AP461" s="6">
        <f t="shared" si="114"/>
        <v>5974.7589361808123</v>
      </c>
      <c r="AQ461" s="30">
        <f t="shared" si="106"/>
        <v>44257</v>
      </c>
      <c r="AR461" s="30">
        <f t="shared" si="117"/>
        <v>44257</v>
      </c>
      <c r="AS461" s="52">
        <v>44429</v>
      </c>
      <c r="AT461" s="30">
        <f t="shared" si="115"/>
        <v>44429</v>
      </c>
    </row>
    <row r="462" spans="1:46">
      <c r="A462">
        <f>Calcs!A512</f>
        <v>489</v>
      </c>
      <c r="B462" s="30">
        <f>Calcs!B512</f>
        <v>44258</v>
      </c>
      <c r="C462" s="6">
        <f>MAX(1,Calcs!AM512)</f>
        <v>9278.902619604969</v>
      </c>
      <c r="D462" s="6">
        <f>MAX(1,Calcs!BA512)</f>
        <v>746.2809302227854</v>
      </c>
      <c r="E462" s="6">
        <f>MAX(1,Calcs!BB512)</f>
        <v>772055.3535352539</v>
      </c>
      <c r="F462" s="6">
        <f>MAX(1,Calcs!AZ512)</f>
        <v>348012.70234502596</v>
      </c>
      <c r="G462" s="6">
        <f t="shared" si="100"/>
        <v>348012.70234502596</v>
      </c>
      <c r="H462" s="6">
        <f>MAX(1,Calcs!AP512)</f>
        <v>6.291616131283523</v>
      </c>
      <c r="I462" s="6">
        <f>MAX(1,Calcs!AO512)</f>
        <v>5373.787116357119</v>
      </c>
      <c r="J462" s="6">
        <f t="shared" si="101"/>
        <v>5373.787116357119</v>
      </c>
      <c r="K462" s="6">
        <f>MAX(1,Calcs!BE512)</f>
        <v>1009786.5</v>
      </c>
      <c r="L462" s="6">
        <f>MAX(1,Calcs!BF512)</f>
        <v>395903.80977237067</v>
      </c>
      <c r="M462" s="33">
        <f>Calcs!G512</f>
        <v>1.1499999999999999</v>
      </c>
      <c r="N462" s="180">
        <f>Calcs!BI512</f>
        <v>0.84487747044772854</v>
      </c>
      <c r="O462" s="33">
        <f t="shared" si="107"/>
        <v>0.97160909101488779</v>
      </c>
      <c r="P462" s="33"/>
      <c r="Q462" s="33"/>
      <c r="R462" s="33"/>
      <c r="S462" s="30">
        <f t="shared" si="119"/>
        <v>44258</v>
      </c>
      <c r="T462" s="215">
        <v>764</v>
      </c>
      <c r="U462" s="215">
        <v>7</v>
      </c>
      <c r="V462" s="215">
        <v>2019573</v>
      </c>
      <c r="W462" s="97"/>
      <c r="X462" s="6">
        <f t="shared" si="118"/>
        <v>32018.5</v>
      </c>
      <c r="Y462" s="6"/>
      <c r="Z462" s="11">
        <f t="shared" si="112"/>
        <v>348145</v>
      </c>
      <c r="AA462" s="11"/>
      <c r="AB462" s="11"/>
      <c r="AC462" s="11"/>
      <c r="AD462" s="11">
        <f t="shared" si="113"/>
        <v>5356</v>
      </c>
      <c r="AE462" s="11">
        <f t="shared" si="108"/>
        <v>764</v>
      </c>
      <c r="AF462" s="11">
        <f t="shared" si="109"/>
        <v>7</v>
      </c>
      <c r="AG462" s="11">
        <f t="shared" si="102"/>
        <v>727.14285714285711</v>
      </c>
      <c r="AH462" s="11">
        <f t="shared" si="103"/>
        <v>5.7142857142857144</v>
      </c>
      <c r="AI462" s="6">
        <f t="shared" si="104"/>
        <v>-132.29765497404151</v>
      </c>
      <c r="AJ462" s="6">
        <f t="shared" si="110"/>
        <v>9867.7023450259585</v>
      </c>
      <c r="AK462" s="6">
        <f t="shared" si="105"/>
        <v>17.787116357118975</v>
      </c>
      <c r="AL462" s="6">
        <f t="shared" si="111"/>
        <v>267.78711635711898</v>
      </c>
      <c r="AM462" s="12">
        <v>391396.88055091462</v>
      </c>
      <c r="AN462" s="6">
        <f t="shared" si="116"/>
        <v>391396.88055091462</v>
      </c>
      <c r="AO462" s="12">
        <v>5909.8627292801784</v>
      </c>
      <c r="AP462" s="6">
        <f t="shared" si="114"/>
        <v>5909.8627292801784</v>
      </c>
      <c r="AQ462" s="30">
        <f t="shared" si="106"/>
        <v>44258</v>
      </c>
      <c r="AR462" s="30">
        <f t="shared" si="117"/>
        <v>44258</v>
      </c>
      <c r="AS462" s="52">
        <v>44403</v>
      </c>
      <c r="AT462" s="30">
        <f t="shared" si="115"/>
        <v>44403</v>
      </c>
    </row>
    <row r="463" spans="1:46">
      <c r="A463">
        <f>Calcs!A513</f>
        <v>490</v>
      </c>
      <c r="B463" s="30">
        <f>Calcs!B513</f>
        <v>44259</v>
      </c>
      <c r="C463" s="6">
        <f>MAX(1,Calcs!AM513)</f>
        <v>9238.5256269657257</v>
      </c>
      <c r="D463" s="6">
        <f>MAX(1,Calcs!BA513)</f>
        <v>745.10040737757561</v>
      </c>
      <c r="E463" s="6">
        <f>MAX(1,Calcs!BB513)</f>
        <v>773270.15179819847</v>
      </c>
      <c r="F463" s="6">
        <f>MAX(1,Calcs!AZ513)</f>
        <v>348749.18671601685</v>
      </c>
      <c r="G463" s="6">
        <f t="shared" si="100"/>
        <v>348749.18671601685</v>
      </c>
      <c r="H463" s="6">
        <f>MAX(1,Calcs!AP513)</f>
        <v>6.2808836182791437</v>
      </c>
      <c r="I463" s="6">
        <f>MAX(1,Calcs!AO513)</f>
        <v>5380.0153409912082</v>
      </c>
      <c r="J463" s="6">
        <f t="shared" si="101"/>
        <v>5380.0153409912082</v>
      </c>
      <c r="K463" s="6">
        <f>MAX(1,Calcs!BE513)</f>
        <v>1045071.5</v>
      </c>
      <c r="L463" s="6">
        <f>MAX(1,Calcs!BF513)</f>
        <v>413998.27343104867</v>
      </c>
      <c r="M463" s="33">
        <f>Calcs!G513</f>
        <v>1.1499999999999999</v>
      </c>
      <c r="N463" s="180">
        <f>Calcs!BI513</f>
        <v>0.84230175615207881</v>
      </c>
      <c r="O463" s="33">
        <f t="shared" si="107"/>
        <v>0.96864701957489052</v>
      </c>
      <c r="P463" s="33"/>
      <c r="Q463" s="33"/>
      <c r="R463" s="33"/>
      <c r="S463" s="30">
        <f t="shared" si="119"/>
        <v>44259</v>
      </c>
      <c r="T463" s="215">
        <v>767</v>
      </c>
      <c r="U463" s="215">
        <v>3</v>
      </c>
      <c r="V463" s="215">
        <v>2090143</v>
      </c>
      <c r="W463" s="97"/>
      <c r="X463" s="6">
        <f t="shared" si="118"/>
        <v>35285</v>
      </c>
      <c r="Y463" s="6"/>
      <c r="Z463" s="11">
        <f t="shared" si="112"/>
        <v>348912</v>
      </c>
      <c r="AA463" s="11"/>
      <c r="AB463" s="11"/>
      <c r="AC463" s="11"/>
      <c r="AD463" s="11">
        <f t="shared" si="113"/>
        <v>5359</v>
      </c>
      <c r="AE463" s="11">
        <f t="shared" si="108"/>
        <v>767</v>
      </c>
      <c r="AF463" s="11">
        <f t="shared" si="109"/>
        <v>3</v>
      </c>
      <c r="AG463" s="11">
        <f t="shared" si="102"/>
        <v>715.71428571428567</v>
      </c>
      <c r="AH463" s="11">
        <f t="shared" si="103"/>
        <v>5.1428571428571432</v>
      </c>
      <c r="AI463" s="6">
        <f t="shared" si="104"/>
        <v>-162.81328398315236</v>
      </c>
      <c r="AJ463" s="6">
        <f t="shared" si="110"/>
        <v>9837.1867160168476</v>
      </c>
      <c r="AK463" s="6">
        <f t="shared" si="105"/>
        <v>21.015340991208177</v>
      </c>
      <c r="AL463" s="6">
        <f t="shared" si="111"/>
        <v>271.01534099120818</v>
      </c>
      <c r="AM463" s="12">
        <v>379070.21441724867</v>
      </c>
      <c r="AN463" s="6">
        <f t="shared" si="116"/>
        <v>379070.21441724867</v>
      </c>
      <c r="AO463" s="12">
        <v>5780.9030614606227</v>
      </c>
      <c r="AP463" s="6">
        <f t="shared" si="114"/>
        <v>5780.9030614606227</v>
      </c>
      <c r="AQ463" s="30">
        <f t="shared" si="106"/>
        <v>44259</v>
      </c>
      <c r="AR463" s="30">
        <f t="shared" si="117"/>
        <v>44259</v>
      </c>
      <c r="AS463" s="52">
        <v>44406</v>
      </c>
      <c r="AT463" s="30">
        <f t="shared" si="115"/>
        <v>44406</v>
      </c>
    </row>
    <row r="464" spans="1:46">
      <c r="A464">
        <f>Calcs!A514</f>
        <v>491</v>
      </c>
      <c r="B464" s="30">
        <f>Calcs!B514</f>
        <v>44260</v>
      </c>
      <c r="C464" s="6">
        <f>MAX(1,Calcs!AM514)</f>
        <v>9198.0556925882738</v>
      </c>
      <c r="D464" s="6">
        <f>MAX(1,Calcs!BA514)</f>
        <v>743.16767461687721</v>
      </c>
      <c r="E464" s="6">
        <f>MAX(1,Calcs!BB514)</f>
        <v>774477.75670028408</v>
      </c>
      <c r="F464" s="6">
        <f>MAX(1,Calcs!AZ514)</f>
        <v>349483.78790874791</v>
      </c>
      <c r="G464" s="6">
        <f t="shared" si="100"/>
        <v>349483.78790874791</v>
      </c>
      <c r="H464" s="6">
        <f>MAX(1,Calcs!AP514)</f>
        <v>6.2727290739449018</v>
      </c>
      <c r="I464" s="6">
        <f>MAX(1,Calcs!AO514)</f>
        <v>5386.2226360588529</v>
      </c>
      <c r="J464" s="6">
        <f t="shared" si="101"/>
        <v>5386.2226360588529</v>
      </c>
      <c r="K464" s="6">
        <f>MAX(1,Calcs!BE514)</f>
        <v>1078393.5</v>
      </c>
      <c r="L464" s="6">
        <f>MAX(1,Calcs!BF514)</f>
        <v>431353.34639437171</v>
      </c>
      <c r="M464" s="33">
        <f>Calcs!G514</f>
        <v>1.1499999999999999</v>
      </c>
      <c r="N464" s="180">
        <f>Calcs!BI514</f>
        <v>0.83982565131183706</v>
      </c>
      <c r="O464" s="33">
        <f t="shared" si="107"/>
        <v>0.96579949900861251</v>
      </c>
      <c r="P464" s="33"/>
      <c r="Q464" s="33"/>
      <c r="R464" s="33"/>
      <c r="S464" s="30">
        <f t="shared" si="119"/>
        <v>44260</v>
      </c>
      <c r="T464" s="215">
        <v>667</v>
      </c>
      <c r="U464" s="215">
        <v>9</v>
      </c>
      <c r="V464" s="215">
        <v>2156787</v>
      </c>
      <c r="W464" s="97"/>
      <c r="X464" s="6">
        <f t="shared" si="118"/>
        <v>33322</v>
      </c>
      <c r="Y464" s="6"/>
      <c r="Z464" s="11">
        <f t="shared" si="112"/>
        <v>349579</v>
      </c>
      <c r="AA464" s="11"/>
      <c r="AB464" s="11"/>
      <c r="AC464" s="11"/>
      <c r="AD464" s="11">
        <f t="shared" si="113"/>
        <v>5368</v>
      </c>
      <c r="AE464" s="11">
        <f t="shared" si="108"/>
        <v>667</v>
      </c>
      <c r="AF464" s="11">
        <f t="shared" si="109"/>
        <v>9</v>
      </c>
      <c r="AG464" s="11">
        <f t="shared" si="102"/>
        <v>706.14285714285711</v>
      </c>
      <c r="AH464" s="11">
        <f t="shared" si="103"/>
        <v>5.8571428571428568</v>
      </c>
      <c r="AI464" s="6">
        <f t="shared" si="104"/>
        <v>-95.212091252091341</v>
      </c>
      <c r="AJ464" s="6">
        <f t="shared" si="110"/>
        <v>9904.7879087479087</v>
      </c>
      <c r="AK464" s="6">
        <f t="shared" si="105"/>
        <v>18.222636058852913</v>
      </c>
      <c r="AL464" s="6">
        <f t="shared" si="111"/>
        <v>268.22263605885291</v>
      </c>
      <c r="AM464" s="12">
        <v>360223.59769735561</v>
      </c>
      <c r="AN464" s="6">
        <f t="shared" si="116"/>
        <v>360223.59769735561</v>
      </c>
      <c r="AO464" s="12">
        <v>5584.7566403837309</v>
      </c>
      <c r="AP464" s="6">
        <f t="shared" si="114"/>
        <v>5584.7566403837309</v>
      </c>
      <c r="AQ464" s="30">
        <f t="shared" si="106"/>
        <v>44260</v>
      </c>
      <c r="AR464" s="30">
        <f t="shared" si="117"/>
        <v>44260</v>
      </c>
      <c r="AS464" s="52">
        <v>44473</v>
      </c>
      <c r="AT464" s="30">
        <f t="shared" si="115"/>
        <v>44473</v>
      </c>
    </row>
    <row r="465" spans="1:46">
      <c r="A465">
        <f>Calcs!A515</f>
        <v>492</v>
      </c>
      <c r="B465" s="30">
        <f>Calcs!B515</f>
        <v>44261</v>
      </c>
      <c r="C465" s="6">
        <f>MAX(1,Calcs!AM515)</f>
        <v>9156.1604957517811</v>
      </c>
      <c r="D465" s="6">
        <f>MAX(1,Calcs!BA515)</f>
        <v>739.76807855488732</v>
      </c>
      <c r="E465" s="6">
        <f>MAX(1,Calcs!BB515)</f>
        <v>775678.00864896469</v>
      </c>
      <c r="F465" s="6">
        <f>MAX(1,Calcs!AZ515)</f>
        <v>350215.53442315164</v>
      </c>
      <c r="G465" s="6">
        <f t="shared" si="100"/>
        <v>350215.53442315164</v>
      </c>
      <c r="H465" s="6">
        <f>MAX(1,Calcs!AP515)</f>
        <v>6.262932504571836</v>
      </c>
      <c r="I465" s="6">
        <f>MAX(1,Calcs!AO515)</f>
        <v>5392.4124804986523</v>
      </c>
      <c r="J465" s="6">
        <f t="shared" si="101"/>
        <v>5392.4124804986523</v>
      </c>
      <c r="K465" s="6">
        <f>MAX(1,Calcs!BE515)</f>
        <v>1109256.5</v>
      </c>
      <c r="L465" s="6">
        <f>MAX(1,Calcs!BF515)</f>
        <v>445467.84084364725</v>
      </c>
      <c r="M465" s="33">
        <f>Calcs!G515</f>
        <v>1.1499999999999999</v>
      </c>
      <c r="N465" s="180">
        <f>Calcs!BI515</f>
        <v>0.83778290953662904</v>
      </c>
      <c r="O465" s="33">
        <f t="shared" si="107"/>
        <v>0.96345034596712331</v>
      </c>
      <c r="P465" s="33"/>
      <c r="Q465" s="33"/>
      <c r="R465" s="33"/>
      <c r="S465" s="30">
        <f t="shared" si="119"/>
        <v>44261</v>
      </c>
      <c r="T465" s="215">
        <v>456</v>
      </c>
      <c r="U465" s="215">
        <v>3</v>
      </c>
      <c r="V465" s="215">
        <v>2218513</v>
      </c>
      <c r="W465" s="97"/>
      <c r="X465" s="6">
        <f t="shared" si="118"/>
        <v>30863</v>
      </c>
      <c r="Y465" s="6"/>
      <c r="Z465" s="11">
        <f t="shared" si="112"/>
        <v>350035</v>
      </c>
      <c r="AA465" s="11"/>
      <c r="AB465" s="11"/>
      <c r="AC465" s="11"/>
      <c r="AD465" s="11">
        <f t="shared" si="113"/>
        <v>5371</v>
      </c>
      <c r="AE465" s="11">
        <f t="shared" si="108"/>
        <v>456</v>
      </c>
      <c r="AF465" s="11">
        <f t="shared" si="109"/>
        <v>3</v>
      </c>
      <c r="AG465" s="11">
        <f t="shared" si="102"/>
        <v>700.57142857142856</v>
      </c>
      <c r="AH465" s="11">
        <f t="shared" si="103"/>
        <v>5.4285714285714288</v>
      </c>
      <c r="AI465" s="6">
        <f t="shared" si="104"/>
        <v>180.53442315163556</v>
      </c>
      <c r="AJ465" s="6">
        <f t="shared" si="110"/>
        <v>10180.534423151636</v>
      </c>
      <c r="AK465" s="6">
        <f t="shared" si="105"/>
        <v>21.412480498652258</v>
      </c>
      <c r="AL465" s="6">
        <f t="shared" si="111"/>
        <v>271.41248049865226</v>
      </c>
      <c r="AM465" s="12">
        <v>360223.59769735561</v>
      </c>
      <c r="AN465" s="6">
        <f t="shared" si="116"/>
        <v>360223.59769735561</v>
      </c>
      <c r="AO465" s="12">
        <v>5584.7566403837309</v>
      </c>
      <c r="AP465" s="6">
        <f t="shared" si="114"/>
        <v>5584.7566403837309</v>
      </c>
      <c r="AQ465" s="30">
        <f t="shared" si="106"/>
        <v>44261</v>
      </c>
      <c r="AR465" s="30">
        <f t="shared" si="117"/>
        <v>44261</v>
      </c>
      <c r="AS465" s="52">
        <v>44325</v>
      </c>
      <c r="AT465" s="30">
        <f t="shared" si="115"/>
        <v>44325</v>
      </c>
    </row>
    <row r="466" spans="1:46">
      <c r="A466">
        <f>Calcs!A516</f>
        <v>493</v>
      </c>
      <c r="B466" s="30">
        <f>Calcs!B516</f>
        <v>44262</v>
      </c>
      <c r="C466" s="6">
        <f>MAX(1,Calcs!AM516)</f>
        <v>9113.3859150356584</v>
      </c>
      <c r="D466" s="6">
        <f>MAX(1,Calcs!BA516)</f>
        <v>736.30789617148025</v>
      </c>
      <c r="E466" s="6">
        <f>MAX(1,Calcs!BB516)</f>
        <v>776870.84057493368</v>
      </c>
      <c r="F466" s="6">
        <f>MAX(1,Calcs!AZ516)</f>
        <v>350942.86474098399</v>
      </c>
      <c r="G466" s="6">
        <f t="shared" si="100"/>
        <v>350942.86474098399</v>
      </c>
      <c r="H466" s="6">
        <f>MAX(1,Calcs!AP516)</f>
        <v>6.0525368786142542</v>
      </c>
      <c r="I466" s="6">
        <f>MAX(1,Calcs!AO516)</f>
        <v>5397.2283676344978</v>
      </c>
      <c r="J466" s="6">
        <f t="shared" si="101"/>
        <v>5397.2283676344978</v>
      </c>
      <c r="K466" s="6">
        <f>MAX(1,Calcs!BE516)</f>
        <v>1122400.5</v>
      </c>
      <c r="L466" s="6">
        <f>MAX(1,Calcs!BF516)</f>
        <v>450096.74937832286</v>
      </c>
      <c r="M466" s="33">
        <f>Calcs!G516</f>
        <v>1.1499999999999999</v>
      </c>
      <c r="N466" s="180">
        <f>Calcs!BI516</f>
        <v>0.83700665681584063</v>
      </c>
      <c r="O466" s="33">
        <f t="shared" si="107"/>
        <v>0.96255765533821669</v>
      </c>
      <c r="P466" s="33"/>
      <c r="Q466" s="33"/>
      <c r="R466" s="33"/>
      <c r="S466" s="30">
        <f t="shared" si="119"/>
        <v>44262</v>
      </c>
      <c r="T466" s="215">
        <v>370</v>
      </c>
      <c r="U466" s="215">
        <v>4</v>
      </c>
      <c r="V466" s="215">
        <v>2244801</v>
      </c>
      <c r="W466" s="97"/>
      <c r="X466" s="6">
        <f t="shared" si="118"/>
        <v>13144</v>
      </c>
      <c r="Y466" s="6"/>
      <c r="Z466" s="11">
        <f t="shared" si="112"/>
        <v>350405</v>
      </c>
      <c r="AA466" s="11"/>
      <c r="AB466" s="11"/>
      <c r="AC466" s="11"/>
      <c r="AD466" s="11">
        <f t="shared" si="113"/>
        <v>5375</v>
      </c>
      <c r="AE466" s="11">
        <f t="shared" si="108"/>
        <v>370</v>
      </c>
      <c r="AF466" s="11">
        <f t="shared" si="109"/>
        <v>4</v>
      </c>
      <c r="AG466" s="11">
        <f t="shared" si="102"/>
        <v>695.71428571428567</v>
      </c>
      <c r="AH466" s="11">
        <f t="shared" si="103"/>
        <v>5.5714285714285712</v>
      </c>
      <c r="AI466" s="6">
        <f t="shared" si="104"/>
        <v>537.86474098399049</v>
      </c>
      <c r="AJ466" s="6">
        <f t="shared" si="110"/>
        <v>10537.86474098399</v>
      </c>
      <c r="AK466" s="6">
        <f t="shared" si="105"/>
        <v>22.228367634497772</v>
      </c>
      <c r="AL466" s="6">
        <f t="shared" si="111"/>
        <v>272.22836763449777</v>
      </c>
      <c r="AM466" s="12">
        <v>355750.37494395778</v>
      </c>
      <c r="AN466" s="6">
        <f t="shared" si="116"/>
        <v>355750.37494395778</v>
      </c>
      <c r="AO466" s="12">
        <v>5537.0982963227234</v>
      </c>
      <c r="AP466" s="6">
        <f t="shared" si="114"/>
        <v>5537.0982963227234</v>
      </c>
      <c r="AQ466" s="30">
        <f t="shared" si="106"/>
        <v>44262</v>
      </c>
      <c r="AR466" s="30">
        <f t="shared" si="117"/>
        <v>44262</v>
      </c>
      <c r="AS466" s="52">
        <v>44325</v>
      </c>
      <c r="AT466" s="30">
        <f t="shared" si="115"/>
        <v>44325</v>
      </c>
    </row>
    <row r="467" spans="1:46">
      <c r="A467">
        <f>Calcs!A517</f>
        <v>494</v>
      </c>
      <c r="B467" s="30">
        <f>Calcs!B517</f>
        <v>44263</v>
      </c>
      <c r="C467" s="6">
        <f>MAX(1,Calcs!AM517)</f>
        <v>9068.4495664193801</v>
      </c>
      <c r="D467" s="6">
        <f>MAX(1,Calcs!BA517)</f>
        <v>733.25432856301939</v>
      </c>
      <c r="E467" s="6">
        <f>MAX(1,Calcs!BB517)</f>
        <v>778056.7634703354</v>
      </c>
      <c r="F467" s="6">
        <f>MAX(1,Calcs!AZ517)</f>
        <v>351665.64322938136</v>
      </c>
      <c r="G467" s="6">
        <f t="shared" si="100"/>
        <v>351665.64322938136</v>
      </c>
      <c r="H467" s="6">
        <f>MAX(1,Calcs!AP517)</f>
        <v>5.8302907897245211</v>
      </c>
      <c r="I467" s="6">
        <f>MAX(1,Calcs!AO517)</f>
        <v>5402.0254928956701</v>
      </c>
      <c r="J467" s="6">
        <f t="shared" si="101"/>
        <v>5402.0254928956701</v>
      </c>
      <c r="K467" s="6">
        <f>MAX(1,Calcs!BE517)</f>
        <v>1139938</v>
      </c>
      <c r="L467" s="6">
        <f>MAX(1,Calcs!BF517)</f>
        <v>461529.15222128981</v>
      </c>
      <c r="M467" s="33">
        <f>Calcs!G517</f>
        <v>1.1499999999999999</v>
      </c>
      <c r="N467" s="180">
        <f>Calcs!BI517</f>
        <v>0.83532353644627577</v>
      </c>
      <c r="O467" s="33">
        <f t="shared" si="107"/>
        <v>0.96062206691321705</v>
      </c>
      <c r="P467" s="33"/>
      <c r="Q467" s="33"/>
      <c r="R467" s="33"/>
      <c r="S467" s="30">
        <f t="shared" si="119"/>
        <v>44263</v>
      </c>
      <c r="T467" s="215">
        <v>857</v>
      </c>
      <c r="U467" s="215">
        <v>6</v>
      </c>
      <c r="V467" s="215">
        <v>2279876</v>
      </c>
      <c r="W467" s="97"/>
      <c r="X467" s="6">
        <f t="shared" si="118"/>
        <v>17537.5</v>
      </c>
      <c r="Y467" s="6"/>
      <c r="Z467" s="11">
        <f t="shared" si="112"/>
        <v>351262</v>
      </c>
      <c r="AA467" s="11"/>
      <c r="AB467" s="11"/>
      <c r="AC467" s="11"/>
      <c r="AD467" s="11">
        <f t="shared" si="113"/>
        <v>5381</v>
      </c>
      <c r="AE467" s="11">
        <f t="shared" si="108"/>
        <v>857</v>
      </c>
      <c r="AF467" s="11">
        <f t="shared" si="109"/>
        <v>6</v>
      </c>
      <c r="AG467" s="11">
        <f t="shared" si="102"/>
        <v>681.71428571428567</v>
      </c>
      <c r="AH467" s="11">
        <f t="shared" si="103"/>
        <v>5.2857142857142856</v>
      </c>
      <c r="AI467" s="6">
        <f t="shared" si="104"/>
        <v>403.64322938135592</v>
      </c>
      <c r="AJ467" s="6">
        <f t="shared" si="110"/>
        <v>10403.643229381356</v>
      </c>
      <c r="AK467" s="6">
        <f t="shared" si="105"/>
        <v>21.025492895670141</v>
      </c>
      <c r="AL467" s="6">
        <f t="shared" si="111"/>
        <v>271.02549289567014</v>
      </c>
      <c r="AM467" s="12">
        <v>355750.37494395778</v>
      </c>
      <c r="AN467" s="6">
        <f t="shared" si="116"/>
        <v>355750.37494395778</v>
      </c>
      <c r="AO467" s="12">
        <v>5537.0982963227234</v>
      </c>
      <c r="AP467" s="6">
        <f t="shared" si="114"/>
        <v>5537.0982963227234</v>
      </c>
      <c r="AQ467" s="30">
        <f t="shared" si="106"/>
        <v>44263</v>
      </c>
      <c r="AR467" s="30">
        <f t="shared" si="117"/>
        <v>44263</v>
      </c>
      <c r="AS467" s="52">
        <v>44317</v>
      </c>
      <c r="AT467" s="30">
        <f t="shared" si="115"/>
        <v>44317</v>
      </c>
    </row>
    <row r="468" spans="1:46">
      <c r="A468">
        <f>Calcs!A518</f>
        <v>495</v>
      </c>
      <c r="B468" s="30">
        <f>Calcs!B518</f>
        <v>44264</v>
      </c>
      <c r="C468" s="6">
        <f>MAX(1,Calcs!AM518)</f>
        <v>9014.4957943529917</v>
      </c>
      <c r="D468" s="6">
        <f>MAX(1,Calcs!BA518)</f>
        <v>730.01816013521079</v>
      </c>
      <c r="E468" s="6">
        <f>MAX(1,Calcs!BB518)</f>
        <v>779234.54315590602</v>
      </c>
      <c r="F468" s="6">
        <f>MAX(1,Calcs!AZ518)</f>
        <v>352384.16883907648</v>
      </c>
      <c r="G468" s="6">
        <f t="shared" si="100"/>
        <v>352384.16883907648</v>
      </c>
      <c r="H468" s="6">
        <f>MAX(1,Calcs!AP518)</f>
        <v>5.608734517219351</v>
      </c>
      <c r="I468" s="6">
        <f>MAX(1,Calcs!AO518)</f>
        <v>5406.7933781524944</v>
      </c>
      <c r="J468" s="6">
        <f t="shared" si="101"/>
        <v>5406.7933781524944</v>
      </c>
      <c r="K468" s="6">
        <f>MAX(1,Calcs!BE518)</f>
        <v>1167294</v>
      </c>
      <c r="L468" s="6">
        <f>MAX(1,Calcs!BF518)</f>
        <v>476908.60990764637</v>
      </c>
      <c r="M468" s="33">
        <f>Calcs!G518</f>
        <v>1.1499999999999999</v>
      </c>
      <c r="N468" s="180">
        <f>Calcs!BI518</f>
        <v>0.83311484356745114</v>
      </c>
      <c r="O468" s="33">
        <f t="shared" si="107"/>
        <v>0.95808207010256874</v>
      </c>
      <c r="P468" s="33"/>
      <c r="Q468" s="33"/>
      <c r="R468" s="33"/>
      <c r="S468" s="30">
        <f t="shared" si="119"/>
        <v>44264</v>
      </c>
      <c r="T468" s="215">
        <v>885</v>
      </c>
      <c r="U468" s="215">
        <v>7</v>
      </c>
      <c r="V468" s="215">
        <v>2334588</v>
      </c>
      <c r="W468" s="97"/>
      <c r="X468" s="6">
        <f t="shared" si="118"/>
        <v>27356</v>
      </c>
      <c r="Y468" s="6"/>
      <c r="Z468" s="11">
        <f t="shared" si="112"/>
        <v>352147</v>
      </c>
      <c r="AA468" s="11"/>
      <c r="AB468" s="11"/>
      <c r="AC468" s="11"/>
      <c r="AD468" s="11">
        <f t="shared" si="113"/>
        <v>5388</v>
      </c>
      <c r="AE468" s="11">
        <f t="shared" si="108"/>
        <v>885</v>
      </c>
      <c r="AF468" s="11">
        <f t="shared" si="109"/>
        <v>7</v>
      </c>
      <c r="AG468" s="11">
        <f t="shared" si="102"/>
        <v>680.85714285714289</v>
      </c>
      <c r="AH468" s="11">
        <f t="shared" si="103"/>
        <v>5.5714285714285712</v>
      </c>
      <c r="AI468" s="6">
        <f t="shared" si="104"/>
        <v>237.16883907647571</v>
      </c>
      <c r="AJ468" s="6">
        <f t="shared" si="110"/>
        <v>10237.168839076476</v>
      </c>
      <c r="AK468" s="6">
        <f t="shared" si="105"/>
        <v>18.79337815249437</v>
      </c>
      <c r="AL468" s="6">
        <f t="shared" si="111"/>
        <v>268.79337815249437</v>
      </c>
      <c r="AM468" s="12">
        <v>356231.61267657351</v>
      </c>
      <c r="AN468" s="6">
        <f t="shared" si="116"/>
        <v>356231.61267657351</v>
      </c>
      <c r="AO468" s="12">
        <v>5542.2255020708326</v>
      </c>
      <c r="AP468" s="6">
        <f t="shared" si="114"/>
        <v>5542.2255020708326</v>
      </c>
      <c r="AQ468" s="30">
        <f t="shared" si="106"/>
        <v>44264</v>
      </c>
      <c r="AR468" s="30">
        <f t="shared" si="117"/>
        <v>44264</v>
      </c>
      <c r="AS468" s="52">
        <v>44317</v>
      </c>
      <c r="AT468" s="30">
        <f t="shared" si="115"/>
        <v>44317</v>
      </c>
    </row>
    <row r="469" spans="1:46">
      <c r="A469">
        <f>Calcs!A519</f>
        <v>496</v>
      </c>
      <c r="B469" s="30">
        <f>Calcs!B519</f>
        <v>44265</v>
      </c>
      <c r="C469" s="6">
        <f>MAX(1,Calcs!AM519)</f>
        <v>9122.6505057324175</v>
      </c>
      <c r="D469" s="6">
        <f>MAX(1,Calcs!BA519)</f>
        <v>726.51671523390439</v>
      </c>
      <c r="E469" s="6">
        <f>MAX(1,Calcs!BB519)</f>
        <v>780566.35226859315</v>
      </c>
      <c r="F469" s="6">
        <f>MAX(1,Calcs!AZ519)</f>
        <v>353098.31935166329</v>
      </c>
      <c r="G469" s="6">
        <f t="shared" si="100"/>
        <v>353098.31935166329</v>
      </c>
      <c r="H469" s="6">
        <f>MAX(1,Calcs!AP519)</f>
        <v>5.3919964315513687</v>
      </c>
      <c r="I469" s="6">
        <f>MAX(1,Calcs!AO519)</f>
        <v>5411.5310913779786</v>
      </c>
      <c r="J469" s="6">
        <f t="shared" si="101"/>
        <v>5411.5310913779786</v>
      </c>
      <c r="K469" s="6">
        <f>MAX(1,Calcs!BE519)</f>
        <v>1196735</v>
      </c>
      <c r="L469" s="6">
        <f>MAX(1,Calcs!BF519)</f>
        <v>495099.66426763684</v>
      </c>
      <c r="M469" s="33">
        <f>Calcs!G519</f>
        <v>1.45</v>
      </c>
      <c r="N469" s="180">
        <f>Calcs!BI519</f>
        <v>0.83051044220579662</v>
      </c>
      <c r="O469" s="33">
        <f t="shared" si="107"/>
        <v>1.2042401411984052</v>
      </c>
      <c r="P469" s="33"/>
      <c r="Q469" s="33"/>
      <c r="R469" s="33"/>
      <c r="S469" s="30">
        <f t="shared" si="119"/>
        <v>44265</v>
      </c>
      <c r="T469" s="215">
        <v>735</v>
      </c>
      <c r="U469" s="215">
        <v>4</v>
      </c>
      <c r="V469" s="215">
        <v>2393470</v>
      </c>
      <c r="W469" s="97"/>
      <c r="X469" s="6">
        <f t="shared" si="118"/>
        <v>29441</v>
      </c>
      <c r="Y469" s="6"/>
      <c r="Z469" s="11">
        <f t="shared" si="112"/>
        <v>352882</v>
      </c>
      <c r="AA469" s="11"/>
      <c r="AB469" s="11"/>
      <c r="AC469" s="11"/>
      <c r="AD469" s="11">
        <f t="shared" si="113"/>
        <v>5392</v>
      </c>
      <c r="AE469" s="11">
        <f t="shared" si="108"/>
        <v>735</v>
      </c>
      <c r="AF469" s="11">
        <f t="shared" si="109"/>
        <v>4</v>
      </c>
      <c r="AG469" s="11">
        <f t="shared" si="102"/>
        <v>676.71428571428567</v>
      </c>
      <c r="AH469" s="11">
        <f t="shared" si="103"/>
        <v>5.1428571428571432</v>
      </c>
      <c r="AI469" s="6">
        <f t="shared" si="104"/>
        <v>216.31935166328913</v>
      </c>
      <c r="AJ469" s="6">
        <f t="shared" si="110"/>
        <v>10216.319351663289</v>
      </c>
      <c r="AK469" s="6">
        <f t="shared" si="105"/>
        <v>19.531091377978555</v>
      </c>
      <c r="AL469" s="6">
        <f t="shared" si="111"/>
        <v>269.53109137797856</v>
      </c>
      <c r="AM469" s="12">
        <v>356231.61267657351</v>
      </c>
      <c r="AN469" s="6">
        <f t="shared" si="116"/>
        <v>356231.61267657351</v>
      </c>
      <c r="AO469" s="12">
        <v>5542.2255020708326</v>
      </c>
      <c r="AP469" s="6">
        <f t="shared" si="114"/>
        <v>5542.2255020708326</v>
      </c>
      <c r="AQ469" s="30">
        <f t="shared" si="106"/>
        <v>44265</v>
      </c>
      <c r="AR469" s="30">
        <f t="shared" si="117"/>
        <v>44265</v>
      </c>
      <c r="AS469" s="52">
        <v>44317</v>
      </c>
      <c r="AT469" s="30">
        <f t="shared" si="115"/>
        <v>44317</v>
      </c>
    </row>
    <row r="470" spans="1:46">
      <c r="A470">
        <f>Calcs!A520</f>
        <v>497</v>
      </c>
      <c r="B470" s="30">
        <f>Calcs!B520</f>
        <v>44266</v>
      </c>
      <c r="C470" s="6">
        <f>MAX(1,Calcs!AM520)</f>
        <v>9254.0018420136876</v>
      </c>
      <c r="D470" s="6">
        <f>MAX(1,Calcs!BA520)</f>
        <v>722.69518595030866</v>
      </c>
      <c r="E470" s="6">
        <f>MAX(1,Calcs!BB520)</f>
        <v>781913.22685407498</v>
      </c>
      <c r="F470" s="6">
        <f>MAX(1,Calcs!AZ520)</f>
        <v>353808.05301766901</v>
      </c>
      <c r="G470" s="6">
        <f t="shared" si="100"/>
        <v>353808.05301766901</v>
      </c>
      <c r="H470" s="6">
        <f>MAX(1,Calcs!AP520)</f>
        <v>5.1750585007006782</v>
      </c>
      <c r="I470" s="6">
        <f>MAX(1,Calcs!AO520)</f>
        <v>5416.2407504961129</v>
      </c>
      <c r="J470" s="6">
        <f t="shared" si="101"/>
        <v>5416.2407504961129</v>
      </c>
      <c r="K470" s="6">
        <f>MAX(1,Calcs!BE520)</f>
        <v>1227686.5</v>
      </c>
      <c r="L470" s="6">
        <f>MAX(1,Calcs!BF520)</f>
        <v>516390.78104920633</v>
      </c>
      <c r="M470" s="33">
        <f>Calcs!G520</f>
        <v>1.45</v>
      </c>
      <c r="N470" s="180">
        <f>Calcs!BI520</f>
        <v>0.82749038389794982</v>
      </c>
      <c r="O470" s="33">
        <f t="shared" si="107"/>
        <v>1.1998610566520271</v>
      </c>
      <c r="P470" s="33"/>
      <c r="Q470" s="33"/>
      <c r="R470" s="33"/>
      <c r="S470" s="30">
        <f t="shared" si="119"/>
        <v>44266</v>
      </c>
      <c r="T470" s="215">
        <v>788</v>
      </c>
      <c r="U470" s="215">
        <v>7</v>
      </c>
      <c r="V470" s="215">
        <v>2455373</v>
      </c>
      <c r="W470" s="97"/>
      <c r="X470" s="6">
        <f t="shared" si="118"/>
        <v>30951.5</v>
      </c>
      <c r="Y470" s="6"/>
      <c r="Z470" s="11">
        <f t="shared" si="112"/>
        <v>353670</v>
      </c>
      <c r="AA470" s="11"/>
      <c r="AB470" s="11"/>
      <c r="AC470" s="11"/>
      <c r="AD470" s="11">
        <f t="shared" si="113"/>
        <v>5399</v>
      </c>
      <c r="AE470" s="11">
        <f t="shared" si="108"/>
        <v>788</v>
      </c>
      <c r="AF470" s="11">
        <f t="shared" si="109"/>
        <v>7</v>
      </c>
      <c r="AG470" s="11">
        <f t="shared" si="102"/>
        <v>679.71428571428567</v>
      </c>
      <c r="AH470" s="11">
        <f t="shared" si="103"/>
        <v>5.7142857142857144</v>
      </c>
      <c r="AI470" s="6">
        <f t="shared" si="104"/>
        <v>138.05301766900811</v>
      </c>
      <c r="AJ470" s="6">
        <f t="shared" si="110"/>
        <v>10138.053017669008</v>
      </c>
      <c r="AK470" s="6">
        <f t="shared" si="105"/>
        <v>17.240750496112923</v>
      </c>
      <c r="AL470" s="6">
        <f t="shared" si="111"/>
        <v>267.24075049611292</v>
      </c>
      <c r="AM470" s="12">
        <v>362862.51825127087</v>
      </c>
      <c r="AN470" s="6">
        <f t="shared" si="116"/>
        <v>362862.51825127087</v>
      </c>
      <c r="AO470" s="12">
        <v>5683.941230461166</v>
      </c>
      <c r="AP470" s="6">
        <f t="shared" si="114"/>
        <v>5683.941230461166</v>
      </c>
      <c r="AQ470" s="30">
        <f t="shared" si="106"/>
        <v>44266</v>
      </c>
      <c r="AR470" s="30">
        <f t="shared" si="117"/>
        <v>44266</v>
      </c>
      <c r="AS470" s="52">
        <v>44317</v>
      </c>
      <c r="AT470" s="30">
        <f t="shared" si="115"/>
        <v>44317</v>
      </c>
    </row>
    <row r="471" spans="1:46">
      <c r="A471">
        <f>Calcs!A521</f>
        <v>498</v>
      </c>
      <c r="B471" s="30">
        <f>Calcs!B521</f>
        <v>44267</v>
      </c>
      <c r="C471" s="6">
        <f>MAX(1,Calcs!AM521)</f>
        <v>9411.0017111665184</v>
      </c>
      <c r="D471" s="6">
        <f>MAX(1,Calcs!BA521)</f>
        <v>718.55517325403139</v>
      </c>
      <c r="E471" s="6">
        <f>MAX(1,Calcs!BB521)</f>
        <v>783278.33187740576</v>
      </c>
      <c r="F471" s="6">
        <f>MAX(1,Calcs!AZ521)</f>
        <v>354513.67412152613</v>
      </c>
      <c r="G471" s="6">
        <f t="shared" si="100"/>
        <v>354513.67412152613</v>
      </c>
      <c r="H471" s="6">
        <f>MAX(1,Calcs!AP521)</f>
        <v>4.95701386244491</v>
      </c>
      <c r="I471" s="6">
        <f>MAX(1,Calcs!AO521)</f>
        <v>5420.9217330959673</v>
      </c>
      <c r="J471" s="6">
        <f t="shared" si="101"/>
        <v>5420.9217330959673</v>
      </c>
      <c r="K471" s="6">
        <f>MAX(1,Calcs!BE521)</f>
        <v>1260818</v>
      </c>
      <c r="L471" s="6">
        <f>MAX(1,Calcs!BF521)</f>
        <v>536013.18427423586</v>
      </c>
      <c r="M471" s="33">
        <f>Calcs!G521</f>
        <v>1.45</v>
      </c>
      <c r="N471" s="180">
        <f>Calcs!BI521</f>
        <v>0.8246905422309081</v>
      </c>
      <c r="O471" s="33">
        <f t="shared" si="107"/>
        <v>1.1958012862348166</v>
      </c>
      <c r="P471" s="33"/>
      <c r="Q471" s="33"/>
      <c r="R471" s="33"/>
      <c r="S471" s="30">
        <f t="shared" si="119"/>
        <v>44267</v>
      </c>
      <c r="T471" s="215">
        <v>725</v>
      </c>
      <c r="U471" s="215">
        <v>3</v>
      </c>
      <c r="V471" s="215">
        <v>2521636</v>
      </c>
      <c r="W471" s="97"/>
      <c r="X471" s="6">
        <f t="shared" si="118"/>
        <v>33131.5</v>
      </c>
      <c r="Y471" s="6"/>
      <c r="Z471" s="11">
        <f t="shared" si="112"/>
        <v>354395</v>
      </c>
      <c r="AA471" s="11"/>
      <c r="AB471" s="11"/>
      <c r="AC471" s="11"/>
      <c r="AD471" s="11">
        <f t="shared" si="113"/>
        <v>5402</v>
      </c>
      <c r="AE471" s="11">
        <f t="shared" si="108"/>
        <v>725</v>
      </c>
      <c r="AF471" s="11">
        <f t="shared" si="109"/>
        <v>3</v>
      </c>
      <c r="AG471" s="11">
        <f t="shared" si="102"/>
        <v>688</v>
      </c>
      <c r="AH471" s="11">
        <f t="shared" si="103"/>
        <v>4.8571428571428568</v>
      </c>
      <c r="AI471" s="6">
        <f t="shared" si="104"/>
        <v>118.67412152612815</v>
      </c>
      <c r="AJ471" s="6">
        <f t="shared" si="110"/>
        <v>10118.674121526128</v>
      </c>
      <c r="AK471" s="6">
        <f t="shared" si="105"/>
        <v>18.921733095967284</v>
      </c>
      <c r="AL471" s="6">
        <f t="shared" si="111"/>
        <v>268.92173309596728</v>
      </c>
      <c r="AM471" s="12">
        <v>362862.51825127087</v>
      </c>
      <c r="AN471" s="6">
        <f t="shared" si="116"/>
        <v>362862.51825127087</v>
      </c>
      <c r="AO471" s="12">
        <v>5683.941230461166</v>
      </c>
      <c r="AP471" s="6">
        <f t="shared" si="114"/>
        <v>5683.941230461166</v>
      </c>
      <c r="AQ471" s="30">
        <f t="shared" si="106"/>
        <v>44267</v>
      </c>
      <c r="AR471" s="30">
        <f t="shared" si="117"/>
        <v>44267</v>
      </c>
      <c r="AS471" s="52">
        <v>44420</v>
      </c>
      <c r="AT471" s="30">
        <f t="shared" si="115"/>
        <v>44420</v>
      </c>
    </row>
    <row r="472" spans="1:46">
      <c r="A472">
        <f>Calcs!A522</f>
        <v>499</v>
      </c>
      <c r="B472" s="30">
        <f>Calcs!B522</f>
        <v>44268</v>
      </c>
      <c r="C472" s="6">
        <f>MAX(1,Calcs!AM522)</f>
        <v>9597.7265392074914</v>
      </c>
      <c r="D472" s="6">
        <f>MAX(1,Calcs!BA522)</f>
        <v>714.13225082763734</v>
      </c>
      <c r="E472" s="6">
        <f>MAX(1,Calcs!BB522)</f>
        <v>784665.80125883722</v>
      </c>
      <c r="F472" s="6">
        <f>MAX(1,Calcs!AZ522)</f>
        <v>355214.4601789451</v>
      </c>
      <c r="G472" s="6">
        <f t="shared" si="100"/>
        <v>355214.4601789451</v>
      </c>
      <c r="H472" s="6">
        <f>MAX(1,Calcs!AP522)</f>
        <v>4.7373281583706035</v>
      </c>
      <c r="I472" s="6">
        <f>MAX(1,Calcs!AO522)</f>
        <v>5425.5737776072465</v>
      </c>
      <c r="J472" s="6">
        <f t="shared" si="101"/>
        <v>5425.5737776072465</v>
      </c>
      <c r="K472" s="6">
        <f>MAX(1,Calcs!BE522)</f>
        <v>1294077.5</v>
      </c>
      <c r="L472" s="6">
        <f>MAX(1,Calcs!BF522)</f>
        <v>542466.46307058306</v>
      </c>
      <c r="M472" s="33">
        <f>Calcs!G522</f>
        <v>1.45</v>
      </c>
      <c r="N472" s="180">
        <f>Calcs!BI522</f>
        <v>0.82364486421972616</v>
      </c>
      <c r="O472" s="33">
        <f t="shared" si="107"/>
        <v>1.1942850531186029</v>
      </c>
      <c r="P472" s="33"/>
      <c r="Q472" s="33"/>
      <c r="R472" s="33"/>
      <c r="S472" s="30">
        <f t="shared" si="119"/>
        <v>44268</v>
      </c>
      <c r="T472" s="215">
        <v>537</v>
      </c>
      <c r="U472" s="215">
        <v>3</v>
      </c>
      <c r="V472" s="215">
        <v>2588155</v>
      </c>
      <c r="W472" s="97"/>
      <c r="X472" s="6">
        <f t="shared" si="118"/>
        <v>33259.5</v>
      </c>
      <c r="Y472" s="6"/>
      <c r="Z472" s="11">
        <f t="shared" si="112"/>
        <v>354932</v>
      </c>
      <c r="AA472" s="11"/>
      <c r="AB472" s="11"/>
      <c r="AC472" s="11"/>
      <c r="AD472" s="11">
        <f t="shared" si="113"/>
        <v>5405</v>
      </c>
      <c r="AE472" s="11">
        <f t="shared" si="108"/>
        <v>537</v>
      </c>
      <c r="AF472" s="11">
        <f t="shared" si="109"/>
        <v>3</v>
      </c>
      <c r="AG472" s="11">
        <f t="shared" si="102"/>
        <v>699.57142857142856</v>
      </c>
      <c r="AH472" s="11">
        <f t="shared" si="103"/>
        <v>4.8571428571428568</v>
      </c>
      <c r="AI472" s="6">
        <f t="shared" si="104"/>
        <v>282.46017894509714</v>
      </c>
      <c r="AJ472" s="6">
        <f t="shared" si="110"/>
        <v>10282.460178945097</v>
      </c>
      <c r="AK472" s="6">
        <f t="shared" si="105"/>
        <v>20.573777607246484</v>
      </c>
      <c r="AL472" s="6">
        <f t="shared" si="111"/>
        <v>270.57377760724648</v>
      </c>
      <c r="AM472" s="12">
        <v>362862.51825127087</v>
      </c>
      <c r="AN472" s="6">
        <f t="shared" si="116"/>
        <v>362862.51825127087</v>
      </c>
      <c r="AO472" s="12">
        <v>5683.941230461166</v>
      </c>
      <c r="AP472" s="6">
        <f t="shared" si="114"/>
        <v>5683.941230461166</v>
      </c>
      <c r="AQ472" s="30">
        <f t="shared" si="106"/>
        <v>44268</v>
      </c>
      <c r="AR472" s="30">
        <f t="shared" si="117"/>
        <v>44268</v>
      </c>
      <c r="AS472" s="52">
        <v>44420</v>
      </c>
      <c r="AT472" s="30">
        <f t="shared" si="115"/>
        <v>44420</v>
      </c>
    </row>
    <row r="473" spans="1:46">
      <c r="A473">
        <f>Calcs!A523</f>
        <v>500</v>
      </c>
      <c r="B473" s="30">
        <f>Calcs!B523</f>
        <v>44269</v>
      </c>
      <c r="C473" s="6">
        <f>MAX(1,Calcs!AM523)</f>
        <v>9820.2711339821617</v>
      </c>
      <c r="D473" s="6">
        <f>MAX(1,Calcs!BA523)</f>
        <v>723.17922065298103</v>
      </c>
      <c r="E473" s="6">
        <f>MAX(1,Calcs!BB523)</f>
        <v>786081.89854481211</v>
      </c>
      <c r="F473" s="6">
        <f>MAX(1,Calcs!AZ523)</f>
        <v>356005.11928555486</v>
      </c>
      <c r="G473" s="6">
        <f t="shared" si="100"/>
        <v>356005.11928555486</v>
      </c>
      <c r="H473" s="6">
        <f>MAX(1,Calcs!AP523)</f>
        <v>4.7100727521165027</v>
      </c>
      <c r="I473" s="6">
        <f>MAX(1,Calcs!AO523)</f>
        <v>5430.1988768993133</v>
      </c>
      <c r="J473" s="6">
        <f t="shared" si="101"/>
        <v>5430.1988768993133</v>
      </c>
      <c r="K473" s="6">
        <f>MAX(1,Calcs!BE523)</f>
        <v>1306202.5</v>
      </c>
      <c r="L473" s="6">
        <f>MAX(1,Calcs!BF523)</f>
        <v>545417.65817504539</v>
      </c>
      <c r="M473" s="33">
        <f>Calcs!G523</f>
        <v>1.45</v>
      </c>
      <c r="N473" s="180">
        <f>Calcs!BI523</f>
        <v>0.82306264495071546</v>
      </c>
      <c r="O473" s="33">
        <f t="shared" si="107"/>
        <v>1.1934408351785373</v>
      </c>
      <c r="P473" s="33"/>
      <c r="Q473" s="33"/>
      <c r="R473" s="33"/>
      <c r="S473" s="30">
        <f t="shared" si="119"/>
        <v>44269</v>
      </c>
      <c r="T473" s="215">
        <v>345</v>
      </c>
      <c r="U473" s="215">
        <v>4</v>
      </c>
      <c r="V473" s="215">
        <v>2612405</v>
      </c>
      <c r="W473" s="97"/>
      <c r="X473" s="6">
        <f t="shared" si="118"/>
        <v>12125</v>
      </c>
      <c r="Y473" s="6"/>
      <c r="Z473" s="11">
        <f t="shared" si="112"/>
        <v>355277</v>
      </c>
      <c r="AA473" s="11"/>
      <c r="AB473" s="11"/>
      <c r="AC473" s="11"/>
      <c r="AD473" s="11">
        <f t="shared" si="113"/>
        <v>5409</v>
      </c>
      <c r="AE473" s="11">
        <f t="shared" si="108"/>
        <v>345</v>
      </c>
      <c r="AF473" s="11">
        <f t="shared" si="109"/>
        <v>4</v>
      </c>
      <c r="AG473" s="11">
        <f t="shared" si="102"/>
        <v>696</v>
      </c>
      <c r="AH473" s="11">
        <f t="shared" si="103"/>
        <v>4.8571428571428568</v>
      </c>
      <c r="AI473" s="6">
        <f t="shared" si="104"/>
        <v>728.11928555485792</v>
      </c>
      <c r="AJ473" s="6">
        <f t="shared" si="110"/>
        <v>10728.119285554858</v>
      </c>
      <c r="AK473" s="6">
        <f t="shared" si="105"/>
        <v>21.198876899313291</v>
      </c>
      <c r="AL473" s="6">
        <f t="shared" si="111"/>
        <v>271.19887689931329</v>
      </c>
      <c r="AM473" s="12">
        <v>365759.44963287492</v>
      </c>
      <c r="AN473" s="6">
        <f t="shared" si="116"/>
        <v>365759.44963287492</v>
      </c>
      <c r="AO473" s="12">
        <v>5715.3472155326472</v>
      </c>
      <c r="AP473" s="6">
        <f t="shared" si="114"/>
        <v>5715.3472155326472</v>
      </c>
      <c r="AQ473" s="30">
        <f t="shared" si="106"/>
        <v>44269</v>
      </c>
      <c r="AR473" s="30">
        <f t="shared" si="117"/>
        <v>44269</v>
      </c>
      <c r="AS473" s="52">
        <v>44420</v>
      </c>
      <c r="AT473" s="30">
        <f t="shared" si="115"/>
        <v>44420</v>
      </c>
    </row>
    <row r="474" spans="1:46">
      <c r="A474">
        <f>Calcs!A524</f>
        <v>501</v>
      </c>
      <c r="B474" s="30">
        <f>Calcs!B524</f>
        <v>44270</v>
      </c>
      <c r="C474" s="6">
        <f>MAX(1,Calcs!AM524)</f>
        <v>10083.991159298057</v>
      </c>
      <c r="D474" s="6">
        <f>MAX(1,Calcs!BA524)</f>
        <v>734.1226830521731</v>
      </c>
      <c r="E474" s="6">
        <f>MAX(1,Calcs!BB524)</f>
        <v>787532.71848611021</v>
      </c>
      <c r="F474" s="6">
        <f>MAX(1,Calcs!AZ524)</f>
        <v>356804.50201074657</v>
      </c>
      <c r="G474" s="6">
        <f t="shared" si="100"/>
        <v>356804.50201074657</v>
      </c>
      <c r="H474" s="6">
        <f>MAX(1,Calcs!AP524)</f>
        <v>4.6809606824812624</v>
      </c>
      <c r="I474" s="6">
        <f>MAX(1,Calcs!AO524)</f>
        <v>5434.792217673039</v>
      </c>
      <c r="J474" s="6">
        <f t="shared" si="101"/>
        <v>5434.792217673039</v>
      </c>
      <c r="K474" s="6">
        <f>MAX(1,Calcs!BE524)</f>
        <v>1324464.5</v>
      </c>
      <c r="L474" s="6">
        <f>MAX(1,Calcs!BF524)</f>
        <v>558971.12495406764</v>
      </c>
      <c r="M474" s="33">
        <f>Calcs!G524</f>
        <v>1.45</v>
      </c>
      <c r="N474" s="180">
        <f>Calcs!BI524</f>
        <v>0.82106112709114198</v>
      </c>
      <c r="O474" s="33">
        <f t="shared" si="107"/>
        <v>1.1905386342821558</v>
      </c>
      <c r="P474" s="33"/>
      <c r="Q474" s="33"/>
      <c r="R474" s="33"/>
      <c r="S474" s="30">
        <f t="shared" si="119"/>
        <v>44270</v>
      </c>
      <c r="T474" s="215">
        <v>995</v>
      </c>
      <c r="U474" s="215">
        <v>5</v>
      </c>
      <c r="V474" s="215">
        <v>2648929</v>
      </c>
      <c r="W474" s="97"/>
      <c r="X474" s="6">
        <f>MAX(1,(V474-V473)/2)</f>
        <v>18262</v>
      </c>
      <c r="Y474" s="6"/>
      <c r="Z474" s="11">
        <f t="shared" si="112"/>
        <v>356272</v>
      </c>
      <c r="AA474" s="11"/>
      <c r="AB474" s="11"/>
      <c r="AC474" s="11"/>
      <c r="AD474" s="11">
        <f t="shared" si="113"/>
        <v>5414</v>
      </c>
      <c r="AE474" s="11">
        <f t="shared" si="108"/>
        <v>995</v>
      </c>
      <c r="AF474" s="11">
        <f t="shared" si="109"/>
        <v>5</v>
      </c>
      <c r="AG474" s="11">
        <f t="shared" si="102"/>
        <v>715.71428571428567</v>
      </c>
      <c r="AH474" s="11">
        <f t="shared" si="103"/>
        <v>4.7142857142857144</v>
      </c>
      <c r="AI474" s="6">
        <f t="shared" si="104"/>
        <v>532.50201074656798</v>
      </c>
      <c r="AJ474" s="6">
        <f t="shared" si="110"/>
        <v>10532.502010746568</v>
      </c>
      <c r="AK474" s="6">
        <f t="shared" si="105"/>
        <v>20.792217673038976</v>
      </c>
      <c r="AL474" s="6">
        <f t="shared" si="111"/>
        <v>270.79221767303898</v>
      </c>
      <c r="AM474" s="12">
        <v>365759.44963287492</v>
      </c>
      <c r="AN474" s="6">
        <f t="shared" si="116"/>
        <v>365759.44963287492</v>
      </c>
      <c r="AO474" s="12">
        <v>5715.3472155326472</v>
      </c>
      <c r="AP474" s="6">
        <f t="shared" si="114"/>
        <v>5715.3472155326472</v>
      </c>
      <c r="AQ474" s="30">
        <f t="shared" si="106"/>
        <v>44270</v>
      </c>
      <c r="AR474" s="30">
        <f t="shared" si="117"/>
        <v>44270</v>
      </c>
      <c r="AS474" s="52">
        <v>44423</v>
      </c>
      <c r="AT474" s="30">
        <f t="shared" si="115"/>
        <v>44423</v>
      </c>
    </row>
    <row r="475" spans="1:46">
      <c r="A475">
        <f>Calcs!A525</f>
        <v>502</v>
      </c>
      <c r="B475" s="30">
        <f>Calcs!B525</f>
        <v>44271</v>
      </c>
      <c r="C475" s="6">
        <f>MAX(1,Calcs!AM525)</f>
        <v>10394.315614962616</v>
      </c>
      <c r="D475" s="6">
        <f>MAX(1,Calcs!BA525)</f>
        <v>747.18207512848312</v>
      </c>
      <c r="E475" s="6">
        <f>MAX(1,Calcs!BB525)</f>
        <v>789023.37543064589</v>
      </c>
      <c r="F475" s="6">
        <f>MAX(1,Calcs!AZ525)</f>
        <v>357614.44336497586</v>
      </c>
      <c r="G475" s="6">
        <f t="shared" si="100"/>
        <v>357614.44336497586</v>
      </c>
      <c r="H475" s="6">
        <f>MAX(1,Calcs!AP525)</f>
        <v>4.7418421514320084</v>
      </c>
      <c r="I475" s="6">
        <f>MAX(1,Calcs!AO525)</f>
        <v>5439.9862732125184</v>
      </c>
      <c r="J475" s="6">
        <f t="shared" si="101"/>
        <v>5439.9862732125184</v>
      </c>
      <c r="K475" s="6">
        <f>MAX(1,Calcs!BE525)</f>
        <v>1350390</v>
      </c>
      <c r="L475" s="6">
        <f>MAX(1,Calcs!BF525)</f>
        <v>575872.61077056546</v>
      </c>
      <c r="M475" s="33">
        <f>Calcs!G525</f>
        <v>1.45</v>
      </c>
      <c r="N475" s="180">
        <f>Calcs!BI525</f>
        <v>0.81860763040951445</v>
      </c>
      <c r="O475" s="33">
        <f t="shared" si="107"/>
        <v>1.1869810640937959</v>
      </c>
      <c r="P475" s="33"/>
      <c r="Q475" s="33"/>
      <c r="R475" s="33"/>
      <c r="S475" s="30">
        <f t="shared" si="119"/>
        <v>44271</v>
      </c>
      <c r="T475" s="215">
        <v>868</v>
      </c>
      <c r="U475" s="215">
        <v>5</v>
      </c>
      <c r="V475" s="215">
        <v>2700780</v>
      </c>
      <c r="W475" s="97"/>
      <c r="X475" s="6">
        <f t="shared" ref="X475" si="120">MAX(1,(V475-V474)/2)</f>
        <v>25925.5</v>
      </c>
      <c r="Y475" s="6"/>
      <c r="Z475" s="11">
        <f t="shared" si="112"/>
        <v>357140</v>
      </c>
      <c r="AA475" s="11"/>
      <c r="AB475" s="11"/>
      <c r="AC475" s="11"/>
      <c r="AD475" s="11">
        <f t="shared" si="113"/>
        <v>5419</v>
      </c>
      <c r="AE475" s="11">
        <f t="shared" si="108"/>
        <v>868</v>
      </c>
      <c r="AF475" s="11">
        <f t="shared" si="109"/>
        <v>5</v>
      </c>
      <c r="AG475" s="11">
        <f t="shared" si="102"/>
        <v>713.28571428571433</v>
      </c>
      <c r="AH475" s="11">
        <f t="shared" si="103"/>
        <v>4.4285714285714288</v>
      </c>
      <c r="AI475" s="6">
        <f t="shared" si="104"/>
        <v>474.44336497585755</v>
      </c>
      <c r="AJ475" s="6">
        <f t="shared" si="110"/>
        <v>10474.443364975858</v>
      </c>
      <c r="AK475" s="6">
        <f t="shared" si="105"/>
        <v>20.986273212518427</v>
      </c>
      <c r="AL475" s="6">
        <f t="shared" si="111"/>
        <v>270.98627321251843</v>
      </c>
      <c r="AM475" s="12">
        <v>365759.44963287492</v>
      </c>
      <c r="AN475" s="6">
        <f t="shared" si="116"/>
        <v>365759.44963287492</v>
      </c>
      <c r="AO475" s="12">
        <v>5715.3472155326472</v>
      </c>
      <c r="AP475" s="6">
        <f t="shared" si="114"/>
        <v>5715.3472155326472</v>
      </c>
      <c r="AQ475" s="30">
        <f t="shared" si="106"/>
        <v>44271</v>
      </c>
      <c r="AR475" s="30">
        <f t="shared" si="117"/>
        <v>44271</v>
      </c>
      <c r="AS475" s="52">
        <v>44423</v>
      </c>
      <c r="AT475" s="30">
        <f t="shared" si="115"/>
        <v>44423</v>
      </c>
    </row>
    <row r="476" spans="1:46">
      <c r="A476">
        <f>Calcs!A526</f>
        <v>503</v>
      </c>
      <c r="B476" s="30">
        <f>Calcs!B526</f>
        <v>44272</v>
      </c>
      <c r="C476" s="6">
        <f>MAX(1,Calcs!AM526)</f>
        <v>10602.766471373725</v>
      </c>
      <c r="D476" s="6">
        <f>MAX(1,Calcs!BA526)</f>
        <v>762.96995292651366</v>
      </c>
      <c r="E476" s="6">
        <f>MAX(1,Calcs!BB526)</f>
        <v>790559.84730027057</v>
      </c>
      <c r="F476" s="6">
        <f>MAX(1,Calcs!AZ526)</f>
        <v>358439.10902214888</v>
      </c>
      <c r="G476" s="6">
        <f t="shared" si="100"/>
        <v>358439.10902214888</v>
      </c>
      <c r="H476" s="6">
        <f>MAX(1,Calcs!AP526)</f>
        <v>4.8154275311313279</v>
      </c>
      <c r="I476" s="6">
        <f>MAX(1,Calcs!AO526)</f>
        <v>5445.2390840958979</v>
      </c>
      <c r="J476" s="6">
        <f t="shared" si="101"/>
        <v>5445.2390840958979</v>
      </c>
      <c r="K476" s="6">
        <f>MAX(1,Calcs!BE526)</f>
        <v>1382291</v>
      </c>
      <c r="L476" s="6">
        <f>MAX(1,Calcs!BF526)</f>
        <v>592515.97073696123</v>
      </c>
      <c r="M476" s="33">
        <f>Calcs!G526</f>
        <v>1.45</v>
      </c>
      <c r="N476" s="180">
        <f>Calcs!BI526</f>
        <v>0.81618246541642692</v>
      </c>
      <c r="O476" s="33">
        <f t="shared" si="107"/>
        <v>1.1834645748538191</v>
      </c>
      <c r="P476" s="33"/>
      <c r="Q476" s="33"/>
      <c r="R476" s="33"/>
      <c r="S476" s="30">
        <f t="shared" si="119"/>
        <v>44272</v>
      </c>
      <c r="T476" s="215">
        <v>803</v>
      </c>
      <c r="U476" s="215">
        <v>10</v>
      </c>
      <c r="V476" s="215">
        <v>2764582</v>
      </c>
      <c r="W476" s="97"/>
      <c r="X476" s="6">
        <f>MAX(0,(V476-V475)/2)</f>
        <v>31901</v>
      </c>
      <c r="Y476" s="6"/>
      <c r="Z476" s="11">
        <f t="shared" si="112"/>
        <v>357943</v>
      </c>
      <c r="AA476" s="11"/>
      <c r="AB476" s="11"/>
      <c r="AC476" s="11"/>
      <c r="AD476" s="11">
        <f t="shared" si="113"/>
        <v>5429</v>
      </c>
      <c r="AE476" s="11">
        <f t="shared" si="108"/>
        <v>803</v>
      </c>
      <c r="AF476" s="11">
        <f t="shared" si="109"/>
        <v>10</v>
      </c>
      <c r="AG476" s="11">
        <f t="shared" si="102"/>
        <v>723</v>
      </c>
      <c r="AH476" s="11">
        <f t="shared" si="103"/>
        <v>5.2857142857142856</v>
      </c>
      <c r="AI476" s="6">
        <f t="shared" si="104"/>
        <v>496.10902214888483</v>
      </c>
      <c r="AJ476" s="6">
        <f t="shared" si="110"/>
        <v>10496.109022148885</v>
      </c>
      <c r="AK476" s="6">
        <f t="shared" si="105"/>
        <v>16.239084095897852</v>
      </c>
      <c r="AL476" s="6">
        <f t="shared" si="111"/>
        <v>266.23908409589785</v>
      </c>
      <c r="AM476" s="12">
        <v>366848.43424574594</v>
      </c>
      <c r="AN476" s="6">
        <f t="shared" si="116"/>
        <v>366848.43424574594</v>
      </c>
      <c r="AO476" s="12">
        <v>5727.1530300270961</v>
      </c>
      <c r="AP476" s="6">
        <f t="shared" si="114"/>
        <v>5727.1530300270961</v>
      </c>
      <c r="AQ476" s="30">
        <f t="shared" si="106"/>
        <v>44272</v>
      </c>
      <c r="AR476" s="30">
        <f t="shared" si="117"/>
        <v>44272</v>
      </c>
      <c r="AS476" s="52">
        <v>44423</v>
      </c>
      <c r="AT476" s="30">
        <f t="shared" si="115"/>
        <v>44423</v>
      </c>
    </row>
    <row r="477" spans="1:46">
      <c r="A477">
        <f>Calcs!A527</f>
        <v>504</v>
      </c>
      <c r="B477" s="30">
        <f>Calcs!B527</f>
        <v>44273</v>
      </c>
      <c r="C477" s="6">
        <f>MAX(1,Calcs!AM527)</f>
        <v>10826.687339093309</v>
      </c>
      <c r="D477" s="6">
        <f>MAX(1,Calcs!BA527)</f>
        <v>781.8004378589103</v>
      </c>
      <c r="E477" s="6">
        <f>MAX(1,Calcs!BB527)</f>
        <v>792125.87583841977</v>
      </c>
      <c r="F477" s="6">
        <f>MAX(1,Calcs!AZ527)</f>
        <v>359280.65608268138</v>
      </c>
      <c r="G477" s="6">
        <f t="shared" si="100"/>
        <v>359280.65608268138</v>
      </c>
      <c r="H477" s="6">
        <f>MAX(1,Calcs!AP527)</f>
        <v>4.9031775986820447</v>
      </c>
      <c r="I477" s="6">
        <f>MAX(1,Calcs!AO527)</f>
        <v>5450.5629936868872</v>
      </c>
      <c r="J477" s="6">
        <f t="shared" si="101"/>
        <v>5450.5629936868872</v>
      </c>
      <c r="K477" s="6">
        <f>MAX(1,Calcs!BE527)</f>
        <v>1417062.5</v>
      </c>
      <c r="L477" s="6">
        <f>MAX(1,Calcs!BF527)</f>
        <v>610302.67749407771</v>
      </c>
      <c r="M477" s="33">
        <f>Calcs!G527</f>
        <v>1.45</v>
      </c>
      <c r="N477" s="180">
        <f>Calcs!BI527</f>
        <v>0.81360080388010125</v>
      </c>
      <c r="O477" s="33">
        <f t="shared" si="107"/>
        <v>1.1797211656261468</v>
      </c>
      <c r="P477" s="33"/>
      <c r="Q477" s="33"/>
      <c r="R477" s="33"/>
      <c r="S477" s="30">
        <f t="shared" si="119"/>
        <v>44273</v>
      </c>
      <c r="T477" s="215">
        <v>881</v>
      </c>
      <c r="U477" s="215">
        <v>2</v>
      </c>
      <c r="V477" s="215">
        <v>2834125</v>
      </c>
      <c r="W477" s="97"/>
      <c r="X477" s="6">
        <f t="shared" ref="X477:X540" si="121">MAX(0,(V477-V476)/2)</f>
        <v>34771.5</v>
      </c>
      <c r="Y477" s="6"/>
      <c r="Z477" s="11">
        <f t="shared" si="112"/>
        <v>358824</v>
      </c>
      <c r="AA477" s="11"/>
      <c r="AB477" s="11"/>
      <c r="AC477" s="11"/>
      <c r="AD477" s="11">
        <f t="shared" si="113"/>
        <v>5431</v>
      </c>
      <c r="AE477" s="11">
        <f t="shared" si="108"/>
        <v>881</v>
      </c>
      <c r="AF477" s="11">
        <f t="shared" si="109"/>
        <v>2</v>
      </c>
      <c r="AG477" s="11">
        <f t="shared" si="102"/>
        <v>736.28571428571433</v>
      </c>
      <c r="AH477" s="11">
        <f t="shared" si="103"/>
        <v>4.5714285714285712</v>
      </c>
      <c r="AI477" s="6">
        <f t="shared" si="104"/>
        <v>456.65608268138021</v>
      </c>
      <c r="AJ477" s="6">
        <f t="shared" si="110"/>
        <v>10456.65608268138</v>
      </c>
      <c r="AK477" s="6">
        <f t="shared" si="105"/>
        <v>19.562993686887239</v>
      </c>
      <c r="AL477" s="6">
        <f t="shared" si="111"/>
        <v>269.56299368688724</v>
      </c>
      <c r="AM477" s="12">
        <v>365006.97415220033</v>
      </c>
      <c r="AN477" s="6">
        <f t="shared" si="116"/>
        <v>365006.97415220033</v>
      </c>
      <c r="AO477" s="12">
        <v>5707.1895374254582</v>
      </c>
      <c r="AP477" s="6">
        <f t="shared" si="114"/>
        <v>5707.1895374254582</v>
      </c>
      <c r="AQ477" s="30">
        <f t="shared" si="106"/>
        <v>44273</v>
      </c>
      <c r="AR477" s="30">
        <f t="shared" si="117"/>
        <v>44273</v>
      </c>
      <c r="AS477" s="52">
        <v>44425</v>
      </c>
      <c r="AT477" s="30">
        <f t="shared" si="115"/>
        <v>44425</v>
      </c>
    </row>
    <row r="478" spans="1:46">
      <c r="A478">
        <f>Calcs!A528</f>
        <v>505</v>
      </c>
      <c r="B478" s="30">
        <f>Calcs!B528</f>
        <v>44274</v>
      </c>
      <c r="C478" s="6">
        <f>MAX(1,Calcs!AM528)</f>
        <v>11064.741720409227</v>
      </c>
      <c r="D478" s="6">
        <f>MAX(1,Calcs!BA528)</f>
        <v>804.14342016075636</v>
      </c>
      <c r="E478" s="6">
        <f>MAX(1,Calcs!BB528)</f>
        <v>793723.43974515935</v>
      </c>
      <c r="F478" s="6">
        <f>MAX(1,Calcs!AZ528)</f>
        <v>360142.67806265142</v>
      </c>
      <c r="G478" s="6">
        <f t="shared" si="100"/>
        <v>360142.67806265142</v>
      </c>
      <c r="H478" s="6">
        <f>MAX(1,Calcs!AP528)</f>
        <v>5.0074844540718653</v>
      </c>
      <c r="I478" s="6">
        <f>MAX(1,Calcs!AO528)</f>
        <v>5455.9741242744703</v>
      </c>
      <c r="J478" s="6">
        <f t="shared" si="101"/>
        <v>5455.9741242744703</v>
      </c>
      <c r="K478" s="6">
        <f>MAX(1,Calcs!BE528)</f>
        <v>1450889.5</v>
      </c>
      <c r="L478" s="6">
        <f>MAX(1,Calcs!BF528)</f>
        <v>624190.94518889731</v>
      </c>
      <c r="M478" s="33">
        <f>Calcs!G528</f>
        <v>1.45</v>
      </c>
      <c r="N478" s="180">
        <f>Calcs!BI528</f>
        <v>0.81153511061738748</v>
      </c>
      <c r="O478" s="33">
        <f t="shared" si="107"/>
        <v>1.1767259103952119</v>
      </c>
      <c r="P478" s="33"/>
      <c r="Q478" s="33"/>
      <c r="R478" s="33"/>
      <c r="S478" s="30">
        <f t="shared" si="119"/>
        <v>44274</v>
      </c>
      <c r="T478" s="215">
        <v>814</v>
      </c>
      <c r="U478" s="215">
        <v>7</v>
      </c>
      <c r="V478" s="215">
        <v>2901779</v>
      </c>
      <c r="W478" s="97"/>
      <c r="X478" s="6">
        <f t="shared" si="121"/>
        <v>33827</v>
      </c>
      <c r="Y478" s="6"/>
      <c r="Z478" s="11">
        <f t="shared" si="112"/>
        <v>359638</v>
      </c>
      <c r="AA478" s="11"/>
      <c r="AB478" s="11"/>
      <c r="AC478" s="11"/>
      <c r="AD478" s="11">
        <f t="shared" si="113"/>
        <v>5438</v>
      </c>
      <c r="AE478" s="11">
        <f t="shared" si="108"/>
        <v>814</v>
      </c>
      <c r="AF478" s="11">
        <f t="shared" si="109"/>
        <v>7</v>
      </c>
      <c r="AG478" s="11">
        <f t="shared" si="102"/>
        <v>749</v>
      </c>
      <c r="AH478" s="11">
        <f t="shared" si="103"/>
        <v>5.1428571428571432</v>
      </c>
      <c r="AI478" s="6">
        <f t="shared" si="104"/>
        <v>504.67806265142281</v>
      </c>
      <c r="AJ478" s="6">
        <f t="shared" si="110"/>
        <v>10504.678062651423</v>
      </c>
      <c r="AK478" s="6">
        <f t="shared" si="105"/>
        <v>17.974124274470341</v>
      </c>
      <c r="AL478" s="6">
        <f t="shared" si="111"/>
        <v>267.97412427447034</v>
      </c>
      <c r="AM478" s="12">
        <v>365006.97415220033</v>
      </c>
      <c r="AN478" s="6">
        <f t="shared" si="116"/>
        <v>365006.97415220033</v>
      </c>
      <c r="AO478" s="12">
        <v>5707.1895374254582</v>
      </c>
      <c r="AP478" s="6">
        <f t="shared" si="114"/>
        <v>5707.1895374254582</v>
      </c>
      <c r="AQ478" s="30">
        <f t="shared" si="106"/>
        <v>44274</v>
      </c>
      <c r="AR478" s="30">
        <f t="shared" si="117"/>
        <v>44274</v>
      </c>
      <c r="AS478" s="52">
        <v>44354</v>
      </c>
      <c r="AT478" s="30">
        <f t="shared" si="115"/>
        <v>44354</v>
      </c>
    </row>
    <row r="479" spans="1:46">
      <c r="A479">
        <f>Calcs!A529</f>
        <v>506</v>
      </c>
      <c r="B479" s="30">
        <f>Calcs!B529</f>
        <v>44275</v>
      </c>
      <c r="C479" s="6">
        <f>MAX(1,Calcs!AM529)</f>
        <v>11315.411183192671</v>
      </c>
      <c r="D479" s="6">
        <f>MAX(1,Calcs!BA529)</f>
        <v>830.53517266208235</v>
      </c>
      <c r="E479" s="6">
        <f>MAX(1,Calcs!BB529)</f>
        <v>795355.05365900591</v>
      </c>
      <c r="F479" s="6">
        <f>MAX(1,Calcs!AZ529)</f>
        <v>361028.20638757967</v>
      </c>
      <c r="G479" s="6">
        <f t="shared" si="100"/>
        <v>361028.20638757967</v>
      </c>
      <c r="H479" s="6">
        <f>MAX(1,Calcs!AP529)</f>
        <v>5.1318751546464876</v>
      </c>
      <c r="I479" s="6">
        <f>MAX(1,Calcs!AO529)</f>
        <v>5461.4969036897719</v>
      </c>
      <c r="J479" s="6">
        <f t="shared" si="101"/>
        <v>5461.4969036897719</v>
      </c>
      <c r="K479" s="6">
        <f>MAX(1,Calcs!BE529)</f>
        <v>1486178.5</v>
      </c>
      <c r="L479" s="6">
        <f>MAX(1,Calcs!BF529)</f>
        <v>637514.08211779408</v>
      </c>
      <c r="M479" s="33">
        <f>Calcs!G529</f>
        <v>1.45</v>
      </c>
      <c r="N479" s="180">
        <f>Calcs!BI529</f>
        <v>0.80954028880051876</v>
      </c>
      <c r="O479" s="33">
        <f t="shared" si="107"/>
        <v>1.1738334187607522</v>
      </c>
      <c r="P479" s="33"/>
      <c r="Q479" s="33"/>
      <c r="R479" s="33"/>
      <c r="S479" s="30">
        <f t="shared" si="119"/>
        <v>44275</v>
      </c>
      <c r="T479" s="215">
        <v>656</v>
      </c>
      <c r="U479" s="215">
        <v>3</v>
      </c>
      <c r="V479" s="215">
        <v>2972357</v>
      </c>
      <c r="W479" s="97"/>
      <c r="X479" s="6">
        <f t="shared" si="121"/>
        <v>35289</v>
      </c>
      <c r="Y479" s="6"/>
      <c r="Z479" s="11">
        <f t="shared" si="112"/>
        <v>360294</v>
      </c>
      <c r="AA479" s="11"/>
      <c r="AB479" s="11"/>
      <c r="AC479" s="11"/>
      <c r="AD479" s="11">
        <f t="shared" si="113"/>
        <v>5441</v>
      </c>
      <c r="AE479" s="11">
        <f t="shared" si="108"/>
        <v>656</v>
      </c>
      <c r="AF479" s="11">
        <f t="shared" si="109"/>
        <v>3</v>
      </c>
      <c r="AG479" s="11">
        <f t="shared" si="102"/>
        <v>766</v>
      </c>
      <c r="AH479" s="11">
        <f t="shared" si="103"/>
        <v>5.1428571428571432</v>
      </c>
      <c r="AI479" s="6">
        <f t="shared" si="104"/>
        <v>734.2063875796739</v>
      </c>
      <c r="AJ479" s="6">
        <f t="shared" si="110"/>
        <v>10734.206387579674</v>
      </c>
      <c r="AK479" s="6">
        <f t="shared" si="105"/>
        <v>20.496903689771898</v>
      </c>
      <c r="AL479" s="6">
        <f t="shared" si="111"/>
        <v>270.4969036897719</v>
      </c>
      <c r="AM479" s="12">
        <v>365006.97415220033</v>
      </c>
      <c r="AN479" s="6">
        <f t="shared" si="116"/>
        <v>365006.97415220033</v>
      </c>
      <c r="AO479" s="12">
        <v>5707.1895374254582</v>
      </c>
      <c r="AP479" s="6">
        <f t="shared" si="114"/>
        <v>5707.1895374254582</v>
      </c>
      <c r="AQ479" s="30">
        <f t="shared" si="106"/>
        <v>44275</v>
      </c>
      <c r="AR479" s="30">
        <f t="shared" si="117"/>
        <v>44275</v>
      </c>
      <c r="AS479" s="52">
        <v>44354</v>
      </c>
      <c r="AT479" s="30">
        <f t="shared" si="115"/>
        <v>44354</v>
      </c>
    </row>
    <row r="480" spans="1:46">
      <c r="A480">
        <f>Calcs!A530</f>
        <v>507</v>
      </c>
      <c r="B480" s="30">
        <f>Calcs!B530</f>
        <v>44276</v>
      </c>
      <c r="C480" s="6">
        <f>MAX(1,Calcs!AM530)</f>
        <v>11574.405549501247</v>
      </c>
      <c r="D480" s="6">
        <f>MAX(1,Calcs!BA530)</f>
        <v>847.95436065345507</v>
      </c>
      <c r="E480" s="6">
        <f>MAX(1,Calcs!BB530)</f>
        <v>797022.48852869996</v>
      </c>
      <c r="F480" s="6">
        <f>MAX(1,Calcs!AZ530)</f>
        <v>361940.79981012904</v>
      </c>
      <c r="G480" s="6">
        <f t="shared" si="100"/>
        <v>361940.79981012904</v>
      </c>
      <c r="H480" s="6">
        <f>MAX(1,Calcs!AP530)</f>
        <v>5.2794606516459419</v>
      </c>
      <c r="I480" s="6">
        <f>MAX(1,Calcs!AO530)</f>
        <v>5467.1551014608349</v>
      </c>
      <c r="J480" s="6">
        <f t="shared" si="101"/>
        <v>5467.1551014608349</v>
      </c>
      <c r="K480" s="6">
        <f>MAX(1,Calcs!BE530)</f>
        <v>1498937.5</v>
      </c>
      <c r="L480" s="6">
        <f>MAX(1,Calcs!BF530)</f>
        <v>644153.30522857653</v>
      </c>
      <c r="M480" s="33">
        <f>Calcs!G530</f>
        <v>1.45</v>
      </c>
      <c r="N480" s="180">
        <f>Calcs!BI530</f>
        <v>0.80843253764200984</v>
      </c>
      <c r="O480" s="33">
        <f t="shared" si="107"/>
        <v>1.1722271795809143</v>
      </c>
      <c r="P480" s="33"/>
      <c r="Q480" s="33"/>
      <c r="R480" s="33"/>
      <c r="S480" s="30">
        <f t="shared" si="119"/>
        <v>44276</v>
      </c>
      <c r="T480" s="215">
        <v>453</v>
      </c>
      <c r="U480" s="215">
        <v>4</v>
      </c>
      <c r="V480" s="215">
        <v>2997875</v>
      </c>
      <c r="W480" s="97"/>
      <c r="X480" s="6">
        <f t="shared" si="121"/>
        <v>12759</v>
      </c>
      <c r="Y480" s="6"/>
      <c r="Z480" s="11">
        <f t="shared" si="112"/>
        <v>360747</v>
      </c>
      <c r="AA480" s="11"/>
      <c r="AB480" s="11"/>
      <c r="AC480" s="11"/>
      <c r="AD480" s="11">
        <f t="shared" si="113"/>
        <v>5445</v>
      </c>
      <c r="AE480" s="11">
        <f t="shared" si="108"/>
        <v>453</v>
      </c>
      <c r="AF480" s="11">
        <f t="shared" si="109"/>
        <v>4</v>
      </c>
      <c r="AG480" s="11">
        <f t="shared" si="102"/>
        <v>781.42857142857144</v>
      </c>
      <c r="AH480" s="11">
        <f t="shared" si="103"/>
        <v>5.1428571428571432</v>
      </c>
      <c r="AI480" s="6">
        <f t="shared" si="104"/>
        <v>1193.7998101290432</v>
      </c>
      <c r="AJ480" s="6">
        <f t="shared" si="110"/>
        <v>11193.799810129043</v>
      </c>
      <c r="AK480" s="6">
        <f t="shared" si="105"/>
        <v>22.155101460834885</v>
      </c>
      <c r="AL480" s="6">
        <f t="shared" si="111"/>
        <v>272.15510146083489</v>
      </c>
      <c r="AM480" s="12">
        <v>414529.36531948601</v>
      </c>
      <c r="AN480" s="6">
        <f t="shared" si="116"/>
        <v>414529.36531948601</v>
      </c>
      <c r="AO480" s="12">
        <v>6180.6948941277642</v>
      </c>
      <c r="AP480" s="6">
        <f t="shared" si="114"/>
        <v>6180.6948941277642</v>
      </c>
      <c r="AQ480" s="30">
        <f t="shared" si="106"/>
        <v>44276</v>
      </c>
      <c r="AR480" s="30">
        <f t="shared" si="117"/>
        <v>44276</v>
      </c>
      <c r="AS480" s="52">
        <v>44354</v>
      </c>
      <c r="AT480" s="30">
        <f t="shared" si="115"/>
        <v>44354</v>
      </c>
    </row>
    <row r="481" spans="1:46">
      <c r="A481">
        <f>Calcs!A531</f>
        <v>508</v>
      </c>
      <c r="B481" s="30">
        <f>Calcs!B531</f>
        <v>44277</v>
      </c>
      <c r="C481" s="6">
        <f>MAX(1,Calcs!AM531)</f>
        <v>11836.511938412928</v>
      </c>
      <c r="D481" s="6">
        <f>MAX(1,Calcs!BA531)</f>
        <v>866.6467601468072</v>
      </c>
      <c r="E481" s="6">
        <f>MAX(1,Calcs!BB531)</f>
        <v>798727.77345041942</v>
      </c>
      <c r="F481" s="6">
        <f>MAX(1,Calcs!AZ531)</f>
        <v>362871.02933177422</v>
      </c>
      <c r="G481" s="6">
        <f t="shared" si="100"/>
        <v>362871.02933177422</v>
      </c>
      <c r="H481" s="6">
        <f>MAX(1,Calcs!AP531)</f>
        <v>5.4537779816407363</v>
      </c>
      <c r="I481" s="6">
        <f>MAX(1,Calcs!AO531)</f>
        <v>5472.9686635445241</v>
      </c>
      <c r="J481" s="6">
        <f t="shared" si="101"/>
        <v>5472.9686635445241</v>
      </c>
      <c r="K481" s="6">
        <f>MAX(1,Calcs!BE531)</f>
        <v>1518072.5</v>
      </c>
      <c r="L481" s="6">
        <f>MAX(1,Calcs!BF531)</f>
        <v>652152.46662924043</v>
      </c>
      <c r="M481" s="33">
        <f>Calcs!G531</f>
        <v>1.45</v>
      </c>
      <c r="N481" s="180">
        <f>Calcs!BI531</f>
        <v>0.80713829366783008</v>
      </c>
      <c r="O481" s="33">
        <f t="shared" si="107"/>
        <v>1.1703505258183535</v>
      </c>
      <c r="P481" s="33"/>
      <c r="Q481" s="33"/>
      <c r="R481" s="33"/>
      <c r="S481" s="30">
        <f t="shared" si="119"/>
        <v>44277</v>
      </c>
      <c r="T481" s="215">
        <v>1156</v>
      </c>
      <c r="U481" s="215">
        <v>6</v>
      </c>
      <c r="V481" s="215">
        <v>3036145</v>
      </c>
      <c r="W481" s="97"/>
      <c r="X481" s="6">
        <f t="shared" si="121"/>
        <v>19135</v>
      </c>
      <c r="Y481" s="6"/>
      <c r="Z481" s="11">
        <f t="shared" si="112"/>
        <v>361903</v>
      </c>
      <c r="AA481" s="11"/>
      <c r="AB481" s="11"/>
      <c r="AC481" s="11"/>
      <c r="AD481" s="11">
        <f t="shared" si="113"/>
        <v>5451</v>
      </c>
      <c r="AE481" s="11">
        <f t="shared" si="108"/>
        <v>1156</v>
      </c>
      <c r="AF481" s="11">
        <f t="shared" si="109"/>
        <v>6</v>
      </c>
      <c r="AG481" s="11">
        <f t="shared" si="102"/>
        <v>804.42857142857144</v>
      </c>
      <c r="AH481" s="11">
        <f t="shared" si="103"/>
        <v>5.2857142857142856</v>
      </c>
      <c r="AI481" s="6">
        <f t="shared" si="104"/>
        <v>968.02933177421801</v>
      </c>
      <c r="AJ481" s="6">
        <f t="shared" si="110"/>
        <v>10968.029331774218</v>
      </c>
      <c r="AK481" s="6">
        <f t="shared" si="105"/>
        <v>21.968663544524134</v>
      </c>
      <c r="AL481" s="6">
        <f t="shared" si="111"/>
        <v>271.96866354452413</v>
      </c>
      <c r="AM481" s="12">
        <v>414529.36531948601</v>
      </c>
      <c r="AN481" s="6">
        <f t="shared" si="116"/>
        <v>414529.36531948601</v>
      </c>
      <c r="AO481" s="12">
        <v>6180.6948941277642</v>
      </c>
      <c r="AP481" s="6">
        <f t="shared" si="114"/>
        <v>6180.6948941277642</v>
      </c>
      <c r="AQ481" s="30">
        <f t="shared" si="106"/>
        <v>44277</v>
      </c>
      <c r="AR481" s="30">
        <f t="shared" si="117"/>
        <v>44277</v>
      </c>
      <c r="AS481" s="52">
        <v>44383</v>
      </c>
      <c r="AT481" s="30">
        <f t="shared" si="115"/>
        <v>44383</v>
      </c>
    </row>
    <row r="482" spans="1:46">
      <c r="A482">
        <f>Calcs!A532</f>
        <v>509</v>
      </c>
      <c r="B482" s="30">
        <f>Calcs!B532</f>
        <v>44278</v>
      </c>
      <c r="C482" s="6">
        <f>MAX(1,Calcs!AM532)</f>
        <v>12098.392310959813</v>
      </c>
      <c r="D482" s="6">
        <f>MAX(1,Calcs!BA532)</f>
        <v>886.52319761932756</v>
      </c>
      <c r="E482" s="6">
        <f>MAX(1,Calcs!BB532)</f>
        <v>800471.08088948089</v>
      </c>
      <c r="F482" s="6">
        <f>MAX(1,Calcs!AZ532)</f>
        <v>363820.10574831115</v>
      </c>
      <c r="G482" s="6">
        <f t="shared" si="100"/>
        <v>363820.10574831115</v>
      </c>
      <c r="H482" s="6">
        <f>MAX(1,Calcs!AP532)</f>
        <v>5.5678043747917139</v>
      </c>
      <c r="I482" s="6">
        <f>MAX(1,Calcs!AO532)</f>
        <v>5478.9609038360604</v>
      </c>
      <c r="J482" s="6">
        <f t="shared" si="101"/>
        <v>5478.9609038360604</v>
      </c>
      <c r="K482" s="6">
        <f>MAX(1,Calcs!BE532)</f>
        <v>1549459.5</v>
      </c>
      <c r="L482" s="6">
        <f>MAX(1,Calcs!BF532)</f>
        <v>670740.88818157464</v>
      </c>
      <c r="M482" s="33">
        <f>Calcs!G532</f>
        <v>1.45</v>
      </c>
      <c r="N482" s="180">
        <f>Calcs!BI532</f>
        <v>0.80442605998154726</v>
      </c>
      <c r="O482" s="33">
        <f t="shared" si="107"/>
        <v>1.1664177869732435</v>
      </c>
      <c r="P482" s="33"/>
      <c r="Q482" s="33"/>
      <c r="R482" s="33"/>
      <c r="S482" s="30">
        <f t="shared" si="119"/>
        <v>44278</v>
      </c>
      <c r="T482" s="215">
        <v>1098</v>
      </c>
      <c r="U482" s="215">
        <v>7</v>
      </c>
      <c r="V482" s="215">
        <v>3098919</v>
      </c>
      <c r="W482" s="97"/>
      <c r="X482" s="6">
        <f t="shared" si="121"/>
        <v>31387</v>
      </c>
      <c r="Y482" s="6"/>
      <c r="Z482" s="11">
        <f t="shared" si="112"/>
        <v>363001</v>
      </c>
      <c r="AA482" s="11"/>
      <c r="AB482" s="11"/>
      <c r="AC482" s="11"/>
      <c r="AD482" s="11">
        <f t="shared" si="113"/>
        <v>5458</v>
      </c>
      <c r="AE482" s="11">
        <f t="shared" si="108"/>
        <v>1098</v>
      </c>
      <c r="AF482" s="11">
        <f t="shared" si="109"/>
        <v>7</v>
      </c>
      <c r="AG482" s="11">
        <f t="shared" si="102"/>
        <v>837.28571428571433</v>
      </c>
      <c r="AH482" s="11">
        <f t="shared" si="103"/>
        <v>5.5714285714285712</v>
      </c>
      <c r="AI482" s="6">
        <f t="shared" si="104"/>
        <v>819.10574831115082</v>
      </c>
      <c r="AJ482" s="6">
        <f t="shared" si="110"/>
        <v>10819.105748311151</v>
      </c>
      <c r="AK482" s="6">
        <f t="shared" si="105"/>
        <v>20.960903836060425</v>
      </c>
      <c r="AL482" s="6">
        <f t="shared" si="111"/>
        <v>270.96090383606042</v>
      </c>
      <c r="AM482" s="12">
        <v>415857.44339021965</v>
      </c>
      <c r="AN482" s="6">
        <f t="shared" si="116"/>
        <v>415857.44339021965</v>
      </c>
      <c r="AO482" s="12">
        <v>6194.8445109560853</v>
      </c>
      <c r="AP482" s="6">
        <f t="shared" si="114"/>
        <v>6194.8445109560853</v>
      </c>
      <c r="AQ482" s="30">
        <f t="shared" si="106"/>
        <v>44278</v>
      </c>
      <c r="AR482" s="30">
        <f t="shared" si="117"/>
        <v>44278</v>
      </c>
      <c r="AS482" s="52">
        <v>44383</v>
      </c>
      <c r="AT482" s="30">
        <f t="shared" si="115"/>
        <v>44383</v>
      </c>
    </row>
    <row r="483" spans="1:46">
      <c r="A483">
        <f>Calcs!A533</f>
        <v>510</v>
      </c>
      <c r="B483" s="30">
        <f>Calcs!B533</f>
        <v>44279</v>
      </c>
      <c r="C483" s="6">
        <f>MAX(1,Calcs!AM533)</f>
        <v>12352.340721823542</v>
      </c>
      <c r="D483" s="6">
        <f>MAX(1,Calcs!BA533)</f>
        <v>907.20759257722443</v>
      </c>
      <c r="E483" s="6">
        <f>MAX(1,Calcs!BB533)</f>
        <v>802250.28330847574</v>
      </c>
      <c r="F483" s="6">
        <f>MAX(1,Calcs!AZ533)</f>
        <v>364789.56217018946</v>
      </c>
      <c r="G483" s="6">
        <f t="shared" ref="G483:G546" si="122">IF($B483&gt;$AQ$847,G482,F483)</f>
        <v>364789.56217018946</v>
      </c>
      <c r="H483" s="6">
        <f>MAX(1,Calcs!AP533)</f>
        <v>5.6899044341349247</v>
      </c>
      <c r="I483" s="6">
        <f>MAX(1,Calcs!AO533)</f>
        <v>5485.0684151348423</v>
      </c>
      <c r="J483" s="6">
        <f t="shared" ref="J483:J546" si="123">IF($B483&gt;$AQ$847,J482,I483)</f>
        <v>5485.0684151348423</v>
      </c>
      <c r="K483" s="6">
        <f>MAX(1,Calcs!BE533)</f>
        <v>1586797.5</v>
      </c>
      <c r="L483" s="6">
        <f>MAX(1,Calcs!BF533)</f>
        <v>694244.54144888313</v>
      </c>
      <c r="M483" s="33">
        <f>Calcs!G533</f>
        <v>1.45</v>
      </c>
      <c r="N483" s="180">
        <f>Calcs!BI533</f>
        <v>0.80105320091384136</v>
      </c>
      <c r="O483" s="33">
        <f t="shared" si="107"/>
        <v>1.1615271413250698</v>
      </c>
      <c r="P483" s="33"/>
      <c r="Q483" s="33"/>
      <c r="R483" s="33"/>
      <c r="S483" s="30">
        <f t="shared" si="119"/>
        <v>44279</v>
      </c>
      <c r="T483" s="215">
        <v>1145</v>
      </c>
      <c r="U483" s="215">
        <v>5</v>
      </c>
      <c r="V483" s="215">
        <v>3173595</v>
      </c>
      <c r="W483" s="97"/>
      <c r="X483" s="6">
        <f t="shared" si="121"/>
        <v>37338</v>
      </c>
      <c r="Y483" s="6"/>
      <c r="Z483" s="11">
        <f t="shared" si="112"/>
        <v>364146</v>
      </c>
      <c r="AA483" s="11"/>
      <c r="AB483" s="11"/>
      <c r="AC483" s="11"/>
      <c r="AD483" s="11">
        <f t="shared" si="113"/>
        <v>5463</v>
      </c>
      <c r="AE483" s="11">
        <f t="shared" si="108"/>
        <v>1145</v>
      </c>
      <c r="AF483" s="11">
        <f t="shared" si="109"/>
        <v>5</v>
      </c>
      <c r="AG483" s="11">
        <f t="shared" ref="AG483:AG546" si="124">MAX(1,(INDEX($Z$4:$Z$846,$A483-$A$4+1)-INDEX($Z$4:$Z$846,$A483-$A$4+1-$AG$1))/$AG$1)</f>
        <v>886.14285714285711</v>
      </c>
      <c r="AH483" s="11">
        <f t="shared" ref="AH483:AH546" si="125">MAX(1,(INDEX($AD$4:$AD$846,$A483-$A$4+1)-INDEX($AD$4:$AD$846,$A483-$A$4+1-$AG$1))/$AG$1)</f>
        <v>4.8571428571428568</v>
      </c>
      <c r="AI483" s="6">
        <f t="shared" ref="AI483:AI546" si="126">IF(T483&gt;0,F483-Z483,0)</f>
        <v>643.56217018945608</v>
      </c>
      <c r="AJ483" s="6">
        <f t="shared" si="110"/>
        <v>10643.562170189456</v>
      </c>
      <c r="AK483" s="6">
        <f t="shared" ref="AK483:AK546" si="127">IF(U483&gt;0,I483-AD483,0)</f>
        <v>22.068415134842326</v>
      </c>
      <c r="AL483" s="6">
        <f t="shared" si="111"/>
        <v>272.06841513484233</v>
      </c>
      <c r="AM483" s="12">
        <v>383270.81121149496</v>
      </c>
      <c r="AN483" s="6">
        <f t="shared" si="116"/>
        <v>383270.81121149496</v>
      </c>
      <c r="AO483" s="12">
        <v>5847.6598316689278</v>
      </c>
      <c r="AP483" s="6">
        <f t="shared" si="114"/>
        <v>5847.6598316689278</v>
      </c>
      <c r="AQ483" s="30">
        <f t="shared" ref="AQ483:AQ546" si="128">IF(T483=0,AQ482,S483)</f>
        <v>44279</v>
      </c>
      <c r="AR483" s="30">
        <f t="shared" si="117"/>
        <v>44279</v>
      </c>
      <c r="AS483" s="52">
        <v>44385</v>
      </c>
      <c r="AT483" s="30">
        <f t="shared" si="115"/>
        <v>44385</v>
      </c>
    </row>
    <row r="484" spans="1:46">
      <c r="A484">
        <f>Calcs!A534</f>
        <v>511</v>
      </c>
      <c r="B484" s="30">
        <f>Calcs!B534</f>
        <v>44280</v>
      </c>
      <c r="C484" s="6">
        <f>MAX(1,Calcs!AM534)</f>
        <v>12611.545592643482</v>
      </c>
      <c r="D484" s="6">
        <f>MAX(1,Calcs!BA534)</f>
        <v>928.51445137449105</v>
      </c>
      <c r="E484" s="6">
        <f>MAX(1,Calcs!BB534)</f>
        <v>804062.96029244747</v>
      </c>
      <c r="F484" s="6">
        <f>MAX(1,Calcs!AZ534)</f>
        <v>365780.25724230282</v>
      </c>
      <c r="G484" s="6">
        <f t="shared" si="122"/>
        <v>365780.25724230282</v>
      </c>
      <c r="H484" s="6">
        <f>MAX(1,Calcs!AP534)</f>
        <v>5.8194172406056168</v>
      </c>
      <c r="I484" s="6">
        <f>MAX(1,Calcs!AO534)</f>
        <v>5491.2989143711266</v>
      </c>
      <c r="J484" s="6">
        <f t="shared" si="123"/>
        <v>5491.2989143711266</v>
      </c>
      <c r="K484" s="6">
        <f>MAX(1,Calcs!BE534)</f>
        <v>1625830.5</v>
      </c>
      <c r="L484" s="6">
        <f>MAX(1,Calcs!BF534)</f>
        <v>722942.36915348377</v>
      </c>
      <c r="M484" s="33">
        <f>Calcs!G534</f>
        <v>1.45</v>
      </c>
      <c r="N484" s="180">
        <f>Calcs!BI534</f>
        <v>0.79698281885893796</v>
      </c>
      <c r="O484" s="33">
        <f t="shared" ref="O484:O547" si="129">M484*N484</f>
        <v>1.1556250873454601</v>
      </c>
      <c r="P484" s="33"/>
      <c r="Q484" s="33"/>
      <c r="R484" s="33"/>
      <c r="S484" s="30">
        <f t="shared" si="119"/>
        <v>44280</v>
      </c>
      <c r="T484" s="215">
        <v>1125</v>
      </c>
      <c r="U484" s="215">
        <v>11</v>
      </c>
      <c r="V484" s="215">
        <v>3251661</v>
      </c>
      <c r="W484" s="97"/>
      <c r="X484" s="6">
        <f t="shared" si="121"/>
        <v>39033</v>
      </c>
      <c r="Y484" s="6"/>
      <c r="Z484" s="11">
        <f t="shared" si="112"/>
        <v>365271</v>
      </c>
      <c r="AA484" s="11"/>
      <c r="AB484" s="11"/>
      <c r="AC484" s="11"/>
      <c r="AD484" s="11">
        <f t="shared" si="113"/>
        <v>5474</v>
      </c>
      <c r="AE484" s="11">
        <f t="shared" ref="AE484:AE547" si="130">MAX(1,T484)</f>
        <v>1125</v>
      </c>
      <c r="AF484" s="11">
        <f t="shared" ref="AF484:AF547" si="131">MAX(1,U484)</f>
        <v>11</v>
      </c>
      <c r="AG484" s="11">
        <f t="shared" si="124"/>
        <v>921</v>
      </c>
      <c r="AH484" s="11">
        <f t="shared" si="125"/>
        <v>6.1428571428571432</v>
      </c>
      <c r="AI484" s="6">
        <f t="shared" si="126"/>
        <v>509.25724230281776</v>
      </c>
      <c r="AJ484" s="6">
        <f t="shared" ref="AJ484:AJ547" si="132">MAX(1,AI484+AJ$3)</f>
        <v>10509.257242302818</v>
      </c>
      <c r="AK484" s="6">
        <f t="shared" si="127"/>
        <v>17.298914371126557</v>
      </c>
      <c r="AL484" s="6">
        <f t="shared" ref="AL484:AL547" si="133">MAX(1,AK484+AL$3)</f>
        <v>267.29891437112656</v>
      </c>
      <c r="AM484" s="12">
        <v>387374.80859361996</v>
      </c>
      <c r="AN484" s="6">
        <f t="shared" si="116"/>
        <v>387374.80859361996</v>
      </c>
      <c r="AO484" s="12">
        <v>5891.3843262720993</v>
      </c>
      <c r="AP484" s="6">
        <f t="shared" si="114"/>
        <v>5891.3843262720993</v>
      </c>
      <c r="AQ484" s="30">
        <f t="shared" si="128"/>
        <v>44280</v>
      </c>
      <c r="AR484" s="30">
        <f t="shared" si="117"/>
        <v>44280</v>
      </c>
      <c r="AS484" s="52">
        <v>44365</v>
      </c>
      <c r="AT484" s="30">
        <f t="shared" si="115"/>
        <v>44365</v>
      </c>
    </row>
    <row r="485" spans="1:46">
      <c r="A485">
        <f>Calcs!A535</f>
        <v>512</v>
      </c>
      <c r="B485" s="30">
        <f>Calcs!B535</f>
        <v>44281</v>
      </c>
      <c r="C485" s="6">
        <f>MAX(1,Calcs!AM535)</f>
        <v>12873.594131362612</v>
      </c>
      <c r="D485" s="6">
        <f>MAX(1,Calcs!BA535)</f>
        <v>950.10275201833736</v>
      </c>
      <c r="E485" s="6">
        <f>MAX(1,Calcs!BB535)</f>
        <v>805908.6280128659</v>
      </c>
      <c r="F485" s="6">
        <f>MAX(1,Calcs!AZ535)</f>
        <v>366793.39732677978</v>
      </c>
      <c r="G485" s="6">
        <f t="shared" si="122"/>
        <v>366793.39732677978</v>
      </c>
      <c r="H485" s="6">
        <f>MAX(1,Calcs!AP535)</f>
        <v>5.9554406229511061</v>
      </c>
      <c r="I485" s="6">
        <f>MAX(1,Calcs!AO535)</f>
        <v>5497.6622086351281</v>
      </c>
      <c r="J485" s="6">
        <f t="shared" si="123"/>
        <v>5497.6622086351281</v>
      </c>
      <c r="K485" s="6">
        <f>MAX(1,Calcs!BE535)</f>
        <v>1668003.5</v>
      </c>
      <c r="L485" s="6">
        <f>MAX(1,Calcs!BF535)</f>
        <v>752842.0113916829</v>
      </c>
      <c r="M485" s="33">
        <f>Calcs!G535</f>
        <v>1.45</v>
      </c>
      <c r="N485" s="180">
        <f>Calcs!BI535</f>
        <v>0.79274768260948136</v>
      </c>
      <c r="O485" s="33">
        <f t="shared" si="129"/>
        <v>1.1494841397837479</v>
      </c>
      <c r="P485" s="33"/>
      <c r="Q485" s="33"/>
      <c r="R485" s="33"/>
      <c r="S485" s="30">
        <f t="shared" si="119"/>
        <v>44281</v>
      </c>
      <c r="T485" s="215">
        <v>1051</v>
      </c>
      <c r="U485" s="215">
        <v>7</v>
      </c>
      <c r="V485" s="215">
        <v>3336007</v>
      </c>
      <c r="W485" s="97"/>
      <c r="X485" s="6">
        <f t="shared" si="121"/>
        <v>42173</v>
      </c>
      <c r="Y485" s="6"/>
      <c r="Z485" s="11">
        <f t="shared" si="112"/>
        <v>366322</v>
      </c>
      <c r="AA485" s="11"/>
      <c r="AB485" s="11"/>
      <c r="AC485" s="11"/>
      <c r="AD485" s="11">
        <f t="shared" si="113"/>
        <v>5481</v>
      </c>
      <c r="AE485" s="11">
        <f t="shared" si="130"/>
        <v>1051</v>
      </c>
      <c r="AF485" s="11">
        <f t="shared" si="131"/>
        <v>7</v>
      </c>
      <c r="AG485" s="11">
        <f t="shared" si="124"/>
        <v>954.85714285714289</v>
      </c>
      <c r="AH485" s="11">
        <f t="shared" si="125"/>
        <v>6.1428571428571432</v>
      </c>
      <c r="AI485" s="6">
        <f t="shared" si="126"/>
        <v>471.39732677978463</v>
      </c>
      <c r="AJ485" s="6">
        <f t="shared" si="132"/>
        <v>10471.397326779785</v>
      </c>
      <c r="AK485" s="6">
        <f t="shared" si="127"/>
        <v>16.662208635128081</v>
      </c>
      <c r="AL485" s="6">
        <f t="shared" si="133"/>
        <v>266.66220863512808</v>
      </c>
      <c r="AM485" s="12">
        <v>391091.43417011941</v>
      </c>
      <c r="AN485" s="6">
        <f t="shared" si="116"/>
        <v>391091.43417011941</v>
      </c>
      <c r="AO485" s="12">
        <v>5930.9819915865191</v>
      </c>
      <c r="AP485" s="6">
        <f t="shared" si="114"/>
        <v>5930.9819915865191</v>
      </c>
      <c r="AQ485" s="30">
        <f t="shared" si="128"/>
        <v>44281</v>
      </c>
      <c r="AR485" s="30">
        <f t="shared" si="117"/>
        <v>44281</v>
      </c>
      <c r="AS485" s="52">
        <v>44369</v>
      </c>
      <c r="AT485" s="30">
        <f t="shared" si="115"/>
        <v>44369</v>
      </c>
    </row>
    <row r="486" spans="1:46">
      <c r="A486">
        <f>Calcs!A536</f>
        <v>513</v>
      </c>
      <c r="B486" s="30">
        <f>Calcs!B536</f>
        <v>44282</v>
      </c>
      <c r="C486" s="6">
        <f>MAX(1,Calcs!AM536)</f>
        <v>13135.839244106408</v>
      </c>
      <c r="D486" s="6">
        <f>MAX(1,Calcs!BA536)</f>
        <v>971.55770198307334</v>
      </c>
      <c r="E486" s="6">
        <f>MAX(1,Calcs!BB536)</f>
        <v>807787.05457424151</v>
      </c>
      <c r="F486" s="6">
        <f>MAX(1,Calcs!AZ536)</f>
        <v>367829.11030146119</v>
      </c>
      <c r="G486" s="6">
        <f t="shared" si="122"/>
        <v>367829.11030146119</v>
      </c>
      <c r="H486" s="6">
        <f>MAX(1,Calcs!AP536)</f>
        <v>6.0954715624519462</v>
      </c>
      <c r="I486" s="6">
        <f>MAX(1,Calcs!AO536)</f>
        <v>5504.1652046269355</v>
      </c>
      <c r="J486" s="6">
        <f t="shared" si="123"/>
        <v>5504.1652046269355</v>
      </c>
      <c r="K486" s="6">
        <f>MAX(1,Calcs!BE536)</f>
        <v>1705826.5</v>
      </c>
      <c r="L486" s="6">
        <f>MAX(1,Calcs!BF536)</f>
        <v>782292.69946281204</v>
      </c>
      <c r="M486" s="33">
        <f>Calcs!G536</f>
        <v>1.45</v>
      </c>
      <c r="N486" s="180">
        <f>Calcs!BI536</f>
        <v>0.78856808733209505</v>
      </c>
      <c r="O486" s="33">
        <f t="shared" si="129"/>
        <v>1.1434237266315377</v>
      </c>
      <c r="P486" s="33"/>
      <c r="Q486" s="33"/>
      <c r="R486" s="33"/>
      <c r="S486" s="30">
        <f t="shared" si="119"/>
        <v>44282</v>
      </c>
      <c r="T486" s="215">
        <v>755</v>
      </c>
      <c r="U486" s="215">
        <v>9</v>
      </c>
      <c r="V486" s="215">
        <v>3411653</v>
      </c>
      <c r="W486" s="97"/>
      <c r="X486" s="6">
        <f t="shared" si="121"/>
        <v>37823</v>
      </c>
      <c r="Y486" s="6"/>
      <c r="Z486" s="11">
        <f t="shared" si="112"/>
        <v>367077</v>
      </c>
      <c r="AA486" s="11"/>
      <c r="AB486" s="11"/>
      <c r="AC486" s="11"/>
      <c r="AD486" s="11">
        <f t="shared" si="113"/>
        <v>5490</v>
      </c>
      <c r="AE486" s="11">
        <f t="shared" si="130"/>
        <v>755</v>
      </c>
      <c r="AF486" s="11">
        <f t="shared" si="131"/>
        <v>9</v>
      </c>
      <c r="AG486" s="11">
        <f t="shared" si="124"/>
        <v>969</v>
      </c>
      <c r="AH486" s="11">
        <f t="shared" si="125"/>
        <v>7</v>
      </c>
      <c r="AI486" s="6">
        <f t="shared" si="126"/>
        <v>752.11030146118719</v>
      </c>
      <c r="AJ486" s="6">
        <f t="shared" si="132"/>
        <v>10752.110301461187</v>
      </c>
      <c r="AK486" s="6">
        <f t="shared" si="127"/>
        <v>14.16520462693552</v>
      </c>
      <c r="AL486" s="6">
        <f t="shared" si="133"/>
        <v>264.16520462693552</v>
      </c>
      <c r="AM486" s="12">
        <v>391091.43417011941</v>
      </c>
      <c r="AN486" s="6">
        <f t="shared" si="116"/>
        <v>391091.43417011941</v>
      </c>
      <c r="AO486" s="12">
        <v>5930.9819915865191</v>
      </c>
      <c r="AP486" s="6">
        <f t="shared" si="114"/>
        <v>5930.9819915865191</v>
      </c>
      <c r="AQ486" s="30">
        <f t="shared" si="128"/>
        <v>44282</v>
      </c>
      <c r="AR486" s="30">
        <f t="shared" si="117"/>
        <v>44282</v>
      </c>
      <c r="AS486" s="52">
        <v>44372</v>
      </c>
      <c r="AT486" s="30">
        <f t="shared" si="115"/>
        <v>44372</v>
      </c>
    </row>
    <row r="487" spans="1:46">
      <c r="A487">
        <f>Calcs!A537</f>
        <v>514</v>
      </c>
      <c r="B487" s="30">
        <f>Calcs!B537</f>
        <v>44283</v>
      </c>
      <c r="C487" s="6">
        <f>MAX(1,Calcs!AM537)</f>
        <v>13396.205288607385</v>
      </c>
      <c r="D487" s="6">
        <f>MAX(1,Calcs!BA537)</f>
        <v>992.19614294540531</v>
      </c>
      <c r="E487" s="6">
        <f>MAX(1,Calcs!BB537)</f>
        <v>809697.869937371</v>
      </c>
      <c r="F487" s="6">
        <f>MAX(1,Calcs!AZ537)</f>
        <v>368886.17281074688</v>
      </c>
      <c r="G487" s="6">
        <f t="shared" si="122"/>
        <v>368886.17281074688</v>
      </c>
      <c r="H487" s="6">
        <f>MAX(1,Calcs!AP537)</f>
        <v>6.237244908686729</v>
      </c>
      <c r="I487" s="6">
        <f>MAX(1,Calcs!AO537)</f>
        <v>5510.815815821642</v>
      </c>
      <c r="J487" s="6">
        <f t="shared" si="123"/>
        <v>5510.815815821642</v>
      </c>
      <c r="K487" s="6">
        <f>MAX(1,Calcs!BE537)</f>
        <v>1721325</v>
      </c>
      <c r="L487" s="6">
        <f>MAX(1,Calcs!BF537)</f>
        <v>794779.35348631197</v>
      </c>
      <c r="M487" s="33">
        <f>Calcs!G537</f>
        <v>1.45</v>
      </c>
      <c r="N487" s="180">
        <f>Calcs!BI537</f>
        <v>0.78664771296458602</v>
      </c>
      <c r="O487" s="33">
        <f t="shared" si="129"/>
        <v>1.1406391837986496</v>
      </c>
      <c r="P487" s="33"/>
      <c r="Q487" s="33"/>
      <c r="R487" s="33"/>
      <c r="S487" s="30">
        <f t="shared" si="119"/>
        <v>44283</v>
      </c>
      <c r="T487" s="215">
        <v>549</v>
      </c>
      <c r="U487" s="215">
        <v>5</v>
      </c>
      <c r="V487" s="215">
        <v>3442650</v>
      </c>
      <c r="W487" s="97"/>
      <c r="X487" s="6">
        <f t="shared" si="121"/>
        <v>15498.5</v>
      </c>
      <c r="Y487" s="6"/>
      <c r="Z487" s="11">
        <f t="shared" si="112"/>
        <v>367626</v>
      </c>
      <c r="AA487" s="11"/>
      <c r="AB487" s="11"/>
      <c r="AC487" s="11"/>
      <c r="AD487" s="11">
        <f t="shared" si="113"/>
        <v>5495</v>
      </c>
      <c r="AE487" s="11">
        <f t="shared" si="130"/>
        <v>549</v>
      </c>
      <c r="AF487" s="11">
        <f t="shared" si="131"/>
        <v>5</v>
      </c>
      <c r="AG487" s="11">
        <f t="shared" si="124"/>
        <v>982.71428571428567</v>
      </c>
      <c r="AH487" s="11">
        <f t="shared" si="125"/>
        <v>7.1428571428571432</v>
      </c>
      <c r="AI487" s="6">
        <f t="shared" si="126"/>
        <v>1260.1728107468807</v>
      </c>
      <c r="AJ487" s="6">
        <f t="shared" si="132"/>
        <v>11260.172810746881</v>
      </c>
      <c r="AK487" s="6">
        <f t="shared" si="127"/>
        <v>15.815815821641991</v>
      </c>
      <c r="AL487" s="6">
        <f t="shared" si="133"/>
        <v>265.81581582164199</v>
      </c>
      <c r="AM487" s="12">
        <v>402879.75446117099</v>
      </c>
      <c r="AN487" s="6">
        <f t="shared" si="116"/>
        <v>402879.75446117099</v>
      </c>
      <c r="AO487" s="12">
        <v>6056.577443840928</v>
      </c>
      <c r="AP487" s="6">
        <f t="shared" si="114"/>
        <v>6056.577443840928</v>
      </c>
      <c r="AQ487" s="30">
        <f t="shared" si="128"/>
        <v>44283</v>
      </c>
      <c r="AR487" s="30">
        <f t="shared" si="117"/>
        <v>44283</v>
      </c>
      <c r="AS487" s="52">
        <v>44372</v>
      </c>
      <c r="AT487" s="30">
        <f t="shared" si="115"/>
        <v>44372</v>
      </c>
    </row>
    <row r="488" spans="1:46">
      <c r="A488">
        <f>Calcs!A538</f>
        <v>515</v>
      </c>
      <c r="B488" s="30">
        <f>Calcs!B538</f>
        <v>44284</v>
      </c>
      <c r="C488" s="6">
        <f>MAX(1,Calcs!AM538)</f>
        <v>13655.081073152804</v>
      </c>
      <c r="D488" s="6">
        <f>MAX(1,Calcs!BA538)</f>
        <v>1013.1662735381063</v>
      </c>
      <c r="E488" s="6">
        <f>MAX(1,Calcs!BB538)</f>
        <v>811643.42996230349</v>
      </c>
      <c r="F488" s="6">
        <f>MAX(1,Calcs!AZ538)</f>
        <v>369963.19324654096</v>
      </c>
      <c r="G488" s="6">
        <f t="shared" si="122"/>
        <v>369963.19324654096</v>
      </c>
      <c r="H488" s="6">
        <f>MAX(1,Calcs!AP538)</f>
        <v>6.3780073270653315</v>
      </c>
      <c r="I488" s="6">
        <f>MAX(1,Calcs!AO538)</f>
        <v>5517.6147148339815</v>
      </c>
      <c r="J488" s="6">
        <f t="shared" si="123"/>
        <v>5517.6147148339815</v>
      </c>
      <c r="K488" s="6">
        <f>MAX(1,Calcs!BE538)</f>
        <v>1744539.5</v>
      </c>
      <c r="L488" s="6">
        <f>MAX(1,Calcs!BF538)</f>
        <v>810168.21227196581</v>
      </c>
      <c r="M488" s="33">
        <f>Calcs!G538</f>
        <v>1.45</v>
      </c>
      <c r="N488" s="180">
        <f>Calcs!BI538</f>
        <v>0.78433546915889618</v>
      </c>
      <c r="O488" s="33">
        <f t="shared" si="129"/>
        <v>1.1372864302803993</v>
      </c>
      <c r="P488" s="33"/>
      <c r="Q488" s="33"/>
      <c r="R488" s="33"/>
      <c r="S488" s="30">
        <f t="shared" si="119"/>
        <v>44284</v>
      </c>
      <c r="T488" s="215">
        <v>1396</v>
      </c>
      <c r="U488" s="215">
        <v>8</v>
      </c>
      <c r="V488" s="215">
        <v>3489079</v>
      </c>
      <c r="W488" s="97"/>
      <c r="X488" s="6">
        <f t="shared" si="121"/>
        <v>23214.5</v>
      </c>
      <c r="Y488" s="6"/>
      <c r="Z488" s="11">
        <f t="shared" si="112"/>
        <v>369022</v>
      </c>
      <c r="AA488" s="11"/>
      <c r="AB488" s="11"/>
      <c r="AC488" s="11"/>
      <c r="AD488" s="11">
        <f t="shared" si="113"/>
        <v>5503</v>
      </c>
      <c r="AE488" s="11">
        <f t="shared" si="130"/>
        <v>1396</v>
      </c>
      <c r="AF488" s="11">
        <f t="shared" si="131"/>
        <v>8</v>
      </c>
      <c r="AG488" s="11">
        <f t="shared" si="124"/>
        <v>1017</v>
      </c>
      <c r="AH488" s="11">
        <f t="shared" si="125"/>
        <v>7.4285714285714288</v>
      </c>
      <c r="AI488" s="6">
        <f t="shared" si="126"/>
        <v>941.19324654096272</v>
      </c>
      <c r="AJ488" s="6">
        <f t="shared" si="132"/>
        <v>10941.193246540963</v>
      </c>
      <c r="AK488" s="6">
        <f t="shared" si="127"/>
        <v>14.614714833981452</v>
      </c>
      <c r="AL488" s="6">
        <f t="shared" si="133"/>
        <v>264.61471483398145</v>
      </c>
      <c r="AM488" s="12">
        <v>405601.59350652306</v>
      </c>
      <c r="AN488" s="6">
        <f t="shared" si="116"/>
        <v>405601.59350652306</v>
      </c>
      <c r="AO488" s="12">
        <v>6085.5764617902396</v>
      </c>
      <c r="AP488" s="6">
        <f t="shared" si="114"/>
        <v>6085.5764617902396</v>
      </c>
      <c r="AQ488" s="30">
        <f t="shared" si="128"/>
        <v>44284</v>
      </c>
      <c r="AR488" s="30">
        <f t="shared" si="117"/>
        <v>44284</v>
      </c>
      <c r="AS488" s="52">
        <v>44376</v>
      </c>
      <c r="AT488" s="30">
        <f t="shared" si="115"/>
        <v>44376</v>
      </c>
    </row>
    <row r="489" spans="1:46">
      <c r="A489">
        <f>Calcs!A539</f>
        <v>516</v>
      </c>
      <c r="B489" s="30">
        <f>Calcs!B539</f>
        <v>44285</v>
      </c>
      <c r="C489" s="6">
        <f>MAX(1,Calcs!AM539)</f>
        <v>13911.227587370096</v>
      </c>
      <c r="D489" s="6">
        <f>MAX(1,Calcs!BA539)</f>
        <v>1034.2550238994384</v>
      </c>
      <c r="E489" s="6">
        <f>MAX(1,Calcs!BB539)</f>
        <v>813622.60835410294</v>
      </c>
      <c r="F489" s="6">
        <f>MAX(1,Calcs!AZ539)</f>
        <v>371059.89091560722</v>
      </c>
      <c r="G489" s="6">
        <f t="shared" si="122"/>
        <v>371059.89091560722</v>
      </c>
      <c r="H489" s="6">
        <f>MAX(1,Calcs!AP539)</f>
        <v>6.5132429188572916</v>
      </c>
      <c r="I489" s="6">
        <f>MAX(1,Calcs!AO539)</f>
        <v>5524.5536042680615</v>
      </c>
      <c r="J489" s="6">
        <f t="shared" si="123"/>
        <v>5524.5536042680615</v>
      </c>
      <c r="K489" s="6">
        <f>MAX(1,Calcs!BE539)</f>
        <v>1778506.5</v>
      </c>
      <c r="L489" s="6">
        <f>MAX(1,Calcs!BF539)</f>
        <v>835307.3911979096</v>
      </c>
      <c r="M489" s="33">
        <f>Calcs!G539</f>
        <v>1.45</v>
      </c>
      <c r="N489" s="180">
        <f>Calcs!BI539</f>
        <v>0.7807177490002849</v>
      </c>
      <c r="O489" s="33">
        <f t="shared" si="129"/>
        <v>1.132040736050413</v>
      </c>
      <c r="P489" s="33"/>
      <c r="Q489" s="33"/>
      <c r="R489" s="33"/>
      <c r="S489" s="30">
        <f t="shared" si="119"/>
        <v>44285</v>
      </c>
      <c r="T489" s="215">
        <v>1373</v>
      </c>
      <c r="U489" s="215">
        <v>11</v>
      </c>
      <c r="V489" s="215">
        <v>3557013</v>
      </c>
      <c r="W489" s="97"/>
      <c r="X489" s="6">
        <f t="shared" si="121"/>
        <v>33967</v>
      </c>
      <c r="Y489" s="6"/>
      <c r="Z489" s="11">
        <f t="shared" si="112"/>
        <v>370395</v>
      </c>
      <c r="AA489" s="11"/>
      <c r="AB489" s="11"/>
      <c r="AC489" s="11"/>
      <c r="AD489" s="11">
        <f t="shared" si="113"/>
        <v>5514</v>
      </c>
      <c r="AE489" s="11">
        <f t="shared" si="130"/>
        <v>1373</v>
      </c>
      <c r="AF489" s="11">
        <f t="shared" si="131"/>
        <v>11</v>
      </c>
      <c r="AG489" s="11">
        <f t="shared" si="124"/>
        <v>1056.2857142857142</v>
      </c>
      <c r="AH489" s="11">
        <f t="shared" si="125"/>
        <v>8</v>
      </c>
      <c r="AI489" s="6">
        <f t="shared" si="126"/>
        <v>664.89091560721863</v>
      </c>
      <c r="AJ489" s="6">
        <f t="shared" si="132"/>
        <v>10664.890915607219</v>
      </c>
      <c r="AK489" s="6">
        <f t="shared" si="127"/>
        <v>10.553604268061463</v>
      </c>
      <c r="AL489" s="6">
        <f t="shared" si="133"/>
        <v>260.55360426806146</v>
      </c>
      <c r="AM489" s="12">
        <v>406129.08737561101</v>
      </c>
      <c r="AN489" s="6">
        <f t="shared" si="116"/>
        <v>406129.08737561101</v>
      </c>
      <c r="AO489" s="12">
        <v>6091.1964817717635</v>
      </c>
      <c r="AP489" s="6">
        <f t="shared" si="114"/>
        <v>6091.1964817717635</v>
      </c>
      <c r="AQ489" s="30">
        <f t="shared" si="128"/>
        <v>44285</v>
      </c>
      <c r="AR489" s="30">
        <f t="shared" si="117"/>
        <v>44285</v>
      </c>
      <c r="AS489" s="52">
        <v>44379</v>
      </c>
      <c r="AT489" s="30">
        <f t="shared" si="115"/>
        <v>44379</v>
      </c>
    </row>
    <row r="490" spans="1:46">
      <c r="A490">
        <f>Calcs!A540</f>
        <v>517</v>
      </c>
      <c r="B490" s="30">
        <f>Calcs!B540</f>
        <v>44286</v>
      </c>
      <c r="C490" s="6">
        <f>MAX(1,Calcs!AM540)</f>
        <v>14158.182820832928</v>
      </c>
      <c r="D490" s="6">
        <f>MAX(1,Calcs!BA540)</f>
        <v>1055.220749055185</v>
      </c>
      <c r="E490" s="6">
        <f>MAX(1,Calcs!BB540)</f>
        <v>815632.74565900629</v>
      </c>
      <c r="F490" s="6">
        <f>MAX(1,Calcs!AZ540)</f>
        <v>372176.10741357575</v>
      </c>
      <c r="G490" s="6">
        <f t="shared" si="122"/>
        <v>372176.10741357575</v>
      </c>
      <c r="H490" s="6">
        <f>MAX(1,Calcs!AP540)</f>
        <v>6.6506613386727622</v>
      </c>
      <c r="I490" s="6">
        <f>MAX(1,Calcs!AO540)</f>
        <v>5531.6230445055517</v>
      </c>
      <c r="J490" s="6">
        <f t="shared" si="123"/>
        <v>5531.6230445055517</v>
      </c>
      <c r="K490" s="6">
        <f>MAX(1,Calcs!BE540)</f>
        <v>1823843</v>
      </c>
      <c r="L490" s="6">
        <f>MAX(1,Calcs!BF540)</f>
        <v>862427.87720267242</v>
      </c>
      <c r="M490" s="33">
        <f>Calcs!G540</f>
        <v>1.45</v>
      </c>
      <c r="N490" s="180">
        <f>Calcs!BI540</f>
        <v>0.77683153551491568</v>
      </c>
      <c r="O490" s="33">
        <f t="shared" si="129"/>
        <v>1.1264057264966276</v>
      </c>
      <c r="P490" s="33"/>
      <c r="Q490" s="33"/>
      <c r="R490" s="33"/>
      <c r="S490" s="30">
        <f t="shared" si="119"/>
        <v>44286</v>
      </c>
      <c r="T490" s="215">
        <v>1196</v>
      </c>
      <c r="U490" s="215">
        <v>5</v>
      </c>
      <c r="V490" s="215">
        <v>3647686</v>
      </c>
      <c r="W490" s="97"/>
      <c r="X490" s="6">
        <f t="shared" si="121"/>
        <v>45336.5</v>
      </c>
      <c r="Y490" s="6"/>
      <c r="Z490" s="11">
        <f t="shared" ref="Z490:Z553" si="134">IF(T490&lt;0,1,Z489+T490)</f>
        <v>371591</v>
      </c>
      <c r="AA490" s="11"/>
      <c r="AB490" s="11"/>
      <c r="AC490" s="11"/>
      <c r="AD490" s="11">
        <f t="shared" ref="AD490:AD553" si="135">IF(U490&lt;0,1,AD489+U490)</f>
        <v>5519</v>
      </c>
      <c r="AE490" s="11">
        <f t="shared" si="130"/>
        <v>1196</v>
      </c>
      <c r="AF490" s="11">
        <f t="shared" si="131"/>
        <v>5</v>
      </c>
      <c r="AG490" s="11">
        <f t="shared" si="124"/>
        <v>1063.5714285714287</v>
      </c>
      <c r="AH490" s="11">
        <f t="shared" si="125"/>
        <v>8</v>
      </c>
      <c r="AI490" s="6">
        <f t="shared" si="126"/>
        <v>585.10741357575171</v>
      </c>
      <c r="AJ490" s="6">
        <f t="shared" si="132"/>
        <v>10585.107413575752</v>
      </c>
      <c r="AK490" s="6">
        <f t="shared" si="127"/>
        <v>12.623044505551661</v>
      </c>
      <c r="AL490" s="6">
        <f t="shared" si="133"/>
        <v>262.62304450555166</v>
      </c>
      <c r="AM490" s="12">
        <v>410871.88580440375</v>
      </c>
      <c r="AN490" s="6">
        <f t="shared" si="116"/>
        <v>410871.88580440375</v>
      </c>
      <c r="AO490" s="12">
        <v>6141.727224717617</v>
      </c>
      <c r="AP490" s="6">
        <f t="shared" si="114"/>
        <v>6141.727224717617</v>
      </c>
      <c r="AQ490" s="30">
        <f t="shared" si="128"/>
        <v>44286</v>
      </c>
      <c r="AR490" s="30">
        <f t="shared" si="117"/>
        <v>44286</v>
      </c>
      <c r="AS490" s="52">
        <v>44380</v>
      </c>
      <c r="AT490" s="30">
        <f t="shared" si="115"/>
        <v>44380</v>
      </c>
    </row>
    <row r="491" spans="1:46">
      <c r="A491">
        <f>Calcs!A541</f>
        <v>518</v>
      </c>
      <c r="B491" s="30">
        <f>Calcs!B541</f>
        <v>44287</v>
      </c>
      <c r="C491" s="6">
        <f>MAX(1,Calcs!AM541)</f>
        <v>14401.924278640989</v>
      </c>
      <c r="D491" s="6">
        <f>MAX(1,Calcs!BA541)</f>
        <v>1075.9061792524965</v>
      </c>
      <c r="E491" s="6">
        <f>MAX(1,Calcs!BB541)</f>
        <v>817672.47729807277</v>
      </c>
      <c r="F491" s="6">
        <f>MAX(1,Calcs!AZ541)</f>
        <v>373311.60049707029</v>
      </c>
      <c r="G491" s="6">
        <f t="shared" si="122"/>
        <v>373311.60049707029</v>
      </c>
      <c r="H491" s="6">
        <f>MAX(1,Calcs!AP541)</f>
        <v>6.7888906062939247</v>
      </c>
      <c r="I491" s="6">
        <f>MAX(1,Calcs!AO541)</f>
        <v>5538.821148615184</v>
      </c>
      <c r="J491" s="6">
        <f t="shared" si="123"/>
        <v>5538.821148615184</v>
      </c>
      <c r="K491" s="6">
        <f>MAX(1,Calcs!BE541)</f>
        <v>1866786.5</v>
      </c>
      <c r="L491" s="6">
        <f>MAX(1,Calcs!BF541)</f>
        <v>892304.01928419946</v>
      </c>
      <c r="M491" s="33">
        <f>Calcs!G541</f>
        <v>1.45</v>
      </c>
      <c r="N491" s="180">
        <f>Calcs!BI541</f>
        <v>0.77257368678572724</v>
      </c>
      <c r="O491" s="33">
        <f t="shared" si="129"/>
        <v>1.1202318458393046</v>
      </c>
      <c r="P491" s="33"/>
      <c r="Q491" s="33"/>
      <c r="R491" s="33"/>
      <c r="S491" s="30">
        <f t="shared" si="119"/>
        <v>44287</v>
      </c>
      <c r="T491" s="215">
        <v>1181</v>
      </c>
      <c r="U491" s="215">
        <v>5</v>
      </c>
      <c r="V491" s="215">
        <v>3733573</v>
      </c>
      <c r="W491" s="97"/>
      <c r="X491" s="6">
        <f t="shared" si="121"/>
        <v>42943.5</v>
      </c>
      <c r="Y491" s="6"/>
      <c r="Z491" s="11">
        <f t="shared" si="134"/>
        <v>372772</v>
      </c>
      <c r="AA491" s="11"/>
      <c r="AB491" s="11"/>
      <c r="AC491" s="11"/>
      <c r="AD491" s="11">
        <f t="shared" si="135"/>
        <v>5524</v>
      </c>
      <c r="AE491" s="11">
        <f t="shared" si="130"/>
        <v>1181</v>
      </c>
      <c r="AF491" s="11">
        <f t="shared" si="131"/>
        <v>5</v>
      </c>
      <c r="AG491" s="11">
        <f t="shared" si="124"/>
        <v>1071.5714285714287</v>
      </c>
      <c r="AH491" s="11">
        <f t="shared" si="125"/>
        <v>7.1428571428571432</v>
      </c>
      <c r="AI491" s="6">
        <f t="shared" si="126"/>
        <v>539.60049707029248</v>
      </c>
      <c r="AJ491" s="6">
        <f t="shared" si="132"/>
        <v>10539.600497070292</v>
      </c>
      <c r="AK491" s="6">
        <f t="shared" si="127"/>
        <v>14.821148615184029</v>
      </c>
      <c r="AL491" s="6">
        <f t="shared" si="133"/>
        <v>264.82114861518403</v>
      </c>
      <c r="AM491" s="12">
        <v>415519.28725838207</v>
      </c>
      <c r="AN491" s="6">
        <f t="shared" si="116"/>
        <v>415519.28725838207</v>
      </c>
      <c r="AO491" s="12">
        <v>6254.7995294017928</v>
      </c>
      <c r="AP491" s="6">
        <f t="shared" ref="AP491:AP589" si="136">AO491</f>
        <v>6254.7995294017928</v>
      </c>
      <c r="AQ491" s="30">
        <f t="shared" si="128"/>
        <v>44287</v>
      </c>
      <c r="AR491" s="30">
        <f t="shared" si="117"/>
        <v>44287</v>
      </c>
      <c r="AS491" s="52">
        <v>44382</v>
      </c>
      <c r="AT491" s="30">
        <f t="shared" si="115"/>
        <v>44382</v>
      </c>
    </row>
    <row r="492" spans="1:46">
      <c r="A492">
        <f>Calcs!A542</f>
        <v>519</v>
      </c>
      <c r="B492" s="30">
        <f>Calcs!B542</f>
        <v>44288</v>
      </c>
      <c r="C492" s="6">
        <f>MAX(1,Calcs!AM542)</f>
        <v>14641.447562685094</v>
      </c>
      <c r="D492" s="6">
        <f>MAX(1,Calcs!BA542)</f>
        <v>1096.3347766045149</v>
      </c>
      <c r="E492" s="6">
        <f>MAX(1,Calcs!BB542)</f>
        <v>819740.44774865021</v>
      </c>
      <c r="F492" s="6">
        <f>MAX(1,Calcs!AZ542)</f>
        <v>374467.74076301139</v>
      </c>
      <c r="G492" s="6">
        <f t="shared" si="122"/>
        <v>374467.74076301139</v>
      </c>
      <c r="H492" s="6">
        <f>MAX(1,Calcs!AP542)</f>
        <v>6.9264005099173245</v>
      </c>
      <c r="I492" s="6">
        <f>MAX(1,Calcs!AO542)</f>
        <v>5546.1470122045494</v>
      </c>
      <c r="J492" s="6">
        <f t="shared" si="123"/>
        <v>5546.1470122045494</v>
      </c>
      <c r="K492" s="6">
        <f>MAX(1,Calcs!BE542)</f>
        <v>1912606.5</v>
      </c>
      <c r="L492" s="6">
        <f>MAX(1,Calcs!BF542)</f>
        <v>920507.3679250828</v>
      </c>
      <c r="M492" s="33">
        <f>Calcs!G542</f>
        <v>1.45</v>
      </c>
      <c r="N492" s="180">
        <f>Calcs!BI542</f>
        <v>0.76853527919583275</v>
      </c>
      <c r="O492" s="33">
        <f t="shared" si="129"/>
        <v>1.1143761548339575</v>
      </c>
      <c r="P492" s="33"/>
      <c r="Q492" s="33"/>
      <c r="R492" s="33"/>
      <c r="S492" s="30">
        <f t="shared" si="119"/>
        <v>44288</v>
      </c>
      <c r="T492" s="215">
        <v>1132</v>
      </c>
      <c r="U492" s="215">
        <v>3</v>
      </c>
      <c r="V492" s="215">
        <v>3825213</v>
      </c>
      <c r="W492" s="97"/>
      <c r="X492" s="6">
        <f t="shared" si="121"/>
        <v>45820</v>
      </c>
      <c r="Y492" s="6"/>
      <c r="Z492" s="11">
        <f t="shared" si="134"/>
        <v>373904</v>
      </c>
      <c r="AA492" s="11"/>
      <c r="AB492" s="11"/>
      <c r="AC492" s="11"/>
      <c r="AD492" s="11">
        <f t="shared" si="135"/>
        <v>5527</v>
      </c>
      <c r="AE492" s="11">
        <f t="shared" si="130"/>
        <v>1132</v>
      </c>
      <c r="AF492" s="11">
        <f t="shared" si="131"/>
        <v>3</v>
      </c>
      <c r="AG492" s="11">
        <f t="shared" si="124"/>
        <v>1083.1428571428571</v>
      </c>
      <c r="AH492" s="11">
        <f t="shared" si="125"/>
        <v>6.5714285714285712</v>
      </c>
      <c r="AI492" s="6">
        <f t="shared" si="126"/>
        <v>563.74076301138848</v>
      </c>
      <c r="AJ492" s="6">
        <f t="shared" si="132"/>
        <v>10563.740763011388</v>
      </c>
      <c r="AK492" s="6">
        <f t="shared" si="127"/>
        <v>19.147012204549355</v>
      </c>
      <c r="AL492" s="6">
        <f t="shared" si="133"/>
        <v>269.14701220454936</v>
      </c>
      <c r="AM492" s="12">
        <v>411098.42041039653</v>
      </c>
      <c r="AN492" s="6">
        <f t="shared" si="116"/>
        <v>411098.42041039653</v>
      </c>
      <c r="AO492" s="12">
        <v>6206.8725062064241</v>
      </c>
      <c r="AP492" s="6">
        <f t="shared" si="136"/>
        <v>6206.8725062064241</v>
      </c>
      <c r="AQ492" s="30">
        <f t="shared" si="128"/>
        <v>44288</v>
      </c>
      <c r="AR492" s="30">
        <f t="shared" si="117"/>
        <v>44288</v>
      </c>
      <c r="AS492" s="52">
        <v>44384</v>
      </c>
      <c r="AT492" s="30">
        <f t="shared" si="115"/>
        <v>44384</v>
      </c>
    </row>
    <row r="493" spans="1:46">
      <c r="A493">
        <f>Calcs!A543</f>
        <v>520</v>
      </c>
      <c r="B493" s="30">
        <f>Calcs!B543</f>
        <v>44289</v>
      </c>
      <c r="C493" s="6">
        <f>MAX(1,Calcs!AM543)</f>
        <v>14876.212765152351</v>
      </c>
      <c r="D493" s="6">
        <f>MAX(1,Calcs!BA543)</f>
        <v>1116.3939498891289</v>
      </c>
      <c r="E493" s="6">
        <f>MAX(1,Calcs!BB543)</f>
        <v>821836.04227462399</v>
      </c>
      <c r="F493" s="6">
        <f>MAX(1,Calcs!AZ543)</f>
        <v>375643.86795068509</v>
      </c>
      <c r="G493" s="6">
        <f t="shared" si="122"/>
        <v>375643.86795068509</v>
      </c>
      <c r="H493" s="6">
        <f>MAX(1,Calcs!AP543)</f>
        <v>7.061998213402668</v>
      </c>
      <c r="I493" s="6">
        <f>MAX(1,Calcs!AO543)</f>
        <v>5553.5991921207542</v>
      </c>
      <c r="J493" s="6">
        <f t="shared" si="123"/>
        <v>5553.5991921207542</v>
      </c>
      <c r="K493" s="6">
        <f>MAX(1,Calcs!BE543)</f>
        <v>1954149.5</v>
      </c>
      <c r="L493" s="6">
        <f>MAX(1,Calcs!BF543)</f>
        <v>946619.35186026478</v>
      </c>
      <c r="M493" s="33">
        <f>Calcs!G543</f>
        <v>1.45</v>
      </c>
      <c r="N493" s="180">
        <f>Calcs!BI543</f>
        <v>0.76477224591895954</v>
      </c>
      <c r="O493" s="33">
        <f t="shared" si="129"/>
        <v>1.1089197565824913</v>
      </c>
      <c r="P493" s="33"/>
      <c r="Q493" s="33"/>
      <c r="R493" s="33"/>
      <c r="S493" s="30">
        <f t="shared" si="119"/>
        <v>44289</v>
      </c>
      <c r="T493" s="215">
        <v>782</v>
      </c>
      <c r="U493" s="215">
        <v>5</v>
      </c>
      <c r="V493" s="215">
        <v>3908299</v>
      </c>
      <c r="W493" s="97"/>
      <c r="X493" s="6">
        <f t="shared" si="121"/>
        <v>41543</v>
      </c>
      <c r="Y493" s="6"/>
      <c r="Z493" s="11">
        <f t="shared" si="134"/>
        <v>374686</v>
      </c>
      <c r="AA493" s="11"/>
      <c r="AB493" s="11"/>
      <c r="AC493" s="11"/>
      <c r="AD493" s="11">
        <f t="shared" si="135"/>
        <v>5532</v>
      </c>
      <c r="AE493" s="11">
        <f t="shared" si="130"/>
        <v>782</v>
      </c>
      <c r="AF493" s="11">
        <f t="shared" si="131"/>
        <v>5</v>
      </c>
      <c r="AG493" s="11">
        <f t="shared" si="124"/>
        <v>1087</v>
      </c>
      <c r="AH493" s="11">
        <f t="shared" si="125"/>
        <v>6</v>
      </c>
      <c r="AI493" s="6">
        <f t="shared" si="126"/>
        <v>957.86795068508945</v>
      </c>
      <c r="AJ493" s="6">
        <f t="shared" si="132"/>
        <v>10957.867950685089</v>
      </c>
      <c r="AK493" s="6">
        <f t="shared" si="127"/>
        <v>21.599192120754196</v>
      </c>
      <c r="AL493" s="6">
        <f t="shared" si="133"/>
        <v>271.5991921207542</v>
      </c>
      <c r="AM493" s="12">
        <v>411098.42041039653</v>
      </c>
      <c r="AN493" s="6">
        <f t="shared" si="116"/>
        <v>411098.42041039653</v>
      </c>
      <c r="AO493" s="12">
        <v>6206.8725062064241</v>
      </c>
      <c r="AP493" s="6">
        <f t="shared" si="136"/>
        <v>6206.8725062064241</v>
      </c>
      <c r="AQ493" s="30">
        <f t="shared" si="128"/>
        <v>44289</v>
      </c>
      <c r="AR493" s="30">
        <f t="shared" si="117"/>
        <v>44289</v>
      </c>
      <c r="AS493" s="52">
        <v>44378</v>
      </c>
      <c r="AT493" s="30">
        <f t="shared" si="115"/>
        <v>44378</v>
      </c>
    </row>
    <row r="494" spans="1:46">
      <c r="A494">
        <f>Calcs!A544</f>
        <v>521</v>
      </c>
      <c r="B494" s="30">
        <f>Calcs!B544</f>
        <v>44290</v>
      </c>
      <c r="C494" s="6">
        <f>MAX(1,Calcs!AM544)</f>
        <v>15105.778531793014</v>
      </c>
      <c r="D494" s="6">
        <f>MAX(1,Calcs!BA544)</f>
        <v>1136.0360188462239</v>
      </c>
      <c r="E494" s="6">
        <f>MAX(1,Calcs!BB544)</f>
        <v>823958.69958598993</v>
      </c>
      <c r="F494" s="6">
        <f>MAX(1,Calcs!AZ544)</f>
        <v>376838.42494267045</v>
      </c>
      <c r="G494" s="6">
        <f t="shared" si="122"/>
        <v>376838.42494267045</v>
      </c>
      <c r="H494" s="6">
        <f>MAX(1,Calcs!AP544)</f>
        <v>7.1958657709070133</v>
      </c>
      <c r="I494" s="6">
        <f>MAX(1,Calcs!AO544)</f>
        <v>5561.1868762179911</v>
      </c>
      <c r="J494" s="6">
        <f t="shared" si="123"/>
        <v>5561.1868762179911</v>
      </c>
      <c r="K494" s="6">
        <f>MAX(1,Calcs!BE544)</f>
        <v>1962159</v>
      </c>
      <c r="L494" s="6">
        <f>MAX(1,Calcs!BF544)</f>
        <v>957735.60088715772</v>
      </c>
      <c r="M494" s="33">
        <f>Calcs!G544</f>
        <v>1.45</v>
      </c>
      <c r="N494" s="180">
        <f>Calcs!BI544</f>
        <v>0.76300652285175985</v>
      </c>
      <c r="O494" s="33">
        <f t="shared" si="129"/>
        <v>1.1063594581350518</v>
      </c>
      <c r="P494" s="33"/>
      <c r="Q494" s="33"/>
      <c r="R494" s="33"/>
      <c r="S494" s="30">
        <f t="shared" si="119"/>
        <v>44290</v>
      </c>
      <c r="T494" s="215">
        <v>509</v>
      </c>
      <c r="U494" s="215">
        <v>2</v>
      </c>
      <c r="V494" s="215">
        <v>3924318</v>
      </c>
      <c r="W494" s="97"/>
      <c r="X494" s="6">
        <f t="shared" si="121"/>
        <v>8009.5</v>
      </c>
      <c r="Y494" s="6"/>
      <c r="Z494" s="11">
        <f t="shared" si="134"/>
        <v>375195</v>
      </c>
      <c r="AA494" s="11"/>
      <c r="AB494" s="11"/>
      <c r="AC494" s="11"/>
      <c r="AD494" s="11">
        <f t="shared" si="135"/>
        <v>5534</v>
      </c>
      <c r="AE494" s="11">
        <f t="shared" si="130"/>
        <v>509</v>
      </c>
      <c r="AF494" s="11">
        <f t="shared" si="131"/>
        <v>2</v>
      </c>
      <c r="AG494" s="11">
        <f t="shared" si="124"/>
        <v>1081.2857142857142</v>
      </c>
      <c r="AH494" s="11">
        <f t="shared" si="125"/>
        <v>5.5714285714285712</v>
      </c>
      <c r="AI494" s="6">
        <f t="shared" si="126"/>
        <v>1643.4249426704482</v>
      </c>
      <c r="AJ494" s="6">
        <f t="shared" si="132"/>
        <v>11643.424942670448</v>
      </c>
      <c r="AK494" s="6">
        <f t="shared" si="127"/>
        <v>27.186876217991085</v>
      </c>
      <c r="AL494" s="6">
        <f t="shared" si="133"/>
        <v>277.18687621799108</v>
      </c>
      <c r="AM494" s="12">
        <v>408588.47946873528</v>
      </c>
      <c r="AN494" s="6">
        <f t="shared" si="116"/>
        <v>408588.47946873528</v>
      </c>
      <c r="AO494" s="12">
        <v>6179.661931511735</v>
      </c>
      <c r="AP494" s="6">
        <f t="shared" si="136"/>
        <v>6179.661931511735</v>
      </c>
      <c r="AQ494" s="30">
        <f t="shared" si="128"/>
        <v>44290</v>
      </c>
      <c r="AR494" s="30">
        <f t="shared" si="117"/>
        <v>44290</v>
      </c>
      <c r="AS494" s="52">
        <v>44378</v>
      </c>
      <c r="AT494" s="30">
        <f t="shared" si="115"/>
        <v>44378</v>
      </c>
    </row>
    <row r="495" spans="1:46">
      <c r="A495">
        <f>Calcs!A545</f>
        <v>522</v>
      </c>
      <c r="B495" s="30">
        <f>Calcs!B545</f>
        <v>44291</v>
      </c>
      <c r="C495" s="6">
        <f>MAX(1,Calcs!AM545)</f>
        <v>15329.817987966835</v>
      </c>
      <c r="D495" s="6">
        <f>MAX(1,Calcs!BA545)</f>
        <v>1155.3495745162279</v>
      </c>
      <c r="E495" s="6">
        <f>MAX(1,Calcs!BB545)</f>
        <v>826110.57006170787</v>
      </c>
      <c r="F495" s="6">
        <f>MAX(1,Calcs!AZ545)</f>
        <v>378050.64026815456</v>
      </c>
      <c r="G495" s="6">
        <f t="shared" si="122"/>
        <v>378050.64026815456</v>
      </c>
      <c r="H495" s="6">
        <f>MAX(1,Calcs!AP545)</f>
        <v>7.3272795874324528</v>
      </c>
      <c r="I495" s="6">
        <f>MAX(1,Calcs!AO545)</f>
        <v>5568.9056719460086</v>
      </c>
      <c r="J495" s="6">
        <f t="shared" si="123"/>
        <v>5568.9056719460086</v>
      </c>
      <c r="K495" s="6">
        <f>MAX(1,Calcs!BE545)</f>
        <v>1989324</v>
      </c>
      <c r="L495" s="6">
        <f>MAX(1,Calcs!BF545)</f>
        <v>972561.6219672322</v>
      </c>
      <c r="M495" s="33">
        <f>Calcs!G545</f>
        <v>1.45</v>
      </c>
      <c r="N495" s="180">
        <f>Calcs!BI545</f>
        <v>0.76074190771944528</v>
      </c>
      <c r="O495" s="33">
        <f t="shared" si="129"/>
        <v>1.1030757661931956</v>
      </c>
      <c r="P495" s="33"/>
      <c r="Q495" s="33"/>
      <c r="R495" s="33"/>
      <c r="S495" s="30">
        <f t="shared" si="119"/>
        <v>44291</v>
      </c>
      <c r="T495" s="215">
        <v>1383</v>
      </c>
      <c r="U495" s="215">
        <v>13</v>
      </c>
      <c r="V495" s="215">
        <v>3978648</v>
      </c>
      <c r="W495" s="97"/>
      <c r="X495" s="6">
        <f t="shared" si="121"/>
        <v>27165</v>
      </c>
      <c r="Y495" s="6"/>
      <c r="Z495" s="11">
        <f t="shared" si="134"/>
        <v>376578</v>
      </c>
      <c r="AA495" s="11"/>
      <c r="AB495" s="11"/>
      <c r="AC495" s="11"/>
      <c r="AD495" s="11">
        <f t="shared" si="135"/>
        <v>5547</v>
      </c>
      <c r="AE495" s="11">
        <f t="shared" si="130"/>
        <v>1383</v>
      </c>
      <c r="AF495" s="11">
        <f t="shared" si="131"/>
        <v>13</v>
      </c>
      <c r="AG495" s="11">
        <f t="shared" si="124"/>
        <v>1079.4285714285713</v>
      </c>
      <c r="AH495" s="11">
        <f t="shared" si="125"/>
        <v>6.2857142857142856</v>
      </c>
      <c r="AI495" s="6">
        <f t="shared" si="126"/>
        <v>1472.6402681545587</v>
      </c>
      <c r="AJ495" s="6">
        <f t="shared" si="132"/>
        <v>11472.640268154559</v>
      </c>
      <c r="AK495" s="6">
        <f t="shared" si="127"/>
        <v>21.905671946008624</v>
      </c>
      <c r="AL495" s="6">
        <f t="shared" si="133"/>
        <v>271.90567194600862</v>
      </c>
      <c r="AM495" s="12">
        <v>404277.97607418714</v>
      </c>
      <c r="AN495" s="6">
        <f t="shared" si="116"/>
        <v>404277.97607418714</v>
      </c>
      <c r="AO495" s="12">
        <v>6132.9312405054161</v>
      </c>
      <c r="AP495" s="6">
        <f t="shared" si="136"/>
        <v>6132.9312405054161</v>
      </c>
      <c r="AQ495" s="30">
        <f t="shared" si="128"/>
        <v>44291</v>
      </c>
      <c r="AR495" s="30">
        <f t="shared" si="117"/>
        <v>44291</v>
      </c>
      <c r="AS495" s="52">
        <v>44380</v>
      </c>
      <c r="AT495" s="30">
        <f t="shared" si="115"/>
        <v>44380</v>
      </c>
    </row>
    <row r="496" spans="1:46">
      <c r="A496">
        <f>Calcs!A546</f>
        <v>523</v>
      </c>
      <c r="B496" s="30">
        <f>Calcs!B546</f>
        <v>44292</v>
      </c>
      <c r="C496" s="6">
        <f>MAX(1,Calcs!AM546)</f>
        <v>15547.519368551488</v>
      </c>
      <c r="D496" s="6">
        <f>MAX(1,Calcs!BA546)</f>
        <v>1174.2598889022815</v>
      </c>
      <c r="E496" s="6">
        <f>MAX(1,Calcs!BB546)</f>
        <v>828289.93494960689</v>
      </c>
      <c r="F496" s="6">
        <f>MAX(1,Calcs!AZ546)</f>
        <v>379279.71013792319</v>
      </c>
      <c r="G496" s="6">
        <f t="shared" si="122"/>
        <v>379279.71013792319</v>
      </c>
      <c r="H496" s="6">
        <f>MAX(1,Calcs!AP546)</f>
        <v>7.4559433095815359</v>
      </c>
      <c r="I496" s="6">
        <f>MAX(1,Calcs!AO546)</f>
        <v>5576.7452074351322</v>
      </c>
      <c r="J496" s="6">
        <f t="shared" si="123"/>
        <v>5576.7452074351322</v>
      </c>
      <c r="K496" s="6">
        <f>MAX(1,Calcs!BE546)</f>
        <v>2028725</v>
      </c>
      <c r="L496" s="6">
        <f>MAX(1,Calcs!BF546)</f>
        <v>995678.69624498708</v>
      </c>
      <c r="M496" s="33">
        <f>Calcs!G546</f>
        <v>1.45</v>
      </c>
      <c r="N496" s="180">
        <f>Calcs!BI546</f>
        <v>0.75736733512824594</v>
      </c>
      <c r="O496" s="33">
        <f t="shared" si="129"/>
        <v>1.0981826359359566</v>
      </c>
      <c r="P496" s="33"/>
      <c r="Q496" s="33"/>
      <c r="R496" s="33"/>
      <c r="S496" s="30">
        <f t="shared" si="119"/>
        <v>44292</v>
      </c>
      <c r="T496" s="215">
        <v>1358</v>
      </c>
      <c r="U496" s="215">
        <v>9</v>
      </c>
      <c r="V496" s="215">
        <v>4057450</v>
      </c>
      <c r="W496" s="97"/>
      <c r="X496" s="6">
        <f t="shared" si="121"/>
        <v>39401</v>
      </c>
      <c r="Y496" s="6"/>
      <c r="Z496" s="11">
        <f t="shared" si="134"/>
        <v>377936</v>
      </c>
      <c r="AA496" s="11"/>
      <c r="AB496" s="11"/>
      <c r="AC496" s="11"/>
      <c r="AD496" s="11">
        <f t="shared" si="135"/>
        <v>5556</v>
      </c>
      <c r="AE496" s="11">
        <f t="shared" si="130"/>
        <v>1358</v>
      </c>
      <c r="AF496" s="11">
        <f t="shared" si="131"/>
        <v>9</v>
      </c>
      <c r="AG496" s="11">
        <f t="shared" si="124"/>
        <v>1077.2857142857142</v>
      </c>
      <c r="AH496" s="11">
        <f t="shared" si="125"/>
        <v>6</v>
      </c>
      <c r="AI496" s="6">
        <f t="shared" si="126"/>
        <v>1343.7101379231899</v>
      </c>
      <c r="AJ496" s="6">
        <f t="shared" si="132"/>
        <v>11343.71013792319</v>
      </c>
      <c r="AK496" s="6">
        <f t="shared" si="127"/>
        <v>20.745207435132215</v>
      </c>
      <c r="AL496" s="6">
        <f t="shared" si="133"/>
        <v>270.74520743513222</v>
      </c>
      <c r="AM496" s="12">
        <v>405023.24630435131</v>
      </c>
      <c r="AN496" s="6">
        <f t="shared" si="116"/>
        <v>405023.24630435131</v>
      </c>
      <c r="AO496" s="12">
        <v>6141.0108056174722</v>
      </c>
      <c r="AP496" s="6">
        <f t="shared" si="136"/>
        <v>6141.0108056174722</v>
      </c>
      <c r="AQ496" s="30">
        <f t="shared" si="128"/>
        <v>44292</v>
      </c>
      <c r="AR496" s="30">
        <f t="shared" si="117"/>
        <v>44292</v>
      </c>
      <c r="AS496" s="52">
        <v>44378</v>
      </c>
      <c r="AT496" s="30">
        <f t="shared" si="115"/>
        <v>44378</v>
      </c>
    </row>
    <row r="497" spans="1:46">
      <c r="A497">
        <f>Calcs!A547</f>
        <v>524</v>
      </c>
      <c r="B497" s="30">
        <f>Calcs!B547</f>
        <v>44293</v>
      </c>
      <c r="C497" s="6">
        <f>MAX(1,Calcs!AM547)</f>
        <v>15758.390624599961</v>
      </c>
      <c r="D497" s="6">
        <f>MAX(1,Calcs!BA547)</f>
        <v>1192.7342014870123</v>
      </c>
      <c r="E497" s="6">
        <f>MAX(1,Calcs!BB547)</f>
        <v>830493.95960624842</v>
      </c>
      <c r="F497" s="6">
        <f>MAX(1,Calcs!AZ547)</f>
        <v>380525.24682398484</v>
      </c>
      <c r="G497" s="6">
        <f t="shared" si="122"/>
        <v>380525.24682398484</v>
      </c>
      <c r="H497" s="6">
        <f>MAX(1,Calcs!AP547)</f>
        <v>7.582445188848526</v>
      </c>
      <c r="I497" s="6">
        <f>MAX(1,Calcs!AO547)</f>
        <v>5584.7001608274913</v>
      </c>
      <c r="J497" s="6">
        <f t="shared" si="123"/>
        <v>5584.7001608274913</v>
      </c>
      <c r="K497" s="6">
        <f>MAX(1,Calcs!BE547)</f>
        <v>2074421</v>
      </c>
      <c r="L497" s="6">
        <f>MAX(1,Calcs!BF547)</f>
        <v>1020548.0253317058</v>
      </c>
      <c r="M497" s="33">
        <f>Calcs!G547</f>
        <v>1.45</v>
      </c>
      <c r="N497" s="180">
        <f>Calcs!BI547</f>
        <v>0.75375566859542253</v>
      </c>
      <c r="O497" s="33">
        <f t="shared" si="129"/>
        <v>1.0929457194633627</v>
      </c>
      <c r="P497" s="33"/>
      <c r="Q497" s="33"/>
      <c r="R497" s="33"/>
      <c r="S497" s="30">
        <f t="shared" si="119"/>
        <v>44293</v>
      </c>
      <c r="T497" s="215">
        <v>1391</v>
      </c>
      <c r="U497" s="215">
        <v>4</v>
      </c>
      <c r="V497" s="215">
        <v>4148842</v>
      </c>
      <c r="W497" s="97"/>
      <c r="X497" s="6">
        <f t="shared" si="121"/>
        <v>45696</v>
      </c>
      <c r="Y497" s="6"/>
      <c r="Z497" s="11">
        <f t="shared" si="134"/>
        <v>379327</v>
      </c>
      <c r="AA497" s="11"/>
      <c r="AB497" s="11"/>
      <c r="AC497" s="11"/>
      <c r="AD497" s="11">
        <f t="shared" si="135"/>
        <v>5560</v>
      </c>
      <c r="AE497" s="11">
        <f t="shared" si="130"/>
        <v>1391</v>
      </c>
      <c r="AF497" s="11">
        <f t="shared" si="131"/>
        <v>4</v>
      </c>
      <c r="AG497" s="11">
        <f t="shared" si="124"/>
        <v>1105.1428571428571</v>
      </c>
      <c r="AH497" s="11">
        <f t="shared" si="125"/>
        <v>5.8571428571428568</v>
      </c>
      <c r="AI497" s="6">
        <f t="shared" si="126"/>
        <v>1198.2468239848386</v>
      </c>
      <c r="AJ497" s="6">
        <f t="shared" si="132"/>
        <v>11198.246823984839</v>
      </c>
      <c r="AK497" s="6">
        <f t="shared" si="127"/>
        <v>24.700160827491345</v>
      </c>
      <c r="AL497" s="6">
        <f t="shared" si="133"/>
        <v>274.70016082749135</v>
      </c>
      <c r="AM497" s="12">
        <v>405023.24630435131</v>
      </c>
      <c r="AN497" s="6">
        <f t="shared" si="116"/>
        <v>405023.24630435131</v>
      </c>
      <c r="AO497" s="12">
        <v>6141.0108056174722</v>
      </c>
      <c r="AP497" s="6">
        <f t="shared" si="136"/>
        <v>6141.0108056174722</v>
      </c>
      <c r="AQ497" s="30">
        <f t="shared" si="128"/>
        <v>44293</v>
      </c>
      <c r="AR497" s="30">
        <f t="shared" si="117"/>
        <v>44293</v>
      </c>
      <c r="AS497" s="52">
        <v>44379</v>
      </c>
      <c r="AT497" s="30">
        <f t="shared" si="115"/>
        <v>44379</v>
      </c>
    </row>
    <row r="498" spans="1:46">
      <c r="A498">
        <f>Calcs!A548</f>
        <v>525</v>
      </c>
      <c r="B498" s="30">
        <f>Calcs!B548</f>
        <v>44294</v>
      </c>
      <c r="C498" s="6">
        <f>MAX(1,Calcs!AM548)</f>
        <v>15962.832717154017</v>
      </c>
      <c r="D498" s="6">
        <f>MAX(1,Calcs!BA548)</f>
        <v>1210.7581854934522</v>
      </c>
      <c r="E498" s="6">
        <f>MAX(1,Calcs!BB548)</f>
        <v>832721.14278729074</v>
      </c>
      <c r="F498" s="6">
        <f>MAX(1,Calcs!AZ548)</f>
        <v>381786.90779552446</v>
      </c>
      <c r="G498" s="6">
        <f t="shared" si="122"/>
        <v>381786.90779552446</v>
      </c>
      <c r="H498" s="6">
        <f>MAX(1,Calcs!AP548)</f>
        <v>7.7062995670799603</v>
      </c>
      <c r="I498" s="6">
        <f>MAX(1,Calcs!AO548)</f>
        <v>5592.7652455847438</v>
      </c>
      <c r="J498" s="6">
        <f t="shared" si="123"/>
        <v>5592.7652455847438</v>
      </c>
      <c r="K498" s="6">
        <f>MAX(1,Calcs!BE548)</f>
        <v>2116209</v>
      </c>
      <c r="L498" s="6">
        <f>MAX(1,Calcs!BF548)</f>
        <v>1046683.0077048364</v>
      </c>
      <c r="M498" s="33">
        <f>Calcs!G548</f>
        <v>1.45</v>
      </c>
      <c r="N498" s="180">
        <f>Calcs!BI548</f>
        <v>0.74997203560583503</v>
      </c>
      <c r="O498" s="33">
        <f t="shared" si="129"/>
        <v>1.0874594516284608</v>
      </c>
      <c r="P498" s="33"/>
      <c r="Q498" s="33"/>
      <c r="R498" s="33"/>
      <c r="S498" s="30">
        <f t="shared" si="119"/>
        <v>44294</v>
      </c>
      <c r="T498" s="215">
        <v>1405</v>
      </c>
      <c r="U498" s="215">
        <v>7</v>
      </c>
      <c r="V498" s="215">
        <v>4232418</v>
      </c>
      <c r="W498" s="97"/>
      <c r="X498" s="6">
        <f t="shared" si="121"/>
        <v>41788</v>
      </c>
      <c r="Y498" s="6"/>
      <c r="Z498" s="11">
        <f t="shared" si="134"/>
        <v>380732</v>
      </c>
      <c r="AA498" s="11"/>
      <c r="AB498" s="11"/>
      <c r="AC498" s="11"/>
      <c r="AD498" s="11">
        <f t="shared" si="135"/>
        <v>5567</v>
      </c>
      <c r="AE498" s="11">
        <f t="shared" si="130"/>
        <v>1405</v>
      </c>
      <c r="AF498" s="11">
        <f t="shared" si="131"/>
        <v>7</v>
      </c>
      <c r="AG498" s="11">
        <f t="shared" si="124"/>
        <v>1137.1428571428571</v>
      </c>
      <c r="AH498" s="11">
        <f t="shared" si="125"/>
        <v>6.1428571428571432</v>
      </c>
      <c r="AI498" s="6">
        <f t="shared" si="126"/>
        <v>1054.9077955244575</v>
      </c>
      <c r="AJ498" s="6">
        <f t="shared" si="132"/>
        <v>11054.907795524457</v>
      </c>
      <c r="AK498" s="6">
        <f t="shared" si="127"/>
        <v>25.765245584743752</v>
      </c>
      <c r="AL498" s="6">
        <f t="shared" si="133"/>
        <v>275.76524558474375</v>
      </c>
      <c r="AM498" s="12">
        <v>405023.24630435131</v>
      </c>
      <c r="AN498" s="6">
        <f t="shared" si="116"/>
        <v>405023.24630435131</v>
      </c>
      <c r="AO498" s="12">
        <v>6141.0108056174722</v>
      </c>
      <c r="AP498" s="6">
        <f t="shared" si="136"/>
        <v>6141.0108056174722</v>
      </c>
      <c r="AQ498" s="30">
        <f t="shared" si="128"/>
        <v>44294</v>
      </c>
      <c r="AR498" s="30">
        <f t="shared" si="117"/>
        <v>44294</v>
      </c>
      <c r="AS498" s="52">
        <v>44379</v>
      </c>
      <c r="AT498" s="30">
        <f t="shared" si="115"/>
        <v>44379</v>
      </c>
    </row>
    <row r="499" spans="1:46">
      <c r="A499">
        <f>Calcs!A549</f>
        <v>526</v>
      </c>
      <c r="B499" s="30">
        <f>Calcs!B549</f>
        <v>44295</v>
      </c>
      <c r="C499" s="6">
        <f>MAX(1,Calcs!AM549)</f>
        <v>16160.657851971484</v>
      </c>
      <c r="D499" s="6">
        <f>MAX(1,Calcs!BA549)</f>
        <v>1228.3133530283646</v>
      </c>
      <c r="E499" s="6">
        <f>MAX(1,Calcs!BB549)</f>
        <v>834970.06443034718</v>
      </c>
      <c r="F499" s="6">
        <f>MAX(1,Calcs!AZ549)</f>
        <v>383065.93423420994</v>
      </c>
      <c r="G499" s="6">
        <f t="shared" si="122"/>
        <v>383065.93423420994</v>
      </c>
      <c r="H499" s="6">
        <f>MAX(1,Calcs!AP549)</f>
        <v>7.8272931473559639</v>
      </c>
      <c r="I499" s="6">
        <f>MAX(1,Calcs!AO549)</f>
        <v>5600.9380642360411</v>
      </c>
      <c r="J499" s="6">
        <f t="shared" si="123"/>
        <v>5600.9380642360411</v>
      </c>
      <c r="K499" s="6">
        <f>MAX(1,Calcs!BE549)</f>
        <v>2159829</v>
      </c>
      <c r="L499" s="6">
        <f>MAX(1,Calcs!BF549)</f>
        <v>1074647.6757815974</v>
      </c>
      <c r="M499" s="33">
        <f>Calcs!G549</f>
        <v>1.45</v>
      </c>
      <c r="N499" s="180">
        <f>Calcs!BI549</f>
        <v>0.74594136415576484</v>
      </c>
      <c r="O499" s="33">
        <f t="shared" si="129"/>
        <v>1.081614978025859</v>
      </c>
      <c r="P499" s="33"/>
      <c r="Q499" s="33"/>
      <c r="R499" s="33"/>
      <c r="S499" s="30">
        <f t="shared" si="119"/>
        <v>44295</v>
      </c>
      <c r="T499" s="215">
        <v>1318</v>
      </c>
      <c r="U499" s="215">
        <v>11</v>
      </c>
      <c r="V499" s="215">
        <v>4319658</v>
      </c>
      <c r="W499" s="97"/>
      <c r="X499" s="6">
        <f t="shared" si="121"/>
        <v>43620</v>
      </c>
      <c r="Y499" s="6"/>
      <c r="Z499" s="11">
        <f t="shared" si="134"/>
        <v>382050</v>
      </c>
      <c r="AA499" s="11"/>
      <c r="AB499" s="11"/>
      <c r="AC499" s="11"/>
      <c r="AD499" s="11">
        <f t="shared" si="135"/>
        <v>5578</v>
      </c>
      <c r="AE499" s="11">
        <f t="shared" si="130"/>
        <v>1318</v>
      </c>
      <c r="AF499" s="11">
        <f t="shared" si="131"/>
        <v>11</v>
      </c>
      <c r="AG499" s="11">
        <f t="shared" si="124"/>
        <v>1163.7142857142858</v>
      </c>
      <c r="AH499" s="11">
        <f t="shared" si="125"/>
        <v>7.2857142857142856</v>
      </c>
      <c r="AI499" s="6">
        <f t="shared" si="126"/>
        <v>1015.9342342099408</v>
      </c>
      <c r="AJ499" s="6">
        <f t="shared" si="132"/>
        <v>11015.934234209941</v>
      </c>
      <c r="AK499" s="6">
        <f t="shared" si="127"/>
        <v>22.9380642360411</v>
      </c>
      <c r="AL499" s="6">
        <f t="shared" si="133"/>
        <v>272.9380642360411</v>
      </c>
      <c r="AM499" s="12">
        <v>409369.71211618191</v>
      </c>
      <c r="AN499" s="6">
        <f t="shared" si="116"/>
        <v>409369.71211618191</v>
      </c>
      <c r="AO499" s="12">
        <v>6188.1313695588096</v>
      </c>
      <c r="AP499" s="6">
        <f t="shared" si="136"/>
        <v>6188.1313695588096</v>
      </c>
      <c r="AQ499" s="30">
        <f t="shared" si="128"/>
        <v>44295</v>
      </c>
      <c r="AR499" s="30">
        <f t="shared" si="117"/>
        <v>44295</v>
      </c>
      <c r="AS499" s="52">
        <v>44379</v>
      </c>
      <c r="AT499" s="30">
        <f t="shared" si="115"/>
        <v>44379</v>
      </c>
    </row>
    <row r="500" spans="1:46">
      <c r="A500">
        <f>Calcs!A550</f>
        <v>527</v>
      </c>
      <c r="B500" s="30">
        <f>Calcs!B550</f>
        <v>44296</v>
      </c>
      <c r="C500" s="6">
        <f>MAX(1,Calcs!AM550)</f>
        <v>16350.798172967914</v>
      </c>
      <c r="D500" s="6">
        <f>MAX(1,Calcs!BA550)</f>
        <v>1245.3496855626249</v>
      </c>
      <c r="E500" s="6">
        <f>MAX(1,Calcs!BB550)</f>
        <v>837239.15512208256</v>
      </c>
      <c r="F500" s="6">
        <f>MAX(1,Calcs!AZ550)</f>
        <v>384361.31574962346</v>
      </c>
      <c r="G500" s="6">
        <f t="shared" si="122"/>
        <v>384361.31574962346</v>
      </c>
      <c r="H500" s="6">
        <f>MAX(1,Calcs!AP550)</f>
        <v>7.9453193756591123</v>
      </c>
      <c r="I500" s="6">
        <f>MAX(1,Calcs!AO550)</f>
        <v>5609.216427750368</v>
      </c>
      <c r="J500" s="6">
        <f t="shared" si="123"/>
        <v>5609.216427750368</v>
      </c>
      <c r="K500" s="6">
        <f>MAX(1,Calcs!BE550)</f>
        <v>2201794.5</v>
      </c>
      <c r="L500" s="6">
        <f>MAX(1,Calcs!BF550)</f>
        <v>1102709.2230003343</v>
      </c>
      <c r="M500" s="33">
        <f>Calcs!G550</f>
        <v>1.45</v>
      </c>
      <c r="N500" s="180">
        <f>Calcs!BI550</f>
        <v>0.74189507625693119</v>
      </c>
      <c r="O500" s="33">
        <f t="shared" si="129"/>
        <v>1.0757478605725501</v>
      </c>
      <c r="P500" s="33"/>
      <c r="Q500" s="33"/>
      <c r="R500" s="33"/>
      <c r="S500" s="30">
        <f t="shared" si="119"/>
        <v>44296</v>
      </c>
      <c r="T500" s="215">
        <v>973</v>
      </c>
      <c r="U500" s="215">
        <v>5</v>
      </c>
      <c r="V500" s="215">
        <v>4403589</v>
      </c>
      <c r="W500" s="97"/>
      <c r="X500" s="6">
        <f t="shared" si="121"/>
        <v>41965.5</v>
      </c>
      <c r="Y500" s="6"/>
      <c r="Z500" s="11">
        <f t="shared" si="134"/>
        <v>383023</v>
      </c>
      <c r="AA500" s="11"/>
      <c r="AB500" s="11"/>
      <c r="AC500" s="11"/>
      <c r="AD500" s="11">
        <f t="shared" si="135"/>
        <v>5583</v>
      </c>
      <c r="AE500" s="11">
        <f t="shared" si="130"/>
        <v>973</v>
      </c>
      <c r="AF500" s="11">
        <f t="shared" si="131"/>
        <v>5</v>
      </c>
      <c r="AG500" s="11">
        <f t="shared" si="124"/>
        <v>1191</v>
      </c>
      <c r="AH500" s="11">
        <f t="shared" si="125"/>
        <v>7.2857142857142856</v>
      </c>
      <c r="AI500" s="6">
        <f t="shared" si="126"/>
        <v>1338.3157496234635</v>
      </c>
      <c r="AJ500" s="6">
        <f t="shared" si="132"/>
        <v>11338.315749623463</v>
      </c>
      <c r="AK500" s="6">
        <f t="shared" si="127"/>
        <v>26.216427750367984</v>
      </c>
      <c r="AL500" s="6">
        <f t="shared" si="133"/>
        <v>276.21642775036798</v>
      </c>
      <c r="AM500" s="12">
        <v>409369.71211618191</v>
      </c>
      <c r="AN500" s="6">
        <f t="shared" si="116"/>
        <v>409369.71211618191</v>
      </c>
      <c r="AO500" s="12">
        <v>6188.1313695588096</v>
      </c>
      <c r="AP500" s="6">
        <f t="shared" si="136"/>
        <v>6188.1313695588096</v>
      </c>
      <c r="AQ500" s="30">
        <f t="shared" si="128"/>
        <v>44296</v>
      </c>
      <c r="AR500" s="30">
        <f t="shared" si="117"/>
        <v>44296</v>
      </c>
      <c r="AS500" s="52">
        <v>44381</v>
      </c>
      <c r="AT500" s="30">
        <f t="shared" si="115"/>
        <v>44381</v>
      </c>
    </row>
    <row r="501" spans="1:46">
      <c r="A501">
        <f>Calcs!A551</f>
        <v>528</v>
      </c>
      <c r="B501" s="30">
        <f>Calcs!B551</f>
        <v>44297</v>
      </c>
      <c r="C501" s="6">
        <f>MAX(1,Calcs!AM551)</f>
        <v>16532.398900913253</v>
      </c>
      <c r="D501" s="6">
        <f>MAX(1,Calcs!BA551)</f>
        <v>1261.8522721992008</v>
      </c>
      <c r="E501" s="6">
        <f>MAX(1,Calcs!BB551)</f>
        <v>839527.09356259042</v>
      </c>
      <c r="F501" s="6">
        <f>MAX(1,Calcs!AZ551)</f>
        <v>385671.39084806485</v>
      </c>
      <c r="G501" s="6">
        <f t="shared" si="122"/>
        <v>385671.39084806485</v>
      </c>
      <c r="H501" s="6">
        <f>MAX(1,Calcs!AP551)</f>
        <v>8.0602637696681221</v>
      </c>
      <c r="I501" s="6">
        <f>MAX(1,Calcs!AO551)</f>
        <v>5617.6087226056679</v>
      </c>
      <c r="J501" s="6">
        <f t="shared" si="123"/>
        <v>5617.6087226056679</v>
      </c>
      <c r="K501" s="6">
        <f>MAX(1,Calcs!BE551)</f>
        <v>2214695</v>
      </c>
      <c r="L501" s="6">
        <f>MAX(1,Calcs!BF551)</f>
        <v>1112935.1931318855</v>
      </c>
      <c r="M501" s="33">
        <f>Calcs!G551</f>
        <v>1.45</v>
      </c>
      <c r="N501" s="180">
        <f>Calcs!BI551</f>
        <v>0.7402261352132522</v>
      </c>
      <c r="O501" s="33">
        <f t="shared" si="129"/>
        <v>1.0733278960592156</v>
      </c>
      <c r="P501" s="33"/>
      <c r="Q501" s="33"/>
      <c r="R501" s="33"/>
      <c r="S501" s="30">
        <f t="shared" si="119"/>
        <v>44297</v>
      </c>
      <c r="T501" s="215">
        <v>759</v>
      </c>
      <c r="U501" s="215">
        <v>9</v>
      </c>
      <c r="V501" s="215">
        <v>4429390</v>
      </c>
      <c r="W501" s="97"/>
      <c r="X501" s="6">
        <f t="shared" si="121"/>
        <v>12900.5</v>
      </c>
      <c r="Y501" s="6"/>
      <c r="Z501" s="11">
        <f t="shared" si="134"/>
        <v>383782</v>
      </c>
      <c r="AA501" s="11"/>
      <c r="AB501" s="11"/>
      <c r="AC501" s="11"/>
      <c r="AD501" s="11">
        <f t="shared" si="135"/>
        <v>5592</v>
      </c>
      <c r="AE501" s="11">
        <f t="shared" si="130"/>
        <v>759</v>
      </c>
      <c r="AF501" s="11">
        <f t="shared" si="131"/>
        <v>9</v>
      </c>
      <c r="AG501" s="11">
        <f t="shared" si="124"/>
        <v>1226.7142857142858</v>
      </c>
      <c r="AH501" s="11">
        <f t="shared" si="125"/>
        <v>8.2857142857142865</v>
      </c>
      <c r="AI501" s="6">
        <f t="shared" si="126"/>
        <v>1889.3908480648533</v>
      </c>
      <c r="AJ501" s="6">
        <f t="shared" si="132"/>
        <v>11889.390848064853</v>
      </c>
      <c r="AK501" s="6">
        <f t="shared" si="127"/>
        <v>25.608722605667936</v>
      </c>
      <c r="AL501" s="6">
        <f t="shared" si="133"/>
        <v>275.60872260566794</v>
      </c>
      <c r="AM501" s="12">
        <v>406857.75321331387</v>
      </c>
      <c r="AN501" s="6">
        <f t="shared" si="116"/>
        <v>406857.75321331387</v>
      </c>
      <c r="AO501" s="12">
        <v>6160.8989179015489</v>
      </c>
      <c r="AP501" s="6">
        <f t="shared" si="136"/>
        <v>6160.8989179015489</v>
      </c>
      <c r="AQ501" s="30">
        <f t="shared" si="128"/>
        <v>44297</v>
      </c>
      <c r="AR501" s="30">
        <f t="shared" si="117"/>
        <v>44297</v>
      </c>
      <c r="AS501" s="52">
        <v>44381</v>
      </c>
      <c r="AT501" s="30">
        <f t="shared" ref="AT501:AT600" si="137">AS501</f>
        <v>44381</v>
      </c>
    </row>
    <row r="502" spans="1:46">
      <c r="A502">
        <f>Calcs!A552</f>
        <v>529</v>
      </c>
      <c r="B502" s="30">
        <f>Calcs!B552</f>
        <v>44298</v>
      </c>
      <c r="C502" s="6">
        <f>MAX(1,Calcs!AM552)</f>
        <v>16706.101556672849</v>
      </c>
      <c r="D502" s="6">
        <f>MAX(1,Calcs!BA552)</f>
        <v>1277.8093941109671</v>
      </c>
      <c r="E502" s="6">
        <f>MAX(1,Calcs!BB552)</f>
        <v>841836.65218377602</v>
      </c>
      <c r="F502" s="6">
        <f>MAX(1,Calcs!AZ552)</f>
        <v>386995.30602693133</v>
      </c>
      <c r="G502" s="6">
        <f t="shared" si="122"/>
        <v>386995.30602693133</v>
      </c>
      <c r="H502" s="6">
        <f>MAX(1,Calcs!AP552)</f>
        <v>8.1717962460664104</v>
      </c>
      <c r="I502" s="6">
        <f>MAX(1,Calcs!AO552)</f>
        <v>5626.1082456684735</v>
      </c>
      <c r="J502" s="6">
        <f t="shared" si="123"/>
        <v>5626.1082456684735</v>
      </c>
      <c r="K502" s="6">
        <f>MAX(1,Calcs!BE552)</f>
        <v>2239940.5</v>
      </c>
      <c r="L502" s="6">
        <f>MAX(1,Calcs!BF552)</f>
        <v>1128330.8610987873</v>
      </c>
      <c r="M502" s="33">
        <f>Calcs!G552</f>
        <v>1.45</v>
      </c>
      <c r="N502" s="180">
        <f>Calcs!BI552</f>
        <v>0.73786450563957262</v>
      </c>
      <c r="O502" s="33">
        <f t="shared" si="129"/>
        <v>1.0699035331773803</v>
      </c>
      <c r="P502" s="33"/>
      <c r="Q502" s="33"/>
      <c r="R502" s="33"/>
      <c r="S502" s="30">
        <f t="shared" si="119"/>
        <v>44298</v>
      </c>
      <c r="T502" s="215">
        <v>1888</v>
      </c>
      <c r="U502" s="215">
        <v>11</v>
      </c>
      <c r="V502" s="215">
        <v>4479881</v>
      </c>
      <c r="W502" s="97"/>
      <c r="X502" s="6">
        <f t="shared" si="121"/>
        <v>25245.5</v>
      </c>
      <c r="Y502" s="6"/>
      <c r="Z502" s="11">
        <f t="shared" si="134"/>
        <v>385670</v>
      </c>
      <c r="AA502" s="11"/>
      <c r="AB502" s="11"/>
      <c r="AC502" s="11"/>
      <c r="AD502" s="11">
        <f t="shared" si="135"/>
        <v>5603</v>
      </c>
      <c r="AE502" s="11">
        <f t="shared" si="130"/>
        <v>1888</v>
      </c>
      <c r="AF502" s="11">
        <f t="shared" si="131"/>
        <v>11</v>
      </c>
      <c r="AG502" s="11">
        <f t="shared" si="124"/>
        <v>1298.8571428571429</v>
      </c>
      <c r="AH502" s="11">
        <f t="shared" si="125"/>
        <v>8</v>
      </c>
      <c r="AI502" s="6">
        <f t="shared" si="126"/>
        <v>1325.3060269313282</v>
      </c>
      <c r="AJ502" s="6">
        <f t="shared" si="132"/>
        <v>11325.306026931328</v>
      </c>
      <c r="AK502" s="6">
        <f t="shared" si="127"/>
        <v>23.108245668473501</v>
      </c>
      <c r="AL502" s="6">
        <f t="shared" si="133"/>
        <v>273.1082456684735</v>
      </c>
      <c r="AM502" s="12">
        <v>406857.75321331387</v>
      </c>
      <c r="AN502" s="6">
        <f t="shared" si="116"/>
        <v>406857.75321331387</v>
      </c>
      <c r="AO502" s="12">
        <v>6160.8989179015489</v>
      </c>
      <c r="AP502" s="6">
        <f t="shared" si="136"/>
        <v>6160.8989179015489</v>
      </c>
      <c r="AQ502" s="30">
        <f t="shared" si="128"/>
        <v>44298</v>
      </c>
      <c r="AR502" s="30">
        <f t="shared" si="117"/>
        <v>44298</v>
      </c>
      <c r="AS502" s="52">
        <v>44380</v>
      </c>
      <c r="AT502" s="30">
        <f t="shared" si="137"/>
        <v>44380</v>
      </c>
    </row>
    <row r="503" spans="1:46">
      <c r="A503">
        <f>Calcs!A553</f>
        <v>530</v>
      </c>
      <c r="B503" s="30">
        <f>Calcs!B553</f>
        <v>44299</v>
      </c>
      <c r="C503" s="6">
        <f>MAX(1,Calcs!AM553)</f>
        <v>16871.141729957282</v>
      </c>
      <c r="D503" s="6">
        <f>MAX(1,Calcs!BA553)</f>
        <v>1293.2147527631937</v>
      </c>
      <c r="E503" s="6">
        <f>MAX(1,Calcs!BB553)</f>
        <v>844165.41174415452</v>
      </c>
      <c r="F503" s="6">
        <f>MAX(1,Calcs!AZ553)</f>
        <v>388332.21340726555</v>
      </c>
      <c r="G503" s="6">
        <f t="shared" si="122"/>
        <v>388332.21340726555</v>
      </c>
      <c r="H503" s="6">
        <f>MAX(1,Calcs!AP553)</f>
        <v>8.2798191991775774</v>
      </c>
      <c r="I503" s="6">
        <f>MAX(1,Calcs!AO553)</f>
        <v>5634.7039418293753</v>
      </c>
      <c r="J503" s="6">
        <f t="shared" si="123"/>
        <v>5634.7039418293753</v>
      </c>
      <c r="K503" s="6">
        <f>MAX(1,Calcs!BE553)</f>
        <v>2274005</v>
      </c>
      <c r="L503" s="6">
        <f>MAX(1,Calcs!BF553)</f>
        <v>1150178.5572903748</v>
      </c>
      <c r="M503" s="33">
        <f>Calcs!G553</f>
        <v>1.45</v>
      </c>
      <c r="N503" s="180">
        <f>Calcs!BI553</f>
        <v>0.73463940086577939</v>
      </c>
      <c r="O503" s="33">
        <f t="shared" si="129"/>
        <v>1.06522713125538</v>
      </c>
      <c r="P503" s="33"/>
      <c r="Q503" s="33"/>
      <c r="R503" s="33"/>
      <c r="S503" s="30">
        <f t="shared" si="119"/>
        <v>44299</v>
      </c>
      <c r="T503" s="215">
        <v>1725</v>
      </c>
      <c r="U503" s="215">
        <v>10</v>
      </c>
      <c r="V503" s="215">
        <v>4548010</v>
      </c>
      <c r="W503" s="97"/>
      <c r="X503" s="6">
        <f t="shared" si="121"/>
        <v>34064.5</v>
      </c>
      <c r="Y503" s="6"/>
      <c r="Z503" s="11">
        <f t="shared" si="134"/>
        <v>387395</v>
      </c>
      <c r="AA503" s="11"/>
      <c r="AB503" s="11"/>
      <c r="AC503" s="11"/>
      <c r="AD503" s="11">
        <f t="shared" si="135"/>
        <v>5613</v>
      </c>
      <c r="AE503" s="11">
        <f t="shared" si="130"/>
        <v>1725</v>
      </c>
      <c r="AF503" s="11">
        <f t="shared" si="131"/>
        <v>10</v>
      </c>
      <c r="AG503" s="11">
        <f t="shared" si="124"/>
        <v>1351.2857142857142</v>
      </c>
      <c r="AH503" s="11">
        <f t="shared" si="125"/>
        <v>8.1428571428571423</v>
      </c>
      <c r="AI503" s="6">
        <f t="shared" si="126"/>
        <v>937.21340726554627</v>
      </c>
      <c r="AJ503" s="6">
        <f t="shared" si="132"/>
        <v>10937.213407265546</v>
      </c>
      <c r="AK503" s="6">
        <f t="shared" si="127"/>
        <v>21.703941829375253</v>
      </c>
      <c r="AL503" s="6">
        <f t="shared" si="133"/>
        <v>271.70394182937525</v>
      </c>
      <c r="AM503" s="12">
        <v>407167.7403732466</v>
      </c>
      <c r="AN503" s="6">
        <f t="shared" si="116"/>
        <v>407167.7403732466</v>
      </c>
      <c r="AO503" s="12">
        <v>6164.2595263643607</v>
      </c>
      <c r="AP503" s="6">
        <f t="shared" si="136"/>
        <v>6164.2595263643607</v>
      </c>
      <c r="AQ503" s="30">
        <f t="shared" si="128"/>
        <v>44299</v>
      </c>
      <c r="AR503" s="30">
        <f t="shared" si="117"/>
        <v>44299</v>
      </c>
      <c r="AS503" s="52">
        <v>44380</v>
      </c>
      <c r="AT503" s="30">
        <f t="shared" si="137"/>
        <v>44380</v>
      </c>
    </row>
    <row r="504" spans="1:46">
      <c r="A504">
        <f>Calcs!A554</f>
        <v>531</v>
      </c>
      <c r="B504" s="30">
        <f>Calcs!B554</f>
        <v>44300</v>
      </c>
      <c r="C504" s="6">
        <f>MAX(1,Calcs!AM554)</f>
        <v>17027.460458829712</v>
      </c>
      <c r="D504" s="6">
        <f>MAX(1,Calcs!BA554)</f>
        <v>1307.9884305065582</v>
      </c>
      <c r="E504" s="6">
        <f>MAX(1,Calcs!BB554)</f>
        <v>846510.50936513464</v>
      </c>
      <c r="F504" s="6">
        <f>MAX(1,Calcs!AZ554)</f>
        <v>389681.16583753075</v>
      </c>
      <c r="G504" s="6">
        <f t="shared" si="122"/>
        <v>389681.16583753075</v>
      </c>
      <c r="H504" s="6">
        <f>MAX(1,Calcs!AP554)</f>
        <v>8.3842564868498037</v>
      </c>
      <c r="I504" s="6">
        <f>MAX(1,Calcs!AO554)</f>
        <v>5643.38995623544</v>
      </c>
      <c r="J504" s="6">
        <f t="shared" si="123"/>
        <v>5643.38995623544</v>
      </c>
      <c r="K504" s="6">
        <f>MAX(1,Calcs!BE554)</f>
        <v>2310140.5</v>
      </c>
      <c r="L504" s="6">
        <f>MAX(1,Calcs!BF554)</f>
        <v>1177051.3246685886</v>
      </c>
      <c r="M504" s="33">
        <f>Calcs!G554</f>
        <v>1.45</v>
      </c>
      <c r="N504" s="180">
        <f>Calcs!BI554</f>
        <v>0.73074160343889616</v>
      </c>
      <c r="O504" s="33">
        <f t="shared" si="129"/>
        <v>1.0595753249863995</v>
      </c>
      <c r="P504" s="33"/>
      <c r="Q504" s="33"/>
      <c r="R504" s="33"/>
      <c r="S504" s="30">
        <f t="shared" si="119"/>
        <v>44300</v>
      </c>
      <c r="T504" s="215">
        <v>1682</v>
      </c>
      <c r="U504" s="215">
        <v>13</v>
      </c>
      <c r="V504" s="215">
        <v>4620281</v>
      </c>
      <c r="W504" s="97"/>
      <c r="X504" s="6">
        <f t="shared" si="121"/>
        <v>36135.5</v>
      </c>
      <c r="Y504" s="6"/>
      <c r="Z504" s="11">
        <f t="shared" si="134"/>
        <v>389077</v>
      </c>
      <c r="AA504" s="11"/>
      <c r="AB504" s="11"/>
      <c r="AC504" s="11"/>
      <c r="AD504" s="11">
        <f t="shared" si="135"/>
        <v>5626</v>
      </c>
      <c r="AE504" s="11">
        <f t="shared" si="130"/>
        <v>1682</v>
      </c>
      <c r="AF504" s="11">
        <f t="shared" si="131"/>
        <v>13</v>
      </c>
      <c r="AG504" s="11">
        <f t="shared" si="124"/>
        <v>1392.8571428571429</v>
      </c>
      <c r="AH504" s="11">
        <f t="shared" si="125"/>
        <v>9.4285714285714288</v>
      </c>
      <c r="AI504" s="6">
        <f t="shared" si="126"/>
        <v>604.16583753074519</v>
      </c>
      <c r="AJ504" s="6">
        <f t="shared" si="132"/>
        <v>10604.165837530745</v>
      </c>
      <c r="AK504" s="6">
        <f t="shared" si="127"/>
        <v>17.389956235439968</v>
      </c>
      <c r="AL504" s="6">
        <f t="shared" si="133"/>
        <v>267.38995623543997</v>
      </c>
      <c r="AM504" s="12">
        <v>409319.91985085397</v>
      </c>
      <c r="AN504" s="6">
        <f t="shared" ref="AN504:AN603" si="138">AM504</f>
        <v>409319.91985085397</v>
      </c>
      <c r="AO504" s="12">
        <v>6187.5915655608587</v>
      </c>
      <c r="AP504" s="6">
        <f t="shared" si="136"/>
        <v>6187.5915655608587</v>
      </c>
      <c r="AQ504" s="30">
        <f t="shared" si="128"/>
        <v>44300</v>
      </c>
      <c r="AR504" s="30">
        <f t="shared" ref="AR504:AR567" si="139">IF(D504&lt;$AP$1,AR503,S504)</f>
        <v>44300</v>
      </c>
      <c r="AS504" s="52">
        <v>44380</v>
      </c>
      <c r="AT504" s="30">
        <f t="shared" si="137"/>
        <v>44380</v>
      </c>
    </row>
    <row r="505" spans="1:46">
      <c r="A505">
        <f>Calcs!A555</f>
        <v>532</v>
      </c>
      <c r="B505" s="30">
        <f>Calcs!B555</f>
        <v>44301</v>
      </c>
      <c r="C505" s="6">
        <f>MAX(1,Calcs!AM555)</f>
        <v>17174.017953730112</v>
      </c>
      <c r="D505" s="6">
        <f>MAX(1,Calcs!BA555)</f>
        <v>1322.0668099454488</v>
      </c>
      <c r="E505" s="6">
        <f>MAX(1,Calcs!BB555)</f>
        <v>848869.37114736496</v>
      </c>
      <c r="F505" s="6">
        <f>MAX(1,Calcs!AZ555)</f>
        <v>391041.3754651426</v>
      </c>
      <c r="G505" s="6">
        <f t="shared" si="122"/>
        <v>391041.3754651426</v>
      </c>
      <c r="H505" s="6">
        <f>MAX(1,Calcs!AP555)</f>
        <v>8.48507215123092</v>
      </c>
      <c r="I505" s="6">
        <f>MAX(1,Calcs!AO555)</f>
        <v>5652.1607506433602</v>
      </c>
      <c r="J505" s="6">
        <f t="shared" si="123"/>
        <v>5652.1607506433602</v>
      </c>
      <c r="K505" s="6">
        <f>MAX(1,Calcs!BE555)</f>
        <v>2351112.5</v>
      </c>
      <c r="L505" s="6">
        <f>MAX(1,Calcs!BF555)</f>
        <v>1206329.9116828921</v>
      </c>
      <c r="M505" s="33">
        <f>Calcs!G555</f>
        <v>1.45</v>
      </c>
      <c r="N505" s="180">
        <f>Calcs!BI555</f>
        <v>0.72652095071625267</v>
      </c>
      <c r="O505" s="33">
        <f t="shared" si="129"/>
        <v>1.0534553785385663</v>
      </c>
      <c r="P505" s="33"/>
      <c r="Q505" s="33"/>
      <c r="R505" s="33"/>
      <c r="S505" s="30">
        <f t="shared" si="119"/>
        <v>44301</v>
      </c>
      <c r="T505" s="215">
        <v>1606</v>
      </c>
      <c r="U505" s="215">
        <v>8</v>
      </c>
      <c r="V505" s="215">
        <v>4702225</v>
      </c>
      <c r="W505" s="97"/>
      <c r="X505" s="6">
        <f t="shared" si="121"/>
        <v>40972</v>
      </c>
      <c r="Y505" s="6"/>
      <c r="Z505" s="11">
        <f t="shared" si="134"/>
        <v>390683</v>
      </c>
      <c r="AA505" s="11"/>
      <c r="AB505" s="11"/>
      <c r="AC505" s="11"/>
      <c r="AD505" s="11">
        <f t="shared" si="135"/>
        <v>5634</v>
      </c>
      <c r="AE505" s="11">
        <f t="shared" si="130"/>
        <v>1606</v>
      </c>
      <c r="AF505" s="11">
        <f t="shared" si="131"/>
        <v>8</v>
      </c>
      <c r="AG505" s="11">
        <f t="shared" si="124"/>
        <v>1421.5714285714287</v>
      </c>
      <c r="AH505" s="11">
        <f t="shared" si="125"/>
        <v>9.5714285714285712</v>
      </c>
      <c r="AI505" s="6">
        <f t="shared" si="126"/>
        <v>358.37546514259884</v>
      </c>
      <c r="AJ505" s="6">
        <f t="shared" si="132"/>
        <v>10358.375465142599</v>
      </c>
      <c r="AK505" s="6">
        <f t="shared" si="127"/>
        <v>18.160750643360188</v>
      </c>
      <c r="AL505" s="6">
        <f t="shared" si="133"/>
        <v>268.16075064336019</v>
      </c>
      <c r="AM505" s="12">
        <v>411664.60682436859</v>
      </c>
      <c r="AN505" s="6">
        <f t="shared" si="138"/>
        <v>411664.60682436859</v>
      </c>
      <c r="AO505" s="12">
        <v>6213.0106019092445</v>
      </c>
      <c r="AP505" s="6">
        <f t="shared" si="136"/>
        <v>6213.0106019092445</v>
      </c>
      <c r="AQ505" s="30">
        <f t="shared" si="128"/>
        <v>44301</v>
      </c>
      <c r="AR505" s="30">
        <f t="shared" si="139"/>
        <v>44301</v>
      </c>
      <c r="AS505" s="52">
        <v>44381</v>
      </c>
      <c r="AT505" s="30">
        <f t="shared" si="137"/>
        <v>44381</v>
      </c>
    </row>
    <row r="506" spans="1:46">
      <c r="A506">
        <f>Calcs!A556</f>
        <v>533</v>
      </c>
      <c r="B506" s="30">
        <f>Calcs!B556</f>
        <v>44302</v>
      </c>
      <c r="C506" s="6">
        <f>MAX(1,Calcs!AM556)</f>
        <v>17310.081308376506</v>
      </c>
      <c r="D506" s="6">
        <f>MAX(1,Calcs!BA556)</f>
        <v>1335.5016884928668</v>
      </c>
      <c r="E506" s="6">
        <f>MAX(1,Calcs!BB556)</f>
        <v>851239.8773377504</v>
      </c>
      <c r="F506" s="6">
        <f>MAX(1,Calcs!AZ556)</f>
        <v>392414.44605366001</v>
      </c>
      <c r="G506" s="6">
        <f t="shared" si="122"/>
        <v>392414.44605366001</v>
      </c>
      <c r="H506" s="6">
        <f>MAX(1,Calcs!AP556)</f>
        <v>8.581734300726696</v>
      </c>
      <c r="I506" s="6">
        <f>MAX(1,Calcs!AO556)</f>
        <v>5661.010204341128</v>
      </c>
      <c r="J506" s="6">
        <f t="shared" si="123"/>
        <v>5661.010204341128</v>
      </c>
      <c r="K506" s="6">
        <f>MAX(1,Calcs!BE556)</f>
        <v>2397436</v>
      </c>
      <c r="L506" s="6">
        <f>MAX(1,Calcs!BF556)</f>
        <v>1234801.2262276204</v>
      </c>
      <c r="M506" s="33">
        <f>Calcs!G556</f>
        <v>1.45</v>
      </c>
      <c r="N506" s="180">
        <f>Calcs!BI556</f>
        <v>0.72240645956985716</v>
      </c>
      <c r="O506" s="33">
        <f t="shared" si="129"/>
        <v>1.0474893663762928</v>
      </c>
      <c r="P506" s="33"/>
      <c r="Q506" s="33"/>
      <c r="R506" s="33"/>
      <c r="S506" s="30">
        <f t="shared" si="119"/>
        <v>44302</v>
      </c>
      <c r="T506" s="215">
        <v>1421</v>
      </c>
      <c r="U506" s="215">
        <v>9</v>
      </c>
      <c r="V506" s="215">
        <v>4794872</v>
      </c>
      <c r="W506" s="97"/>
      <c r="X506" s="6">
        <f t="shared" si="121"/>
        <v>46323.5</v>
      </c>
      <c r="Y506" s="6"/>
      <c r="Z506" s="11">
        <f t="shared" si="134"/>
        <v>392104</v>
      </c>
      <c r="AA506" s="11"/>
      <c r="AB506" s="11"/>
      <c r="AC506" s="11"/>
      <c r="AD506" s="11">
        <f t="shared" si="135"/>
        <v>5643</v>
      </c>
      <c r="AE506" s="11">
        <f t="shared" si="130"/>
        <v>1421</v>
      </c>
      <c r="AF506" s="11">
        <f t="shared" si="131"/>
        <v>9</v>
      </c>
      <c r="AG506" s="11">
        <f t="shared" si="124"/>
        <v>1436.2857142857142</v>
      </c>
      <c r="AH506" s="11">
        <f t="shared" si="125"/>
        <v>9.2857142857142865</v>
      </c>
      <c r="AI506" s="6">
        <f t="shared" si="126"/>
        <v>310.44605366000906</v>
      </c>
      <c r="AJ506" s="6">
        <f t="shared" si="132"/>
        <v>10310.446053660009</v>
      </c>
      <c r="AK506" s="6">
        <f t="shared" si="127"/>
        <v>18.010204341127974</v>
      </c>
      <c r="AL506" s="6">
        <f t="shared" si="133"/>
        <v>268.01020434112797</v>
      </c>
      <c r="AM506" s="12">
        <v>411664.60682436859</v>
      </c>
      <c r="AN506" s="6">
        <f t="shared" si="138"/>
        <v>411664.60682436859</v>
      </c>
      <c r="AO506" s="12">
        <v>6213.0106019092445</v>
      </c>
      <c r="AP506" s="6">
        <f t="shared" si="136"/>
        <v>6213.0106019092445</v>
      </c>
      <c r="AQ506" s="30">
        <f t="shared" si="128"/>
        <v>44302</v>
      </c>
      <c r="AR506" s="30">
        <f t="shared" si="139"/>
        <v>44302</v>
      </c>
      <c r="AS506" s="52">
        <v>44382</v>
      </c>
      <c r="AT506" s="30">
        <f t="shared" si="137"/>
        <v>44382</v>
      </c>
    </row>
    <row r="507" spans="1:46">
      <c r="A507">
        <f>Calcs!A557</f>
        <v>534</v>
      </c>
      <c r="B507" s="30">
        <f>Calcs!B557</f>
        <v>44303</v>
      </c>
      <c r="C507" s="6">
        <f>MAX(1,Calcs!AM557)</f>
        <v>17435.741344248996</v>
      </c>
      <c r="D507" s="6">
        <f>MAX(1,Calcs!BA557)</f>
        <v>1348.233152395472</v>
      </c>
      <c r="E507" s="6">
        <f>MAX(1,Calcs!BB557)</f>
        <v>853620.59859647253</v>
      </c>
      <c r="F507" s="6">
        <f>MAX(1,Calcs!AZ557)</f>
        <v>393798.94781639177</v>
      </c>
      <c r="G507" s="6">
        <f t="shared" si="122"/>
        <v>393798.94781639177</v>
      </c>
      <c r="H507" s="6">
        <f>MAX(1,Calcs!AP557)</f>
        <v>8.6738195012486745</v>
      </c>
      <c r="I507" s="6">
        <f>MAX(1,Calcs!AO557)</f>
        <v>5669.9331642591087</v>
      </c>
      <c r="J507" s="6">
        <f t="shared" si="123"/>
        <v>5669.9331642591087</v>
      </c>
      <c r="K507" s="6">
        <f>MAX(1,Calcs!BE557)</f>
        <v>2438748</v>
      </c>
      <c r="L507" s="6">
        <f>MAX(1,Calcs!BF557)</f>
        <v>1264490.4935507106</v>
      </c>
      <c r="M507" s="33">
        <f>Calcs!G557</f>
        <v>1.45</v>
      </c>
      <c r="N507" s="180">
        <f>Calcs!BI557</f>
        <v>0.71812808614728563</v>
      </c>
      <c r="O507" s="33">
        <f t="shared" si="129"/>
        <v>1.0412857249135641</v>
      </c>
      <c r="P507" s="33"/>
      <c r="Q507" s="33"/>
      <c r="R507" s="33"/>
      <c r="S507" s="30">
        <f t="shared" si="119"/>
        <v>44303</v>
      </c>
      <c r="T507" s="215">
        <v>1107</v>
      </c>
      <c r="U507" s="215">
        <v>5</v>
      </c>
      <c r="V507" s="215">
        <v>4877496</v>
      </c>
      <c r="W507" s="97"/>
      <c r="X507" s="6">
        <f t="shared" si="121"/>
        <v>41312</v>
      </c>
      <c r="Y507" s="6"/>
      <c r="Z507" s="11">
        <f t="shared" si="134"/>
        <v>393211</v>
      </c>
      <c r="AA507" s="11"/>
      <c r="AB507" s="11"/>
      <c r="AC507" s="11"/>
      <c r="AD507" s="11">
        <f t="shared" si="135"/>
        <v>5648</v>
      </c>
      <c r="AE507" s="11">
        <f t="shared" si="130"/>
        <v>1107</v>
      </c>
      <c r="AF507" s="11">
        <f t="shared" si="131"/>
        <v>5</v>
      </c>
      <c r="AG507" s="11">
        <f t="shared" si="124"/>
        <v>1455.4285714285713</v>
      </c>
      <c r="AH507" s="11">
        <f t="shared" si="125"/>
        <v>9.2857142857142865</v>
      </c>
      <c r="AI507" s="6">
        <f t="shared" si="126"/>
        <v>587.94781639176654</v>
      </c>
      <c r="AJ507" s="6">
        <f t="shared" si="132"/>
        <v>10587.947816391767</v>
      </c>
      <c r="AK507" s="6">
        <f t="shared" si="127"/>
        <v>21.933164259108707</v>
      </c>
      <c r="AL507" s="6">
        <f t="shared" si="133"/>
        <v>271.93316425910871</v>
      </c>
      <c r="AM507" s="12">
        <v>411664.60682436859</v>
      </c>
      <c r="AN507" s="6">
        <f t="shared" si="138"/>
        <v>411664.60682436859</v>
      </c>
      <c r="AO507" s="12">
        <v>6213.0106019092445</v>
      </c>
      <c r="AP507" s="6">
        <f t="shared" si="136"/>
        <v>6213.0106019092445</v>
      </c>
      <c r="AQ507" s="30">
        <f t="shared" si="128"/>
        <v>44303</v>
      </c>
      <c r="AR507" s="30">
        <f t="shared" si="139"/>
        <v>44303</v>
      </c>
      <c r="AS507" s="52">
        <v>44382</v>
      </c>
      <c r="AT507" s="30">
        <f t="shared" si="137"/>
        <v>44382</v>
      </c>
    </row>
    <row r="508" spans="1:46">
      <c r="A508">
        <f>Calcs!A558</f>
        <v>535</v>
      </c>
      <c r="B508" s="30">
        <f>Calcs!B558</f>
        <v>44304</v>
      </c>
      <c r="C508" s="6">
        <f>MAX(1,Calcs!AM558)</f>
        <v>17550.36962954151</v>
      </c>
      <c r="D508" s="6">
        <f>MAX(1,Calcs!BA558)</f>
        <v>1360.2576734481097</v>
      </c>
      <c r="E508" s="6">
        <f>MAX(1,Calcs!BB558)</f>
        <v>856009.63549788424</v>
      </c>
      <c r="F508" s="6">
        <f>MAX(1,Calcs!AZ558)</f>
        <v>395193.19456220162</v>
      </c>
      <c r="G508" s="6">
        <f t="shared" si="122"/>
        <v>395193.19456220162</v>
      </c>
      <c r="H508" s="6">
        <f>MAX(1,Calcs!AP558)</f>
        <v>8.7616743251520735</v>
      </c>
      <c r="I508" s="6">
        <f>MAX(1,Calcs!AO558)</f>
        <v>5678.9404428817325</v>
      </c>
      <c r="J508" s="6">
        <f t="shared" si="123"/>
        <v>5678.9404428817325</v>
      </c>
      <c r="K508" s="6">
        <f>MAX(1,Calcs!BE558)</f>
        <v>2454492</v>
      </c>
      <c r="L508" s="6">
        <f>MAX(1,Calcs!BF558)</f>
        <v>1275220.2895902393</v>
      </c>
      <c r="M508" s="33">
        <f>Calcs!G558</f>
        <v>1.45</v>
      </c>
      <c r="N508" s="180">
        <f>Calcs!BI558</f>
        <v>0.71637844605888035</v>
      </c>
      <c r="O508" s="33">
        <f t="shared" si="129"/>
        <v>1.0387487467853764</v>
      </c>
      <c r="P508" s="33"/>
      <c r="Q508" s="33"/>
      <c r="R508" s="33"/>
      <c r="S508" s="30">
        <f t="shared" si="119"/>
        <v>44304</v>
      </c>
      <c r="T508" s="215">
        <v>836</v>
      </c>
      <c r="U508" s="215">
        <v>9</v>
      </c>
      <c r="V508" s="215">
        <v>4908984</v>
      </c>
      <c r="W508" s="97"/>
      <c r="X508" s="6">
        <f t="shared" si="121"/>
        <v>15744</v>
      </c>
      <c r="Y508" s="6"/>
      <c r="Z508" s="11">
        <f t="shared" si="134"/>
        <v>394047</v>
      </c>
      <c r="AA508" s="11"/>
      <c r="AB508" s="11"/>
      <c r="AC508" s="11"/>
      <c r="AD508" s="11">
        <f t="shared" si="135"/>
        <v>5657</v>
      </c>
      <c r="AE508" s="11">
        <f t="shared" si="130"/>
        <v>836</v>
      </c>
      <c r="AF508" s="11">
        <f t="shared" si="131"/>
        <v>9</v>
      </c>
      <c r="AG508" s="11">
        <f t="shared" si="124"/>
        <v>1466.4285714285713</v>
      </c>
      <c r="AH508" s="11">
        <f t="shared" si="125"/>
        <v>9.2857142857142865</v>
      </c>
      <c r="AI508" s="6">
        <f t="shared" si="126"/>
        <v>1146.194562201621</v>
      </c>
      <c r="AJ508" s="6">
        <f t="shared" si="132"/>
        <v>11146.194562201621</v>
      </c>
      <c r="AK508" s="6">
        <f t="shared" si="127"/>
        <v>21.940442881732451</v>
      </c>
      <c r="AL508" s="6">
        <f t="shared" si="133"/>
        <v>271.94044288173245</v>
      </c>
      <c r="AM508" s="12">
        <v>409082.18161720497</v>
      </c>
      <c r="AN508" s="6">
        <f t="shared" si="138"/>
        <v>409082.18161720497</v>
      </c>
      <c r="AO508" s="12">
        <v>6185.014216485828</v>
      </c>
      <c r="AP508" s="6">
        <f t="shared" si="136"/>
        <v>6185.014216485828</v>
      </c>
      <c r="AQ508" s="30">
        <f t="shared" si="128"/>
        <v>44304</v>
      </c>
      <c r="AR508" s="30">
        <f t="shared" si="139"/>
        <v>44304</v>
      </c>
      <c r="AS508" s="52">
        <v>44382</v>
      </c>
      <c r="AT508" s="30">
        <f t="shared" si="137"/>
        <v>44382</v>
      </c>
    </row>
    <row r="509" spans="1:46">
      <c r="A509">
        <f>Calcs!A559</f>
        <v>536</v>
      </c>
      <c r="B509" s="30">
        <f>Calcs!B559</f>
        <v>44305</v>
      </c>
      <c r="C509" s="6">
        <f>MAX(1,Calcs!AM559)</f>
        <v>17654.343450288587</v>
      </c>
      <c r="D509" s="6">
        <f>MAX(1,Calcs!BA559)</f>
        <v>1371.4867213145149</v>
      </c>
      <c r="E509" s="6">
        <f>MAX(1,Calcs!BB559)</f>
        <v>858410.10247415514</v>
      </c>
      <c r="F509" s="6">
        <f>MAX(1,Calcs!AZ559)</f>
        <v>396595.71307613293</v>
      </c>
      <c r="G509" s="6">
        <f t="shared" si="122"/>
        <v>396595.71307613293</v>
      </c>
      <c r="H509" s="6">
        <f>MAX(1,Calcs!AP559)</f>
        <v>8.8449084998193417</v>
      </c>
      <c r="I509" s="6">
        <f>MAX(1,Calcs!AO559)</f>
        <v>5688.0226051672089</v>
      </c>
      <c r="J509" s="6">
        <f t="shared" si="123"/>
        <v>5688.0226051672089</v>
      </c>
      <c r="K509" s="6">
        <f>MAX(1,Calcs!BE559)</f>
        <v>2479634</v>
      </c>
      <c r="L509" s="6">
        <f>MAX(1,Calcs!BF559)</f>
        <v>1291305.1389605037</v>
      </c>
      <c r="M509" s="33">
        <f>Calcs!G559</f>
        <v>1.45</v>
      </c>
      <c r="N509" s="180">
        <f>Calcs!BI559</f>
        <v>0.71391273471179884</v>
      </c>
      <c r="O509" s="33">
        <f t="shared" si="129"/>
        <v>1.0351734653321083</v>
      </c>
      <c r="P509" s="33"/>
      <c r="Q509" s="33"/>
      <c r="R509" s="33"/>
      <c r="S509" s="30">
        <f t="shared" si="119"/>
        <v>44305</v>
      </c>
      <c r="T509" s="215">
        <v>1963</v>
      </c>
      <c r="U509" s="215">
        <v>20</v>
      </c>
      <c r="V509" s="215">
        <v>4959268</v>
      </c>
      <c r="W509" s="97"/>
      <c r="X509" s="6">
        <f t="shared" si="121"/>
        <v>25142</v>
      </c>
      <c r="Y509" s="6"/>
      <c r="Z509" s="11">
        <f t="shared" si="134"/>
        <v>396010</v>
      </c>
      <c r="AA509" s="11"/>
      <c r="AB509" s="11"/>
      <c r="AC509" s="11"/>
      <c r="AD509" s="11">
        <f t="shared" si="135"/>
        <v>5677</v>
      </c>
      <c r="AE509" s="11">
        <f t="shared" si="130"/>
        <v>1963</v>
      </c>
      <c r="AF509" s="11">
        <f t="shared" si="131"/>
        <v>20</v>
      </c>
      <c r="AG509" s="11">
        <f t="shared" si="124"/>
        <v>1477.1428571428571</v>
      </c>
      <c r="AH509" s="11">
        <f t="shared" si="125"/>
        <v>10.571428571428571</v>
      </c>
      <c r="AI509" s="6">
        <f t="shared" si="126"/>
        <v>585.71307613293175</v>
      </c>
      <c r="AJ509" s="6">
        <f t="shared" si="132"/>
        <v>10585.713076132932</v>
      </c>
      <c r="AK509" s="6">
        <f t="shared" si="127"/>
        <v>11.022605167208894</v>
      </c>
      <c r="AL509" s="6">
        <f t="shared" si="133"/>
        <v>261.02260516720889</v>
      </c>
      <c r="AM509" s="12">
        <v>408834.42228862602</v>
      </c>
      <c r="AN509" s="6">
        <f t="shared" si="138"/>
        <v>408834.42228862602</v>
      </c>
      <c r="AO509" s="12">
        <v>6159.2521018881034</v>
      </c>
      <c r="AP509" s="6">
        <f t="shared" si="136"/>
        <v>6159.2521018881034</v>
      </c>
      <c r="AQ509" s="30">
        <f t="shared" si="128"/>
        <v>44305</v>
      </c>
      <c r="AR509" s="30">
        <f t="shared" si="139"/>
        <v>44305</v>
      </c>
      <c r="AS509" s="52">
        <v>44380</v>
      </c>
      <c r="AT509" s="30">
        <f t="shared" si="137"/>
        <v>44380</v>
      </c>
    </row>
    <row r="510" spans="1:46">
      <c r="A510">
        <f>Calcs!A560</f>
        <v>537</v>
      </c>
      <c r="B510" s="30">
        <f>Calcs!B560</f>
        <v>44306</v>
      </c>
      <c r="C510" s="6">
        <f>MAX(1,Calcs!AM560)</f>
        <v>17747.147574889674</v>
      </c>
      <c r="D510" s="6">
        <f>MAX(1,Calcs!BA560)</f>
        <v>1381.8608410435097</v>
      </c>
      <c r="E510" s="6">
        <f>MAX(1,Calcs!BB560)</f>
        <v>860819.1099973853</v>
      </c>
      <c r="F510" s="6">
        <f>MAX(1,Calcs!AZ560)</f>
        <v>398005.23929457011</v>
      </c>
      <c r="G510" s="6">
        <f t="shared" si="122"/>
        <v>398005.23929457011</v>
      </c>
      <c r="H510" s="6">
        <f>MAX(1,Calcs!AP560)</f>
        <v>8.9235062942365655</v>
      </c>
      <c r="I510" s="6">
        <f>MAX(1,Calcs!AO560)</f>
        <v>5697.1684858890312</v>
      </c>
      <c r="J510" s="6">
        <f t="shared" si="123"/>
        <v>5697.1684858890312</v>
      </c>
      <c r="K510" s="6">
        <f>MAX(1,Calcs!BE560)</f>
        <v>2515979</v>
      </c>
      <c r="L510" s="6">
        <f>MAX(1,Calcs!BF560)</f>
        <v>1317677.5850824602</v>
      </c>
      <c r="M510" s="33">
        <f>Calcs!G560</f>
        <v>1.45</v>
      </c>
      <c r="N510" s="180">
        <f>Calcs!BI560</f>
        <v>0.71007316151448041</v>
      </c>
      <c r="O510" s="33">
        <f t="shared" si="129"/>
        <v>1.0296060841959966</v>
      </c>
      <c r="P510" s="33"/>
      <c r="Q510" s="33"/>
      <c r="R510" s="33"/>
      <c r="S510" s="30">
        <f t="shared" si="119"/>
        <v>44306</v>
      </c>
      <c r="T510" s="215">
        <v>1834</v>
      </c>
      <c r="U510" s="215">
        <v>9</v>
      </c>
      <c r="V510" s="215">
        <v>5031958</v>
      </c>
      <c r="W510" s="97"/>
      <c r="X510" s="6">
        <f t="shared" si="121"/>
        <v>36345</v>
      </c>
      <c r="Y510" s="6"/>
      <c r="Z510" s="11">
        <f t="shared" si="134"/>
        <v>397844</v>
      </c>
      <c r="AA510" s="11"/>
      <c r="AB510" s="11"/>
      <c r="AC510" s="11"/>
      <c r="AD510" s="11">
        <f t="shared" si="135"/>
        <v>5686</v>
      </c>
      <c r="AE510" s="11">
        <f t="shared" si="130"/>
        <v>1834</v>
      </c>
      <c r="AF510" s="11">
        <f t="shared" si="131"/>
        <v>9</v>
      </c>
      <c r="AG510" s="11">
        <f t="shared" si="124"/>
        <v>1492.7142857142858</v>
      </c>
      <c r="AH510" s="11">
        <f t="shared" si="125"/>
        <v>10.428571428571429</v>
      </c>
      <c r="AI510" s="6">
        <f t="shared" si="126"/>
        <v>161.239294570114</v>
      </c>
      <c r="AJ510" s="6">
        <f t="shared" si="132"/>
        <v>10161.239294570114</v>
      </c>
      <c r="AK510" s="6">
        <f t="shared" si="127"/>
        <v>11.168485889031217</v>
      </c>
      <c r="AL510" s="6">
        <f t="shared" si="133"/>
        <v>261.16848588903122</v>
      </c>
      <c r="AM510" s="12">
        <v>420960.82200970605</v>
      </c>
      <c r="AN510" s="6">
        <f t="shared" si="138"/>
        <v>420960.82200970605</v>
      </c>
      <c r="AO510" s="12">
        <v>6288.4492577950077</v>
      </c>
      <c r="AP510" s="6">
        <f t="shared" si="136"/>
        <v>6288.4492577950077</v>
      </c>
      <c r="AQ510" s="30">
        <f t="shared" si="128"/>
        <v>44306</v>
      </c>
      <c r="AR510" s="30">
        <f t="shared" si="139"/>
        <v>44306</v>
      </c>
      <c r="AS510" s="52">
        <v>44381</v>
      </c>
      <c r="AT510" s="30">
        <f t="shared" si="137"/>
        <v>44381</v>
      </c>
    </row>
    <row r="511" spans="1:46">
      <c r="A511">
        <f>Calcs!A561</f>
        <v>538</v>
      </c>
      <c r="B511" s="30">
        <f>Calcs!B561</f>
        <v>44307</v>
      </c>
      <c r="C511" s="6">
        <f>MAX(1,Calcs!AM561)</f>
        <v>17827.390924142979</v>
      </c>
      <c r="D511" s="6">
        <f>MAX(1,Calcs!BA561)</f>
        <v>1391.3916752056684</v>
      </c>
      <c r="E511" s="6">
        <f>MAX(1,Calcs!BB561)</f>
        <v>863232.41258043714</v>
      </c>
      <c r="F511" s="6">
        <f>MAX(1,Calcs!AZ561)</f>
        <v>399420.90756397042</v>
      </c>
      <c r="G511" s="6">
        <f t="shared" si="122"/>
        <v>399420.90756397042</v>
      </c>
      <c r="H511" s="6">
        <f>MAX(1,Calcs!AP561)</f>
        <v>8.9968700863271032</v>
      </c>
      <c r="I511" s="6">
        <f>MAX(1,Calcs!AO561)</f>
        <v>5706.3680468397297</v>
      </c>
      <c r="J511" s="6">
        <f t="shared" si="123"/>
        <v>5706.3680468397297</v>
      </c>
      <c r="K511" s="6">
        <f>MAX(1,Calcs!BE561)</f>
        <v>2559776</v>
      </c>
      <c r="L511" s="6">
        <f>MAX(1,Calcs!BF561)</f>
        <v>1349036.5432968212</v>
      </c>
      <c r="M511" s="33">
        <f>Calcs!G561</f>
        <v>1.45</v>
      </c>
      <c r="N511" s="180">
        <f>Calcs!BI561</f>
        <v>0.70556763636503628</v>
      </c>
      <c r="O511" s="33">
        <f t="shared" si="129"/>
        <v>1.0230730727293025</v>
      </c>
      <c r="P511" s="33"/>
      <c r="Q511" s="33"/>
      <c r="R511" s="33"/>
      <c r="S511" s="30">
        <f t="shared" si="119"/>
        <v>44307</v>
      </c>
      <c r="T511" s="215">
        <v>1719</v>
      </c>
      <c r="U511" s="215">
        <v>11</v>
      </c>
      <c r="V511" s="215">
        <v>5119552</v>
      </c>
      <c r="W511" s="97"/>
      <c r="X511" s="6">
        <f t="shared" si="121"/>
        <v>43797</v>
      </c>
      <c r="Y511" s="6"/>
      <c r="Z511" s="11">
        <f t="shared" si="134"/>
        <v>399563</v>
      </c>
      <c r="AA511" s="11"/>
      <c r="AB511" s="11"/>
      <c r="AC511" s="11"/>
      <c r="AD511" s="11">
        <f t="shared" si="135"/>
        <v>5697</v>
      </c>
      <c r="AE511" s="11">
        <f t="shared" si="130"/>
        <v>1719</v>
      </c>
      <c r="AF511" s="11">
        <f t="shared" si="131"/>
        <v>11</v>
      </c>
      <c r="AG511" s="11">
        <f t="shared" si="124"/>
        <v>1498</v>
      </c>
      <c r="AH511" s="11">
        <f t="shared" si="125"/>
        <v>10.142857142857142</v>
      </c>
      <c r="AI511" s="6">
        <f t="shared" si="126"/>
        <v>-142.09243602957577</v>
      </c>
      <c r="AJ511" s="6">
        <f t="shared" si="132"/>
        <v>9857.9075639704242</v>
      </c>
      <c r="AK511" s="6">
        <f t="shared" si="127"/>
        <v>9.3680468397296863</v>
      </c>
      <c r="AL511" s="6">
        <f t="shared" si="133"/>
        <v>259.36804683972969</v>
      </c>
      <c r="AM511" s="12">
        <v>432186.12195008807</v>
      </c>
      <c r="AN511" s="6">
        <f t="shared" si="138"/>
        <v>432186.12195008807</v>
      </c>
      <c r="AO511" s="12">
        <v>6408.0459113654306</v>
      </c>
      <c r="AP511" s="6">
        <f t="shared" si="136"/>
        <v>6408.0459113654306</v>
      </c>
      <c r="AQ511" s="30">
        <f t="shared" si="128"/>
        <v>44307</v>
      </c>
      <c r="AR511" s="30">
        <f t="shared" si="139"/>
        <v>44307</v>
      </c>
      <c r="AS511" s="52">
        <v>44381</v>
      </c>
      <c r="AT511" s="30">
        <f t="shared" si="137"/>
        <v>44381</v>
      </c>
    </row>
    <row r="512" spans="1:46">
      <c r="A512">
        <f>Calcs!A562</f>
        <v>539</v>
      </c>
      <c r="B512" s="30">
        <f>Calcs!B562</f>
        <v>44308</v>
      </c>
      <c r="C512" s="6">
        <f>MAX(1,Calcs!AM562)</f>
        <v>17894.481360909071</v>
      </c>
      <c r="D512" s="6">
        <f>MAX(1,Calcs!BA562)</f>
        <v>1400.0293366429064</v>
      </c>
      <c r="E512" s="6">
        <f>MAX(1,Calcs!BB562)</f>
        <v>865646.88961445715</v>
      </c>
      <c r="F512" s="6">
        <f>MAX(1,Calcs!AZ562)</f>
        <v>400841.58082164294</v>
      </c>
      <c r="G512" s="6">
        <f t="shared" si="122"/>
        <v>400841.58082164294</v>
      </c>
      <c r="H512" s="6">
        <f>MAX(1,Calcs!AP562)</f>
        <v>9.0646100484104206</v>
      </c>
      <c r="I512" s="6">
        <f>MAX(1,Calcs!AO562)</f>
        <v>5715.6130209822331</v>
      </c>
      <c r="J512" s="6">
        <f t="shared" si="123"/>
        <v>5715.6130209822331</v>
      </c>
      <c r="K512" s="6">
        <f>MAX(1,Calcs!BE562)</f>
        <v>2600795</v>
      </c>
      <c r="L512" s="6">
        <f>MAX(1,Calcs!BF562)</f>
        <v>1381804.5342871957</v>
      </c>
      <c r="M512" s="33">
        <f>Calcs!G562</f>
        <v>1.45</v>
      </c>
      <c r="N512" s="180">
        <f>Calcs!BI562</f>
        <v>0.70087393337039727</v>
      </c>
      <c r="O512" s="33">
        <f t="shared" si="129"/>
        <v>1.0162672033870761</v>
      </c>
      <c r="P512" s="33"/>
      <c r="Q512" s="33"/>
      <c r="R512" s="33"/>
      <c r="S512" s="30">
        <f t="shared" si="119"/>
        <v>44308</v>
      </c>
      <c r="T512" s="215">
        <v>1675</v>
      </c>
      <c r="U512" s="215">
        <v>8</v>
      </c>
      <c r="V512" s="215">
        <v>5201590</v>
      </c>
      <c r="W512" s="97"/>
      <c r="X512" s="6">
        <f t="shared" si="121"/>
        <v>41019</v>
      </c>
      <c r="Y512" s="6"/>
      <c r="Z512" s="11">
        <f t="shared" si="134"/>
        <v>401238</v>
      </c>
      <c r="AA512" s="11"/>
      <c r="AB512" s="11"/>
      <c r="AC512" s="11"/>
      <c r="AD512" s="11">
        <f t="shared" si="135"/>
        <v>5705</v>
      </c>
      <c r="AE512" s="11">
        <f t="shared" si="130"/>
        <v>1675</v>
      </c>
      <c r="AF512" s="11">
        <f t="shared" si="131"/>
        <v>8</v>
      </c>
      <c r="AG512" s="11">
        <f t="shared" si="124"/>
        <v>1507.8571428571429</v>
      </c>
      <c r="AH512" s="11">
        <f t="shared" si="125"/>
        <v>10.142857142857142</v>
      </c>
      <c r="AI512" s="6">
        <f t="shared" si="126"/>
        <v>-396.41917835705681</v>
      </c>
      <c r="AJ512" s="6">
        <f t="shared" si="132"/>
        <v>9603.5808216429432</v>
      </c>
      <c r="AK512" s="6">
        <f t="shared" si="127"/>
        <v>10.613020982233138</v>
      </c>
      <c r="AL512" s="6">
        <f t="shared" si="133"/>
        <v>260.61302098223314</v>
      </c>
      <c r="AM512" s="12">
        <v>434539.76102311356</v>
      </c>
      <c r="AN512" s="6">
        <f t="shared" si="138"/>
        <v>434539.76102311356</v>
      </c>
      <c r="AO512" s="12">
        <v>6433.1220659752007</v>
      </c>
      <c r="AP512" s="6">
        <f t="shared" si="136"/>
        <v>6433.1220659752007</v>
      </c>
      <c r="AQ512" s="30">
        <f t="shared" si="128"/>
        <v>44308</v>
      </c>
      <c r="AR512" s="30">
        <f t="shared" si="139"/>
        <v>44308</v>
      </c>
      <c r="AS512" s="52">
        <v>44384</v>
      </c>
      <c r="AT512" s="30">
        <f t="shared" si="137"/>
        <v>44384</v>
      </c>
    </row>
    <row r="513" spans="1:46">
      <c r="A513">
        <f>Calcs!A563</f>
        <v>540</v>
      </c>
      <c r="B513" s="30">
        <f>Calcs!B563</f>
        <v>44309</v>
      </c>
      <c r="C513" s="6">
        <f>MAX(1,Calcs!AM563)</f>
        <v>17948.229373284092</v>
      </c>
      <c r="D513" s="6">
        <f>MAX(1,Calcs!BA563)</f>
        <v>1407.801278425896</v>
      </c>
      <c r="E513" s="6">
        <f>MAX(1,Calcs!BB563)</f>
        <v>868060.262115777</v>
      </c>
      <c r="F513" s="6">
        <f>MAX(1,Calcs!AZ563)</f>
        <v>402269.05500264128</v>
      </c>
      <c r="G513" s="6">
        <f t="shared" si="122"/>
        <v>402269.05500264128</v>
      </c>
      <c r="H513" s="6">
        <f>MAX(1,Calcs!AP563)</f>
        <v>9.1268042214459069</v>
      </c>
      <c r="I513" s="6">
        <f>MAX(1,Calcs!AO563)</f>
        <v>5724.8978338912493</v>
      </c>
      <c r="J513" s="6">
        <f t="shared" si="123"/>
        <v>5724.8978338912493</v>
      </c>
      <c r="K513" s="6">
        <f>MAX(1,Calcs!BE563)</f>
        <v>2642298</v>
      </c>
      <c r="L513" s="6">
        <f>MAX(1,Calcs!BF563)</f>
        <v>1417192.7233584153</v>
      </c>
      <c r="M513" s="33">
        <f>Calcs!G563</f>
        <v>1.45</v>
      </c>
      <c r="N513" s="180">
        <f>Calcs!BI563</f>
        <v>0.69583074325875172</v>
      </c>
      <c r="O513" s="33">
        <f t="shared" si="129"/>
        <v>1.00895457772519</v>
      </c>
      <c r="P513" s="33"/>
      <c r="Q513" s="33"/>
      <c r="R513" s="33"/>
      <c r="S513" s="30">
        <f t="shared" si="119"/>
        <v>44309</v>
      </c>
      <c r="T513" s="215">
        <v>1499</v>
      </c>
      <c r="U513" s="215">
        <v>10</v>
      </c>
      <c r="V513" s="215">
        <v>5284596</v>
      </c>
      <c r="W513" s="97"/>
      <c r="X513" s="6">
        <f t="shared" si="121"/>
        <v>41503</v>
      </c>
      <c r="Y513" s="6"/>
      <c r="Z513" s="11">
        <f t="shared" si="134"/>
        <v>402737</v>
      </c>
      <c r="AA513" s="11"/>
      <c r="AB513" s="11"/>
      <c r="AC513" s="11"/>
      <c r="AD513" s="11">
        <f t="shared" si="135"/>
        <v>5715</v>
      </c>
      <c r="AE513" s="11">
        <f t="shared" si="130"/>
        <v>1499</v>
      </c>
      <c r="AF513" s="11">
        <f t="shared" si="131"/>
        <v>10</v>
      </c>
      <c r="AG513" s="11">
        <f t="shared" si="124"/>
        <v>1519</v>
      </c>
      <c r="AH513" s="11">
        <f t="shared" si="125"/>
        <v>10.285714285714286</v>
      </c>
      <c r="AI513" s="6">
        <f t="shared" si="126"/>
        <v>-467.94499735871796</v>
      </c>
      <c r="AJ513" s="6">
        <f t="shared" si="132"/>
        <v>9532.055002641282</v>
      </c>
      <c r="AK513" s="6">
        <f t="shared" si="127"/>
        <v>9.89783389124932</v>
      </c>
      <c r="AL513" s="6">
        <f t="shared" si="133"/>
        <v>259.89783389124932</v>
      </c>
      <c r="AM513" s="12">
        <v>434539.76102311356</v>
      </c>
      <c r="AN513" s="6">
        <f t="shared" si="138"/>
        <v>434539.76102311356</v>
      </c>
      <c r="AO513" s="12">
        <v>6433.1220659752007</v>
      </c>
      <c r="AP513" s="6">
        <f t="shared" si="136"/>
        <v>6433.1220659752007</v>
      </c>
      <c r="AQ513" s="30">
        <f t="shared" si="128"/>
        <v>44309</v>
      </c>
      <c r="AR513" s="30">
        <f t="shared" si="139"/>
        <v>44309</v>
      </c>
      <c r="AS513" s="52">
        <v>44390</v>
      </c>
      <c r="AT513" s="30">
        <f t="shared" si="137"/>
        <v>44390</v>
      </c>
    </row>
    <row r="514" spans="1:46">
      <c r="A514">
        <f>Calcs!A564</f>
        <v>541</v>
      </c>
      <c r="B514" s="30">
        <f>Calcs!B564</f>
        <v>44310</v>
      </c>
      <c r="C514" s="6">
        <f>MAX(1,Calcs!AM564)</f>
        <v>17975.230571246644</v>
      </c>
      <c r="D514" s="6">
        <f>MAX(1,Calcs!BA564)</f>
        <v>1414.6684813443073</v>
      </c>
      <c r="E514" s="6">
        <f>MAX(1,Calcs!BB564)</f>
        <v>870457.72392841591</v>
      </c>
      <c r="F514" s="6">
        <f>MAX(1,Calcs!AZ564)</f>
        <v>403701.62718580192</v>
      </c>
      <c r="G514" s="6">
        <f t="shared" si="122"/>
        <v>403701.62718580192</v>
      </c>
      <c r="H514" s="6">
        <f>MAX(1,Calcs!AP564)</f>
        <v>9.1831305068066538</v>
      </c>
      <c r="I514" s="6">
        <f>MAX(1,Calcs!AO564)</f>
        <v>5734.2150778067553</v>
      </c>
      <c r="J514" s="6">
        <f t="shared" si="123"/>
        <v>5734.2150778067553</v>
      </c>
      <c r="K514" s="6">
        <f>MAX(1,Calcs!BE564)</f>
        <v>2685348.5</v>
      </c>
      <c r="L514" s="6">
        <f>MAX(1,Calcs!BF564)</f>
        <v>1448916.532030354</v>
      </c>
      <c r="M514" s="33">
        <f>Calcs!G564</f>
        <v>1.45</v>
      </c>
      <c r="N514" s="180">
        <f>Calcs!BI564</f>
        <v>0.69127862458043432</v>
      </c>
      <c r="O514" s="33">
        <f t="shared" si="129"/>
        <v>1.0023540056416298</v>
      </c>
      <c r="P514" s="33"/>
      <c r="Q514" s="33"/>
      <c r="R514" s="33"/>
      <c r="S514" s="30">
        <f t="shared" si="119"/>
        <v>44310</v>
      </c>
      <c r="T514" s="215">
        <v>1017</v>
      </c>
      <c r="U514" s="215">
        <v>8</v>
      </c>
      <c r="V514" s="215">
        <v>5370697</v>
      </c>
      <c r="W514" s="97"/>
      <c r="X514" s="6">
        <f t="shared" si="121"/>
        <v>43050.5</v>
      </c>
      <c r="Y514" s="6"/>
      <c r="Z514" s="11">
        <f t="shared" si="134"/>
        <v>403754</v>
      </c>
      <c r="AA514" s="11"/>
      <c r="AB514" s="11"/>
      <c r="AC514" s="11"/>
      <c r="AD514" s="11">
        <f t="shared" si="135"/>
        <v>5723</v>
      </c>
      <c r="AE514" s="11">
        <f t="shared" si="130"/>
        <v>1017</v>
      </c>
      <c r="AF514" s="11">
        <f t="shared" si="131"/>
        <v>8</v>
      </c>
      <c r="AG514" s="11">
        <f t="shared" si="124"/>
        <v>1506.1428571428571</v>
      </c>
      <c r="AH514" s="11">
        <f t="shared" si="125"/>
        <v>10.714285714285714</v>
      </c>
      <c r="AI514" s="6">
        <f t="shared" si="126"/>
        <v>-52.372814198082779</v>
      </c>
      <c r="AJ514" s="6">
        <f t="shared" si="132"/>
        <v>9947.6271858019172</v>
      </c>
      <c r="AK514" s="6">
        <f t="shared" si="127"/>
        <v>11.215077806755289</v>
      </c>
      <c r="AL514" s="6">
        <f t="shared" si="133"/>
        <v>261.21507780675529</v>
      </c>
      <c r="AM514" s="12">
        <v>434539.76102311356</v>
      </c>
      <c r="AN514" s="6">
        <f t="shared" si="138"/>
        <v>434539.76102311356</v>
      </c>
      <c r="AO514" s="12">
        <v>6433.1220659752007</v>
      </c>
      <c r="AP514" s="6">
        <f t="shared" si="136"/>
        <v>6433.1220659752007</v>
      </c>
      <c r="AQ514" s="30">
        <f t="shared" si="128"/>
        <v>44310</v>
      </c>
      <c r="AR514" s="30">
        <f t="shared" si="139"/>
        <v>44310</v>
      </c>
      <c r="AS514" s="52">
        <v>44390</v>
      </c>
      <c r="AT514" s="30">
        <f t="shared" si="137"/>
        <v>44390</v>
      </c>
    </row>
    <row r="515" spans="1:46">
      <c r="A515">
        <f>Calcs!A565</f>
        <v>542</v>
      </c>
      <c r="B515" s="30">
        <f>Calcs!B565</f>
        <v>44311</v>
      </c>
      <c r="C515" s="6">
        <f>MAX(1,Calcs!AM565)</f>
        <v>17995.641819925157</v>
      </c>
      <c r="D515" s="6">
        <f>MAX(1,Calcs!BA565)</f>
        <v>1420.5147043768334</v>
      </c>
      <c r="E515" s="6">
        <f>MAX(1,Calcs!BB565)</f>
        <v>872857.60035259742</v>
      </c>
      <c r="F515" s="6">
        <f>MAX(1,Calcs!AZ565)</f>
        <v>405136.79749283945</v>
      </c>
      <c r="G515" s="6">
        <f t="shared" si="122"/>
        <v>405136.79749283945</v>
      </c>
      <c r="H515" s="6">
        <f>MAX(1,Calcs!AP565)</f>
        <v>9.2337794474969996</v>
      </c>
      <c r="I515" s="6">
        <f>MAX(1,Calcs!AO565)</f>
        <v>5743.5768990142114</v>
      </c>
      <c r="J515" s="6">
        <f t="shared" si="123"/>
        <v>5743.5768990142114</v>
      </c>
      <c r="K515" s="6">
        <f>MAX(1,Calcs!BE565)</f>
        <v>2700794.5</v>
      </c>
      <c r="L515" s="6">
        <f>MAX(1,Calcs!BF565)</f>
        <v>1461909.9241924621</v>
      </c>
      <c r="M515" s="33">
        <f>Calcs!G565</f>
        <v>1.45</v>
      </c>
      <c r="N515" s="180">
        <f>Calcs!BI565</f>
        <v>0.68922547933283218</v>
      </c>
      <c r="O515" s="33">
        <f t="shared" si="129"/>
        <v>0.99937694503260666</v>
      </c>
      <c r="P515" s="33"/>
      <c r="Q515" s="33"/>
      <c r="R515" s="33"/>
      <c r="S515" s="30">
        <f t="shared" si="119"/>
        <v>44311</v>
      </c>
      <c r="T515" s="215">
        <v>636</v>
      </c>
      <c r="U515" s="215">
        <v>9</v>
      </c>
      <c r="V515" s="215">
        <v>5401589</v>
      </c>
      <c r="W515" s="97"/>
      <c r="X515" s="6">
        <f t="shared" si="121"/>
        <v>15446</v>
      </c>
      <c r="Y515" s="6"/>
      <c r="Z515" s="11">
        <f t="shared" si="134"/>
        <v>404390</v>
      </c>
      <c r="AA515" s="11"/>
      <c r="AB515" s="11"/>
      <c r="AC515" s="11"/>
      <c r="AD515" s="11">
        <f t="shared" si="135"/>
        <v>5732</v>
      </c>
      <c r="AE515" s="11">
        <f t="shared" si="130"/>
        <v>636</v>
      </c>
      <c r="AF515" s="11">
        <f t="shared" si="131"/>
        <v>9</v>
      </c>
      <c r="AG515" s="11">
        <f t="shared" si="124"/>
        <v>1477.5714285714287</v>
      </c>
      <c r="AH515" s="11">
        <f t="shared" si="125"/>
        <v>10.714285714285714</v>
      </c>
      <c r="AI515" s="6">
        <f t="shared" si="126"/>
        <v>746.79749283945421</v>
      </c>
      <c r="AJ515" s="6">
        <f t="shared" si="132"/>
        <v>10746.797492839454</v>
      </c>
      <c r="AK515" s="6">
        <f t="shared" si="127"/>
        <v>11.576899014211449</v>
      </c>
      <c r="AL515" s="6">
        <f t="shared" si="133"/>
        <v>261.57689901421145</v>
      </c>
      <c r="AM515" s="12">
        <v>434539.76102311356</v>
      </c>
      <c r="AN515" s="6">
        <f t="shared" si="138"/>
        <v>434539.76102311356</v>
      </c>
      <c r="AO515" s="12">
        <v>6433.1220659752007</v>
      </c>
      <c r="AP515" s="6">
        <f t="shared" si="136"/>
        <v>6433.1220659752007</v>
      </c>
      <c r="AQ515" s="30">
        <f t="shared" si="128"/>
        <v>44311</v>
      </c>
      <c r="AR515" s="30">
        <f t="shared" si="139"/>
        <v>44311</v>
      </c>
      <c r="AS515" s="52">
        <v>44390</v>
      </c>
      <c r="AT515" s="30">
        <f t="shared" si="137"/>
        <v>44390</v>
      </c>
    </row>
    <row r="516" spans="1:46">
      <c r="A516">
        <f>Calcs!A566</f>
        <v>543</v>
      </c>
      <c r="B516" s="30">
        <f>Calcs!B566</f>
        <v>44312</v>
      </c>
      <c r="C516" s="6">
        <f>MAX(1,Calcs!AM566)</f>
        <v>18005.542341437991</v>
      </c>
      <c r="D516" s="6">
        <f>MAX(1,Calcs!BA566)</f>
        <v>1425.2948639882795</v>
      </c>
      <c r="E516" s="6">
        <f>MAX(1,Calcs!BB566)</f>
        <v>875259.0268248443</v>
      </c>
      <c r="F516" s="6">
        <f>MAX(1,Calcs!AZ566)</f>
        <v>406572.77712405089</v>
      </c>
      <c r="G516" s="6">
        <f t="shared" si="122"/>
        <v>406572.77712405089</v>
      </c>
      <c r="H516" s="6">
        <f>MAX(1,Calcs!AP566)</f>
        <v>9.2784890268000844</v>
      </c>
      <c r="I516" s="6">
        <f>MAX(1,Calcs!AO566)</f>
        <v>5752.9720283548095</v>
      </c>
      <c r="J516" s="6">
        <f t="shared" si="123"/>
        <v>5752.9720283548095</v>
      </c>
      <c r="K516" s="6">
        <f>MAX(1,Calcs!BE566)</f>
        <v>2725788</v>
      </c>
      <c r="L516" s="6">
        <f>MAX(1,Calcs!BF566)</f>
        <v>1481363.2877914079</v>
      </c>
      <c r="M516" s="33">
        <f>Calcs!G566</f>
        <v>1.45</v>
      </c>
      <c r="N516" s="180">
        <f>Calcs!BI566</f>
        <v>0.68631013445200262</v>
      </c>
      <c r="O516" s="33">
        <f t="shared" si="129"/>
        <v>0.99514969495540373</v>
      </c>
      <c r="P516" s="33"/>
      <c r="Q516" s="33"/>
      <c r="R516" s="33"/>
      <c r="S516" s="30">
        <f t="shared" si="119"/>
        <v>44312</v>
      </c>
      <c r="T516" s="215">
        <v>1918</v>
      </c>
      <c r="U516" s="215">
        <v>9</v>
      </c>
      <c r="V516" s="215">
        <v>5451576</v>
      </c>
      <c r="W516" s="97"/>
      <c r="X516" s="6">
        <f t="shared" si="121"/>
        <v>24993.5</v>
      </c>
      <c r="Y516" s="6"/>
      <c r="Z516" s="11">
        <f t="shared" si="134"/>
        <v>406308</v>
      </c>
      <c r="AA516" s="11"/>
      <c r="AB516" s="11"/>
      <c r="AC516" s="11"/>
      <c r="AD516" s="11">
        <f t="shared" si="135"/>
        <v>5741</v>
      </c>
      <c r="AE516" s="11">
        <f t="shared" si="130"/>
        <v>1918</v>
      </c>
      <c r="AF516" s="11">
        <f t="shared" si="131"/>
        <v>9</v>
      </c>
      <c r="AG516" s="11">
        <f t="shared" si="124"/>
        <v>1471.1428571428571</v>
      </c>
      <c r="AH516" s="11">
        <f t="shared" si="125"/>
        <v>9.1428571428571423</v>
      </c>
      <c r="AI516" s="6">
        <f t="shared" si="126"/>
        <v>264.77712405088823</v>
      </c>
      <c r="AJ516" s="6">
        <f t="shared" si="132"/>
        <v>10264.777124050888</v>
      </c>
      <c r="AK516" s="6">
        <f t="shared" si="127"/>
        <v>11.972028354809481</v>
      </c>
      <c r="AL516" s="6">
        <f t="shared" si="133"/>
        <v>261.97202835480948</v>
      </c>
      <c r="AM516" s="12">
        <v>434539.76102311356</v>
      </c>
      <c r="AN516" s="6">
        <f t="shared" si="138"/>
        <v>434539.76102311356</v>
      </c>
      <c r="AO516" s="12">
        <v>6433.1220659752007</v>
      </c>
      <c r="AP516" s="6">
        <f t="shared" si="136"/>
        <v>6433.1220659752007</v>
      </c>
      <c r="AQ516" s="30">
        <f t="shared" si="128"/>
        <v>44312</v>
      </c>
      <c r="AR516" s="30">
        <f t="shared" si="139"/>
        <v>44312</v>
      </c>
      <c r="AS516" s="52">
        <v>44390</v>
      </c>
      <c r="AT516" s="30">
        <f t="shared" si="137"/>
        <v>44390</v>
      </c>
    </row>
    <row r="517" spans="1:46">
      <c r="A517">
        <f>Calcs!A567</f>
        <v>544</v>
      </c>
      <c r="B517" s="30">
        <f>Calcs!B567</f>
        <v>44313</v>
      </c>
      <c r="C517" s="6">
        <f>MAX(1,Calcs!AM567)</f>
        <v>18006.384790901146</v>
      </c>
      <c r="D517" s="6">
        <f>MAX(1,Calcs!BA567)</f>
        <v>1428.9949502146421</v>
      </c>
      <c r="E517" s="6">
        <f>MAX(1,Calcs!BB567)</f>
        <v>877660.60344913544</v>
      </c>
      <c r="F517" s="6">
        <f>MAX(1,Calcs!AZ567)</f>
        <v>408008.20394607261</v>
      </c>
      <c r="G517" s="6">
        <f t="shared" si="122"/>
        <v>408008.20394607261</v>
      </c>
      <c r="H517" s="6">
        <f>MAX(1,Calcs!AP567)</f>
        <v>9.3164889342401036</v>
      </c>
      <c r="I517" s="6">
        <f>MAX(1,Calcs!AO567)</f>
        <v>5762.3839084287119</v>
      </c>
      <c r="J517" s="6">
        <f t="shared" si="123"/>
        <v>5762.3839084287119</v>
      </c>
      <c r="K517" s="6">
        <f>MAX(1,Calcs!BE567)</f>
        <v>2762788.5</v>
      </c>
      <c r="L517" s="6">
        <f>MAX(1,Calcs!BF567)</f>
        <v>1509814.0224457276</v>
      </c>
      <c r="M517" s="33">
        <f>Calcs!G567</f>
        <v>1.45</v>
      </c>
      <c r="N517" s="180">
        <f>Calcs!BI567</f>
        <v>0.68219419185849584</v>
      </c>
      <c r="O517" s="33">
        <f t="shared" si="129"/>
        <v>0.98918157819481889</v>
      </c>
      <c r="P517" s="33"/>
      <c r="Q517" s="33"/>
      <c r="R517" s="33"/>
      <c r="S517" s="30">
        <f t="shared" si="119"/>
        <v>44313</v>
      </c>
      <c r="T517" s="215">
        <v>1732</v>
      </c>
      <c r="U517" s="215">
        <v>6</v>
      </c>
      <c r="V517" s="215">
        <v>5525577</v>
      </c>
      <c r="W517" s="97"/>
      <c r="X517" s="6">
        <f t="shared" si="121"/>
        <v>37000.5</v>
      </c>
      <c r="Y517" s="6"/>
      <c r="Z517" s="11">
        <f t="shared" si="134"/>
        <v>408040</v>
      </c>
      <c r="AA517" s="11"/>
      <c r="AB517" s="11"/>
      <c r="AC517" s="11"/>
      <c r="AD517" s="11">
        <f t="shared" si="135"/>
        <v>5747</v>
      </c>
      <c r="AE517" s="11">
        <f t="shared" si="130"/>
        <v>1732</v>
      </c>
      <c r="AF517" s="11">
        <f t="shared" si="131"/>
        <v>6</v>
      </c>
      <c r="AG517" s="11">
        <f t="shared" si="124"/>
        <v>1456.5714285714287</v>
      </c>
      <c r="AH517" s="11">
        <f t="shared" si="125"/>
        <v>8.7142857142857135</v>
      </c>
      <c r="AI517" s="6">
        <f t="shared" si="126"/>
        <v>-31.796053927391768</v>
      </c>
      <c r="AJ517" s="6">
        <f t="shared" si="132"/>
        <v>9968.2039460726082</v>
      </c>
      <c r="AK517" s="6">
        <f t="shared" si="127"/>
        <v>15.383908428711948</v>
      </c>
      <c r="AL517" s="6">
        <f t="shared" si="133"/>
        <v>265.38390842871195</v>
      </c>
      <c r="AM517" s="12">
        <v>434539.76102311356</v>
      </c>
      <c r="AN517" s="6">
        <f t="shared" si="138"/>
        <v>434539.76102311356</v>
      </c>
      <c r="AO517" s="12">
        <v>6433.1220659752007</v>
      </c>
      <c r="AP517" s="6">
        <f t="shared" si="136"/>
        <v>6433.1220659752007</v>
      </c>
      <c r="AQ517" s="30">
        <f t="shared" si="128"/>
        <v>44313</v>
      </c>
      <c r="AR517" s="30">
        <f t="shared" si="139"/>
        <v>44313</v>
      </c>
      <c r="AS517" s="52">
        <v>44390</v>
      </c>
      <c r="AT517" s="30">
        <f t="shared" si="137"/>
        <v>44390</v>
      </c>
    </row>
    <row r="518" spans="1:46">
      <c r="A518">
        <f>Calcs!A568</f>
        <v>545</v>
      </c>
      <c r="B518" s="30">
        <f>Calcs!B568</f>
        <v>44314</v>
      </c>
      <c r="C518" s="6">
        <f>MAX(1,Calcs!AM568)</f>
        <v>17986.345358954095</v>
      </c>
      <c r="D518" s="6">
        <f>MAX(1,Calcs!BA568)</f>
        <v>1430.4968212257538</v>
      </c>
      <c r="E518" s="6">
        <f>MAX(1,Calcs!BB568)</f>
        <v>880046.31624745566</v>
      </c>
      <c r="F518" s="6">
        <f>MAX(1,Calcs!AZ568)</f>
        <v>409434.3853125507</v>
      </c>
      <c r="G518" s="6">
        <f t="shared" si="122"/>
        <v>409434.3853125507</v>
      </c>
      <c r="H518" s="6">
        <f>MAX(1,Calcs!AP568)</f>
        <v>9.3474745745228827</v>
      </c>
      <c r="I518" s="6">
        <f>MAX(1,Calcs!AO568)</f>
        <v>5771.8003688613899</v>
      </c>
      <c r="J518" s="6">
        <f t="shared" si="123"/>
        <v>5771.8003688613899</v>
      </c>
      <c r="K518" s="6">
        <f>MAX(1,Calcs!BE568)</f>
        <v>2803076.5</v>
      </c>
      <c r="L518" s="6">
        <f>MAX(1,Calcs!BF568)</f>
        <v>1547770.3696598089</v>
      </c>
      <c r="M518" s="33">
        <f>Calcs!G568</f>
        <v>1.45</v>
      </c>
      <c r="N518" s="180">
        <f>Calcs!BI568</f>
        <v>0.67681196501894325</v>
      </c>
      <c r="O518" s="33">
        <f t="shared" si="129"/>
        <v>0.98137734927746767</v>
      </c>
      <c r="P518" s="33"/>
      <c r="Q518" s="33"/>
      <c r="R518" s="33"/>
      <c r="S518" s="30">
        <f t="shared" ref="S518:S581" si="140">S517+1</f>
        <v>44314</v>
      </c>
      <c r="T518" s="215">
        <v>1629</v>
      </c>
      <c r="U518" s="215">
        <v>8</v>
      </c>
      <c r="V518" s="215">
        <v>5606153</v>
      </c>
      <c r="W518" s="97"/>
      <c r="X518" s="6">
        <f t="shared" si="121"/>
        <v>40288</v>
      </c>
      <c r="Y518" s="6"/>
      <c r="Z518" s="11">
        <f t="shared" si="134"/>
        <v>409669</v>
      </c>
      <c r="AA518" s="11"/>
      <c r="AB518" s="11"/>
      <c r="AC518" s="11"/>
      <c r="AD518" s="11">
        <f t="shared" si="135"/>
        <v>5755</v>
      </c>
      <c r="AE518" s="11">
        <f t="shared" si="130"/>
        <v>1629</v>
      </c>
      <c r="AF518" s="11">
        <f t="shared" si="131"/>
        <v>8</v>
      </c>
      <c r="AG518" s="11">
        <f t="shared" si="124"/>
        <v>1443.7142857142858</v>
      </c>
      <c r="AH518" s="11">
        <f t="shared" si="125"/>
        <v>8.2857142857142865</v>
      </c>
      <c r="AI518" s="6">
        <f t="shared" si="126"/>
        <v>-234.6146874492988</v>
      </c>
      <c r="AJ518" s="6">
        <f t="shared" si="132"/>
        <v>9765.3853125507012</v>
      </c>
      <c r="AK518" s="6">
        <f t="shared" si="127"/>
        <v>16.80036886138987</v>
      </c>
      <c r="AL518" s="6">
        <f t="shared" si="133"/>
        <v>266.80036886138987</v>
      </c>
      <c r="AM518" s="12">
        <v>425053.76596707862</v>
      </c>
      <c r="AN518" s="6">
        <f t="shared" si="138"/>
        <v>425053.76596707862</v>
      </c>
      <c r="AO518" s="12">
        <v>6332.0563242566968</v>
      </c>
      <c r="AP518" s="6">
        <f t="shared" si="136"/>
        <v>6332.0563242566968</v>
      </c>
      <c r="AQ518" s="30">
        <f t="shared" si="128"/>
        <v>44314</v>
      </c>
      <c r="AR518" s="30">
        <f t="shared" si="139"/>
        <v>44314</v>
      </c>
      <c r="AS518" s="52">
        <v>44390</v>
      </c>
      <c r="AT518" s="30">
        <f t="shared" si="137"/>
        <v>44390</v>
      </c>
    </row>
    <row r="519" spans="1:46">
      <c r="A519">
        <f>Calcs!A569</f>
        <v>546</v>
      </c>
      <c r="B519" s="30">
        <f>Calcs!B569</f>
        <v>44315</v>
      </c>
      <c r="C519" s="6">
        <f>MAX(1,Calcs!AM569)</f>
        <v>17949.732951744507</v>
      </c>
      <c r="D519" s="6">
        <f>MAX(1,Calcs!BA569)</f>
        <v>1431.4869535138798</v>
      </c>
      <c r="E519" s="6">
        <f>MAX(1,Calcs!BB569)</f>
        <v>882417.41525849607</v>
      </c>
      <c r="F519" s="6">
        <f>MAX(1,Calcs!AZ569)</f>
        <v>410861.9894962401</v>
      </c>
      <c r="G519" s="6">
        <f t="shared" si="122"/>
        <v>410861.9894962401</v>
      </c>
      <c r="H519" s="6">
        <f>MAX(1,Calcs!AP569)</f>
        <v>9.3713572334720858</v>
      </c>
      <c r="I519" s="6">
        <f>MAX(1,Calcs!AO569)</f>
        <v>5781.2125216165377</v>
      </c>
      <c r="J519" s="6">
        <f t="shared" si="123"/>
        <v>5781.2125216165377</v>
      </c>
      <c r="K519" s="6">
        <f>MAX(1,Calcs!BE569)</f>
        <v>2838338</v>
      </c>
      <c r="L519" s="6">
        <f>MAX(1,Calcs!BF569)</f>
        <v>1583706.5626330911</v>
      </c>
      <c r="M519" s="33">
        <f>Calcs!G569</f>
        <v>1.45</v>
      </c>
      <c r="N519" s="180">
        <f>Calcs!BI569</f>
        <v>0.6717012359606036</v>
      </c>
      <c r="O519" s="33">
        <f t="shared" si="129"/>
        <v>0.97396679214287518</v>
      </c>
      <c r="P519" s="33"/>
      <c r="Q519" s="33"/>
      <c r="R519" s="33"/>
      <c r="S519" s="30">
        <f t="shared" si="140"/>
        <v>44315</v>
      </c>
      <c r="T519" s="215">
        <v>1615</v>
      </c>
      <c r="U519" s="215">
        <v>13</v>
      </c>
      <c r="V519" s="215">
        <v>5676676</v>
      </c>
      <c r="W519" s="97"/>
      <c r="X519" s="6">
        <f t="shared" si="121"/>
        <v>35261.5</v>
      </c>
      <c r="Y519" s="6"/>
      <c r="Z519" s="11">
        <f t="shared" si="134"/>
        <v>411284</v>
      </c>
      <c r="AA519" s="11"/>
      <c r="AB519" s="11"/>
      <c r="AC519" s="11"/>
      <c r="AD519" s="11">
        <f t="shared" si="135"/>
        <v>5768</v>
      </c>
      <c r="AE519" s="11">
        <f t="shared" si="130"/>
        <v>1615</v>
      </c>
      <c r="AF519" s="11">
        <f t="shared" si="131"/>
        <v>13</v>
      </c>
      <c r="AG519" s="11">
        <f t="shared" si="124"/>
        <v>1435.1428571428571</v>
      </c>
      <c r="AH519" s="11">
        <f t="shared" si="125"/>
        <v>9</v>
      </c>
      <c r="AI519" s="6">
        <f t="shared" si="126"/>
        <v>-422.01050375989871</v>
      </c>
      <c r="AJ519" s="6">
        <f t="shared" si="132"/>
        <v>9577.9894962401013</v>
      </c>
      <c r="AK519" s="6">
        <f t="shared" si="127"/>
        <v>13.212521616537742</v>
      </c>
      <c r="AL519" s="6">
        <f t="shared" si="133"/>
        <v>263.21252161653774</v>
      </c>
      <c r="AM519" s="12">
        <v>433754.57116593973</v>
      </c>
      <c r="AN519" s="6">
        <f t="shared" si="138"/>
        <v>433754.57116593973</v>
      </c>
      <c r="AO519" s="12">
        <v>6424.7564917959426</v>
      </c>
      <c r="AP519" s="6">
        <f t="shared" si="136"/>
        <v>6424.7564917959426</v>
      </c>
      <c r="AQ519" s="30">
        <f t="shared" si="128"/>
        <v>44315</v>
      </c>
      <c r="AR519" s="30">
        <f t="shared" si="139"/>
        <v>44315</v>
      </c>
      <c r="AS519" s="52">
        <v>44387</v>
      </c>
      <c r="AT519" s="30">
        <f t="shared" si="137"/>
        <v>44387</v>
      </c>
    </row>
    <row r="520" spans="1:46">
      <c r="A520">
        <f>Calcs!A570</f>
        <v>547</v>
      </c>
      <c r="B520" s="30">
        <f>Calcs!B570</f>
        <v>44316</v>
      </c>
      <c r="C520" s="6">
        <f>MAX(1,Calcs!AM570)</f>
        <v>17897.161107859247</v>
      </c>
      <c r="D520" s="6">
        <f>MAX(1,Calcs!BA570)</f>
        <v>1431.6331394864662</v>
      </c>
      <c r="E520" s="6">
        <f>MAX(1,Calcs!BB570)</f>
        <v>884772.21718826157</v>
      </c>
      <c r="F520" s="6">
        <f>MAX(1,Calcs!AZ570)</f>
        <v>412290.48697904655</v>
      </c>
      <c r="G520" s="6">
        <f t="shared" si="122"/>
        <v>412290.48697904655</v>
      </c>
      <c r="H520" s="6">
        <f>MAX(1,Calcs!AP570)</f>
        <v>9.3806841135114407</v>
      </c>
      <c r="I520" s="6">
        <f>MAX(1,Calcs!AO570)</f>
        <v>5790.5626226858294</v>
      </c>
      <c r="J520" s="6">
        <f t="shared" si="123"/>
        <v>5790.5626226858294</v>
      </c>
      <c r="K520" s="6">
        <f>MAX(1,Calcs!BE570)</f>
        <v>2877643</v>
      </c>
      <c r="L520" s="6">
        <f>MAX(1,Calcs!BF570)</f>
        <v>1622031.9739006199</v>
      </c>
      <c r="M520" s="33">
        <f>Calcs!G570</f>
        <v>1.45</v>
      </c>
      <c r="N520" s="180">
        <f>Calcs!BI570</f>
        <v>0.66627385458532629</v>
      </c>
      <c r="O520" s="33">
        <f t="shared" si="129"/>
        <v>0.96609708914872305</v>
      </c>
      <c r="P520" s="33"/>
      <c r="Q520" s="33"/>
      <c r="R520" s="33"/>
      <c r="S520" s="30">
        <f t="shared" si="140"/>
        <v>44316</v>
      </c>
      <c r="T520" s="215">
        <v>1539</v>
      </c>
      <c r="U520" s="215">
        <v>13</v>
      </c>
      <c r="V520" s="215">
        <v>5755286</v>
      </c>
      <c r="W520" s="97"/>
      <c r="X520" s="6">
        <f t="shared" si="121"/>
        <v>39305</v>
      </c>
      <c r="Y520" s="6"/>
      <c r="Z520" s="11">
        <f t="shared" si="134"/>
        <v>412823</v>
      </c>
      <c r="AA520" s="11"/>
      <c r="AB520" s="11"/>
      <c r="AC520" s="11"/>
      <c r="AD520" s="11">
        <f t="shared" si="135"/>
        <v>5781</v>
      </c>
      <c r="AE520" s="11">
        <f t="shared" si="130"/>
        <v>1539</v>
      </c>
      <c r="AF520" s="11">
        <f t="shared" si="131"/>
        <v>13</v>
      </c>
      <c r="AG520" s="11">
        <f t="shared" si="124"/>
        <v>1440.8571428571429</v>
      </c>
      <c r="AH520" s="11">
        <f t="shared" si="125"/>
        <v>9.4285714285714288</v>
      </c>
      <c r="AI520" s="6">
        <f t="shared" si="126"/>
        <v>-532.51302095345454</v>
      </c>
      <c r="AJ520" s="6">
        <f t="shared" si="132"/>
        <v>9467.4869790465455</v>
      </c>
      <c r="AK520" s="6">
        <f t="shared" si="127"/>
        <v>9.5626226858294103</v>
      </c>
      <c r="AL520" s="6">
        <f t="shared" si="133"/>
        <v>259.56262268582941</v>
      </c>
      <c r="AM520" s="12">
        <v>433754.57116593973</v>
      </c>
      <c r="AN520" s="6">
        <f t="shared" si="138"/>
        <v>433754.57116593973</v>
      </c>
      <c r="AO520" s="12">
        <v>6424.7564917959426</v>
      </c>
      <c r="AP520" s="6">
        <f t="shared" si="136"/>
        <v>6424.7564917959426</v>
      </c>
      <c r="AQ520" s="30">
        <f t="shared" si="128"/>
        <v>44316</v>
      </c>
      <c r="AR520" s="30">
        <f t="shared" si="139"/>
        <v>44316</v>
      </c>
      <c r="AS520" s="52">
        <v>44391</v>
      </c>
      <c r="AT520" s="30">
        <f t="shared" si="137"/>
        <v>44391</v>
      </c>
    </row>
    <row r="521" spans="1:46">
      <c r="A521">
        <f>Calcs!A571</f>
        <v>548</v>
      </c>
      <c r="B521" s="30">
        <f>Calcs!B571</f>
        <v>44317</v>
      </c>
      <c r="C521" s="6">
        <f>MAX(1,Calcs!AM571)</f>
        <v>17840.148202832774</v>
      </c>
      <c r="D521" s="6">
        <f>MAX(1,Calcs!BA571)</f>
        <v>1431.0390184867429</v>
      </c>
      <c r="E521" s="6">
        <f>MAX(1,Calcs!BB571)</f>
        <v>887108.04131539445</v>
      </c>
      <c r="F521" s="6">
        <f>MAX(1,Calcs!AZ571)</f>
        <v>413718.90031520912</v>
      </c>
      <c r="G521" s="6">
        <f t="shared" si="122"/>
        <v>413718.90031520912</v>
      </c>
      <c r="H521" s="6">
        <f>MAX(1,Calcs!AP571)</f>
        <v>9.38672327619744</v>
      </c>
      <c r="I521" s="6">
        <f>MAX(1,Calcs!AO571)</f>
        <v>5799.9221407401374</v>
      </c>
      <c r="J521" s="6">
        <f t="shared" si="123"/>
        <v>5799.9221407401374</v>
      </c>
      <c r="K521" s="6">
        <f>MAX(1,Calcs!BE571)</f>
        <v>2907853.5</v>
      </c>
      <c r="L521" s="6">
        <f>MAX(1,Calcs!BF571)</f>
        <v>1656763.6357080063</v>
      </c>
      <c r="M521" s="33">
        <f>Calcs!G571</f>
        <v>1.45</v>
      </c>
      <c r="N521" s="180">
        <f>Calcs!BI571</f>
        <v>0.66132853026154126</v>
      </c>
      <c r="O521" s="33">
        <f t="shared" si="129"/>
        <v>0.95892636887923477</v>
      </c>
      <c r="P521" s="33"/>
      <c r="Q521" s="33"/>
      <c r="R521" s="33"/>
      <c r="S521" s="30">
        <f t="shared" si="140"/>
        <v>44317</v>
      </c>
      <c r="T521" s="215">
        <v>974</v>
      </c>
      <c r="U521" s="215">
        <v>9</v>
      </c>
      <c r="V521" s="215">
        <v>5815707</v>
      </c>
      <c r="W521" s="97"/>
      <c r="X521" s="6">
        <f t="shared" si="121"/>
        <v>30210.5</v>
      </c>
      <c r="Y521" s="6"/>
      <c r="Z521" s="11">
        <f t="shared" si="134"/>
        <v>413797</v>
      </c>
      <c r="AA521" s="11"/>
      <c r="AB521" s="11"/>
      <c r="AC521" s="11"/>
      <c r="AD521" s="11">
        <f t="shared" si="135"/>
        <v>5790</v>
      </c>
      <c r="AE521" s="11">
        <f t="shared" si="130"/>
        <v>974</v>
      </c>
      <c r="AF521" s="11">
        <f t="shared" si="131"/>
        <v>9</v>
      </c>
      <c r="AG521" s="11">
        <f t="shared" si="124"/>
        <v>1434.7142857142858</v>
      </c>
      <c r="AH521" s="11">
        <f t="shared" si="125"/>
        <v>9.5714285714285712</v>
      </c>
      <c r="AI521" s="6">
        <f t="shared" si="126"/>
        <v>-78.099684790882748</v>
      </c>
      <c r="AJ521" s="6">
        <f t="shared" si="132"/>
        <v>9921.9003152091173</v>
      </c>
      <c r="AK521" s="6">
        <f t="shared" si="127"/>
        <v>9.9221407401373654</v>
      </c>
      <c r="AL521" s="6">
        <f t="shared" si="133"/>
        <v>259.92214074013737</v>
      </c>
      <c r="AM521" s="12">
        <v>433754.57116593973</v>
      </c>
      <c r="AN521" s="6">
        <f t="shared" si="138"/>
        <v>433754.57116593973</v>
      </c>
      <c r="AO521" s="12">
        <v>6424.7564917959426</v>
      </c>
      <c r="AP521" s="6">
        <f t="shared" si="136"/>
        <v>6424.7564917959426</v>
      </c>
      <c r="AQ521" s="30">
        <f t="shared" si="128"/>
        <v>44317</v>
      </c>
      <c r="AR521" s="30">
        <f t="shared" si="139"/>
        <v>44317</v>
      </c>
      <c r="AS521" s="52">
        <v>44391</v>
      </c>
      <c r="AT521" s="30">
        <f t="shared" si="137"/>
        <v>44391</v>
      </c>
    </row>
    <row r="522" spans="1:46">
      <c r="A522">
        <f>Calcs!A572</f>
        <v>549</v>
      </c>
      <c r="B522" s="30">
        <f>Calcs!B572</f>
        <v>44318</v>
      </c>
      <c r="C522" s="6">
        <f>MAX(1,Calcs!AM572)</f>
        <v>17761.612150954457</v>
      </c>
      <c r="D522" s="6">
        <f>MAX(1,Calcs!BA572)</f>
        <v>1428.7539659956904</v>
      </c>
      <c r="E522" s="6">
        <f>MAX(1,Calcs!BB572)</f>
        <v>889425.34677167446</v>
      </c>
      <c r="F522" s="6">
        <f>MAX(1,Calcs!AZ572)</f>
        <v>415138.07525480929</v>
      </c>
      <c r="G522" s="6">
        <f t="shared" si="122"/>
        <v>415138.07525480929</v>
      </c>
      <c r="H522" s="6">
        <f>MAX(1,Calcs!AP572)</f>
        <v>9.3872578525270001</v>
      </c>
      <c r="I522" s="6">
        <f>MAX(1,Calcs!AO572)</f>
        <v>5809.2877039819004</v>
      </c>
      <c r="J522" s="6">
        <f t="shared" si="123"/>
        <v>5809.2877039819004</v>
      </c>
      <c r="K522" s="6">
        <f>MAX(1,Calcs!BE572)</f>
        <v>2917468.5</v>
      </c>
      <c r="L522" s="6">
        <f>MAX(1,Calcs!BF572)</f>
        <v>1663456.7472465166</v>
      </c>
      <c r="M522" s="33">
        <f>Calcs!G572</f>
        <v>1.45</v>
      </c>
      <c r="N522" s="180">
        <f>Calcs!BI572</f>
        <v>0.66012703651441207</v>
      </c>
      <c r="O522" s="33">
        <f t="shared" si="129"/>
        <v>0.95718420294589746</v>
      </c>
      <c r="P522" s="33"/>
      <c r="Q522" s="33"/>
      <c r="R522" s="33"/>
      <c r="S522" s="30">
        <f t="shared" si="140"/>
        <v>44318</v>
      </c>
      <c r="T522" s="215">
        <v>683</v>
      </c>
      <c r="U522" s="215">
        <v>13</v>
      </c>
      <c r="V522" s="215">
        <v>5834937</v>
      </c>
      <c r="W522" s="97"/>
      <c r="X522" s="6">
        <f t="shared" si="121"/>
        <v>9615</v>
      </c>
      <c r="Y522" s="6"/>
      <c r="Z522" s="11">
        <f t="shared" si="134"/>
        <v>414480</v>
      </c>
      <c r="AA522" s="11"/>
      <c r="AB522" s="11"/>
      <c r="AC522" s="11"/>
      <c r="AD522" s="11">
        <f t="shared" si="135"/>
        <v>5803</v>
      </c>
      <c r="AE522" s="11">
        <f t="shared" si="130"/>
        <v>683</v>
      </c>
      <c r="AF522" s="11">
        <f t="shared" si="131"/>
        <v>13</v>
      </c>
      <c r="AG522" s="11">
        <f t="shared" si="124"/>
        <v>1441.4285714285713</v>
      </c>
      <c r="AH522" s="11">
        <f t="shared" si="125"/>
        <v>10.142857142857142</v>
      </c>
      <c r="AI522" s="6">
        <f t="shared" si="126"/>
        <v>658.07525480928598</v>
      </c>
      <c r="AJ522" s="6">
        <f t="shared" si="132"/>
        <v>10658.075254809286</v>
      </c>
      <c r="AK522" s="6">
        <f t="shared" si="127"/>
        <v>6.2877039819004494</v>
      </c>
      <c r="AL522" s="6">
        <f t="shared" si="133"/>
        <v>256.28770398190045</v>
      </c>
      <c r="AM522" s="12">
        <v>430557.88019976526</v>
      </c>
      <c r="AN522" s="6">
        <f t="shared" si="138"/>
        <v>430557.88019976526</v>
      </c>
      <c r="AO522" s="12">
        <v>6390.6982889787751</v>
      </c>
      <c r="AP522" s="6">
        <f t="shared" si="136"/>
        <v>6390.6982889787751</v>
      </c>
      <c r="AQ522" s="30">
        <f t="shared" si="128"/>
        <v>44318</v>
      </c>
      <c r="AR522" s="30">
        <f t="shared" si="139"/>
        <v>44318</v>
      </c>
      <c r="AS522" s="52">
        <v>44391</v>
      </c>
      <c r="AT522" s="30">
        <f t="shared" si="137"/>
        <v>44391</v>
      </c>
    </row>
    <row r="523" spans="1:46">
      <c r="A523">
        <f>Calcs!A573</f>
        <v>550</v>
      </c>
      <c r="B523" s="30">
        <f>Calcs!B573</f>
        <v>44319</v>
      </c>
      <c r="C523" s="6">
        <f>MAX(1,Calcs!AM573)</f>
        <v>17666.909553958536</v>
      </c>
      <c r="D523" s="6">
        <f>MAX(1,Calcs!BA573)</f>
        <v>1425.1364798723205</v>
      </c>
      <c r="E523" s="6">
        <f>MAX(1,Calcs!BB573)</f>
        <v>891728.75480309501</v>
      </c>
      <c r="F523" s="6">
        <f>MAX(1,Calcs!AZ573)</f>
        <v>416548.73248315713</v>
      </c>
      <c r="G523" s="6">
        <f t="shared" si="122"/>
        <v>416548.73248315713</v>
      </c>
      <c r="H523" s="6">
        <f>MAX(1,Calcs!AP573)</f>
        <v>9.3831177802608838</v>
      </c>
      <c r="I523" s="6">
        <f>MAX(1,Calcs!AO573)</f>
        <v>5818.6538528166357</v>
      </c>
      <c r="J523" s="6">
        <f t="shared" si="123"/>
        <v>5818.6538528166357</v>
      </c>
      <c r="K523" s="6">
        <f>MAX(1,Calcs!BE573)</f>
        <v>2938956</v>
      </c>
      <c r="L523" s="6">
        <f>MAX(1,Calcs!BF573)</f>
        <v>1686146.3955782352</v>
      </c>
      <c r="M523" s="33">
        <f>Calcs!G573</f>
        <v>1.45</v>
      </c>
      <c r="N523" s="180">
        <f>Calcs!BI573</f>
        <v>0.65679286666170222</v>
      </c>
      <c r="O523" s="33">
        <f t="shared" si="129"/>
        <v>0.95234965665946825</v>
      </c>
      <c r="P523" s="33"/>
      <c r="Q523" s="33"/>
      <c r="R523" s="33"/>
      <c r="S523" s="30">
        <f t="shared" si="140"/>
        <v>44319</v>
      </c>
      <c r="T523" s="215">
        <v>1719</v>
      </c>
      <c r="U523" s="215">
        <v>10</v>
      </c>
      <c r="V523" s="215">
        <v>5877912</v>
      </c>
      <c r="W523" s="97"/>
      <c r="X523" s="6">
        <f t="shared" si="121"/>
        <v>21487.5</v>
      </c>
      <c r="Y523" s="6"/>
      <c r="Z523" s="11">
        <f t="shared" si="134"/>
        <v>416199</v>
      </c>
      <c r="AA523" s="11"/>
      <c r="AB523" s="11"/>
      <c r="AC523" s="11"/>
      <c r="AD523" s="11">
        <f t="shared" si="135"/>
        <v>5813</v>
      </c>
      <c r="AE523" s="11">
        <f t="shared" si="130"/>
        <v>1719</v>
      </c>
      <c r="AF523" s="11">
        <f t="shared" si="131"/>
        <v>10</v>
      </c>
      <c r="AG523" s="11">
        <f t="shared" si="124"/>
        <v>1413</v>
      </c>
      <c r="AH523" s="11">
        <f t="shared" si="125"/>
        <v>10.285714285714286</v>
      </c>
      <c r="AI523" s="6">
        <f t="shared" si="126"/>
        <v>349.73248315713136</v>
      </c>
      <c r="AJ523" s="6">
        <f t="shared" si="132"/>
        <v>10349.732483157131</v>
      </c>
      <c r="AK523" s="6">
        <f t="shared" si="127"/>
        <v>5.6538528166356627</v>
      </c>
      <c r="AL523" s="6">
        <f t="shared" si="133"/>
        <v>255.65385281663566</v>
      </c>
      <c r="AM523" s="12">
        <v>430557.88019976526</v>
      </c>
      <c r="AN523" s="6">
        <f t="shared" si="138"/>
        <v>430557.88019976526</v>
      </c>
      <c r="AO523" s="12">
        <v>6390.6982889787751</v>
      </c>
      <c r="AP523" s="6">
        <f t="shared" si="136"/>
        <v>6390.6982889787751</v>
      </c>
      <c r="AQ523" s="30">
        <f t="shared" si="128"/>
        <v>44319</v>
      </c>
      <c r="AR523" s="30">
        <f t="shared" si="139"/>
        <v>44319</v>
      </c>
      <c r="AS523" s="52">
        <v>44390</v>
      </c>
      <c r="AT523" s="30">
        <f t="shared" si="137"/>
        <v>44390</v>
      </c>
    </row>
    <row r="524" spans="1:46">
      <c r="A524">
        <f>Calcs!A574</f>
        <v>551</v>
      </c>
      <c r="B524" s="30">
        <f>Calcs!B574</f>
        <v>44320</v>
      </c>
      <c r="C524" s="6">
        <f>MAX(1,Calcs!AM574)</f>
        <v>17551.162607728453</v>
      </c>
      <c r="D524" s="6">
        <f>MAX(1,Calcs!BA574)</f>
        <v>1420.2385559442669</v>
      </c>
      <c r="E524" s="6">
        <f>MAX(1,Calcs!BB574)</f>
        <v>894011.89391622762</v>
      </c>
      <c r="F524" s="6">
        <f>MAX(1,Calcs!AZ574)</f>
        <v>417949.87383768248</v>
      </c>
      <c r="G524" s="6">
        <f t="shared" si="122"/>
        <v>417949.87383768248</v>
      </c>
      <c r="H524" s="6">
        <f>MAX(1,Calcs!AP574)</f>
        <v>9.3677463287675504</v>
      </c>
      <c r="I524" s="6">
        <f>MAX(1,Calcs!AO574)</f>
        <v>5827.9581327300848</v>
      </c>
      <c r="J524" s="6">
        <f t="shared" si="123"/>
        <v>5827.9581327300848</v>
      </c>
      <c r="K524" s="6">
        <f>MAX(1,Calcs!BE574)</f>
        <v>2969474.5</v>
      </c>
      <c r="L524" s="6">
        <f>MAX(1,Calcs!BF574)</f>
        <v>1719040.659798946</v>
      </c>
      <c r="M524" s="33">
        <f>Calcs!G574</f>
        <v>1.45</v>
      </c>
      <c r="N524" s="180">
        <f>Calcs!BI574</f>
        <v>0.65209971414896584</v>
      </c>
      <c r="O524" s="33">
        <f t="shared" si="129"/>
        <v>0.9455445855160004</v>
      </c>
      <c r="P524" s="33"/>
      <c r="Q524" s="33"/>
      <c r="R524" s="33"/>
      <c r="S524" s="30">
        <f t="shared" si="140"/>
        <v>44320</v>
      </c>
      <c r="T524" s="215">
        <v>1537</v>
      </c>
      <c r="U524" s="215">
        <v>4</v>
      </c>
      <c r="V524" s="215">
        <v>5938949</v>
      </c>
      <c r="W524" s="97"/>
      <c r="X524" s="6">
        <f t="shared" si="121"/>
        <v>30518.5</v>
      </c>
      <c r="Y524" s="6"/>
      <c r="Z524" s="11">
        <f t="shared" si="134"/>
        <v>417736</v>
      </c>
      <c r="AA524" s="11"/>
      <c r="AB524" s="11"/>
      <c r="AC524" s="11"/>
      <c r="AD524" s="11">
        <f t="shared" si="135"/>
        <v>5817</v>
      </c>
      <c r="AE524" s="11">
        <f t="shared" si="130"/>
        <v>1537</v>
      </c>
      <c r="AF524" s="11">
        <f t="shared" si="131"/>
        <v>4</v>
      </c>
      <c r="AG524" s="11">
        <f t="shared" si="124"/>
        <v>1385.1428571428571</v>
      </c>
      <c r="AH524" s="11">
        <f t="shared" si="125"/>
        <v>10</v>
      </c>
      <c r="AI524" s="6">
        <f t="shared" si="126"/>
        <v>213.87383768247673</v>
      </c>
      <c r="AJ524" s="6">
        <f t="shared" si="132"/>
        <v>10213.873837682477</v>
      </c>
      <c r="AK524" s="6">
        <f t="shared" si="127"/>
        <v>10.958132730084799</v>
      </c>
      <c r="AL524" s="6">
        <f t="shared" si="133"/>
        <v>260.9581327300848</v>
      </c>
      <c r="AM524" s="12">
        <v>427741.26845600427</v>
      </c>
      <c r="AN524" s="6">
        <f t="shared" si="138"/>
        <v>427741.26845600427</v>
      </c>
      <c r="AO524" s="12">
        <v>6360.6895283443018</v>
      </c>
      <c r="AP524" s="6">
        <f t="shared" si="136"/>
        <v>6360.6895283443018</v>
      </c>
      <c r="AQ524" s="30">
        <f t="shared" si="128"/>
        <v>44320</v>
      </c>
      <c r="AR524" s="30">
        <f t="shared" si="139"/>
        <v>44320</v>
      </c>
      <c r="AS524" s="52">
        <v>44390</v>
      </c>
      <c r="AT524" s="30">
        <f t="shared" si="137"/>
        <v>44390</v>
      </c>
    </row>
    <row r="525" spans="1:46">
      <c r="A525">
        <f>Calcs!A575</f>
        <v>552</v>
      </c>
      <c r="B525" s="30">
        <f>Calcs!B575</f>
        <v>44321</v>
      </c>
      <c r="C525" s="6">
        <f>MAX(1,Calcs!AM575)</f>
        <v>17424.457852022872</v>
      </c>
      <c r="D525" s="6">
        <f>MAX(1,Calcs!BA575)</f>
        <v>1367.0024056131535</v>
      </c>
      <c r="E525" s="6">
        <f>MAX(1,Calcs!BB575)</f>
        <v>896269.37875716982</v>
      </c>
      <c r="F525" s="6">
        <f>MAX(1,Calcs!AZ575)</f>
        <v>419003.40215184278</v>
      </c>
      <c r="G525" s="6">
        <f t="shared" si="122"/>
        <v>419003.40215184278</v>
      </c>
      <c r="H525" s="6">
        <f>MAX(1,Calcs!AP575)</f>
        <v>9.3435785731075409</v>
      </c>
      <c r="I525" s="6">
        <f>MAX(1,Calcs!AO575)</f>
        <v>5837.2054188731427</v>
      </c>
      <c r="J525" s="6">
        <f t="shared" si="123"/>
        <v>5837.2054188731427</v>
      </c>
      <c r="K525" s="6">
        <f>MAX(1,Calcs!BE575)</f>
        <v>3001731</v>
      </c>
      <c r="L525" s="6">
        <f>MAX(1,Calcs!BF575)</f>
        <v>1757172.2831217926</v>
      </c>
      <c r="M525" s="33">
        <f>Calcs!G575</f>
        <v>1.45</v>
      </c>
      <c r="N525" s="180">
        <f>Calcs!BI575</f>
        <v>0.646711109828769</v>
      </c>
      <c r="O525" s="33">
        <f t="shared" si="129"/>
        <v>0.93773110925171499</v>
      </c>
      <c r="P525" s="33"/>
      <c r="Q525" s="33"/>
      <c r="R525" s="33"/>
      <c r="S525" s="30">
        <f t="shared" si="140"/>
        <v>44321</v>
      </c>
      <c r="T525" s="215">
        <v>1362</v>
      </c>
      <c r="U525" s="215">
        <v>10</v>
      </c>
      <c r="V525" s="215">
        <v>6003462</v>
      </c>
      <c r="W525" s="97"/>
      <c r="X525" s="6">
        <f t="shared" si="121"/>
        <v>32256.5</v>
      </c>
      <c r="Y525" s="6"/>
      <c r="Z525" s="11">
        <f t="shared" si="134"/>
        <v>419098</v>
      </c>
      <c r="AA525" s="11"/>
      <c r="AB525" s="11"/>
      <c r="AC525" s="11"/>
      <c r="AD525" s="11">
        <f t="shared" si="135"/>
        <v>5827</v>
      </c>
      <c r="AE525" s="11">
        <f t="shared" si="130"/>
        <v>1362</v>
      </c>
      <c r="AF525" s="11">
        <f t="shared" si="131"/>
        <v>10</v>
      </c>
      <c r="AG525" s="11">
        <f t="shared" si="124"/>
        <v>1347</v>
      </c>
      <c r="AH525" s="11">
        <f t="shared" si="125"/>
        <v>10.285714285714286</v>
      </c>
      <c r="AI525" s="6">
        <f t="shared" si="126"/>
        <v>-94.59784815722378</v>
      </c>
      <c r="AJ525" s="6">
        <f t="shared" si="132"/>
        <v>9905.4021518427762</v>
      </c>
      <c r="AK525" s="6">
        <f t="shared" si="127"/>
        <v>10.205418873142662</v>
      </c>
      <c r="AL525" s="6">
        <f t="shared" si="133"/>
        <v>260.20541887314266</v>
      </c>
      <c r="AM525" s="12">
        <v>427741.26845600427</v>
      </c>
      <c r="AN525" s="6">
        <f t="shared" si="138"/>
        <v>427741.26845600427</v>
      </c>
      <c r="AO525" s="12">
        <v>6360.6895283443018</v>
      </c>
      <c r="AP525" s="6">
        <f t="shared" si="136"/>
        <v>6360.6895283443018</v>
      </c>
      <c r="AQ525" s="30">
        <f t="shared" si="128"/>
        <v>44321</v>
      </c>
      <c r="AR525" s="30">
        <f t="shared" si="139"/>
        <v>44321</v>
      </c>
      <c r="AS525" s="52">
        <v>44389</v>
      </c>
      <c r="AT525" s="30">
        <f t="shared" si="137"/>
        <v>44389</v>
      </c>
    </row>
    <row r="526" spans="1:46">
      <c r="A526">
        <f>Calcs!A576</f>
        <v>553</v>
      </c>
      <c r="B526" s="30">
        <f>Calcs!B576</f>
        <v>44322</v>
      </c>
      <c r="C526" s="6">
        <f>MAX(1,Calcs!AM576)</f>
        <v>17283.05213509524</v>
      </c>
      <c r="D526" s="6">
        <f>MAX(1,Calcs!BA576)</f>
        <v>1312.3764179550178</v>
      </c>
      <c r="E526" s="6">
        <f>MAX(1,Calcs!BB576)</f>
        <v>898498.56672870554</v>
      </c>
      <c r="F526" s="6">
        <f>MAX(1,Calcs!AZ576)</f>
        <v>420048.62442192523</v>
      </c>
      <c r="G526" s="6">
        <f t="shared" si="122"/>
        <v>420048.62442192523</v>
      </c>
      <c r="H526" s="6">
        <f>MAX(1,Calcs!AP576)</f>
        <v>9.3109463975271343</v>
      </c>
      <c r="I526" s="6">
        <f>MAX(1,Calcs!AO576)</f>
        <v>5846.3891463992277</v>
      </c>
      <c r="J526" s="6">
        <f t="shared" si="123"/>
        <v>5846.3891463992277</v>
      </c>
      <c r="K526" s="6">
        <f>MAX(1,Calcs!BE576)</f>
        <v>3034543</v>
      </c>
      <c r="L526" s="6">
        <f>MAX(1,Calcs!BF576)</f>
        <v>1792026.2427947584</v>
      </c>
      <c r="M526" s="33">
        <f>Calcs!G576</f>
        <v>1.45</v>
      </c>
      <c r="N526" s="180">
        <f>Calcs!BI576</f>
        <v>0.64176362538273601</v>
      </c>
      <c r="O526" s="33">
        <f t="shared" si="129"/>
        <v>0.93055725680496715</v>
      </c>
      <c r="P526" s="33"/>
      <c r="Q526" s="33"/>
      <c r="R526" s="33"/>
      <c r="S526" s="30">
        <f t="shared" si="140"/>
        <v>44322</v>
      </c>
      <c r="T526" s="215">
        <v>1398</v>
      </c>
      <c r="U526" s="215">
        <v>10</v>
      </c>
      <c r="V526" s="215">
        <v>6069086</v>
      </c>
      <c r="W526" s="97"/>
      <c r="X526" s="6">
        <f t="shared" si="121"/>
        <v>32812</v>
      </c>
      <c r="Y526" s="6"/>
      <c r="Z526" s="11">
        <f t="shared" si="134"/>
        <v>420496</v>
      </c>
      <c r="AA526" s="11"/>
      <c r="AB526" s="11"/>
      <c r="AC526" s="11"/>
      <c r="AD526" s="11">
        <f t="shared" si="135"/>
        <v>5837</v>
      </c>
      <c r="AE526" s="11">
        <f t="shared" si="130"/>
        <v>1398</v>
      </c>
      <c r="AF526" s="11">
        <f t="shared" si="131"/>
        <v>10</v>
      </c>
      <c r="AG526" s="11">
        <f t="shared" si="124"/>
        <v>1316</v>
      </c>
      <c r="AH526" s="11">
        <f t="shared" si="125"/>
        <v>9.8571428571428577</v>
      </c>
      <c r="AI526" s="6">
        <f t="shared" si="126"/>
        <v>-447.37557807477424</v>
      </c>
      <c r="AJ526" s="6">
        <f t="shared" si="132"/>
        <v>9552.6244219252258</v>
      </c>
      <c r="AK526" s="6">
        <f t="shared" si="127"/>
        <v>9.389146399227684</v>
      </c>
      <c r="AL526" s="6">
        <f t="shared" si="133"/>
        <v>259.38914639922768</v>
      </c>
      <c r="AM526" s="12">
        <v>427741.26845600427</v>
      </c>
      <c r="AN526" s="6">
        <f t="shared" si="138"/>
        <v>427741.26845600427</v>
      </c>
      <c r="AO526" s="12">
        <v>6360.6895283443018</v>
      </c>
      <c r="AP526" s="6">
        <f t="shared" si="136"/>
        <v>6360.6895283443018</v>
      </c>
      <c r="AQ526" s="30">
        <f t="shared" si="128"/>
        <v>44322</v>
      </c>
      <c r="AR526" s="30">
        <f t="shared" si="139"/>
        <v>44322</v>
      </c>
      <c r="AS526" s="52">
        <v>44389</v>
      </c>
      <c r="AT526" s="30">
        <f t="shared" si="137"/>
        <v>44389</v>
      </c>
    </row>
    <row r="527" spans="1:46">
      <c r="A527">
        <f>Calcs!A577</f>
        <v>554</v>
      </c>
      <c r="B527" s="30">
        <f>Calcs!B577</f>
        <v>44323</v>
      </c>
      <c r="C527" s="6">
        <f>MAX(1,Calcs!AM577)</f>
        <v>17127.763965417867</v>
      </c>
      <c r="D527" s="6">
        <f>MAX(1,Calcs!BA577)</f>
        <v>1256.7241196493185</v>
      </c>
      <c r="E527" s="6">
        <f>MAX(1,Calcs!BB577)</f>
        <v>900698.5733991717</v>
      </c>
      <c r="F527" s="6">
        <f>MAX(1,Calcs!AZ577)</f>
        <v>421087.55581659178</v>
      </c>
      <c r="G527" s="6">
        <f t="shared" si="122"/>
        <v>421087.55581659178</v>
      </c>
      <c r="H527" s="6">
        <f>MAX(1,Calcs!AP577)</f>
        <v>9.2766054013166332</v>
      </c>
      <c r="I527" s="6">
        <f>MAX(1,Calcs!AO577)</f>
        <v>5855.4988604950458</v>
      </c>
      <c r="J527" s="6">
        <f t="shared" si="123"/>
        <v>5855.4988604950458</v>
      </c>
      <c r="K527" s="6">
        <f>MAX(1,Calcs!BE577)</f>
        <v>3068944.5</v>
      </c>
      <c r="L527" s="6">
        <f>MAX(1,Calcs!BF577)</f>
        <v>1828390.8844699294</v>
      </c>
      <c r="M527" s="33">
        <f>Calcs!G577</f>
        <v>1.45</v>
      </c>
      <c r="N527" s="180">
        <f>Calcs!BI577</f>
        <v>0.63661843475335467</v>
      </c>
      <c r="O527" s="33">
        <f t="shared" si="129"/>
        <v>0.92309673039236428</v>
      </c>
      <c r="P527" s="33"/>
      <c r="Q527" s="33"/>
      <c r="R527" s="33"/>
      <c r="S527" s="30">
        <f t="shared" si="140"/>
        <v>44323</v>
      </c>
      <c r="T527" s="215">
        <v>1192</v>
      </c>
      <c r="U527" s="215">
        <v>6</v>
      </c>
      <c r="V527" s="215">
        <v>6137889</v>
      </c>
      <c r="W527" s="97"/>
      <c r="X527" s="6">
        <f t="shared" si="121"/>
        <v>34401.5</v>
      </c>
      <c r="Y527" s="6"/>
      <c r="Z527" s="11">
        <f t="shared" si="134"/>
        <v>421688</v>
      </c>
      <c r="AA527" s="11"/>
      <c r="AB527" s="11"/>
      <c r="AC527" s="11"/>
      <c r="AD527" s="11">
        <f t="shared" si="135"/>
        <v>5843</v>
      </c>
      <c r="AE527" s="11">
        <f t="shared" si="130"/>
        <v>1192</v>
      </c>
      <c r="AF527" s="11">
        <f t="shared" si="131"/>
        <v>6</v>
      </c>
      <c r="AG527" s="11">
        <f t="shared" si="124"/>
        <v>1266.4285714285713</v>
      </c>
      <c r="AH527" s="11">
        <f t="shared" si="125"/>
        <v>8.8571428571428577</v>
      </c>
      <c r="AI527" s="6">
        <f t="shared" si="126"/>
        <v>-600.44418340822449</v>
      </c>
      <c r="AJ527" s="6">
        <f t="shared" si="132"/>
        <v>9399.5558165917755</v>
      </c>
      <c r="AK527" s="6">
        <f t="shared" si="127"/>
        <v>12.498860495045847</v>
      </c>
      <c r="AL527" s="6">
        <f t="shared" si="133"/>
        <v>262.49886049504585</v>
      </c>
      <c r="AM527" s="12">
        <v>421371.01694492874</v>
      </c>
      <c r="AN527" s="6">
        <f t="shared" si="138"/>
        <v>421371.01694492874</v>
      </c>
      <c r="AO527" s="12">
        <v>6220.8291530609913</v>
      </c>
      <c r="AP527" s="6">
        <f t="shared" si="136"/>
        <v>6220.8291530609913</v>
      </c>
      <c r="AQ527" s="30">
        <f t="shared" si="128"/>
        <v>44323</v>
      </c>
      <c r="AR527" s="30">
        <f t="shared" si="139"/>
        <v>44323</v>
      </c>
      <c r="AS527" s="52">
        <v>44389</v>
      </c>
      <c r="AT527" s="30">
        <f t="shared" si="137"/>
        <v>44389</v>
      </c>
    </row>
    <row r="528" spans="1:46">
      <c r="A528">
        <f>Calcs!A578</f>
        <v>555</v>
      </c>
      <c r="B528" s="30">
        <f>Calcs!B578</f>
        <v>44324</v>
      </c>
      <c r="C528" s="6">
        <f>MAX(1,Calcs!AM578)</f>
        <v>16959.207960550499</v>
      </c>
      <c r="D528" s="6">
        <f>MAX(1,Calcs!BA578)</f>
        <v>1202.1830779213426</v>
      </c>
      <c r="E528" s="6">
        <f>MAX(1,Calcs!BB578)</f>
        <v>902867.39008507121</v>
      </c>
      <c r="F528" s="6">
        <f>MAX(1,Calcs!AZ578)</f>
        <v>422134.18186065851</v>
      </c>
      <c r="G528" s="6">
        <f t="shared" si="122"/>
        <v>422134.18186065851</v>
      </c>
      <c r="H528" s="6">
        <f>MAX(1,Calcs!AP578)</f>
        <v>9.2306015763429716</v>
      </c>
      <c r="I528" s="6">
        <f>MAX(1,Calcs!AO578)</f>
        <v>5864.5363517745382</v>
      </c>
      <c r="J528" s="6">
        <f t="shared" si="123"/>
        <v>5864.5363517745382</v>
      </c>
      <c r="K528" s="6">
        <f>MAX(1,Calcs!BE578)</f>
        <v>3100386.5</v>
      </c>
      <c r="L528" s="6">
        <f>MAX(1,Calcs!BF578)</f>
        <v>1863359.5386829311</v>
      </c>
      <c r="M528" s="33">
        <f>Calcs!G578</f>
        <v>1.45</v>
      </c>
      <c r="N528" s="180">
        <f>Calcs!BI578</f>
        <v>0.63166366476748192</v>
      </c>
      <c r="O528" s="33">
        <f t="shared" si="129"/>
        <v>0.91591231391284877</v>
      </c>
      <c r="P528" s="33"/>
      <c r="Q528" s="33"/>
      <c r="R528" s="33"/>
      <c r="S528" s="30">
        <f t="shared" si="140"/>
        <v>44324</v>
      </c>
      <c r="T528" s="215">
        <v>794</v>
      </c>
      <c r="U528" s="215">
        <v>4</v>
      </c>
      <c r="V528" s="215">
        <v>6200773</v>
      </c>
      <c r="W528" s="97"/>
      <c r="X528" s="6">
        <f t="shared" si="121"/>
        <v>31442</v>
      </c>
      <c r="Y528" s="6"/>
      <c r="Z528" s="11">
        <f t="shared" si="134"/>
        <v>422482</v>
      </c>
      <c r="AA528" s="11"/>
      <c r="AB528" s="11"/>
      <c r="AC528" s="11"/>
      <c r="AD528" s="11">
        <f t="shared" si="135"/>
        <v>5847</v>
      </c>
      <c r="AE528" s="11">
        <f t="shared" si="130"/>
        <v>794</v>
      </c>
      <c r="AF528" s="11">
        <f t="shared" si="131"/>
        <v>4</v>
      </c>
      <c r="AG528" s="11">
        <f t="shared" si="124"/>
        <v>1240.7142857142858</v>
      </c>
      <c r="AH528" s="11">
        <f t="shared" si="125"/>
        <v>8.1428571428571423</v>
      </c>
      <c r="AI528" s="6">
        <f t="shared" si="126"/>
        <v>-347.81813934148522</v>
      </c>
      <c r="AJ528" s="6">
        <f t="shared" si="132"/>
        <v>9652.1818606585148</v>
      </c>
      <c r="AK528" s="6">
        <f t="shared" si="127"/>
        <v>17.536351774538161</v>
      </c>
      <c r="AL528" s="6">
        <f t="shared" si="133"/>
        <v>267.53635177453816</v>
      </c>
      <c r="AM528" s="12">
        <v>421371.01694492874</v>
      </c>
      <c r="AN528" s="6">
        <f t="shared" si="138"/>
        <v>421371.01694492874</v>
      </c>
      <c r="AO528" s="12">
        <v>6220.8291530609913</v>
      </c>
      <c r="AP528" s="6">
        <f t="shared" si="136"/>
        <v>6220.8291530609913</v>
      </c>
      <c r="AQ528" s="30">
        <f t="shared" si="128"/>
        <v>44324</v>
      </c>
      <c r="AR528" s="30">
        <f t="shared" si="139"/>
        <v>44324</v>
      </c>
      <c r="AS528" s="52">
        <v>44384</v>
      </c>
      <c r="AT528" s="30">
        <f t="shared" si="137"/>
        <v>44384</v>
      </c>
    </row>
    <row r="529" spans="1:46">
      <c r="A529">
        <f>Calcs!A579</f>
        <v>556</v>
      </c>
      <c r="B529" s="30">
        <f>Calcs!B579</f>
        <v>44325</v>
      </c>
      <c r="C529" s="6">
        <f>MAX(1,Calcs!AM579)</f>
        <v>16775.847693734864</v>
      </c>
      <c r="D529" s="6">
        <f>MAX(1,Calcs!BA579)</f>
        <v>1147.3016334395506</v>
      </c>
      <c r="E529" s="6">
        <f>MAX(1,Calcs!BB579)</f>
        <v>905003.87057974783</v>
      </c>
      <c r="F529" s="6">
        <f>MAX(1,Calcs!AZ579)</f>
        <v>423169.18668888614</v>
      </c>
      <c r="G529" s="6">
        <f t="shared" si="122"/>
        <v>423169.18668888614</v>
      </c>
      <c r="H529" s="6">
        <f>MAX(1,Calcs!AP579)</f>
        <v>9.1759913021682475</v>
      </c>
      <c r="I529" s="6">
        <f>MAX(1,Calcs!AO579)</f>
        <v>5873.5196430970782</v>
      </c>
      <c r="J529" s="6">
        <f t="shared" si="123"/>
        <v>5873.5196430970782</v>
      </c>
      <c r="K529" s="6">
        <f>MAX(1,Calcs!BE579)</f>
        <v>3108921</v>
      </c>
      <c r="L529" s="6">
        <f>MAX(1,Calcs!BF579)</f>
        <v>1874104.0294845786</v>
      </c>
      <c r="M529" s="33">
        <f>Calcs!G579</f>
        <v>1.45</v>
      </c>
      <c r="N529" s="180">
        <f>Calcs!BI579</f>
        <v>0.6299456130490656</v>
      </c>
      <c r="O529" s="33">
        <f t="shared" si="129"/>
        <v>0.91342113892114507</v>
      </c>
      <c r="P529" s="33"/>
      <c r="Q529" s="33"/>
      <c r="R529" s="33"/>
      <c r="S529" s="30">
        <f t="shared" si="140"/>
        <v>44325</v>
      </c>
      <c r="T529" s="215">
        <v>533</v>
      </c>
      <c r="U529" s="215">
        <v>7</v>
      </c>
      <c r="V529" s="215">
        <v>6217842</v>
      </c>
      <c r="W529" s="97"/>
      <c r="X529" s="6">
        <f t="shared" si="121"/>
        <v>8534.5</v>
      </c>
      <c r="Y529" s="6"/>
      <c r="Z529" s="11">
        <f t="shared" si="134"/>
        <v>423015</v>
      </c>
      <c r="AA529" s="11"/>
      <c r="AB529" s="11"/>
      <c r="AC529" s="11"/>
      <c r="AD529" s="11">
        <f t="shared" si="135"/>
        <v>5854</v>
      </c>
      <c r="AE529" s="11">
        <f t="shared" si="130"/>
        <v>533</v>
      </c>
      <c r="AF529" s="11">
        <f t="shared" si="131"/>
        <v>7</v>
      </c>
      <c r="AG529" s="11">
        <f t="shared" si="124"/>
        <v>1219.2857142857142</v>
      </c>
      <c r="AH529" s="11">
        <f t="shared" si="125"/>
        <v>7.2857142857142856</v>
      </c>
      <c r="AI529" s="6">
        <f t="shared" si="126"/>
        <v>154.18668888614047</v>
      </c>
      <c r="AJ529" s="6">
        <f t="shared" si="132"/>
        <v>10154.18668888614</v>
      </c>
      <c r="AK529" s="6">
        <f t="shared" si="127"/>
        <v>19.519643097078188</v>
      </c>
      <c r="AL529" s="6">
        <f t="shared" si="133"/>
        <v>269.51964309707819</v>
      </c>
      <c r="AM529" s="12">
        <v>421378.67654017848</v>
      </c>
      <c r="AN529" s="6">
        <f t="shared" si="138"/>
        <v>421378.67654017848</v>
      </c>
      <c r="AO529" s="12">
        <v>6220.9050331634708</v>
      </c>
      <c r="AP529" s="6">
        <f t="shared" si="136"/>
        <v>6220.9050331634708</v>
      </c>
      <c r="AQ529" s="30">
        <f t="shared" si="128"/>
        <v>44325</v>
      </c>
      <c r="AR529" s="30">
        <f t="shared" si="139"/>
        <v>44325</v>
      </c>
      <c r="AS529" s="52">
        <v>44384</v>
      </c>
      <c r="AT529" s="30">
        <f t="shared" si="137"/>
        <v>44384</v>
      </c>
    </row>
    <row r="530" spans="1:46">
      <c r="A530">
        <f>Calcs!A580</f>
        <v>557</v>
      </c>
      <c r="B530" s="30">
        <f>Calcs!B580</f>
        <v>44326</v>
      </c>
      <c r="C530" s="6">
        <f>MAX(1,Calcs!AM580)</f>
        <v>16577.677753963897</v>
      </c>
      <c r="D530" s="6">
        <f>MAX(1,Calcs!BA580)</f>
        <v>1091.822608252904</v>
      </c>
      <c r="E530" s="6">
        <f>MAX(1,Calcs!BB580)</f>
        <v>907112.53345052525</v>
      </c>
      <c r="F530" s="6">
        <f>MAX(1,Calcs!AZ580)</f>
        <v>424191.49074092746</v>
      </c>
      <c r="G530" s="6">
        <f t="shared" si="122"/>
        <v>424191.49074092746</v>
      </c>
      <c r="H530" s="6">
        <f>MAX(1,Calcs!AP580)</f>
        <v>9.1100046888085284</v>
      </c>
      <c r="I530" s="6">
        <f>MAX(1,Calcs!AO580)</f>
        <v>5882.4238856382954</v>
      </c>
      <c r="J530" s="6">
        <f t="shared" si="123"/>
        <v>5882.4238856382954</v>
      </c>
      <c r="K530" s="6">
        <f>MAX(1,Calcs!BE580)</f>
        <v>3128898</v>
      </c>
      <c r="L530" s="6">
        <f>MAX(1,Calcs!BF580)</f>
        <v>1895120.3789665832</v>
      </c>
      <c r="M530" s="33">
        <f>Calcs!G580</f>
        <v>1.45</v>
      </c>
      <c r="N530" s="180">
        <f>Calcs!BI580</f>
        <v>0.62686060631819418</v>
      </c>
      <c r="O530" s="33">
        <f t="shared" si="129"/>
        <v>0.90894787916138153</v>
      </c>
      <c r="P530" s="33"/>
      <c r="Q530" s="33"/>
      <c r="R530" s="33"/>
      <c r="S530" s="30">
        <f t="shared" si="140"/>
        <v>44326</v>
      </c>
      <c r="T530" s="215">
        <v>1470</v>
      </c>
      <c r="U530" s="215">
        <v>10</v>
      </c>
      <c r="V530" s="215">
        <v>6257796</v>
      </c>
      <c r="W530" s="97"/>
      <c r="X530" s="6">
        <f t="shared" si="121"/>
        <v>19977</v>
      </c>
      <c r="Y530" s="6"/>
      <c r="Z530" s="11">
        <f t="shared" si="134"/>
        <v>424485</v>
      </c>
      <c r="AA530" s="11"/>
      <c r="AB530" s="11"/>
      <c r="AC530" s="11"/>
      <c r="AD530" s="11">
        <f t="shared" si="135"/>
        <v>5864</v>
      </c>
      <c r="AE530" s="11">
        <f t="shared" si="130"/>
        <v>1470</v>
      </c>
      <c r="AF530" s="11">
        <f t="shared" si="131"/>
        <v>10</v>
      </c>
      <c r="AG530" s="11">
        <f t="shared" si="124"/>
        <v>1183.7142857142858</v>
      </c>
      <c r="AH530" s="11">
        <f t="shared" si="125"/>
        <v>7.2857142857142856</v>
      </c>
      <c r="AI530" s="6">
        <f t="shared" si="126"/>
        <v>-293.50925907253986</v>
      </c>
      <c r="AJ530" s="6">
        <f t="shared" si="132"/>
        <v>9706.4907409274601</v>
      </c>
      <c r="AK530" s="6">
        <f t="shared" si="127"/>
        <v>18.42388563829536</v>
      </c>
      <c r="AL530" s="6">
        <f t="shared" si="133"/>
        <v>268.42388563829536</v>
      </c>
      <c r="AM530" s="12">
        <v>421378.67654017848</v>
      </c>
      <c r="AN530" s="6">
        <f t="shared" si="138"/>
        <v>421378.67654017848</v>
      </c>
      <c r="AO530" s="12">
        <v>6220.9050331634708</v>
      </c>
      <c r="AP530" s="6">
        <f t="shared" si="136"/>
        <v>6220.9050331634708</v>
      </c>
      <c r="AQ530" s="30">
        <f t="shared" si="128"/>
        <v>44326</v>
      </c>
      <c r="AR530" s="30">
        <f t="shared" si="139"/>
        <v>44326</v>
      </c>
      <c r="AS530" s="52">
        <v>44384</v>
      </c>
      <c r="AT530" s="30">
        <f t="shared" si="137"/>
        <v>44384</v>
      </c>
    </row>
    <row r="531" spans="1:46">
      <c r="A531">
        <f>Calcs!A581</f>
        <v>558</v>
      </c>
      <c r="B531" s="30">
        <f>Calcs!B581</f>
        <v>44327</v>
      </c>
      <c r="C531" s="6">
        <f>MAX(1,Calcs!AM581)</f>
        <v>16366.544087984243</v>
      </c>
      <c r="D531" s="6">
        <f>MAX(1,Calcs!BA581)</f>
        <v>1035.8166203266426</v>
      </c>
      <c r="E531" s="6">
        <f>MAX(1,Calcs!BB581)</f>
        <v>909188.98269562121</v>
      </c>
      <c r="F531" s="6">
        <f>MAX(1,Calcs!AZ581)</f>
        <v>425200.59017996897</v>
      </c>
      <c r="G531" s="6">
        <f t="shared" si="122"/>
        <v>425200.59017996897</v>
      </c>
      <c r="H531" s="6">
        <f>MAX(1,Calcs!AP581)</f>
        <v>9.038563398269357</v>
      </c>
      <c r="I531" s="6">
        <f>MAX(1,Calcs!AO581)</f>
        <v>5891.2280765179703</v>
      </c>
      <c r="J531" s="6">
        <f t="shared" si="123"/>
        <v>5891.2280765179703</v>
      </c>
      <c r="K531" s="6">
        <f>MAX(1,Calcs!BE581)</f>
        <v>3157845</v>
      </c>
      <c r="L531" s="6">
        <f>MAX(1,Calcs!BF581)</f>
        <v>1923464.9463199894</v>
      </c>
      <c r="M531" s="33">
        <f>Calcs!G581</f>
        <v>1.45</v>
      </c>
      <c r="N531" s="180">
        <f>Calcs!BI581</f>
        <v>0.62280201862968598</v>
      </c>
      <c r="O531" s="33">
        <f t="shared" si="129"/>
        <v>0.90306292701304469</v>
      </c>
      <c r="P531" s="33"/>
      <c r="Q531" s="33"/>
      <c r="R531" s="33"/>
      <c r="S531" s="30">
        <f t="shared" si="140"/>
        <v>44327</v>
      </c>
      <c r="T531" s="215">
        <v>1292</v>
      </c>
      <c r="U531" s="215">
        <v>11</v>
      </c>
      <c r="V531" s="215">
        <v>6315690</v>
      </c>
      <c r="W531" s="97"/>
      <c r="X531" s="6">
        <f t="shared" si="121"/>
        <v>28947</v>
      </c>
      <c r="Y531" s="6"/>
      <c r="Z531" s="11">
        <f t="shared" si="134"/>
        <v>425777</v>
      </c>
      <c r="AA531" s="11"/>
      <c r="AB531" s="11"/>
      <c r="AC531" s="11"/>
      <c r="AD531" s="11">
        <f t="shared" si="135"/>
        <v>5875</v>
      </c>
      <c r="AE531" s="11">
        <f t="shared" si="130"/>
        <v>1292</v>
      </c>
      <c r="AF531" s="11">
        <f t="shared" si="131"/>
        <v>11</v>
      </c>
      <c r="AG531" s="11">
        <f t="shared" si="124"/>
        <v>1148.7142857142858</v>
      </c>
      <c r="AH531" s="11">
        <f t="shared" si="125"/>
        <v>8.2857142857142865</v>
      </c>
      <c r="AI531" s="6">
        <f t="shared" si="126"/>
        <v>-576.40982003102545</v>
      </c>
      <c r="AJ531" s="6">
        <f t="shared" si="132"/>
        <v>9423.5901799689746</v>
      </c>
      <c r="AK531" s="6">
        <f t="shared" si="127"/>
        <v>16.228076517970294</v>
      </c>
      <c r="AL531" s="6">
        <f t="shared" si="133"/>
        <v>266.22807651797029</v>
      </c>
      <c r="AM531" s="12">
        <v>421559.70217079762</v>
      </c>
      <c r="AN531" s="6">
        <f t="shared" si="138"/>
        <v>421559.70217079762</v>
      </c>
      <c r="AO531" s="12">
        <v>6222.6983711864232</v>
      </c>
      <c r="AP531" s="6">
        <f t="shared" si="136"/>
        <v>6222.6983711864232</v>
      </c>
      <c r="AQ531" s="30">
        <f t="shared" si="128"/>
        <v>44327</v>
      </c>
      <c r="AR531" s="30">
        <f t="shared" si="139"/>
        <v>44327</v>
      </c>
      <c r="AS531" s="52">
        <v>44384</v>
      </c>
      <c r="AT531" s="30">
        <f t="shared" si="137"/>
        <v>44384</v>
      </c>
    </row>
    <row r="532" spans="1:46">
      <c r="A532">
        <f>Calcs!A582</f>
        <v>559</v>
      </c>
      <c r="B532" s="30">
        <f>Calcs!B582</f>
        <v>44328</v>
      </c>
      <c r="C532" s="6">
        <f>MAX(1,Calcs!AM582)</f>
        <v>16144.48252801534</v>
      </c>
      <c r="D532" s="6">
        <f>MAX(1,Calcs!BA582)</f>
        <v>1027.4431567227086</v>
      </c>
      <c r="E532" s="6">
        <f>MAX(1,Calcs!BB582)</f>
        <v>911229.92063929397</v>
      </c>
      <c r="F532" s="6">
        <f>MAX(1,Calcs!AZ582)</f>
        <v>426195.50424890174</v>
      </c>
      <c r="G532" s="6">
        <f t="shared" si="122"/>
        <v>426195.50424890174</v>
      </c>
      <c r="H532" s="6">
        <f>MAX(1,Calcs!AP582)</f>
        <v>8.9594986762596296</v>
      </c>
      <c r="I532" s="6">
        <f>MAX(1,Calcs!AO582)</f>
        <v>5899.9219096069601</v>
      </c>
      <c r="J532" s="6">
        <f t="shared" si="123"/>
        <v>5899.9219096069601</v>
      </c>
      <c r="K532" s="6">
        <f>MAX(1,Calcs!BE582)</f>
        <v>3185920</v>
      </c>
      <c r="L532" s="6">
        <f>MAX(1,Calcs!BF582)</f>
        <v>1953518.5625851124</v>
      </c>
      <c r="M532" s="33">
        <f>Calcs!G582</f>
        <v>1.45</v>
      </c>
      <c r="N532" s="180">
        <f>Calcs!BI582</f>
        <v>0.61852009827399002</v>
      </c>
      <c r="O532" s="33">
        <f t="shared" si="129"/>
        <v>0.89685414249728546</v>
      </c>
      <c r="P532" s="33"/>
      <c r="Q532" s="33"/>
      <c r="R532" s="33"/>
      <c r="S532" s="30">
        <f t="shared" si="140"/>
        <v>44328</v>
      </c>
      <c r="T532" s="215">
        <v>1192</v>
      </c>
      <c r="U532" s="215">
        <v>9</v>
      </c>
      <c r="V532" s="215">
        <v>6371840</v>
      </c>
      <c r="W532" s="97"/>
      <c r="X532" s="6">
        <f t="shared" si="121"/>
        <v>28075</v>
      </c>
      <c r="Y532" s="6"/>
      <c r="Z532" s="11">
        <f t="shared" si="134"/>
        <v>426969</v>
      </c>
      <c r="AA532" s="11"/>
      <c r="AB532" s="11"/>
      <c r="AC532" s="11"/>
      <c r="AD532" s="11">
        <f t="shared" si="135"/>
        <v>5884</v>
      </c>
      <c r="AE532" s="11">
        <f t="shared" si="130"/>
        <v>1192</v>
      </c>
      <c r="AF532" s="11">
        <f t="shared" si="131"/>
        <v>9</v>
      </c>
      <c r="AG532" s="11">
        <f t="shared" si="124"/>
        <v>1124.4285714285713</v>
      </c>
      <c r="AH532" s="11">
        <f t="shared" si="125"/>
        <v>8.1428571428571423</v>
      </c>
      <c r="AI532" s="6">
        <f t="shared" si="126"/>
        <v>-773.49575109826401</v>
      </c>
      <c r="AJ532" s="6">
        <f t="shared" si="132"/>
        <v>9226.504248901736</v>
      </c>
      <c r="AK532" s="6">
        <f t="shared" si="127"/>
        <v>15.921909606960071</v>
      </c>
      <c r="AL532" s="6">
        <f t="shared" si="133"/>
        <v>265.92190960696007</v>
      </c>
      <c r="AM532" s="12">
        <v>421559.70217079762</v>
      </c>
      <c r="AN532" s="6">
        <f t="shared" si="138"/>
        <v>421559.70217079762</v>
      </c>
      <c r="AO532" s="12">
        <v>6222.6983711864232</v>
      </c>
      <c r="AP532" s="6">
        <f t="shared" si="136"/>
        <v>6222.6983711864232</v>
      </c>
      <c r="AQ532" s="30">
        <f t="shared" si="128"/>
        <v>44328</v>
      </c>
      <c r="AR532" s="30">
        <f t="shared" si="139"/>
        <v>44328</v>
      </c>
      <c r="AS532" s="52">
        <v>44385</v>
      </c>
      <c r="AT532" s="30">
        <f t="shared" si="137"/>
        <v>44385</v>
      </c>
    </row>
    <row r="533" spans="1:46">
      <c r="A533">
        <f>Calcs!A583</f>
        <v>560</v>
      </c>
      <c r="B533" s="30">
        <f>Calcs!B583</f>
        <v>44329</v>
      </c>
      <c r="C533" s="6">
        <f>MAX(1,Calcs!AM583)</f>
        <v>15912.59276843549</v>
      </c>
      <c r="D533" s="6">
        <f>MAX(1,Calcs!BA583)</f>
        <v>1018.1509468745541</v>
      </c>
      <c r="E533" s="6">
        <f>MAX(1,Calcs!BB583)</f>
        <v>913233.79397933139</v>
      </c>
      <c r="F533" s="6">
        <f>MAX(1,Calcs!AZ583)</f>
        <v>427175.6810500471</v>
      </c>
      <c r="G533" s="6">
        <f t="shared" si="122"/>
        <v>427175.6810500471</v>
      </c>
      <c r="H533" s="6">
        <f>MAX(1,Calcs!AP583)</f>
        <v>8.8732556032214891</v>
      </c>
      <c r="I533" s="6">
        <f>MAX(1,Calcs!AO583)</f>
        <v>5908.5019356217781</v>
      </c>
      <c r="J533" s="6">
        <f t="shared" si="123"/>
        <v>5908.5019356217781</v>
      </c>
      <c r="K533" s="6">
        <f>MAX(1,Calcs!BE583)</f>
        <v>3218686.5</v>
      </c>
      <c r="L533" s="6">
        <f>MAX(1,Calcs!BF583)</f>
        <v>1987578.611247811</v>
      </c>
      <c r="M533" s="33">
        <f>Calcs!G583</f>
        <v>1.45</v>
      </c>
      <c r="N533" s="180">
        <f>Calcs!BI583</f>
        <v>0.61370849234503722</v>
      </c>
      <c r="O533" s="33">
        <f t="shared" si="129"/>
        <v>0.88987731390030389</v>
      </c>
      <c r="P533" s="33"/>
      <c r="Q533" s="33"/>
      <c r="R533" s="33"/>
      <c r="S533" s="30">
        <f t="shared" si="140"/>
        <v>44329</v>
      </c>
      <c r="T533" s="215">
        <v>1042</v>
      </c>
      <c r="U533" s="215">
        <v>7</v>
      </c>
      <c r="V533" s="215">
        <v>6437373</v>
      </c>
      <c r="W533" s="97"/>
      <c r="X533" s="6">
        <f t="shared" si="121"/>
        <v>32766.5</v>
      </c>
      <c r="Y533" s="6"/>
      <c r="Z533" s="11">
        <f t="shared" si="134"/>
        <v>428011</v>
      </c>
      <c r="AA533" s="11"/>
      <c r="AB533" s="11"/>
      <c r="AC533" s="11"/>
      <c r="AD533" s="11">
        <f t="shared" si="135"/>
        <v>5891</v>
      </c>
      <c r="AE533" s="11">
        <f t="shared" si="130"/>
        <v>1042</v>
      </c>
      <c r="AF533" s="11">
        <f t="shared" si="131"/>
        <v>7</v>
      </c>
      <c r="AG533" s="11">
        <f t="shared" si="124"/>
        <v>1073.5714285714287</v>
      </c>
      <c r="AH533" s="11">
        <f t="shared" si="125"/>
        <v>7.7142857142857144</v>
      </c>
      <c r="AI533" s="6">
        <f t="shared" si="126"/>
        <v>-835.31894995289622</v>
      </c>
      <c r="AJ533" s="6">
        <f t="shared" si="132"/>
        <v>9164.6810500471038</v>
      </c>
      <c r="AK533" s="6">
        <f t="shared" si="127"/>
        <v>17.501935621778102</v>
      </c>
      <c r="AL533" s="6">
        <f t="shared" si="133"/>
        <v>267.5019356217781</v>
      </c>
      <c r="AM533" s="12">
        <v>421669.62175395439</v>
      </c>
      <c r="AN533" s="6">
        <f t="shared" si="138"/>
        <v>421669.62175395439</v>
      </c>
      <c r="AO533" s="12">
        <v>6223.7872941597416</v>
      </c>
      <c r="AP533" s="6">
        <f t="shared" si="136"/>
        <v>6223.7872941597416</v>
      </c>
      <c r="AQ533" s="30">
        <f t="shared" si="128"/>
        <v>44329</v>
      </c>
      <c r="AR533" s="30">
        <f t="shared" si="139"/>
        <v>44329</v>
      </c>
      <c r="AS533" s="52">
        <v>44385</v>
      </c>
      <c r="AT533" s="30">
        <f t="shared" si="137"/>
        <v>44385</v>
      </c>
    </row>
    <row r="534" spans="1:46">
      <c r="A534">
        <f>Calcs!A584</f>
        <v>561</v>
      </c>
      <c r="B534" s="30">
        <f>Calcs!B584</f>
        <v>44330</v>
      </c>
      <c r="C534" s="6">
        <f>MAX(1,Calcs!AM584)</f>
        <v>15669.860112014056</v>
      </c>
      <c r="D534" s="6">
        <f>MAX(1,Calcs!BA584)</f>
        <v>1007.9338595236851</v>
      </c>
      <c r="E534" s="6">
        <f>MAX(1,Calcs!BB584)</f>
        <v>915198.6488589301</v>
      </c>
      <c r="F534" s="6">
        <f>MAX(1,Calcs!AZ584)</f>
        <v>428143.09283325757</v>
      </c>
      <c r="G534" s="6">
        <f t="shared" si="122"/>
        <v>428143.09283325757</v>
      </c>
      <c r="H534" s="6">
        <f>MAX(1,Calcs!AP584)</f>
        <v>8.7802086002487023</v>
      </c>
      <c r="I534" s="6">
        <f>MAX(1,Calcs!AO584)</f>
        <v>5916.9603206967868</v>
      </c>
      <c r="J534" s="6">
        <f t="shared" si="123"/>
        <v>5916.9603206967868</v>
      </c>
      <c r="K534" s="6">
        <f>MAX(1,Calcs!BE584)</f>
        <v>3256372</v>
      </c>
      <c r="L534" s="6">
        <f>MAX(1,Calcs!BF584)</f>
        <v>2026069.2713953981</v>
      </c>
      <c r="M534" s="33">
        <f>Calcs!G584</f>
        <v>1.45</v>
      </c>
      <c r="N534" s="180">
        <f>Calcs!BI584</f>
        <v>0.60831085746025415</v>
      </c>
      <c r="O534" s="33">
        <f t="shared" si="129"/>
        <v>0.88205074331736855</v>
      </c>
      <c r="P534" s="33"/>
      <c r="Q534" s="33"/>
      <c r="R534" s="33"/>
      <c r="S534" s="30">
        <f t="shared" si="140"/>
        <v>44330</v>
      </c>
      <c r="T534" s="215">
        <v>969</v>
      </c>
      <c r="U534" s="215">
        <v>7</v>
      </c>
      <c r="V534" s="215">
        <v>6512744</v>
      </c>
      <c r="W534" s="97"/>
      <c r="X534" s="6">
        <f t="shared" si="121"/>
        <v>37685.5</v>
      </c>
      <c r="Y534" s="6"/>
      <c r="Z534" s="11">
        <f t="shared" si="134"/>
        <v>428980</v>
      </c>
      <c r="AA534" s="11"/>
      <c r="AB534" s="11"/>
      <c r="AC534" s="11"/>
      <c r="AD534" s="11">
        <f t="shared" si="135"/>
        <v>5898</v>
      </c>
      <c r="AE534" s="11">
        <f t="shared" si="130"/>
        <v>969</v>
      </c>
      <c r="AF534" s="11">
        <f t="shared" si="131"/>
        <v>7</v>
      </c>
      <c r="AG534" s="11">
        <f t="shared" si="124"/>
        <v>1041.7142857142858</v>
      </c>
      <c r="AH534" s="11">
        <f t="shared" si="125"/>
        <v>7.8571428571428568</v>
      </c>
      <c r="AI534" s="6">
        <f t="shared" si="126"/>
        <v>-836.90716674242867</v>
      </c>
      <c r="AJ534" s="6">
        <f t="shared" si="132"/>
        <v>9163.0928332575713</v>
      </c>
      <c r="AK534" s="6">
        <f t="shared" si="127"/>
        <v>18.960320696786766</v>
      </c>
      <c r="AL534" s="6">
        <f t="shared" si="133"/>
        <v>268.96032069678677</v>
      </c>
      <c r="AM534" s="12">
        <v>421669.62175395439</v>
      </c>
      <c r="AN534" s="6">
        <f t="shared" si="138"/>
        <v>421669.62175395439</v>
      </c>
      <c r="AO534" s="12">
        <v>6223.7872941597416</v>
      </c>
      <c r="AP534" s="6">
        <f t="shared" si="136"/>
        <v>6223.7872941597416</v>
      </c>
      <c r="AQ534" s="30">
        <f t="shared" si="128"/>
        <v>44330</v>
      </c>
      <c r="AR534" s="30">
        <f t="shared" si="139"/>
        <v>44330</v>
      </c>
      <c r="AS534" s="52">
        <v>44385</v>
      </c>
      <c r="AT534" s="30">
        <f t="shared" si="137"/>
        <v>44385</v>
      </c>
    </row>
    <row r="535" spans="1:46">
      <c r="A535">
        <f>Calcs!A585</f>
        <v>562</v>
      </c>
      <c r="B535" s="30">
        <f>Calcs!B585</f>
        <v>44331</v>
      </c>
      <c r="C535" s="6">
        <f>MAX(1,Calcs!AM585)</f>
        <v>15416.608025551061</v>
      </c>
      <c r="D535" s="6">
        <f>MAX(1,Calcs!BA585)</f>
        <v>994.51247725535154</v>
      </c>
      <c r="E535" s="6">
        <f>MAX(1,Calcs!BB585)</f>
        <v>917122.34143629624</v>
      </c>
      <c r="F535" s="6">
        <f>MAX(1,Calcs!AZ585)</f>
        <v>429095.76920144598</v>
      </c>
      <c r="G535" s="6">
        <f t="shared" si="122"/>
        <v>429095.76920144598</v>
      </c>
      <c r="H535" s="6">
        <f>MAX(1,Calcs!AP585)</f>
        <v>8.6794632644982155</v>
      </c>
      <c r="I535" s="6">
        <f>MAX(1,Calcs!AO585)</f>
        <v>5925.2925946260257</v>
      </c>
      <c r="J535" s="6">
        <f t="shared" si="123"/>
        <v>5925.2925946260257</v>
      </c>
      <c r="K535" s="6">
        <f>MAX(1,Calcs!BE585)</f>
        <v>3292574.5</v>
      </c>
      <c r="L535" s="6">
        <f>MAX(1,Calcs!BF585)</f>
        <v>2060379.7187262913</v>
      </c>
      <c r="M535" s="33">
        <f>Calcs!G585</f>
        <v>1.45</v>
      </c>
      <c r="N535" s="180">
        <f>Calcs!BI585</f>
        <v>0.60347649528612735</v>
      </c>
      <c r="O535" s="33">
        <f t="shared" si="129"/>
        <v>0.87504091816488461</v>
      </c>
      <c r="P535" s="33"/>
      <c r="Q535" s="33"/>
      <c r="R535" s="33"/>
      <c r="S535" s="30">
        <f t="shared" si="140"/>
        <v>44331</v>
      </c>
      <c r="T535" s="215">
        <v>657</v>
      </c>
      <c r="U535" s="215">
        <v>6</v>
      </c>
      <c r="V535" s="215">
        <v>6585149</v>
      </c>
      <c r="W535" s="97"/>
      <c r="X535" s="6">
        <f t="shared" si="121"/>
        <v>36202.5</v>
      </c>
      <c r="Y535" s="6"/>
      <c r="Z535" s="11">
        <f t="shared" si="134"/>
        <v>429637</v>
      </c>
      <c r="AA535" s="11"/>
      <c r="AB535" s="11"/>
      <c r="AC535" s="11"/>
      <c r="AD535" s="11">
        <f t="shared" si="135"/>
        <v>5904</v>
      </c>
      <c r="AE535" s="11">
        <f t="shared" si="130"/>
        <v>657</v>
      </c>
      <c r="AF535" s="11">
        <f t="shared" si="131"/>
        <v>6</v>
      </c>
      <c r="AG535" s="11">
        <f t="shared" si="124"/>
        <v>1022.1428571428571</v>
      </c>
      <c r="AH535" s="11">
        <f t="shared" si="125"/>
        <v>8.1428571428571423</v>
      </c>
      <c r="AI535" s="6">
        <f t="shared" si="126"/>
        <v>-541.23079855402466</v>
      </c>
      <c r="AJ535" s="6">
        <f t="shared" si="132"/>
        <v>9458.7692014459753</v>
      </c>
      <c r="AK535" s="6">
        <f t="shared" si="127"/>
        <v>21.292594626025675</v>
      </c>
      <c r="AL535" s="6">
        <f t="shared" si="133"/>
        <v>271.29259462602568</v>
      </c>
      <c r="AM535" s="12">
        <v>422466.7346485068</v>
      </c>
      <c r="AN535" s="6">
        <f t="shared" si="138"/>
        <v>422466.7346485068</v>
      </c>
      <c r="AO535" s="12">
        <v>6231.6839265730487</v>
      </c>
      <c r="AP535" s="6">
        <f t="shared" si="136"/>
        <v>6231.6839265730487</v>
      </c>
      <c r="AQ535" s="30">
        <f t="shared" si="128"/>
        <v>44331</v>
      </c>
      <c r="AR535" s="30">
        <f t="shared" si="139"/>
        <v>44331</v>
      </c>
      <c r="AS535" s="52">
        <v>44385</v>
      </c>
      <c r="AT535" s="30">
        <f t="shared" si="137"/>
        <v>44385</v>
      </c>
    </row>
    <row r="536" spans="1:46">
      <c r="A536">
        <f>Calcs!A586</f>
        <v>563</v>
      </c>
      <c r="B536" s="30">
        <f>Calcs!B586</f>
        <v>44332</v>
      </c>
      <c r="C536" s="6">
        <f>MAX(1,Calcs!AM586)</f>
        <v>15153.232290060067</v>
      </c>
      <c r="D536" s="6">
        <f>MAX(1,Calcs!BA586)</f>
        <v>980.43597952572497</v>
      </c>
      <c r="E536" s="6">
        <f>MAX(1,Calcs!BB586)</f>
        <v>919004.84629980382</v>
      </c>
      <c r="F536" s="6">
        <f>MAX(1,Calcs!AZ586)</f>
        <v>430032.23854556622</v>
      </c>
      <c r="G536" s="6">
        <f t="shared" si="122"/>
        <v>430032.23854556622</v>
      </c>
      <c r="H536" s="6">
        <f>MAX(1,Calcs!AP586)</f>
        <v>8.5709623892827427</v>
      </c>
      <c r="I536" s="6">
        <f>MAX(1,Calcs!AO586)</f>
        <v>5933.5163798220574</v>
      </c>
      <c r="J536" s="6">
        <f t="shared" si="123"/>
        <v>5933.5163798220574</v>
      </c>
      <c r="K536" s="6">
        <f>MAX(1,Calcs!BE586)</f>
        <v>3306421.5</v>
      </c>
      <c r="L536" s="6">
        <f>MAX(1,Calcs!BF586)</f>
        <v>2073449.3132541245</v>
      </c>
      <c r="M536" s="33">
        <f>Calcs!G586</f>
        <v>1.45</v>
      </c>
      <c r="N536" s="180">
        <f>Calcs!BI586</f>
        <v>0.60148196580564528</v>
      </c>
      <c r="O536" s="33">
        <f t="shared" si="129"/>
        <v>0.87214885041818568</v>
      </c>
      <c r="P536" s="33"/>
      <c r="Q536" s="33"/>
      <c r="R536" s="33"/>
      <c r="S536" s="30">
        <f t="shared" si="140"/>
        <v>44332</v>
      </c>
      <c r="T536" s="215">
        <v>460</v>
      </c>
      <c r="U536" s="215">
        <v>6</v>
      </c>
      <c r="V536" s="215">
        <v>6612843</v>
      </c>
      <c r="W536" s="97"/>
      <c r="X536" s="6">
        <f t="shared" si="121"/>
        <v>13847</v>
      </c>
      <c r="Y536" s="6"/>
      <c r="Z536" s="11">
        <f t="shared" si="134"/>
        <v>430097</v>
      </c>
      <c r="AA536" s="11"/>
      <c r="AB536" s="11"/>
      <c r="AC536" s="11"/>
      <c r="AD536" s="11">
        <f t="shared" si="135"/>
        <v>5910</v>
      </c>
      <c r="AE536" s="11">
        <f t="shared" si="130"/>
        <v>460</v>
      </c>
      <c r="AF536" s="11">
        <f t="shared" si="131"/>
        <v>6</v>
      </c>
      <c r="AG536" s="11">
        <f t="shared" si="124"/>
        <v>1011.7142857142857</v>
      </c>
      <c r="AH536" s="11">
        <f t="shared" si="125"/>
        <v>8</v>
      </c>
      <c r="AI536" s="6">
        <f t="shared" si="126"/>
        <v>-64.76145443378482</v>
      </c>
      <c r="AJ536" s="6">
        <f t="shared" si="132"/>
        <v>9935.2385455662152</v>
      </c>
      <c r="AK536" s="6">
        <f t="shared" si="127"/>
        <v>23.516379822057388</v>
      </c>
      <c r="AL536" s="6">
        <f t="shared" si="133"/>
        <v>273.51637982205739</v>
      </c>
      <c r="AM536" s="12">
        <v>422553.43421835639</v>
      </c>
      <c r="AN536" s="6">
        <f t="shared" si="138"/>
        <v>422553.43421835639</v>
      </c>
      <c r="AO536" s="12">
        <v>6214.3242054552975</v>
      </c>
      <c r="AP536" s="6">
        <f t="shared" si="136"/>
        <v>6214.3242054552975</v>
      </c>
      <c r="AQ536" s="30">
        <f t="shared" si="128"/>
        <v>44332</v>
      </c>
      <c r="AR536" s="30">
        <f t="shared" si="139"/>
        <v>44332</v>
      </c>
      <c r="AS536" s="52">
        <v>44387</v>
      </c>
      <c r="AT536" s="30">
        <f t="shared" si="137"/>
        <v>44387</v>
      </c>
    </row>
    <row r="537" spans="1:46">
      <c r="A537">
        <f>Calcs!A587</f>
        <v>564</v>
      </c>
      <c r="B537" s="30">
        <f>Calcs!B587</f>
        <v>44333</v>
      </c>
      <c r="C537" s="6">
        <f>MAX(1,Calcs!AM587)</f>
        <v>14879.569037136473</v>
      </c>
      <c r="D537" s="6">
        <f>MAX(1,Calcs!BA587)</f>
        <v>965.7725722756004</v>
      </c>
      <c r="E537" s="6">
        <f>MAX(1,Calcs!BB587)</f>
        <v>920850.28905053053</v>
      </c>
      <c r="F537" s="6">
        <f>MAX(1,Calcs!AZ587)</f>
        <v>430951.89874685666</v>
      </c>
      <c r="G537" s="6">
        <f t="shared" si="122"/>
        <v>430951.89874685666</v>
      </c>
      <c r="H537" s="6">
        <f>MAX(1,Calcs!AP587)</f>
        <v>8.4558066056623442</v>
      </c>
      <c r="I537" s="6">
        <f>MAX(1,Calcs!AO587)</f>
        <v>5941.6145318779318</v>
      </c>
      <c r="J537" s="6">
        <f t="shared" si="123"/>
        <v>5941.6145318779318</v>
      </c>
      <c r="K537" s="6">
        <f>MAX(1,Calcs!BE587)</f>
        <v>3331128.5</v>
      </c>
      <c r="L537" s="6">
        <f>MAX(1,Calcs!BF587)</f>
        <v>2094310.8194400535</v>
      </c>
      <c r="M537" s="33">
        <f>Calcs!G587</f>
        <v>1.45</v>
      </c>
      <c r="N537" s="180">
        <f>Calcs!BI587</f>
        <v>0.59845262217412787</v>
      </c>
      <c r="O537" s="33">
        <f t="shared" si="129"/>
        <v>0.86775630215248534</v>
      </c>
      <c r="P537" s="33"/>
      <c r="Q537" s="33"/>
      <c r="R537" s="33"/>
      <c r="S537" s="30">
        <f t="shared" si="140"/>
        <v>44333</v>
      </c>
      <c r="T537" s="215">
        <v>1193</v>
      </c>
      <c r="U537" s="215">
        <v>12</v>
      </c>
      <c r="V537" s="215">
        <v>6662257</v>
      </c>
      <c r="W537" s="97"/>
      <c r="X537" s="6">
        <f t="shared" si="121"/>
        <v>24707</v>
      </c>
      <c r="Y537" s="6"/>
      <c r="Z537" s="11">
        <f t="shared" si="134"/>
        <v>431290</v>
      </c>
      <c r="AA537" s="11"/>
      <c r="AB537" s="11"/>
      <c r="AC537" s="11"/>
      <c r="AD537" s="11">
        <f t="shared" si="135"/>
        <v>5922</v>
      </c>
      <c r="AE537" s="11">
        <f t="shared" si="130"/>
        <v>1193</v>
      </c>
      <c r="AF537" s="11">
        <f t="shared" si="131"/>
        <v>12</v>
      </c>
      <c r="AG537" s="11">
        <f t="shared" si="124"/>
        <v>972.14285714285711</v>
      </c>
      <c r="AH537" s="11">
        <f t="shared" si="125"/>
        <v>8.2857142857142865</v>
      </c>
      <c r="AI537" s="6">
        <f t="shared" si="126"/>
        <v>-338.10125314333709</v>
      </c>
      <c r="AJ537" s="6">
        <f t="shared" si="132"/>
        <v>9661.8987468566629</v>
      </c>
      <c r="AK537" s="6">
        <f t="shared" si="127"/>
        <v>19.614531877931768</v>
      </c>
      <c r="AL537" s="6">
        <f t="shared" si="133"/>
        <v>269.61453187793177</v>
      </c>
      <c r="AM537" s="12">
        <v>422553.43421835639</v>
      </c>
      <c r="AN537" s="6">
        <f t="shared" si="138"/>
        <v>422553.43421835639</v>
      </c>
      <c r="AO537" s="12">
        <v>6214.3242054552975</v>
      </c>
      <c r="AP537" s="6">
        <f t="shared" si="136"/>
        <v>6214.3242054552975</v>
      </c>
      <c r="AQ537" s="30">
        <f t="shared" si="128"/>
        <v>44333</v>
      </c>
      <c r="AR537" s="30">
        <f t="shared" si="139"/>
        <v>44333</v>
      </c>
      <c r="AS537" s="52">
        <v>44387</v>
      </c>
      <c r="AT537" s="30">
        <f t="shared" si="137"/>
        <v>44387</v>
      </c>
    </row>
    <row r="538" spans="1:46">
      <c r="A538">
        <f>Calcs!A588</f>
        <v>565</v>
      </c>
      <c r="B538" s="30">
        <f>Calcs!B588</f>
        <v>44334</v>
      </c>
      <c r="C538" s="6">
        <f>MAX(1,Calcs!AM588)</f>
        <v>14597.010228415409</v>
      </c>
      <c r="D538" s="6">
        <f>MAX(1,Calcs!BA588)</f>
        <v>950.46011433184117</v>
      </c>
      <c r="E538" s="6">
        <f>MAX(1,Calcs!BB588)</f>
        <v>922655.77809121879</v>
      </c>
      <c r="F538" s="6">
        <f>MAX(1,Calcs!AZ588)</f>
        <v>431853.81098029186</v>
      </c>
      <c r="G538" s="6">
        <f t="shared" si="122"/>
        <v>431853.81098029186</v>
      </c>
      <c r="H538" s="6">
        <f>MAX(1,Calcs!AP588)</f>
        <v>8.3351590486121747</v>
      </c>
      <c r="I538" s="6">
        <f>MAX(1,Calcs!AO588)</f>
        <v>5949.5741898582555</v>
      </c>
      <c r="J538" s="6">
        <f t="shared" si="123"/>
        <v>5949.5741898582555</v>
      </c>
      <c r="K538" s="6">
        <f>MAX(1,Calcs!BE588)</f>
        <v>3364615</v>
      </c>
      <c r="L538" s="6">
        <f>MAX(1,Calcs!BF588)</f>
        <v>2124454.0979903196</v>
      </c>
      <c r="M538" s="33">
        <f>Calcs!G588</f>
        <v>1.45</v>
      </c>
      <c r="N538" s="180">
        <f>Calcs!BI588</f>
        <v>0.59419004021941535</v>
      </c>
      <c r="O538" s="33">
        <f t="shared" si="129"/>
        <v>0.86157555831815225</v>
      </c>
      <c r="P538" s="33"/>
      <c r="Q538" s="33"/>
      <c r="R538" s="33"/>
      <c r="S538" s="30">
        <f t="shared" si="140"/>
        <v>44334</v>
      </c>
      <c r="T538" s="215">
        <v>987</v>
      </c>
      <c r="U538" s="215">
        <v>19</v>
      </c>
      <c r="V538" s="215">
        <v>6729230</v>
      </c>
      <c r="W538" s="97"/>
      <c r="X538" s="6">
        <f t="shared" si="121"/>
        <v>33486.5</v>
      </c>
      <c r="Y538" s="6"/>
      <c r="Z538" s="11">
        <f t="shared" si="134"/>
        <v>432277</v>
      </c>
      <c r="AA538" s="11"/>
      <c r="AB538" s="11"/>
      <c r="AC538" s="11"/>
      <c r="AD538" s="11">
        <f t="shared" si="135"/>
        <v>5941</v>
      </c>
      <c r="AE538" s="11">
        <f t="shared" si="130"/>
        <v>987</v>
      </c>
      <c r="AF538" s="11">
        <f t="shared" si="131"/>
        <v>19</v>
      </c>
      <c r="AG538" s="11">
        <f t="shared" si="124"/>
        <v>928.57142857142856</v>
      </c>
      <c r="AH538" s="11">
        <f t="shared" si="125"/>
        <v>9.4285714285714288</v>
      </c>
      <c r="AI538" s="6">
        <f t="shared" si="126"/>
        <v>-423.18901970813749</v>
      </c>
      <c r="AJ538" s="6">
        <f t="shared" si="132"/>
        <v>9576.8109802918625</v>
      </c>
      <c r="AK538" s="6">
        <f t="shared" si="127"/>
        <v>8.5741898582555223</v>
      </c>
      <c r="AL538" s="6">
        <f t="shared" si="133"/>
        <v>258.57418985825552</v>
      </c>
      <c r="AM538" s="12">
        <v>417612.60802729509</v>
      </c>
      <c r="AN538" s="6">
        <f t="shared" si="138"/>
        <v>417612.60802729509</v>
      </c>
      <c r="AO538" s="12">
        <v>6166.3012219159937</v>
      </c>
      <c r="AP538" s="6">
        <f t="shared" si="136"/>
        <v>6166.3012219159937</v>
      </c>
      <c r="AQ538" s="30">
        <f t="shared" si="128"/>
        <v>44334</v>
      </c>
      <c r="AR538" s="30">
        <f t="shared" si="139"/>
        <v>44334</v>
      </c>
      <c r="AS538" s="52">
        <v>44387</v>
      </c>
      <c r="AT538" s="30">
        <f t="shared" si="137"/>
        <v>44387</v>
      </c>
    </row>
    <row r="539" spans="1:46">
      <c r="A539">
        <f>Calcs!A589</f>
        <v>566</v>
      </c>
      <c r="B539" s="30">
        <f>Calcs!B589</f>
        <v>44335</v>
      </c>
      <c r="C539" s="6">
        <f>MAX(1,Calcs!AM589)</f>
        <v>14306.363379312399</v>
      </c>
      <c r="D539" s="6">
        <f>MAX(1,Calcs!BA589)</f>
        <v>934.49547834533064</v>
      </c>
      <c r="E539" s="6">
        <f>MAX(1,Calcs!BB589)</f>
        <v>924418.37100608717</v>
      </c>
      <c r="F539" s="6">
        <f>MAX(1,Calcs!AZ589)</f>
        <v>432736.97259731905</v>
      </c>
      <c r="G539" s="6">
        <f t="shared" si="122"/>
        <v>432736.97259731905</v>
      </c>
      <c r="H539" s="6">
        <f>MAX(1,Calcs!AP589)</f>
        <v>8.2096266110630882</v>
      </c>
      <c r="I539" s="6">
        <f>MAX(1,Calcs!AO589)</f>
        <v>5957.3892958844017</v>
      </c>
      <c r="J539" s="6">
        <f t="shared" si="123"/>
        <v>5957.3892958844017</v>
      </c>
      <c r="K539" s="6">
        <f>MAX(1,Calcs!BE589)</f>
        <v>3398601.5</v>
      </c>
      <c r="L539" s="6">
        <f>MAX(1,Calcs!BF589)</f>
        <v>2160761.1545575149</v>
      </c>
      <c r="M539" s="33">
        <f>Calcs!G589</f>
        <v>1.45</v>
      </c>
      <c r="N539" s="180">
        <f>Calcs!BI589</f>
        <v>0.58911067147262841</v>
      </c>
      <c r="O539" s="33">
        <f t="shared" si="129"/>
        <v>0.85421047363531122</v>
      </c>
      <c r="P539" s="33"/>
      <c r="Q539" s="33"/>
      <c r="R539" s="33"/>
      <c r="S539" s="30">
        <f t="shared" si="140"/>
        <v>44335</v>
      </c>
      <c r="T539" s="215">
        <v>999</v>
      </c>
      <c r="U539" s="215">
        <v>7</v>
      </c>
      <c r="V539" s="215">
        <v>6797203</v>
      </c>
      <c r="W539" s="97"/>
      <c r="X539" s="6">
        <f t="shared" si="121"/>
        <v>33986.5</v>
      </c>
      <c r="Y539" s="6"/>
      <c r="Z539" s="11">
        <f t="shared" si="134"/>
        <v>433276</v>
      </c>
      <c r="AA539" s="11"/>
      <c r="AB539" s="11"/>
      <c r="AC539" s="11"/>
      <c r="AD539" s="11">
        <f t="shared" si="135"/>
        <v>5948</v>
      </c>
      <c r="AE539" s="11">
        <f t="shared" si="130"/>
        <v>999</v>
      </c>
      <c r="AF539" s="11">
        <f t="shared" si="131"/>
        <v>7</v>
      </c>
      <c r="AG539" s="11">
        <f t="shared" si="124"/>
        <v>901</v>
      </c>
      <c r="AH539" s="11">
        <f t="shared" si="125"/>
        <v>9.1428571428571423</v>
      </c>
      <c r="AI539" s="6">
        <f t="shared" si="126"/>
        <v>-539.02740268094931</v>
      </c>
      <c r="AJ539" s="6">
        <f t="shared" si="132"/>
        <v>9460.9725973190507</v>
      </c>
      <c r="AK539" s="6">
        <f t="shared" si="127"/>
        <v>9.3892958844016903</v>
      </c>
      <c r="AL539" s="6">
        <f t="shared" si="133"/>
        <v>259.38929588440169</v>
      </c>
      <c r="AM539" s="12">
        <v>417612.60802729509</v>
      </c>
      <c r="AN539" s="6">
        <f t="shared" si="138"/>
        <v>417612.60802729509</v>
      </c>
      <c r="AO539" s="12">
        <v>6166.3012219159937</v>
      </c>
      <c r="AP539" s="6">
        <f t="shared" si="136"/>
        <v>6166.3012219159937</v>
      </c>
      <c r="AQ539" s="30">
        <f t="shared" si="128"/>
        <v>44335</v>
      </c>
      <c r="AR539" s="30">
        <f t="shared" si="139"/>
        <v>44335</v>
      </c>
      <c r="AS539" s="52">
        <v>44384</v>
      </c>
      <c r="AT539" s="30">
        <f t="shared" si="137"/>
        <v>44384</v>
      </c>
    </row>
    <row r="540" spans="1:46">
      <c r="A540">
        <f>Calcs!A590</f>
        <v>567</v>
      </c>
      <c r="B540" s="30">
        <f>Calcs!B590</f>
        <v>44336</v>
      </c>
      <c r="C540" s="6">
        <f>MAX(1,Calcs!AM590)</f>
        <v>14007.003314249958</v>
      </c>
      <c r="D540" s="6">
        <f>MAX(1,Calcs!BA590)</f>
        <v>917.95191533371269</v>
      </c>
      <c r="E540" s="6">
        <f>MAX(1,Calcs!BB590)</f>
        <v>926135.98895578959</v>
      </c>
      <c r="F540" s="6">
        <f>MAX(1,Calcs!AZ590)</f>
        <v>433601.34445738309</v>
      </c>
      <c r="G540" s="6">
        <f t="shared" si="122"/>
        <v>433601.34445738309</v>
      </c>
      <c r="H540" s="6">
        <f>MAX(1,Calcs!AP590)</f>
        <v>8.0786134704369807</v>
      </c>
      <c r="I540" s="6">
        <f>MAX(1,Calcs!AO590)</f>
        <v>5965.052229914837</v>
      </c>
      <c r="J540" s="6">
        <f t="shared" si="123"/>
        <v>5965.052229914837</v>
      </c>
      <c r="K540" s="6">
        <f>MAX(1,Calcs!BE590)</f>
        <v>3430875.5</v>
      </c>
      <c r="L540" s="6">
        <f>MAX(1,Calcs!BF590)</f>
        <v>2194749.7614851967</v>
      </c>
      <c r="M540" s="33">
        <f>Calcs!G590</f>
        <v>1.45</v>
      </c>
      <c r="N540" s="180">
        <f>Calcs!BI590</f>
        <v>0.5843466543830369</v>
      </c>
      <c r="O540" s="33">
        <f t="shared" si="129"/>
        <v>0.84730264885540352</v>
      </c>
      <c r="P540" s="33"/>
      <c r="Q540" s="33"/>
      <c r="R540" s="33"/>
      <c r="S540" s="30">
        <f t="shared" si="140"/>
        <v>44336</v>
      </c>
      <c r="T540" s="215">
        <v>863</v>
      </c>
      <c r="U540" s="215">
        <v>8</v>
      </c>
      <c r="V540" s="215">
        <v>6861751</v>
      </c>
      <c r="W540" s="97"/>
      <c r="X540" s="6">
        <f t="shared" si="121"/>
        <v>32274</v>
      </c>
      <c r="Y540" s="6"/>
      <c r="Z540" s="11">
        <f t="shared" si="134"/>
        <v>434139</v>
      </c>
      <c r="AA540" s="11"/>
      <c r="AB540" s="11"/>
      <c r="AC540" s="11"/>
      <c r="AD540" s="11">
        <f t="shared" si="135"/>
        <v>5956</v>
      </c>
      <c r="AE540" s="11">
        <f t="shared" si="130"/>
        <v>863</v>
      </c>
      <c r="AF540" s="11">
        <f t="shared" si="131"/>
        <v>8</v>
      </c>
      <c r="AG540" s="11">
        <f t="shared" si="124"/>
        <v>875.42857142857144</v>
      </c>
      <c r="AH540" s="11">
        <f t="shared" si="125"/>
        <v>9.2857142857142865</v>
      </c>
      <c r="AI540" s="6">
        <f t="shared" si="126"/>
        <v>-537.65554261690704</v>
      </c>
      <c r="AJ540" s="6">
        <f t="shared" si="132"/>
        <v>9462.344457383093</v>
      </c>
      <c r="AK540" s="6">
        <f t="shared" si="127"/>
        <v>9.0522299148369711</v>
      </c>
      <c r="AL540" s="6">
        <f t="shared" si="133"/>
        <v>259.05222991483697</v>
      </c>
      <c r="AM540" s="12">
        <v>414156.21585233335</v>
      </c>
      <c r="AN540" s="6">
        <f t="shared" si="138"/>
        <v>414156.21585233335</v>
      </c>
      <c r="AO540" s="12">
        <v>6132.706382084436</v>
      </c>
      <c r="AP540" s="6">
        <f t="shared" si="136"/>
        <v>6132.706382084436</v>
      </c>
      <c r="AQ540" s="30">
        <f t="shared" si="128"/>
        <v>44336</v>
      </c>
      <c r="AR540" s="30">
        <f t="shared" si="139"/>
        <v>44336</v>
      </c>
      <c r="AS540" s="52">
        <v>44384</v>
      </c>
      <c r="AT540" s="30">
        <f t="shared" si="137"/>
        <v>44384</v>
      </c>
    </row>
    <row r="541" spans="1:46">
      <c r="A541">
        <f>Calcs!A591</f>
        <v>568</v>
      </c>
      <c r="B541" s="30">
        <f>Calcs!B591</f>
        <v>44337</v>
      </c>
      <c r="C541" s="6">
        <f>MAX(1,Calcs!AM591)</f>
        <v>13700.700783359232</v>
      </c>
      <c r="D541" s="6">
        <f>MAX(1,Calcs!BA591)</f>
        <v>900.80197461114892</v>
      </c>
      <c r="E541" s="6">
        <f>MAX(1,Calcs!BB591)</f>
        <v>927808.45786002988</v>
      </c>
      <c r="F541" s="6">
        <f>MAX(1,Calcs!AZ591)</f>
        <v>434448.70665553561</v>
      </c>
      <c r="G541" s="6">
        <f t="shared" si="122"/>
        <v>434448.70665553561</v>
      </c>
      <c r="H541" s="6">
        <f>MAX(1,Calcs!AP591)</f>
        <v>7.9420443242540513</v>
      </c>
      <c r="I541" s="6">
        <f>MAX(1,Calcs!AO591)</f>
        <v>5972.5546309665651</v>
      </c>
      <c r="J541" s="6">
        <f t="shared" si="123"/>
        <v>5972.5546309665651</v>
      </c>
      <c r="K541" s="6">
        <f>MAX(1,Calcs!BE591)</f>
        <v>3464621</v>
      </c>
      <c r="L541" s="6">
        <f>MAX(1,Calcs!BF591)</f>
        <v>2229123.7979424079</v>
      </c>
      <c r="M541" s="33">
        <f>Calcs!G591</f>
        <v>1.45</v>
      </c>
      <c r="N541" s="180">
        <f>Calcs!BI591</f>
        <v>0.57953720824459642</v>
      </c>
      <c r="O541" s="33">
        <f t="shared" si="129"/>
        <v>0.84032895195466484</v>
      </c>
      <c r="P541" s="33"/>
      <c r="Q541" s="33"/>
      <c r="R541" s="33"/>
      <c r="S541" s="30">
        <f t="shared" si="140"/>
        <v>44337</v>
      </c>
      <c r="T541" s="215">
        <v>752</v>
      </c>
      <c r="U541" s="215">
        <v>10</v>
      </c>
      <c r="V541" s="215">
        <v>6929242</v>
      </c>
      <c r="W541" s="97"/>
      <c r="X541" s="6">
        <f t="shared" ref="X541:X604" si="141">MAX(0,(V541-V540)/2)</f>
        <v>33745.5</v>
      </c>
      <c r="Y541" s="6"/>
      <c r="Z541" s="11">
        <f t="shared" si="134"/>
        <v>434891</v>
      </c>
      <c r="AA541" s="11"/>
      <c r="AB541" s="11"/>
      <c r="AC541" s="11"/>
      <c r="AD541" s="11">
        <f t="shared" si="135"/>
        <v>5966</v>
      </c>
      <c r="AE541" s="11">
        <f t="shared" si="130"/>
        <v>752</v>
      </c>
      <c r="AF541" s="11">
        <f t="shared" si="131"/>
        <v>10</v>
      </c>
      <c r="AG541" s="11">
        <f t="shared" si="124"/>
        <v>844.42857142857144</v>
      </c>
      <c r="AH541" s="11">
        <f t="shared" si="125"/>
        <v>9.7142857142857135</v>
      </c>
      <c r="AI541" s="6">
        <f t="shared" si="126"/>
        <v>-442.29334446438588</v>
      </c>
      <c r="AJ541" s="6">
        <f t="shared" si="132"/>
        <v>9557.7066555356141</v>
      </c>
      <c r="AK541" s="6">
        <f t="shared" si="127"/>
        <v>6.5546309665651279</v>
      </c>
      <c r="AL541" s="6">
        <f t="shared" si="133"/>
        <v>256.55463096656513</v>
      </c>
      <c r="AM541" s="12">
        <v>414156.21585233335</v>
      </c>
      <c r="AN541" s="6">
        <f t="shared" si="138"/>
        <v>414156.21585233335</v>
      </c>
      <c r="AO541" s="12">
        <v>6132.706382084436</v>
      </c>
      <c r="AP541" s="6">
        <f t="shared" si="136"/>
        <v>6132.706382084436</v>
      </c>
      <c r="AQ541" s="30">
        <f t="shared" si="128"/>
        <v>44337</v>
      </c>
      <c r="AR541" s="30">
        <f t="shared" si="139"/>
        <v>44337</v>
      </c>
      <c r="AS541" s="52">
        <v>44377</v>
      </c>
      <c r="AT541" s="30">
        <f t="shared" si="137"/>
        <v>44377</v>
      </c>
    </row>
    <row r="542" spans="1:46">
      <c r="A542">
        <f>Calcs!A592</f>
        <v>569</v>
      </c>
      <c r="B542" s="30">
        <f>Calcs!B592</f>
        <v>44338</v>
      </c>
      <c r="C542" s="6">
        <f>MAX(1,Calcs!AM592)</f>
        <v>13389.06613278539</v>
      </c>
      <c r="D542" s="6">
        <f>MAX(1,Calcs!BA592)</f>
        <v>883.13987119786907</v>
      </c>
      <c r="E542" s="6">
        <f>MAX(1,Calcs!BB592)</f>
        <v>929435.23310368462</v>
      </c>
      <c r="F542" s="6">
        <f>MAX(1,Calcs!AZ592)</f>
        <v>435277.74829983106</v>
      </c>
      <c r="G542" s="6">
        <f t="shared" si="122"/>
        <v>435277.74829983106</v>
      </c>
      <c r="H542" s="6">
        <f>MAX(1,Calcs!AP592)</f>
        <v>7.800543615459901</v>
      </c>
      <c r="I542" s="6">
        <f>MAX(1,Calcs!AO592)</f>
        <v>5979.896399934245</v>
      </c>
      <c r="J542" s="6">
        <f t="shared" si="123"/>
        <v>5979.896399934245</v>
      </c>
      <c r="K542" s="6">
        <f>MAX(1,Calcs!BE592)</f>
        <v>3494512.5</v>
      </c>
      <c r="L542" s="6">
        <f>MAX(1,Calcs!BF592)</f>
        <v>2264763.3475937182</v>
      </c>
      <c r="M542" s="33">
        <f>Calcs!G592</f>
        <v>1.45</v>
      </c>
      <c r="N542" s="180">
        <f>Calcs!BI592</f>
        <v>0.57456496777131905</v>
      </c>
      <c r="O542" s="33">
        <f t="shared" si="129"/>
        <v>0.8331192032684126</v>
      </c>
      <c r="P542" s="33"/>
      <c r="Q542" s="33"/>
      <c r="R542" s="33"/>
      <c r="S542" s="30">
        <f t="shared" si="140"/>
        <v>44338</v>
      </c>
      <c r="T542" s="215">
        <v>544</v>
      </c>
      <c r="U542" s="215">
        <v>9</v>
      </c>
      <c r="V542" s="215">
        <v>6989025</v>
      </c>
      <c r="W542" s="97"/>
      <c r="X542" s="6">
        <f t="shared" si="141"/>
        <v>29891.5</v>
      </c>
      <c r="Y542" s="6"/>
      <c r="Z542" s="11">
        <f t="shared" si="134"/>
        <v>435435</v>
      </c>
      <c r="AA542" s="11"/>
      <c r="AB542" s="11"/>
      <c r="AC542" s="11"/>
      <c r="AD542" s="11">
        <f t="shared" si="135"/>
        <v>5975</v>
      </c>
      <c r="AE542" s="11">
        <f t="shared" si="130"/>
        <v>544</v>
      </c>
      <c r="AF542" s="11">
        <f t="shared" si="131"/>
        <v>9</v>
      </c>
      <c r="AG542" s="11">
        <f t="shared" si="124"/>
        <v>828.28571428571433</v>
      </c>
      <c r="AH542" s="11">
        <f t="shared" si="125"/>
        <v>10.142857142857142</v>
      </c>
      <c r="AI542" s="6">
        <f t="shared" si="126"/>
        <v>-157.25170016894117</v>
      </c>
      <c r="AJ542" s="6">
        <f t="shared" si="132"/>
        <v>9842.7482998310588</v>
      </c>
      <c r="AK542" s="6">
        <f t="shared" si="127"/>
        <v>4.8963999342449824</v>
      </c>
      <c r="AL542" s="6">
        <f t="shared" si="133"/>
        <v>254.89639993424498</v>
      </c>
      <c r="AM542" s="12">
        <v>414156.21585233335</v>
      </c>
      <c r="AN542" s="6">
        <f t="shared" si="138"/>
        <v>414156.21585233335</v>
      </c>
      <c r="AO542" s="12">
        <v>6132.706382084436</v>
      </c>
      <c r="AP542" s="6">
        <f t="shared" si="136"/>
        <v>6132.706382084436</v>
      </c>
      <c r="AQ542" s="30">
        <f t="shared" si="128"/>
        <v>44338</v>
      </c>
      <c r="AR542" s="30">
        <f t="shared" si="139"/>
        <v>44338</v>
      </c>
      <c r="AS542" s="52">
        <v>44377</v>
      </c>
      <c r="AT542" s="30">
        <f t="shared" si="137"/>
        <v>44377</v>
      </c>
    </row>
    <row r="543" spans="1:46">
      <c r="A543">
        <f>Calcs!A593</f>
        <v>570</v>
      </c>
      <c r="B543" s="30">
        <f>Calcs!B593</f>
        <v>44339</v>
      </c>
      <c r="C543" s="6">
        <f>MAX(1,Calcs!AM593)</f>
        <v>13071.571007064817</v>
      </c>
      <c r="D543" s="6">
        <f>MAX(1,Calcs!BA593)</f>
        <v>864.9908177643</v>
      </c>
      <c r="E543" s="6">
        <f>MAX(1,Calcs!BB593)</f>
        <v>931015.79460063088</v>
      </c>
      <c r="F543" s="6">
        <f>MAX(1,Calcs!AZ593)</f>
        <v>436087.17426991632</v>
      </c>
      <c r="G543" s="6">
        <f t="shared" si="122"/>
        <v>436087.17426991632</v>
      </c>
      <c r="H543" s="6">
        <f>MAX(1,Calcs!AP593)</f>
        <v>7.6538924057174098</v>
      </c>
      <c r="I543" s="6">
        <f>MAX(1,Calcs!AO593)</f>
        <v>5987.0936266620793</v>
      </c>
      <c r="J543" s="6">
        <f t="shared" si="123"/>
        <v>5987.0936266620793</v>
      </c>
      <c r="K543" s="6">
        <f>MAX(1,Calcs!BE593)</f>
        <v>3502747</v>
      </c>
      <c r="L543" s="6">
        <f>MAX(1,Calcs!BF593)</f>
        <v>2277544.6412551822</v>
      </c>
      <c r="M543" s="33">
        <f>Calcs!G593</f>
        <v>1.45</v>
      </c>
      <c r="N543" s="180">
        <f>Calcs!BI593</f>
        <v>0.57264907570341828</v>
      </c>
      <c r="O543" s="33">
        <f t="shared" si="129"/>
        <v>0.83034115976995648</v>
      </c>
      <c r="P543" s="33"/>
      <c r="Q543" s="33"/>
      <c r="R543" s="33"/>
      <c r="S543" s="30">
        <f t="shared" si="140"/>
        <v>44339</v>
      </c>
      <c r="T543" s="215">
        <v>417</v>
      </c>
      <c r="U543" s="215">
        <v>6</v>
      </c>
      <c r="V543" s="215">
        <v>7005494</v>
      </c>
      <c r="W543" s="97"/>
      <c r="X543" s="6">
        <f t="shared" si="141"/>
        <v>8234.5</v>
      </c>
      <c r="Y543" s="6"/>
      <c r="Z543" s="11">
        <f t="shared" si="134"/>
        <v>435852</v>
      </c>
      <c r="AA543" s="11"/>
      <c r="AB543" s="11"/>
      <c r="AC543" s="11"/>
      <c r="AD543" s="11">
        <f t="shared" si="135"/>
        <v>5981</v>
      </c>
      <c r="AE543" s="11">
        <f t="shared" si="130"/>
        <v>417</v>
      </c>
      <c r="AF543" s="11">
        <f t="shared" si="131"/>
        <v>6</v>
      </c>
      <c r="AG543" s="11">
        <f t="shared" si="124"/>
        <v>822.14285714285711</v>
      </c>
      <c r="AH543" s="11">
        <f t="shared" si="125"/>
        <v>10.142857142857142</v>
      </c>
      <c r="AI543" s="6">
        <f t="shared" si="126"/>
        <v>235.1742699163151</v>
      </c>
      <c r="AJ543" s="6">
        <f t="shared" si="132"/>
        <v>10235.174269916315</v>
      </c>
      <c r="AK543" s="6">
        <f t="shared" si="127"/>
        <v>6.0936266620792594</v>
      </c>
      <c r="AL543" s="6">
        <f t="shared" si="133"/>
        <v>256.09362666207926</v>
      </c>
      <c r="AM543" s="12">
        <v>412932.55091241986</v>
      </c>
      <c r="AN543" s="6">
        <f t="shared" si="138"/>
        <v>412932.55091241986</v>
      </c>
      <c r="AO543" s="12">
        <v>6120.8128163133451</v>
      </c>
      <c r="AP543" s="6">
        <f t="shared" si="136"/>
        <v>6120.8128163133451</v>
      </c>
      <c r="AQ543" s="30">
        <f t="shared" si="128"/>
        <v>44339</v>
      </c>
      <c r="AR543" s="30">
        <f t="shared" si="139"/>
        <v>44339</v>
      </c>
      <c r="AS543" s="52">
        <v>44377</v>
      </c>
      <c r="AT543" s="30">
        <f t="shared" si="137"/>
        <v>44377</v>
      </c>
    </row>
    <row r="544" spans="1:46">
      <c r="A544">
        <f>Calcs!A594</f>
        <v>571</v>
      </c>
      <c r="B544" s="30">
        <f>Calcs!B594</f>
        <v>44340</v>
      </c>
      <c r="C544" s="6">
        <f>MAX(1,Calcs!AM594)</f>
        <v>12748.579117097937</v>
      </c>
      <c r="D544" s="6">
        <f>MAX(1,Calcs!BA594)</f>
        <v>846.32077006311317</v>
      </c>
      <c r="E544" s="6">
        <f>MAX(1,Calcs!BB594)</f>
        <v>932554.62218855461</v>
      </c>
      <c r="F544" s="6">
        <f>MAX(1,Calcs!AZ594)</f>
        <v>436876.14413729846</v>
      </c>
      <c r="G544" s="6">
        <f t="shared" si="122"/>
        <v>436876.14413729846</v>
      </c>
      <c r="H544" s="6">
        <f>MAX(1,Calcs!AP594)</f>
        <v>7.5029288632617215</v>
      </c>
      <c r="I544" s="6">
        <f>MAX(1,Calcs!AO594)</f>
        <v>5994.1350339207638</v>
      </c>
      <c r="J544" s="6">
        <f t="shared" si="123"/>
        <v>5994.1350339207638</v>
      </c>
      <c r="K544" s="6">
        <f>MAX(1,Calcs!BE594)</f>
        <v>3522937.5</v>
      </c>
      <c r="L544" s="6">
        <f>MAX(1,Calcs!BF594)</f>
        <v>2298217.1618697876</v>
      </c>
      <c r="M544" s="33">
        <f>Calcs!G594</f>
        <v>1.45</v>
      </c>
      <c r="N544" s="180">
        <f>Calcs!BI594</f>
        <v>0.56968573188606297</v>
      </c>
      <c r="O544" s="33">
        <f t="shared" si="129"/>
        <v>0.82604431123479127</v>
      </c>
      <c r="P544" s="33"/>
      <c r="Q544" s="33"/>
      <c r="R544" s="33"/>
      <c r="S544" s="30">
        <f t="shared" si="140"/>
        <v>44340</v>
      </c>
      <c r="T544" s="215">
        <v>986</v>
      </c>
      <c r="U544" s="215">
        <v>9</v>
      </c>
      <c r="V544" s="215">
        <v>7045875</v>
      </c>
      <c r="W544" s="97"/>
      <c r="X544" s="6">
        <f t="shared" si="141"/>
        <v>20190.5</v>
      </c>
      <c r="Y544" s="6"/>
      <c r="Z544" s="11">
        <f t="shared" si="134"/>
        <v>436838</v>
      </c>
      <c r="AA544" s="11"/>
      <c r="AB544" s="11"/>
      <c r="AC544" s="11"/>
      <c r="AD544" s="11">
        <f t="shared" si="135"/>
        <v>5990</v>
      </c>
      <c r="AE544" s="11">
        <f t="shared" si="130"/>
        <v>986</v>
      </c>
      <c r="AF544" s="11">
        <f t="shared" si="131"/>
        <v>9</v>
      </c>
      <c r="AG544" s="11">
        <f t="shared" si="124"/>
        <v>792.57142857142856</v>
      </c>
      <c r="AH544" s="11">
        <f t="shared" si="125"/>
        <v>9.7142857142857135</v>
      </c>
      <c r="AI544" s="6">
        <f t="shared" si="126"/>
        <v>38.144137298455462</v>
      </c>
      <c r="AJ544" s="6">
        <f t="shared" si="132"/>
        <v>10038.144137298455</v>
      </c>
      <c r="AK544" s="6">
        <f t="shared" si="127"/>
        <v>4.1350339207638172</v>
      </c>
      <c r="AL544" s="6">
        <f t="shared" si="133"/>
        <v>254.13503392076382</v>
      </c>
      <c r="AM544" s="12">
        <v>412922.19760875165</v>
      </c>
      <c r="AN544" s="6">
        <f t="shared" si="138"/>
        <v>412922.19760875165</v>
      </c>
      <c r="AO544" s="12">
        <v>6071.4570373398965</v>
      </c>
      <c r="AP544" s="6">
        <f t="shared" si="136"/>
        <v>6071.4570373398965</v>
      </c>
      <c r="AQ544" s="30">
        <f t="shared" si="128"/>
        <v>44340</v>
      </c>
      <c r="AR544" s="30">
        <f t="shared" si="139"/>
        <v>44340</v>
      </c>
      <c r="AS544" s="52">
        <v>44376</v>
      </c>
      <c r="AT544" s="30">
        <f t="shared" si="137"/>
        <v>44376</v>
      </c>
    </row>
    <row r="545" spans="1:46">
      <c r="A545">
        <f>Calcs!A595</f>
        <v>572</v>
      </c>
      <c r="B545" s="30">
        <f>Calcs!B595</f>
        <v>44341</v>
      </c>
      <c r="C545" s="6">
        <f>MAX(1,Calcs!AM595)</f>
        <v>12421.059252519606</v>
      </c>
      <c r="D545" s="6">
        <f>MAX(1,Calcs!BA595)</f>
        <v>827.24546822924663</v>
      </c>
      <c r="E545" s="6">
        <f>MAX(1,Calcs!BB595)</f>
        <v>934049.66723738902</v>
      </c>
      <c r="F545" s="6">
        <f>MAX(1,Calcs!AZ595)</f>
        <v>437644.52925789659</v>
      </c>
      <c r="G545" s="6">
        <f t="shared" si="122"/>
        <v>437644.52925789659</v>
      </c>
      <c r="H545" s="6">
        <f>MAX(1,Calcs!AP595)</f>
        <v>7.3478509186421173</v>
      </c>
      <c r="I545" s="6">
        <f>MAX(1,Calcs!AO595)</f>
        <v>6001.0091462887503</v>
      </c>
      <c r="J545" s="6">
        <f t="shared" si="123"/>
        <v>6001.0091462887503</v>
      </c>
      <c r="K545" s="6">
        <f>MAX(1,Calcs!BE595)</f>
        <v>3547004.5</v>
      </c>
      <c r="L545" s="6">
        <f>MAX(1,Calcs!BF595)</f>
        <v>2328807.4524831683</v>
      </c>
      <c r="M545" s="33">
        <f>Calcs!G595</f>
        <v>1.45</v>
      </c>
      <c r="N545" s="180">
        <f>Calcs!BI595</f>
        <v>0.56540478394122939</v>
      </c>
      <c r="O545" s="33">
        <f t="shared" si="129"/>
        <v>0.81983693671478264</v>
      </c>
      <c r="P545" s="33"/>
      <c r="Q545" s="33"/>
      <c r="R545" s="33"/>
      <c r="S545" s="30">
        <f t="shared" si="140"/>
        <v>44341</v>
      </c>
      <c r="T545" s="215">
        <v>832</v>
      </c>
      <c r="U545" s="215">
        <v>6</v>
      </c>
      <c r="V545" s="215">
        <v>7094009</v>
      </c>
      <c r="W545" s="97"/>
      <c r="X545" s="6">
        <f t="shared" si="141"/>
        <v>24067</v>
      </c>
      <c r="Y545" s="6"/>
      <c r="Z545" s="11">
        <f t="shared" si="134"/>
        <v>437670</v>
      </c>
      <c r="AA545" s="11"/>
      <c r="AB545" s="11"/>
      <c r="AC545" s="11"/>
      <c r="AD545" s="11">
        <f t="shared" si="135"/>
        <v>5996</v>
      </c>
      <c r="AE545" s="11">
        <f t="shared" si="130"/>
        <v>832</v>
      </c>
      <c r="AF545" s="11">
        <f t="shared" si="131"/>
        <v>6</v>
      </c>
      <c r="AG545" s="11">
        <f t="shared" si="124"/>
        <v>770.42857142857144</v>
      </c>
      <c r="AH545" s="11">
        <f t="shared" si="125"/>
        <v>7.8571428571428568</v>
      </c>
      <c r="AI545" s="6">
        <f t="shared" si="126"/>
        <v>-25.470742103410885</v>
      </c>
      <c r="AJ545" s="6">
        <f t="shared" si="132"/>
        <v>9974.5292578965891</v>
      </c>
      <c r="AK545" s="6">
        <f t="shared" si="127"/>
        <v>5.009146288750344</v>
      </c>
      <c r="AL545" s="6">
        <f t="shared" si="133"/>
        <v>255.00914628875034</v>
      </c>
      <c r="AM545" s="12">
        <v>415415.30067718239</v>
      </c>
      <c r="AN545" s="6">
        <f t="shared" si="138"/>
        <v>415415.30067718239</v>
      </c>
      <c r="AO545" s="12">
        <v>6094.2910654432153</v>
      </c>
      <c r="AP545" s="6">
        <f t="shared" si="136"/>
        <v>6094.2910654432153</v>
      </c>
      <c r="AQ545" s="30">
        <f t="shared" si="128"/>
        <v>44341</v>
      </c>
      <c r="AR545" s="30">
        <f t="shared" si="139"/>
        <v>44341</v>
      </c>
      <c r="AS545" s="52">
        <v>44376</v>
      </c>
      <c r="AT545" s="30">
        <f t="shared" si="137"/>
        <v>44376</v>
      </c>
    </row>
    <row r="546" spans="1:46">
      <c r="A546">
        <f>Calcs!A596</f>
        <v>573</v>
      </c>
      <c r="B546" s="30">
        <f>Calcs!B596</f>
        <v>44342</v>
      </c>
      <c r="C546" s="6">
        <f>MAX(1,Calcs!AM596)</f>
        <v>12089.812202016226</v>
      </c>
      <c r="D546" s="6">
        <f>MAX(1,Calcs!BA596)</f>
        <v>807.86634860760694</v>
      </c>
      <c r="E546" s="6">
        <f>MAX(1,Calcs!BB596)</f>
        <v>935498.70329792111</v>
      </c>
      <c r="F546" s="6">
        <f>MAX(1,Calcs!AZ596)</f>
        <v>438392.0370375723</v>
      </c>
      <c r="G546" s="6">
        <f t="shared" si="122"/>
        <v>438392.0370375723</v>
      </c>
      <c r="H546" s="6">
        <f>MAX(1,Calcs!AP596)</f>
        <v>7.1883657725983152</v>
      </c>
      <c r="I546" s="6">
        <f>MAX(1,Calcs!AO596)</f>
        <v>6007.7078562925899</v>
      </c>
      <c r="J546" s="6">
        <f t="shared" si="123"/>
        <v>6007.7078562925899</v>
      </c>
      <c r="K546" s="6">
        <f>MAX(1,Calcs!BE596)</f>
        <v>3570260.5</v>
      </c>
      <c r="L546" s="6">
        <f>MAX(1,Calcs!BF596)</f>
        <v>2362101.1498060049</v>
      </c>
      <c r="M546" s="33">
        <f>Calcs!G596</f>
        <v>1.45</v>
      </c>
      <c r="N546" s="180">
        <f>Calcs!BI596</f>
        <v>0.5607692112656204</v>
      </c>
      <c r="O546" s="33">
        <f t="shared" si="129"/>
        <v>0.81311535633514953</v>
      </c>
      <c r="P546" s="33"/>
      <c r="Q546" s="33"/>
      <c r="R546" s="33"/>
      <c r="S546" s="30">
        <f t="shared" si="140"/>
        <v>44342</v>
      </c>
      <c r="T546" s="215">
        <v>807</v>
      </c>
      <c r="U546" s="215">
        <v>5</v>
      </c>
      <c r="V546" s="215">
        <v>7140521</v>
      </c>
      <c r="W546" s="97"/>
      <c r="X546" s="6">
        <f t="shared" si="141"/>
        <v>23256</v>
      </c>
      <c r="Y546" s="6"/>
      <c r="Z546" s="11">
        <f t="shared" si="134"/>
        <v>438477</v>
      </c>
      <c r="AA546" s="11"/>
      <c r="AB546" s="11"/>
      <c r="AC546" s="11"/>
      <c r="AD546" s="11">
        <f t="shared" si="135"/>
        <v>6001</v>
      </c>
      <c r="AE546" s="11">
        <f t="shared" si="130"/>
        <v>807</v>
      </c>
      <c r="AF546" s="11">
        <f t="shared" si="131"/>
        <v>5</v>
      </c>
      <c r="AG546" s="11">
        <f t="shared" si="124"/>
        <v>743</v>
      </c>
      <c r="AH546" s="11">
        <f t="shared" si="125"/>
        <v>7.5714285714285712</v>
      </c>
      <c r="AI546" s="6">
        <f t="shared" si="126"/>
        <v>-84.962962427700404</v>
      </c>
      <c r="AJ546" s="6">
        <f t="shared" si="132"/>
        <v>9915.0370375722996</v>
      </c>
      <c r="AK546" s="6">
        <f t="shared" si="127"/>
        <v>6.707856292589895</v>
      </c>
      <c r="AL546" s="6">
        <f t="shared" si="133"/>
        <v>256.7078562925899</v>
      </c>
      <c r="AM546" s="12">
        <v>417969.93342523993</v>
      </c>
      <c r="AN546" s="6">
        <f t="shared" si="138"/>
        <v>417969.93342523993</v>
      </c>
      <c r="AO546" s="12">
        <v>6117.6886364067086</v>
      </c>
      <c r="AP546" s="6">
        <f t="shared" si="136"/>
        <v>6117.6886364067086</v>
      </c>
      <c r="AQ546" s="30">
        <f t="shared" si="128"/>
        <v>44342</v>
      </c>
      <c r="AR546" s="30">
        <f t="shared" si="139"/>
        <v>44342</v>
      </c>
      <c r="AS546" s="52">
        <v>44378</v>
      </c>
      <c r="AT546" s="30">
        <f t="shared" si="137"/>
        <v>44378</v>
      </c>
    </row>
    <row r="547" spans="1:46">
      <c r="A547">
        <f>Calcs!A597</f>
        <v>574</v>
      </c>
      <c r="B547" s="30">
        <f>Calcs!B597</f>
        <v>44343</v>
      </c>
      <c r="C547" s="6">
        <f>MAX(1,Calcs!AM597)</f>
        <v>11756.345074944529</v>
      </c>
      <c r="D547" s="6">
        <f>MAX(1,Calcs!BA597)</f>
        <v>788.15096599145488</v>
      </c>
      <c r="E547" s="6">
        <f>MAX(1,Calcs!BB597)</f>
        <v>936901.14571706275</v>
      </c>
      <c r="F547" s="6">
        <f>MAX(1,Calcs!AZ597)</f>
        <v>439118.40121932328</v>
      </c>
      <c r="G547" s="6">
        <f t="shared" ref="G547:G610" si="142">IF($B547&gt;$AQ$847,G546,F547)</f>
        <v>439118.40121932328</v>
      </c>
      <c r="H547" s="6">
        <f>MAX(1,Calcs!AP597)</f>
        <v>7.025465014898665</v>
      </c>
      <c r="I547" s="6">
        <f>MAX(1,Calcs!AO597)</f>
        <v>6014.2304850191276</v>
      </c>
      <c r="J547" s="6">
        <f t="shared" ref="J547:J610" si="143">IF($B547&gt;$AQ$847,J546,I547)</f>
        <v>6014.2304850191276</v>
      </c>
      <c r="K547" s="6">
        <f>MAX(1,Calcs!BE597)</f>
        <v>3591494</v>
      </c>
      <c r="L547" s="6">
        <f>MAX(1,Calcs!BF597)</f>
        <v>2391228.3624959886</v>
      </c>
      <c r="M547" s="33">
        <f>Calcs!G597</f>
        <v>1.45</v>
      </c>
      <c r="N547" s="180">
        <f>Calcs!BI597</f>
        <v>0.55669581182790906</v>
      </c>
      <c r="O547" s="33">
        <f t="shared" si="129"/>
        <v>0.8072089271504681</v>
      </c>
      <c r="P547" s="33"/>
      <c r="Q547" s="33"/>
      <c r="R547" s="33"/>
      <c r="S547" s="30">
        <f t="shared" si="140"/>
        <v>44343</v>
      </c>
      <c r="T547" s="215">
        <v>696</v>
      </c>
      <c r="U547" s="215">
        <v>6</v>
      </c>
      <c r="V547" s="215">
        <v>7182988</v>
      </c>
      <c r="W547" s="97"/>
      <c r="X547" s="6">
        <f t="shared" si="141"/>
        <v>21233.5</v>
      </c>
      <c r="Y547" s="6"/>
      <c r="Z547" s="11">
        <f t="shared" si="134"/>
        <v>439173</v>
      </c>
      <c r="AA547" s="11"/>
      <c r="AB547" s="11"/>
      <c r="AC547" s="11"/>
      <c r="AD547" s="11">
        <f t="shared" si="135"/>
        <v>6007</v>
      </c>
      <c r="AE547" s="11">
        <f t="shared" si="130"/>
        <v>696</v>
      </c>
      <c r="AF547" s="11">
        <f t="shared" si="131"/>
        <v>6</v>
      </c>
      <c r="AG547" s="11">
        <f t="shared" ref="AG547:AG610" si="144">MAX(1,(INDEX($Z$4:$Z$846,$A547-$A$4+1)-INDEX($Z$4:$Z$846,$A547-$A$4+1-$AG$1))/$AG$1)</f>
        <v>719.14285714285711</v>
      </c>
      <c r="AH547" s="11">
        <f t="shared" ref="AH547:AH610" si="145">MAX(1,(INDEX($AD$4:$AD$846,$A547-$A$4+1)-INDEX($AD$4:$AD$846,$A547-$A$4+1-$AG$1))/$AG$1)</f>
        <v>7.2857142857142856</v>
      </c>
      <c r="AI547" s="6">
        <f t="shared" ref="AI547:AI610" si="146">IF(T547&gt;0,F547-Z547,0)</f>
        <v>-54.598780676722527</v>
      </c>
      <c r="AJ547" s="6">
        <f t="shared" si="132"/>
        <v>9945.4012193232775</v>
      </c>
      <c r="AK547" s="6">
        <f t="shared" ref="AK547:AK610" si="147">IF(U547&gt;0,I547-AD547,0)</f>
        <v>7.2304850191276273</v>
      </c>
      <c r="AL547" s="6">
        <f t="shared" si="133"/>
        <v>257.23048501912763</v>
      </c>
      <c r="AM547" s="12">
        <v>419312.78491886985</v>
      </c>
      <c r="AN547" s="6">
        <f t="shared" si="138"/>
        <v>419312.78491886985</v>
      </c>
      <c r="AO547" s="12">
        <v>6129.9876500866676</v>
      </c>
      <c r="AP547" s="6">
        <f t="shared" si="136"/>
        <v>6129.9876500866676</v>
      </c>
      <c r="AQ547" s="30">
        <f t="shared" ref="AQ547:AQ610" si="148">IF(T547=0,AQ546,S547)</f>
        <v>44343</v>
      </c>
      <c r="AR547" s="30">
        <f t="shared" si="139"/>
        <v>44343</v>
      </c>
      <c r="AS547" s="52">
        <f ca="1">IF(S547&lt;$AM$1,AT547,$AR$846)</f>
        <v>44381</v>
      </c>
      <c r="AT547" s="30">
        <f t="shared" ca="1" si="137"/>
        <v>44381</v>
      </c>
    </row>
    <row r="548" spans="1:46">
      <c r="A548">
        <f>Calcs!A598</f>
        <v>575</v>
      </c>
      <c r="B548" s="30">
        <f>Calcs!B598</f>
        <v>44344</v>
      </c>
      <c r="C548" s="6">
        <f>MAX(1,Calcs!AM598)</f>
        <v>11421.808025689341</v>
      </c>
      <c r="D548" s="6">
        <f>MAX(1,Calcs!BA598)</f>
        <v>768.1261632500599</v>
      </c>
      <c r="E548" s="6">
        <f>MAX(1,Calcs!BB598)</f>
        <v>938257.94348013238</v>
      </c>
      <c r="F548" s="6">
        <f>MAX(1,Calcs!AZ598)</f>
        <v>439825.58979828603</v>
      </c>
      <c r="G548" s="6">
        <f t="shared" si="142"/>
        <v>439825.58979828603</v>
      </c>
      <c r="H548" s="6">
        <f>MAX(1,Calcs!AP598)</f>
        <v>6.8600396432594994</v>
      </c>
      <c r="I548" s="6">
        <f>MAX(1,Calcs!AO598)</f>
        <v>6020.5749084693816</v>
      </c>
      <c r="J548" s="6">
        <f t="shared" si="143"/>
        <v>6020.5749084693816</v>
      </c>
      <c r="K548" s="6">
        <f>MAX(1,Calcs!BE598)</f>
        <v>3614991.5</v>
      </c>
      <c r="L548" s="6">
        <f>MAX(1,Calcs!BF598)</f>
        <v>2423681.7204787503</v>
      </c>
      <c r="M548" s="33">
        <f>Calcs!G598</f>
        <v>1.45</v>
      </c>
      <c r="N548" s="180">
        <f>Calcs!BI598</f>
        <v>0.55218464067114348</v>
      </c>
      <c r="O548" s="33">
        <f t="shared" ref="O548:O611" si="149">M548*N548</f>
        <v>0.80066772897315797</v>
      </c>
      <c r="P548" s="33"/>
      <c r="Q548" s="33"/>
      <c r="R548" s="33"/>
      <c r="S548" s="30">
        <f t="shared" si="140"/>
        <v>44344</v>
      </c>
      <c r="T548" s="215">
        <v>637</v>
      </c>
      <c r="U548" s="215">
        <v>3</v>
      </c>
      <c r="V548" s="215">
        <v>7229983</v>
      </c>
      <c r="W548" s="97"/>
      <c r="X548" s="6">
        <f t="shared" si="141"/>
        <v>23497.5</v>
      </c>
      <c r="Y548" s="6"/>
      <c r="Z548" s="11">
        <f t="shared" si="134"/>
        <v>439810</v>
      </c>
      <c r="AA548" s="11"/>
      <c r="AB548" s="11"/>
      <c r="AC548" s="11"/>
      <c r="AD548" s="11">
        <f t="shared" si="135"/>
        <v>6010</v>
      </c>
      <c r="AE548" s="11">
        <f t="shared" ref="AE548:AE611" si="150">MAX(1,T548)</f>
        <v>637</v>
      </c>
      <c r="AF548" s="11">
        <f t="shared" ref="AF548:AF611" si="151">MAX(1,U548)</f>
        <v>3</v>
      </c>
      <c r="AG548" s="11">
        <f t="shared" si="144"/>
        <v>702.71428571428567</v>
      </c>
      <c r="AH548" s="11">
        <f t="shared" si="145"/>
        <v>6.2857142857142856</v>
      </c>
      <c r="AI548" s="6">
        <f t="shared" si="146"/>
        <v>15.589798286033329</v>
      </c>
      <c r="AJ548" s="6">
        <f t="shared" ref="AJ548:AJ611" si="152">MAX(1,AI548+AJ$3)</f>
        <v>10015.589798286033</v>
      </c>
      <c r="AK548" s="6">
        <f t="shared" si="147"/>
        <v>10.574908469381626</v>
      </c>
      <c r="AL548" s="6">
        <f t="shared" ref="AL548:AL611" si="153">MAX(1,AK548+AL$3)</f>
        <v>260.57490846938163</v>
      </c>
      <c r="AM548" s="12">
        <v>419312.78491886985</v>
      </c>
      <c r="AN548" s="6">
        <f t="shared" si="138"/>
        <v>419312.78491886985</v>
      </c>
      <c r="AO548" s="12">
        <v>6129.9876500866676</v>
      </c>
      <c r="AP548" s="6">
        <f t="shared" si="136"/>
        <v>6129.9876500866676</v>
      </c>
      <c r="AQ548" s="30">
        <f t="shared" si="148"/>
        <v>44344</v>
      </c>
      <c r="AR548" s="30">
        <f t="shared" si="139"/>
        <v>44344</v>
      </c>
      <c r="AS548" s="52">
        <f ca="1">IF(S548&lt;$AM$1,AT548,$AR$846)</f>
        <v>44382</v>
      </c>
      <c r="AT548" s="30">
        <f t="shared" ca="1" si="137"/>
        <v>44382</v>
      </c>
    </row>
    <row r="549" spans="1:46">
      <c r="A549">
        <f>Calcs!A599</f>
        <v>576</v>
      </c>
      <c r="B549" s="30">
        <f>Calcs!B599</f>
        <v>44345</v>
      </c>
      <c r="C549" s="6">
        <f>MAX(1,Calcs!AM599)</f>
        <v>11086.442970647264</v>
      </c>
      <c r="D549" s="6">
        <f>MAX(1,Calcs!BA599)</f>
        <v>747.84903918970042</v>
      </c>
      <c r="E549" s="6">
        <f>MAX(1,Calcs!BB599)</f>
        <v>939568.74113119801</v>
      </c>
      <c r="F549" s="6">
        <f>MAX(1,Calcs!AZ599)</f>
        <v>440512.69157415896</v>
      </c>
      <c r="G549" s="6">
        <f t="shared" si="142"/>
        <v>440512.69157415896</v>
      </c>
      <c r="H549" s="6">
        <f>MAX(1,Calcs!AP599)</f>
        <v>6.6918140533181418</v>
      </c>
      <c r="I549" s="6">
        <f>MAX(1,Calcs!AO599)</f>
        <v>6026.739098307472</v>
      </c>
      <c r="J549" s="6">
        <f t="shared" si="143"/>
        <v>6026.739098307472</v>
      </c>
      <c r="K549" s="6">
        <f>MAX(1,Calcs!BE599)</f>
        <v>3626140.5</v>
      </c>
      <c r="L549" s="6">
        <f>MAX(1,Calcs!BF599)</f>
        <v>2448615.3286933238</v>
      </c>
      <c r="M549" s="33">
        <f>Calcs!G599</f>
        <v>1.45</v>
      </c>
      <c r="N549" s="180">
        <f>Calcs!BI599</f>
        <v>0.54868302661660762</v>
      </c>
      <c r="O549" s="33">
        <f t="shared" si="149"/>
        <v>0.79559038859408104</v>
      </c>
      <c r="P549" s="33"/>
      <c r="Q549" s="33"/>
      <c r="R549" s="33"/>
      <c r="S549" s="30">
        <f t="shared" si="140"/>
        <v>44345</v>
      </c>
      <c r="T549" s="215">
        <v>405</v>
      </c>
      <c r="U549" s="215">
        <v>5</v>
      </c>
      <c r="V549" s="215">
        <v>7252281</v>
      </c>
      <c r="W549" s="97"/>
      <c r="X549" s="6">
        <f t="shared" si="141"/>
        <v>11149</v>
      </c>
      <c r="Y549" s="6"/>
      <c r="Z549" s="11">
        <f t="shared" si="134"/>
        <v>440215</v>
      </c>
      <c r="AA549" s="11"/>
      <c r="AB549" s="11"/>
      <c r="AC549" s="11"/>
      <c r="AD549" s="11">
        <f t="shared" si="135"/>
        <v>6015</v>
      </c>
      <c r="AE549" s="11">
        <f t="shared" si="150"/>
        <v>405</v>
      </c>
      <c r="AF549" s="11">
        <f t="shared" si="151"/>
        <v>5</v>
      </c>
      <c r="AG549" s="11">
        <f t="shared" si="144"/>
        <v>682.85714285714289</v>
      </c>
      <c r="AH549" s="11">
        <f t="shared" si="145"/>
        <v>5.7142857142857144</v>
      </c>
      <c r="AI549" s="6">
        <f t="shared" si="146"/>
        <v>297.69157415896188</v>
      </c>
      <c r="AJ549" s="6">
        <f t="shared" si="152"/>
        <v>10297.691574158962</v>
      </c>
      <c r="AK549" s="6">
        <f t="shared" si="147"/>
        <v>11.739098307471977</v>
      </c>
      <c r="AL549" s="6">
        <f t="shared" si="153"/>
        <v>261.73909830747198</v>
      </c>
      <c r="AM549" s="12">
        <v>419312.78491886985</v>
      </c>
      <c r="AN549" s="6">
        <f t="shared" si="138"/>
        <v>419312.78491886985</v>
      </c>
      <c r="AO549" s="12">
        <v>6129.9876500866676</v>
      </c>
      <c r="AP549" s="6">
        <f t="shared" si="136"/>
        <v>6129.9876500866676</v>
      </c>
      <c r="AQ549" s="30">
        <f t="shared" si="148"/>
        <v>44345</v>
      </c>
      <c r="AR549" s="30">
        <f t="shared" si="139"/>
        <v>44345</v>
      </c>
      <c r="AS549" s="52">
        <f ca="1">IF(S549&lt;$AM$1,AT549,$AR$846)</f>
        <v>44382</v>
      </c>
      <c r="AT549" s="30">
        <f t="shared" ca="1" si="137"/>
        <v>44382</v>
      </c>
    </row>
    <row r="550" spans="1:46">
      <c r="A550">
        <f>Calcs!A600</f>
        <v>577</v>
      </c>
      <c r="B550" s="30">
        <f>Calcs!B600</f>
        <v>44346</v>
      </c>
      <c r="C550" s="6">
        <f>MAX(1,Calcs!AM600)</f>
        <v>10752.45363485417</v>
      </c>
      <c r="D550" s="6">
        <f>MAX(1,Calcs!BA600)</f>
        <v>727.36332540311355</v>
      </c>
      <c r="E550" s="6">
        <f>MAX(1,Calcs!BB600)</f>
        <v>940835.21920592408</v>
      </c>
      <c r="F550" s="6">
        <f>MAX(1,Calcs!AZ600)</f>
        <v>441178.71754773811</v>
      </c>
      <c r="G550" s="6">
        <f t="shared" si="142"/>
        <v>441178.71754773811</v>
      </c>
      <c r="H550" s="6">
        <f>MAX(1,Calcs!AP600)</f>
        <v>6.5209856054707416</v>
      </c>
      <c r="I550" s="6">
        <f>MAX(1,Calcs!AO600)</f>
        <v>6032.7405259003745</v>
      </c>
      <c r="J550" s="6">
        <f t="shared" si="143"/>
        <v>6032.7405259003745</v>
      </c>
      <c r="K550" s="6">
        <f>MAX(1,Calcs!BE600)</f>
        <v>3630345</v>
      </c>
      <c r="L550" s="6">
        <f>MAX(1,Calcs!BF600)</f>
        <v>2456547.561370797</v>
      </c>
      <c r="M550" s="33">
        <f>Calcs!G600</f>
        <v>1.45</v>
      </c>
      <c r="N550" s="180">
        <f>Calcs!BI600</f>
        <v>0.54745598390980665</v>
      </c>
      <c r="O550" s="33">
        <f t="shared" si="149"/>
        <v>0.79381117666921963</v>
      </c>
      <c r="P550" s="33"/>
      <c r="Q550" s="33"/>
      <c r="R550" s="33"/>
      <c r="S550" s="30">
        <f t="shared" si="140"/>
        <v>44346</v>
      </c>
      <c r="T550" s="215">
        <v>328</v>
      </c>
      <c r="U550" s="215">
        <v>3</v>
      </c>
      <c r="V550" s="215">
        <v>7260690</v>
      </c>
      <c r="W550" s="97"/>
      <c r="X550" s="6">
        <f t="shared" si="141"/>
        <v>4204.5</v>
      </c>
      <c r="Y550" s="6"/>
      <c r="Z550" s="11">
        <f t="shared" si="134"/>
        <v>440543</v>
      </c>
      <c r="AA550" s="11"/>
      <c r="AB550" s="11"/>
      <c r="AC550" s="11"/>
      <c r="AD550" s="11">
        <f t="shared" si="135"/>
        <v>6018</v>
      </c>
      <c r="AE550" s="11">
        <f t="shared" si="150"/>
        <v>328</v>
      </c>
      <c r="AF550" s="11">
        <f t="shared" si="151"/>
        <v>3</v>
      </c>
      <c r="AG550" s="11">
        <f t="shared" si="144"/>
        <v>670.14285714285711</v>
      </c>
      <c r="AH550" s="11">
        <f t="shared" si="145"/>
        <v>5.2857142857142856</v>
      </c>
      <c r="AI550" s="6">
        <f t="shared" si="146"/>
        <v>635.71754773810972</v>
      </c>
      <c r="AJ550" s="6">
        <f t="shared" si="152"/>
        <v>10635.71754773811</v>
      </c>
      <c r="AK550" s="6">
        <f t="shared" si="147"/>
        <v>14.74052590037445</v>
      </c>
      <c r="AL550" s="6">
        <f t="shared" si="153"/>
        <v>264.74052590037445</v>
      </c>
      <c r="AM550" s="12">
        <v>419312.78491886985</v>
      </c>
      <c r="AN550" s="6">
        <f t="shared" si="138"/>
        <v>419312.78491886985</v>
      </c>
      <c r="AO550" s="12">
        <v>6129.9876500866676</v>
      </c>
      <c r="AP550" s="6">
        <f t="shared" si="136"/>
        <v>6129.9876500866676</v>
      </c>
      <c r="AQ550" s="30">
        <f t="shared" si="148"/>
        <v>44346</v>
      </c>
      <c r="AR550" s="30">
        <f t="shared" si="139"/>
        <v>44346</v>
      </c>
      <c r="AS550" s="52">
        <f ca="1">IF(S550&lt;$AM$1,AT550,$AR$846)</f>
        <v>44382</v>
      </c>
      <c r="AT550" s="30">
        <f t="shared" ca="1" si="137"/>
        <v>44382</v>
      </c>
    </row>
    <row r="551" spans="1:46">
      <c r="A551">
        <f>Calcs!A601</f>
        <v>578</v>
      </c>
      <c r="B551" s="30">
        <f>Calcs!B601</f>
        <v>44347</v>
      </c>
      <c r="C551" s="6">
        <f>MAX(1,Calcs!AM601)</f>
        <v>10418.868002374018</v>
      </c>
      <c r="D551" s="6">
        <f>MAX(1,Calcs!BA601)</f>
        <v>706.76385306351585</v>
      </c>
      <c r="E551" s="6">
        <f>MAX(1,Calcs!BB601)</f>
        <v>942060.8614631762</v>
      </c>
      <c r="F551" s="6">
        <f>MAX(1,Calcs!AZ601)</f>
        <v>441823.49110874307</v>
      </c>
      <c r="G551" s="6">
        <f t="shared" si="142"/>
        <v>441823.49110874307</v>
      </c>
      <c r="H551" s="6">
        <f>MAX(1,Calcs!AP601)</f>
        <v>6.348023952866372</v>
      </c>
      <c r="I551" s="6">
        <f>MAX(1,Calcs!AO601)</f>
        <v>6038.5712015908284</v>
      </c>
      <c r="J551" s="6">
        <f t="shared" si="143"/>
        <v>6038.5712015908284</v>
      </c>
      <c r="K551" s="6">
        <f>MAX(1,Calcs!BE601)</f>
        <v>3634251</v>
      </c>
      <c r="L551" s="6">
        <f>MAX(1,Calcs!BF601)</f>
        <v>2474267.1422242089</v>
      </c>
      <c r="M551" s="33">
        <f>Calcs!G601</f>
        <v>1.45</v>
      </c>
      <c r="N551" s="180">
        <f>Calcs!BI601</f>
        <v>0.54492834465621054</v>
      </c>
      <c r="O551" s="33">
        <f t="shared" si="149"/>
        <v>0.79014609975150529</v>
      </c>
      <c r="P551" s="33"/>
      <c r="Q551" s="33"/>
      <c r="R551" s="33"/>
      <c r="S551" s="30">
        <f t="shared" si="140"/>
        <v>44347</v>
      </c>
      <c r="T551" s="215">
        <v>325</v>
      </c>
      <c r="U551" s="215">
        <v>4</v>
      </c>
      <c r="V551" s="215">
        <v>7268502</v>
      </c>
      <c r="W551" s="97"/>
      <c r="X551" s="6">
        <f t="shared" si="141"/>
        <v>3906</v>
      </c>
      <c r="Y551" s="6"/>
      <c r="Z551" s="11">
        <f t="shared" si="134"/>
        <v>440868</v>
      </c>
      <c r="AA551" s="11"/>
      <c r="AB551" s="11"/>
      <c r="AC551" s="11"/>
      <c r="AD551" s="11">
        <f t="shared" si="135"/>
        <v>6022</v>
      </c>
      <c r="AE551" s="11">
        <f t="shared" si="150"/>
        <v>325</v>
      </c>
      <c r="AF551" s="11">
        <f t="shared" si="151"/>
        <v>4</v>
      </c>
      <c r="AG551" s="11">
        <f t="shared" si="144"/>
        <v>575.71428571428567</v>
      </c>
      <c r="AH551" s="11">
        <f t="shared" si="145"/>
        <v>4.5714285714285712</v>
      </c>
      <c r="AI551" s="6">
        <f t="shared" si="146"/>
        <v>955.49110874306643</v>
      </c>
      <c r="AJ551" s="6">
        <f t="shared" si="152"/>
        <v>10955.491108743066</v>
      </c>
      <c r="AK551" s="6">
        <f t="shared" si="147"/>
        <v>16.571201590828423</v>
      </c>
      <c r="AL551" s="6">
        <f t="shared" si="153"/>
        <v>266.57120159082842</v>
      </c>
      <c r="AM551" s="12">
        <v>414717.21454088535</v>
      </c>
      <c r="AN551" s="6">
        <f t="shared" si="138"/>
        <v>414717.21454088535</v>
      </c>
      <c r="AO551" s="12">
        <v>6087.8973793352916</v>
      </c>
      <c r="AP551" s="6">
        <f t="shared" si="136"/>
        <v>6087.8973793352916</v>
      </c>
      <c r="AQ551" s="30">
        <f t="shared" si="148"/>
        <v>44347</v>
      </c>
      <c r="AR551" s="30">
        <f t="shared" si="139"/>
        <v>44347</v>
      </c>
      <c r="AS551" s="52">
        <v>44382</v>
      </c>
      <c r="AT551" s="30">
        <f t="shared" si="137"/>
        <v>44382</v>
      </c>
    </row>
    <row r="552" spans="1:46">
      <c r="A552">
        <f>Calcs!A602</f>
        <v>579</v>
      </c>
      <c r="B552" s="30">
        <f>Calcs!B602</f>
        <v>44348</v>
      </c>
      <c r="C552" s="6">
        <f>MAX(1,Calcs!AM602)</f>
        <v>10285.9869340274</v>
      </c>
      <c r="D552" s="6">
        <f>MAX(1,Calcs!BA602)</f>
        <v>662.86399227254356</v>
      </c>
      <c r="E552" s="6">
        <f>MAX(1,Calcs!BB602)</f>
        <v>943443.83470009465</v>
      </c>
      <c r="F552" s="6">
        <f>MAX(1,Calcs!AZ602)</f>
        <v>442284.57720380439</v>
      </c>
      <c r="G552" s="6">
        <f t="shared" si="142"/>
        <v>442284.57720380439</v>
      </c>
      <c r="H552" s="6">
        <f>MAX(1,Calcs!AP602)</f>
        <v>6.1733279911647641</v>
      </c>
      <c r="I552" s="6">
        <f>MAX(1,Calcs!AO602)</f>
        <v>6044.2224422269037</v>
      </c>
      <c r="J552" s="6">
        <f t="shared" si="143"/>
        <v>6044.2224422269037</v>
      </c>
      <c r="K552" s="6">
        <f>MAX(1,Calcs!BE602)</f>
        <v>3651769</v>
      </c>
      <c r="L552" s="6">
        <f>MAX(1,Calcs!BF602)</f>
        <v>2499422.6283925585</v>
      </c>
      <c r="M552" s="33">
        <f>Calcs!G602</f>
        <v>1.9</v>
      </c>
      <c r="N552" s="180">
        <f>Calcs!BI602</f>
        <v>0.54138744040327524</v>
      </c>
      <c r="O552" s="33">
        <f t="shared" si="149"/>
        <v>1.0286361367662229</v>
      </c>
      <c r="P552" s="33"/>
      <c r="Q552" s="33"/>
      <c r="R552" s="33"/>
      <c r="S552" s="30">
        <f t="shared" si="140"/>
        <v>44348</v>
      </c>
      <c r="T552" s="215">
        <v>937</v>
      </c>
      <c r="U552" s="215">
        <v>9</v>
      </c>
      <c r="V552" s="215">
        <v>7303538</v>
      </c>
      <c r="W552" s="97"/>
      <c r="X552" s="6">
        <f t="shared" si="141"/>
        <v>17518</v>
      </c>
      <c r="Y552" s="6"/>
      <c r="Z552" s="11">
        <f t="shared" si="134"/>
        <v>441805</v>
      </c>
      <c r="AA552" s="11"/>
      <c r="AB552" s="11"/>
      <c r="AC552" s="11"/>
      <c r="AD552" s="11">
        <f t="shared" si="135"/>
        <v>6031</v>
      </c>
      <c r="AE552" s="11">
        <f t="shared" si="150"/>
        <v>937</v>
      </c>
      <c r="AF552" s="11">
        <f t="shared" si="151"/>
        <v>9</v>
      </c>
      <c r="AG552" s="11">
        <f t="shared" si="144"/>
        <v>590.71428571428567</v>
      </c>
      <c r="AH552" s="11">
        <f t="shared" si="145"/>
        <v>5</v>
      </c>
      <c r="AI552" s="6">
        <f t="shared" si="146"/>
        <v>479.57720380439423</v>
      </c>
      <c r="AJ552" s="6">
        <f t="shared" si="152"/>
        <v>10479.577203804394</v>
      </c>
      <c r="AK552" s="6">
        <f t="shared" si="147"/>
        <v>13.222442226903695</v>
      </c>
      <c r="AL552" s="6">
        <f t="shared" si="153"/>
        <v>263.22244222690369</v>
      </c>
      <c r="AM552" s="12">
        <v>414717.21454088535</v>
      </c>
      <c r="AN552" s="6">
        <f t="shared" si="138"/>
        <v>414717.21454088535</v>
      </c>
      <c r="AO552" s="12">
        <v>6087.8973793352916</v>
      </c>
      <c r="AP552" s="6">
        <f t="shared" si="136"/>
        <v>6087.8973793352916</v>
      </c>
      <c r="AQ552" s="30">
        <f t="shared" si="148"/>
        <v>44348</v>
      </c>
      <c r="AR552" s="30">
        <f t="shared" si="139"/>
        <v>44348</v>
      </c>
      <c r="AS552" s="52">
        <v>44380</v>
      </c>
      <c r="AT552" s="30">
        <f t="shared" si="137"/>
        <v>44380</v>
      </c>
    </row>
    <row r="553" spans="1:46">
      <c r="A553">
        <f>Calcs!A603</f>
        <v>580</v>
      </c>
      <c r="B553" s="30">
        <f>Calcs!B603</f>
        <v>44349</v>
      </c>
      <c r="C553" s="6">
        <f>MAX(1,Calcs!AM603)</f>
        <v>10177.489016359934</v>
      </c>
      <c r="D553" s="6">
        <f>MAX(1,Calcs!BA603)</f>
        <v>619.72543766608999</v>
      </c>
      <c r="E553" s="6">
        <f>MAX(1,Calcs!BB603)</f>
        <v>944805.55878573924</v>
      </c>
      <c r="F553" s="6">
        <f>MAX(1,Calcs!AZ603)</f>
        <v>442730.11510123493</v>
      </c>
      <c r="G553" s="6">
        <f t="shared" si="142"/>
        <v>442730.11510123493</v>
      </c>
      <c r="H553" s="6">
        <f>MAX(1,Calcs!AP603)</f>
        <v>5.9977301955666134</v>
      </c>
      <c r="I553" s="6">
        <f>MAX(1,Calcs!AO603)</f>
        <v>6049.6919676615562</v>
      </c>
      <c r="J553" s="6">
        <f t="shared" si="143"/>
        <v>6049.6919676615562</v>
      </c>
      <c r="K553" s="6">
        <f>MAX(1,Calcs!BE603)</f>
        <v>3666698</v>
      </c>
      <c r="L553" s="6">
        <f>MAX(1,Calcs!BF603)</f>
        <v>2525998.5042033633</v>
      </c>
      <c r="M553" s="33">
        <f>Calcs!G603</f>
        <v>1.9</v>
      </c>
      <c r="N553" s="180">
        <f>Calcs!BI603</f>
        <v>0.53765981510342076</v>
      </c>
      <c r="O553" s="33">
        <f t="shared" si="149"/>
        <v>1.0215536486964993</v>
      </c>
      <c r="P553" s="33"/>
      <c r="Q553" s="33"/>
      <c r="R553" s="33"/>
      <c r="S553" s="30">
        <f t="shared" si="140"/>
        <v>44349</v>
      </c>
      <c r="T553" s="215">
        <v>715</v>
      </c>
      <c r="U553" s="215">
        <v>5</v>
      </c>
      <c r="V553" s="215">
        <v>7333396</v>
      </c>
      <c r="W553" s="97"/>
      <c r="X553" s="6">
        <f t="shared" si="141"/>
        <v>14929</v>
      </c>
      <c r="Y553" s="6"/>
      <c r="Z553" s="11">
        <f t="shared" si="134"/>
        <v>442520</v>
      </c>
      <c r="AA553" s="11"/>
      <c r="AB553" s="11"/>
      <c r="AC553" s="11"/>
      <c r="AD553" s="11">
        <f t="shared" si="135"/>
        <v>6036</v>
      </c>
      <c r="AE553" s="11">
        <f t="shared" si="150"/>
        <v>715</v>
      </c>
      <c r="AF553" s="11">
        <f t="shared" si="151"/>
        <v>5</v>
      </c>
      <c r="AG553" s="11">
        <f t="shared" si="144"/>
        <v>577.57142857142856</v>
      </c>
      <c r="AH553" s="11">
        <f t="shared" si="145"/>
        <v>5</v>
      </c>
      <c r="AI553" s="6">
        <f t="shared" si="146"/>
        <v>210.11510123492917</v>
      </c>
      <c r="AJ553" s="6">
        <f t="shared" si="152"/>
        <v>10210.115101234929</v>
      </c>
      <c r="AK553" s="6">
        <f t="shared" si="147"/>
        <v>13.691967661556191</v>
      </c>
      <c r="AL553" s="6">
        <f t="shared" si="153"/>
        <v>263.69196766155619</v>
      </c>
      <c r="AM553" s="12">
        <v>414717.21454088535</v>
      </c>
      <c r="AN553" s="6">
        <f t="shared" si="138"/>
        <v>414717.21454088535</v>
      </c>
      <c r="AO553" s="12">
        <v>6087.8973793352916</v>
      </c>
      <c r="AP553" s="6">
        <f t="shared" si="136"/>
        <v>6087.8973793352916</v>
      </c>
      <c r="AQ553" s="30">
        <f t="shared" si="148"/>
        <v>44349</v>
      </c>
      <c r="AR553" s="30">
        <f t="shared" si="139"/>
        <v>44349</v>
      </c>
      <c r="AS553" s="52">
        <v>44380</v>
      </c>
      <c r="AT553" s="30">
        <f t="shared" si="137"/>
        <v>44380</v>
      </c>
    </row>
    <row r="554" spans="1:46">
      <c r="A554">
        <f>Calcs!A604</f>
        <v>581</v>
      </c>
      <c r="B554" s="30">
        <f>Calcs!B604</f>
        <v>44350</v>
      </c>
      <c r="C554" s="6">
        <f>MAX(1,Calcs!AM604)</f>
        <v>10097.405284958328</v>
      </c>
      <c r="D554" s="6">
        <f>MAX(1,Calcs!BA604)</f>
        <v>577.46154705264576</v>
      </c>
      <c r="E554" s="6">
        <f>MAX(1,Calcs!BB604)</f>
        <v>946149.45111556491</v>
      </c>
      <c r="F554" s="6">
        <f>MAX(1,Calcs!AZ604)</f>
        <v>443160.6320486918</v>
      </c>
      <c r="G554" s="6">
        <f t="shared" si="142"/>
        <v>443160.6320486918</v>
      </c>
      <c r="H554" s="6">
        <f>MAX(1,Calcs!AP604)</f>
        <v>5.8218562740572191</v>
      </c>
      <c r="I554" s="6">
        <f>MAX(1,Calcs!AO604)</f>
        <v>6054.9834789375282</v>
      </c>
      <c r="J554" s="6">
        <f t="shared" si="143"/>
        <v>6054.9834789375282</v>
      </c>
      <c r="K554" s="6">
        <f>MAX(1,Calcs!BE604)</f>
        <v>3683802.5</v>
      </c>
      <c r="L554" s="6">
        <f>MAX(1,Calcs!BF604)</f>
        <v>2553019.6457178867</v>
      </c>
      <c r="M554" s="33">
        <f>Calcs!G604</f>
        <v>1.9</v>
      </c>
      <c r="N554" s="180">
        <f>Calcs!BI604</f>
        <v>0.53387513443805046</v>
      </c>
      <c r="O554" s="33">
        <f t="shared" si="149"/>
        <v>1.0143627554322958</v>
      </c>
      <c r="P554" s="33"/>
      <c r="Q554" s="33"/>
      <c r="R554" s="33"/>
      <c r="S554" s="30">
        <f t="shared" si="140"/>
        <v>44350</v>
      </c>
      <c r="T554" s="215">
        <v>634</v>
      </c>
      <c r="U554" s="215">
        <v>7</v>
      </c>
      <c r="V554" s="215">
        <v>7367605</v>
      </c>
      <c r="W554" s="97"/>
      <c r="X554" s="6">
        <f t="shared" si="141"/>
        <v>17104.5</v>
      </c>
      <c r="Y554" s="6"/>
      <c r="Z554" s="11">
        <f t="shared" ref="Z554:Z617" si="154">IF(T554&lt;0,1,Z553+T554)</f>
        <v>443154</v>
      </c>
      <c r="AA554" s="11"/>
      <c r="AB554" s="11"/>
      <c r="AC554" s="11"/>
      <c r="AD554" s="11">
        <f t="shared" ref="AD554:AD617" si="155">IF(U554&lt;0,1,AD553+U554)</f>
        <v>6043</v>
      </c>
      <c r="AE554" s="11">
        <f t="shared" si="150"/>
        <v>634</v>
      </c>
      <c r="AF554" s="11">
        <f t="shared" si="151"/>
        <v>7</v>
      </c>
      <c r="AG554" s="11">
        <f t="shared" si="144"/>
        <v>568.71428571428567</v>
      </c>
      <c r="AH554" s="11">
        <f t="shared" si="145"/>
        <v>5.1428571428571432</v>
      </c>
      <c r="AI554" s="6">
        <f t="shared" si="146"/>
        <v>6.6320486917975359</v>
      </c>
      <c r="AJ554" s="6">
        <f t="shared" si="152"/>
        <v>10006.632048691798</v>
      </c>
      <c r="AK554" s="6">
        <f t="shared" si="147"/>
        <v>11.983478937528162</v>
      </c>
      <c r="AL554" s="6">
        <f t="shared" si="153"/>
        <v>261.98347893752816</v>
      </c>
      <c r="AM554" s="12">
        <v>414717.21454088535</v>
      </c>
      <c r="AN554" s="6">
        <f t="shared" si="138"/>
        <v>414717.21454088535</v>
      </c>
      <c r="AO554" s="12">
        <v>6087.8973793352916</v>
      </c>
      <c r="AP554" s="6">
        <f t="shared" si="136"/>
        <v>6087.8973793352916</v>
      </c>
      <c r="AQ554" s="30">
        <f t="shared" si="148"/>
        <v>44350</v>
      </c>
      <c r="AR554" s="30">
        <f t="shared" si="139"/>
        <v>44350</v>
      </c>
      <c r="AS554" s="52">
        <v>44380</v>
      </c>
      <c r="AT554" s="30">
        <f t="shared" si="137"/>
        <v>44380</v>
      </c>
    </row>
    <row r="555" spans="1:46">
      <c r="A555">
        <f>Calcs!A605</f>
        <v>582</v>
      </c>
      <c r="B555" s="30">
        <f>Calcs!B605</f>
        <v>44351</v>
      </c>
      <c r="C555" s="6">
        <f>MAX(1,Calcs!AM605)</f>
        <v>10049.027677803317</v>
      </c>
      <c r="D555" s="6">
        <f>MAX(1,Calcs!BA605)</f>
        <v>537.11584557715935</v>
      </c>
      <c r="E555" s="6">
        <f>MAX(1,Calcs!BB605)</f>
        <v>947479.64273294946</v>
      </c>
      <c r="F555" s="6">
        <f>MAX(1,Calcs!AZ605)</f>
        <v>443585.40071732615</v>
      </c>
      <c r="G555" s="6">
        <f t="shared" si="142"/>
        <v>443585.40071732615</v>
      </c>
      <c r="H555" s="6">
        <f>MAX(1,Calcs!AP605)</f>
        <v>5.6458116153288369</v>
      </c>
      <c r="I555" s="6">
        <f>MAX(1,Calcs!AO605)</f>
        <v>6060.0955897766835</v>
      </c>
      <c r="J555" s="6">
        <f t="shared" si="143"/>
        <v>6060.0955897766835</v>
      </c>
      <c r="K555" s="6">
        <f>MAX(1,Calcs!BE605)</f>
        <v>3705029.5</v>
      </c>
      <c r="L555" s="6">
        <f>MAX(1,Calcs!BF605)</f>
        <v>2581336.6977111856</v>
      </c>
      <c r="M555" s="33">
        <f>Calcs!G605</f>
        <v>1.9</v>
      </c>
      <c r="N555" s="180">
        <f>Calcs!BI605</f>
        <v>0.52991933618506792</v>
      </c>
      <c r="O555" s="33">
        <f t="shared" si="149"/>
        <v>1.0068467387516291</v>
      </c>
      <c r="P555" s="33"/>
      <c r="Q555" s="33"/>
      <c r="R555" s="33"/>
      <c r="S555" s="30">
        <f t="shared" si="140"/>
        <v>44351</v>
      </c>
      <c r="T555" s="215">
        <v>527</v>
      </c>
      <c r="U555" s="215">
        <v>8</v>
      </c>
      <c r="V555" s="215">
        <v>7410059</v>
      </c>
      <c r="W555" s="97"/>
      <c r="X555" s="6">
        <f t="shared" si="141"/>
        <v>21227</v>
      </c>
      <c r="Y555" s="6"/>
      <c r="Z555" s="11">
        <f t="shared" si="154"/>
        <v>443681</v>
      </c>
      <c r="AA555" s="11"/>
      <c r="AB555" s="11"/>
      <c r="AC555" s="11"/>
      <c r="AD555" s="11">
        <f t="shared" si="155"/>
        <v>6051</v>
      </c>
      <c r="AE555" s="11">
        <f t="shared" si="150"/>
        <v>527</v>
      </c>
      <c r="AF555" s="11">
        <f t="shared" si="151"/>
        <v>8</v>
      </c>
      <c r="AG555" s="11">
        <f t="shared" si="144"/>
        <v>553</v>
      </c>
      <c r="AH555" s="11">
        <f t="shared" si="145"/>
        <v>5.8571428571428568</v>
      </c>
      <c r="AI555" s="6">
        <f t="shared" si="146"/>
        <v>-95.599282673851121</v>
      </c>
      <c r="AJ555" s="6">
        <f t="shared" si="152"/>
        <v>9904.4007173261489</v>
      </c>
      <c r="AK555" s="6">
        <f t="shared" si="147"/>
        <v>9.0955897766834823</v>
      </c>
      <c r="AL555" s="6">
        <f t="shared" si="153"/>
        <v>259.09558977668348</v>
      </c>
      <c r="AM555" s="12">
        <v>415911.32410452625</v>
      </c>
      <c r="AN555" s="6">
        <f t="shared" si="138"/>
        <v>415911.32410452625</v>
      </c>
      <c r="AO555" s="12">
        <v>6098.8340837499545</v>
      </c>
      <c r="AP555" s="6">
        <f t="shared" si="136"/>
        <v>6098.8340837499545</v>
      </c>
      <c r="AQ555" s="30">
        <f t="shared" si="148"/>
        <v>44351</v>
      </c>
      <c r="AR555" s="30">
        <f t="shared" si="139"/>
        <v>44351</v>
      </c>
      <c r="AS555" s="52">
        <v>44380</v>
      </c>
      <c r="AT555" s="30">
        <f t="shared" si="137"/>
        <v>44380</v>
      </c>
    </row>
    <row r="556" spans="1:46">
      <c r="A556">
        <f>Calcs!A606</f>
        <v>583</v>
      </c>
      <c r="B556" s="30">
        <f>Calcs!B606</f>
        <v>44352</v>
      </c>
      <c r="C556" s="6">
        <f>MAX(1,Calcs!AM606)</f>
        <v>10032.037770373037</v>
      </c>
      <c r="D556" s="6">
        <f>MAX(1,Calcs!BA606)</f>
        <v>506.6742460866725</v>
      </c>
      <c r="E556" s="6">
        <f>MAX(1,Calcs!BB606)</f>
        <v>948795.40313707653</v>
      </c>
      <c r="F556" s="6">
        <f>MAX(1,Calcs!AZ606)</f>
        <v>444059.41129676567</v>
      </c>
      <c r="G556" s="6">
        <f t="shared" si="142"/>
        <v>444059.41129676567</v>
      </c>
      <c r="H556" s="6">
        <f>MAX(1,Calcs!AP606)</f>
        <v>5.470822280091852</v>
      </c>
      <c r="I556" s="6">
        <f>MAX(1,Calcs!AO606)</f>
        <v>6065.0348542681149</v>
      </c>
      <c r="J556" s="6">
        <f t="shared" si="143"/>
        <v>6065.0348542681149</v>
      </c>
      <c r="K556" s="6">
        <f>MAX(1,Calcs!BE606)</f>
        <v>3723183.5</v>
      </c>
      <c r="L556" s="6">
        <f>MAX(1,Calcs!BF606)</f>
        <v>2607205.6905182181</v>
      </c>
      <c r="M556" s="33">
        <f>Calcs!G606</f>
        <v>1.9</v>
      </c>
      <c r="N556" s="180">
        <f>Calcs!BI606</f>
        <v>0.52629211818466859</v>
      </c>
      <c r="O556" s="33">
        <f t="shared" si="149"/>
        <v>0.99995502455087026</v>
      </c>
      <c r="P556" s="33"/>
      <c r="Q556" s="33"/>
      <c r="R556" s="33"/>
      <c r="S556" s="30">
        <f t="shared" si="140"/>
        <v>44352</v>
      </c>
      <c r="T556" s="215">
        <v>392</v>
      </c>
      <c r="U556" s="215">
        <v>5</v>
      </c>
      <c r="V556" s="215">
        <v>7446367</v>
      </c>
      <c r="W556" s="97"/>
      <c r="X556" s="6">
        <f t="shared" si="141"/>
        <v>18154</v>
      </c>
      <c r="Y556" s="6"/>
      <c r="Z556" s="11">
        <f t="shared" si="154"/>
        <v>444073</v>
      </c>
      <c r="AA556" s="11"/>
      <c r="AB556" s="11"/>
      <c r="AC556" s="11"/>
      <c r="AD556" s="11">
        <f t="shared" si="155"/>
        <v>6056</v>
      </c>
      <c r="AE556" s="11">
        <f t="shared" si="150"/>
        <v>392</v>
      </c>
      <c r="AF556" s="11">
        <f t="shared" si="151"/>
        <v>5</v>
      </c>
      <c r="AG556" s="11">
        <f t="shared" si="144"/>
        <v>551.14285714285711</v>
      </c>
      <c r="AH556" s="11">
        <f t="shared" si="145"/>
        <v>5.8571428571428568</v>
      </c>
      <c r="AI556" s="6">
        <f t="shared" si="146"/>
        <v>-13.588703234330751</v>
      </c>
      <c r="AJ556" s="6">
        <f t="shared" si="152"/>
        <v>9986.4112967656692</v>
      </c>
      <c r="AK556" s="6">
        <f t="shared" si="147"/>
        <v>9.0348542681149411</v>
      </c>
      <c r="AL556" s="6">
        <f t="shared" si="153"/>
        <v>259.03485426811494</v>
      </c>
      <c r="AM556" s="12">
        <v>415911.32410452625</v>
      </c>
      <c r="AN556" s="6">
        <f t="shared" si="138"/>
        <v>415911.32410452625</v>
      </c>
      <c r="AO556" s="12">
        <v>6098.8340837499545</v>
      </c>
      <c r="AP556" s="6">
        <f t="shared" si="136"/>
        <v>6098.8340837499545</v>
      </c>
      <c r="AQ556" s="30">
        <f t="shared" si="148"/>
        <v>44352</v>
      </c>
      <c r="AR556" s="30">
        <f t="shared" si="139"/>
        <v>44352</v>
      </c>
      <c r="AS556" s="52">
        <v>44381</v>
      </c>
      <c r="AT556" s="30">
        <f t="shared" si="137"/>
        <v>44381</v>
      </c>
    </row>
    <row r="557" spans="1:46">
      <c r="A557">
        <f>Calcs!A607</f>
        <v>584</v>
      </c>
      <c r="B557" s="30">
        <f>Calcs!B607</f>
        <v>44353</v>
      </c>
      <c r="C557" s="6">
        <f>MAX(1,Calcs!AM607)</f>
        <v>10060.044842208512</v>
      </c>
      <c r="D557" s="6">
        <f>MAX(1,Calcs!BA607)</f>
        <v>478.12013288960691</v>
      </c>
      <c r="E557" s="6">
        <f>MAX(1,Calcs!BB607)</f>
        <v>950111.96759102494</v>
      </c>
      <c r="F557" s="6">
        <f>MAX(1,Calcs!AZ607)</f>
        <v>444525.55847796536</v>
      </c>
      <c r="G557" s="6">
        <f t="shared" si="142"/>
        <v>444525.55847796536</v>
      </c>
      <c r="H557" s="6">
        <f>MAX(1,Calcs!AP607)</f>
        <v>5.29633331014624</v>
      </c>
      <c r="I557" s="6">
        <f>MAX(1,Calcs!AO607)</f>
        <v>6069.8148590713981</v>
      </c>
      <c r="J557" s="6">
        <f t="shared" si="143"/>
        <v>6069.8148590713981</v>
      </c>
      <c r="K557" s="6">
        <f>MAX(1,Calcs!BE607)</f>
        <v>3729018</v>
      </c>
      <c r="L557" s="6">
        <f>MAX(1,Calcs!BF607)</f>
        <v>2614224.1832472761</v>
      </c>
      <c r="M557" s="33">
        <f>Calcs!G607</f>
        <v>1.9</v>
      </c>
      <c r="N557" s="180">
        <f>Calcs!BI607</f>
        <v>0.52518021277611859</v>
      </c>
      <c r="O557" s="33">
        <f t="shared" si="149"/>
        <v>0.99784240427462523</v>
      </c>
      <c r="P557" s="33"/>
      <c r="Q557" s="33"/>
      <c r="R557" s="33"/>
      <c r="S557" s="30">
        <f t="shared" si="140"/>
        <v>44353</v>
      </c>
      <c r="T557" s="215">
        <v>336</v>
      </c>
      <c r="U557" s="215">
        <v>4</v>
      </c>
      <c r="V557" s="215">
        <v>7458036</v>
      </c>
      <c r="W557" s="97"/>
      <c r="X557" s="6">
        <f t="shared" si="141"/>
        <v>5834.5</v>
      </c>
      <c r="Y557" s="6"/>
      <c r="Z557" s="11">
        <f t="shared" si="154"/>
        <v>444409</v>
      </c>
      <c r="AA557" s="11"/>
      <c r="AB557" s="11"/>
      <c r="AC557" s="11"/>
      <c r="AD557" s="11">
        <f t="shared" si="155"/>
        <v>6060</v>
      </c>
      <c r="AE557" s="11">
        <f t="shared" si="150"/>
        <v>336</v>
      </c>
      <c r="AF557" s="11">
        <f t="shared" si="151"/>
        <v>4</v>
      </c>
      <c r="AG557" s="11">
        <f t="shared" si="144"/>
        <v>552.28571428571433</v>
      </c>
      <c r="AH557" s="11">
        <f t="shared" si="145"/>
        <v>6</v>
      </c>
      <c r="AI557" s="6">
        <f t="shared" si="146"/>
        <v>116.55847796535818</v>
      </c>
      <c r="AJ557" s="6">
        <f t="shared" si="152"/>
        <v>10116.558477965358</v>
      </c>
      <c r="AK557" s="6">
        <f t="shared" si="147"/>
        <v>9.8148590713981321</v>
      </c>
      <c r="AL557" s="6">
        <f t="shared" si="153"/>
        <v>259.81485907139813</v>
      </c>
      <c r="AM557" s="12">
        <v>415856.99313507025</v>
      </c>
      <c r="AN557" s="6">
        <f t="shared" si="138"/>
        <v>415856.99313507025</v>
      </c>
      <c r="AO557" s="12">
        <v>6098.3364730016901</v>
      </c>
      <c r="AP557" s="6">
        <f t="shared" si="136"/>
        <v>6098.3364730016901</v>
      </c>
      <c r="AQ557" s="30">
        <f t="shared" si="148"/>
        <v>44353</v>
      </c>
      <c r="AR557" s="30">
        <f t="shared" si="139"/>
        <v>44353</v>
      </c>
      <c r="AS557" s="52">
        <v>44381</v>
      </c>
      <c r="AT557" s="30">
        <f t="shared" si="137"/>
        <v>44381</v>
      </c>
    </row>
    <row r="558" spans="1:46">
      <c r="A558">
        <f>Calcs!A608</f>
        <v>585</v>
      </c>
      <c r="B558" s="30">
        <f>Calcs!B608</f>
        <v>44354</v>
      </c>
      <c r="C558" s="6">
        <f>MAX(1,Calcs!AM608)</f>
        <v>10135.209109895912</v>
      </c>
      <c r="D558" s="6">
        <f>MAX(1,Calcs!BA608)</f>
        <v>451.6469041343662</v>
      </c>
      <c r="E558" s="6">
        <f>MAX(1,Calcs!BB608)</f>
        <v>951435.76250459964</v>
      </c>
      <c r="F558" s="6">
        <f>MAX(1,Calcs!AZ608)</f>
        <v>444985.01943768363</v>
      </c>
      <c r="G558" s="6">
        <f t="shared" si="142"/>
        <v>444985.01943768363</v>
      </c>
      <c r="H558" s="6">
        <f>MAX(1,Calcs!AP608)</f>
        <v>5.2338933006502497</v>
      </c>
      <c r="I558" s="6">
        <f>MAX(1,Calcs!AO608)</f>
        <v>6075.2084546953802</v>
      </c>
      <c r="J558" s="6">
        <f t="shared" si="143"/>
        <v>6075.2084546953802</v>
      </c>
      <c r="K558" s="6">
        <f>MAX(1,Calcs!BE608)</f>
        <v>3743119</v>
      </c>
      <c r="L558" s="6">
        <f>MAX(1,Calcs!BF608)</f>
        <v>2630644.8520907741</v>
      </c>
      <c r="M558" s="33">
        <f>Calcs!G608</f>
        <v>1.9</v>
      </c>
      <c r="N558" s="180">
        <f>Calcs!BI608</f>
        <v>0.52281274424115398</v>
      </c>
      <c r="O558" s="33">
        <f t="shared" si="149"/>
        <v>0.99334421405819251</v>
      </c>
      <c r="P558" s="33"/>
      <c r="Q558" s="33"/>
      <c r="R558" s="33"/>
      <c r="S558" s="30">
        <f t="shared" si="140"/>
        <v>44354</v>
      </c>
      <c r="T558" s="215">
        <v>641</v>
      </c>
      <c r="U558" s="215">
        <v>5</v>
      </c>
      <c r="V558" s="215">
        <v>7486238</v>
      </c>
      <c r="W558" s="97"/>
      <c r="X558" s="6">
        <f t="shared" si="141"/>
        <v>14101</v>
      </c>
      <c r="Y558" s="6"/>
      <c r="Z558" s="11">
        <f t="shared" si="154"/>
        <v>445050</v>
      </c>
      <c r="AA558" s="11"/>
      <c r="AB558" s="11"/>
      <c r="AC558" s="11"/>
      <c r="AD558" s="11">
        <f t="shared" si="155"/>
        <v>6065</v>
      </c>
      <c r="AE558" s="11">
        <f t="shared" si="150"/>
        <v>641</v>
      </c>
      <c r="AF558" s="11">
        <f t="shared" si="151"/>
        <v>5</v>
      </c>
      <c r="AG558" s="11">
        <f t="shared" si="144"/>
        <v>597.42857142857144</v>
      </c>
      <c r="AH558" s="11">
        <f t="shared" si="145"/>
        <v>6.1428571428571432</v>
      </c>
      <c r="AI558" s="6">
        <f t="shared" si="146"/>
        <v>-64.980562316370197</v>
      </c>
      <c r="AJ558" s="6">
        <f t="shared" si="152"/>
        <v>9935.0194376836298</v>
      </c>
      <c r="AK558" s="6">
        <f t="shared" si="147"/>
        <v>10.208454695380169</v>
      </c>
      <c r="AL558" s="6">
        <f t="shared" si="153"/>
        <v>260.20845469538017</v>
      </c>
      <c r="AM558" s="12">
        <v>415856.99313507025</v>
      </c>
      <c r="AN558" s="6">
        <f t="shared" si="138"/>
        <v>415856.99313507025</v>
      </c>
      <c r="AO558" s="12">
        <v>6098.3364730016901</v>
      </c>
      <c r="AP558" s="6">
        <f t="shared" si="136"/>
        <v>6098.3364730016901</v>
      </c>
      <c r="AQ558" s="30">
        <f t="shared" si="148"/>
        <v>44354</v>
      </c>
      <c r="AR558" s="30">
        <f t="shared" si="139"/>
        <v>44354</v>
      </c>
      <c r="AS558" s="52">
        <v>44381</v>
      </c>
      <c r="AT558" s="30">
        <f t="shared" si="137"/>
        <v>44381</v>
      </c>
    </row>
    <row r="559" spans="1:46">
      <c r="A559">
        <f>Calcs!A609</f>
        <v>586</v>
      </c>
      <c r="B559" s="30">
        <f>Calcs!B609</f>
        <v>44355</v>
      </c>
      <c r="C559" s="6">
        <f>MAX(1,Calcs!AM609)</f>
        <v>10073.872310606192</v>
      </c>
      <c r="D559" s="6">
        <f>MAX(1,Calcs!BA609)</f>
        <v>451.32784416119102</v>
      </c>
      <c r="E559" s="6">
        <f>MAX(1,Calcs!BB609)</f>
        <v>952772.56889105448</v>
      </c>
      <c r="F559" s="6">
        <f>MAX(1,Calcs!AZ609)</f>
        <v>445443.87211293273</v>
      </c>
      <c r="G559" s="6">
        <f t="shared" si="142"/>
        <v>445443.87211293273</v>
      </c>
      <c r="H559" s="6">
        <f>MAX(1,Calcs!AP609)</f>
        <v>5.1852480574986783</v>
      </c>
      <c r="I559" s="6">
        <f>MAX(1,Calcs!AO609)</f>
        <v>6080.5191786293944</v>
      </c>
      <c r="J559" s="6">
        <f t="shared" si="143"/>
        <v>6080.5191786293944</v>
      </c>
      <c r="K559" s="6">
        <f>MAX(1,Calcs!BE609)</f>
        <v>3760273.5</v>
      </c>
      <c r="L559" s="6">
        <f>MAX(1,Calcs!BF609)</f>
        <v>2654427.224157725</v>
      </c>
      <c r="M559" s="33">
        <f>Calcs!G609</f>
        <v>1.9</v>
      </c>
      <c r="N559" s="180">
        <f>Calcs!BI609</f>
        <v>0.51946117341049181</v>
      </c>
      <c r="O559" s="33">
        <f t="shared" si="149"/>
        <v>0.98697622947993435</v>
      </c>
      <c r="P559" s="33"/>
      <c r="Q559" s="33"/>
      <c r="R559" s="33"/>
      <c r="S559" s="30">
        <f t="shared" si="140"/>
        <v>44355</v>
      </c>
      <c r="T559" s="215">
        <v>571</v>
      </c>
      <c r="U559" s="215">
        <v>7</v>
      </c>
      <c r="V559" s="215">
        <v>7520547</v>
      </c>
      <c r="W559" s="97"/>
      <c r="X559" s="6">
        <f t="shared" si="141"/>
        <v>17154.5</v>
      </c>
      <c r="Y559" s="6"/>
      <c r="Z559" s="11">
        <f t="shared" si="154"/>
        <v>445621</v>
      </c>
      <c r="AA559" s="11"/>
      <c r="AB559" s="11"/>
      <c r="AC559" s="11"/>
      <c r="AD559" s="11">
        <f t="shared" si="155"/>
        <v>6072</v>
      </c>
      <c r="AE559" s="11">
        <f t="shared" si="150"/>
        <v>571</v>
      </c>
      <c r="AF559" s="11">
        <f t="shared" si="151"/>
        <v>7</v>
      </c>
      <c r="AG559" s="11">
        <f t="shared" si="144"/>
        <v>545.14285714285711</v>
      </c>
      <c r="AH559" s="11">
        <f t="shared" si="145"/>
        <v>5.8571428571428568</v>
      </c>
      <c r="AI559" s="6">
        <f t="shared" si="146"/>
        <v>-177.1278870672686</v>
      </c>
      <c r="AJ559" s="6">
        <f t="shared" si="152"/>
        <v>9822.8721129327314</v>
      </c>
      <c r="AK559" s="6">
        <f t="shared" si="147"/>
        <v>8.519178629394446</v>
      </c>
      <c r="AL559" s="6">
        <f t="shared" si="153"/>
        <v>258.51917862939445</v>
      </c>
      <c r="AM559" s="12">
        <v>415769.0366000277</v>
      </c>
      <c r="AN559" s="6">
        <f t="shared" si="138"/>
        <v>415769.0366000277</v>
      </c>
      <c r="AO559" s="12">
        <v>6097.5308897835439</v>
      </c>
      <c r="AP559" s="6">
        <f t="shared" si="136"/>
        <v>6097.5308897835439</v>
      </c>
      <c r="AQ559" s="30">
        <f t="shared" si="148"/>
        <v>44355</v>
      </c>
      <c r="AR559" s="30">
        <f t="shared" si="139"/>
        <v>44355</v>
      </c>
      <c r="AS559" s="52">
        <v>44381</v>
      </c>
      <c r="AT559" s="30">
        <f t="shared" si="137"/>
        <v>44381</v>
      </c>
    </row>
    <row r="560" spans="1:46">
      <c r="A560">
        <f>Calcs!A610</f>
        <v>587</v>
      </c>
      <c r="B560" s="30">
        <f>Calcs!B610</f>
        <v>44356</v>
      </c>
      <c r="C560" s="6">
        <f>MAX(1,Calcs!AM610)</f>
        <v>10018.075163211275</v>
      </c>
      <c r="D560" s="6">
        <f>MAX(1,Calcs!BA610)</f>
        <v>452.49738843912826</v>
      </c>
      <c r="E560" s="6">
        <f>MAX(1,Calcs!BB610)</f>
        <v>954092.89765019144</v>
      </c>
      <c r="F560" s="6">
        <f>MAX(1,Calcs!AZ610)</f>
        <v>445897.59682030883</v>
      </c>
      <c r="G560" s="6">
        <f t="shared" si="142"/>
        <v>445897.59682030883</v>
      </c>
      <c r="H560" s="6">
        <f>MAX(1,Calcs!AP610)</f>
        <v>5.1526272934511974</v>
      </c>
      <c r="I560" s="6">
        <f>MAX(1,Calcs!AO610)</f>
        <v>6085.7603587157146</v>
      </c>
      <c r="J560" s="6">
        <f t="shared" si="143"/>
        <v>6085.7603587157146</v>
      </c>
      <c r="K560" s="6">
        <f>MAX(1,Calcs!BE610)</f>
        <v>3778137</v>
      </c>
      <c r="L560" s="6">
        <f>MAX(1,Calcs!BF610)</f>
        <v>2677482.0458909241</v>
      </c>
      <c r="M560" s="33">
        <f>Calcs!G610</f>
        <v>1.9</v>
      </c>
      <c r="N560" s="180">
        <f>Calcs!BI610</f>
        <v>0.51620887733084719</v>
      </c>
      <c r="O560" s="33">
        <f t="shared" si="149"/>
        <v>0.98079686692860957</v>
      </c>
      <c r="P560" s="33"/>
      <c r="Q560" s="33"/>
      <c r="R560" s="33"/>
      <c r="S560" s="30">
        <f t="shared" si="140"/>
        <v>44356</v>
      </c>
      <c r="T560" s="215">
        <v>504</v>
      </c>
      <c r="U560" s="215">
        <v>3</v>
      </c>
      <c r="V560" s="215">
        <v>7556274</v>
      </c>
      <c r="W560" s="97"/>
      <c r="X560" s="6">
        <f t="shared" si="141"/>
        <v>17863.5</v>
      </c>
      <c r="Y560" s="6"/>
      <c r="Z560" s="11">
        <f t="shared" si="154"/>
        <v>446125</v>
      </c>
      <c r="AA560" s="11"/>
      <c r="AB560" s="11"/>
      <c r="AC560" s="11"/>
      <c r="AD560" s="11">
        <f t="shared" si="155"/>
        <v>6075</v>
      </c>
      <c r="AE560" s="11">
        <f t="shared" si="150"/>
        <v>504</v>
      </c>
      <c r="AF560" s="11">
        <f t="shared" si="151"/>
        <v>3</v>
      </c>
      <c r="AG560" s="11">
        <f t="shared" si="144"/>
        <v>515</v>
      </c>
      <c r="AH560" s="11">
        <f t="shared" si="145"/>
        <v>5.5714285714285712</v>
      </c>
      <c r="AI560" s="6">
        <f t="shared" si="146"/>
        <v>-227.40317969117314</v>
      </c>
      <c r="AJ560" s="6">
        <f t="shared" si="152"/>
        <v>9772.5968203088269</v>
      </c>
      <c r="AK560" s="6">
        <f t="shared" si="147"/>
        <v>10.760358715714574</v>
      </c>
      <c r="AL560" s="6">
        <f t="shared" si="153"/>
        <v>260.76035871571457</v>
      </c>
      <c r="AM560" s="12">
        <v>415769.0366000277</v>
      </c>
      <c r="AN560" s="6">
        <f t="shared" si="138"/>
        <v>415769.0366000277</v>
      </c>
      <c r="AO560" s="12">
        <v>6097.5308897835439</v>
      </c>
      <c r="AP560" s="6">
        <f t="shared" si="136"/>
        <v>6097.5308897835439</v>
      </c>
      <c r="AQ560" s="30">
        <f t="shared" si="148"/>
        <v>44356</v>
      </c>
      <c r="AR560" s="30">
        <f t="shared" si="139"/>
        <v>44356</v>
      </c>
      <c r="AS560" s="52">
        <v>44381</v>
      </c>
      <c r="AT560" s="30">
        <f t="shared" si="137"/>
        <v>44381</v>
      </c>
    </row>
    <row r="561" spans="1:46">
      <c r="A561">
        <f>Calcs!A611</f>
        <v>588</v>
      </c>
      <c r="B561" s="30">
        <f>Calcs!B611</f>
        <v>44357</v>
      </c>
      <c r="C561" s="6">
        <f>MAX(1,Calcs!AM611)</f>
        <v>9970.5033058274275</v>
      </c>
      <c r="D561" s="6">
        <f>MAX(1,Calcs!BA611)</f>
        <v>455.78840182804771</v>
      </c>
      <c r="E561" s="6">
        <f>MAX(1,Calcs!BB611)</f>
        <v>955402.65618473233</v>
      </c>
      <c r="F561" s="6">
        <f>MAX(1,Calcs!AZ611)</f>
        <v>446351.15086148813</v>
      </c>
      <c r="G561" s="6">
        <f t="shared" si="142"/>
        <v>446351.15086148813</v>
      </c>
      <c r="H561" s="6">
        <f>MAX(1,Calcs!AP611)</f>
        <v>5.1378038694265342</v>
      </c>
      <c r="I561" s="6">
        <f>MAX(1,Calcs!AO611)</f>
        <v>6090.9481060235139</v>
      </c>
      <c r="J561" s="6">
        <f t="shared" si="143"/>
        <v>6090.9481060235139</v>
      </c>
      <c r="K561" s="6">
        <f>MAX(1,Calcs!BE611)</f>
        <v>3794723</v>
      </c>
      <c r="L561" s="6">
        <f>MAX(1,Calcs!BF611)</f>
        <v>2704376.4380796445</v>
      </c>
      <c r="M561" s="33">
        <f>Calcs!G611</f>
        <v>1.9</v>
      </c>
      <c r="N561" s="180">
        <f>Calcs!BI611</f>
        <v>0.51244562472573052</v>
      </c>
      <c r="O561" s="33">
        <f t="shared" si="149"/>
        <v>0.9736466869788879</v>
      </c>
      <c r="P561" s="33"/>
      <c r="Q561" s="33"/>
      <c r="R561" s="33"/>
      <c r="S561" s="30">
        <f t="shared" si="140"/>
        <v>44357</v>
      </c>
      <c r="T561" s="215">
        <v>521</v>
      </c>
      <c r="U561" s="215">
        <v>8</v>
      </c>
      <c r="V561" s="215">
        <v>7589446</v>
      </c>
      <c r="W561" s="97"/>
      <c r="X561" s="6">
        <f t="shared" si="141"/>
        <v>16586</v>
      </c>
      <c r="Y561" s="6"/>
      <c r="Z561" s="11">
        <f t="shared" si="154"/>
        <v>446646</v>
      </c>
      <c r="AA561" s="11"/>
      <c r="AB561" s="11"/>
      <c r="AC561" s="11"/>
      <c r="AD561" s="11">
        <f t="shared" si="155"/>
        <v>6083</v>
      </c>
      <c r="AE561" s="11">
        <f t="shared" si="150"/>
        <v>521</v>
      </c>
      <c r="AF561" s="11">
        <f t="shared" si="151"/>
        <v>8</v>
      </c>
      <c r="AG561" s="11">
        <f t="shared" si="144"/>
        <v>498.85714285714283</v>
      </c>
      <c r="AH561" s="11">
        <f t="shared" si="145"/>
        <v>5.7142857142857144</v>
      </c>
      <c r="AI561" s="6">
        <f t="shared" si="146"/>
        <v>-294.84913851186866</v>
      </c>
      <c r="AJ561" s="6">
        <f t="shared" si="152"/>
        <v>9705.1508614881313</v>
      </c>
      <c r="AK561" s="6">
        <f t="shared" si="147"/>
        <v>7.9481060235139012</v>
      </c>
      <c r="AL561" s="6">
        <f t="shared" si="153"/>
        <v>257.9481060235139</v>
      </c>
      <c r="AM561" s="12">
        <v>415856.99313507025</v>
      </c>
      <c r="AN561" s="6">
        <f t="shared" si="138"/>
        <v>415856.99313507025</v>
      </c>
      <c r="AO561" s="12">
        <v>6098.3364730016901</v>
      </c>
      <c r="AP561" s="6">
        <f t="shared" si="136"/>
        <v>6098.3364730016901</v>
      </c>
      <c r="AQ561" s="30">
        <f t="shared" si="148"/>
        <v>44357</v>
      </c>
      <c r="AR561" s="30">
        <f t="shared" si="139"/>
        <v>44357</v>
      </c>
      <c r="AS561" s="52">
        <v>44381</v>
      </c>
      <c r="AT561" s="30">
        <f t="shared" si="137"/>
        <v>44381</v>
      </c>
    </row>
    <row r="562" spans="1:46">
      <c r="A562">
        <f>Calcs!A612</f>
        <v>589</v>
      </c>
      <c r="B562" s="30">
        <f>Calcs!B612</f>
        <v>44358</v>
      </c>
      <c r="C562" s="6">
        <f>MAX(1,Calcs!AM612)</f>
        <v>9927.4910647614233</v>
      </c>
      <c r="D562" s="6">
        <f>MAX(1,Calcs!BA612)</f>
        <v>460.18415933187185</v>
      </c>
      <c r="E562" s="6">
        <f>MAX(1,Calcs!BB612)</f>
        <v>956702.13548937463</v>
      </c>
      <c r="F562" s="6">
        <f>MAX(1,Calcs!AZ612)</f>
        <v>446806.68983264925</v>
      </c>
      <c r="G562" s="6">
        <f t="shared" si="142"/>
        <v>446806.68983264925</v>
      </c>
      <c r="H562" s="6">
        <f>MAX(1,Calcs!AP612)</f>
        <v>5.1405688318465241</v>
      </c>
      <c r="I562" s="6">
        <f>MAX(1,Calcs!AO612)</f>
        <v>6096.0795715996092</v>
      </c>
      <c r="J562" s="6">
        <f t="shared" si="143"/>
        <v>6096.0795715996092</v>
      </c>
      <c r="K562" s="6">
        <f>MAX(1,Calcs!BE612)</f>
        <v>3812563.5</v>
      </c>
      <c r="L562" s="6">
        <f>MAX(1,Calcs!BF612)</f>
        <v>2735293.2502102051</v>
      </c>
      <c r="M562" s="33">
        <f>Calcs!G612</f>
        <v>1.9</v>
      </c>
      <c r="N562" s="180">
        <f>Calcs!BI612</f>
        <v>0.50814697582654922</v>
      </c>
      <c r="O562" s="33">
        <f t="shared" si="149"/>
        <v>0.96547925407044344</v>
      </c>
      <c r="P562" s="33"/>
      <c r="Q562" s="33"/>
      <c r="R562" s="33"/>
      <c r="S562" s="30">
        <f t="shared" si="140"/>
        <v>44358</v>
      </c>
      <c r="T562" s="215">
        <v>472</v>
      </c>
      <c r="U562" s="215">
        <v>9</v>
      </c>
      <c r="V562" s="215">
        <v>7625127</v>
      </c>
      <c r="W562" s="97"/>
      <c r="X562" s="6">
        <f t="shared" si="141"/>
        <v>17840.5</v>
      </c>
      <c r="Y562" s="6"/>
      <c r="Z562" s="11">
        <f t="shared" si="154"/>
        <v>447118</v>
      </c>
      <c r="AA562" s="11"/>
      <c r="AB562" s="11"/>
      <c r="AC562" s="11"/>
      <c r="AD562" s="11">
        <f t="shared" si="155"/>
        <v>6092</v>
      </c>
      <c r="AE562" s="11">
        <f t="shared" si="150"/>
        <v>472</v>
      </c>
      <c r="AF562" s="11">
        <f t="shared" si="151"/>
        <v>9</v>
      </c>
      <c r="AG562" s="11">
        <f t="shared" si="144"/>
        <v>491</v>
      </c>
      <c r="AH562" s="11">
        <f t="shared" si="145"/>
        <v>5.8571428571428568</v>
      </c>
      <c r="AI562" s="6">
        <f t="shared" si="146"/>
        <v>-311.31016735074809</v>
      </c>
      <c r="AJ562" s="6">
        <f t="shared" si="152"/>
        <v>9688.6898326492519</v>
      </c>
      <c r="AK562" s="6">
        <f t="shared" si="147"/>
        <v>4.0795715996091531</v>
      </c>
      <c r="AL562" s="6">
        <f t="shared" si="153"/>
        <v>254.07957159960915</v>
      </c>
      <c r="AM562" s="12">
        <v>415856.99313507025</v>
      </c>
      <c r="AN562" s="6">
        <f t="shared" si="138"/>
        <v>415856.99313507025</v>
      </c>
      <c r="AO562" s="12">
        <v>6098.3364730016901</v>
      </c>
      <c r="AP562" s="6">
        <f t="shared" si="136"/>
        <v>6098.3364730016901</v>
      </c>
      <c r="AQ562" s="30">
        <f t="shared" si="148"/>
        <v>44358</v>
      </c>
      <c r="AR562" s="30">
        <f t="shared" si="139"/>
        <v>44358</v>
      </c>
      <c r="AS562" s="52">
        <v>44381</v>
      </c>
      <c r="AT562" s="30">
        <f t="shared" si="137"/>
        <v>44381</v>
      </c>
    </row>
    <row r="563" spans="1:46">
      <c r="A563">
        <f>Calcs!A613</f>
        <v>590</v>
      </c>
      <c r="B563" s="30">
        <f>Calcs!B613</f>
        <v>44359</v>
      </c>
      <c r="C563" s="6">
        <f>MAX(1,Calcs!AM613)</f>
        <v>9889.431187930224</v>
      </c>
      <c r="D563" s="6">
        <f>MAX(1,Calcs!BA613)</f>
        <v>458.09068989259788</v>
      </c>
      <c r="E563" s="6">
        <f>MAX(1,Calcs!BB613)</f>
        <v>957991.06678817165</v>
      </c>
      <c r="F563" s="6">
        <f>MAX(1,Calcs!AZ613)</f>
        <v>447266.04612601385</v>
      </c>
      <c r="G563" s="6">
        <f t="shared" si="142"/>
        <v>447266.04612601385</v>
      </c>
      <c r="H563" s="6">
        <f>MAX(1,Calcs!AP613)</f>
        <v>5.168474100270422</v>
      </c>
      <c r="I563" s="6">
        <f>MAX(1,Calcs!AO613)</f>
        <v>6101.2141729700079</v>
      </c>
      <c r="J563" s="6">
        <f t="shared" si="143"/>
        <v>6101.2141729700079</v>
      </c>
      <c r="K563" s="6">
        <f>MAX(1,Calcs!BE613)</f>
        <v>3825260.5</v>
      </c>
      <c r="L563" s="6">
        <f>MAX(1,Calcs!BF613)</f>
        <v>2764978.8942970657</v>
      </c>
      <c r="M563" s="33">
        <f>Calcs!G613</f>
        <v>1.9</v>
      </c>
      <c r="N563" s="180">
        <f>Calcs!BI613</f>
        <v>0.50401401818478397</v>
      </c>
      <c r="O563" s="33">
        <f t="shared" si="149"/>
        <v>0.95762663455108954</v>
      </c>
      <c r="P563" s="33"/>
      <c r="Q563" s="33"/>
      <c r="R563" s="33"/>
      <c r="S563" s="30">
        <f t="shared" si="140"/>
        <v>44359</v>
      </c>
      <c r="T563" s="215">
        <v>264</v>
      </c>
      <c r="U563" s="215">
        <v>2</v>
      </c>
      <c r="V563" s="215">
        <v>7650521</v>
      </c>
      <c r="W563" s="97"/>
      <c r="X563" s="6">
        <f t="shared" si="141"/>
        <v>12697</v>
      </c>
      <c r="Y563" s="6"/>
      <c r="Z563" s="11">
        <f t="shared" si="154"/>
        <v>447382</v>
      </c>
      <c r="AA563" s="11"/>
      <c r="AB563" s="11"/>
      <c r="AC563" s="11"/>
      <c r="AD563" s="11">
        <f t="shared" si="155"/>
        <v>6094</v>
      </c>
      <c r="AE563" s="11">
        <f t="shared" si="150"/>
        <v>264</v>
      </c>
      <c r="AF563" s="11">
        <f t="shared" si="151"/>
        <v>2</v>
      </c>
      <c r="AG563" s="11">
        <f t="shared" si="144"/>
        <v>472.71428571428572</v>
      </c>
      <c r="AH563" s="11">
        <f t="shared" si="145"/>
        <v>5.4285714285714288</v>
      </c>
      <c r="AI563" s="6">
        <f t="shared" si="146"/>
        <v>-115.95387398614548</v>
      </c>
      <c r="AJ563" s="6">
        <f t="shared" si="152"/>
        <v>9884.0461260138545</v>
      </c>
      <c r="AK563" s="6">
        <f t="shared" si="147"/>
        <v>7.214172970007894</v>
      </c>
      <c r="AL563" s="6">
        <f t="shared" si="153"/>
        <v>257.21417297000789</v>
      </c>
      <c r="AM563" s="12">
        <v>415856.99313507025</v>
      </c>
      <c r="AN563" s="6">
        <f t="shared" si="138"/>
        <v>415856.99313507025</v>
      </c>
      <c r="AO563" s="12">
        <v>6098.3364730016901</v>
      </c>
      <c r="AP563" s="6">
        <f t="shared" si="136"/>
        <v>6098.3364730016901</v>
      </c>
      <c r="AQ563" s="30">
        <f t="shared" si="148"/>
        <v>44359</v>
      </c>
      <c r="AR563" s="30">
        <f t="shared" si="139"/>
        <v>44359</v>
      </c>
      <c r="AS563" s="52">
        <v>44381</v>
      </c>
      <c r="AT563" s="30">
        <f t="shared" si="137"/>
        <v>44381</v>
      </c>
    </row>
    <row r="564" spans="1:46">
      <c r="A564">
        <f>Calcs!A614</f>
        <v>591</v>
      </c>
      <c r="B564" s="30">
        <f>Calcs!B614</f>
        <v>44360</v>
      </c>
      <c r="C564" s="6">
        <f>MAX(1,Calcs!AM614)</f>
        <v>9842.4107459409825</v>
      </c>
      <c r="D564" s="6">
        <f>MAX(1,Calcs!BA614)</f>
        <v>456.37005683815471</v>
      </c>
      <c r="E564" s="6">
        <f>MAX(1,Calcs!BB614)</f>
        <v>959270.16929217556</v>
      </c>
      <c r="F564" s="6">
        <f>MAX(1,Calcs!AZ614)</f>
        <v>447720.14887583244</v>
      </c>
      <c r="G564" s="6">
        <f t="shared" si="142"/>
        <v>447720.14887583244</v>
      </c>
      <c r="H564" s="6">
        <f>MAX(1,Calcs!AP614)</f>
        <v>5.2231591516501794</v>
      </c>
      <c r="I564" s="6">
        <f>MAX(1,Calcs!AO614)</f>
        <v>6106.3769731329494</v>
      </c>
      <c r="J564" s="6">
        <f t="shared" si="143"/>
        <v>6106.3769731329494</v>
      </c>
      <c r="K564" s="6">
        <f>MAX(1,Calcs!BE614)</f>
        <v>3829895</v>
      </c>
      <c r="L564" s="6">
        <f>MAX(1,Calcs!BF614)</f>
        <v>2776327.6954474491</v>
      </c>
      <c r="M564" s="33">
        <f>Calcs!G614</f>
        <v>1.9</v>
      </c>
      <c r="N564" s="180">
        <f>Calcs!BI614</f>
        <v>0.50232927295542318</v>
      </c>
      <c r="O564" s="33">
        <f t="shared" si="149"/>
        <v>0.95442561861530395</v>
      </c>
      <c r="P564" s="33"/>
      <c r="Q564" s="33"/>
      <c r="R564" s="33"/>
      <c r="S564" s="30">
        <f t="shared" si="140"/>
        <v>44360</v>
      </c>
      <c r="T564" s="215">
        <v>264</v>
      </c>
      <c r="U564" s="215">
        <v>7</v>
      </c>
      <c r="V564" s="215">
        <v>7659790</v>
      </c>
      <c r="W564" s="97"/>
      <c r="X564" s="6">
        <f t="shared" si="141"/>
        <v>4634.5</v>
      </c>
      <c r="Y564" s="6"/>
      <c r="Z564" s="11">
        <f t="shared" si="154"/>
        <v>447646</v>
      </c>
      <c r="AA564" s="11"/>
      <c r="AB564" s="11"/>
      <c r="AC564" s="11"/>
      <c r="AD564" s="11">
        <f t="shared" si="155"/>
        <v>6101</v>
      </c>
      <c r="AE564" s="11">
        <f t="shared" si="150"/>
        <v>264</v>
      </c>
      <c r="AF564" s="11">
        <f t="shared" si="151"/>
        <v>7</v>
      </c>
      <c r="AG564" s="11">
        <f t="shared" si="144"/>
        <v>462.42857142857144</v>
      </c>
      <c r="AH564" s="11">
        <f t="shared" si="145"/>
        <v>5.8571428571428568</v>
      </c>
      <c r="AI564" s="6">
        <f t="shared" si="146"/>
        <v>74.148875832441263</v>
      </c>
      <c r="AJ564" s="6">
        <f t="shared" si="152"/>
        <v>10074.148875832441</v>
      </c>
      <c r="AK564" s="6">
        <f t="shared" si="147"/>
        <v>5.3769731329493879</v>
      </c>
      <c r="AL564" s="6">
        <f t="shared" si="153"/>
        <v>255.37697313294939</v>
      </c>
      <c r="AM564" s="12">
        <v>415856.99313507025</v>
      </c>
      <c r="AN564" s="6">
        <f t="shared" si="138"/>
        <v>415856.99313507025</v>
      </c>
      <c r="AO564" s="12">
        <v>6098.3364730016901</v>
      </c>
      <c r="AP564" s="6">
        <f t="shared" si="136"/>
        <v>6098.3364730016901</v>
      </c>
      <c r="AQ564" s="30">
        <f t="shared" si="148"/>
        <v>44360</v>
      </c>
      <c r="AR564" s="30">
        <f t="shared" si="139"/>
        <v>44360</v>
      </c>
      <c r="AS564" s="52">
        <v>44381</v>
      </c>
      <c r="AT564" s="30">
        <f t="shared" si="137"/>
        <v>44381</v>
      </c>
    </row>
    <row r="565" spans="1:46">
      <c r="A565">
        <f>Calcs!A615</f>
        <v>592</v>
      </c>
      <c r="B565" s="30">
        <f>Calcs!B615</f>
        <v>44361</v>
      </c>
      <c r="C565" s="6">
        <f>MAX(1,Calcs!AM615)</f>
        <v>9782.1413379506448</v>
      </c>
      <c r="D565" s="6">
        <f>MAX(1,Calcs!BA615)</f>
        <v>455.14617816110177</v>
      </c>
      <c r="E565" s="6">
        <f>MAX(1,Calcs!BB615)</f>
        <v>960541.50822204817</v>
      </c>
      <c r="F565" s="6">
        <f>MAX(1,Calcs!AZ615)</f>
        <v>448171.04268481134</v>
      </c>
      <c r="G565" s="6">
        <f t="shared" si="142"/>
        <v>448171.04268481134</v>
      </c>
      <c r="H565" s="6">
        <f>MAX(1,Calcs!AP615)</f>
        <v>5.1974376206775821</v>
      </c>
      <c r="I565" s="6">
        <f>MAX(1,Calcs!AO615)</f>
        <v>6111.5905180401232</v>
      </c>
      <c r="J565" s="6">
        <f t="shared" si="143"/>
        <v>6111.5905180401232</v>
      </c>
      <c r="K565" s="6">
        <f>MAX(1,Calcs!BE615)</f>
        <v>3841776</v>
      </c>
      <c r="L565" s="6">
        <f>MAX(1,Calcs!BF615)</f>
        <v>2796567.2510592113</v>
      </c>
      <c r="M565" s="33">
        <f>Calcs!G615</f>
        <v>1.9</v>
      </c>
      <c r="N565" s="180">
        <f>Calcs!BI615</f>
        <v>0.49945916408134422</v>
      </c>
      <c r="O565" s="33">
        <f t="shared" si="149"/>
        <v>0.94897241175455394</v>
      </c>
      <c r="P565" s="33"/>
      <c r="Q565" s="33"/>
      <c r="R565" s="33"/>
      <c r="S565" s="30">
        <f t="shared" si="140"/>
        <v>44361</v>
      </c>
      <c r="T565" s="215">
        <v>558</v>
      </c>
      <c r="U565" s="215">
        <v>8</v>
      </c>
      <c r="V565" s="215">
        <v>7683552</v>
      </c>
      <c r="W565" s="97"/>
      <c r="X565" s="6">
        <f t="shared" si="141"/>
        <v>11881</v>
      </c>
      <c r="Y565" s="6"/>
      <c r="Z565" s="11">
        <f t="shared" si="154"/>
        <v>448204</v>
      </c>
      <c r="AA565" s="11"/>
      <c r="AB565" s="11"/>
      <c r="AC565" s="11"/>
      <c r="AD565" s="11">
        <f t="shared" si="155"/>
        <v>6109</v>
      </c>
      <c r="AE565" s="11">
        <f t="shared" si="150"/>
        <v>558</v>
      </c>
      <c r="AF565" s="11">
        <f t="shared" si="151"/>
        <v>8</v>
      </c>
      <c r="AG565" s="11">
        <f t="shared" si="144"/>
        <v>450.57142857142856</v>
      </c>
      <c r="AH565" s="11">
        <f t="shared" si="145"/>
        <v>6.2857142857142856</v>
      </c>
      <c r="AI565" s="6">
        <f t="shared" si="146"/>
        <v>-32.957315188657958</v>
      </c>
      <c r="AJ565" s="6">
        <f t="shared" si="152"/>
        <v>9967.042684811342</v>
      </c>
      <c r="AK565" s="6">
        <f t="shared" si="147"/>
        <v>2.5905180401232428</v>
      </c>
      <c r="AL565" s="6">
        <f t="shared" si="153"/>
        <v>252.59051804012324</v>
      </c>
      <c r="AM565" s="12">
        <v>415856.99313507025</v>
      </c>
      <c r="AN565" s="6">
        <f t="shared" si="138"/>
        <v>415856.99313507025</v>
      </c>
      <c r="AO565" s="12">
        <v>6098.3364730016901</v>
      </c>
      <c r="AP565" s="6">
        <f t="shared" si="136"/>
        <v>6098.3364730016901</v>
      </c>
      <c r="AQ565" s="30">
        <f t="shared" si="148"/>
        <v>44361</v>
      </c>
      <c r="AR565" s="30">
        <f t="shared" si="139"/>
        <v>44361</v>
      </c>
      <c r="AS565" s="52">
        <v>44381</v>
      </c>
      <c r="AT565" s="30">
        <f t="shared" si="137"/>
        <v>44381</v>
      </c>
    </row>
    <row r="566" spans="1:46">
      <c r="A566">
        <f>Calcs!A616</f>
        <v>593</v>
      </c>
      <c r="B566" s="30">
        <f>Calcs!B616</f>
        <v>44362</v>
      </c>
      <c r="C566" s="6">
        <f>MAX(1,Calcs!AM616)</f>
        <v>9699.4639399036023</v>
      </c>
      <c r="D566" s="6">
        <f>MAX(1,Calcs!BA616)</f>
        <v>453.58390037700468</v>
      </c>
      <c r="E566" s="6">
        <f>MAX(1,Calcs!BB616)</f>
        <v>961801.28536342143</v>
      </c>
      <c r="F566" s="6">
        <f>MAX(1,Calcs!AZ616)</f>
        <v>448618.95941557176</v>
      </c>
      <c r="G566" s="6">
        <f t="shared" si="142"/>
        <v>448618.95941557176</v>
      </c>
      <c r="H566" s="6">
        <f>MAX(1,Calcs!AP616)</f>
        <v>5.1743745101947365</v>
      </c>
      <c r="I566" s="6">
        <f>MAX(1,Calcs!AO616)</f>
        <v>6116.7398002007576</v>
      </c>
      <c r="J566" s="6">
        <f t="shared" si="143"/>
        <v>6116.7398002007576</v>
      </c>
      <c r="K566" s="6">
        <f>MAX(1,Calcs!BE616)</f>
        <v>3855170</v>
      </c>
      <c r="L566" s="6">
        <f>MAX(1,Calcs!BF616)</f>
        <v>2823985.3058891417</v>
      </c>
      <c r="M566" s="33">
        <f>Calcs!G616</f>
        <v>1.9</v>
      </c>
      <c r="N566" s="180">
        <f>Calcs!BI616</f>
        <v>0.4956326753145075</v>
      </c>
      <c r="O566" s="33">
        <f t="shared" si="149"/>
        <v>0.9417020830975642</v>
      </c>
      <c r="P566" s="33"/>
      <c r="Q566" s="33"/>
      <c r="R566" s="33"/>
      <c r="S566" s="30">
        <f t="shared" si="140"/>
        <v>44362</v>
      </c>
      <c r="T566" s="215">
        <v>473</v>
      </c>
      <c r="U566" s="215">
        <v>6</v>
      </c>
      <c r="V566" s="215">
        <v>7710340</v>
      </c>
      <c r="W566" s="97"/>
      <c r="X566" s="6">
        <f t="shared" si="141"/>
        <v>13394</v>
      </c>
      <c r="Y566" s="6"/>
      <c r="Z566" s="11">
        <f t="shared" si="154"/>
        <v>448677</v>
      </c>
      <c r="AA566" s="11"/>
      <c r="AB566" s="11"/>
      <c r="AC566" s="11"/>
      <c r="AD566" s="11">
        <f t="shared" si="155"/>
        <v>6115</v>
      </c>
      <c r="AE566" s="11">
        <f t="shared" si="150"/>
        <v>473</v>
      </c>
      <c r="AF566" s="11">
        <f t="shared" si="151"/>
        <v>6</v>
      </c>
      <c r="AG566" s="11">
        <f t="shared" si="144"/>
        <v>436.57142857142856</v>
      </c>
      <c r="AH566" s="11">
        <f t="shared" si="145"/>
        <v>6.1428571428571432</v>
      </c>
      <c r="AI566" s="6">
        <f t="shared" si="146"/>
        <v>-58.040584428235888</v>
      </c>
      <c r="AJ566" s="6">
        <f t="shared" si="152"/>
        <v>9941.9594155717641</v>
      </c>
      <c r="AK566" s="6">
        <f t="shared" si="147"/>
        <v>1.7398002007575997</v>
      </c>
      <c r="AL566" s="6">
        <f t="shared" si="153"/>
        <v>251.7398002007576</v>
      </c>
      <c r="AM566" s="12">
        <v>415856.99313507025</v>
      </c>
      <c r="AN566" s="6">
        <f t="shared" si="138"/>
        <v>415856.99313507025</v>
      </c>
      <c r="AO566" s="12">
        <v>6098.3364730016901</v>
      </c>
      <c r="AP566" s="6">
        <f t="shared" si="136"/>
        <v>6098.3364730016901</v>
      </c>
      <c r="AQ566" s="30">
        <f t="shared" si="148"/>
        <v>44362</v>
      </c>
      <c r="AR566" s="30">
        <f t="shared" si="139"/>
        <v>44362</v>
      </c>
      <c r="AS566" s="52">
        <v>44381</v>
      </c>
      <c r="AT566" s="30">
        <f t="shared" si="137"/>
        <v>44381</v>
      </c>
    </row>
    <row r="567" spans="1:46">
      <c r="A567">
        <f>Calcs!A617</f>
        <v>594</v>
      </c>
      <c r="B567" s="30">
        <f>Calcs!B617</f>
        <v>44363</v>
      </c>
      <c r="C567" s="6">
        <f>MAX(1,Calcs!AM617)</f>
        <v>9618.1778319944297</v>
      </c>
      <c r="D567" s="6">
        <f>MAX(1,Calcs!BA617)</f>
        <v>452.21550015675268</v>
      </c>
      <c r="E567" s="6">
        <f>MAX(1,Calcs!BB617)</f>
        <v>963044.93312435364</v>
      </c>
      <c r="F567" s="6">
        <f>MAX(1,Calcs!AZ617)</f>
        <v>449063.1053214061</v>
      </c>
      <c r="G567" s="6">
        <f t="shared" si="142"/>
        <v>449063.1053214061</v>
      </c>
      <c r="H567" s="6">
        <f>MAX(1,Calcs!AP617)</f>
        <v>5.1553571099646955</v>
      </c>
      <c r="I567" s="6">
        <f>MAX(1,Calcs!AO617)</f>
        <v>6121.8478584854674</v>
      </c>
      <c r="J567" s="6">
        <f t="shared" si="143"/>
        <v>6121.8478584854674</v>
      </c>
      <c r="K567" s="6">
        <f>MAX(1,Calcs!BE617)</f>
        <v>3867938</v>
      </c>
      <c r="L567" s="6">
        <f>MAX(1,Calcs!BF617)</f>
        <v>2851799.0099788401</v>
      </c>
      <c r="M567" s="33">
        <f>Calcs!G617</f>
        <v>1.9</v>
      </c>
      <c r="N567" s="180">
        <f>Calcs!BI617</f>
        <v>0.49175553459508786</v>
      </c>
      <c r="O567" s="33">
        <f t="shared" si="149"/>
        <v>0.93433551573066687</v>
      </c>
      <c r="P567" s="33"/>
      <c r="Q567" s="33"/>
      <c r="R567" s="33"/>
      <c r="S567" s="30">
        <f t="shared" si="140"/>
        <v>44363</v>
      </c>
      <c r="T567" s="215">
        <v>443</v>
      </c>
      <c r="U567" s="215">
        <v>1</v>
      </c>
      <c r="V567" s="215">
        <v>7735876</v>
      </c>
      <c r="W567" s="97"/>
      <c r="X567" s="6">
        <f t="shared" si="141"/>
        <v>12768</v>
      </c>
      <c r="Y567" s="6"/>
      <c r="Z567" s="11">
        <f t="shared" si="154"/>
        <v>449120</v>
      </c>
      <c r="AA567" s="11"/>
      <c r="AB567" s="11"/>
      <c r="AC567" s="11"/>
      <c r="AD567" s="11">
        <f t="shared" si="155"/>
        <v>6116</v>
      </c>
      <c r="AE567" s="11">
        <f t="shared" si="150"/>
        <v>443</v>
      </c>
      <c r="AF567" s="11">
        <f t="shared" si="151"/>
        <v>1</v>
      </c>
      <c r="AG567" s="11">
        <f t="shared" si="144"/>
        <v>427.85714285714283</v>
      </c>
      <c r="AH567" s="11">
        <f t="shared" si="145"/>
        <v>5.8571428571428568</v>
      </c>
      <c r="AI567" s="6">
        <f t="shared" si="146"/>
        <v>-56.894678593904246</v>
      </c>
      <c r="AJ567" s="6">
        <f t="shared" si="152"/>
        <v>9943.1053214060958</v>
      </c>
      <c r="AK567" s="6">
        <f t="shared" si="147"/>
        <v>5.8478584854674409</v>
      </c>
      <c r="AL567" s="6">
        <f t="shared" si="153"/>
        <v>255.84785848546744</v>
      </c>
      <c r="AM567" s="12">
        <v>415856.99313507025</v>
      </c>
      <c r="AN567" s="6">
        <f t="shared" si="138"/>
        <v>415856.99313507025</v>
      </c>
      <c r="AO567" s="12">
        <v>6098.3364730016901</v>
      </c>
      <c r="AP567" s="6">
        <f t="shared" si="136"/>
        <v>6098.3364730016901</v>
      </c>
      <c r="AQ567" s="30">
        <f t="shared" si="148"/>
        <v>44363</v>
      </c>
      <c r="AR567" s="30">
        <f t="shared" si="139"/>
        <v>44363</v>
      </c>
      <c r="AS567" s="52">
        <v>44381</v>
      </c>
      <c r="AT567" s="30">
        <f t="shared" si="137"/>
        <v>44381</v>
      </c>
    </row>
    <row r="568" spans="1:46">
      <c r="A568">
        <f>Calcs!A618</f>
        <v>595</v>
      </c>
      <c r="B568" s="30">
        <f>Calcs!B618</f>
        <v>44364</v>
      </c>
      <c r="C568" s="6">
        <f>MAX(1,Calcs!AM618)</f>
        <v>9532.6528674914116</v>
      </c>
      <c r="D568" s="6">
        <f>MAX(1,Calcs!BA618)</f>
        <v>450.38592371831015</v>
      </c>
      <c r="E568" s="6">
        <f>MAX(1,Calcs!BB618)</f>
        <v>964272.47249362897</v>
      </c>
      <c r="F568" s="6">
        <f>MAX(1,Calcs!AZ618)</f>
        <v>449503.8523275163</v>
      </c>
      <c r="G568" s="6">
        <f t="shared" si="142"/>
        <v>449503.8523275163</v>
      </c>
      <c r="H568" s="6">
        <f>MAX(1,Calcs!AP618)</f>
        <v>5.1382459642940637</v>
      </c>
      <c r="I568" s="6">
        <f>MAX(1,Calcs!AO618)</f>
        <v>6126.9158277735723</v>
      </c>
      <c r="J568" s="6">
        <f t="shared" si="143"/>
        <v>6126.9158277735723</v>
      </c>
      <c r="K568" s="6">
        <f>MAX(1,Calcs!BE618)</f>
        <v>3879058</v>
      </c>
      <c r="L568" s="6">
        <f>MAX(1,Calcs!BF618)</f>
        <v>2878198.2050495236</v>
      </c>
      <c r="M568" s="33">
        <f>Calcs!G618</f>
        <v>1.9</v>
      </c>
      <c r="N568" s="180">
        <f>Calcs!BI618</f>
        <v>0.488069290922726</v>
      </c>
      <c r="O568" s="33">
        <f t="shared" si="149"/>
        <v>0.9273316527531793</v>
      </c>
      <c r="P568" s="33"/>
      <c r="Q568" s="33"/>
      <c r="R568" s="33"/>
      <c r="S568" s="30">
        <f t="shared" si="140"/>
        <v>44364</v>
      </c>
      <c r="T568" s="215">
        <v>434</v>
      </c>
      <c r="U568" s="215">
        <v>6</v>
      </c>
      <c r="V568" s="215">
        <v>7758116</v>
      </c>
      <c r="W568" s="97"/>
      <c r="X568" s="6">
        <f t="shared" si="141"/>
        <v>11120</v>
      </c>
      <c r="Y568" s="6"/>
      <c r="Z568" s="11">
        <f t="shared" si="154"/>
        <v>449554</v>
      </c>
      <c r="AA568" s="11"/>
      <c r="AB568" s="11"/>
      <c r="AC568" s="11"/>
      <c r="AD568" s="11">
        <f t="shared" si="155"/>
        <v>6122</v>
      </c>
      <c r="AE568" s="11">
        <f t="shared" si="150"/>
        <v>434</v>
      </c>
      <c r="AF568" s="11">
        <f t="shared" si="151"/>
        <v>6</v>
      </c>
      <c r="AG568" s="11">
        <f t="shared" si="144"/>
        <v>415.42857142857144</v>
      </c>
      <c r="AH568" s="11">
        <f t="shared" si="145"/>
        <v>5.5714285714285712</v>
      </c>
      <c r="AI568" s="6">
        <f t="shared" si="146"/>
        <v>-50.147672483697534</v>
      </c>
      <c r="AJ568" s="6">
        <f t="shared" si="152"/>
        <v>9949.8523275163025</v>
      </c>
      <c r="AK568" s="6">
        <f t="shared" si="147"/>
        <v>4.9158277735723459</v>
      </c>
      <c r="AL568" s="6">
        <f t="shared" si="153"/>
        <v>254.91582777357235</v>
      </c>
      <c r="AM568" s="12">
        <v>415911.32410452625</v>
      </c>
      <c r="AN568" s="6">
        <f t="shared" si="138"/>
        <v>415911.32410452625</v>
      </c>
      <c r="AO568" s="12">
        <v>6098.8340837499545</v>
      </c>
      <c r="AP568" s="6">
        <f t="shared" si="136"/>
        <v>6098.8340837499545</v>
      </c>
      <c r="AQ568" s="30">
        <f t="shared" si="148"/>
        <v>44364</v>
      </c>
      <c r="AR568" s="30">
        <f t="shared" ref="AR568:AR631" si="156">IF(D568&lt;$AP$1,AR567,S568)</f>
        <v>44364</v>
      </c>
      <c r="AS568" s="52">
        <v>44381</v>
      </c>
      <c r="AT568" s="30">
        <f t="shared" si="137"/>
        <v>44381</v>
      </c>
    </row>
    <row r="569" spans="1:46">
      <c r="A569">
        <f>Calcs!A619</f>
        <v>596</v>
      </c>
      <c r="B569" s="30">
        <f>Calcs!B619</f>
        <v>44365</v>
      </c>
      <c r="C569" s="6">
        <f>MAX(1,Calcs!AM619)</f>
        <v>9442.1692966584742</v>
      </c>
      <c r="D569" s="6">
        <f>MAX(1,Calcs!BA619)</f>
        <v>447.88263653395865</v>
      </c>
      <c r="E569" s="6">
        <f>MAX(1,Calcs!BB619)</f>
        <v>965483.49628656474</v>
      </c>
      <c r="F569" s="6">
        <f>MAX(1,Calcs!AZ619)</f>
        <v>449941.86828838696</v>
      </c>
      <c r="G569" s="6">
        <f t="shared" si="142"/>
        <v>449941.86828838696</v>
      </c>
      <c r="H569" s="6">
        <f>MAX(1,Calcs!AP619)</f>
        <v>5.1232983198959641</v>
      </c>
      <c r="I569" s="6">
        <f>MAX(1,Calcs!AO619)</f>
        <v>6131.9426598388809</v>
      </c>
      <c r="J569" s="6">
        <f t="shared" si="143"/>
        <v>6131.9426598388809</v>
      </c>
      <c r="K569" s="6">
        <f>MAX(1,Calcs!BE619)</f>
        <v>3891694.5</v>
      </c>
      <c r="L569" s="6">
        <f>MAX(1,Calcs!BF619)</f>
        <v>2905787.4306389322</v>
      </c>
      <c r="M569" s="33">
        <f>Calcs!G619</f>
        <v>1.9</v>
      </c>
      <c r="N569" s="180">
        <f>Calcs!BI619</f>
        <v>0.48422644291424327</v>
      </c>
      <c r="O569" s="33">
        <f t="shared" si="149"/>
        <v>0.92003024153706214</v>
      </c>
      <c r="P569" s="33"/>
      <c r="Q569" s="33"/>
      <c r="R569" s="33"/>
      <c r="S569" s="30">
        <f t="shared" si="140"/>
        <v>44365</v>
      </c>
      <c r="T569" s="215">
        <v>389</v>
      </c>
      <c r="U569" s="215">
        <v>4</v>
      </c>
      <c r="V569" s="215">
        <v>7783389</v>
      </c>
      <c r="W569" s="97"/>
      <c r="X569" s="6">
        <f t="shared" si="141"/>
        <v>12636.5</v>
      </c>
      <c r="Y569" s="6"/>
      <c r="Z569" s="11">
        <f t="shared" si="154"/>
        <v>449943</v>
      </c>
      <c r="AA569" s="11"/>
      <c r="AB569" s="11"/>
      <c r="AC569" s="11"/>
      <c r="AD569" s="11">
        <f t="shared" si="155"/>
        <v>6126</v>
      </c>
      <c r="AE569" s="11">
        <f t="shared" si="150"/>
        <v>389</v>
      </c>
      <c r="AF569" s="11">
        <f t="shared" si="151"/>
        <v>4</v>
      </c>
      <c r="AG569" s="11">
        <f t="shared" si="144"/>
        <v>403.57142857142856</v>
      </c>
      <c r="AH569" s="11">
        <f t="shared" si="145"/>
        <v>4.8571428571428568</v>
      </c>
      <c r="AI569" s="6">
        <f t="shared" si="146"/>
        <v>-1.1317116130376235</v>
      </c>
      <c r="AJ569" s="6">
        <f t="shared" si="152"/>
        <v>9998.8682883869624</v>
      </c>
      <c r="AK569" s="6">
        <f t="shared" si="147"/>
        <v>5.9426598388808998</v>
      </c>
      <c r="AL569" s="6">
        <f t="shared" si="153"/>
        <v>255.9426598388809</v>
      </c>
      <c r="AM569" s="12">
        <v>415911.32410452625</v>
      </c>
      <c r="AN569" s="6">
        <f t="shared" si="138"/>
        <v>415911.32410452625</v>
      </c>
      <c r="AO569" s="12">
        <v>6098.8340837499545</v>
      </c>
      <c r="AP569" s="6">
        <f t="shared" si="136"/>
        <v>6098.8340837499545</v>
      </c>
      <c r="AQ569" s="30">
        <f t="shared" si="148"/>
        <v>44365</v>
      </c>
      <c r="AR569" s="30">
        <f t="shared" si="156"/>
        <v>44365</v>
      </c>
      <c r="AS569" s="52">
        <v>44381</v>
      </c>
      <c r="AT569" s="30">
        <f t="shared" si="137"/>
        <v>44381</v>
      </c>
    </row>
    <row r="570" spans="1:46">
      <c r="A570">
        <f>Calcs!A620</f>
        <v>597</v>
      </c>
      <c r="B570" s="30">
        <f>Calcs!B620</f>
        <v>44366</v>
      </c>
      <c r="C570" s="6">
        <f>MAX(1,Calcs!AM620)</f>
        <v>9346.008642826886</v>
      </c>
      <c r="D570" s="6">
        <f>MAX(1,Calcs!BA620)</f>
        <v>444.26931411195045</v>
      </c>
      <c r="E570" s="6">
        <f>MAX(1,Calcs!BB620)</f>
        <v>966677.01797454746</v>
      </c>
      <c r="F570" s="6">
        <f>MAX(1,Calcs!AZ620)</f>
        <v>450375.93132479751</v>
      </c>
      <c r="G570" s="6">
        <f t="shared" si="142"/>
        <v>450375.93132479751</v>
      </c>
      <c r="H570" s="6">
        <f>MAX(1,Calcs!AP620)</f>
        <v>5.1024266620697745</v>
      </c>
      <c r="I570" s="6">
        <f>MAX(1,Calcs!AO620)</f>
        <v>6136.9311596044963</v>
      </c>
      <c r="J570" s="6">
        <f t="shared" si="143"/>
        <v>6136.9311596044963</v>
      </c>
      <c r="K570" s="6">
        <f>MAX(1,Calcs!BE620)</f>
        <v>3898606.5</v>
      </c>
      <c r="L570" s="6">
        <f>MAX(1,Calcs!BF620)</f>
        <v>2930213.7211788157</v>
      </c>
      <c r="M570" s="33">
        <f>Calcs!G620</f>
        <v>1.9</v>
      </c>
      <c r="N570" s="180">
        <f>Calcs!BI620</f>
        <v>0.48080799285330122</v>
      </c>
      <c r="O570" s="33">
        <f t="shared" si="149"/>
        <v>0.91353518642127229</v>
      </c>
      <c r="P570" s="33"/>
      <c r="Q570" s="33"/>
      <c r="R570" s="33"/>
      <c r="S570" s="30">
        <f t="shared" si="140"/>
        <v>44366</v>
      </c>
      <c r="T570" s="215">
        <v>302</v>
      </c>
      <c r="U570" s="215">
        <v>1</v>
      </c>
      <c r="V570" s="215">
        <v>7797213</v>
      </c>
      <c r="W570" s="97"/>
      <c r="X570" s="6">
        <f t="shared" si="141"/>
        <v>6912</v>
      </c>
      <c r="Y570" s="6"/>
      <c r="Z570" s="11">
        <f t="shared" si="154"/>
        <v>450245</v>
      </c>
      <c r="AA570" s="11"/>
      <c r="AB570" s="11"/>
      <c r="AC570" s="11"/>
      <c r="AD570" s="11">
        <f t="shared" si="155"/>
        <v>6127</v>
      </c>
      <c r="AE570" s="11">
        <f t="shared" si="150"/>
        <v>302</v>
      </c>
      <c r="AF570" s="11">
        <f t="shared" si="151"/>
        <v>1</v>
      </c>
      <c r="AG570" s="11">
        <f t="shared" si="144"/>
        <v>409</v>
      </c>
      <c r="AH570" s="11">
        <f t="shared" si="145"/>
        <v>4.7142857142857144</v>
      </c>
      <c r="AI570" s="6">
        <f t="shared" si="146"/>
        <v>130.93132479750784</v>
      </c>
      <c r="AJ570" s="6">
        <f t="shared" si="152"/>
        <v>10130.931324797508</v>
      </c>
      <c r="AK570" s="6">
        <f t="shared" si="147"/>
        <v>9.9311596044963153</v>
      </c>
      <c r="AL570" s="6">
        <f t="shared" si="153"/>
        <v>259.93115960449632</v>
      </c>
      <c r="AM570" s="12">
        <v>415911.32410452625</v>
      </c>
      <c r="AN570" s="6">
        <f t="shared" si="138"/>
        <v>415911.32410452625</v>
      </c>
      <c r="AO570" s="12">
        <v>6098.8340837499545</v>
      </c>
      <c r="AP570" s="6">
        <f t="shared" si="136"/>
        <v>6098.8340837499545</v>
      </c>
      <c r="AQ570" s="30">
        <f t="shared" si="148"/>
        <v>44366</v>
      </c>
      <c r="AR570" s="30">
        <f t="shared" si="156"/>
        <v>44366</v>
      </c>
      <c r="AS570" s="52">
        <v>44381</v>
      </c>
      <c r="AT570" s="30">
        <f t="shared" si="137"/>
        <v>44381</v>
      </c>
    </row>
    <row r="571" spans="1:46">
      <c r="A571">
        <f>Calcs!A621</f>
        <v>598</v>
      </c>
      <c r="B571" s="30">
        <f>Calcs!B621</f>
        <v>44367</v>
      </c>
      <c r="C571" s="6">
        <f>MAX(1,Calcs!AM621)</f>
        <v>9243.1580155002357</v>
      </c>
      <c r="D571" s="6">
        <f>MAX(1,Calcs!BA621)</f>
        <v>440.63545607992484</v>
      </c>
      <c r="E571" s="6">
        <f>MAX(1,Calcs!BB621)</f>
        <v>967852.78383138869</v>
      </c>
      <c r="F571" s="6">
        <f>MAX(1,Calcs!AZ621)</f>
        <v>450804.59706839191</v>
      </c>
      <c r="G571" s="6">
        <f t="shared" si="142"/>
        <v>450804.59706839191</v>
      </c>
      <c r="H571" s="6">
        <f>MAX(1,Calcs!AP621)</f>
        <v>5.0732011854357291</v>
      </c>
      <c r="I571" s="6">
        <f>MAX(1,Calcs!AO621)</f>
        <v>6141.8893814309995</v>
      </c>
      <c r="J571" s="6">
        <f t="shared" si="143"/>
        <v>6141.8893814309995</v>
      </c>
      <c r="K571" s="6">
        <f>MAX(1,Calcs!BE621)</f>
        <v>3901508</v>
      </c>
      <c r="L571" s="6">
        <f>MAX(1,Calcs!BF621)</f>
        <v>2936939.3710020268</v>
      </c>
      <c r="M571" s="33">
        <f>Calcs!G621</f>
        <v>1.9</v>
      </c>
      <c r="N571" s="180">
        <f>Calcs!BI621</f>
        <v>0.47975392542758155</v>
      </c>
      <c r="O571" s="33">
        <f t="shared" si="149"/>
        <v>0.91153245831240493</v>
      </c>
      <c r="P571" s="33"/>
      <c r="Q571" s="33"/>
      <c r="R571" s="33"/>
      <c r="S571" s="30">
        <f t="shared" si="140"/>
        <v>44367</v>
      </c>
      <c r="T571" s="215">
        <v>260</v>
      </c>
      <c r="U571" s="215">
        <v>5</v>
      </c>
      <c r="V571" s="215">
        <v>7803016</v>
      </c>
      <c r="W571" s="97"/>
      <c r="X571" s="6">
        <f t="shared" si="141"/>
        <v>2901.5</v>
      </c>
      <c r="Y571" s="6"/>
      <c r="Z571" s="11">
        <f t="shared" si="154"/>
        <v>450505</v>
      </c>
      <c r="AA571" s="11"/>
      <c r="AB571" s="11"/>
      <c r="AC571" s="11"/>
      <c r="AD571" s="11">
        <f t="shared" si="155"/>
        <v>6132</v>
      </c>
      <c r="AE571" s="11">
        <f t="shared" si="150"/>
        <v>260</v>
      </c>
      <c r="AF571" s="11">
        <f t="shared" si="151"/>
        <v>5</v>
      </c>
      <c r="AG571" s="11">
        <f t="shared" si="144"/>
        <v>408.42857142857144</v>
      </c>
      <c r="AH571" s="11">
        <f t="shared" si="145"/>
        <v>4.4285714285714288</v>
      </c>
      <c r="AI571" s="6">
        <f t="shared" si="146"/>
        <v>299.59706839191495</v>
      </c>
      <c r="AJ571" s="6">
        <f t="shared" si="152"/>
        <v>10299.597068391915</v>
      </c>
      <c r="AK571" s="6">
        <f t="shared" si="147"/>
        <v>9.8893814309994923</v>
      </c>
      <c r="AL571" s="6">
        <f t="shared" si="153"/>
        <v>259.88938143099949</v>
      </c>
      <c r="AM571" s="12">
        <v>417969.93342523993</v>
      </c>
      <c r="AN571" s="6">
        <f t="shared" si="138"/>
        <v>417969.93342523993</v>
      </c>
      <c r="AO571" s="12">
        <v>6117.6886364067086</v>
      </c>
      <c r="AP571" s="6">
        <f t="shared" si="136"/>
        <v>6117.6886364067086</v>
      </c>
      <c r="AQ571" s="30">
        <f t="shared" si="148"/>
        <v>44367</v>
      </c>
      <c r="AR571" s="30">
        <f t="shared" si="156"/>
        <v>44367</v>
      </c>
      <c r="AS571" s="52">
        <v>44381</v>
      </c>
      <c r="AT571" s="30">
        <f t="shared" si="137"/>
        <v>44381</v>
      </c>
    </row>
    <row r="572" spans="1:46">
      <c r="A572">
        <f>Calcs!A622</f>
        <v>599</v>
      </c>
      <c r="B572" s="30">
        <f>Calcs!B622</f>
        <v>44368</v>
      </c>
      <c r="C572" s="6">
        <f>MAX(1,Calcs!AM622)</f>
        <v>9133.8396495241614</v>
      </c>
      <c r="D572" s="6">
        <f>MAX(1,Calcs!BA622)</f>
        <v>436.69701658080368</v>
      </c>
      <c r="E572" s="6">
        <f>MAX(1,Calcs!BB622)</f>
        <v>969013.10965442844</v>
      </c>
      <c r="F572" s="6">
        <f>MAX(1,Calcs!AZ622)</f>
        <v>451227.92180087697</v>
      </c>
      <c r="G572" s="6">
        <f t="shared" si="142"/>
        <v>451227.92180087697</v>
      </c>
      <c r="H572" s="6">
        <f>MAX(1,Calcs!AP622)</f>
        <v>5.0302848917473444</v>
      </c>
      <c r="I572" s="6">
        <f>MAX(1,Calcs!AO622)</f>
        <v>6146.8025122823547</v>
      </c>
      <c r="J572" s="6">
        <f t="shared" si="143"/>
        <v>6146.8025122823547</v>
      </c>
      <c r="K572" s="6">
        <f>MAX(1,Calcs!BE622)</f>
        <v>3908361</v>
      </c>
      <c r="L572" s="6">
        <f>MAX(1,Calcs!BF622)</f>
        <v>2953422.2699591913</v>
      </c>
      <c r="M572" s="33">
        <f>Calcs!G622</f>
        <v>1.9</v>
      </c>
      <c r="N572" s="180">
        <f>Calcs!BI622</f>
        <v>0.4773998804227626</v>
      </c>
      <c r="O572" s="33">
        <f t="shared" si="149"/>
        <v>0.9070597728032489</v>
      </c>
      <c r="P572" s="33"/>
      <c r="Q572" s="33"/>
      <c r="R572" s="33"/>
      <c r="S572" s="30">
        <f t="shared" si="140"/>
        <v>44368</v>
      </c>
      <c r="T572" s="215">
        <v>526</v>
      </c>
      <c r="U572" s="215">
        <v>9</v>
      </c>
      <c r="V572" s="215">
        <v>7816722</v>
      </c>
      <c r="W572" s="97"/>
      <c r="X572" s="6">
        <f t="shared" si="141"/>
        <v>6853</v>
      </c>
      <c r="Y572" s="6"/>
      <c r="Z572" s="11">
        <f t="shared" si="154"/>
        <v>451031</v>
      </c>
      <c r="AA572" s="11"/>
      <c r="AB572" s="11"/>
      <c r="AC572" s="11"/>
      <c r="AD572" s="11">
        <f t="shared" si="155"/>
        <v>6141</v>
      </c>
      <c r="AE572" s="11">
        <f t="shared" si="150"/>
        <v>526</v>
      </c>
      <c r="AF572" s="11">
        <f t="shared" si="151"/>
        <v>9</v>
      </c>
      <c r="AG572" s="11">
        <f t="shared" si="144"/>
        <v>403.85714285714283</v>
      </c>
      <c r="AH572" s="11">
        <f t="shared" si="145"/>
        <v>4.5714285714285712</v>
      </c>
      <c r="AI572" s="6">
        <f t="shared" si="146"/>
        <v>196.92180087696761</v>
      </c>
      <c r="AJ572" s="6">
        <f t="shared" si="152"/>
        <v>10196.921800876968</v>
      </c>
      <c r="AK572" s="6">
        <f t="shared" si="147"/>
        <v>5.8025122823546553</v>
      </c>
      <c r="AL572" s="6">
        <f t="shared" si="153"/>
        <v>255.80251228235466</v>
      </c>
      <c r="AM572" s="12">
        <v>415911.32410452625</v>
      </c>
      <c r="AN572" s="6">
        <f t="shared" si="138"/>
        <v>415911.32410452625</v>
      </c>
      <c r="AO572" s="12">
        <v>6098.8340837499545</v>
      </c>
      <c r="AP572" s="6">
        <f t="shared" si="136"/>
        <v>6098.8340837499545</v>
      </c>
      <c r="AQ572" s="30">
        <f t="shared" si="148"/>
        <v>44368</v>
      </c>
      <c r="AR572" s="30">
        <f t="shared" si="156"/>
        <v>44368</v>
      </c>
      <c r="AS572" s="52">
        <v>44381</v>
      </c>
      <c r="AT572" s="30">
        <f t="shared" si="137"/>
        <v>44381</v>
      </c>
    </row>
    <row r="573" spans="1:46">
      <c r="A573">
        <f>Calcs!A623</f>
        <v>600</v>
      </c>
      <c r="B573" s="30">
        <f>Calcs!B623</f>
        <v>44369</v>
      </c>
      <c r="C573" s="6">
        <f>MAX(1,Calcs!AM623)</f>
        <v>9011.7936422229359</v>
      </c>
      <c r="D573" s="6">
        <f>MAX(1,Calcs!BA623)</f>
        <v>432.38923577679918</v>
      </c>
      <c r="E573" s="6">
        <f>MAX(1,Calcs!BB623)</f>
        <v>970155.22526296589</v>
      </c>
      <c r="F573" s="6">
        <f>MAX(1,Calcs!AZ623)</f>
        <v>451645.68406600936</v>
      </c>
      <c r="G573" s="6">
        <f t="shared" si="142"/>
        <v>451645.68406600936</v>
      </c>
      <c r="H573" s="6">
        <f>MAX(1,Calcs!AP623)</f>
        <v>4.9875626213189594</v>
      </c>
      <c r="I573" s="6">
        <f>MAX(1,Calcs!AO623)</f>
        <v>6151.6527385499903</v>
      </c>
      <c r="J573" s="6">
        <f t="shared" si="143"/>
        <v>6151.6527385499903</v>
      </c>
      <c r="K573" s="6">
        <f>MAX(1,Calcs!BE623)</f>
        <v>3917714.5</v>
      </c>
      <c r="L573" s="6">
        <f>MAX(1,Calcs!BF623)</f>
        <v>2973060.3551886966</v>
      </c>
      <c r="M573" s="33">
        <f>Calcs!G623</f>
        <v>1.9</v>
      </c>
      <c r="N573" s="180">
        <f>Calcs!BI623</f>
        <v>0.47462722151938413</v>
      </c>
      <c r="O573" s="33">
        <f t="shared" si="149"/>
        <v>0.9017917208868298</v>
      </c>
      <c r="P573" s="33"/>
      <c r="Q573" s="33"/>
      <c r="R573" s="33"/>
      <c r="S573" s="30">
        <f t="shared" si="140"/>
        <v>44369</v>
      </c>
      <c r="T573" s="215">
        <v>444</v>
      </c>
      <c r="U573" s="215">
        <v>5</v>
      </c>
      <c r="V573" s="215">
        <v>7835429</v>
      </c>
      <c r="W573" s="97"/>
      <c r="X573" s="6">
        <f t="shared" si="141"/>
        <v>9353.5</v>
      </c>
      <c r="Y573" s="6"/>
      <c r="Z573" s="11">
        <f t="shared" si="154"/>
        <v>451475</v>
      </c>
      <c r="AA573" s="11"/>
      <c r="AB573" s="11"/>
      <c r="AC573" s="11"/>
      <c r="AD573" s="11">
        <f t="shared" si="155"/>
        <v>6146</v>
      </c>
      <c r="AE573" s="11">
        <f t="shared" si="150"/>
        <v>444</v>
      </c>
      <c r="AF573" s="11">
        <f t="shared" si="151"/>
        <v>5</v>
      </c>
      <c r="AG573" s="11">
        <f t="shared" si="144"/>
        <v>399.71428571428572</v>
      </c>
      <c r="AH573" s="11">
        <f t="shared" si="145"/>
        <v>4.4285714285714288</v>
      </c>
      <c r="AI573" s="6">
        <f t="shared" si="146"/>
        <v>170.6840660093585</v>
      </c>
      <c r="AJ573" s="6">
        <f t="shared" si="152"/>
        <v>10170.684066009359</v>
      </c>
      <c r="AK573" s="6">
        <f t="shared" si="147"/>
        <v>5.6527385499903176</v>
      </c>
      <c r="AL573" s="6">
        <f t="shared" si="153"/>
        <v>255.65273854999032</v>
      </c>
      <c r="AM573" s="12">
        <v>417248.53344040812</v>
      </c>
      <c r="AN573" s="6">
        <f t="shared" si="138"/>
        <v>417248.53344040812</v>
      </c>
      <c r="AO573" s="12">
        <v>6111.0814215925302</v>
      </c>
      <c r="AP573" s="6">
        <f t="shared" si="136"/>
        <v>6111.0814215925302</v>
      </c>
      <c r="AQ573" s="30">
        <f t="shared" si="148"/>
        <v>44369</v>
      </c>
      <c r="AR573" s="30">
        <f t="shared" si="156"/>
        <v>44369</v>
      </c>
      <c r="AS573" s="52">
        <v>44381</v>
      </c>
      <c r="AT573" s="30">
        <f t="shared" si="137"/>
        <v>44381</v>
      </c>
    </row>
    <row r="574" spans="1:46">
      <c r="A574">
        <f>Calcs!A624</f>
        <v>601</v>
      </c>
      <c r="B574" s="30">
        <f>Calcs!B624</f>
        <v>44370</v>
      </c>
      <c r="C574" s="6">
        <f>MAX(1,Calcs!AM624)</f>
        <v>8886.4438281038219</v>
      </c>
      <c r="D574" s="6">
        <f>MAX(1,Calcs!BA624)</f>
        <v>427.76474728858528</v>
      </c>
      <c r="E574" s="6">
        <f>MAX(1,Calcs!BB624)</f>
        <v>971277.72294237372</v>
      </c>
      <c r="F574" s="6">
        <f>MAX(1,Calcs!AZ624)</f>
        <v>452057.45855242619</v>
      </c>
      <c r="G574" s="6">
        <f t="shared" si="142"/>
        <v>452057.45855242619</v>
      </c>
      <c r="H574" s="6">
        <f>MAX(1,Calcs!AP624)</f>
        <v>4.9417548006709433</v>
      </c>
      <c r="I574" s="6">
        <f>MAX(1,Calcs!AO624)</f>
        <v>6156.440142090164</v>
      </c>
      <c r="J574" s="6">
        <f t="shared" si="143"/>
        <v>6156.440142090164</v>
      </c>
      <c r="K574" s="6">
        <f>MAX(1,Calcs!BE624)</f>
        <v>3926448.5</v>
      </c>
      <c r="L574" s="6">
        <f>MAX(1,Calcs!BF624)</f>
        <v>2992027.6051419568</v>
      </c>
      <c r="M574" s="33">
        <f>Calcs!G624</f>
        <v>1.9</v>
      </c>
      <c r="N574" s="180">
        <f>Calcs!BI624</f>
        <v>0.47194669112931431</v>
      </c>
      <c r="O574" s="33">
        <f t="shared" si="149"/>
        <v>0.89669871314569716</v>
      </c>
      <c r="P574" s="33"/>
      <c r="Q574" s="33"/>
      <c r="R574" s="33"/>
      <c r="S574" s="30">
        <f t="shared" si="140"/>
        <v>44370</v>
      </c>
      <c r="T574" s="215">
        <v>417</v>
      </c>
      <c r="U574" s="215">
        <v>6</v>
      </c>
      <c r="V574" s="215">
        <v>7852897</v>
      </c>
      <c r="W574" s="97"/>
      <c r="X574" s="6">
        <f t="shared" si="141"/>
        <v>8734</v>
      </c>
      <c r="Y574" s="6"/>
      <c r="Z574" s="11">
        <f t="shared" si="154"/>
        <v>451892</v>
      </c>
      <c r="AA574" s="11"/>
      <c r="AB574" s="11"/>
      <c r="AC574" s="11"/>
      <c r="AD574" s="11">
        <f t="shared" si="155"/>
        <v>6152</v>
      </c>
      <c r="AE574" s="11">
        <f t="shared" si="150"/>
        <v>417</v>
      </c>
      <c r="AF574" s="11">
        <f t="shared" si="151"/>
        <v>6</v>
      </c>
      <c r="AG574" s="11">
        <f t="shared" si="144"/>
        <v>396</v>
      </c>
      <c r="AH574" s="11">
        <f t="shared" si="145"/>
        <v>5.1428571428571432</v>
      </c>
      <c r="AI574" s="6">
        <f t="shared" si="146"/>
        <v>165.45855242619291</v>
      </c>
      <c r="AJ574" s="6">
        <f t="shared" si="152"/>
        <v>10165.458552426193</v>
      </c>
      <c r="AK574" s="6">
        <f t="shared" si="147"/>
        <v>4.4401420901640449</v>
      </c>
      <c r="AL574" s="6">
        <f t="shared" si="153"/>
        <v>254.44014209016404</v>
      </c>
      <c r="AM574" s="12">
        <v>417248.53344040812</v>
      </c>
      <c r="AN574" s="6">
        <f t="shared" si="138"/>
        <v>417248.53344040812</v>
      </c>
      <c r="AO574" s="12">
        <v>6111.0814215925302</v>
      </c>
      <c r="AP574" s="6">
        <f t="shared" si="136"/>
        <v>6111.0814215925302</v>
      </c>
      <c r="AQ574" s="30">
        <f t="shared" si="148"/>
        <v>44370</v>
      </c>
      <c r="AR574" s="30">
        <f t="shared" si="156"/>
        <v>44370</v>
      </c>
      <c r="AS574" s="52">
        <v>44381</v>
      </c>
      <c r="AT574" s="30">
        <f t="shared" si="137"/>
        <v>44381</v>
      </c>
    </row>
    <row r="575" spans="1:46">
      <c r="A575">
        <f>Calcs!A625</f>
        <v>602</v>
      </c>
      <c r="B575" s="30">
        <f>Calcs!B625</f>
        <v>44371</v>
      </c>
      <c r="C575" s="6">
        <f>MAX(1,Calcs!AM625)</f>
        <v>8757.400115784536</v>
      </c>
      <c r="D575" s="6">
        <f>MAX(1,Calcs!BA625)</f>
        <v>422.75889199452439</v>
      </c>
      <c r="E575" s="6">
        <f>MAX(1,Calcs!BB625)</f>
        <v>972380.35453045787</v>
      </c>
      <c r="F575" s="6">
        <f>MAX(1,Calcs!AZ625)</f>
        <v>452463.16457147797</v>
      </c>
      <c r="G575" s="6">
        <f t="shared" si="142"/>
        <v>452463.16457147797</v>
      </c>
      <c r="H575" s="6">
        <f>MAX(1,Calcs!AP625)</f>
        <v>4.8924724441488125</v>
      </c>
      <c r="I575" s="6">
        <f>MAX(1,Calcs!AO625)</f>
        <v>6161.163134882614</v>
      </c>
      <c r="J575" s="6">
        <f t="shared" si="143"/>
        <v>6161.163134882614</v>
      </c>
      <c r="K575" s="6">
        <f>MAX(1,Calcs!BE625)</f>
        <v>3934386</v>
      </c>
      <c r="L575" s="6">
        <f>MAX(1,Calcs!BF625)</f>
        <v>3009337.1276141307</v>
      </c>
      <c r="M575" s="33">
        <f>Calcs!G625</f>
        <v>1.9</v>
      </c>
      <c r="N575" s="180">
        <f>Calcs!BI625</f>
        <v>0.46949001632482407</v>
      </c>
      <c r="O575" s="33">
        <f t="shared" si="149"/>
        <v>0.89203103101716563</v>
      </c>
      <c r="P575" s="33"/>
      <c r="Q575" s="33"/>
      <c r="R575" s="33"/>
      <c r="S575" s="30">
        <f t="shared" si="140"/>
        <v>44371</v>
      </c>
      <c r="T575" s="215">
        <v>444</v>
      </c>
      <c r="U575" s="215">
        <v>4</v>
      </c>
      <c r="V575" s="215">
        <v>7868772</v>
      </c>
      <c r="W575" s="97"/>
      <c r="X575" s="6">
        <f t="shared" si="141"/>
        <v>7937.5</v>
      </c>
      <c r="Y575" s="6"/>
      <c r="Z575" s="11">
        <f t="shared" si="154"/>
        <v>452336</v>
      </c>
      <c r="AA575" s="11"/>
      <c r="AB575" s="11"/>
      <c r="AC575" s="11"/>
      <c r="AD575" s="11">
        <f t="shared" si="155"/>
        <v>6156</v>
      </c>
      <c r="AE575" s="11">
        <f t="shared" si="150"/>
        <v>444</v>
      </c>
      <c r="AF575" s="11">
        <f t="shared" si="151"/>
        <v>4</v>
      </c>
      <c r="AG575" s="11">
        <f t="shared" si="144"/>
        <v>397.42857142857144</v>
      </c>
      <c r="AH575" s="11">
        <f t="shared" si="145"/>
        <v>4.8571428571428568</v>
      </c>
      <c r="AI575" s="6">
        <f t="shared" si="146"/>
        <v>127.16457147797337</v>
      </c>
      <c r="AJ575" s="6">
        <f t="shared" si="152"/>
        <v>10127.164571477973</v>
      </c>
      <c r="AK575" s="6">
        <f t="shared" si="147"/>
        <v>5.1631348826140311</v>
      </c>
      <c r="AL575" s="6">
        <f t="shared" si="153"/>
        <v>255.16313488261403</v>
      </c>
      <c r="AM575" s="12">
        <v>417248.53344040812</v>
      </c>
      <c r="AN575" s="6">
        <f t="shared" si="138"/>
        <v>417248.53344040812</v>
      </c>
      <c r="AO575" s="12">
        <v>6111.0814215925302</v>
      </c>
      <c r="AP575" s="6">
        <f t="shared" si="136"/>
        <v>6111.0814215925302</v>
      </c>
      <c r="AQ575" s="30">
        <f t="shared" si="148"/>
        <v>44371</v>
      </c>
      <c r="AR575" s="30">
        <f t="shared" si="156"/>
        <v>44371</v>
      </c>
      <c r="AS575" s="52">
        <v>44381</v>
      </c>
      <c r="AT575" s="30">
        <f t="shared" si="137"/>
        <v>44381</v>
      </c>
    </row>
    <row r="576" spans="1:46">
      <c r="A576">
        <f>Calcs!A626</f>
        <v>603</v>
      </c>
      <c r="B576" s="30">
        <f>Calcs!B626</f>
        <v>44372</v>
      </c>
      <c r="C576" s="6">
        <f>MAX(1,Calcs!AM626)</f>
        <v>8624.8017451022279</v>
      </c>
      <c r="D576" s="6">
        <f>MAX(1,Calcs!BA626)</f>
        <v>417.38073107059711</v>
      </c>
      <c r="E576" s="6">
        <f>MAX(1,Calcs!BB626)</f>
        <v>973463.01365296461</v>
      </c>
      <c r="F576" s="6">
        <f>MAX(1,Calcs!AZ626)</f>
        <v>452863.53340588114</v>
      </c>
      <c r="G576" s="6">
        <f t="shared" si="142"/>
        <v>452863.53340588114</v>
      </c>
      <c r="H576" s="6">
        <f>MAX(1,Calcs!AP626)</f>
        <v>4.8393156609807715</v>
      </c>
      <c r="I576" s="6">
        <f>MAX(1,Calcs!AO626)</f>
        <v>6165.8178694657463</v>
      </c>
      <c r="J576" s="6">
        <f t="shared" si="143"/>
        <v>6165.8178694657463</v>
      </c>
      <c r="K576" s="6">
        <f>MAX(1,Calcs!BE626)</f>
        <v>3943817.5</v>
      </c>
      <c r="L576" s="6">
        <f>MAX(1,Calcs!BF626)</f>
        <v>3028483.2871006932</v>
      </c>
      <c r="M576" s="33">
        <f>Calcs!G626</f>
        <v>1.9</v>
      </c>
      <c r="N576" s="180">
        <f>Calcs!BI626</f>
        <v>0.46679091293314712</v>
      </c>
      <c r="O576" s="33">
        <f t="shared" si="149"/>
        <v>0.88690273457297952</v>
      </c>
      <c r="P576" s="33"/>
      <c r="Q576" s="33"/>
      <c r="R576" s="33"/>
      <c r="S576" s="30">
        <f t="shared" si="140"/>
        <v>44372</v>
      </c>
      <c r="T576" s="215">
        <v>359</v>
      </c>
      <c r="U576" s="215">
        <v>1</v>
      </c>
      <c r="V576" s="215">
        <v>7887635</v>
      </c>
      <c r="W576" s="97"/>
      <c r="X576" s="6">
        <f t="shared" si="141"/>
        <v>9431.5</v>
      </c>
      <c r="Y576" s="6"/>
      <c r="Z576" s="11">
        <f t="shared" si="154"/>
        <v>452695</v>
      </c>
      <c r="AA576" s="11"/>
      <c r="AB576" s="11"/>
      <c r="AC576" s="11"/>
      <c r="AD576" s="11">
        <f t="shared" si="155"/>
        <v>6157</v>
      </c>
      <c r="AE576" s="11">
        <f t="shared" si="150"/>
        <v>359</v>
      </c>
      <c r="AF576" s="11">
        <f t="shared" si="151"/>
        <v>1</v>
      </c>
      <c r="AG576" s="11">
        <f t="shared" si="144"/>
        <v>393.14285714285717</v>
      </c>
      <c r="AH576" s="11">
        <f t="shared" si="145"/>
        <v>4.4285714285714288</v>
      </c>
      <c r="AI576" s="6">
        <f t="shared" si="146"/>
        <v>168.53340588114224</v>
      </c>
      <c r="AJ576" s="6">
        <f t="shared" si="152"/>
        <v>10168.533405881142</v>
      </c>
      <c r="AK576" s="6">
        <f t="shared" si="147"/>
        <v>8.8178694657462984</v>
      </c>
      <c r="AL576" s="6">
        <f t="shared" si="153"/>
        <v>258.8178694657463</v>
      </c>
      <c r="AM576" s="12">
        <v>417248.53344040812</v>
      </c>
      <c r="AN576" s="6">
        <f t="shared" si="138"/>
        <v>417248.53344040812</v>
      </c>
      <c r="AO576" s="12">
        <v>6111.0814215925302</v>
      </c>
      <c r="AP576" s="6">
        <f t="shared" si="136"/>
        <v>6111.0814215925302</v>
      </c>
      <c r="AQ576" s="30">
        <f t="shared" si="148"/>
        <v>44372</v>
      </c>
      <c r="AR576" s="30">
        <f t="shared" si="156"/>
        <v>44372</v>
      </c>
      <c r="AS576" s="52">
        <v>44381</v>
      </c>
      <c r="AT576" s="30">
        <f t="shared" si="137"/>
        <v>44381</v>
      </c>
    </row>
    <row r="577" spans="1:46">
      <c r="A577">
        <f>Calcs!A627</f>
        <v>604</v>
      </c>
      <c r="B577" s="30">
        <f>Calcs!B627</f>
        <v>44373</v>
      </c>
      <c r="C577" s="6">
        <f>MAX(1,Calcs!AM627)</f>
        <v>8488.9387927041789</v>
      </c>
      <c r="D577" s="6">
        <f>MAX(1,Calcs!BA627)</f>
        <v>411.67479947531166</v>
      </c>
      <c r="E577" s="6">
        <f>MAX(1,Calcs!BB627)</f>
        <v>974525.01595846063</v>
      </c>
      <c r="F577" s="6">
        <f>MAX(1,Calcs!AZ627)</f>
        <v>453257.65492112469</v>
      </c>
      <c r="G577" s="6">
        <f t="shared" si="142"/>
        <v>453257.65492112469</v>
      </c>
      <c r="H577" s="6">
        <f>MAX(1,Calcs!AP627)</f>
        <v>4.7817423861329837</v>
      </c>
      <c r="I577" s="6">
        <f>MAX(1,Calcs!AO627)</f>
        <v>6170.4033563074272</v>
      </c>
      <c r="J577" s="6">
        <f t="shared" si="143"/>
        <v>6170.4033563074272</v>
      </c>
      <c r="K577" s="6">
        <f>MAX(1,Calcs!BE627)</f>
        <v>3949282.5</v>
      </c>
      <c r="L577" s="6">
        <f>MAX(1,Calcs!BF627)</f>
        <v>3037563.474420296</v>
      </c>
      <c r="M577" s="33">
        <f>Calcs!G627</f>
        <v>1.9</v>
      </c>
      <c r="N577" s="180">
        <f>Calcs!BI627</f>
        <v>0.46543779313895661</v>
      </c>
      <c r="O577" s="33">
        <f t="shared" si="149"/>
        <v>0.88433180696401748</v>
      </c>
      <c r="P577" s="33"/>
      <c r="Q577" s="33"/>
      <c r="R577" s="33"/>
      <c r="S577" s="30">
        <f t="shared" si="140"/>
        <v>44373</v>
      </c>
      <c r="T577" s="215">
        <v>227</v>
      </c>
      <c r="U577" s="215">
        <v>3</v>
      </c>
      <c r="V577" s="215">
        <v>7898565</v>
      </c>
      <c r="W577" s="97"/>
      <c r="X577" s="6">
        <f t="shared" si="141"/>
        <v>5465</v>
      </c>
      <c r="Y577" s="6"/>
      <c r="Z577" s="11">
        <f t="shared" si="154"/>
        <v>452922</v>
      </c>
      <c r="AA577" s="11"/>
      <c r="AB577" s="11"/>
      <c r="AC577" s="11"/>
      <c r="AD577" s="11">
        <f t="shared" si="155"/>
        <v>6160</v>
      </c>
      <c r="AE577" s="11">
        <f t="shared" si="150"/>
        <v>227</v>
      </c>
      <c r="AF577" s="11">
        <f t="shared" si="151"/>
        <v>3</v>
      </c>
      <c r="AG577" s="11">
        <f t="shared" si="144"/>
        <v>382.42857142857144</v>
      </c>
      <c r="AH577" s="11">
        <f t="shared" si="145"/>
        <v>4.7142857142857144</v>
      </c>
      <c r="AI577" s="6">
        <f t="shared" si="146"/>
        <v>335.65492112468928</v>
      </c>
      <c r="AJ577" s="6">
        <f t="shared" si="152"/>
        <v>10335.654921124689</v>
      </c>
      <c r="AK577" s="6">
        <f t="shared" si="147"/>
        <v>10.403356307427202</v>
      </c>
      <c r="AL577" s="6">
        <f t="shared" si="153"/>
        <v>260.4033563074272</v>
      </c>
      <c r="AM577" s="12">
        <v>417248.53344040812</v>
      </c>
      <c r="AN577" s="6">
        <f t="shared" si="138"/>
        <v>417248.53344040812</v>
      </c>
      <c r="AO577" s="12">
        <v>6111.0814215925302</v>
      </c>
      <c r="AP577" s="6">
        <f t="shared" si="136"/>
        <v>6111.0814215925302</v>
      </c>
      <c r="AQ577" s="30">
        <f t="shared" si="148"/>
        <v>44373</v>
      </c>
      <c r="AR577" s="30">
        <f t="shared" si="156"/>
        <v>44373</v>
      </c>
      <c r="AS577" s="52">
        <v>44381</v>
      </c>
      <c r="AT577" s="30">
        <f t="shared" si="137"/>
        <v>44381</v>
      </c>
    </row>
    <row r="578" spans="1:46">
      <c r="A578">
        <f>Calcs!A628</f>
        <v>605</v>
      </c>
      <c r="B578" s="30">
        <f>Calcs!B628</f>
        <v>44374</v>
      </c>
      <c r="C578" s="6">
        <f>MAX(1,Calcs!AM628)</f>
        <v>8350.9272626073271</v>
      </c>
      <c r="D578" s="6">
        <f>MAX(1,Calcs!BA628)</f>
        <v>405.78221295820549</v>
      </c>
      <c r="E578" s="6">
        <f>MAX(1,Calcs!BB628)</f>
        <v>975567.79289842874</v>
      </c>
      <c r="F578" s="6">
        <f>MAX(1,Calcs!AZ628)</f>
        <v>453645.07255909935</v>
      </c>
      <c r="G578" s="6">
        <f t="shared" si="142"/>
        <v>453645.07255909935</v>
      </c>
      <c r="H578" s="6">
        <f>MAX(1,Calcs!AP628)</f>
        <v>4.7198922266118517</v>
      </c>
      <c r="I578" s="6">
        <f>MAX(1,Calcs!AO628)</f>
        <v>6174.9286270172825</v>
      </c>
      <c r="J578" s="6">
        <f t="shared" si="143"/>
        <v>6174.9286270172825</v>
      </c>
      <c r="K578" s="6">
        <f>MAX(1,Calcs!BE628)</f>
        <v>3951674.5</v>
      </c>
      <c r="L578" s="6">
        <f>MAX(1,Calcs!BF628)</f>
        <v>3040986.2257659417</v>
      </c>
      <c r="M578" s="33">
        <f>Calcs!G628</f>
        <v>1.9</v>
      </c>
      <c r="N578" s="180">
        <f>Calcs!BI628</f>
        <v>0.46484217981584175</v>
      </c>
      <c r="O578" s="33">
        <f t="shared" si="149"/>
        <v>0.8832001416500993</v>
      </c>
      <c r="P578" s="33"/>
      <c r="Q578" s="33"/>
      <c r="R578" s="33"/>
      <c r="S578" s="30">
        <f t="shared" si="140"/>
        <v>44374</v>
      </c>
      <c r="T578" s="215">
        <v>195</v>
      </c>
      <c r="U578" s="215">
        <v>3</v>
      </c>
      <c r="V578" s="215">
        <v>7903349</v>
      </c>
      <c r="W578" s="97"/>
      <c r="X578" s="6">
        <f t="shared" si="141"/>
        <v>2392</v>
      </c>
      <c r="Y578" s="6"/>
      <c r="Z578" s="11">
        <f t="shared" si="154"/>
        <v>453117</v>
      </c>
      <c r="AA578" s="11"/>
      <c r="AB578" s="11"/>
      <c r="AC578" s="11"/>
      <c r="AD578" s="11">
        <f t="shared" si="155"/>
        <v>6163</v>
      </c>
      <c r="AE578" s="11">
        <f t="shared" si="150"/>
        <v>195</v>
      </c>
      <c r="AF578" s="11">
        <f t="shared" si="151"/>
        <v>3</v>
      </c>
      <c r="AG578" s="11">
        <f t="shared" si="144"/>
        <v>373.14285714285717</v>
      </c>
      <c r="AH578" s="11">
        <f t="shared" si="145"/>
        <v>4.4285714285714288</v>
      </c>
      <c r="AI578" s="6">
        <f t="shared" si="146"/>
        <v>528.07255909935338</v>
      </c>
      <c r="AJ578" s="6">
        <f t="shared" si="152"/>
        <v>10528.072559099353</v>
      </c>
      <c r="AK578" s="6">
        <f t="shared" si="147"/>
        <v>11.928627017282452</v>
      </c>
      <c r="AL578" s="6">
        <f t="shared" si="153"/>
        <v>261.92862701728245</v>
      </c>
      <c r="AM578" s="12">
        <v>417248.53344040812</v>
      </c>
      <c r="AN578" s="6">
        <f t="shared" si="138"/>
        <v>417248.53344040812</v>
      </c>
      <c r="AO578" s="12">
        <v>6111.0814215925302</v>
      </c>
      <c r="AP578" s="6">
        <f t="shared" si="136"/>
        <v>6111.0814215925302</v>
      </c>
      <c r="AQ578" s="30">
        <f t="shared" si="148"/>
        <v>44374</v>
      </c>
      <c r="AR578" s="30">
        <f t="shared" si="156"/>
        <v>44374</v>
      </c>
      <c r="AS578" s="52">
        <v>44381</v>
      </c>
      <c r="AT578" s="30">
        <f t="shared" si="137"/>
        <v>44381</v>
      </c>
    </row>
    <row r="579" spans="1:46">
      <c r="A579">
        <f>Calcs!A629</f>
        <v>606</v>
      </c>
      <c r="B579" s="30">
        <f>Calcs!B629</f>
        <v>44375</v>
      </c>
      <c r="C579" s="6">
        <f>MAX(1,Calcs!AM629)</f>
        <v>8209.1342827484568</v>
      </c>
      <c r="D579" s="6">
        <f>MAX(1,Calcs!BA629)</f>
        <v>399.69152659461332</v>
      </c>
      <c r="E579" s="6">
        <f>MAX(1,Calcs!BB629)</f>
        <v>976592.15595594142</v>
      </c>
      <c r="F579" s="6">
        <f>MAX(1,Calcs!AZ629)</f>
        <v>454025.76248703926</v>
      </c>
      <c r="G579" s="6">
        <f t="shared" si="142"/>
        <v>454025.76248703926</v>
      </c>
      <c r="H579" s="6">
        <f>MAX(1,Calcs!AP629)</f>
        <v>4.6543379440319246</v>
      </c>
      <c r="I579" s="6">
        <f>MAX(1,Calcs!AO629)</f>
        <v>6179.3828778905781</v>
      </c>
      <c r="J579" s="6">
        <f t="shared" si="143"/>
        <v>6179.3828778905781</v>
      </c>
      <c r="K579" s="6">
        <f>MAX(1,Calcs!BE629)</f>
        <v>3956856</v>
      </c>
      <c r="L579" s="6">
        <f>MAX(1,Calcs!BF629)</f>
        <v>3044164.5547768665</v>
      </c>
      <c r="M579" s="33">
        <f>Calcs!G629</f>
        <v>1.9</v>
      </c>
      <c r="N579" s="180">
        <f>Calcs!BI629</f>
        <v>0.46428163510048603</v>
      </c>
      <c r="O579" s="33">
        <f t="shared" si="149"/>
        <v>0.88213510669092343</v>
      </c>
      <c r="P579" s="33"/>
      <c r="Q579" s="33"/>
      <c r="R579" s="33"/>
      <c r="S579" s="30">
        <f t="shared" si="140"/>
        <v>44375</v>
      </c>
      <c r="T579" s="215">
        <v>406</v>
      </c>
      <c r="U579" s="215">
        <v>10</v>
      </c>
      <c r="V579" s="215">
        <v>7913712</v>
      </c>
      <c r="W579" s="97"/>
      <c r="X579" s="6">
        <f t="shared" si="141"/>
        <v>5181.5</v>
      </c>
      <c r="Y579" s="6"/>
      <c r="Z579" s="11">
        <f t="shared" si="154"/>
        <v>453523</v>
      </c>
      <c r="AA579" s="11"/>
      <c r="AB579" s="11"/>
      <c r="AC579" s="11"/>
      <c r="AD579" s="11">
        <f t="shared" si="155"/>
        <v>6173</v>
      </c>
      <c r="AE579" s="11">
        <f t="shared" si="150"/>
        <v>406</v>
      </c>
      <c r="AF579" s="11">
        <f t="shared" si="151"/>
        <v>10</v>
      </c>
      <c r="AG579" s="11">
        <f t="shared" si="144"/>
        <v>356</v>
      </c>
      <c r="AH579" s="11">
        <f t="shared" si="145"/>
        <v>4.5714285714285712</v>
      </c>
      <c r="AI579" s="6">
        <f t="shared" si="146"/>
        <v>502.76248703926103</v>
      </c>
      <c r="AJ579" s="6">
        <f t="shared" si="152"/>
        <v>10502.762487039261</v>
      </c>
      <c r="AK579" s="6">
        <f t="shared" si="147"/>
        <v>6.3828778905781292</v>
      </c>
      <c r="AL579" s="6">
        <f t="shared" si="153"/>
        <v>256.38287789057813</v>
      </c>
      <c r="AM579" s="12">
        <v>417825.81369474222</v>
      </c>
      <c r="AN579" s="6">
        <f t="shared" si="138"/>
        <v>417825.81369474222</v>
      </c>
      <c r="AO579" s="12">
        <v>6116.3686613050832</v>
      </c>
      <c r="AP579" s="6">
        <f t="shared" si="136"/>
        <v>6116.3686613050832</v>
      </c>
      <c r="AQ579" s="30">
        <f t="shared" si="148"/>
        <v>44375</v>
      </c>
      <c r="AR579" s="30">
        <f t="shared" si="156"/>
        <v>44375</v>
      </c>
      <c r="AS579" s="52">
        <v>44381</v>
      </c>
      <c r="AT579" s="30">
        <f t="shared" si="137"/>
        <v>44381</v>
      </c>
    </row>
    <row r="580" spans="1:46">
      <c r="A580">
        <f>Calcs!A630</f>
        <v>607</v>
      </c>
      <c r="B580" s="30">
        <f>Calcs!B630</f>
        <v>44376</v>
      </c>
      <c r="C580" s="6">
        <f>MAX(1,Calcs!AM630)</f>
        <v>8065.6991159851696</v>
      </c>
      <c r="D580" s="6">
        <f>MAX(1,Calcs!BA630)</f>
        <v>393.42001640528076</v>
      </c>
      <c r="E580" s="6">
        <f>MAX(1,Calcs!BB630)</f>
        <v>977597.78822487476</v>
      </c>
      <c r="F580" s="6">
        <f>MAX(1,Calcs!AZ630)</f>
        <v>454399.62418084632</v>
      </c>
      <c r="G580" s="6">
        <f t="shared" si="142"/>
        <v>454399.62418084632</v>
      </c>
      <c r="H580" s="6">
        <f>MAX(1,Calcs!AP630)</f>
        <v>4.5868400414683492</v>
      </c>
      <c r="I580" s="6">
        <f>MAX(1,Calcs!AO630)</f>
        <v>6183.7606188402688</v>
      </c>
      <c r="J580" s="6">
        <f t="shared" si="143"/>
        <v>6183.7606188402688</v>
      </c>
      <c r="K580" s="6">
        <f>MAX(1,Calcs!BE630)</f>
        <v>3963913</v>
      </c>
      <c r="L580" s="6">
        <f>MAX(1,Calcs!BF630)</f>
        <v>3058413.4508067281</v>
      </c>
      <c r="M580" s="33">
        <f>Calcs!G630</f>
        <v>1.9</v>
      </c>
      <c r="N580" s="180">
        <f>Calcs!BI630</f>
        <v>0.4622462908503942</v>
      </c>
      <c r="O580" s="33">
        <f t="shared" si="149"/>
        <v>0.87826795261574897</v>
      </c>
      <c r="P580" s="33"/>
      <c r="Q580" s="33"/>
      <c r="R580" s="33"/>
      <c r="S580" s="30">
        <f t="shared" si="140"/>
        <v>44376</v>
      </c>
      <c r="T580" s="215">
        <v>402</v>
      </c>
      <c r="U580" s="215">
        <v>8</v>
      </c>
      <c r="V580" s="215">
        <v>7927826</v>
      </c>
      <c r="W580" s="97"/>
      <c r="X580" s="6">
        <f t="shared" si="141"/>
        <v>7057</v>
      </c>
      <c r="Y580" s="6"/>
      <c r="Z580" s="11">
        <f t="shared" si="154"/>
        <v>453925</v>
      </c>
      <c r="AA580" s="11"/>
      <c r="AB580" s="11"/>
      <c r="AC580" s="11"/>
      <c r="AD580" s="11">
        <f t="shared" si="155"/>
        <v>6181</v>
      </c>
      <c r="AE580" s="11">
        <f t="shared" si="150"/>
        <v>402</v>
      </c>
      <c r="AF580" s="11">
        <f t="shared" si="151"/>
        <v>8</v>
      </c>
      <c r="AG580" s="11">
        <f t="shared" si="144"/>
        <v>350</v>
      </c>
      <c r="AH580" s="11">
        <f t="shared" si="145"/>
        <v>5</v>
      </c>
      <c r="AI580" s="6">
        <f t="shared" si="146"/>
        <v>474.62418084632372</v>
      </c>
      <c r="AJ580" s="6">
        <f t="shared" si="152"/>
        <v>10474.624180846324</v>
      </c>
      <c r="AK580" s="6">
        <f t="shared" si="147"/>
        <v>2.7606188402687621</v>
      </c>
      <c r="AL580" s="6">
        <f t="shared" si="153"/>
        <v>252.76061884026876</v>
      </c>
      <c r="AM580" s="12">
        <v>419253.00915708352</v>
      </c>
      <c r="AN580" s="6">
        <f t="shared" si="138"/>
        <v>419253.00915708352</v>
      </c>
      <c r="AO580" s="12">
        <v>6129.4401627754305</v>
      </c>
      <c r="AP580" s="6">
        <f t="shared" si="136"/>
        <v>6129.4401627754305</v>
      </c>
      <c r="AQ580" s="30">
        <f t="shared" si="148"/>
        <v>44376</v>
      </c>
      <c r="AR580" s="30">
        <f t="shared" si="156"/>
        <v>44376</v>
      </c>
      <c r="AS580" s="52">
        <v>44381</v>
      </c>
      <c r="AT580" s="30">
        <f t="shared" si="137"/>
        <v>44381</v>
      </c>
    </row>
    <row r="581" spans="1:46">
      <c r="A581">
        <f>Calcs!A631</f>
        <v>608</v>
      </c>
      <c r="B581" s="30">
        <f>Calcs!B631</f>
        <v>44377</v>
      </c>
      <c r="C581" s="6">
        <f>MAX(1,Calcs!AM631)</f>
        <v>8254.1190314209634</v>
      </c>
      <c r="D581" s="6">
        <f>MAX(1,Calcs!BA631)</f>
        <v>386.99233006923794</v>
      </c>
      <c r="E581" s="6">
        <f>MAX(1,Calcs!BB631)</f>
        <v>978915.7700439404</v>
      </c>
      <c r="F581" s="6">
        <f>MAX(1,Calcs!AZ631)</f>
        <v>454766.40486291086</v>
      </c>
      <c r="G581" s="6">
        <f t="shared" si="142"/>
        <v>454766.40486291086</v>
      </c>
      <c r="H581" s="6">
        <f>MAX(1,Calcs!AP631)</f>
        <v>4.5172485633762074</v>
      </c>
      <c r="I581" s="6">
        <f>MAX(1,Calcs!AO631)</f>
        <v>6188.0608820337975</v>
      </c>
      <c r="J581" s="6">
        <f t="shared" si="143"/>
        <v>6188.0608820337975</v>
      </c>
      <c r="K581" s="6">
        <f>MAX(1,Calcs!BE631)</f>
        <v>3971457</v>
      </c>
      <c r="L581" s="6">
        <f>MAX(1,Calcs!BF631)</f>
        <v>3070550.6383119882</v>
      </c>
      <c r="M581" s="33">
        <f>Calcs!G631</f>
        <v>3.2</v>
      </c>
      <c r="N581" s="180">
        <f>Calcs!BI631</f>
        <v>0.46045105210502496</v>
      </c>
      <c r="O581" s="33">
        <f t="shared" si="149"/>
        <v>1.47344336673608</v>
      </c>
      <c r="P581" s="33"/>
      <c r="Q581" s="33"/>
      <c r="R581" s="33"/>
      <c r="S581" s="30">
        <f t="shared" si="140"/>
        <v>44377</v>
      </c>
      <c r="T581" s="215">
        <v>446</v>
      </c>
      <c r="U581" s="215">
        <v>3</v>
      </c>
      <c r="V581" s="215">
        <v>7942914</v>
      </c>
      <c r="W581" s="97"/>
      <c r="X581" s="6">
        <f t="shared" si="141"/>
        <v>7544</v>
      </c>
      <c r="Y581" s="6"/>
      <c r="Z581" s="11">
        <f t="shared" si="154"/>
        <v>454371</v>
      </c>
      <c r="AA581" s="11"/>
      <c r="AB581" s="11"/>
      <c r="AC581" s="11"/>
      <c r="AD581" s="11">
        <f t="shared" si="155"/>
        <v>6184</v>
      </c>
      <c r="AE581" s="11">
        <f t="shared" si="150"/>
        <v>446</v>
      </c>
      <c r="AF581" s="11">
        <f t="shared" si="151"/>
        <v>3</v>
      </c>
      <c r="AG581" s="11">
        <f t="shared" si="144"/>
        <v>354.14285714285717</v>
      </c>
      <c r="AH581" s="11">
        <f t="shared" si="145"/>
        <v>4.5714285714285712</v>
      </c>
      <c r="AI581" s="6">
        <f t="shared" si="146"/>
        <v>395.40486291085836</v>
      </c>
      <c r="AJ581" s="6">
        <f t="shared" si="152"/>
        <v>10395.404862910858</v>
      </c>
      <c r="AK581" s="6">
        <f t="shared" si="147"/>
        <v>4.0608820337974976</v>
      </c>
      <c r="AL581" s="6">
        <f t="shared" si="153"/>
        <v>254.0608820337975</v>
      </c>
      <c r="AM581" s="12">
        <v>429524.5305224894</v>
      </c>
      <c r="AN581" s="6">
        <f t="shared" si="138"/>
        <v>429524.5305224894</v>
      </c>
      <c r="AO581" s="12">
        <v>6203.994112324629</v>
      </c>
      <c r="AP581" s="6">
        <f t="shared" si="136"/>
        <v>6203.994112324629</v>
      </c>
      <c r="AQ581" s="30">
        <f t="shared" si="148"/>
        <v>44377</v>
      </c>
      <c r="AR581" s="30">
        <f t="shared" si="156"/>
        <v>44377</v>
      </c>
      <c r="AS581" s="52">
        <v>44407</v>
      </c>
      <c r="AT581" s="30">
        <f t="shared" si="137"/>
        <v>44407</v>
      </c>
    </row>
    <row r="582" spans="1:46">
      <c r="A582">
        <f>Calcs!A632</f>
        <v>609</v>
      </c>
      <c r="B582" s="30">
        <f>Calcs!B632</f>
        <v>44378</v>
      </c>
      <c r="C582" s="6">
        <f>MAX(1,Calcs!AM632)</f>
        <v>8494.0398650675361</v>
      </c>
      <c r="D582" s="6">
        <f>MAX(1,Calcs!BA632)</f>
        <v>380.48458147666781</v>
      </c>
      <c r="E582" s="6">
        <f>MAX(1,Calcs!BB632)</f>
        <v>980265.72185582248</v>
      </c>
      <c r="F582" s="6">
        <f>MAX(1,Calcs!AZ632)</f>
        <v>455126.55664181465</v>
      </c>
      <c r="G582" s="6">
        <f t="shared" si="142"/>
        <v>455126.55664181465</v>
      </c>
      <c r="H582" s="6">
        <f>MAX(1,Calcs!AP632)</f>
        <v>4.4457311041370691</v>
      </c>
      <c r="I582" s="6">
        <f>MAX(1,Calcs!AO632)</f>
        <v>6192.2832526115735</v>
      </c>
      <c r="J582" s="6">
        <f t="shared" si="143"/>
        <v>6192.2832526115735</v>
      </c>
      <c r="K582" s="6">
        <f>MAX(1,Calcs!BE632)</f>
        <v>3978652.5</v>
      </c>
      <c r="L582" s="6">
        <f>MAX(1,Calcs!BF632)</f>
        <v>3084449.7618938442</v>
      </c>
      <c r="M582" s="33">
        <f>Calcs!G632</f>
        <v>3.2</v>
      </c>
      <c r="N582" s="180">
        <f>Calcs!BI632</f>
        <v>0.45841642141057987</v>
      </c>
      <c r="O582" s="33">
        <f t="shared" si="149"/>
        <v>1.4669325485138556</v>
      </c>
      <c r="P582" s="33"/>
      <c r="Q582" s="33"/>
      <c r="R582" s="33"/>
      <c r="S582" s="30">
        <f t="shared" ref="S582:S645" si="157">S581+1</f>
        <v>44378</v>
      </c>
      <c r="T582" s="215">
        <v>425</v>
      </c>
      <c r="U582" s="215">
        <v>6</v>
      </c>
      <c r="V582" s="215">
        <v>7957305</v>
      </c>
      <c r="W582" s="97"/>
      <c r="X582" s="6">
        <f t="shared" si="141"/>
        <v>7195.5</v>
      </c>
      <c r="Y582" s="6"/>
      <c r="Z582" s="11">
        <f t="shared" si="154"/>
        <v>454796</v>
      </c>
      <c r="AA582" s="11"/>
      <c r="AB582" s="11"/>
      <c r="AC582" s="11"/>
      <c r="AD582" s="11">
        <f t="shared" si="155"/>
        <v>6190</v>
      </c>
      <c r="AE582" s="11">
        <f t="shared" si="150"/>
        <v>425</v>
      </c>
      <c r="AF582" s="11">
        <f t="shared" si="151"/>
        <v>6</v>
      </c>
      <c r="AG582" s="11">
        <f t="shared" si="144"/>
        <v>351.42857142857144</v>
      </c>
      <c r="AH582" s="11">
        <f t="shared" si="145"/>
        <v>4.8571428571428568</v>
      </c>
      <c r="AI582" s="6">
        <f t="shared" si="146"/>
        <v>330.55664181464817</v>
      </c>
      <c r="AJ582" s="6">
        <f t="shared" si="152"/>
        <v>10330.556641814648</v>
      </c>
      <c r="AK582" s="6">
        <f t="shared" si="147"/>
        <v>2.2832526115735163</v>
      </c>
      <c r="AL582" s="6">
        <f t="shared" si="153"/>
        <v>252.28325261157352</v>
      </c>
      <c r="AM582" s="12">
        <v>424672.39646548405</v>
      </c>
      <c r="AN582" s="6">
        <f t="shared" si="138"/>
        <v>424672.39646548405</v>
      </c>
      <c r="AO582" s="12">
        <v>6160.4609751891585</v>
      </c>
      <c r="AP582" s="6">
        <f t="shared" si="136"/>
        <v>6160.4609751891585</v>
      </c>
      <c r="AQ582" s="30">
        <f t="shared" si="148"/>
        <v>44378</v>
      </c>
      <c r="AR582" s="30">
        <f t="shared" si="156"/>
        <v>44378</v>
      </c>
      <c r="AS582" s="52">
        <v>44402</v>
      </c>
      <c r="AT582" s="30">
        <f t="shared" si="137"/>
        <v>44402</v>
      </c>
    </row>
    <row r="583" spans="1:46">
      <c r="A583">
        <f>Calcs!A633</f>
        <v>610</v>
      </c>
      <c r="B583" s="30">
        <f>Calcs!B633</f>
        <v>44379</v>
      </c>
      <c r="C583" s="6">
        <f>MAX(1,Calcs!AM633)</f>
        <v>8794.1755846590077</v>
      </c>
      <c r="D583" s="6">
        <f>MAX(1,Calcs!BA633)</f>
        <v>373.82903332538473</v>
      </c>
      <c r="E583" s="6">
        <f>MAX(1,Calcs!BB633)</f>
        <v>981656.26334490941</v>
      </c>
      <c r="F583" s="6">
        <f>MAX(1,Calcs!AZ633)</f>
        <v>455480.33663915884</v>
      </c>
      <c r="G583" s="6">
        <f t="shared" si="142"/>
        <v>455480.33663915884</v>
      </c>
      <c r="H583" s="6">
        <f>MAX(1,Calcs!AP633)</f>
        <v>4.3724560196087623</v>
      </c>
      <c r="I583" s="6">
        <f>MAX(1,Calcs!AO633)</f>
        <v>6196.4250616030076</v>
      </c>
      <c r="J583" s="6">
        <f t="shared" si="143"/>
        <v>6196.4250616030076</v>
      </c>
      <c r="K583" s="6">
        <f>MAX(1,Calcs!BE633)</f>
        <v>3986358.5</v>
      </c>
      <c r="L583" s="6">
        <f>MAX(1,Calcs!BF633)</f>
        <v>3101690.4085750198</v>
      </c>
      <c r="M583" s="33">
        <f>Calcs!G633</f>
        <v>3.2</v>
      </c>
      <c r="N583" s="180">
        <f>Calcs!BI633</f>
        <v>0.45593046226970929</v>
      </c>
      <c r="O583" s="33">
        <f t="shared" si="149"/>
        <v>1.4589774792630699</v>
      </c>
      <c r="P583" s="33"/>
      <c r="Q583" s="33"/>
      <c r="R583" s="33"/>
      <c r="S583" s="30">
        <f t="shared" si="157"/>
        <v>44379</v>
      </c>
      <c r="T583" s="215">
        <v>452</v>
      </c>
      <c r="U583" s="215">
        <v>2</v>
      </c>
      <c r="V583" s="215">
        <v>7972717</v>
      </c>
      <c r="W583" s="97"/>
      <c r="X583" s="6">
        <f t="shared" si="141"/>
        <v>7706</v>
      </c>
      <c r="Y583" s="6"/>
      <c r="Z583" s="11">
        <f t="shared" si="154"/>
        <v>455248</v>
      </c>
      <c r="AA583" s="11"/>
      <c r="AB583" s="11"/>
      <c r="AC583" s="11"/>
      <c r="AD583" s="11">
        <f t="shared" si="155"/>
        <v>6192</v>
      </c>
      <c r="AE583" s="11">
        <f t="shared" si="150"/>
        <v>452</v>
      </c>
      <c r="AF583" s="11">
        <f t="shared" si="151"/>
        <v>2</v>
      </c>
      <c r="AG583" s="11">
        <f t="shared" si="144"/>
        <v>364.71428571428572</v>
      </c>
      <c r="AH583" s="11">
        <f t="shared" si="145"/>
        <v>5</v>
      </c>
      <c r="AI583" s="6">
        <f t="shared" si="146"/>
        <v>232.33663915883517</v>
      </c>
      <c r="AJ583" s="6">
        <f t="shared" si="152"/>
        <v>10232.336639158835</v>
      </c>
      <c r="AK583" s="6">
        <f t="shared" si="147"/>
        <v>4.4250616030076344</v>
      </c>
      <c r="AL583" s="6">
        <f t="shared" si="153"/>
        <v>254.42506160300763</v>
      </c>
      <c r="AM583" s="120">
        <v>424697.44532231713</v>
      </c>
      <c r="AN583" s="120">
        <f t="shared" ref="AN583:AP583" si="158">AN582+(AN586-AN582)/4</f>
        <v>424697.44532231713</v>
      </c>
      <c r="AO583" s="120">
        <v>6160.6857108576605</v>
      </c>
      <c r="AP583" s="120">
        <f t="shared" si="158"/>
        <v>6160.6857108576605</v>
      </c>
      <c r="AQ583" s="30">
        <f t="shared" si="148"/>
        <v>44379</v>
      </c>
      <c r="AR583" s="30">
        <f t="shared" si="156"/>
        <v>44379</v>
      </c>
      <c r="AS583" s="52">
        <v>44402</v>
      </c>
      <c r="AT583" s="211">
        <f t="shared" ref="AT583" si="159">AT582+(AT586-AT582)/4</f>
        <v>44402</v>
      </c>
    </row>
    <row r="584" spans="1:46">
      <c r="A584">
        <f>Calcs!A634</f>
        <v>611</v>
      </c>
      <c r="B584" s="30">
        <f>Calcs!B634</f>
        <v>44380</v>
      </c>
      <c r="C584" s="6">
        <f>MAX(1,Calcs!AM634)</f>
        <v>9164.8811924651745</v>
      </c>
      <c r="D584" s="6">
        <f>MAX(1,Calcs!BA634)</f>
        <v>367.13887134639248</v>
      </c>
      <c r="E584" s="6">
        <f>MAX(1,Calcs!BB634)</f>
        <v>983097.08841594413</v>
      </c>
      <c r="F584" s="6">
        <f>MAX(1,Calcs!AZ634)</f>
        <v>455827.62702054944</v>
      </c>
      <c r="G584" s="6">
        <f t="shared" si="142"/>
        <v>455827.62702054944</v>
      </c>
      <c r="H584" s="6">
        <f>MAX(1,Calcs!AP634)</f>
        <v>4.2983621944936852</v>
      </c>
      <c r="I584" s="6">
        <f>MAX(1,Calcs!AO634)</f>
        <v>6200.491891668883</v>
      </c>
      <c r="J584" s="6">
        <f t="shared" si="143"/>
        <v>6200.491891668883</v>
      </c>
      <c r="K584" s="6">
        <f>MAX(1,Calcs!BE634)</f>
        <v>3990347</v>
      </c>
      <c r="L584" s="6">
        <f>MAX(1,Calcs!BF634)</f>
        <v>3116427.8322367566</v>
      </c>
      <c r="M584" s="33">
        <f>Calcs!G634</f>
        <v>3.2</v>
      </c>
      <c r="N584" s="180">
        <f>Calcs!BI634</f>
        <v>0.45377182504922375</v>
      </c>
      <c r="O584" s="33">
        <f t="shared" si="149"/>
        <v>1.4520698401575161</v>
      </c>
      <c r="P584" s="33"/>
      <c r="Q584" s="33"/>
      <c r="R584" s="33"/>
      <c r="S584" s="30">
        <f t="shared" si="157"/>
        <v>44380</v>
      </c>
      <c r="T584" s="215">
        <v>314</v>
      </c>
      <c r="U584" s="215">
        <v>3</v>
      </c>
      <c r="V584" s="215">
        <v>7980694</v>
      </c>
      <c r="W584" s="97"/>
      <c r="X584" s="6">
        <f t="shared" si="141"/>
        <v>3988.5</v>
      </c>
      <c r="Y584" s="6"/>
      <c r="Z584" s="11">
        <f t="shared" si="154"/>
        <v>455562</v>
      </c>
      <c r="AA584" s="11"/>
      <c r="AB584" s="11"/>
      <c r="AC584" s="11"/>
      <c r="AD584" s="11">
        <f t="shared" si="155"/>
        <v>6195</v>
      </c>
      <c r="AE584" s="11">
        <f t="shared" si="150"/>
        <v>314</v>
      </c>
      <c r="AF584" s="11">
        <f t="shared" si="151"/>
        <v>3</v>
      </c>
      <c r="AG584" s="11">
        <f t="shared" si="144"/>
        <v>377.14285714285717</v>
      </c>
      <c r="AH584" s="11">
        <f t="shared" si="145"/>
        <v>5</v>
      </c>
      <c r="AI584" s="6">
        <f t="shared" si="146"/>
        <v>265.62702054943657</v>
      </c>
      <c r="AJ584" s="6">
        <f t="shared" si="152"/>
        <v>10265.627020549437</v>
      </c>
      <c r="AK584" s="6">
        <f t="shared" si="147"/>
        <v>5.4918916688829995</v>
      </c>
      <c r="AL584" s="6">
        <f t="shared" si="153"/>
        <v>255.491891668883</v>
      </c>
      <c r="AM584" s="120">
        <v>424722.49417915021</v>
      </c>
      <c r="AN584" s="120">
        <f t="shared" ref="AN584:AP584" si="160">AN582+2*(AN586-AN582)/4</f>
        <v>424722.49417915021</v>
      </c>
      <c r="AO584" s="120">
        <v>6160.9104465261626</v>
      </c>
      <c r="AP584" s="120">
        <f t="shared" si="160"/>
        <v>6160.9104465261626</v>
      </c>
      <c r="AQ584" s="30">
        <f t="shared" si="148"/>
        <v>44380</v>
      </c>
      <c r="AR584" s="30">
        <f t="shared" si="156"/>
        <v>44380</v>
      </c>
      <c r="AS584" s="52">
        <v>44402</v>
      </c>
      <c r="AT584" s="211">
        <f t="shared" ref="AT584" si="161">AT582+2*(AT586-AT582)/4</f>
        <v>44402</v>
      </c>
    </row>
    <row r="585" spans="1:46">
      <c r="A585">
        <f>Calcs!A635</f>
        <v>612</v>
      </c>
      <c r="B585" s="30">
        <f>Calcs!B635</f>
        <v>44381</v>
      </c>
      <c r="C585" s="6">
        <f>MAX(1,Calcs!AM635)</f>
        <v>9617.4577426481828</v>
      </c>
      <c r="D585" s="6">
        <f>MAX(1,Calcs!BA635)</f>
        <v>375.61932715861724</v>
      </c>
      <c r="E585" s="6">
        <f>MAX(1,Calcs!BB635)</f>
        <v>984600.90144481533</v>
      </c>
      <c r="F585" s="6">
        <f>MAX(1,Calcs!AZ635)</f>
        <v>456274.40784920967</v>
      </c>
      <c r="G585" s="6">
        <f t="shared" si="142"/>
        <v>456274.40784920967</v>
      </c>
      <c r="H585" s="6">
        <f>MAX(1,Calcs!AP635)</f>
        <v>4.2226115108427882</v>
      </c>
      <c r="I585" s="6">
        <f>MAX(1,Calcs!AO635)</f>
        <v>6204.486907593182</v>
      </c>
      <c r="J585" s="6">
        <f t="shared" si="143"/>
        <v>6204.486907593182</v>
      </c>
      <c r="K585" s="6">
        <f>MAX(1,Calcs!BE635)</f>
        <v>3991135</v>
      </c>
      <c r="L585" s="6">
        <f>MAX(1,Calcs!BF635)</f>
        <v>3121161.8934574965</v>
      </c>
      <c r="M585" s="33">
        <f>Calcs!G635</f>
        <v>3.2</v>
      </c>
      <c r="N585" s="180">
        <f>Calcs!BI635</f>
        <v>0.4529396617732111</v>
      </c>
      <c r="O585" s="33">
        <f t="shared" si="149"/>
        <v>1.4494069176742757</v>
      </c>
      <c r="P585" s="33"/>
      <c r="Q585" s="33"/>
      <c r="R585" s="33"/>
      <c r="S585" s="30">
        <f t="shared" si="157"/>
        <v>44381</v>
      </c>
      <c r="T585" s="215">
        <v>121</v>
      </c>
      <c r="U585" s="215">
        <v>2</v>
      </c>
      <c r="V585" s="215">
        <v>7982270</v>
      </c>
      <c r="W585" s="97"/>
      <c r="X585" s="6">
        <f t="shared" si="141"/>
        <v>788</v>
      </c>
      <c r="Y585" s="6"/>
      <c r="Z585" s="11">
        <f t="shared" si="154"/>
        <v>455683</v>
      </c>
      <c r="AA585" s="11"/>
      <c r="AB585" s="11"/>
      <c r="AC585" s="11"/>
      <c r="AD585" s="11">
        <f t="shared" si="155"/>
        <v>6197</v>
      </c>
      <c r="AE585" s="11">
        <f t="shared" si="150"/>
        <v>121</v>
      </c>
      <c r="AF585" s="11">
        <f t="shared" si="151"/>
        <v>2</v>
      </c>
      <c r="AG585" s="11">
        <f t="shared" si="144"/>
        <v>366.57142857142856</v>
      </c>
      <c r="AH585" s="11">
        <f t="shared" si="145"/>
        <v>4.8571428571428568</v>
      </c>
      <c r="AI585" s="6">
        <f t="shared" si="146"/>
        <v>591.40784920967417</v>
      </c>
      <c r="AJ585" s="6">
        <f t="shared" si="152"/>
        <v>10591.407849209674</v>
      </c>
      <c r="AK585" s="6">
        <f t="shared" si="147"/>
        <v>7.486907593181968</v>
      </c>
      <c r="AL585" s="6">
        <f t="shared" si="153"/>
        <v>257.48690759318197</v>
      </c>
      <c r="AM585" s="120">
        <v>424747.54303598334</v>
      </c>
      <c r="AN585" s="120">
        <f t="shared" ref="AN585:AP585" si="162">AN582+3*(AN586-AN582)/4</f>
        <v>424747.54303598334</v>
      </c>
      <c r="AO585" s="120">
        <v>6161.1351821946655</v>
      </c>
      <c r="AP585" s="120">
        <f t="shared" si="162"/>
        <v>6161.1351821946655</v>
      </c>
      <c r="AQ585" s="30">
        <f t="shared" si="148"/>
        <v>44381</v>
      </c>
      <c r="AR585" s="30">
        <f t="shared" si="156"/>
        <v>44381</v>
      </c>
      <c r="AS585" s="52">
        <v>44402</v>
      </c>
      <c r="AT585" s="211">
        <f t="shared" ref="AT585" si="163">AT582+3*(AT586-AT582)/4</f>
        <v>44402</v>
      </c>
    </row>
    <row r="586" spans="1:46">
      <c r="A586">
        <f>Calcs!A636</f>
        <v>613</v>
      </c>
      <c r="B586" s="30">
        <f>Calcs!B636</f>
        <v>44382</v>
      </c>
      <c r="C586" s="6">
        <f>MAX(1,Calcs!AM636)</f>
        <v>10167.610955604407</v>
      </c>
      <c r="D586" s="6">
        <f>MAX(1,Calcs!BA636)</f>
        <v>386.45923647899843</v>
      </c>
      <c r="E586" s="6">
        <f>MAX(1,Calcs!BB636)</f>
        <v>986184.26049420086</v>
      </c>
      <c r="F586" s="6">
        <f>MAX(1,Calcs!AZ636)</f>
        <v>456730.97714239225</v>
      </c>
      <c r="G586" s="6">
        <f t="shared" si="142"/>
        <v>456730.97714239225</v>
      </c>
      <c r="H586" s="6">
        <f>MAX(1,Calcs!AP636)</f>
        <v>4.1465707930634119</v>
      </c>
      <c r="I586" s="6">
        <f>MAX(1,Calcs!AO636)</f>
        <v>6208.408873442022</v>
      </c>
      <c r="J586" s="6">
        <f t="shared" si="143"/>
        <v>6208.408873442022</v>
      </c>
      <c r="K586" s="6">
        <f>MAX(1,Calcs!BE636)</f>
        <v>3995389.5</v>
      </c>
      <c r="L586" s="6">
        <f>MAX(1,Calcs!BF636)</f>
        <v>3132597.4257801641</v>
      </c>
      <c r="M586" s="33">
        <f>Calcs!G636</f>
        <v>3.2</v>
      </c>
      <c r="N586" s="180">
        <f>Calcs!BI636</f>
        <v>0.45120260853388944</v>
      </c>
      <c r="O586" s="33">
        <f t="shared" si="149"/>
        <v>1.4438483473084462</v>
      </c>
      <c r="P586" s="33"/>
      <c r="Q586" s="33"/>
      <c r="R586" s="33"/>
      <c r="S586" s="30">
        <f t="shared" si="157"/>
        <v>44382</v>
      </c>
      <c r="T586" s="215">
        <v>388</v>
      </c>
      <c r="U586" s="215">
        <v>3</v>
      </c>
      <c r="V586" s="215">
        <v>7990779</v>
      </c>
      <c r="W586" s="97"/>
      <c r="X586" s="6">
        <f t="shared" si="141"/>
        <v>4254.5</v>
      </c>
      <c r="Y586" s="6"/>
      <c r="Z586" s="11">
        <f t="shared" si="154"/>
        <v>456071</v>
      </c>
      <c r="AA586" s="11"/>
      <c r="AB586" s="11"/>
      <c r="AC586" s="11"/>
      <c r="AD586" s="11">
        <f t="shared" si="155"/>
        <v>6200</v>
      </c>
      <c r="AE586" s="11">
        <f t="shared" si="150"/>
        <v>388</v>
      </c>
      <c r="AF586" s="11">
        <f t="shared" si="151"/>
        <v>3</v>
      </c>
      <c r="AG586" s="11">
        <f t="shared" si="144"/>
        <v>364</v>
      </c>
      <c r="AH586" s="11">
        <f t="shared" si="145"/>
        <v>3.8571428571428572</v>
      </c>
      <c r="AI586" s="6">
        <f t="shared" si="146"/>
        <v>659.97714239225024</v>
      </c>
      <c r="AJ586" s="6">
        <f t="shared" si="152"/>
        <v>10659.97714239225</v>
      </c>
      <c r="AK586" s="6">
        <f t="shared" si="147"/>
        <v>8.4088734420220135</v>
      </c>
      <c r="AL586" s="6">
        <f t="shared" si="153"/>
        <v>258.40887344202201</v>
      </c>
      <c r="AM586" s="12">
        <v>424772.59189281642</v>
      </c>
      <c r="AN586" s="6">
        <f t="shared" si="138"/>
        <v>424772.59189281642</v>
      </c>
      <c r="AO586" s="12">
        <v>6161.3599178631675</v>
      </c>
      <c r="AP586" s="6">
        <f t="shared" si="136"/>
        <v>6161.3599178631675</v>
      </c>
      <c r="AQ586" s="30">
        <f t="shared" si="148"/>
        <v>44382</v>
      </c>
      <c r="AR586" s="30">
        <f t="shared" si="156"/>
        <v>44382</v>
      </c>
      <c r="AS586" s="52">
        <v>44402</v>
      </c>
      <c r="AT586" s="30">
        <f t="shared" si="137"/>
        <v>44402</v>
      </c>
    </row>
    <row r="587" spans="1:46">
      <c r="A587">
        <f>Calcs!A637</f>
        <v>614</v>
      </c>
      <c r="B587" s="30">
        <f>Calcs!B637</f>
        <v>44383</v>
      </c>
      <c r="C587" s="6">
        <f>MAX(1,Calcs!AM637)</f>
        <v>10829.697157614781</v>
      </c>
      <c r="D587" s="6">
        <f>MAX(1,Calcs!BA637)</f>
        <v>400.06591607259389</v>
      </c>
      <c r="E587" s="6">
        <f>MAX(1,Calcs!BB637)</f>
        <v>987862.37175828521</v>
      </c>
      <c r="F587" s="6">
        <f>MAX(1,Calcs!AZ637)</f>
        <v>457200.08559335448</v>
      </c>
      <c r="G587" s="6">
        <f t="shared" si="142"/>
        <v>457200.08559335448</v>
      </c>
      <c r="H587" s="6">
        <f>MAX(1,Calcs!AP637)</f>
        <v>4.2554833851584464</v>
      </c>
      <c r="I587" s="6">
        <f>MAX(1,Calcs!AO637)</f>
        <v>6213.5490025363779</v>
      </c>
      <c r="J587" s="6">
        <f t="shared" si="143"/>
        <v>6213.5490025363779</v>
      </c>
      <c r="K587" s="6">
        <f>MAX(1,Calcs!BE637)</f>
        <v>4002293</v>
      </c>
      <c r="L587" s="6">
        <f>MAX(1,Calcs!BF637)</f>
        <v>3146501.8756204415</v>
      </c>
      <c r="M587" s="33">
        <f>Calcs!G637</f>
        <v>3.2</v>
      </c>
      <c r="N587" s="180">
        <f>Calcs!BI637</f>
        <v>0.44912352048319742</v>
      </c>
      <c r="O587" s="33">
        <f t="shared" si="149"/>
        <v>1.4371952655462319</v>
      </c>
      <c r="P587" s="33"/>
      <c r="Q587" s="33"/>
      <c r="R587" s="33"/>
      <c r="S587" s="30">
        <f t="shared" si="157"/>
        <v>44383</v>
      </c>
      <c r="T587" s="215">
        <v>699</v>
      </c>
      <c r="U587" s="215">
        <v>8</v>
      </c>
      <c r="V587" s="215">
        <v>8004586</v>
      </c>
      <c r="W587" s="97"/>
      <c r="X587" s="6">
        <f t="shared" si="141"/>
        <v>6903.5</v>
      </c>
      <c r="Y587" s="6"/>
      <c r="Z587" s="11">
        <f t="shared" si="154"/>
        <v>456770</v>
      </c>
      <c r="AA587" s="11"/>
      <c r="AB587" s="11"/>
      <c r="AC587" s="11"/>
      <c r="AD587" s="11">
        <f t="shared" si="155"/>
        <v>6208</v>
      </c>
      <c r="AE587" s="11">
        <f t="shared" si="150"/>
        <v>699</v>
      </c>
      <c r="AF587" s="11">
        <f t="shared" si="151"/>
        <v>8</v>
      </c>
      <c r="AG587" s="11">
        <f t="shared" si="144"/>
        <v>406.42857142857144</v>
      </c>
      <c r="AH587" s="11">
        <f t="shared" si="145"/>
        <v>3.8571428571428572</v>
      </c>
      <c r="AI587" s="6">
        <f t="shared" si="146"/>
        <v>430.08559335448081</v>
      </c>
      <c r="AJ587" s="6">
        <f t="shared" si="152"/>
        <v>10430.085593354481</v>
      </c>
      <c r="AK587" s="6">
        <f t="shared" si="147"/>
        <v>5.5490025363778841</v>
      </c>
      <c r="AL587" s="6">
        <f t="shared" si="153"/>
        <v>255.54900253637788</v>
      </c>
      <c r="AM587" s="12">
        <v>436758.66182223998</v>
      </c>
      <c r="AN587" s="6">
        <f t="shared" si="138"/>
        <v>436758.66182223998</v>
      </c>
      <c r="AO587" s="12">
        <v>6220.7444671291578</v>
      </c>
      <c r="AP587" s="6">
        <f t="shared" si="136"/>
        <v>6220.7444671291578</v>
      </c>
      <c r="AQ587" s="30">
        <f t="shared" si="148"/>
        <v>44383</v>
      </c>
      <c r="AR587" s="30">
        <f t="shared" si="156"/>
        <v>44383</v>
      </c>
      <c r="AS587" s="52">
        <v>44441</v>
      </c>
      <c r="AT587" s="30">
        <f t="shared" si="137"/>
        <v>44441</v>
      </c>
    </row>
    <row r="588" spans="1:46">
      <c r="A588">
        <f>Calcs!A638</f>
        <v>615</v>
      </c>
      <c r="B588" s="30">
        <f>Calcs!B638</f>
        <v>44384</v>
      </c>
      <c r="C588" s="6">
        <f>MAX(1,Calcs!AM638)</f>
        <v>11303.592588117883</v>
      </c>
      <c r="D588" s="6">
        <f>MAX(1,Calcs!BA638)</f>
        <v>418.05375954747433</v>
      </c>
      <c r="E588" s="6">
        <f>MAX(1,Calcs!BB638)</f>
        <v>989651.69023132732</v>
      </c>
      <c r="F588" s="6">
        <f>MAX(1,Calcs!AZ638)</f>
        <v>457692.78117974318</v>
      </c>
      <c r="G588" s="6">
        <f t="shared" si="142"/>
        <v>457692.78117974318</v>
      </c>
      <c r="H588" s="6">
        <f>MAX(1,Calcs!AP638)</f>
        <v>4.3932760812743128</v>
      </c>
      <c r="I588" s="6">
        <f>MAX(1,Calcs!AO638)</f>
        <v>6218.8138146027177</v>
      </c>
      <c r="J588" s="6">
        <f t="shared" si="143"/>
        <v>6218.8138146027177</v>
      </c>
      <c r="K588" s="6">
        <f>MAX(1,Calcs!BE638)</f>
        <v>4008720.5</v>
      </c>
      <c r="L588" s="6">
        <f>MAX(1,Calcs!BF638)</f>
        <v>3160972.159003865</v>
      </c>
      <c r="M588" s="33">
        <f>Calcs!G638</f>
        <v>3.2</v>
      </c>
      <c r="N588" s="180">
        <f>Calcs!BI638</f>
        <v>0.44695409000456193</v>
      </c>
      <c r="O588" s="33">
        <f t="shared" si="149"/>
        <v>1.4302530880145983</v>
      </c>
      <c r="P588" s="33"/>
      <c r="Q588" s="33"/>
      <c r="R588" s="33"/>
      <c r="S588" s="30">
        <f t="shared" si="157"/>
        <v>44384</v>
      </c>
      <c r="T588" s="215">
        <v>546</v>
      </c>
      <c r="U588" s="215">
        <v>8</v>
      </c>
      <c r="V588" s="215">
        <v>8017441</v>
      </c>
      <c r="W588" s="97"/>
      <c r="X588" s="6">
        <f t="shared" si="141"/>
        <v>6427.5</v>
      </c>
      <c r="Y588" s="6"/>
      <c r="Z588" s="11">
        <f t="shared" si="154"/>
        <v>457316</v>
      </c>
      <c r="AA588" s="11"/>
      <c r="AB588" s="11"/>
      <c r="AC588" s="11"/>
      <c r="AD588" s="11">
        <f t="shared" si="155"/>
        <v>6216</v>
      </c>
      <c r="AE588" s="11">
        <f t="shared" si="150"/>
        <v>546</v>
      </c>
      <c r="AF588" s="11">
        <f t="shared" si="151"/>
        <v>8</v>
      </c>
      <c r="AG588" s="11">
        <f t="shared" si="144"/>
        <v>420.71428571428572</v>
      </c>
      <c r="AH588" s="11">
        <f t="shared" si="145"/>
        <v>4.5714285714285712</v>
      </c>
      <c r="AI588" s="6">
        <f t="shared" si="146"/>
        <v>376.78117974317865</v>
      </c>
      <c r="AJ588" s="6">
        <f t="shared" si="152"/>
        <v>10376.781179743179</v>
      </c>
      <c r="AK588" s="6">
        <f t="shared" si="147"/>
        <v>2.8138146027176845</v>
      </c>
      <c r="AL588" s="6">
        <f t="shared" si="153"/>
        <v>252.81381460271768</v>
      </c>
      <c r="AM588" s="12">
        <v>436758.66182223998</v>
      </c>
      <c r="AN588" s="6">
        <f t="shared" si="138"/>
        <v>436758.66182223998</v>
      </c>
      <c r="AO588" s="12">
        <v>6220.7444671291578</v>
      </c>
      <c r="AP588" s="6">
        <f t="shared" si="136"/>
        <v>6220.7444671291578</v>
      </c>
      <c r="AQ588" s="30">
        <f t="shared" si="148"/>
        <v>44384</v>
      </c>
      <c r="AR588" s="30">
        <f t="shared" si="156"/>
        <v>44384</v>
      </c>
      <c r="AS588" s="52">
        <v>44441</v>
      </c>
      <c r="AT588" s="30">
        <f t="shared" si="137"/>
        <v>44441</v>
      </c>
    </row>
    <row r="589" spans="1:46">
      <c r="A589">
        <f>Calcs!A639</f>
        <v>616</v>
      </c>
      <c r="B589" s="30">
        <f>Calcs!B639</f>
        <v>44385</v>
      </c>
      <c r="C589" s="6">
        <f>MAX(1,Calcs!AM639)</f>
        <v>11824.524300360186</v>
      </c>
      <c r="D589" s="6">
        <f>MAX(1,Calcs!BA639)</f>
        <v>439.97765009321404</v>
      </c>
      <c r="E589" s="6">
        <f>MAX(1,Calcs!BB639)</f>
        <v>991518.31296601472</v>
      </c>
      <c r="F589" s="6">
        <f>MAX(1,Calcs!AZ639)</f>
        <v>458206.40019246715</v>
      </c>
      <c r="G589" s="6">
        <f t="shared" si="142"/>
        <v>458206.40019246715</v>
      </c>
      <c r="H589" s="6">
        <f>MAX(1,Calcs!AP639)</f>
        <v>4.5648105426548033</v>
      </c>
      <c r="I589" s="6">
        <f>MAX(1,Calcs!AO639)</f>
        <v>6224.2369264101571</v>
      </c>
      <c r="J589" s="6">
        <f t="shared" si="143"/>
        <v>6224.2369264101571</v>
      </c>
      <c r="K589" s="6">
        <f>MAX(1,Calcs!BE639)</f>
        <v>4014889</v>
      </c>
      <c r="L589" s="6">
        <f>MAX(1,Calcs!BF639)</f>
        <v>3174399.1076475894</v>
      </c>
      <c r="M589" s="33">
        <f>Calcs!G639</f>
        <v>3.2</v>
      </c>
      <c r="N589" s="180">
        <f>Calcs!BI639</f>
        <v>0.44491357692012218</v>
      </c>
      <c r="O589" s="33">
        <f t="shared" si="149"/>
        <v>1.4237234461443911</v>
      </c>
      <c r="P589" s="33"/>
      <c r="Q589" s="33"/>
      <c r="R589" s="33"/>
      <c r="S589" s="30">
        <f t="shared" si="157"/>
        <v>44385</v>
      </c>
      <c r="T589" s="215">
        <v>562</v>
      </c>
      <c r="U589" s="215">
        <v>8</v>
      </c>
      <c r="V589" s="215">
        <v>8029778</v>
      </c>
      <c r="W589" s="97"/>
      <c r="X589" s="6">
        <f t="shared" si="141"/>
        <v>6168.5</v>
      </c>
      <c r="Y589" s="6"/>
      <c r="Z589" s="11">
        <f t="shared" si="154"/>
        <v>457878</v>
      </c>
      <c r="AA589" s="11"/>
      <c r="AB589" s="11"/>
      <c r="AC589" s="11"/>
      <c r="AD589" s="11">
        <f t="shared" si="155"/>
        <v>6224</v>
      </c>
      <c r="AE589" s="11">
        <f t="shared" si="150"/>
        <v>562</v>
      </c>
      <c r="AF589" s="11">
        <f t="shared" si="151"/>
        <v>8</v>
      </c>
      <c r="AG589" s="11">
        <f t="shared" si="144"/>
        <v>440.28571428571428</v>
      </c>
      <c r="AH589" s="11">
        <f t="shared" si="145"/>
        <v>4.8571428571428568</v>
      </c>
      <c r="AI589" s="6">
        <f t="shared" si="146"/>
        <v>328.40019246714655</v>
      </c>
      <c r="AJ589" s="6">
        <f t="shared" si="152"/>
        <v>10328.400192467147</v>
      </c>
      <c r="AK589" s="6">
        <f t="shared" si="147"/>
        <v>0.23692641015713889</v>
      </c>
      <c r="AL589" s="6">
        <f t="shared" si="153"/>
        <v>250.23692641015714</v>
      </c>
      <c r="AM589" s="12">
        <v>433350.4031607908</v>
      </c>
      <c r="AN589" s="6">
        <f t="shared" si="138"/>
        <v>433350.4031607908</v>
      </c>
      <c r="AO589" s="12">
        <v>6190.802769989371</v>
      </c>
      <c r="AP589" s="6">
        <f t="shared" si="136"/>
        <v>6190.802769989371</v>
      </c>
      <c r="AQ589" s="30">
        <f t="shared" si="148"/>
        <v>44385</v>
      </c>
      <c r="AR589" s="30">
        <f t="shared" si="156"/>
        <v>44385</v>
      </c>
      <c r="AS589" s="52">
        <v>44431</v>
      </c>
      <c r="AT589" s="30">
        <f t="shared" si="137"/>
        <v>44431</v>
      </c>
    </row>
    <row r="590" spans="1:46">
      <c r="A590">
        <f>Calcs!A640</f>
        <v>617</v>
      </c>
      <c r="B590" s="30">
        <f>Calcs!B640</f>
        <v>44386</v>
      </c>
      <c r="C590" s="6">
        <f>MAX(1,Calcs!AM640)</f>
        <v>12391.891870331359</v>
      </c>
      <c r="D590" s="6">
        <f>MAX(1,Calcs!BA640)</f>
        <v>466.58734926425888</v>
      </c>
      <c r="E590" s="6">
        <f>MAX(1,Calcs!BB640)</f>
        <v>993469.93754221138</v>
      </c>
      <c r="F590" s="6">
        <f>MAX(1,Calcs!AZ640)</f>
        <v>458746.44808400865</v>
      </c>
      <c r="G590" s="6">
        <f t="shared" si="142"/>
        <v>458746.44808400865</v>
      </c>
      <c r="H590" s="6">
        <f>MAX(1,Calcs!AP640)</f>
        <v>4.7758689405978396</v>
      </c>
      <c r="I590" s="6">
        <f>MAX(1,Calcs!AO640)</f>
        <v>6229.8561441871925</v>
      </c>
      <c r="J590" s="6">
        <f t="shared" si="143"/>
        <v>6229.8561441871925</v>
      </c>
      <c r="K590" s="6">
        <f>MAX(1,Calcs!BE640)</f>
        <v>4022371.5</v>
      </c>
      <c r="L590" s="6">
        <f>MAX(1,Calcs!BF640)</f>
        <v>3188832.123210608</v>
      </c>
      <c r="M590" s="33">
        <f>Calcs!G640</f>
        <v>3.2</v>
      </c>
      <c r="N590" s="180">
        <f>Calcs!BI640</f>
        <v>0.44272747569757986</v>
      </c>
      <c r="O590" s="33">
        <f t="shared" si="149"/>
        <v>1.4167279222322557</v>
      </c>
      <c r="P590" s="33"/>
      <c r="Q590" s="33"/>
      <c r="R590" s="33"/>
      <c r="S590" s="30">
        <f t="shared" si="157"/>
        <v>44386</v>
      </c>
      <c r="T590" s="215">
        <v>600</v>
      </c>
      <c r="U590" s="215">
        <v>7</v>
      </c>
      <c r="V590" s="215">
        <v>8044743</v>
      </c>
      <c r="W590" s="97"/>
      <c r="X590" s="6">
        <f t="shared" si="141"/>
        <v>7482.5</v>
      </c>
      <c r="Y590" s="6"/>
      <c r="Z590" s="11">
        <f t="shared" si="154"/>
        <v>458478</v>
      </c>
      <c r="AA590" s="11"/>
      <c r="AB590" s="11"/>
      <c r="AC590" s="11"/>
      <c r="AD590" s="11">
        <f t="shared" si="155"/>
        <v>6231</v>
      </c>
      <c r="AE590" s="11">
        <f t="shared" si="150"/>
        <v>600</v>
      </c>
      <c r="AF590" s="11">
        <f t="shared" si="151"/>
        <v>7</v>
      </c>
      <c r="AG590" s="11">
        <f t="shared" si="144"/>
        <v>461.42857142857144</v>
      </c>
      <c r="AH590" s="11">
        <f t="shared" si="145"/>
        <v>5.5714285714285712</v>
      </c>
      <c r="AI590" s="6">
        <f t="shared" si="146"/>
        <v>268.44808400864713</v>
      </c>
      <c r="AJ590" s="6">
        <f t="shared" si="152"/>
        <v>10268.448084008647</v>
      </c>
      <c r="AK590" s="6">
        <f t="shared" si="147"/>
        <v>-1.1438558128074874</v>
      </c>
      <c r="AL590" s="6">
        <f t="shared" si="153"/>
        <v>248.85614418719251</v>
      </c>
      <c r="AM590" s="120">
        <v>435606.65657648502</v>
      </c>
      <c r="AN590" s="120">
        <f t="shared" ref="AN590:AP590" si="164">AN589+(AN592-AN589)/3</f>
        <v>436779.10178440693</v>
      </c>
      <c r="AO590" s="120">
        <v>6210.6240417054405</v>
      </c>
      <c r="AP590" s="120">
        <f t="shared" si="164"/>
        <v>6220.8979659547404</v>
      </c>
      <c r="AQ590" s="30">
        <f t="shared" si="148"/>
        <v>44386</v>
      </c>
      <c r="AR590" s="30">
        <f t="shared" si="156"/>
        <v>44386</v>
      </c>
      <c r="AS590" s="52">
        <v>44440.666666666664</v>
      </c>
      <c r="AT590" s="211">
        <f t="shared" ref="AT590" si="165">AT589+(AT592-AT589)/3</f>
        <v>44440.666666666664</v>
      </c>
    </row>
    <row r="591" spans="1:46">
      <c r="A591">
        <f>Calcs!A641</f>
        <v>618</v>
      </c>
      <c r="B591" s="30">
        <f>Calcs!B641</f>
        <v>44387</v>
      </c>
      <c r="C591" s="6">
        <f>MAX(1,Calcs!AM641)</f>
        <v>13003.205683677445</v>
      </c>
      <c r="D591" s="6">
        <f>MAX(1,Calcs!BA641)</f>
        <v>498.62806709586374</v>
      </c>
      <c r="E591" s="6">
        <f>MAX(1,Calcs!BB641)</f>
        <v>995513.39442749962</v>
      </c>
      <c r="F591" s="6">
        <f>MAX(1,Calcs!AZ641)</f>
        <v>459318.02349022048</v>
      </c>
      <c r="G591" s="6">
        <f t="shared" si="142"/>
        <v>459318.02349022048</v>
      </c>
      <c r="H591" s="6">
        <f>MAX(1,Calcs!AP641)</f>
        <v>5.0327319044152841</v>
      </c>
      <c r="I591" s="6">
        <f>MAX(1,Calcs!AO641)</f>
        <v>6235.72101499979</v>
      </c>
      <c r="J591" s="6">
        <f t="shared" si="143"/>
        <v>6235.72101499979</v>
      </c>
      <c r="K591" s="6">
        <f>MAX(1,Calcs!BE641)</f>
        <v>4026768</v>
      </c>
      <c r="L591" s="6">
        <f>MAX(1,Calcs!BF641)</f>
        <v>3199096.9886626676</v>
      </c>
      <c r="M591" s="33">
        <f>Calcs!G641</f>
        <v>3.2</v>
      </c>
      <c r="N591" s="180">
        <f>Calcs!BI641</f>
        <v>0.44108534694362284</v>
      </c>
      <c r="O591" s="33">
        <f t="shared" si="149"/>
        <v>1.4114731102195932</v>
      </c>
      <c r="P591" s="33"/>
      <c r="Q591" s="33"/>
      <c r="R591" s="33"/>
      <c r="S591" s="30">
        <f t="shared" si="157"/>
        <v>44387</v>
      </c>
      <c r="T591" s="215">
        <v>432</v>
      </c>
      <c r="U591" s="215">
        <v>6</v>
      </c>
      <c r="V591" s="215">
        <v>8053536</v>
      </c>
      <c r="W591" s="97"/>
      <c r="X591" s="6">
        <f t="shared" si="141"/>
        <v>4396.5</v>
      </c>
      <c r="Y591" s="6"/>
      <c r="Z591" s="11">
        <f t="shared" si="154"/>
        <v>458910</v>
      </c>
      <c r="AA591" s="11"/>
      <c r="AB591" s="11"/>
      <c r="AC591" s="11"/>
      <c r="AD591" s="11">
        <f t="shared" si="155"/>
        <v>6237</v>
      </c>
      <c r="AE591" s="11">
        <f t="shared" si="150"/>
        <v>432</v>
      </c>
      <c r="AF591" s="11">
        <f t="shared" si="151"/>
        <v>6</v>
      </c>
      <c r="AG591" s="11">
        <f t="shared" si="144"/>
        <v>478.28571428571428</v>
      </c>
      <c r="AH591" s="11">
        <f t="shared" si="145"/>
        <v>6</v>
      </c>
      <c r="AI591" s="6">
        <f t="shared" si="146"/>
        <v>408.02349022048293</v>
      </c>
      <c r="AJ591" s="6">
        <f t="shared" si="152"/>
        <v>10408.023490220483</v>
      </c>
      <c r="AK591" s="6">
        <f t="shared" si="147"/>
        <v>-1.2789850002100138</v>
      </c>
      <c r="AL591" s="6">
        <f t="shared" si="153"/>
        <v>248.72101499978999</v>
      </c>
      <c r="AM591" s="120">
        <v>437862.90999217919</v>
      </c>
      <c r="AN591" s="120">
        <f t="shared" ref="AN591:AP591" si="166">AN589+2*(AN592-AN589)/3</f>
        <v>440207.80040802306</v>
      </c>
      <c r="AO591" s="120">
        <v>6230.4453134215091</v>
      </c>
      <c r="AP591" s="120">
        <f t="shared" si="166"/>
        <v>6250.9931619201107</v>
      </c>
      <c r="AQ591" s="30">
        <f t="shared" si="148"/>
        <v>44387</v>
      </c>
      <c r="AR591" s="30">
        <f t="shared" si="156"/>
        <v>44387</v>
      </c>
      <c r="AS591" s="52">
        <v>44450.333333333336</v>
      </c>
      <c r="AT591" s="211">
        <f t="shared" ref="AT591" si="167">AT589+2*(AT592-AT589)/3</f>
        <v>44450.333333333336</v>
      </c>
    </row>
    <row r="592" spans="1:46">
      <c r="A592">
        <f>Calcs!A642</f>
        <v>619</v>
      </c>
      <c r="B592" s="30">
        <f>Calcs!B642</f>
        <v>44388</v>
      </c>
      <c r="C592" s="6">
        <f>MAX(1,Calcs!AM642)</f>
        <v>13654.230725005169</v>
      </c>
      <c r="D592" s="6">
        <f>MAX(1,Calcs!BA642)</f>
        <v>521.75558072531464</v>
      </c>
      <c r="E592" s="6">
        <f>MAX(1,Calcs!BB642)</f>
        <v>997656.70022426825</v>
      </c>
      <c r="F592" s="6">
        <f>MAX(1,Calcs!AZ642)</f>
        <v>459926.69691428688</v>
      </c>
      <c r="G592" s="6">
        <f t="shared" si="142"/>
        <v>459926.69691428688</v>
      </c>
      <c r="H592" s="6">
        <f>MAX(1,Calcs!AP642)</f>
        <v>5.3441725284588495</v>
      </c>
      <c r="I592" s="6">
        <f>MAX(1,Calcs!AO642)</f>
        <v>6241.8961152923939</v>
      </c>
      <c r="J592" s="6">
        <f t="shared" si="143"/>
        <v>6241.8961152923939</v>
      </c>
      <c r="K592" s="6">
        <f>MAX(1,Calcs!BE642)</f>
        <v>4028838</v>
      </c>
      <c r="L592" s="6">
        <f>MAX(1,Calcs!BF642)</f>
        <v>3202841.0618419126</v>
      </c>
      <c r="M592" s="33">
        <f>Calcs!G642</f>
        <v>3.2</v>
      </c>
      <c r="N592" s="180">
        <f>Calcs!BI642</f>
        <v>0.44030007269962124</v>
      </c>
      <c r="O592" s="33">
        <f t="shared" si="149"/>
        <v>1.408960232638788</v>
      </c>
      <c r="P592" s="33"/>
      <c r="Q592" s="33"/>
      <c r="R592" s="33"/>
      <c r="S592" s="30">
        <f t="shared" si="157"/>
        <v>44388</v>
      </c>
      <c r="T592" s="215">
        <v>390</v>
      </c>
      <c r="U592" s="215">
        <v>3</v>
      </c>
      <c r="V592" s="215">
        <v>8057676</v>
      </c>
      <c r="W592" s="97"/>
      <c r="X592" s="6">
        <f t="shared" si="141"/>
        <v>2070</v>
      </c>
      <c r="Y592" s="6"/>
      <c r="Z592" s="11">
        <f t="shared" si="154"/>
        <v>459300</v>
      </c>
      <c r="AA592" s="11"/>
      <c r="AB592" s="11"/>
      <c r="AC592" s="11"/>
      <c r="AD592" s="11">
        <f t="shared" si="155"/>
        <v>6240</v>
      </c>
      <c r="AE592" s="11">
        <f t="shared" si="150"/>
        <v>390</v>
      </c>
      <c r="AF592" s="11">
        <f t="shared" si="151"/>
        <v>3</v>
      </c>
      <c r="AG592" s="11">
        <f t="shared" si="144"/>
        <v>516.71428571428567</v>
      </c>
      <c r="AH592" s="11">
        <f t="shared" si="145"/>
        <v>6.1428571428571432</v>
      </c>
      <c r="AI592" s="6">
        <f t="shared" si="146"/>
        <v>626.69691428687656</v>
      </c>
      <c r="AJ592" s="6">
        <f t="shared" si="152"/>
        <v>10626.696914286877</v>
      </c>
      <c r="AK592" s="6">
        <f t="shared" si="147"/>
        <v>1.8961152923939153</v>
      </c>
      <c r="AL592" s="6">
        <f t="shared" si="153"/>
        <v>251.89611529239392</v>
      </c>
      <c r="AM592" s="12">
        <v>443636.49903163919</v>
      </c>
      <c r="AN592" s="6">
        <f t="shared" si="138"/>
        <v>443636.49903163919</v>
      </c>
      <c r="AO592" s="12">
        <v>6281.08835788548</v>
      </c>
      <c r="AP592" s="6">
        <f t="shared" ref="AP592:AP654" si="168">AO592</f>
        <v>6281.08835788548</v>
      </c>
      <c r="AQ592" s="30">
        <f t="shared" si="148"/>
        <v>44388</v>
      </c>
      <c r="AR592" s="30">
        <f t="shared" si="156"/>
        <v>44388</v>
      </c>
      <c r="AS592" s="52">
        <v>44460</v>
      </c>
      <c r="AT592" s="30">
        <f t="shared" si="137"/>
        <v>44460</v>
      </c>
    </row>
    <row r="593" spans="1:46">
      <c r="A593">
        <f>Calcs!A643</f>
        <v>620</v>
      </c>
      <c r="B593" s="30">
        <f>Calcs!B643</f>
        <v>44389</v>
      </c>
      <c r="C593" s="6">
        <f>MAX(1,Calcs!AM643)</f>
        <v>14337.153397605221</v>
      </c>
      <c r="D593" s="6">
        <f>MAX(1,Calcs!BA643)</f>
        <v>547.29138059712045</v>
      </c>
      <c r="E593" s="6">
        <f>MAX(1,Calcs!BB643)</f>
        <v>999908.07998042007</v>
      </c>
      <c r="F593" s="6">
        <f>MAX(1,Calcs!AZ643)</f>
        <v>460562.01680657209</v>
      </c>
      <c r="G593" s="6">
        <f t="shared" si="142"/>
        <v>460562.01680657209</v>
      </c>
      <c r="H593" s="6">
        <f>MAX(1,Calcs!AP643)</f>
        <v>5.7188393971858078</v>
      </c>
      <c r="I593" s="6">
        <f>MAX(1,Calcs!AO643)</f>
        <v>6248.4407492223227</v>
      </c>
      <c r="J593" s="6">
        <f t="shared" si="143"/>
        <v>6248.4407492223227</v>
      </c>
      <c r="K593" s="6">
        <f>MAX(1,Calcs!BE643)</f>
        <v>4033864</v>
      </c>
      <c r="L593" s="6">
        <f>MAX(1,Calcs!BF643)</f>
        <v>3212432.1636750489</v>
      </c>
      <c r="M593" s="33">
        <f>Calcs!G643</f>
        <v>3.2</v>
      </c>
      <c r="N593" s="180">
        <f>Calcs!BI643</f>
        <v>0.43872014308854718</v>
      </c>
      <c r="O593" s="33">
        <f t="shared" si="149"/>
        <v>1.4039044578833511</v>
      </c>
      <c r="P593" s="33"/>
      <c r="Q593" s="33"/>
      <c r="R593" s="33"/>
      <c r="S593" s="30">
        <f t="shared" si="157"/>
        <v>44389</v>
      </c>
      <c r="T593" s="215">
        <v>754</v>
      </c>
      <c r="U593" s="215">
        <v>8</v>
      </c>
      <c r="V593" s="215">
        <v>8067728</v>
      </c>
      <c r="W593" s="97"/>
      <c r="X593" s="6">
        <f t="shared" si="141"/>
        <v>5026</v>
      </c>
      <c r="Y593" s="6"/>
      <c r="Z593" s="11">
        <f t="shared" si="154"/>
        <v>460054</v>
      </c>
      <c r="AA593" s="11"/>
      <c r="AB593" s="11"/>
      <c r="AC593" s="11"/>
      <c r="AD593" s="11">
        <f t="shared" si="155"/>
        <v>6248</v>
      </c>
      <c r="AE593" s="11">
        <f t="shared" si="150"/>
        <v>754</v>
      </c>
      <c r="AF593" s="11">
        <f t="shared" si="151"/>
        <v>8</v>
      </c>
      <c r="AG593" s="11">
        <f t="shared" si="144"/>
        <v>569</v>
      </c>
      <c r="AH593" s="11">
        <f t="shared" si="145"/>
        <v>6.8571428571428568</v>
      </c>
      <c r="AI593" s="6">
        <f t="shared" si="146"/>
        <v>508.01680657209363</v>
      </c>
      <c r="AJ593" s="6">
        <f t="shared" si="152"/>
        <v>10508.016806572094</v>
      </c>
      <c r="AK593" s="6">
        <f t="shared" si="147"/>
        <v>0.44074922232266545</v>
      </c>
      <c r="AL593" s="6">
        <f t="shared" si="153"/>
        <v>250.44074922232267</v>
      </c>
      <c r="AM593" s="12">
        <v>443660.92275509122</v>
      </c>
      <c r="AN593" s="6">
        <f t="shared" si="138"/>
        <v>443660.92275509122</v>
      </c>
      <c r="AO593" s="12">
        <v>6343.0857153982288</v>
      </c>
      <c r="AP593" s="6">
        <f t="shared" si="168"/>
        <v>6343.0857153982288</v>
      </c>
      <c r="AQ593" s="30">
        <f t="shared" si="148"/>
        <v>44389</v>
      </c>
      <c r="AR593" s="30">
        <f t="shared" si="156"/>
        <v>44389</v>
      </c>
      <c r="AS593" s="52">
        <v>44460</v>
      </c>
      <c r="AT593" s="30">
        <f t="shared" si="137"/>
        <v>44460</v>
      </c>
    </row>
    <row r="594" spans="1:46">
      <c r="A594">
        <f>Calcs!A644</f>
        <v>621</v>
      </c>
      <c r="B594" s="30">
        <f>Calcs!B644</f>
        <v>44390</v>
      </c>
      <c r="C594" s="6">
        <f>MAX(1,Calcs!AM644)</f>
        <v>15039.725748320991</v>
      </c>
      <c r="D594" s="6">
        <f>MAX(1,Calcs!BA644)</f>
        <v>575.2465354197941</v>
      </c>
      <c r="E594" s="6">
        <f>MAX(1,Calcs!BB644)</f>
        <v>1002269.8478601698</v>
      </c>
      <c r="F594" s="6">
        <f>MAX(1,Calcs!AZ644)</f>
        <v>461226.81134129304</v>
      </c>
      <c r="G594" s="6">
        <f t="shared" si="142"/>
        <v>461226.81134129304</v>
      </c>
      <c r="H594" s="6">
        <f>MAX(1,Calcs!AP644)</f>
        <v>5.981441247258382</v>
      </c>
      <c r="I594" s="6">
        <f>MAX(1,Calcs!AO644)</f>
        <v>6255.4190912671866</v>
      </c>
      <c r="J594" s="6">
        <f t="shared" si="143"/>
        <v>6255.4190912671866</v>
      </c>
      <c r="K594" s="6">
        <f>MAX(1,Calcs!BE644)</f>
        <v>4039539</v>
      </c>
      <c r="L594" s="6">
        <f>MAX(1,Calcs!BF644)</f>
        <v>3223236.1129463157</v>
      </c>
      <c r="M594" s="33">
        <f>Calcs!G644</f>
        <v>3.2</v>
      </c>
      <c r="N594" s="180">
        <f>Calcs!BI644</f>
        <v>0.43696365733303721</v>
      </c>
      <c r="O594" s="33">
        <f t="shared" si="149"/>
        <v>1.3982837034657192</v>
      </c>
      <c r="P594" s="33"/>
      <c r="Q594" s="33"/>
      <c r="R594" s="33"/>
      <c r="S594" s="30">
        <f t="shared" si="157"/>
        <v>44390</v>
      </c>
      <c r="T594" s="215">
        <v>702</v>
      </c>
      <c r="U594" s="215">
        <v>12</v>
      </c>
      <c r="V594" s="215">
        <v>8079078</v>
      </c>
      <c r="W594" s="97"/>
      <c r="X594" s="6">
        <f t="shared" si="141"/>
        <v>5675</v>
      </c>
      <c r="Y594" s="6"/>
      <c r="Z594" s="11">
        <f t="shared" si="154"/>
        <v>460756</v>
      </c>
      <c r="AA594" s="11"/>
      <c r="AB594" s="11"/>
      <c r="AC594" s="11"/>
      <c r="AD594" s="11">
        <f t="shared" si="155"/>
        <v>6260</v>
      </c>
      <c r="AE594" s="11">
        <f t="shared" si="150"/>
        <v>702</v>
      </c>
      <c r="AF594" s="11">
        <f t="shared" si="151"/>
        <v>12</v>
      </c>
      <c r="AG594" s="11">
        <f t="shared" si="144"/>
        <v>569.42857142857144</v>
      </c>
      <c r="AH594" s="11">
        <f t="shared" si="145"/>
        <v>7.4285714285714288</v>
      </c>
      <c r="AI594" s="6">
        <f t="shared" si="146"/>
        <v>470.81134129303973</v>
      </c>
      <c r="AJ594" s="6">
        <f t="shared" si="152"/>
        <v>10470.81134129304</v>
      </c>
      <c r="AK594" s="6">
        <f t="shared" si="147"/>
        <v>-4.580908732813441</v>
      </c>
      <c r="AL594" s="6">
        <f t="shared" si="153"/>
        <v>245.41909126718656</v>
      </c>
      <c r="AM594" s="12">
        <v>431583.26855843473</v>
      </c>
      <c r="AN594" s="6">
        <f t="shared" si="138"/>
        <v>431583.26855843473</v>
      </c>
      <c r="AO594" s="12">
        <v>6225.7458683755822</v>
      </c>
      <c r="AP594" s="6">
        <f t="shared" si="168"/>
        <v>6225.7458683755822</v>
      </c>
      <c r="AQ594" s="30">
        <f t="shared" si="148"/>
        <v>44390</v>
      </c>
      <c r="AR594" s="30">
        <f t="shared" si="156"/>
        <v>44390</v>
      </c>
      <c r="AS594" s="52">
        <v>44417</v>
      </c>
      <c r="AT594" s="30">
        <f t="shared" si="137"/>
        <v>44417</v>
      </c>
    </row>
    <row r="595" spans="1:46">
      <c r="A595">
        <f>Calcs!A645</f>
        <v>622</v>
      </c>
      <c r="B595" s="30">
        <f>Calcs!B645</f>
        <v>44391</v>
      </c>
      <c r="C595" s="6">
        <f>MAX(1,Calcs!AM645)</f>
        <v>15747.943481090826</v>
      </c>
      <c r="D595" s="6">
        <f>MAX(1,Calcs!BA645)</f>
        <v>604.41142974215995</v>
      </c>
      <c r="E595" s="6">
        <f>MAX(1,Calcs!BB645)</f>
        <v>1004743.6133219521</v>
      </c>
      <c r="F595" s="6">
        <f>MAX(1,Calcs!AZ645)</f>
        <v>461923.6611879383</v>
      </c>
      <c r="G595" s="6">
        <f t="shared" si="142"/>
        <v>461923.6611879383</v>
      </c>
      <c r="H595" s="6">
        <f>MAX(1,Calcs!AP645)</f>
        <v>6.2693007613927749</v>
      </c>
      <c r="I595" s="6">
        <f>MAX(1,Calcs!AO645)</f>
        <v>6262.6989199324671</v>
      </c>
      <c r="J595" s="6">
        <f t="shared" si="143"/>
        <v>6262.6989199324671</v>
      </c>
      <c r="K595" s="6">
        <f>MAX(1,Calcs!BE645)</f>
        <v>4044870.5</v>
      </c>
      <c r="L595" s="6">
        <f>MAX(1,Calcs!BF645)</f>
        <v>3233526.5336049413</v>
      </c>
      <c r="M595" s="33">
        <f>Calcs!G645</f>
        <v>3.2</v>
      </c>
      <c r="N595" s="180">
        <f>Calcs!BI645</f>
        <v>0.43526076802865632</v>
      </c>
      <c r="O595" s="33">
        <f t="shared" si="149"/>
        <v>1.3928344576917002</v>
      </c>
      <c r="P595" s="33"/>
      <c r="Q595" s="33"/>
      <c r="R595" s="33"/>
      <c r="S595" s="30">
        <f t="shared" si="157"/>
        <v>44391</v>
      </c>
      <c r="T595" s="215">
        <v>729</v>
      </c>
      <c r="U595" s="215">
        <v>5</v>
      </c>
      <c r="V595" s="215">
        <v>8089741</v>
      </c>
      <c r="W595" s="97"/>
      <c r="X595" s="6">
        <f t="shared" si="141"/>
        <v>5331.5</v>
      </c>
      <c r="Y595" s="6"/>
      <c r="Z595" s="11">
        <f t="shared" si="154"/>
        <v>461485</v>
      </c>
      <c r="AA595" s="11"/>
      <c r="AB595" s="11"/>
      <c r="AC595" s="11"/>
      <c r="AD595" s="11">
        <f t="shared" si="155"/>
        <v>6265</v>
      </c>
      <c r="AE595" s="11">
        <f t="shared" si="150"/>
        <v>729</v>
      </c>
      <c r="AF595" s="11">
        <f t="shared" si="151"/>
        <v>5</v>
      </c>
      <c r="AG595" s="11">
        <f t="shared" si="144"/>
        <v>595.57142857142856</v>
      </c>
      <c r="AH595" s="11">
        <f t="shared" si="145"/>
        <v>7</v>
      </c>
      <c r="AI595" s="6">
        <f t="shared" si="146"/>
        <v>438.6611879382981</v>
      </c>
      <c r="AJ595" s="6">
        <f t="shared" si="152"/>
        <v>10438.661187938298</v>
      </c>
      <c r="AK595" s="6">
        <f t="shared" si="147"/>
        <v>-2.3010800675328937</v>
      </c>
      <c r="AL595" s="6">
        <f t="shared" si="153"/>
        <v>247.69891993246711</v>
      </c>
      <c r="AM595" s="12">
        <v>433661.35145136173</v>
      </c>
      <c r="AN595" s="6">
        <f t="shared" si="138"/>
        <v>433661.35145136173</v>
      </c>
      <c r="AO595" s="12">
        <v>6245.9379834989459</v>
      </c>
      <c r="AP595" s="6">
        <f t="shared" si="168"/>
        <v>6245.9379834989459</v>
      </c>
      <c r="AQ595" s="30">
        <f t="shared" si="148"/>
        <v>44391</v>
      </c>
      <c r="AR595" s="30">
        <f t="shared" si="156"/>
        <v>44391</v>
      </c>
      <c r="AS595" s="52">
        <v>44425</v>
      </c>
      <c r="AT595" s="30">
        <f t="shared" si="137"/>
        <v>44425</v>
      </c>
    </row>
    <row r="596" spans="1:46">
      <c r="A596">
        <f>Calcs!A646</f>
        <v>623</v>
      </c>
      <c r="B596" s="30">
        <f>Calcs!B646</f>
        <v>44392</v>
      </c>
      <c r="C596" s="6">
        <f>MAX(1,Calcs!AM646)</f>
        <v>16494.372745993143</v>
      </c>
      <c r="D596" s="6">
        <f>MAX(1,Calcs!BA646)</f>
        <v>635.41682800994852</v>
      </c>
      <c r="E596" s="6">
        <f>MAX(1,Calcs!BB646)</f>
        <v>1007329.4167483313</v>
      </c>
      <c r="F596" s="6">
        <f>MAX(1,Calcs!AZ646)</f>
        <v>462654.31798853679</v>
      </c>
      <c r="G596" s="6">
        <f t="shared" si="142"/>
        <v>462654.31798853679</v>
      </c>
      <c r="H596" s="6">
        <f>MAX(1,Calcs!AP646)</f>
        <v>6.5819041956396438</v>
      </c>
      <c r="I596" s="6">
        <f>MAX(1,Calcs!AO646)</f>
        <v>6270.3102557796346</v>
      </c>
      <c r="J596" s="6">
        <f t="shared" si="143"/>
        <v>6270.3102557796346</v>
      </c>
      <c r="K596" s="6">
        <f>MAX(1,Calcs!BE646)</f>
        <v>4050147.5</v>
      </c>
      <c r="L596" s="6">
        <f>MAX(1,Calcs!BF646)</f>
        <v>3242480.9582024808</v>
      </c>
      <c r="M596" s="33">
        <f>Calcs!G646</f>
        <v>3.2</v>
      </c>
      <c r="N596" s="180">
        <f>Calcs!BI646</f>
        <v>0.43372122555972781</v>
      </c>
      <c r="O596" s="33">
        <f t="shared" si="149"/>
        <v>1.387907921791129</v>
      </c>
      <c r="P596" s="33"/>
      <c r="Q596" s="33"/>
      <c r="R596" s="33"/>
      <c r="S596" s="30">
        <f t="shared" si="157"/>
        <v>44392</v>
      </c>
      <c r="T596" s="215">
        <v>749</v>
      </c>
      <c r="U596" s="215">
        <v>11</v>
      </c>
      <c r="V596" s="215">
        <v>8100295</v>
      </c>
      <c r="W596" s="97"/>
      <c r="X596" s="6">
        <f t="shared" si="141"/>
        <v>5277</v>
      </c>
      <c r="Y596" s="6"/>
      <c r="Z596" s="11">
        <f t="shared" si="154"/>
        <v>462234</v>
      </c>
      <c r="AA596" s="11"/>
      <c r="AB596" s="11"/>
      <c r="AC596" s="11"/>
      <c r="AD596" s="11">
        <f t="shared" si="155"/>
        <v>6276</v>
      </c>
      <c r="AE596" s="11">
        <f t="shared" si="150"/>
        <v>749</v>
      </c>
      <c r="AF596" s="11">
        <f t="shared" si="151"/>
        <v>11</v>
      </c>
      <c r="AG596" s="11">
        <f t="shared" si="144"/>
        <v>622.28571428571433</v>
      </c>
      <c r="AH596" s="11">
        <f t="shared" si="145"/>
        <v>7.4285714285714288</v>
      </c>
      <c r="AI596" s="6">
        <f t="shared" si="146"/>
        <v>420.31798853678629</v>
      </c>
      <c r="AJ596" s="6">
        <f t="shared" si="152"/>
        <v>10420.317988536786</v>
      </c>
      <c r="AK596" s="6">
        <f t="shared" si="147"/>
        <v>-5.6897442203653554</v>
      </c>
      <c r="AL596" s="6">
        <f t="shared" si="153"/>
        <v>244.31025577963464</v>
      </c>
      <c r="AM596" s="12">
        <v>435266.89175549691</v>
      </c>
      <c r="AN596" s="6">
        <f t="shared" si="138"/>
        <v>435266.89175549691</v>
      </c>
      <c r="AO596" s="12">
        <v>6283.1057753690375</v>
      </c>
      <c r="AP596" s="6">
        <f t="shared" si="168"/>
        <v>6283.1057753690375</v>
      </c>
      <c r="AQ596" s="30">
        <f t="shared" si="148"/>
        <v>44392</v>
      </c>
      <c r="AR596" s="30">
        <f t="shared" si="156"/>
        <v>44392</v>
      </c>
      <c r="AS596" s="52">
        <v>44424</v>
      </c>
      <c r="AT596" s="30">
        <f t="shared" si="137"/>
        <v>44424</v>
      </c>
    </row>
    <row r="597" spans="1:46">
      <c r="A597">
        <f>Calcs!A647</f>
        <v>624</v>
      </c>
      <c r="B597" s="30">
        <f>Calcs!B647</f>
        <v>44393</v>
      </c>
      <c r="C597" s="6">
        <f>MAX(1,Calcs!AM647)</f>
        <v>17277.572113001992</v>
      </c>
      <c r="D597" s="6">
        <f>MAX(1,Calcs!BA647)</f>
        <v>667.87863090364101</v>
      </c>
      <c r="E597" s="6">
        <f>MAX(1,Calcs!BB647)</f>
        <v>1010033.2291846641</v>
      </c>
      <c r="F597" s="6">
        <f>MAX(1,Calcs!AZ647)</f>
        <v>463421.59850033413</v>
      </c>
      <c r="G597" s="6">
        <f t="shared" si="142"/>
        <v>463421.59850033413</v>
      </c>
      <c r="H597" s="6">
        <f>MAX(1,Calcs!AP647)</f>
        <v>6.9176562064380311</v>
      </c>
      <c r="I597" s="6">
        <f>MAX(1,Calcs!AO647)</f>
        <v>6278.2797376322587</v>
      </c>
      <c r="J597" s="6">
        <f t="shared" si="143"/>
        <v>6278.2797376322587</v>
      </c>
      <c r="K597" s="6">
        <f>MAX(1,Calcs!BE647)</f>
        <v>4056591</v>
      </c>
      <c r="L597" s="6">
        <f>MAX(1,Calcs!BF647)</f>
        <v>3252647.3179788096</v>
      </c>
      <c r="M597" s="33">
        <f>Calcs!G647</f>
        <v>3.2</v>
      </c>
      <c r="N597" s="180">
        <f>Calcs!BI647</f>
        <v>0.43200422616216078</v>
      </c>
      <c r="O597" s="33">
        <f t="shared" si="149"/>
        <v>1.3824135237189146</v>
      </c>
      <c r="P597" s="33"/>
      <c r="Q597" s="33"/>
      <c r="R597" s="33"/>
      <c r="S597" s="30">
        <f t="shared" si="157"/>
        <v>44393</v>
      </c>
      <c r="T597" s="215">
        <v>764</v>
      </c>
      <c r="U597" s="215">
        <v>7</v>
      </c>
      <c r="V597" s="215">
        <v>8113182</v>
      </c>
      <c r="W597" s="97"/>
      <c r="X597" s="6">
        <f t="shared" si="141"/>
        <v>6443.5</v>
      </c>
      <c r="Y597" s="6"/>
      <c r="Z597" s="11">
        <f t="shared" si="154"/>
        <v>462998</v>
      </c>
      <c r="AA597" s="11"/>
      <c r="AB597" s="11"/>
      <c r="AC597" s="11"/>
      <c r="AD597" s="11">
        <f t="shared" si="155"/>
        <v>6283</v>
      </c>
      <c r="AE597" s="11">
        <f t="shared" si="150"/>
        <v>764</v>
      </c>
      <c r="AF597" s="11">
        <f t="shared" si="151"/>
        <v>7</v>
      </c>
      <c r="AG597" s="11">
        <f t="shared" si="144"/>
        <v>645.71428571428567</v>
      </c>
      <c r="AH597" s="11">
        <f t="shared" si="145"/>
        <v>7.4285714285714288</v>
      </c>
      <c r="AI597" s="6">
        <f t="shared" si="146"/>
        <v>423.59850033413386</v>
      </c>
      <c r="AJ597" s="6">
        <f t="shared" si="152"/>
        <v>10423.598500334134</v>
      </c>
      <c r="AK597" s="6">
        <f t="shared" si="147"/>
        <v>-4.7202623677412703</v>
      </c>
      <c r="AL597" s="6">
        <f t="shared" si="153"/>
        <v>245.27973763225873</v>
      </c>
      <c r="AM597" s="12">
        <v>435266.89175549691</v>
      </c>
      <c r="AN597" s="6">
        <f t="shared" si="138"/>
        <v>435266.89175549691</v>
      </c>
      <c r="AO597" s="12">
        <v>6283.1057753690375</v>
      </c>
      <c r="AP597" s="6">
        <f t="shared" si="168"/>
        <v>6283.1057753690375</v>
      </c>
      <c r="AQ597" s="30">
        <f t="shared" si="148"/>
        <v>44393</v>
      </c>
      <c r="AR597" s="30">
        <f t="shared" si="156"/>
        <v>44393</v>
      </c>
      <c r="AS597" s="52">
        <v>44424</v>
      </c>
      <c r="AT597" s="30">
        <f t="shared" si="137"/>
        <v>44424</v>
      </c>
    </row>
    <row r="598" spans="1:46">
      <c r="A598">
        <f>Calcs!A648</f>
        <v>625</v>
      </c>
      <c r="B598" s="30">
        <f>Calcs!B648</f>
        <v>44394</v>
      </c>
      <c r="C598" s="6">
        <f>MAX(1,Calcs!AM648)</f>
        <v>18095.491253884033</v>
      </c>
      <c r="D598" s="6">
        <f>MAX(1,Calcs!BA648)</f>
        <v>701.19767098292607</v>
      </c>
      <c r="E598" s="6">
        <f>MAX(1,Calcs!BB648)</f>
        <v>1012859.5641112586</v>
      </c>
      <c r="F598" s="6">
        <f>MAX(1,Calcs!AZ648)</f>
        <v>464226.40718710097</v>
      </c>
      <c r="G598" s="6">
        <f t="shared" si="142"/>
        <v>464226.40718710097</v>
      </c>
      <c r="H598" s="6">
        <f>MAX(1,Calcs!AP648)</f>
        <v>7.273945034266684</v>
      </c>
      <c r="I598" s="6">
        <f>MAX(1,Calcs!AO648)</f>
        <v>6286.6386302396568</v>
      </c>
      <c r="J598" s="6">
        <f t="shared" si="143"/>
        <v>6286.6386302396568</v>
      </c>
      <c r="K598" s="6">
        <f>MAX(1,Calcs!BE648)</f>
        <v>4060193</v>
      </c>
      <c r="L598" s="6">
        <f>MAX(1,Calcs!BF648)</f>
        <v>3258202.9087539082</v>
      </c>
      <c r="M598" s="33">
        <f>Calcs!G648</f>
        <v>3.2</v>
      </c>
      <c r="N598" s="180">
        <f>Calcs!BI648</f>
        <v>0.43088618037888454</v>
      </c>
      <c r="O598" s="33">
        <f t="shared" si="149"/>
        <v>1.3788357772124307</v>
      </c>
      <c r="P598" s="33"/>
      <c r="Q598" s="33"/>
      <c r="R598" s="33"/>
      <c r="S598" s="30">
        <f t="shared" si="157"/>
        <v>44394</v>
      </c>
      <c r="T598" s="215">
        <v>549</v>
      </c>
      <c r="U598" s="215">
        <v>8</v>
      </c>
      <c r="V598" s="215">
        <v>8120386</v>
      </c>
      <c r="W598" s="97"/>
      <c r="X598" s="6">
        <f t="shared" si="141"/>
        <v>3602</v>
      </c>
      <c r="Y598" s="6"/>
      <c r="Z598" s="11">
        <f t="shared" si="154"/>
        <v>463547</v>
      </c>
      <c r="AA598" s="11"/>
      <c r="AB598" s="11"/>
      <c r="AC598" s="11"/>
      <c r="AD598" s="11">
        <f t="shared" si="155"/>
        <v>6291</v>
      </c>
      <c r="AE598" s="11">
        <f t="shared" si="150"/>
        <v>549</v>
      </c>
      <c r="AF598" s="11">
        <f t="shared" si="151"/>
        <v>8</v>
      </c>
      <c r="AG598" s="11">
        <f t="shared" si="144"/>
        <v>662.42857142857144</v>
      </c>
      <c r="AH598" s="11">
        <f t="shared" si="145"/>
        <v>7.7142857142857144</v>
      </c>
      <c r="AI598" s="6">
        <f t="shared" si="146"/>
        <v>679.40718710096553</v>
      </c>
      <c r="AJ598" s="6">
        <f t="shared" si="152"/>
        <v>10679.407187100966</v>
      </c>
      <c r="AK598" s="6">
        <f t="shared" si="147"/>
        <v>-4.3613697603432229</v>
      </c>
      <c r="AL598" s="6">
        <f t="shared" si="153"/>
        <v>245.63863023965678</v>
      </c>
      <c r="AM598" s="12">
        <v>435266.89175549691</v>
      </c>
      <c r="AN598" s="6">
        <f t="shared" si="138"/>
        <v>435266.89175549691</v>
      </c>
      <c r="AO598" s="12">
        <v>6283.1057753690375</v>
      </c>
      <c r="AP598" s="6">
        <f t="shared" si="168"/>
        <v>6283.1057753690375</v>
      </c>
      <c r="AQ598" s="30">
        <f t="shared" si="148"/>
        <v>44394</v>
      </c>
      <c r="AR598" s="30">
        <f t="shared" si="156"/>
        <v>44394</v>
      </c>
      <c r="AS598" s="52">
        <v>44424</v>
      </c>
      <c r="AT598" s="30">
        <f t="shared" si="137"/>
        <v>44424</v>
      </c>
    </row>
    <row r="599" spans="1:46">
      <c r="A599">
        <f>Calcs!A649</f>
        <v>626</v>
      </c>
      <c r="B599" s="30">
        <f>Calcs!B649</f>
        <v>44395</v>
      </c>
      <c r="C599" s="6">
        <f>MAX(1,Calcs!AM649)</f>
        <v>18947.23354469701</v>
      </c>
      <c r="D599" s="6">
        <f>MAX(1,Calcs!BA649)</f>
        <v>734.67922281526262</v>
      </c>
      <c r="E599" s="6">
        <f>MAX(1,Calcs!BB649)</f>
        <v>1015815.3045955513</v>
      </c>
      <c r="F599" s="6">
        <f>MAX(1,Calcs!AZ649)</f>
        <v>465069.45147399371</v>
      </c>
      <c r="G599" s="6">
        <f t="shared" si="142"/>
        <v>465069.45147399371</v>
      </c>
      <c r="H599" s="6">
        <f>MAX(1,Calcs!AP649)</f>
        <v>7.6461279994650146</v>
      </c>
      <c r="I599" s="6">
        <f>MAX(1,Calcs!AO649)</f>
        <v>6295.419011288649</v>
      </c>
      <c r="J599" s="6">
        <f t="shared" si="143"/>
        <v>6295.419011288649</v>
      </c>
      <c r="K599" s="6">
        <f>MAX(1,Calcs!BE649)</f>
        <v>4062087</v>
      </c>
      <c r="L599" s="6">
        <f>MAX(1,Calcs!BF649)</f>
        <v>3260532.708830806</v>
      </c>
      <c r="M599" s="33">
        <f>Calcs!G649</f>
        <v>3.2</v>
      </c>
      <c r="N599" s="180">
        <f>Calcs!BI649</f>
        <v>0.43018135446010769</v>
      </c>
      <c r="O599" s="33">
        <f t="shared" si="149"/>
        <v>1.3765803342723446</v>
      </c>
      <c r="P599" s="33"/>
      <c r="Q599" s="33"/>
      <c r="R599" s="33"/>
      <c r="S599" s="30">
        <f t="shared" si="157"/>
        <v>44395</v>
      </c>
      <c r="T599" s="215">
        <v>484</v>
      </c>
      <c r="U599" s="215">
        <v>8</v>
      </c>
      <c r="V599" s="215">
        <v>8124174</v>
      </c>
      <c r="W599" s="97"/>
      <c r="X599" s="6">
        <f t="shared" si="141"/>
        <v>1894</v>
      </c>
      <c r="Y599" s="6"/>
      <c r="Z599" s="11">
        <f t="shared" si="154"/>
        <v>464031</v>
      </c>
      <c r="AA599" s="11"/>
      <c r="AB599" s="11"/>
      <c r="AC599" s="11"/>
      <c r="AD599" s="11">
        <f t="shared" si="155"/>
        <v>6299</v>
      </c>
      <c r="AE599" s="11">
        <f t="shared" si="150"/>
        <v>484</v>
      </c>
      <c r="AF599" s="11">
        <f t="shared" si="151"/>
        <v>8</v>
      </c>
      <c r="AG599" s="11">
        <f t="shared" si="144"/>
        <v>675.85714285714289</v>
      </c>
      <c r="AH599" s="11">
        <f t="shared" si="145"/>
        <v>8.4285714285714288</v>
      </c>
      <c r="AI599" s="6">
        <f t="shared" si="146"/>
        <v>1038.4514739937149</v>
      </c>
      <c r="AJ599" s="6">
        <f t="shared" si="152"/>
        <v>11038.451473993715</v>
      </c>
      <c r="AK599" s="6">
        <f t="shared" si="147"/>
        <v>-3.5809887113509831</v>
      </c>
      <c r="AL599" s="6">
        <f t="shared" si="153"/>
        <v>246.41901128864902</v>
      </c>
      <c r="AM599" s="12">
        <v>455853.20047662646</v>
      </c>
      <c r="AN599" s="6">
        <f t="shared" si="138"/>
        <v>455853.20047662646</v>
      </c>
      <c r="AO599" s="12">
        <v>6490.6239122951874</v>
      </c>
      <c r="AP599" s="6">
        <f t="shared" si="168"/>
        <v>6490.6239122951874</v>
      </c>
      <c r="AQ599" s="30">
        <f t="shared" si="148"/>
        <v>44395</v>
      </c>
      <c r="AR599" s="30">
        <f t="shared" si="156"/>
        <v>44395</v>
      </c>
      <c r="AS599" s="52">
        <v>44485</v>
      </c>
      <c r="AT599" s="30">
        <f t="shared" si="137"/>
        <v>44485</v>
      </c>
    </row>
    <row r="600" spans="1:46">
      <c r="A600">
        <f>Calcs!A650</f>
        <v>627</v>
      </c>
      <c r="B600" s="30">
        <f>Calcs!B650</f>
        <v>44396</v>
      </c>
      <c r="C600" s="6">
        <f>MAX(1,Calcs!AM650)</f>
        <v>19831.117491885034</v>
      </c>
      <c r="D600" s="6">
        <f>MAX(1,Calcs!BA650)</f>
        <v>769.8464111443775</v>
      </c>
      <c r="E600" s="6">
        <f>MAX(1,Calcs!BB650)</f>
        <v>1018906.7035097524</v>
      </c>
      <c r="F600" s="6">
        <f>MAX(1,Calcs!AZ650)</f>
        <v>465950.94168458274</v>
      </c>
      <c r="G600" s="6">
        <f t="shared" si="142"/>
        <v>465950.94168458274</v>
      </c>
      <c r="H600" s="6">
        <f>MAX(1,Calcs!AP650)</f>
        <v>8.0270223996215329</v>
      </c>
      <c r="I600" s="6">
        <f>MAX(1,Calcs!AO650)</f>
        <v>6304.6299060196734</v>
      </c>
      <c r="J600" s="6">
        <f t="shared" si="143"/>
        <v>6304.6299060196734</v>
      </c>
      <c r="K600" s="6">
        <f>MAX(1,Calcs!BE650)</f>
        <v>4066907</v>
      </c>
      <c r="L600" s="6">
        <f>MAX(1,Calcs!BF650)</f>
        <v>3266029.7276049778</v>
      </c>
      <c r="M600" s="33">
        <f>Calcs!G650</f>
        <v>3.2</v>
      </c>
      <c r="N600" s="180">
        <f>Calcs!BI650</f>
        <v>0.42903579744060821</v>
      </c>
      <c r="O600" s="33">
        <f t="shared" si="149"/>
        <v>1.3729145518099464</v>
      </c>
      <c r="P600" s="33"/>
      <c r="Q600" s="33"/>
      <c r="R600" s="33"/>
      <c r="S600" s="30">
        <f t="shared" si="157"/>
        <v>44396</v>
      </c>
      <c r="T600" s="215">
        <v>1155</v>
      </c>
      <c r="U600" s="215">
        <v>4</v>
      </c>
      <c r="V600" s="215">
        <v>8133814</v>
      </c>
      <c r="W600" s="97"/>
      <c r="X600" s="6">
        <f t="shared" si="141"/>
        <v>4820</v>
      </c>
      <c r="Y600" s="6"/>
      <c r="Z600" s="11">
        <f t="shared" si="154"/>
        <v>465186</v>
      </c>
      <c r="AA600" s="11"/>
      <c r="AB600" s="11"/>
      <c r="AC600" s="11"/>
      <c r="AD600" s="11">
        <f t="shared" si="155"/>
        <v>6303</v>
      </c>
      <c r="AE600" s="11">
        <f t="shared" si="150"/>
        <v>1155</v>
      </c>
      <c r="AF600" s="11">
        <f t="shared" si="151"/>
        <v>4</v>
      </c>
      <c r="AG600" s="11">
        <f t="shared" si="144"/>
        <v>733.14285714285711</v>
      </c>
      <c r="AH600" s="11">
        <f t="shared" si="145"/>
        <v>7.8571428571428568</v>
      </c>
      <c r="AI600" s="6">
        <f t="shared" si="146"/>
        <v>764.94168458273634</v>
      </c>
      <c r="AJ600" s="6">
        <f t="shared" si="152"/>
        <v>10764.941684582736</v>
      </c>
      <c r="AK600" s="6">
        <f t="shared" si="147"/>
        <v>1.629906019673399</v>
      </c>
      <c r="AL600" s="6">
        <f t="shared" si="153"/>
        <v>251.6299060196734</v>
      </c>
      <c r="AM600" s="12">
        <v>455853.20047662646</v>
      </c>
      <c r="AN600" s="6">
        <f t="shared" si="138"/>
        <v>455853.20047662646</v>
      </c>
      <c r="AO600" s="12">
        <v>6490.6239122951874</v>
      </c>
      <c r="AP600" s="6">
        <f t="shared" si="168"/>
        <v>6490.6239122951874</v>
      </c>
      <c r="AQ600" s="30">
        <f t="shared" si="148"/>
        <v>44396</v>
      </c>
      <c r="AR600" s="30">
        <f t="shared" si="156"/>
        <v>44396</v>
      </c>
      <c r="AS600" s="52">
        <v>44485</v>
      </c>
      <c r="AT600" s="30">
        <f t="shared" si="137"/>
        <v>44485</v>
      </c>
    </row>
    <row r="601" spans="1:46">
      <c r="A601">
        <f>Calcs!A651</f>
        <v>628</v>
      </c>
      <c r="B601" s="30">
        <f>Calcs!B651</f>
        <v>44397</v>
      </c>
      <c r="C601" s="6">
        <f>MAX(1,Calcs!AM651)</f>
        <v>20747.592712259724</v>
      </c>
      <c r="D601" s="6">
        <f>MAX(1,Calcs!BA651)</f>
        <v>806.57610743288285</v>
      </c>
      <c r="E601" s="6">
        <f>MAX(1,Calcs!BB651)</f>
        <v>1022136.4269048964</v>
      </c>
      <c r="F601" s="6">
        <f>MAX(1,Calcs!AZ651)</f>
        <v>466872.84409332322</v>
      </c>
      <c r="G601" s="6">
        <f t="shared" si="142"/>
        <v>466872.84409332322</v>
      </c>
      <c r="H601" s="6">
        <f>MAX(1,Calcs!AP651)</f>
        <v>8.4083571504910903</v>
      </c>
      <c r="I601" s="6">
        <f>MAX(1,Calcs!AO651)</f>
        <v>6314.2775913206242</v>
      </c>
      <c r="J601" s="6">
        <f t="shared" si="143"/>
        <v>6314.2775913206242</v>
      </c>
      <c r="K601" s="6">
        <f>MAX(1,Calcs!BE651)</f>
        <v>4072397.5</v>
      </c>
      <c r="L601" s="6">
        <f>MAX(1,Calcs!BF651)</f>
        <v>3273524.3655382567</v>
      </c>
      <c r="M601" s="33">
        <f>Calcs!G651</f>
        <v>3.2</v>
      </c>
      <c r="N601" s="180">
        <f>Calcs!BI651</f>
        <v>0.42760523009055118</v>
      </c>
      <c r="O601" s="33">
        <f t="shared" si="149"/>
        <v>1.3683367362897638</v>
      </c>
      <c r="P601" s="33"/>
      <c r="Q601" s="33"/>
      <c r="R601" s="33"/>
      <c r="S601" s="30">
        <f t="shared" si="157"/>
        <v>44397</v>
      </c>
      <c r="T601" s="215">
        <v>1181</v>
      </c>
      <c r="U601" s="215">
        <v>12</v>
      </c>
      <c r="V601" s="215">
        <v>8144795</v>
      </c>
      <c r="W601" s="97"/>
      <c r="X601" s="6">
        <f t="shared" si="141"/>
        <v>5490.5</v>
      </c>
      <c r="Y601" s="6"/>
      <c r="Z601" s="11">
        <f t="shared" si="154"/>
        <v>466367</v>
      </c>
      <c r="AA601" s="11"/>
      <c r="AB601" s="11"/>
      <c r="AC601" s="11"/>
      <c r="AD601" s="11">
        <f t="shared" si="155"/>
        <v>6315</v>
      </c>
      <c r="AE601" s="11">
        <f t="shared" si="150"/>
        <v>1181</v>
      </c>
      <c r="AF601" s="11">
        <f t="shared" si="151"/>
        <v>12</v>
      </c>
      <c r="AG601" s="11">
        <f t="shared" si="144"/>
        <v>801.57142857142856</v>
      </c>
      <c r="AH601" s="11">
        <f t="shared" si="145"/>
        <v>7.8571428571428568</v>
      </c>
      <c r="AI601" s="6">
        <f t="shared" si="146"/>
        <v>505.84409332321957</v>
      </c>
      <c r="AJ601" s="6">
        <f t="shared" si="152"/>
        <v>10505.84409332322</v>
      </c>
      <c r="AK601" s="6">
        <f t="shared" si="147"/>
        <v>-0.72240867937580333</v>
      </c>
      <c r="AL601" s="6">
        <f t="shared" si="153"/>
        <v>249.2775913206242</v>
      </c>
      <c r="AM601" s="12">
        <v>493288.84268060932</v>
      </c>
      <c r="AN601" s="6">
        <f t="shared" si="138"/>
        <v>493288.84268060932</v>
      </c>
      <c r="AO601" s="12">
        <v>7328.9561909767763</v>
      </c>
      <c r="AP601" s="6">
        <f t="shared" si="168"/>
        <v>7328.9561909767763</v>
      </c>
      <c r="AQ601" s="30">
        <f t="shared" si="148"/>
        <v>44397</v>
      </c>
      <c r="AR601" s="30">
        <f t="shared" si="156"/>
        <v>44397</v>
      </c>
      <c r="AS601" s="52">
        <v>44540</v>
      </c>
      <c r="AT601" s="30">
        <f t="shared" ref="AT601:AT664" si="169">AS601</f>
        <v>44540</v>
      </c>
    </row>
    <row r="602" spans="1:46">
      <c r="A602">
        <f>Calcs!A652</f>
        <v>629</v>
      </c>
      <c r="B602" s="30">
        <f>Calcs!B652</f>
        <v>44398</v>
      </c>
      <c r="C602" s="6">
        <f>MAX(1,Calcs!AM652)</f>
        <v>21686.292587460339</v>
      </c>
      <c r="D602" s="6">
        <f>MAX(1,Calcs!BA652)</f>
        <v>844.71149328256229</v>
      </c>
      <c r="E602" s="6">
        <f>MAX(1,Calcs!BB652)</f>
        <v>1025507.605400439</v>
      </c>
      <c r="F602" s="6">
        <f>MAX(1,Calcs!AZ652)</f>
        <v>467836.64164091623</v>
      </c>
      <c r="G602" s="6">
        <f t="shared" si="142"/>
        <v>467836.64164091623</v>
      </c>
      <c r="H602" s="6">
        <f>MAX(1,Calcs!AP652)</f>
        <v>8.8090435358622674</v>
      </c>
      <c r="I602" s="6">
        <f>MAX(1,Calcs!AO652)</f>
        <v>6324.362224683503</v>
      </c>
      <c r="J602" s="6">
        <f t="shared" si="143"/>
        <v>6324.362224683503</v>
      </c>
      <c r="K602" s="6">
        <f>MAX(1,Calcs!BE652)</f>
        <v>4078308.5</v>
      </c>
      <c r="L602" s="6">
        <f>MAX(1,Calcs!BF652)</f>
        <v>3280514.6990945158</v>
      </c>
      <c r="M602" s="33">
        <f>Calcs!G652</f>
        <v>3.2</v>
      </c>
      <c r="N602" s="180">
        <f>Calcs!BI652</f>
        <v>0.42622310464097579</v>
      </c>
      <c r="O602" s="33">
        <f t="shared" si="149"/>
        <v>1.3639139348511227</v>
      </c>
      <c r="P602" s="33"/>
      <c r="Q602" s="33"/>
      <c r="R602" s="33"/>
      <c r="S602" s="30">
        <f t="shared" si="157"/>
        <v>44398</v>
      </c>
      <c r="T602" s="215">
        <v>1077</v>
      </c>
      <c r="U602" s="215">
        <v>8</v>
      </c>
      <c r="V602" s="215">
        <v>8156617</v>
      </c>
      <c r="W602" s="97"/>
      <c r="X602" s="6">
        <f t="shared" si="141"/>
        <v>5911</v>
      </c>
      <c r="Y602" s="6"/>
      <c r="Z602" s="11">
        <f t="shared" si="154"/>
        <v>467444</v>
      </c>
      <c r="AA602" s="11"/>
      <c r="AB602" s="11"/>
      <c r="AC602" s="11"/>
      <c r="AD602" s="11">
        <f t="shared" si="155"/>
        <v>6323</v>
      </c>
      <c r="AE602" s="11">
        <f t="shared" si="150"/>
        <v>1077</v>
      </c>
      <c r="AF602" s="11">
        <f t="shared" si="151"/>
        <v>8</v>
      </c>
      <c r="AG602" s="11">
        <f t="shared" si="144"/>
        <v>851.28571428571433</v>
      </c>
      <c r="AH602" s="11">
        <f t="shared" si="145"/>
        <v>8.2857142857142865</v>
      </c>
      <c r="AI602" s="6">
        <f t="shared" si="146"/>
        <v>392.64164091623388</v>
      </c>
      <c r="AJ602" s="6">
        <f t="shared" si="152"/>
        <v>10392.641640916234</v>
      </c>
      <c r="AK602" s="6">
        <f t="shared" si="147"/>
        <v>1.3622246835029728</v>
      </c>
      <c r="AL602" s="6">
        <f t="shared" si="153"/>
        <v>251.36222468350297</v>
      </c>
      <c r="AM602" s="12">
        <v>493288.84268060932</v>
      </c>
      <c r="AN602" s="6">
        <f t="shared" si="138"/>
        <v>493288.84268060932</v>
      </c>
      <c r="AO602" s="12">
        <v>7328.9561909767763</v>
      </c>
      <c r="AP602" s="6">
        <f t="shared" si="168"/>
        <v>7328.9561909767763</v>
      </c>
      <c r="AQ602" s="30">
        <f t="shared" si="148"/>
        <v>44398</v>
      </c>
      <c r="AR602" s="30">
        <f t="shared" si="156"/>
        <v>44398</v>
      </c>
      <c r="AS602" s="52">
        <v>44540</v>
      </c>
      <c r="AT602" s="30">
        <f t="shared" si="169"/>
        <v>44540</v>
      </c>
    </row>
    <row r="603" spans="1:46">
      <c r="A603">
        <f>Calcs!A653</f>
        <v>630</v>
      </c>
      <c r="B603" s="30">
        <f>Calcs!B653</f>
        <v>44399</v>
      </c>
      <c r="C603" s="6">
        <f>MAX(1,Calcs!AM653)</f>
        <v>22661.901771792123</v>
      </c>
      <c r="D603" s="6">
        <f>MAX(1,Calcs!BA653)</f>
        <v>884.31712708374414</v>
      </c>
      <c r="E603" s="6">
        <f>MAX(1,Calcs!BB653)</f>
        <v>1029024.8640030054</v>
      </c>
      <c r="F603" s="6">
        <f>MAX(1,Calcs!AZ653)</f>
        <v>468844.537878123</v>
      </c>
      <c r="G603" s="6">
        <f t="shared" si="142"/>
        <v>468844.537878123</v>
      </c>
      <c r="H603" s="6">
        <f>MAX(1,Calcs!AP653)</f>
        <v>9.2281196293666401</v>
      </c>
      <c r="I603" s="6">
        <f>MAX(1,Calcs!AO653)</f>
        <v>6334.9070931852011</v>
      </c>
      <c r="J603" s="6">
        <f t="shared" si="143"/>
        <v>6334.9070931852011</v>
      </c>
      <c r="K603" s="6">
        <f>MAX(1,Calcs!BE653)</f>
        <v>4083860.5</v>
      </c>
      <c r="L603" s="6">
        <f>MAX(1,Calcs!BF653)</f>
        <v>3286860.0466823876</v>
      </c>
      <c r="M603" s="33">
        <f>Calcs!G653</f>
        <v>3.2</v>
      </c>
      <c r="N603" s="180">
        <f>Calcs!BI653</f>
        <v>0.42490757857974598</v>
      </c>
      <c r="O603" s="33">
        <f t="shared" si="149"/>
        <v>1.3597042514551871</v>
      </c>
      <c r="P603" s="33"/>
      <c r="Q603" s="33"/>
      <c r="R603" s="33"/>
      <c r="S603" s="30">
        <f t="shared" si="157"/>
        <v>44399</v>
      </c>
      <c r="T603" s="215">
        <v>1113</v>
      </c>
      <c r="U603" s="215">
        <v>8</v>
      </c>
      <c r="V603" s="215">
        <v>8167721</v>
      </c>
      <c r="W603" s="97"/>
      <c r="X603" s="6">
        <f t="shared" si="141"/>
        <v>5552</v>
      </c>
      <c r="Y603" s="6"/>
      <c r="Z603" s="11">
        <f t="shared" si="154"/>
        <v>468557</v>
      </c>
      <c r="AA603" s="11"/>
      <c r="AB603" s="11"/>
      <c r="AC603" s="11"/>
      <c r="AD603" s="11">
        <f t="shared" si="155"/>
        <v>6331</v>
      </c>
      <c r="AE603" s="11">
        <f t="shared" si="150"/>
        <v>1113</v>
      </c>
      <c r="AF603" s="11">
        <f t="shared" si="151"/>
        <v>8</v>
      </c>
      <c r="AG603" s="11">
        <f t="shared" si="144"/>
        <v>903.28571428571433</v>
      </c>
      <c r="AH603" s="11">
        <f t="shared" si="145"/>
        <v>7.8571428571428568</v>
      </c>
      <c r="AI603" s="6">
        <f t="shared" si="146"/>
        <v>287.53787812299561</v>
      </c>
      <c r="AJ603" s="6">
        <f t="shared" si="152"/>
        <v>10287.537878122996</v>
      </c>
      <c r="AK603" s="6">
        <f t="shared" si="147"/>
        <v>3.9070931852011199</v>
      </c>
      <c r="AL603" s="6">
        <f t="shared" si="153"/>
        <v>253.90709318520112</v>
      </c>
      <c r="AM603" s="12">
        <v>493288.84268060932</v>
      </c>
      <c r="AN603" s="6">
        <f t="shared" si="138"/>
        <v>493288.84268060932</v>
      </c>
      <c r="AO603" s="12">
        <v>7328.9561909767763</v>
      </c>
      <c r="AP603" s="6">
        <f t="shared" si="168"/>
        <v>7328.9561909767763</v>
      </c>
      <c r="AQ603" s="30">
        <f t="shared" si="148"/>
        <v>44399</v>
      </c>
      <c r="AR603" s="30">
        <f t="shared" si="156"/>
        <v>44399</v>
      </c>
      <c r="AS603" s="52">
        <v>44540</v>
      </c>
      <c r="AT603" s="30">
        <f t="shared" si="169"/>
        <v>44540</v>
      </c>
    </row>
    <row r="604" spans="1:46">
      <c r="A604">
        <f>Calcs!A654</f>
        <v>631</v>
      </c>
      <c r="B604" s="30">
        <f>Calcs!B654</f>
        <v>44400</v>
      </c>
      <c r="C604" s="6">
        <f>MAX(1,Calcs!AM654)</f>
        <v>23673.877387001216</v>
      </c>
      <c r="D604" s="6">
        <f>MAX(1,Calcs!BA654)</f>
        <v>925.29693268645292</v>
      </c>
      <c r="E604" s="6">
        <f>MAX(1,Calcs!BB654)</f>
        <v>1032693.7208110638</v>
      </c>
      <c r="F604" s="6">
        <f>MAX(1,Calcs!AZ654)</f>
        <v>469898.6770291393</v>
      </c>
      <c r="G604" s="6">
        <f t="shared" si="142"/>
        <v>469898.6770291393</v>
      </c>
      <c r="H604" s="6">
        <f>MAX(1,Calcs!AP654)</f>
        <v>9.6642945380945093</v>
      </c>
      <c r="I604" s="6">
        <f>MAX(1,Calcs!AO654)</f>
        <v>6345.9297993989203</v>
      </c>
      <c r="J604" s="6">
        <f t="shared" si="143"/>
        <v>6345.9297993989203</v>
      </c>
      <c r="K604" s="6">
        <f>MAX(1,Calcs!BE654)</f>
        <v>4090232.5</v>
      </c>
      <c r="L604" s="6">
        <f>MAX(1,Calcs!BF654)</f>
        <v>3294390.4337800676</v>
      </c>
      <c r="M604" s="33">
        <f>Calcs!G654</f>
        <v>3.2</v>
      </c>
      <c r="N604" s="180">
        <f>Calcs!BI654</f>
        <v>0.42341370654222443</v>
      </c>
      <c r="O604" s="33">
        <f t="shared" si="149"/>
        <v>1.3549238609351182</v>
      </c>
      <c r="P604" s="33"/>
      <c r="Q604" s="33"/>
      <c r="R604" s="33"/>
      <c r="S604" s="30">
        <f t="shared" si="157"/>
        <v>44400</v>
      </c>
      <c r="T604" s="215">
        <v>1148</v>
      </c>
      <c r="U604" s="215">
        <v>6</v>
      </c>
      <c r="V604" s="215">
        <v>8180465</v>
      </c>
      <c r="W604" s="97"/>
      <c r="X604" s="6">
        <f t="shared" si="141"/>
        <v>6372</v>
      </c>
      <c r="Y604" s="6"/>
      <c r="Z604" s="11">
        <f t="shared" si="154"/>
        <v>469705</v>
      </c>
      <c r="AA604" s="11"/>
      <c r="AB604" s="11"/>
      <c r="AC604" s="11"/>
      <c r="AD604" s="11">
        <f t="shared" si="155"/>
        <v>6337</v>
      </c>
      <c r="AE604" s="11">
        <f t="shared" si="150"/>
        <v>1148</v>
      </c>
      <c r="AF604" s="11">
        <f t="shared" si="151"/>
        <v>6</v>
      </c>
      <c r="AG604" s="11">
        <f t="shared" si="144"/>
        <v>958.14285714285711</v>
      </c>
      <c r="AH604" s="11">
        <f t="shared" si="145"/>
        <v>7.7142857142857144</v>
      </c>
      <c r="AI604" s="6">
        <f t="shared" si="146"/>
        <v>193.67702913930407</v>
      </c>
      <c r="AJ604" s="6">
        <f t="shared" si="152"/>
        <v>10193.677029139304</v>
      </c>
      <c r="AK604" s="6">
        <f t="shared" si="147"/>
        <v>8.9297993989202951</v>
      </c>
      <c r="AL604" s="6">
        <f t="shared" si="153"/>
        <v>258.9297993989203</v>
      </c>
      <c r="AM604" s="12">
        <v>488518.32025201939</v>
      </c>
      <c r="AN604" s="6">
        <f t="shared" ref="AN604:AN667" si="170">AM604</f>
        <v>488518.32025201939</v>
      </c>
      <c r="AO604" s="12">
        <v>7081.0411154532285</v>
      </c>
      <c r="AP604" s="6">
        <f t="shared" si="168"/>
        <v>7081.0411154532285</v>
      </c>
      <c r="AQ604" s="30">
        <f t="shared" si="148"/>
        <v>44400</v>
      </c>
      <c r="AR604" s="30">
        <f t="shared" si="156"/>
        <v>44400</v>
      </c>
      <c r="AS604" s="52">
        <v>44529</v>
      </c>
      <c r="AT604" s="30">
        <f t="shared" si="169"/>
        <v>44529</v>
      </c>
    </row>
    <row r="605" spans="1:46">
      <c r="A605">
        <f>Calcs!A655</f>
        <v>632</v>
      </c>
      <c r="B605" s="30">
        <f>Calcs!B655</f>
        <v>44401</v>
      </c>
      <c r="C605" s="6">
        <f>MAX(1,Calcs!AM655)</f>
        <v>24721.764451396972</v>
      </c>
      <c r="D605" s="6">
        <f>MAX(1,Calcs!BA655)</f>
        <v>1015.6435142596602</v>
      </c>
      <c r="E605" s="6">
        <f>MAX(1,Calcs!BB655)</f>
        <v>1036518.4305779435</v>
      </c>
      <c r="F605" s="6">
        <f>MAX(1,Calcs!AZ655)</f>
        <v>471335.91178691859</v>
      </c>
      <c r="G605" s="6">
        <f t="shared" si="142"/>
        <v>471335.91178691859</v>
      </c>
      <c r="H605" s="6">
        <f>MAX(1,Calcs!AP655)</f>
        <v>10.116936721143636</v>
      </c>
      <c r="I605" s="6">
        <f>MAX(1,Calcs!AO655)</f>
        <v>6357.4571872876622</v>
      </c>
      <c r="J605" s="6">
        <f t="shared" si="143"/>
        <v>6357.4571872876622</v>
      </c>
      <c r="K605" s="6">
        <f>MAX(1,Calcs!BE655)</f>
        <v>4093951.5</v>
      </c>
      <c r="L605" s="6">
        <f>MAX(1,Calcs!BF655)</f>
        <v>3298748.2452720441</v>
      </c>
      <c r="M605" s="33">
        <f>Calcs!G655</f>
        <v>3.2</v>
      </c>
      <c r="N605" s="180">
        <f>Calcs!BI655</f>
        <v>0.42232242945526677</v>
      </c>
      <c r="O605" s="33">
        <f t="shared" si="149"/>
        <v>1.3514317742568538</v>
      </c>
      <c r="P605" s="33"/>
      <c r="Q605" s="33"/>
      <c r="R605" s="33"/>
      <c r="S605" s="30">
        <f t="shared" si="157"/>
        <v>44401</v>
      </c>
      <c r="T605" s="215">
        <v>954</v>
      </c>
      <c r="U605" s="215">
        <v>8</v>
      </c>
      <c r="V605" s="215">
        <v>8187903</v>
      </c>
      <c r="W605" s="97"/>
      <c r="X605" s="6">
        <f t="shared" ref="X605:X668" si="171">MAX(0,(V605-V604)/2)</f>
        <v>3719</v>
      </c>
      <c r="Y605" s="6"/>
      <c r="Z605" s="11">
        <f t="shared" si="154"/>
        <v>470659</v>
      </c>
      <c r="AA605" s="11"/>
      <c r="AB605" s="11"/>
      <c r="AC605" s="11"/>
      <c r="AD605" s="11">
        <f t="shared" si="155"/>
        <v>6345</v>
      </c>
      <c r="AE605" s="11">
        <f t="shared" si="150"/>
        <v>954</v>
      </c>
      <c r="AF605" s="11">
        <f t="shared" si="151"/>
        <v>8</v>
      </c>
      <c r="AG605" s="11">
        <f t="shared" si="144"/>
        <v>1016</v>
      </c>
      <c r="AH605" s="11">
        <f t="shared" si="145"/>
        <v>7.7142857142857144</v>
      </c>
      <c r="AI605" s="6">
        <f t="shared" si="146"/>
        <v>676.91178691858659</v>
      </c>
      <c r="AJ605" s="6">
        <f t="shared" si="152"/>
        <v>10676.911786918587</v>
      </c>
      <c r="AK605" s="6">
        <f t="shared" si="147"/>
        <v>12.457187287662236</v>
      </c>
      <c r="AL605" s="6">
        <f t="shared" si="153"/>
        <v>262.45718728766224</v>
      </c>
      <c r="AM605" s="12">
        <v>488518.32025201939</v>
      </c>
      <c r="AN605" s="6">
        <f t="shared" si="170"/>
        <v>488518.32025201939</v>
      </c>
      <c r="AO605" s="12">
        <v>7081.0411154532285</v>
      </c>
      <c r="AP605" s="6">
        <f t="shared" si="168"/>
        <v>7081.0411154532285</v>
      </c>
      <c r="AQ605" s="30">
        <f t="shared" si="148"/>
        <v>44401</v>
      </c>
      <c r="AR605" s="30">
        <f t="shared" si="156"/>
        <v>44401</v>
      </c>
      <c r="AS605" s="52">
        <v>44529</v>
      </c>
      <c r="AT605" s="30">
        <f t="shared" si="169"/>
        <v>44529</v>
      </c>
    </row>
    <row r="606" spans="1:46">
      <c r="A606">
        <f>Calcs!A656</f>
        <v>633</v>
      </c>
      <c r="B606" s="30">
        <f>Calcs!B656</f>
        <v>44402</v>
      </c>
      <c r="C606" s="6">
        <f>MAX(1,Calcs!AM656)</f>
        <v>25805.509260142062</v>
      </c>
      <c r="D606" s="6">
        <f>MAX(1,Calcs!BA656)</f>
        <v>1109.5396809511419</v>
      </c>
      <c r="E606" s="6">
        <f>MAX(1,Calcs!BB656)</f>
        <v>1040506.0303577172</v>
      </c>
      <c r="F606" s="6">
        <f>MAX(1,Calcs!AZ656)</f>
        <v>472836.22924065171</v>
      </c>
      <c r="G606" s="6">
        <f t="shared" si="142"/>
        <v>472836.22924065171</v>
      </c>
      <c r="H606" s="6">
        <f>MAX(1,Calcs!AP656)</f>
        <v>10.584947394913927</v>
      </c>
      <c r="I606" s="6">
        <f>MAX(1,Calcs!AO656)</f>
        <v>6369.5136430530465</v>
      </c>
      <c r="J606" s="6">
        <f t="shared" si="143"/>
        <v>6369.5136430530465</v>
      </c>
      <c r="K606" s="6">
        <f>MAX(1,Calcs!BE656)</f>
        <v>4095922</v>
      </c>
      <c r="L606" s="6">
        <f>MAX(1,Calcs!BF656)</f>
        <v>3300653.0811931589</v>
      </c>
      <c r="M606" s="33">
        <f>Calcs!G656</f>
        <v>3.2</v>
      </c>
      <c r="N606" s="180">
        <f>Calcs!BI656</f>
        <v>0.42153678303195857</v>
      </c>
      <c r="O606" s="33">
        <f t="shared" si="149"/>
        <v>1.3489177057022674</v>
      </c>
      <c r="P606" s="33"/>
      <c r="Q606" s="33"/>
      <c r="R606" s="33"/>
      <c r="S606" s="30">
        <f t="shared" si="157"/>
        <v>44402</v>
      </c>
      <c r="T606" s="215">
        <v>783</v>
      </c>
      <c r="U606" s="215">
        <v>11</v>
      </c>
      <c r="V606" s="215">
        <v>8191844</v>
      </c>
      <c r="W606" s="97"/>
      <c r="X606" s="6">
        <f t="shared" si="171"/>
        <v>1970.5</v>
      </c>
      <c r="Y606" s="6"/>
      <c r="Z606" s="11">
        <f t="shared" si="154"/>
        <v>471442</v>
      </c>
      <c r="AA606" s="11"/>
      <c r="AB606" s="11"/>
      <c r="AC606" s="11"/>
      <c r="AD606" s="11">
        <f t="shared" si="155"/>
        <v>6356</v>
      </c>
      <c r="AE606" s="11">
        <f t="shared" si="150"/>
        <v>783</v>
      </c>
      <c r="AF606" s="11">
        <f t="shared" si="151"/>
        <v>11</v>
      </c>
      <c r="AG606" s="11">
        <f t="shared" si="144"/>
        <v>1058.7142857142858</v>
      </c>
      <c r="AH606" s="11">
        <f t="shared" si="145"/>
        <v>8.1428571428571423</v>
      </c>
      <c r="AI606" s="6">
        <f t="shared" si="146"/>
        <v>1394.2292406517081</v>
      </c>
      <c r="AJ606" s="6">
        <f t="shared" si="152"/>
        <v>11394.229240651708</v>
      </c>
      <c r="AK606" s="6">
        <f t="shared" si="147"/>
        <v>13.513643053046508</v>
      </c>
      <c r="AL606" s="6">
        <f t="shared" si="153"/>
        <v>263.51364305304651</v>
      </c>
      <c r="AM606" s="12">
        <v>488518.32025201939</v>
      </c>
      <c r="AN606" s="6">
        <f t="shared" si="170"/>
        <v>488518.32025201939</v>
      </c>
      <c r="AO606" s="12">
        <v>7081.0411154532285</v>
      </c>
      <c r="AP606" s="6">
        <f t="shared" si="168"/>
        <v>7081.0411154532285</v>
      </c>
      <c r="AQ606" s="30">
        <f t="shared" si="148"/>
        <v>44402</v>
      </c>
      <c r="AR606" s="30">
        <f t="shared" si="156"/>
        <v>44402</v>
      </c>
      <c r="AS606" s="52">
        <v>44529</v>
      </c>
      <c r="AT606" s="30">
        <f t="shared" si="169"/>
        <v>44529</v>
      </c>
    </row>
    <row r="607" spans="1:46">
      <c r="A607">
        <f>Calcs!A657</f>
        <v>634</v>
      </c>
      <c r="B607" s="30">
        <f>Calcs!B657</f>
        <v>44403</v>
      </c>
      <c r="C607" s="6">
        <f>MAX(1,Calcs!AM657)</f>
        <v>26925.291624333928</v>
      </c>
      <c r="D607" s="6">
        <f>MAX(1,Calcs!BA657)</f>
        <v>1207.256968214002</v>
      </c>
      <c r="E607" s="6">
        <f>MAX(1,Calcs!BB657)</f>
        <v>1044663.310862466</v>
      </c>
      <c r="F607" s="6">
        <f>MAX(1,Calcs!AZ657)</f>
        <v>474401.74046208075</v>
      </c>
      <c r="G607" s="6">
        <f t="shared" si="142"/>
        <v>474401.74046208075</v>
      </c>
      <c r="H607" s="6">
        <f>MAX(1,Calcs!AP657)</f>
        <v>11.068522610633538</v>
      </c>
      <c r="I607" s="6">
        <f>MAX(1,Calcs!AO657)</f>
        <v>6382.1095642941082</v>
      </c>
      <c r="J607" s="6">
        <f t="shared" si="143"/>
        <v>6382.1095642941082</v>
      </c>
      <c r="K607" s="6">
        <f>MAX(1,Calcs!BE657)</f>
        <v>4101083.5</v>
      </c>
      <c r="L607" s="6">
        <f>MAX(1,Calcs!BF657)</f>
        <v>3304773.5417540129</v>
      </c>
      <c r="M607" s="33">
        <f>Calcs!G657</f>
        <v>3.2</v>
      </c>
      <c r="N607" s="180">
        <f>Calcs!BI657</f>
        <v>0.42043285278859222</v>
      </c>
      <c r="O607" s="33">
        <f t="shared" si="149"/>
        <v>1.3453851289234953</v>
      </c>
      <c r="P607" s="33"/>
      <c r="Q607" s="33"/>
      <c r="R607" s="33"/>
      <c r="S607" s="30">
        <f t="shared" si="157"/>
        <v>44403</v>
      </c>
      <c r="T607" s="215">
        <v>1796</v>
      </c>
      <c r="U607" s="215">
        <v>5</v>
      </c>
      <c r="V607" s="215">
        <v>8202167</v>
      </c>
      <c r="W607" s="97"/>
      <c r="X607" s="6">
        <f t="shared" si="171"/>
        <v>5161.5</v>
      </c>
      <c r="Y607" s="6"/>
      <c r="Z607" s="11">
        <f t="shared" si="154"/>
        <v>473238</v>
      </c>
      <c r="AA607" s="11"/>
      <c r="AB607" s="11"/>
      <c r="AC607" s="11"/>
      <c r="AD607" s="11">
        <f t="shared" si="155"/>
        <v>6361</v>
      </c>
      <c r="AE607" s="11">
        <f t="shared" si="150"/>
        <v>1796</v>
      </c>
      <c r="AF607" s="11">
        <f t="shared" si="151"/>
        <v>5</v>
      </c>
      <c r="AG607" s="11">
        <f t="shared" si="144"/>
        <v>1150.2857142857142</v>
      </c>
      <c r="AH607" s="11">
        <f t="shared" si="145"/>
        <v>8.2857142857142865</v>
      </c>
      <c r="AI607" s="6">
        <f t="shared" si="146"/>
        <v>1163.7404620807501</v>
      </c>
      <c r="AJ607" s="6">
        <f t="shared" si="152"/>
        <v>11163.74046208075</v>
      </c>
      <c r="AK607" s="6">
        <f t="shared" si="147"/>
        <v>21.109564294108168</v>
      </c>
      <c r="AL607" s="6">
        <f t="shared" si="153"/>
        <v>271.10956429410817</v>
      </c>
      <c r="AM607" s="12">
        <v>488518.32025201939</v>
      </c>
      <c r="AN607" s="6">
        <f t="shared" si="170"/>
        <v>488518.32025201939</v>
      </c>
      <c r="AO607" s="12">
        <v>7081.0411154532285</v>
      </c>
      <c r="AP607" s="6">
        <f t="shared" si="168"/>
        <v>7081.0411154532285</v>
      </c>
      <c r="AQ607" s="30">
        <f t="shared" si="148"/>
        <v>44403</v>
      </c>
      <c r="AR607" s="30">
        <f t="shared" si="156"/>
        <v>44403</v>
      </c>
      <c r="AS607" s="52">
        <v>44529</v>
      </c>
      <c r="AT607" s="30">
        <f t="shared" si="169"/>
        <v>44529</v>
      </c>
    </row>
    <row r="608" spans="1:46">
      <c r="A608">
        <f>Calcs!A658</f>
        <v>635</v>
      </c>
      <c r="B608" s="30">
        <f>Calcs!B658</f>
        <v>44404</v>
      </c>
      <c r="C608" s="6">
        <f>MAX(1,Calcs!AM658)</f>
        <v>28081.578838267455</v>
      </c>
      <c r="D608" s="6">
        <f>MAX(1,Calcs!BA658)</f>
        <v>1306.4586364575662</v>
      </c>
      <c r="E608" s="6">
        <f>MAX(1,Calcs!BB658)</f>
        <v>1048993.8599485038</v>
      </c>
      <c r="F608" s="6">
        <f>MAX(1,Calcs!AZ658)</f>
        <v>476018.05454852618</v>
      </c>
      <c r="G608" s="6">
        <f t="shared" si="142"/>
        <v>476018.05454852618</v>
      </c>
      <c r="H608" s="6">
        <f>MAX(1,Calcs!AP658)</f>
        <v>11.568509872299988</v>
      </c>
      <c r="I608" s="6">
        <f>MAX(1,Calcs!AO658)</f>
        <v>6395.2571604267241</v>
      </c>
      <c r="J608" s="6">
        <f t="shared" si="143"/>
        <v>6395.2571604267241</v>
      </c>
      <c r="K608" s="6">
        <f>MAX(1,Calcs!BE658)</f>
        <v>4106983</v>
      </c>
      <c r="L608" s="6">
        <f>MAX(1,Calcs!BF658)</f>
        <v>3310377.2880435935</v>
      </c>
      <c r="M608" s="33">
        <f>Calcs!G658</f>
        <v>3.2</v>
      </c>
      <c r="N608" s="180">
        <f>Calcs!BI658</f>
        <v>0.41910788729668313</v>
      </c>
      <c r="O608" s="33">
        <f t="shared" si="149"/>
        <v>1.3411452393493861</v>
      </c>
      <c r="P608" s="33"/>
      <c r="Q608" s="33"/>
      <c r="R608" s="33"/>
      <c r="S608" s="30">
        <f t="shared" si="157"/>
        <v>44404</v>
      </c>
      <c r="T608" s="215">
        <v>1812</v>
      </c>
      <c r="U608" s="215">
        <v>16</v>
      </c>
      <c r="V608" s="215">
        <v>8213966</v>
      </c>
      <c r="W608" s="97"/>
      <c r="X608" s="6">
        <f t="shared" si="171"/>
        <v>5899.5</v>
      </c>
      <c r="Y608" s="6"/>
      <c r="Z608" s="11">
        <f t="shared" si="154"/>
        <v>475050</v>
      </c>
      <c r="AA608" s="11"/>
      <c r="AB608" s="11"/>
      <c r="AC608" s="11"/>
      <c r="AD608" s="11">
        <f t="shared" si="155"/>
        <v>6377</v>
      </c>
      <c r="AE608" s="11">
        <f t="shared" si="150"/>
        <v>1812</v>
      </c>
      <c r="AF608" s="11">
        <f t="shared" si="151"/>
        <v>16</v>
      </c>
      <c r="AG608" s="11">
        <f t="shared" si="144"/>
        <v>1240.4285714285713</v>
      </c>
      <c r="AH608" s="11">
        <f t="shared" si="145"/>
        <v>8.8571428571428577</v>
      </c>
      <c r="AI608" s="6">
        <f t="shared" si="146"/>
        <v>968.05454852618277</v>
      </c>
      <c r="AJ608" s="6">
        <f t="shared" si="152"/>
        <v>10968.054548526183</v>
      </c>
      <c r="AK608" s="6">
        <f t="shared" si="147"/>
        <v>18.257160426724113</v>
      </c>
      <c r="AL608" s="6">
        <f t="shared" si="153"/>
        <v>268.25716042672411</v>
      </c>
      <c r="AM608" s="12">
        <v>488824.29822116403</v>
      </c>
      <c r="AN608" s="6">
        <f t="shared" si="170"/>
        <v>488824.29822116403</v>
      </c>
      <c r="AO608" s="12">
        <v>7085.0254812015992</v>
      </c>
      <c r="AP608" s="6">
        <f t="shared" si="168"/>
        <v>7085.0254812015992</v>
      </c>
      <c r="AQ608" s="30">
        <f t="shared" si="148"/>
        <v>44404</v>
      </c>
      <c r="AR608" s="30">
        <f t="shared" si="156"/>
        <v>44404</v>
      </c>
      <c r="AS608" s="52">
        <v>44530</v>
      </c>
      <c r="AT608" s="30">
        <f t="shared" si="169"/>
        <v>44530</v>
      </c>
    </row>
    <row r="609" spans="1:46">
      <c r="A609">
        <f>Calcs!A659</f>
        <v>636</v>
      </c>
      <c r="B609" s="30">
        <f>Calcs!B659</f>
        <v>44405</v>
      </c>
      <c r="C609" s="6">
        <f>MAX(1,Calcs!AM659)</f>
        <v>29274.805689771714</v>
      </c>
      <c r="D609" s="6">
        <f>MAX(1,Calcs!BA659)</f>
        <v>1409.4954292118698</v>
      </c>
      <c r="E609" s="6">
        <f>MAX(1,Calcs!BB659)</f>
        <v>1053501.7298611559</v>
      </c>
      <c r="F609" s="6">
        <f>MAX(1,Calcs!AZ659)</f>
        <v>477703.10964539932</v>
      </c>
      <c r="G609" s="6">
        <f t="shared" si="142"/>
        <v>477703.10964539932</v>
      </c>
      <c r="H609" s="6">
        <f>MAX(1,Calcs!AP659)</f>
        <v>12.087463470461444</v>
      </c>
      <c r="I609" s="6">
        <f>MAX(1,Calcs!AO659)</f>
        <v>6408.9744689767331</v>
      </c>
      <c r="J609" s="6">
        <f t="shared" si="143"/>
        <v>6408.9744689767331</v>
      </c>
      <c r="K609" s="6">
        <f>MAX(1,Calcs!BE659)</f>
        <v>4112815.5</v>
      </c>
      <c r="L609" s="6">
        <f>MAX(1,Calcs!BF659)</f>
        <v>3316359.2475689636</v>
      </c>
      <c r="M609" s="33">
        <f>Calcs!G659</f>
        <v>3.2</v>
      </c>
      <c r="N609" s="180">
        <f>Calcs!BI659</f>
        <v>0.4177088143595431</v>
      </c>
      <c r="O609" s="33">
        <f t="shared" si="149"/>
        <v>1.3366682059505379</v>
      </c>
      <c r="P609" s="33"/>
      <c r="Q609" s="33"/>
      <c r="R609" s="33"/>
      <c r="S609" s="30">
        <f t="shared" si="157"/>
        <v>44405</v>
      </c>
      <c r="T609" s="215">
        <v>1780</v>
      </c>
      <c r="U609" s="215">
        <v>15</v>
      </c>
      <c r="V609" s="215">
        <v>8225631</v>
      </c>
      <c r="W609" s="97"/>
      <c r="X609" s="6">
        <f t="shared" si="171"/>
        <v>5832.5</v>
      </c>
      <c r="Y609" s="6"/>
      <c r="Z609" s="11">
        <f t="shared" si="154"/>
        <v>476830</v>
      </c>
      <c r="AA609" s="11"/>
      <c r="AB609" s="11"/>
      <c r="AC609" s="11"/>
      <c r="AD609" s="11">
        <f t="shared" si="155"/>
        <v>6392</v>
      </c>
      <c r="AE609" s="11">
        <f t="shared" si="150"/>
        <v>1780</v>
      </c>
      <c r="AF609" s="11">
        <f t="shared" si="151"/>
        <v>15</v>
      </c>
      <c r="AG609" s="11">
        <f t="shared" si="144"/>
        <v>1340.8571428571429</v>
      </c>
      <c r="AH609" s="11">
        <f t="shared" si="145"/>
        <v>9.8571428571428577</v>
      </c>
      <c r="AI609" s="6">
        <f t="shared" si="146"/>
        <v>873.1096453993232</v>
      </c>
      <c r="AJ609" s="6">
        <f t="shared" si="152"/>
        <v>10873.109645399323</v>
      </c>
      <c r="AK609" s="6">
        <f t="shared" si="147"/>
        <v>16.974468976733078</v>
      </c>
      <c r="AL609" s="6">
        <f t="shared" si="153"/>
        <v>266.97446897673308</v>
      </c>
      <c r="AM609" s="12">
        <v>488824.29822116403</v>
      </c>
      <c r="AN609" s="6">
        <f t="shared" si="170"/>
        <v>488824.29822116403</v>
      </c>
      <c r="AO609" s="12">
        <v>7085.0254812015992</v>
      </c>
      <c r="AP609" s="6">
        <f t="shared" si="168"/>
        <v>7085.0254812015992</v>
      </c>
      <c r="AQ609" s="30">
        <f t="shared" si="148"/>
        <v>44405</v>
      </c>
      <c r="AR609" s="30">
        <f t="shared" si="156"/>
        <v>44405</v>
      </c>
      <c r="AS609" s="52">
        <v>44530</v>
      </c>
      <c r="AT609" s="30">
        <f t="shared" si="169"/>
        <v>44530</v>
      </c>
    </row>
    <row r="610" spans="1:46">
      <c r="A610">
        <f>Calcs!A660</f>
        <v>637</v>
      </c>
      <c r="B610" s="30">
        <f>Calcs!B660</f>
        <v>44406</v>
      </c>
      <c r="C610" s="6">
        <f>MAX(1,Calcs!AM660)</f>
        <v>30506.631566529399</v>
      </c>
      <c r="D610" s="6">
        <f>MAX(1,Calcs!BA660)</f>
        <v>1516.4912193755238</v>
      </c>
      <c r="E610" s="6">
        <f>MAX(1,Calcs!BB660)</f>
        <v>1058191.8176186511</v>
      </c>
      <c r="F610" s="6">
        <f>MAX(1,Calcs!AZ660)</f>
        <v>479459.97641375166</v>
      </c>
      <c r="G610" s="6">
        <f t="shared" si="142"/>
        <v>479459.97641375166</v>
      </c>
      <c r="H610" s="6">
        <f>MAX(1,Calcs!AP660)</f>
        <v>12.625131048994263</v>
      </c>
      <c r="I610" s="6">
        <f>MAX(1,Calcs!AO660)</f>
        <v>6423.283010528161</v>
      </c>
      <c r="J610" s="6">
        <f t="shared" si="143"/>
        <v>6423.283010528161</v>
      </c>
      <c r="K610" s="6">
        <f>MAX(1,Calcs!BE660)</f>
        <v>4118515</v>
      </c>
      <c r="L610" s="6">
        <f>MAX(1,Calcs!BF660)</f>
        <v>3322056.424367825</v>
      </c>
      <c r="M610" s="33">
        <f>Calcs!G660</f>
        <v>3.2</v>
      </c>
      <c r="N610" s="180">
        <f>Calcs!BI660</f>
        <v>0.41632345618620331</v>
      </c>
      <c r="O610" s="33">
        <f t="shared" si="149"/>
        <v>1.3322350597958508</v>
      </c>
      <c r="P610" s="33"/>
      <c r="Q610" s="33"/>
      <c r="R610" s="33"/>
      <c r="S610" s="30">
        <f t="shared" si="157"/>
        <v>44406</v>
      </c>
      <c r="T610" s="215">
        <v>1921</v>
      </c>
      <c r="U610" s="215">
        <v>13</v>
      </c>
      <c r="V610" s="215">
        <v>8237030</v>
      </c>
      <c r="W610" s="97"/>
      <c r="X610" s="6">
        <f t="shared" si="171"/>
        <v>5699.5</v>
      </c>
      <c r="Y610" s="6"/>
      <c r="Z610" s="11">
        <f t="shared" si="154"/>
        <v>478751</v>
      </c>
      <c r="AA610" s="11"/>
      <c r="AB610" s="11"/>
      <c r="AC610" s="11"/>
      <c r="AD610" s="11">
        <f t="shared" si="155"/>
        <v>6405</v>
      </c>
      <c r="AE610" s="11">
        <f t="shared" si="150"/>
        <v>1921</v>
      </c>
      <c r="AF610" s="11">
        <f t="shared" si="151"/>
        <v>13</v>
      </c>
      <c r="AG610" s="11">
        <f t="shared" si="144"/>
        <v>1456.2857142857142</v>
      </c>
      <c r="AH610" s="11">
        <f t="shared" si="145"/>
        <v>10.571428571428571</v>
      </c>
      <c r="AI610" s="6">
        <f t="shared" si="146"/>
        <v>708.97641375166131</v>
      </c>
      <c r="AJ610" s="6">
        <f t="shared" si="152"/>
        <v>10708.976413751661</v>
      </c>
      <c r="AK610" s="6">
        <f t="shared" si="147"/>
        <v>18.283010528160958</v>
      </c>
      <c r="AL610" s="6">
        <f t="shared" si="153"/>
        <v>268.28301052816096</v>
      </c>
      <c r="AM610" s="12">
        <v>486382.24368532782</v>
      </c>
      <c r="AN610" s="6">
        <f t="shared" si="170"/>
        <v>486382.24368532782</v>
      </c>
      <c r="AO610" s="12">
        <v>7053.413194273392</v>
      </c>
      <c r="AP610" s="6">
        <f t="shared" si="168"/>
        <v>7053.413194273392</v>
      </c>
      <c r="AQ610" s="30">
        <f t="shared" si="148"/>
        <v>44406</v>
      </c>
      <c r="AR610" s="30">
        <f t="shared" si="156"/>
        <v>44406</v>
      </c>
      <c r="AS610" s="52">
        <v>44524</v>
      </c>
      <c r="AT610" s="30">
        <f t="shared" si="169"/>
        <v>44524</v>
      </c>
    </row>
    <row r="611" spans="1:46">
      <c r="A611">
        <f>Calcs!A661</f>
        <v>638</v>
      </c>
      <c r="B611" s="30">
        <f>Calcs!B661</f>
        <v>44407</v>
      </c>
      <c r="C611" s="6">
        <f>MAX(1,Calcs!AM661)</f>
        <v>31776.880360432289</v>
      </c>
      <c r="D611" s="6">
        <f>MAX(1,Calcs!BA661)</f>
        <v>1627.5658323739024</v>
      </c>
      <c r="E611" s="6">
        <f>MAX(1,Calcs!BB661)</f>
        <v>1063069.5389635814</v>
      </c>
      <c r="F611" s="6">
        <f>MAX(1,Calcs!AZ661)</f>
        <v>481291.63785575662</v>
      </c>
      <c r="G611" s="6">
        <f t="shared" ref="G611:G674" si="172">IF($B611&gt;$AQ$847,G610,F611)</f>
        <v>481291.63785575662</v>
      </c>
      <c r="H611" s="6">
        <f>MAX(1,Calcs!AP661)</f>
        <v>13.181368460010162</v>
      </c>
      <c r="I611" s="6">
        <f>MAX(1,Calcs!AO661)</f>
        <v>6438.1993786189914</v>
      </c>
      <c r="J611" s="6">
        <f t="shared" ref="J611:J674" si="173">IF($B611&gt;$AQ$847,J610,I611)</f>
        <v>6438.1993786189914</v>
      </c>
      <c r="K611" s="6">
        <f>MAX(1,Calcs!BE661)</f>
        <v>4125403</v>
      </c>
      <c r="L611" s="6">
        <f>MAX(1,Calcs!BF661)</f>
        <v>3328148.4760359852</v>
      </c>
      <c r="M611" s="33">
        <f>Calcs!G661</f>
        <v>3.2</v>
      </c>
      <c r="N611" s="180">
        <f>Calcs!BI661</f>
        <v>0.41486039185566503</v>
      </c>
      <c r="O611" s="33">
        <f t="shared" si="149"/>
        <v>1.3275532539381283</v>
      </c>
      <c r="P611" s="33"/>
      <c r="Q611" s="33"/>
      <c r="R611" s="33"/>
      <c r="S611" s="30">
        <f t="shared" si="157"/>
        <v>44407</v>
      </c>
      <c r="T611" s="215">
        <v>1904</v>
      </c>
      <c r="U611" s="215">
        <v>20</v>
      </c>
      <c r="V611" s="215">
        <v>8250806</v>
      </c>
      <c r="W611" s="97"/>
      <c r="X611" s="6">
        <f t="shared" si="171"/>
        <v>6888</v>
      </c>
      <c r="Y611" s="6"/>
      <c r="Z611" s="11">
        <f t="shared" si="154"/>
        <v>480655</v>
      </c>
      <c r="AA611" s="11"/>
      <c r="AB611" s="11"/>
      <c r="AC611" s="11"/>
      <c r="AD611" s="11">
        <f t="shared" si="155"/>
        <v>6425</v>
      </c>
      <c r="AE611" s="11">
        <f t="shared" si="150"/>
        <v>1904</v>
      </c>
      <c r="AF611" s="11">
        <f t="shared" si="151"/>
        <v>20</v>
      </c>
      <c r="AG611" s="11">
        <f t="shared" ref="AG611:AG674" si="174">MAX(1,(INDEX($Z$4:$Z$846,$A611-$A$4+1)-INDEX($Z$4:$Z$846,$A611-$A$4+1-$AG$1))/$AG$1)</f>
        <v>1564.2857142857142</v>
      </c>
      <c r="AH611" s="11">
        <f t="shared" ref="AH611:AH674" si="175">MAX(1,(INDEX($AD$4:$AD$846,$A611-$A$4+1)-INDEX($AD$4:$AD$846,$A611-$A$4+1-$AG$1))/$AG$1)</f>
        <v>12.571428571428571</v>
      </c>
      <c r="AI611" s="6">
        <f t="shared" ref="AI611:AI674" si="176">IF(T611&gt;0,F611-Z611,0)</f>
        <v>636.63785575662041</v>
      </c>
      <c r="AJ611" s="6">
        <f t="shared" si="152"/>
        <v>10636.63785575662</v>
      </c>
      <c r="AK611" s="6">
        <f t="shared" ref="AK611:AK674" si="177">IF(U611&gt;0,I611-AD611,0)</f>
        <v>13.199378618991432</v>
      </c>
      <c r="AL611" s="6">
        <f t="shared" si="153"/>
        <v>263.19937861899143</v>
      </c>
      <c r="AM611" s="12">
        <v>486382.24368532782</v>
      </c>
      <c r="AN611" s="6">
        <f t="shared" si="170"/>
        <v>486382.24368532782</v>
      </c>
      <c r="AO611" s="12">
        <v>7053.413194273392</v>
      </c>
      <c r="AP611" s="6">
        <f t="shared" si="168"/>
        <v>7053.413194273392</v>
      </c>
      <c r="AQ611" s="30">
        <f t="shared" ref="AQ611:AQ674" si="178">IF(T611=0,AQ610,S611)</f>
        <v>44407</v>
      </c>
      <c r="AR611" s="30">
        <f t="shared" si="156"/>
        <v>44407</v>
      </c>
      <c r="AS611" s="52">
        <v>44524</v>
      </c>
      <c r="AT611" s="30">
        <f t="shared" si="169"/>
        <v>44524</v>
      </c>
    </row>
    <row r="612" spans="1:46">
      <c r="A612">
        <f>Calcs!A662</f>
        <v>639</v>
      </c>
      <c r="B612" s="30">
        <f>Calcs!B662</f>
        <v>44408</v>
      </c>
      <c r="C612" s="6">
        <f>MAX(1,Calcs!AM662)</f>
        <v>33085.964334469223</v>
      </c>
      <c r="D612" s="6">
        <f>MAX(1,Calcs!BA662)</f>
        <v>1694.8262035622029</v>
      </c>
      <c r="E612" s="6">
        <f>MAX(1,Calcs!BB662)</f>
        <v>1068139.6647465229</v>
      </c>
      <c r="F612" s="6">
        <f>MAX(1,Calcs!AZ662)</f>
        <v>483199.69521185401</v>
      </c>
      <c r="G612" s="6">
        <f t="shared" si="172"/>
        <v>483199.69521185401</v>
      </c>
      <c r="H612" s="6">
        <f>MAX(1,Calcs!AP662)</f>
        <v>13.756261496063805</v>
      </c>
      <c r="I612" s="6">
        <f>MAX(1,Calcs!AO662)</f>
        <v>6453.7510177601089</v>
      </c>
      <c r="J612" s="6">
        <f t="shared" si="173"/>
        <v>6453.7510177601089</v>
      </c>
      <c r="K612" s="6">
        <f>MAX(1,Calcs!BE662)</f>
        <v>4129309.5</v>
      </c>
      <c r="L612" s="6">
        <f>MAX(1,Calcs!BF662)</f>
        <v>3331296.6536994139</v>
      </c>
      <c r="M612" s="33">
        <f>Calcs!G662</f>
        <v>3.2</v>
      </c>
      <c r="N612" s="180">
        <f>Calcs!BI662</f>
        <v>0.41376453531265955</v>
      </c>
      <c r="O612" s="33">
        <f t="shared" ref="O612:O675" si="179">M612*N612</f>
        <v>1.3240465130005106</v>
      </c>
      <c r="P612" s="33"/>
      <c r="Q612" s="33"/>
      <c r="R612" s="33"/>
      <c r="S612" s="30">
        <f t="shared" si="157"/>
        <v>44408</v>
      </c>
      <c r="T612" s="215">
        <v>1542</v>
      </c>
      <c r="U612" s="215">
        <v>17</v>
      </c>
      <c r="V612" s="215">
        <v>8258619</v>
      </c>
      <c r="W612" s="97"/>
      <c r="X612" s="6">
        <f t="shared" si="171"/>
        <v>3906.5</v>
      </c>
      <c r="Y612" s="6"/>
      <c r="Z612" s="11">
        <f t="shared" si="154"/>
        <v>482197</v>
      </c>
      <c r="AA612" s="11"/>
      <c r="AB612" s="11"/>
      <c r="AC612" s="11"/>
      <c r="AD612" s="11">
        <f t="shared" si="155"/>
        <v>6442</v>
      </c>
      <c r="AE612" s="11">
        <f t="shared" ref="AE612:AE675" si="180">MAX(1,T612)</f>
        <v>1542</v>
      </c>
      <c r="AF612" s="11">
        <f t="shared" ref="AF612:AF675" si="181">MAX(1,U612)</f>
        <v>17</v>
      </c>
      <c r="AG612" s="11">
        <f t="shared" si="174"/>
        <v>1648.2857142857142</v>
      </c>
      <c r="AH612" s="11">
        <f t="shared" si="175"/>
        <v>13.857142857142858</v>
      </c>
      <c r="AI612" s="6">
        <f t="shared" si="176"/>
        <v>1002.6952118540066</v>
      </c>
      <c r="AJ612" s="6">
        <f t="shared" ref="AJ612:AJ675" si="182">MAX(1,AI612+AJ$3)</f>
        <v>11002.695211854007</v>
      </c>
      <c r="AK612" s="6">
        <f t="shared" si="177"/>
        <v>11.75101776010888</v>
      </c>
      <c r="AL612" s="6">
        <f t="shared" ref="AL612:AL675" si="183">MAX(1,AK612+AL$3)</f>
        <v>261.75101776010888</v>
      </c>
      <c r="AM612" s="12">
        <v>529139.93819680263</v>
      </c>
      <c r="AN612" s="6">
        <f t="shared" si="170"/>
        <v>529139.93819680263</v>
      </c>
      <c r="AO612" s="12">
        <v>7524.4286119479902</v>
      </c>
      <c r="AP612" s="6">
        <f t="shared" si="168"/>
        <v>7524.4286119479902</v>
      </c>
      <c r="AQ612" s="30">
        <f t="shared" si="178"/>
        <v>44408</v>
      </c>
      <c r="AR612" s="30">
        <f t="shared" si="156"/>
        <v>44408</v>
      </c>
      <c r="AS612" s="52">
        <v>44547</v>
      </c>
      <c r="AT612" s="30">
        <f t="shared" si="169"/>
        <v>44547</v>
      </c>
    </row>
    <row r="613" spans="1:46">
      <c r="A613">
        <f>Calcs!A663</f>
        <v>640</v>
      </c>
      <c r="B613" s="30">
        <f>Calcs!B663</f>
        <v>44409</v>
      </c>
      <c r="C613" s="6">
        <f>MAX(1,Calcs!AM663)</f>
        <v>34434.65129586777</v>
      </c>
      <c r="D613" s="6">
        <f>MAX(1,Calcs!BA663)</f>
        <v>1764.2528128609326</v>
      </c>
      <c r="E613" s="6">
        <f>MAX(1,Calcs!BB663)</f>
        <v>1073410.0342297361</v>
      </c>
      <c r="F613" s="6">
        <f>MAX(1,Calcs!AZ663)</f>
        <v>485185.99893067824</v>
      </c>
      <c r="G613" s="6">
        <f t="shared" si="172"/>
        <v>485185.99893067824</v>
      </c>
      <c r="H613" s="6">
        <f>MAX(1,Calcs!AP663)</f>
        <v>14.35010981079748</v>
      </c>
      <c r="I613" s="6">
        <f>MAX(1,Calcs!AO663)</f>
        <v>6469.9644117286289</v>
      </c>
      <c r="J613" s="6">
        <f t="shared" si="173"/>
        <v>6469.9644117286289</v>
      </c>
      <c r="K613" s="6">
        <f>MAX(1,Calcs!BE663)</f>
        <v>4131603</v>
      </c>
      <c r="L613" s="6">
        <f>MAX(1,Calcs!BF663)</f>
        <v>3331917.6243584179</v>
      </c>
      <c r="M613" s="33">
        <f>Calcs!G663</f>
        <v>3.2</v>
      </c>
      <c r="N613" s="180">
        <f>Calcs!BI663</f>
        <v>0.41297924031993266</v>
      </c>
      <c r="O613" s="33">
        <f t="shared" si="179"/>
        <v>1.3215335690237846</v>
      </c>
      <c r="P613" s="33"/>
      <c r="Q613" s="33"/>
      <c r="R613" s="33"/>
      <c r="S613" s="30">
        <f t="shared" si="157"/>
        <v>44409</v>
      </c>
      <c r="T613" s="215">
        <v>1136</v>
      </c>
      <c r="U613" s="215">
        <v>17</v>
      </c>
      <c r="V613" s="215">
        <v>8263206</v>
      </c>
      <c r="W613" s="97"/>
      <c r="X613" s="6">
        <f t="shared" si="171"/>
        <v>2293.5</v>
      </c>
      <c r="Y613" s="6"/>
      <c r="Z613" s="11">
        <f t="shared" si="154"/>
        <v>483333</v>
      </c>
      <c r="AA613" s="11"/>
      <c r="AB613" s="11"/>
      <c r="AC613" s="11"/>
      <c r="AD613" s="11">
        <f t="shared" si="155"/>
        <v>6459</v>
      </c>
      <c r="AE613" s="11">
        <f t="shared" si="180"/>
        <v>1136</v>
      </c>
      <c r="AF613" s="11">
        <f t="shared" si="181"/>
        <v>17</v>
      </c>
      <c r="AG613" s="11">
        <f t="shared" si="174"/>
        <v>1698.7142857142858</v>
      </c>
      <c r="AH613" s="11">
        <f t="shared" si="175"/>
        <v>14.714285714285714</v>
      </c>
      <c r="AI613" s="6">
        <f t="shared" si="176"/>
        <v>1852.9989306782372</v>
      </c>
      <c r="AJ613" s="6">
        <f t="shared" si="182"/>
        <v>11852.998930678237</v>
      </c>
      <c r="AK613" s="6">
        <f t="shared" si="177"/>
        <v>10.964411728628875</v>
      </c>
      <c r="AL613" s="6">
        <f t="shared" si="183"/>
        <v>260.96441172862887</v>
      </c>
      <c r="AM613" s="12">
        <v>506483.77178850397</v>
      </c>
      <c r="AN613" s="6">
        <f t="shared" si="170"/>
        <v>506483.77178850397</v>
      </c>
      <c r="AO613" s="12">
        <v>7074.8889511842281</v>
      </c>
      <c r="AP613" s="6">
        <f t="shared" si="168"/>
        <v>7074.8889511842281</v>
      </c>
      <c r="AQ613" s="30">
        <f t="shared" si="178"/>
        <v>44409</v>
      </c>
      <c r="AR613" s="30">
        <f t="shared" si="156"/>
        <v>44409</v>
      </c>
      <c r="AS613" s="52">
        <v>44533</v>
      </c>
      <c r="AT613" s="30">
        <f t="shared" si="169"/>
        <v>44533</v>
      </c>
    </row>
    <row r="614" spans="1:46">
      <c r="A614">
        <f>Calcs!A664</f>
        <v>641</v>
      </c>
      <c r="B614" s="30">
        <f>Calcs!B664</f>
        <v>44410</v>
      </c>
      <c r="C614" s="6">
        <f>MAX(1,Calcs!AM664)</f>
        <v>35823.96060264171</v>
      </c>
      <c r="D614" s="6">
        <f>MAX(1,Calcs!BA664)</f>
        <v>1835.85893589496</v>
      </c>
      <c r="E614" s="6">
        <f>MAX(1,Calcs!BB664)</f>
        <v>1078888.4967717014</v>
      </c>
      <c r="F614" s="6">
        <f>MAX(1,Calcs!AZ664)</f>
        <v>487252.75301334547</v>
      </c>
      <c r="G614" s="6">
        <f t="shared" si="172"/>
        <v>487252.75301334547</v>
      </c>
      <c r="H614" s="6">
        <f>MAX(1,Calcs!AP664)</f>
        <v>14.963426981438326</v>
      </c>
      <c r="I614" s="6">
        <f>MAX(1,Calcs!AO664)</f>
        <v>6486.8535531641764</v>
      </c>
      <c r="J614" s="6">
        <f t="shared" si="173"/>
        <v>6486.8535531641764</v>
      </c>
      <c r="K614" s="6">
        <f>MAX(1,Calcs!BE664)</f>
        <v>4139473.3703703703</v>
      </c>
      <c r="L614" s="6">
        <f>MAX(1,Calcs!BF664)</f>
        <v>3335264.7299955762</v>
      </c>
      <c r="M614" s="33">
        <f>Calcs!G664</f>
        <v>3.2</v>
      </c>
      <c r="N614" s="180">
        <f>Calcs!BI664</f>
        <v>0.4118024100212489</v>
      </c>
      <c r="O614" s="33">
        <f t="shared" si="179"/>
        <v>1.3177677120679965</v>
      </c>
      <c r="P614" s="33"/>
      <c r="Q614" s="33"/>
      <c r="R614" s="33"/>
      <c r="S614" s="30">
        <f t="shared" si="157"/>
        <v>44410</v>
      </c>
      <c r="T614" s="215">
        <v>-1</v>
      </c>
      <c r="U614" s="215">
        <v>-1</v>
      </c>
      <c r="V614" s="97"/>
      <c r="W614" s="97"/>
      <c r="X614" s="6">
        <f t="shared" si="171"/>
        <v>0</v>
      </c>
      <c r="Y614" s="6"/>
      <c r="Z614" s="11">
        <f t="shared" si="154"/>
        <v>1</v>
      </c>
      <c r="AA614" s="11"/>
      <c r="AB614" s="11"/>
      <c r="AC614" s="11"/>
      <c r="AD614" s="11">
        <f t="shared" si="155"/>
        <v>1</v>
      </c>
      <c r="AE614" s="11">
        <f t="shared" si="180"/>
        <v>1</v>
      </c>
      <c r="AF614" s="11">
        <f t="shared" si="181"/>
        <v>1</v>
      </c>
      <c r="AG614" s="11">
        <f t="shared" si="174"/>
        <v>1</v>
      </c>
      <c r="AH614" s="11">
        <f t="shared" si="175"/>
        <v>1</v>
      </c>
      <c r="AI614" s="6">
        <f t="shared" si="176"/>
        <v>0</v>
      </c>
      <c r="AJ614" s="6">
        <f t="shared" si="182"/>
        <v>10000</v>
      </c>
      <c r="AK614" s="6">
        <f t="shared" si="177"/>
        <v>0</v>
      </c>
      <c r="AL614" s="6">
        <f t="shared" si="183"/>
        <v>250</v>
      </c>
      <c r="AM614" s="12">
        <v>524894.32324052905</v>
      </c>
      <c r="AN614" s="6">
        <f t="shared" si="170"/>
        <v>524894.32324052905</v>
      </c>
      <c r="AO614" s="12">
        <v>7074.8889511842281</v>
      </c>
      <c r="AP614" s="6">
        <f t="shared" si="168"/>
        <v>7074.8889511842281</v>
      </c>
      <c r="AQ614" s="30">
        <f t="shared" si="178"/>
        <v>44410</v>
      </c>
      <c r="AR614" s="30">
        <f t="shared" si="156"/>
        <v>44410</v>
      </c>
      <c r="AS614" s="52">
        <v>44539</v>
      </c>
      <c r="AT614" s="30">
        <f t="shared" si="169"/>
        <v>44539</v>
      </c>
    </row>
    <row r="615" spans="1:46">
      <c r="A615">
        <f>Calcs!A665</f>
        <v>642</v>
      </c>
      <c r="B615" s="30">
        <f>Calcs!B665</f>
        <v>44411</v>
      </c>
      <c r="C615" s="6">
        <f>MAX(1,Calcs!AM665)</f>
        <v>37253.334806929772</v>
      </c>
      <c r="D615" s="6">
        <f>MAX(1,Calcs!BA665)</f>
        <v>1912.0380911267546</v>
      </c>
      <c r="E615" s="6">
        <f>MAX(1,Calcs!BB665)</f>
        <v>1084578.038611704</v>
      </c>
      <c r="F615" s="6">
        <f>MAX(1,Calcs!AZ665)</f>
        <v>489402.32118641346</v>
      </c>
      <c r="G615" s="6">
        <f t="shared" si="172"/>
        <v>489402.32118641346</v>
      </c>
      <c r="H615" s="6">
        <f>MAX(1,Calcs!AP665)</f>
        <v>15.596726485256502</v>
      </c>
      <c r="I615" s="6">
        <f>MAX(1,Calcs!AO665)</f>
        <v>6504.4342458235196</v>
      </c>
      <c r="J615" s="6">
        <f t="shared" si="173"/>
        <v>6504.4342458235196</v>
      </c>
      <c r="K615" s="6">
        <f>MAX(1,Calcs!BE665)</f>
        <v>4147343.7407407407</v>
      </c>
      <c r="L615" s="6">
        <f>MAX(1,Calcs!BF665)</f>
        <v>3340686.5817887224</v>
      </c>
      <c r="M615" s="33">
        <f>Calcs!G665</f>
        <v>3.2</v>
      </c>
      <c r="N615" s="180">
        <f>Calcs!BI665</f>
        <v>0.41032057103647807</v>
      </c>
      <c r="O615" s="33">
        <f t="shared" si="179"/>
        <v>1.3130258273167299</v>
      </c>
      <c r="P615" s="33"/>
      <c r="Q615" s="33"/>
      <c r="R615" s="33"/>
      <c r="S615" s="30">
        <f t="shared" si="157"/>
        <v>44411</v>
      </c>
      <c r="T615" s="215">
        <v>-1</v>
      </c>
      <c r="U615" s="215">
        <v>-1</v>
      </c>
      <c r="V615" s="97"/>
      <c r="W615" s="97"/>
      <c r="X615" s="6">
        <f t="shared" si="171"/>
        <v>0</v>
      </c>
      <c r="Y615" s="6"/>
      <c r="Z615" s="11">
        <f t="shared" si="154"/>
        <v>1</v>
      </c>
      <c r="AA615" s="11"/>
      <c r="AB615" s="11"/>
      <c r="AC615" s="11"/>
      <c r="AD615" s="11">
        <f t="shared" si="155"/>
        <v>1</v>
      </c>
      <c r="AE615" s="11">
        <f t="shared" si="180"/>
        <v>1</v>
      </c>
      <c r="AF615" s="11">
        <f t="shared" si="181"/>
        <v>1</v>
      </c>
      <c r="AG615" s="11">
        <f t="shared" si="174"/>
        <v>1</v>
      </c>
      <c r="AH615" s="11">
        <f t="shared" si="175"/>
        <v>1</v>
      </c>
      <c r="AI615" s="6">
        <f t="shared" si="176"/>
        <v>0</v>
      </c>
      <c r="AJ615" s="6">
        <f t="shared" si="182"/>
        <v>10000</v>
      </c>
      <c r="AK615" s="6">
        <f t="shared" si="177"/>
        <v>0</v>
      </c>
      <c r="AL615" s="6">
        <f t="shared" si="183"/>
        <v>250</v>
      </c>
      <c r="AM615" s="12">
        <v>525172.0109322808</v>
      </c>
      <c r="AN615" s="6">
        <f t="shared" si="170"/>
        <v>525172.0109322808</v>
      </c>
      <c r="AO615" s="12">
        <v>7077.2181492975615</v>
      </c>
      <c r="AP615" s="6">
        <f t="shared" si="168"/>
        <v>7077.2181492975615</v>
      </c>
      <c r="AQ615" s="30">
        <f t="shared" si="178"/>
        <v>44411</v>
      </c>
      <c r="AR615" s="30">
        <f t="shared" si="156"/>
        <v>44411</v>
      </c>
      <c r="AS615" s="52">
        <v>44539</v>
      </c>
      <c r="AT615" s="30">
        <f t="shared" si="169"/>
        <v>44539</v>
      </c>
    </row>
    <row r="616" spans="1:46">
      <c r="A616">
        <f>Calcs!A666</f>
        <v>643</v>
      </c>
      <c r="B616" s="30">
        <f>Calcs!B666</f>
        <v>44412</v>
      </c>
      <c r="C616" s="6">
        <f>MAX(1,Calcs!AM666)</f>
        <v>38721.982731467491</v>
      </c>
      <c r="D616" s="6">
        <f>MAX(1,Calcs!BA666)</f>
        <v>1990.5275467627382</v>
      </c>
      <c r="E616" s="6">
        <f>MAX(1,Calcs!BB666)</f>
        <v>1090481.8359278124</v>
      </c>
      <c r="F616" s="6">
        <f>MAX(1,Calcs!AZ666)</f>
        <v>491636.80247273849</v>
      </c>
      <c r="G616" s="6">
        <f t="shared" si="172"/>
        <v>491636.80247273849</v>
      </c>
      <c r="H616" s="6">
        <f>MAX(1,Calcs!AP666)</f>
        <v>16.250159871574006</v>
      </c>
      <c r="I616" s="6">
        <f>MAX(1,Calcs!AO666)</f>
        <v>6522.7255880777511</v>
      </c>
      <c r="J616" s="6">
        <f t="shared" si="173"/>
        <v>6522.7255880777511</v>
      </c>
      <c r="K616" s="6">
        <f>MAX(1,Calcs!BE666)</f>
        <v>4155214.111111111</v>
      </c>
      <c r="L616" s="6">
        <f>MAX(1,Calcs!BF666)</f>
        <v>3345725.7627833495</v>
      </c>
      <c r="M616" s="33">
        <f>Calcs!G666</f>
        <v>3.2</v>
      </c>
      <c r="N616" s="180">
        <f>Calcs!BI666</f>
        <v>0.40886123879374492</v>
      </c>
      <c r="O616" s="33">
        <f t="shared" si="179"/>
        <v>1.3083559641399838</v>
      </c>
      <c r="P616" s="33"/>
      <c r="Q616" s="33"/>
      <c r="R616" s="33"/>
      <c r="S616" s="30">
        <f t="shared" si="157"/>
        <v>44412</v>
      </c>
      <c r="T616" s="215">
        <v>-1</v>
      </c>
      <c r="U616" s="215">
        <v>-1</v>
      </c>
      <c r="V616" s="97"/>
      <c r="W616" s="97"/>
      <c r="X616" s="6">
        <f t="shared" si="171"/>
        <v>0</v>
      </c>
      <c r="Y616" s="6"/>
      <c r="Z616" s="11">
        <f t="shared" si="154"/>
        <v>1</v>
      </c>
      <c r="AA616" s="11"/>
      <c r="AB616" s="11"/>
      <c r="AC616" s="11"/>
      <c r="AD616" s="11">
        <f t="shared" si="155"/>
        <v>1</v>
      </c>
      <c r="AE616" s="11">
        <f t="shared" si="180"/>
        <v>1</v>
      </c>
      <c r="AF616" s="11">
        <f t="shared" si="181"/>
        <v>1</v>
      </c>
      <c r="AG616" s="11">
        <f t="shared" si="174"/>
        <v>1</v>
      </c>
      <c r="AH616" s="11">
        <f t="shared" si="175"/>
        <v>1</v>
      </c>
      <c r="AI616" s="6">
        <f t="shared" si="176"/>
        <v>0</v>
      </c>
      <c r="AJ616" s="6">
        <f t="shared" si="182"/>
        <v>10000</v>
      </c>
      <c r="AK616" s="6">
        <f t="shared" si="177"/>
        <v>0</v>
      </c>
      <c r="AL616" s="6">
        <f t="shared" si="183"/>
        <v>250</v>
      </c>
      <c r="AM616" s="12">
        <v>672038.75455569813</v>
      </c>
      <c r="AN616" s="6">
        <f t="shared" si="170"/>
        <v>672038.75455569813</v>
      </c>
      <c r="AO616" s="12">
        <v>9209.14975445237</v>
      </c>
      <c r="AP616" s="6">
        <f t="shared" si="168"/>
        <v>9209.14975445237</v>
      </c>
      <c r="AQ616" s="30">
        <f t="shared" si="178"/>
        <v>44412</v>
      </c>
      <c r="AR616" s="30">
        <f t="shared" si="156"/>
        <v>44412</v>
      </c>
      <c r="AS616" s="52">
        <v>44572</v>
      </c>
      <c r="AT616" s="30">
        <f t="shared" si="169"/>
        <v>44572</v>
      </c>
    </row>
    <row r="617" spans="1:46">
      <c r="A617">
        <f>Calcs!A667</f>
        <v>644</v>
      </c>
      <c r="B617" s="30">
        <f>Calcs!B667</f>
        <v>44413</v>
      </c>
      <c r="C617" s="6">
        <f>MAX(1,Calcs!AM667)</f>
        <v>40230.566162670686</v>
      </c>
      <c r="D617" s="6">
        <f>MAX(1,Calcs!BA667)</f>
        <v>2071.3766242443066</v>
      </c>
      <c r="E617" s="6">
        <f>MAX(1,Calcs!BB667)</f>
        <v>1096605.2742231484</v>
      </c>
      <c r="F617" s="6">
        <f>MAX(1,Calcs!AZ667)</f>
        <v>493959.61278346181</v>
      </c>
      <c r="G617" s="6">
        <f t="shared" si="172"/>
        <v>493959.61278346181</v>
      </c>
      <c r="H617" s="6">
        <f>MAX(1,Calcs!AP667)</f>
        <v>16.923670113545604</v>
      </c>
      <c r="I617" s="6">
        <f>MAX(1,Calcs!AO667)</f>
        <v>6541.7487013229802</v>
      </c>
      <c r="J617" s="6">
        <f t="shared" si="173"/>
        <v>6541.7487013229802</v>
      </c>
      <c r="K617" s="6">
        <f>MAX(1,Calcs!BE667)</f>
        <v>4163084.4814814813</v>
      </c>
      <c r="L617" s="6">
        <f>MAX(1,Calcs!BF667)</f>
        <v>3350552.7302867626</v>
      </c>
      <c r="M617" s="33">
        <f>Calcs!G667</f>
        <v>3.2</v>
      </c>
      <c r="N617" s="180">
        <f>Calcs!BI667</f>
        <v>0.40740094801502391</v>
      </c>
      <c r="O617" s="33">
        <f t="shared" si="179"/>
        <v>1.3036830336480767</v>
      </c>
      <c r="P617" s="33"/>
      <c r="Q617" s="33"/>
      <c r="R617" s="33"/>
      <c r="S617" s="30">
        <f t="shared" si="157"/>
        <v>44413</v>
      </c>
      <c r="T617" s="215">
        <v>-1</v>
      </c>
      <c r="U617" s="215">
        <v>-1</v>
      </c>
      <c r="V617" s="97"/>
      <c r="W617" s="97"/>
      <c r="X617" s="6">
        <f t="shared" si="171"/>
        <v>0</v>
      </c>
      <c r="Y617" s="6"/>
      <c r="Z617" s="11">
        <f t="shared" si="154"/>
        <v>1</v>
      </c>
      <c r="AA617" s="11"/>
      <c r="AB617" s="11"/>
      <c r="AC617" s="11"/>
      <c r="AD617" s="11">
        <f t="shared" si="155"/>
        <v>1</v>
      </c>
      <c r="AE617" s="11">
        <f t="shared" si="180"/>
        <v>1</v>
      </c>
      <c r="AF617" s="11">
        <f t="shared" si="181"/>
        <v>1</v>
      </c>
      <c r="AG617" s="11">
        <f t="shared" si="174"/>
        <v>1</v>
      </c>
      <c r="AH617" s="11">
        <f t="shared" si="175"/>
        <v>1</v>
      </c>
      <c r="AI617" s="6">
        <f t="shared" si="176"/>
        <v>0</v>
      </c>
      <c r="AJ617" s="6">
        <f t="shared" si="182"/>
        <v>10000</v>
      </c>
      <c r="AK617" s="6">
        <f t="shared" si="177"/>
        <v>0</v>
      </c>
      <c r="AL617" s="6">
        <f t="shared" si="183"/>
        <v>250</v>
      </c>
      <c r="AM617" s="12">
        <v>671793.29425365699</v>
      </c>
      <c r="AN617" s="6">
        <f t="shared" si="170"/>
        <v>671793.29425365699</v>
      </c>
      <c r="AO617" s="12">
        <v>9206.1705818193059</v>
      </c>
      <c r="AP617" s="6">
        <f t="shared" si="168"/>
        <v>9206.1705818193059</v>
      </c>
      <c r="AQ617" s="30">
        <f t="shared" si="178"/>
        <v>44413</v>
      </c>
      <c r="AR617" s="30">
        <f t="shared" si="156"/>
        <v>44413</v>
      </c>
      <c r="AS617" s="52">
        <v>44572</v>
      </c>
      <c r="AT617" s="30">
        <f t="shared" si="169"/>
        <v>44572</v>
      </c>
    </row>
    <row r="618" spans="1:46">
      <c r="A618">
        <f>Calcs!A668</f>
        <v>645</v>
      </c>
      <c r="B618" s="30">
        <f>Calcs!B668</f>
        <v>44414</v>
      </c>
      <c r="C618" s="6">
        <f>MAX(1,Calcs!AM668)</f>
        <v>41778.898731835623</v>
      </c>
      <c r="D618" s="6">
        <f>MAX(1,Calcs!BA668)</f>
        <v>2154.6491723975964</v>
      </c>
      <c r="E618" s="6">
        <f>MAX(1,Calcs!BB668)</f>
        <v>1102953.6004029515</v>
      </c>
      <c r="F618" s="6">
        <f>MAX(1,Calcs!AZ668)</f>
        <v>496374.1820625398</v>
      </c>
      <c r="G618" s="6">
        <f t="shared" si="172"/>
        <v>496374.1820625398</v>
      </c>
      <c r="H618" s="6">
        <f>MAX(1,Calcs!AP668)</f>
        <v>17.617544751065775</v>
      </c>
      <c r="I618" s="6">
        <f>MAX(1,Calcs!AO668)</f>
        <v>6561.5221918764519</v>
      </c>
      <c r="J618" s="6">
        <f t="shared" si="173"/>
        <v>6561.5221918764519</v>
      </c>
      <c r="K618" s="6">
        <f>MAX(1,Calcs!BE668)</f>
        <v>4170954.8518518517</v>
      </c>
      <c r="L618" s="6">
        <f>MAX(1,Calcs!BF668)</f>
        <v>3356396.4543395303</v>
      </c>
      <c r="M618" s="33">
        <f>Calcs!G668</f>
        <v>3.2</v>
      </c>
      <c r="N618" s="180">
        <f>Calcs!BI668</f>
        <v>0.40577499291712638</v>
      </c>
      <c r="O618" s="33">
        <f t="shared" si="179"/>
        <v>1.2984799773348046</v>
      </c>
      <c r="P618" s="33"/>
      <c r="Q618" s="33"/>
      <c r="R618" s="33"/>
      <c r="S618" s="30">
        <f t="shared" si="157"/>
        <v>44414</v>
      </c>
      <c r="T618" s="215">
        <v>-1</v>
      </c>
      <c r="U618" s="215">
        <v>-1</v>
      </c>
      <c r="V618" s="97"/>
      <c r="W618" s="97"/>
      <c r="X618" s="6">
        <f t="shared" si="171"/>
        <v>0</v>
      </c>
      <c r="Y618" s="6"/>
      <c r="Z618" s="11">
        <f t="shared" ref="Z618:Z681" si="184">IF(T618&lt;0,1,Z617+T618)</f>
        <v>1</v>
      </c>
      <c r="AA618" s="11"/>
      <c r="AB618" s="11"/>
      <c r="AC618" s="11"/>
      <c r="AD618" s="11">
        <f t="shared" ref="AD618:AD681" si="185">IF(U618&lt;0,1,AD617+U618)</f>
        <v>1</v>
      </c>
      <c r="AE618" s="11">
        <f t="shared" si="180"/>
        <v>1</v>
      </c>
      <c r="AF618" s="11">
        <f t="shared" si="181"/>
        <v>1</v>
      </c>
      <c r="AG618" s="11">
        <f t="shared" si="174"/>
        <v>1</v>
      </c>
      <c r="AH618" s="11">
        <f t="shared" si="175"/>
        <v>1</v>
      </c>
      <c r="AI618" s="6">
        <f t="shared" si="176"/>
        <v>0</v>
      </c>
      <c r="AJ618" s="6">
        <f t="shared" si="182"/>
        <v>10000</v>
      </c>
      <c r="AK618" s="6">
        <f t="shared" si="177"/>
        <v>0</v>
      </c>
      <c r="AL618" s="6">
        <f t="shared" si="183"/>
        <v>250</v>
      </c>
      <c r="AM618" s="12">
        <v>671793.29425365699</v>
      </c>
      <c r="AN618" s="6">
        <f t="shared" si="170"/>
        <v>671793.29425365699</v>
      </c>
      <c r="AO618" s="12">
        <v>9206.1705818193059</v>
      </c>
      <c r="AP618" s="6">
        <f t="shared" si="168"/>
        <v>9206.1705818193059</v>
      </c>
      <c r="AQ618" s="30">
        <f t="shared" si="178"/>
        <v>44414</v>
      </c>
      <c r="AR618" s="30">
        <f t="shared" si="156"/>
        <v>44414</v>
      </c>
      <c r="AS618" s="52">
        <v>44572</v>
      </c>
      <c r="AT618" s="30">
        <f t="shared" si="169"/>
        <v>44572</v>
      </c>
    </row>
    <row r="619" spans="1:46">
      <c r="A619">
        <f>Calcs!A669</f>
        <v>646</v>
      </c>
      <c r="B619" s="30">
        <f>Calcs!B669</f>
        <v>44415</v>
      </c>
      <c r="C619" s="6">
        <f>MAX(1,Calcs!AM669)</f>
        <v>43365.924020598904</v>
      </c>
      <c r="D619" s="6">
        <f>MAX(1,Calcs!BA669)</f>
        <v>2240.3101365094603</v>
      </c>
      <c r="E619" s="6">
        <f>MAX(1,Calcs!BB669)</f>
        <v>1109530.5315751731</v>
      </c>
      <c r="F619" s="6">
        <f>MAX(1,Calcs!AZ669)</f>
        <v>498881.86616742023</v>
      </c>
      <c r="G619" s="6">
        <f t="shared" si="172"/>
        <v>498881.86616742023</v>
      </c>
      <c r="H619" s="6">
        <f>MAX(1,Calcs!AP669)</f>
        <v>18.332230728696363</v>
      </c>
      <c r="I619" s="6">
        <f>MAX(1,Calcs!AO669)</f>
        <v>6582.0766328609834</v>
      </c>
      <c r="J619" s="6">
        <f t="shared" si="173"/>
        <v>6582.0766328609834</v>
      </c>
      <c r="K619" s="6">
        <f>MAX(1,Calcs!BE669)</f>
        <v>4178825.222222222</v>
      </c>
      <c r="L619" s="6">
        <f>MAX(1,Calcs!BF669)</f>
        <v>3359823.0912405406</v>
      </c>
      <c r="M619" s="33">
        <f>Calcs!G669</f>
        <v>3.2</v>
      </c>
      <c r="N619" s="180">
        <f>Calcs!BI669</f>
        <v>0.40444112528858822</v>
      </c>
      <c r="O619" s="33">
        <f t="shared" si="179"/>
        <v>1.2942116009234823</v>
      </c>
      <c r="P619" s="33"/>
      <c r="Q619" s="33"/>
      <c r="R619" s="33"/>
      <c r="S619" s="30">
        <f t="shared" si="157"/>
        <v>44415</v>
      </c>
      <c r="T619" s="215">
        <v>-1</v>
      </c>
      <c r="U619" s="215">
        <v>-1</v>
      </c>
      <c r="V619" s="97"/>
      <c r="W619" s="97"/>
      <c r="X619" s="6">
        <f t="shared" si="171"/>
        <v>0</v>
      </c>
      <c r="Y619" s="6"/>
      <c r="Z619" s="11">
        <f t="shared" si="184"/>
        <v>1</v>
      </c>
      <c r="AA619" s="11"/>
      <c r="AB619" s="11"/>
      <c r="AC619" s="11"/>
      <c r="AD619" s="11">
        <f t="shared" si="185"/>
        <v>1</v>
      </c>
      <c r="AE619" s="11">
        <f t="shared" si="180"/>
        <v>1</v>
      </c>
      <c r="AF619" s="11">
        <f t="shared" si="181"/>
        <v>1</v>
      </c>
      <c r="AG619" s="11">
        <f t="shared" si="174"/>
        <v>1</v>
      </c>
      <c r="AH619" s="11">
        <f t="shared" si="175"/>
        <v>1</v>
      </c>
      <c r="AI619" s="6">
        <f t="shared" si="176"/>
        <v>0</v>
      </c>
      <c r="AJ619" s="6">
        <f t="shared" si="182"/>
        <v>10000</v>
      </c>
      <c r="AK619" s="6">
        <f t="shared" si="177"/>
        <v>0</v>
      </c>
      <c r="AL619" s="6">
        <f t="shared" si="183"/>
        <v>250</v>
      </c>
      <c r="AM619" s="12">
        <v>671793.29425365699</v>
      </c>
      <c r="AN619" s="6">
        <f t="shared" si="170"/>
        <v>671793.29425365699</v>
      </c>
      <c r="AO619" s="12">
        <v>9206.1705818193059</v>
      </c>
      <c r="AP619" s="6">
        <f t="shared" si="168"/>
        <v>9206.1705818193059</v>
      </c>
      <c r="AQ619" s="30">
        <f t="shared" si="178"/>
        <v>44415</v>
      </c>
      <c r="AR619" s="30">
        <f t="shared" si="156"/>
        <v>44415</v>
      </c>
      <c r="AS619" s="52">
        <v>44572</v>
      </c>
      <c r="AT619" s="30">
        <f t="shared" si="169"/>
        <v>44572</v>
      </c>
    </row>
    <row r="620" spans="1:46">
      <c r="A620">
        <f>Calcs!A670</f>
        <v>647</v>
      </c>
      <c r="B620" s="30">
        <f>Calcs!B670</f>
        <v>44416</v>
      </c>
      <c r="C620" s="6">
        <f>MAX(1,Calcs!AM670)</f>
        <v>44991.379861714289</v>
      </c>
      <c r="D620" s="6">
        <f>MAX(1,Calcs!BA670)</f>
        <v>2328.3086064366175</v>
      </c>
      <c r="E620" s="6">
        <f>MAX(1,Calcs!BB670)</f>
        <v>1116343.6103555697</v>
      </c>
      <c r="F620" s="6">
        <f>MAX(1,Calcs!AZ670)</f>
        <v>501484.15917573456</v>
      </c>
      <c r="G620" s="6">
        <f t="shared" si="172"/>
        <v>501484.15917573456</v>
      </c>
      <c r="H620" s="6">
        <f>MAX(1,Calcs!AP670)</f>
        <v>19.068317863717052</v>
      </c>
      <c r="I620" s="6">
        <f>MAX(1,Calcs!AO670)</f>
        <v>6603.4426367746482</v>
      </c>
      <c r="J620" s="6">
        <f t="shared" si="173"/>
        <v>6603.4426367746482</v>
      </c>
      <c r="K620" s="6">
        <f>MAX(1,Calcs!BE670)</f>
        <v>4186695.5925925924</v>
      </c>
      <c r="L620" s="6">
        <f>MAX(1,Calcs!BF670)</f>
        <v>3361433.0630599498</v>
      </c>
      <c r="M620" s="33">
        <f>Calcs!G670</f>
        <v>3.2</v>
      </c>
      <c r="N620" s="180">
        <f>Calcs!BI670</f>
        <v>0.40331821537120616</v>
      </c>
      <c r="O620" s="33">
        <f t="shared" si="179"/>
        <v>1.2906182891878597</v>
      </c>
      <c r="P620" s="33"/>
      <c r="Q620" s="33"/>
      <c r="R620" s="33"/>
      <c r="S620" s="30">
        <f t="shared" si="157"/>
        <v>44416</v>
      </c>
      <c r="T620" s="215">
        <v>-1</v>
      </c>
      <c r="U620" s="215">
        <v>-1</v>
      </c>
      <c r="V620" s="97"/>
      <c r="W620" s="97"/>
      <c r="X620" s="6">
        <f t="shared" si="171"/>
        <v>0</v>
      </c>
      <c r="Y620" s="6"/>
      <c r="Z620" s="11">
        <f t="shared" si="184"/>
        <v>1</v>
      </c>
      <c r="AA620" s="11"/>
      <c r="AB620" s="11"/>
      <c r="AC620" s="11"/>
      <c r="AD620" s="11">
        <f t="shared" si="185"/>
        <v>1</v>
      </c>
      <c r="AE620" s="11">
        <f t="shared" si="180"/>
        <v>1</v>
      </c>
      <c r="AF620" s="11">
        <f t="shared" si="181"/>
        <v>1</v>
      </c>
      <c r="AG620" s="11">
        <f t="shared" si="174"/>
        <v>1</v>
      </c>
      <c r="AH620" s="11">
        <f t="shared" si="175"/>
        <v>1</v>
      </c>
      <c r="AI620" s="6">
        <f t="shared" si="176"/>
        <v>0</v>
      </c>
      <c r="AJ620" s="6">
        <f t="shared" si="182"/>
        <v>10000</v>
      </c>
      <c r="AK620" s="6">
        <f t="shared" si="177"/>
        <v>0</v>
      </c>
      <c r="AL620" s="6">
        <f t="shared" si="183"/>
        <v>250</v>
      </c>
      <c r="AM620" s="12">
        <v>755009.3524413472</v>
      </c>
      <c r="AN620" s="6">
        <f t="shared" si="170"/>
        <v>755009.3524413472</v>
      </c>
      <c r="AO620" s="12">
        <v>10218.049957482415</v>
      </c>
      <c r="AP620" s="6">
        <f t="shared" si="168"/>
        <v>10218.049957482415</v>
      </c>
      <c r="AQ620" s="30">
        <f t="shared" si="178"/>
        <v>44416</v>
      </c>
      <c r="AR620" s="30">
        <f t="shared" si="156"/>
        <v>44416</v>
      </c>
      <c r="AS620" s="52">
        <v>44574</v>
      </c>
      <c r="AT620" s="30">
        <f t="shared" si="169"/>
        <v>44574</v>
      </c>
    </row>
    <row r="621" spans="1:46">
      <c r="A621">
        <f>Calcs!A671</f>
        <v>648</v>
      </c>
      <c r="B621" s="30">
        <f>Calcs!B671</f>
        <v>44417</v>
      </c>
      <c r="C621" s="6">
        <f>MAX(1,Calcs!AM671)</f>
        <v>46654.482922994648</v>
      </c>
      <c r="D621" s="6">
        <f>MAX(1,Calcs!BA671)</f>
        <v>2418.6770136286505</v>
      </c>
      <c r="E621" s="6">
        <f>MAX(1,Calcs!BB671)</f>
        <v>1123399.8261711155</v>
      </c>
      <c r="F621" s="6">
        <f>MAX(1,Calcs!AZ671)</f>
        <v>504183.49210874602</v>
      </c>
      <c r="G621" s="6">
        <f t="shared" si="172"/>
        <v>504183.49210874602</v>
      </c>
      <c r="H621" s="6">
        <f>MAX(1,Calcs!AP671)</f>
        <v>19.825470969497474</v>
      </c>
      <c r="I621" s="6">
        <f>MAX(1,Calcs!AO671)</f>
        <v>6625.6318499506588</v>
      </c>
      <c r="J621" s="6">
        <f t="shared" si="173"/>
        <v>6625.6318499506588</v>
      </c>
      <c r="K621" s="6">
        <f>MAX(1,Calcs!BE671)</f>
        <v>4194565.9629629627</v>
      </c>
      <c r="L621" s="6">
        <f>MAX(1,Calcs!BF671)</f>
        <v>3365333.6013434348</v>
      </c>
      <c r="M621" s="33">
        <f>Calcs!G671</f>
        <v>3.2</v>
      </c>
      <c r="N621" s="180">
        <f>Calcs!BI671</f>
        <v>0.40185721739522029</v>
      </c>
      <c r="O621" s="33">
        <f t="shared" si="179"/>
        <v>1.2859430956647051</v>
      </c>
      <c r="P621" s="33"/>
      <c r="Q621" s="33"/>
      <c r="R621" s="33"/>
      <c r="S621" s="30">
        <f t="shared" si="157"/>
        <v>44417</v>
      </c>
      <c r="T621" s="215">
        <v>-1</v>
      </c>
      <c r="U621" s="215">
        <v>-1</v>
      </c>
      <c r="V621" s="97"/>
      <c r="W621" s="97"/>
      <c r="X621" s="6">
        <f t="shared" si="171"/>
        <v>0</v>
      </c>
      <c r="Y621" s="6"/>
      <c r="Z621" s="11">
        <f t="shared" si="184"/>
        <v>1</v>
      </c>
      <c r="AA621" s="11"/>
      <c r="AB621" s="11"/>
      <c r="AC621" s="11"/>
      <c r="AD621" s="11">
        <f t="shared" si="185"/>
        <v>1</v>
      </c>
      <c r="AE621" s="11">
        <f t="shared" si="180"/>
        <v>1</v>
      </c>
      <c r="AF621" s="11">
        <f t="shared" si="181"/>
        <v>1</v>
      </c>
      <c r="AG621" s="11">
        <f t="shared" si="174"/>
        <v>1</v>
      </c>
      <c r="AH621" s="11">
        <f t="shared" si="175"/>
        <v>1</v>
      </c>
      <c r="AI621" s="6">
        <f t="shared" si="176"/>
        <v>0</v>
      </c>
      <c r="AJ621" s="6">
        <f t="shared" si="182"/>
        <v>10000</v>
      </c>
      <c r="AK621" s="6">
        <f t="shared" si="177"/>
        <v>0</v>
      </c>
      <c r="AL621" s="6">
        <f t="shared" si="183"/>
        <v>250</v>
      </c>
      <c r="AM621" s="12">
        <v>755009.3524413472</v>
      </c>
      <c r="AN621" s="6">
        <f t="shared" si="170"/>
        <v>755009.3524413472</v>
      </c>
      <c r="AO621" s="12">
        <v>10218.049957482415</v>
      </c>
      <c r="AP621" s="6">
        <f t="shared" si="168"/>
        <v>10218.049957482415</v>
      </c>
      <c r="AQ621" s="30">
        <f t="shared" si="178"/>
        <v>44417</v>
      </c>
      <c r="AR621" s="30">
        <f t="shared" si="156"/>
        <v>44417</v>
      </c>
      <c r="AS621" s="52">
        <v>44574</v>
      </c>
      <c r="AT621" s="30">
        <f t="shared" si="169"/>
        <v>44574</v>
      </c>
    </row>
    <row r="622" spans="1:46">
      <c r="A622">
        <f>Calcs!A672</f>
        <v>649</v>
      </c>
      <c r="B622" s="30">
        <f>Calcs!B672</f>
        <v>44418</v>
      </c>
      <c r="C622" s="6">
        <f>MAX(1,Calcs!AM672)</f>
        <v>48353.854811278274</v>
      </c>
      <c r="D622" s="6">
        <f>MAX(1,Calcs!BA672)</f>
        <v>2511.4035155944543</v>
      </c>
      <c r="E622" s="6">
        <f>MAX(1,Calcs!BB672)</f>
        <v>1130700.7760498992</v>
      </c>
      <c r="F622" s="6">
        <f>MAX(1,Calcs!AZ672)</f>
        <v>506982.14579557464</v>
      </c>
      <c r="G622" s="6">
        <f t="shared" si="172"/>
        <v>506982.14579557464</v>
      </c>
      <c r="H622" s="6">
        <f>MAX(1,Calcs!AP672)</f>
        <v>20.603201951423085</v>
      </c>
      <c r="I622" s="6">
        <f>MAX(1,Calcs!AO672)</f>
        <v>6648.6566594834812</v>
      </c>
      <c r="J622" s="6">
        <f t="shared" si="173"/>
        <v>6648.6566594834812</v>
      </c>
      <c r="K622" s="6">
        <f>MAX(1,Calcs!BE672)</f>
        <v>4202436.333333333</v>
      </c>
      <c r="L622" s="6">
        <f>MAX(1,Calcs!BF672)</f>
        <v>3369727.8691337993</v>
      </c>
      <c r="M622" s="33">
        <f>Calcs!G672</f>
        <v>3.2</v>
      </c>
      <c r="N622" s="180">
        <f>Calcs!BI672</f>
        <v>0.40029770624355859</v>
      </c>
      <c r="O622" s="33">
        <f t="shared" si="179"/>
        <v>1.2809526599793877</v>
      </c>
      <c r="P622" s="33"/>
      <c r="Q622" s="33"/>
      <c r="R622" s="33"/>
      <c r="S622" s="30">
        <f t="shared" si="157"/>
        <v>44418</v>
      </c>
      <c r="T622" s="215">
        <v>-1</v>
      </c>
      <c r="U622" s="215">
        <v>-1</v>
      </c>
      <c r="V622" s="97"/>
      <c r="W622" s="97"/>
      <c r="X622" s="6">
        <f t="shared" si="171"/>
        <v>0</v>
      </c>
      <c r="Y622" s="6"/>
      <c r="Z622" s="11">
        <f t="shared" si="184"/>
        <v>1</v>
      </c>
      <c r="AA622" s="11"/>
      <c r="AB622" s="11"/>
      <c r="AC622" s="11"/>
      <c r="AD622" s="11">
        <f t="shared" si="185"/>
        <v>1</v>
      </c>
      <c r="AE622" s="11">
        <f t="shared" si="180"/>
        <v>1</v>
      </c>
      <c r="AF622" s="11">
        <f t="shared" si="181"/>
        <v>1</v>
      </c>
      <c r="AG622" s="11">
        <f t="shared" si="174"/>
        <v>1</v>
      </c>
      <c r="AH622" s="11">
        <f t="shared" si="175"/>
        <v>1</v>
      </c>
      <c r="AI622" s="6">
        <f t="shared" si="176"/>
        <v>0</v>
      </c>
      <c r="AJ622" s="6">
        <f t="shared" si="182"/>
        <v>10000</v>
      </c>
      <c r="AK622" s="6">
        <f t="shared" si="177"/>
        <v>0</v>
      </c>
      <c r="AL622" s="6">
        <f t="shared" si="183"/>
        <v>250</v>
      </c>
      <c r="AM622" s="12">
        <v>755009.3524413472</v>
      </c>
      <c r="AN622" s="6">
        <f t="shared" si="170"/>
        <v>755009.3524413472</v>
      </c>
      <c r="AO622" s="12">
        <v>10218.049957482415</v>
      </c>
      <c r="AP622" s="6">
        <f t="shared" si="168"/>
        <v>10218.049957482415</v>
      </c>
      <c r="AQ622" s="30">
        <f t="shared" si="178"/>
        <v>44418</v>
      </c>
      <c r="AR622" s="30">
        <f t="shared" si="156"/>
        <v>44418</v>
      </c>
      <c r="AS622" s="52">
        <v>44574</v>
      </c>
      <c r="AT622" s="30">
        <f t="shared" si="169"/>
        <v>44574</v>
      </c>
    </row>
    <row r="623" spans="1:46">
      <c r="A623">
        <f>Calcs!A673</f>
        <v>650</v>
      </c>
      <c r="B623" s="30">
        <f>Calcs!B673</f>
        <v>44419</v>
      </c>
      <c r="C623" s="6">
        <f>MAX(1,Calcs!AM673)</f>
        <v>50089.747604829376</v>
      </c>
      <c r="D623" s="6">
        <f>MAX(1,Calcs!BA673)</f>
        <v>2606.4219327715691</v>
      </c>
      <c r="E623" s="6">
        <f>MAX(1,Calcs!BB673)</f>
        <v>1138249.8952199551</v>
      </c>
      <c r="F623" s="6">
        <f>MAX(1,Calcs!AZ673)</f>
        <v>509881.75600213947</v>
      </c>
      <c r="G623" s="6">
        <f t="shared" si="172"/>
        <v>509881.75600213947</v>
      </c>
      <c r="H623" s="6">
        <f>MAX(1,Calcs!AP673)</f>
        <v>21.401782965362923</v>
      </c>
      <c r="I623" s="6">
        <f>MAX(1,Calcs!AO673)</f>
        <v>6672.5380688352916</v>
      </c>
      <c r="J623" s="6">
        <f t="shared" si="173"/>
        <v>6672.5380688352916</v>
      </c>
      <c r="K623" s="6">
        <f>MAX(1,Calcs!BE673)</f>
        <v>4210306.7037037034</v>
      </c>
      <c r="L623" s="6">
        <f>MAX(1,Calcs!BF673)</f>
        <v>3373846.4776344341</v>
      </c>
      <c r="M623" s="33">
        <f>Calcs!G673</f>
        <v>3.2</v>
      </c>
      <c r="N623" s="180">
        <f>Calcs!BI673</f>
        <v>0.39874189968678753</v>
      </c>
      <c r="O623" s="33">
        <f t="shared" si="179"/>
        <v>1.2759740789977201</v>
      </c>
      <c r="P623" s="33"/>
      <c r="Q623" s="33"/>
      <c r="R623" s="33"/>
      <c r="S623" s="30">
        <f t="shared" si="157"/>
        <v>44419</v>
      </c>
      <c r="T623" s="215">
        <v>-1</v>
      </c>
      <c r="U623" s="215">
        <v>-1</v>
      </c>
      <c r="V623" s="97"/>
      <c r="W623" s="97"/>
      <c r="X623" s="6">
        <f t="shared" si="171"/>
        <v>0</v>
      </c>
      <c r="Y623" s="6"/>
      <c r="Z623" s="11">
        <f t="shared" si="184"/>
        <v>1</v>
      </c>
      <c r="AA623" s="11"/>
      <c r="AB623" s="11"/>
      <c r="AC623" s="11"/>
      <c r="AD623" s="11">
        <f t="shared" si="185"/>
        <v>1</v>
      </c>
      <c r="AE623" s="11">
        <f t="shared" si="180"/>
        <v>1</v>
      </c>
      <c r="AF623" s="11">
        <f t="shared" si="181"/>
        <v>1</v>
      </c>
      <c r="AG623" s="11">
        <f t="shared" si="174"/>
        <v>1</v>
      </c>
      <c r="AH623" s="11">
        <f t="shared" si="175"/>
        <v>1</v>
      </c>
      <c r="AI623" s="6">
        <f t="shared" si="176"/>
        <v>0</v>
      </c>
      <c r="AJ623" s="6">
        <f t="shared" si="182"/>
        <v>10000</v>
      </c>
      <c r="AK623" s="6">
        <f t="shared" si="177"/>
        <v>0</v>
      </c>
      <c r="AL623" s="6">
        <f t="shared" si="183"/>
        <v>250</v>
      </c>
      <c r="AM623" s="12">
        <v>957829.25515531551</v>
      </c>
      <c r="AN623" s="6">
        <f t="shared" si="170"/>
        <v>957829.25515531551</v>
      </c>
      <c r="AO623" s="12">
        <v>11720.220812800258</v>
      </c>
      <c r="AP623" s="6">
        <f t="shared" si="168"/>
        <v>11720.220812800258</v>
      </c>
      <c r="AQ623" s="30">
        <f t="shared" si="178"/>
        <v>44419</v>
      </c>
      <c r="AR623" s="30">
        <f t="shared" si="156"/>
        <v>44419</v>
      </c>
      <c r="AS623" s="52">
        <v>44569</v>
      </c>
      <c r="AT623" s="30">
        <f t="shared" si="169"/>
        <v>44569</v>
      </c>
    </row>
    <row r="624" spans="1:46">
      <c r="A624">
        <f>Calcs!A674</f>
        <v>651</v>
      </c>
      <c r="B624" s="30">
        <f>Calcs!B674</f>
        <v>44420</v>
      </c>
      <c r="C624" s="6">
        <f>MAX(1,Calcs!AM674)</f>
        <v>51861.214770910323</v>
      </c>
      <c r="D624" s="6">
        <f>MAX(1,Calcs!BA674)</f>
        <v>2703.7156087883131</v>
      </c>
      <c r="E624" s="6">
        <f>MAX(1,Calcs!BB674)</f>
        <v>1146051.5946572125</v>
      </c>
      <c r="F624" s="6">
        <f>MAX(1,Calcs!AZ674)</f>
        <v>512885.62204498</v>
      </c>
      <c r="G624" s="6">
        <f t="shared" si="172"/>
        <v>512885.62204498</v>
      </c>
      <c r="H624" s="6">
        <f>MAX(1,Calcs!AP674)</f>
        <v>22.221119944792008</v>
      </c>
      <c r="I624" s="6">
        <f>MAX(1,Calcs!AO674)</f>
        <v>6697.2965409365243</v>
      </c>
      <c r="J624" s="6">
        <f t="shared" si="173"/>
        <v>6697.2965409365243</v>
      </c>
      <c r="K624" s="6">
        <f>MAX(1,Calcs!BE674)</f>
        <v>4218177.0740740737</v>
      </c>
      <c r="L624" s="6">
        <f>MAX(1,Calcs!BF674)</f>
        <v>3377913.0411582966</v>
      </c>
      <c r="M624" s="33">
        <f>Calcs!G674</f>
        <v>3.2</v>
      </c>
      <c r="N624" s="180">
        <f>Calcs!BI674</f>
        <v>0.39715936776592342</v>
      </c>
      <c r="O624" s="33">
        <f t="shared" si="179"/>
        <v>1.2709099768509551</v>
      </c>
      <c r="P624" s="33"/>
      <c r="Q624" s="33"/>
      <c r="R624" s="33"/>
      <c r="S624" s="30">
        <f t="shared" si="157"/>
        <v>44420</v>
      </c>
      <c r="T624" s="215">
        <v>-1</v>
      </c>
      <c r="U624" s="215">
        <v>-1</v>
      </c>
      <c r="V624" s="97"/>
      <c r="W624" s="97"/>
      <c r="X624" s="6">
        <f t="shared" si="171"/>
        <v>0</v>
      </c>
      <c r="Y624" s="6"/>
      <c r="Z624" s="11">
        <f t="shared" si="184"/>
        <v>1</v>
      </c>
      <c r="AA624" s="11"/>
      <c r="AB624" s="11"/>
      <c r="AC624" s="11"/>
      <c r="AD624" s="11">
        <f t="shared" si="185"/>
        <v>1</v>
      </c>
      <c r="AE624" s="11">
        <f t="shared" si="180"/>
        <v>1</v>
      </c>
      <c r="AF624" s="11">
        <f t="shared" si="181"/>
        <v>1</v>
      </c>
      <c r="AG624" s="11">
        <f t="shared" si="174"/>
        <v>1</v>
      </c>
      <c r="AH624" s="11">
        <f t="shared" si="175"/>
        <v>1</v>
      </c>
      <c r="AI624" s="6">
        <f t="shared" si="176"/>
        <v>0</v>
      </c>
      <c r="AJ624" s="6">
        <f t="shared" si="182"/>
        <v>10000</v>
      </c>
      <c r="AK624" s="6">
        <f t="shared" si="177"/>
        <v>0</v>
      </c>
      <c r="AL624" s="6">
        <f t="shared" si="183"/>
        <v>250</v>
      </c>
      <c r="AM624" s="12">
        <v>957231.13631333527</v>
      </c>
      <c r="AN624" s="6">
        <f t="shared" si="170"/>
        <v>957231.13631333527</v>
      </c>
      <c r="AO624" s="12">
        <v>11714.048133766599</v>
      </c>
      <c r="AP624" s="6">
        <f t="shared" si="168"/>
        <v>11714.048133766599</v>
      </c>
      <c r="AQ624" s="30">
        <f t="shared" si="178"/>
        <v>44420</v>
      </c>
      <c r="AR624" s="30">
        <f t="shared" si="156"/>
        <v>44420</v>
      </c>
      <c r="AS624" s="52">
        <v>44565</v>
      </c>
      <c r="AT624" s="30">
        <f t="shared" si="169"/>
        <v>44565</v>
      </c>
    </row>
    <row r="625" spans="1:46">
      <c r="A625">
        <f>Calcs!A675</f>
        <v>652</v>
      </c>
      <c r="B625" s="30">
        <f>Calcs!B675</f>
        <v>44421</v>
      </c>
      <c r="C625" s="6">
        <f>MAX(1,Calcs!AM675)</f>
        <v>53666.882914397851</v>
      </c>
      <c r="D625" s="6">
        <f>MAX(1,Calcs!BA675)</f>
        <v>2803.2320029159891</v>
      </c>
      <c r="E625" s="6">
        <f>MAX(1,Calcs!BB675)</f>
        <v>1154109.7516956537</v>
      </c>
      <c r="F625" s="6">
        <f>MAX(1,Calcs!AZ675)</f>
        <v>515996.80608295172</v>
      </c>
      <c r="G625" s="6">
        <f t="shared" si="172"/>
        <v>515996.80608295172</v>
      </c>
      <c r="H625" s="6">
        <f>MAX(1,Calcs!AP675)</f>
        <v>23.06062580453376</v>
      </c>
      <c r="I625" s="6">
        <f>MAX(1,Calcs!AO675)</f>
        <v>6722.9465725081882</v>
      </c>
      <c r="J625" s="6">
        <f t="shared" si="173"/>
        <v>6722.9465725081882</v>
      </c>
      <c r="K625" s="6">
        <f>MAX(1,Calcs!BE675)</f>
        <v>4226047.444444444</v>
      </c>
      <c r="L625" s="6">
        <f>MAX(1,Calcs!BF675)</f>
        <v>3382865.9963688236</v>
      </c>
      <c r="M625" s="33">
        <f>Calcs!G675</f>
        <v>3.2</v>
      </c>
      <c r="N625" s="180">
        <f>Calcs!BI675</f>
        <v>0.39542435583376756</v>
      </c>
      <c r="O625" s="33">
        <f t="shared" si="179"/>
        <v>1.2653579386680562</v>
      </c>
      <c r="P625" s="33"/>
      <c r="Q625" s="33"/>
      <c r="R625" s="33"/>
      <c r="S625" s="30">
        <f t="shared" si="157"/>
        <v>44421</v>
      </c>
      <c r="T625" s="215">
        <v>-1</v>
      </c>
      <c r="U625" s="215">
        <v>-1</v>
      </c>
      <c r="V625" s="97"/>
      <c r="W625" s="97"/>
      <c r="X625" s="6">
        <f t="shared" si="171"/>
        <v>0</v>
      </c>
      <c r="Y625" s="6"/>
      <c r="Z625" s="11">
        <f t="shared" si="184"/>
        <v>1</v>
      </c>
      <c r="AA625" s="11"/>
      <c r="AB625" s="11"/>
      <c r="AC625" s="11"/>
      <c r="AD625" s="11">
        <f t="shared" si="185"/>
        <v>1</v>
      </c>
      <c r="AE625" s="11">
        <f t="shared" si="180"/>
        <v>1</v>
      </c>
      <c r="AF625" s="11">
        <f t="shared" si="181"/>
        <v>1</v>
      </c>
      <c r="AG625" s="11">
        <f t="shared" si="174"/>
        <v>1</v>
      </c>
      <c r="AH625" s="11">
        <f t="shared" si="175"/>
        <v>1</v>
      </c>
      <c r="AI625" s="6">
        <f t="shared" si="176"/>
        <v>0</v>
      </c>
      <c r="AJ625" s="6">
        <f t="shared" si="182"/>
        <v>10000</v>
      </c>
      <c r="AK625" s="6">
        <f t="shared" si="177"/>
        <v>0</v>
      </c>
      <c r="AL625" s="6">
        <f t="shared" si="183"/>
        <v>250</v>
      </c>
      <c r="AM625" s="12">
        <v>957231.13631333527</v>
      </c>
      <c r="AN625" s="6">
        <f t="shared" si="170"/>
        <v>957231.13631333527</v>
      </c>
      <c r="AO625" s="12">
        <v>11714.048133766599</v>
      </c>
      <c r="AP625" s="6">
        <f t="shared" si="168"/>
        <v>11714.048133766599</v>
      </c>
      <c r="AQ625" s="30">
        <f t="shared" si="178"/>
        <v>44421</v>
      </c>
      <c r="AR625" s="30">
        <f t="shared" si="156"/>
        <v>44421</v>
      </c>
      <c r="AS625" s="52">
        <v>44565</v>
      </c>
      <c r="AT625" s="30">
        <f t="shared" si="169"/>
        <v>44565</v>
      </c>
    </row>
    <row r="626" spans="1:46">
      <c r="A626">
        <f>Calcs!A676</f>
        <v>653</v>
      </c>
      <c r="B626" s="30">
        <f>Calcs!B676</f>
        <v>44422</v>
      </c>
      <c r="C626" s="6">
        <f>MAX(1,Calcs!AM676)</f>
        <v>55505.134702065712</v>
      </c>
      <c r="D626" s="6">
        <f>MAX(1,Calcs!BA676)</f>
        <v>2904.8841385962191</v>
      </c>
      <c r="E626" s="6">
        <f>MAX(1,Calcs!BB676)</f>
        <v>1162426.5004384823</v>
      </c>
      <c r="F626" s="6">
        <f>MAX(1,Calcs!AZ676)</f>
        <v>519216.05513759376</v>
      </c>
      <c r="G626" s="6">
        <f t="shared" si="172"/>
        <v>519216.05513759376</v>
      </c>
      <c r="H626" s="6">
        <f>MAX(1,Calcs!AP676)</f>
        <v>23.920135270107362</v>
      </c>
      <c r="I626" s="6">
        <f>MAX(1,Calcs!AO676)</f>
        <v>6749.517579751735</v>
      </c>
      <c r="J626" s="6">
        <f t="shared" si="173"/>
        <v>6749.517579751735</v>
      </c>
      <c r="K626" s="6">
        <f>MAX(1,Calcs!BE676)</f>
        <v>4233917.8148148144</v>
      </c>
      <c r="L626" s="6">
        <f>MAX(1,Calcs!BF676)</f>
        <v>3385627.5256964769</v>
      </c>
      <c r="M626" s="33">
        <f>Calcs!G676</f>
        <v>3.2</v>
      </c>
      <c r="N626" s="180">
        <f>Calcs!BI676</f>
        <v>0.39394732376697289</v>
      </c>
      <c r="O626" s="33">
        <f t="shared" si="179"/>
        <v>1.2606314360543134</v>
      </c>
      <c r="P626" s="33"/>
      <c r="Q626" s="33"/>
      <c r="R626" s="33"/>
      <c r="S626" s="30">
        <f t="shared" si="157"/>
        <v>44422</v>
      </c>
      <c r="T626" s="215">
        <v>-1</v>
      </c>
      <c r="U626" s="215">
        <v>-1</v>
      </c>
      <c r="V626" s="97"/>
      <c r="W626" s="97"/>
      <c r="X626" s="6">
        <f t="shared" si="171"/>
        <v>0</v>
      </c>
      <c r="Y626" s="6"/>
      <c r="Z626" s="11">
        <f t="shared" si="184"/>
        <v>1</v>
      </c>
      <c r="AA626" s="11"/>
      <c r="AB626" s="11"/>
      <c r="AC626" s="11"/>
      <c r="AD626" s="11">
        <f t="shared" si="185"/>
        <v>1</v>
      </c>
      <c r="AE626" s="11">
        <f t="shared" si="180"/>
        <v>1</v>
      </c>
      <c r="AF626" s="11">
        <f t="shared" si="181"/>
        <v>1</v>
      </c>
      <c r="AG626" s="11">
        <f t="shared" si="174"/>
        <v>1</v>
      </c>
      <c r="AH626" s="11">
        <f t="shared" si="175"/>
        <v>1</v>
      </c>
      <c r="AI626" s="6">
        <f t="shared" si="176"/>
        <v>0</v>
      </c>
      <c r="AJ626" s="6">
        <f t="shared" si="182"/>
        <v>10000</v>
      </c>
      <c r="AK626" s="6">
        <f t="shared" si="177"/>
        <v>0</v>
      </c>
      <c r="AL626" s="6">
        <f t="shared" si="183"/>
        <v>250</v>
      </c>
      <c r="AM626" s="12">
        <v>957231.13631333527</v>
      </c>
      <c r="AN626" s="6">
        <f t="shared" si="170"/>
        <v>957231.13631333527</v>
      </c>
      <c r="AO626" s="12">
        <v>11714.048133766599</v>
      </c>
      <c r="AP626" s="6">
        <f t="shared" si="168"/>
        <v>11714.048133766599</v>
      </c>
      <c r="AQ626" s="30">
        <f t="shared" si="178"/>
        <v>44422</v>
      </c>
      <c r="AR626" s="30">
        <f t="shared" si="156"/>
        <v>44422</v>
      </c>
      <c r="AS626" s="52">
        <v>44565</v>
      </c>
      <c r="AT626" s="30">
        <f t="shared" si="169"/>
        <v>44565</v>
      </c>
    </row>
    <row r="627" spans="1:46">
      <c r="A627">
        <f>Calcs!A677</f>
        <v>654</v>
      </c>
      <c r="B627" s="30">
        <f>Calcs!B677</f>
        <v>44423</v>
      </c>
      <c r="C627" s="6">
        <f>MAX(1,Calcs!AM677)</f>
        <v>57374.998265121038</v>
      </c>
      <c r="D627" s="6">
        <f>MAX(1,Calcs!BA677)</f>
        <v>3008.6869101477705</v>
      </c>
      <c r="E627" s="6">
        <f>MAX(1,Calcs!BB677)</f>
        <v>1171008.3912244488</v>
      </c>
      <c r="F627" s="6">
        <f>MAX(1,Calcs!AZ677)</f>
        <v>522544.96754676895</v>
      </c>
      <c r="G627" s="6">
        <f t="shared" si="172"/>
        <v>522544.96754676895</v>
      </c>
      <c r="H627" s="6">
        <f>MAX(1,Calcs!AP677)</f>
        <v>24.799169236816461</v>
      </c>
      <c r="I627" s="6">
        <f>MAX(1,Calcs!AO677)</f>
        <v>6777.0368214323635</v>
      </c>
      <c r="J627" s="6">
        <f t="shared" si="173"/>
        <v>6777.0368214323635</v>
      </c>
      <c r="K627" s="6">
        <f>MAX(1,Calcs!BE677)</f>
        <v>4241788.1851851847</v>
      </c>
      <c r="L627" s="6">
        <f>MAX(1,Calcs!BF677)</f>
        <v>3387075.6632897346</v>
      </c>
      <c r="M627" s="33">
        <f>Calcs!G677</f>
        <v>3.2</v>
      </c>
      <c r="N627" s="180">
        <f>Calcs!BI677</f>
        <v>0.39261022392397532</v>
      </c>
      <c r="O627" s="33">
        <f t="shared" si="179"/>
        <v>1.2563527165567212</v>
      </c>
      <c r="P627" s="33"/>
      <c r="Q627" s="33"/>
      <c r="R627" s="33"/>
      <c r="S627" s="30">
        <f t="shared" si="157"/>
        <v>44423</v>
      </c>
      <c r="T627" s="215">
        <v>-1</v>
      </c>
      <c r="U627" s="215">
        <v>-1</v>
      </c>
      <c r="V627" s="97"/>
      <c r="W627" s="97"/>
      <c r="X627" s="6">
        <f t="shared" si="171"/>
        <v>0</v>
      </c>
      <c r="Y627" s="6"/>
      <c r="Z627" s="11">
        <f t="shared" si="184"/>
        <v>1</v>
      </c>
      <c r="AA627" s="11"/>
      <c r="AB627" s="11"/>
      <c r="AC627" s="11"/>
      <c r="AD627" s="11">
        <f t="shared" si="185"/>
        <v>1</v>
      </c>
      <c r="AE627" s="11">
        <f t="shared" si="180"/>
        <v>1</v>
      </c>
      <c r="AF627" s="11">
        <f t="shared" si="181"/>
        <v>1</v>
      </c>
      <c r="AG627" s="11">
        <f t="shared" si="174"/>
        <v>1</v>
      </c>
      <c r="AH627" s="11">
        <f t="shared" si="175"/>
        <v>1</v>
      </c>
      <c r="AI627" s="6">
        <f t="shared" si="176"/>
        <v>0</v>
      </c>
      <c r="AJ627" s="6">
        <f t="shared" si="182"/>
        <v>10000</v>
      </c>
      <c r="AK627" s="6">
        <f t="shared" si="177"/>
        <v>0</v>
      </c>
      <c r="AL627" s="6">
        <f t="shared" si="183"/>
        <v>250</v>
      </c>
      <c r="AM627" s="12">
        <v>956392.54811098881</v>
      </c>
      <c r="AN627" s="6">
        <f t="shared" si="170"/>
        <v>956392.54811098881</v>
      </c>
      <c r="AO627" s="12">
        <v>11705.394025588754</v>
      </c>
      <c r="AP627" s="6">
        <f t="shared" si="168"/>
        <v>11705.394025588754</v>
      </c>
      <c r="AQ627" s="30">
        <f t="shared" si="178"/>
        <v>44423</v>
      </c>
      <c r="AR627" s="30">
        <f t="shared" si="156"/>
        <v>44423</v>
      </c>
      <c r="AS627" s="52">
        <v>44565</v>
      </c>
      <c r="AT627" s="30">
        <f t="shared" si="169"/>
        <v>44565</v>
      </c>
    </row>
    <row r="628" spans="1:46">
      <c r="A628">
        <f>Calcs!A678</f>
        <v>655</v>
      </c>
      <c r="B628" s="30">
        <f>Calcs!B678</f>
        <v>44424</v>
      </c>
      <c r="C628" s="6">
        <f>MAX(1,Calcs!AM678)</f>
        <v>59274.728658828331</v>
      </c>
      <c r="D628" s="6">
        <f>MAX(1,Calcs!BA678)</f>
        <v>3114.5789795360511</v>
      </c>
      <c r="E628" s="6">
        <f>MAX(1,Calcs!BB678)</f>
        <v>1179860.6403318287</v>
      </c>
      <c r="F628" s="6">
        <f>MAX(1,Calcs!AZ678)</f>
        <v>525985.54496549838</v>
      </c>
      <c r="G628" s="6">
        <f t="shared" si="172"/>
        <v>525985.54496549838</v>
      </c>
      <c r="H628" s="6">
        <f>MAX(1,Calcs!AP678)</f>
        <v>25.696953715565932</v>
      </c>
      <c r="I628" s="6">
        <f>MAX(1,Calcs!AO678)</f>
        <v>6805.5105259596203</v>
      </c>
      <c r="J628" s="6">
        <f t="shared" si="173"/>
        <v>6805.5105259596203</v>
      </c>
      <c r="K628" s="6">
        <f>MAX(1,Calcs!BE678)</f>
        <v>4249658.555555555</v>
      </c>
      <c r="L628" s="6">
        <f>MAX(1,Calcs!BF678)</f>
        <v>3390750.6875635334</v>
      </c>
      <c r="M628" s="33">
        <f>Calcs!G678</f>
        <v>3.2</v>
      </c>
      <c r="N628" s="180">
        <f>Calcs!BI678</f>
        <v>0.39093989569063647</v>
      </c>
      <c r="O628" s="33">
        <f t="shared" si="179"/>
        <v>1.2510076662100369</v>
      </c>
      <c r="P628" s="33"/>
      <c r="Q628" s="33"/>
      <c r="R628" s="33"/>
      <c r="S628" s="30">
        <f t="shared" si="157"/>
        <v>44424</v>
      </c>
      <c r="T628" s="215">
        <v>-1</v>
      </c>
      <c r="U628" s="215">
        <v>-1</v>
      </c>
      <c r="V628" s="97"/>
      <c r="W628" s="97"/>
      <c r="X628" s="6">
        <f t="shared" si="171"/>
        <v>0</v>
      </c>
      <c r="Y628" s="6"/>
      <c r="Z628" s="11">
        <f t="shared" si="184"/>
        <v>1</v>
      </c>
      <c r="AA628" s="11"/>
      <c r="AB628" s="11"/>
      <c r="AC628" s="11"/>
      <c r="AD628" s="11">
        <f t="shared" si="185"/>
        <v>1</v>
      </c>
      <c r="AE628" s="11">
        <f t="shared" si="180"/>
        <v>1</v>
      </c>
      <c r="AF628" s="11">
        <f t="shared" si="181"/>
        <v>1</v>
      </c>
      <c r="AG628" s="11">
        <f t="shared" si="174"/>
        <v>1</v>
      </c>
      <c r="AH628" s="11">
        <f t="shared" si="175"/>
        <v>1</v>
      </c>
      <c r="AI628" s="6">
        <f t="shared" si="176"/>
        <v>0</v>
      </c>
      <c r="AJ628" s="6">
        <f t="shared" si="182"/>
        <v>10000</v>
      </c>
      <c r="AK628" s="6">
        <f t="shared" si="177"/>
        <v>0</v>
      </c>
      <c r="AL628" s="6">
        <f t="shared" si="183"/>
        <v>250</v>
      </c>
      <c r="AM628" s="12">
        <v>827918.7688459676</v>
      </c>
      <c r="AN628" s="6">
        <f t="shared" si="170"/>
        <v>827918.7688459676</v>
      </c>
      <c r="AO628" s="12">
        <v>10842.086124494492</v>
      </c>
      <c r="AP628" s="6">
        <f t="shared" si="168"/>
        <v>10842.086124494492</v>
      </c>
      <c r="AQ628" s="30">
        <f t="shared" si="178"/>
        <v>44424</v>
      </c>
      <c r="AR628" s="30">
        <f t="shared" si="156"/>
        <v>44424</v>
      </c>
      <c r="AS628" s="52">
        <v>44576</v>
      </c>
      <c r="AT628" s="30">
        <f t="shared" si="169"/>
        <v>44576</v>
      </c>
    </row>
    <row r="629" spans="1:46">
      <c r="A629">
        <f>Calcs!A679</f>
        <v>656</v>
      </c>
      <c r="B629" s="30">
        <f>Calcs!B679</f>
        <v>44425</v>
      </c>
      <c r="C629" s="6">
        <f>MAX(1,Calcs!AM679)</f>
        <v>61201.670765198163</v>
      </c>
      <c r="D629" s="6">
        <f>MAX(1,Calcs!BA679)</f>
        <v>3222.473658849136</v>
      </c>
      <c r="E629" s="6">
        <f>MAX(1,Calcs!BB679)</f>
        <v>1188982.2687086002</v>
      </c>
      <c r="F629" s="6">
        <f>MAX(1,Calcs!AZ679)</f>
        <v>529539.4614075186</v>
      </c>
      <c r="G629" s="6">
        <f t="shared" si="172"/>
        <v>529539.4614075186</v>
      </c>
      <c r="H629" s="6">
        <f>MAX(1,Calcs!AP679)</f>
        <v>26.613633034193818</v>
      </c>
      <c r="I629" s="6">
        <f>MAX(1,Calcs!AO679)</f>
        <v>6834.952090722838</v>
      </c>
      <c r="J629" s="6">
        <f t="shared" si="173"/>
        <v>6834.952090722838</v>
      </c>
      <c r="K629" s="6">
        <f>MAX(1,Calcs!BE679)</f>
        <v>4257528.9259259254</v>
      </c>
      <c r="L629" s="6">
        <f>MAX(1,Calcs!BF679)</f>
        <v>3394924.8169723274</v>
      </c>
      <c r="M629" s="33">
        <f>Calcs!G679</f>
        <v>3.2</v>
      </c>
      <c r="N629" s="180">
        <f>Calcs!BI679</f>
        <v>0.38916704699207277</v>
      </c>
      <c r="O629" s="33">
        <f t="shared" si="179"/>
        <v>1.2453345503746329</v>
      </c>
      <c r="P629" s="33"/>
      <c r="Q629" s="33"/>
      <c r="R629" s="33"/>
      <c r="S629" s="30">
        <f t="shared" si="157"/>
        <v>44425</v>
      </c>
      <c r="T629" s="215">
        <v>-1</v>
      </c>
      <c r="U629" s="215">
        <v>-1</v>
      </c>
      <c r="V629" s="97"/>
      <c r="W629" s="97"/>
      <c r="X629" s="6">
        <f t="shared" si="171"/>
        <v>0</v>
      </c>
      <c r="Y629" s="6"/>
      <c r="Z629" s="11">
        <f t="shared" si="184"/>
        <v>1</v>
      </c>
      <c r="AA629" s="11"/>
      <c r="AB629" s="11"/>
      <c r="AC629" s="11"/>
      <c r="AD629" s="11">
        <f t="shared" si="185"/>
        <v>1</v>
      </c>
      <c r="AE629" s="11">
        <f t="shared" si="180"/>
        <v>1</v>
      </c>
      <c r="AF629" s="11">
        <f t="shared" si="181"/>
        <v>1</v>
      </c>
      <c r="AG629" s="11">
        <f t="shared" si="174"/>
        <v>1</v>
      </c>
      <c r="AH629" s="11">
        <f t="shared" si="175"/>
        <v>1</v>
      </c>
      <c r="AI629" s="6">
        <f t="shared" si="176"/>
        <v>0</v>
      </c>
      <c r="AJ629" s="6">
        <f t="shared" si="182"/>
        <v>10000</v>
      </c>
      <c r="AK629" s="6">
        <f t="shared" si="177"/>
        <v>0</v>
      </c>
      <c r="AL629" s="6">
        <f t="shared" si="183"/>
        <v>250</v>
      </c>
      <c r="AM629" s="12">
        <v>921480.88928251574</v>
      </c>
      <c r="AN629" s="6">
        <f t="shared" si="170"/>
        <v>921480.88928251574</v>
      </c>
      <c r="AO629" s="12">
        <v>12405.957945915305</v>
      </c>
      <c r="AP629" s="6">
        <f t="shared" si="168"/>
        <v>12405.957945915305</v>
      </c>
      <c r="AQ629" s="30">
        <f t="shared" si="178"/>
        <v>44425</v>
      </c>
      <c r="AR629" s="30">
        <f t="shared" si="156"/>
        <v>44425</v>
      </c>
      <c r="AS629" s="52">
        <v>44568</v>
      </c>
      <c r="AT629" s="30">
        <f t="shared" si="169"/>
        <v>44568</v>
      </c>
    </row>
    <row r="630" spans="1:46">
      <c r="A630">
        <f>Calcs!A680</f>
        <v>657</v>
      </c>
      <c r="B630" s="30">
        <f>Calcs!B680</f>
        <v>44426</v>
      </c>
      <c r="C630" s="6">
        <f>MAX(1,Calcs!AM680)</f>
        <v>63153.553866368609</v>
      </c>
      <c r="D630" s="6">
        <f>MAX(1,Calcs!BA680)</f>
        <v>3332.2757589622051</v>
      </c>
      <c r="E630" s="6">
        <f>MAX(1,Calcs!BB680)</f>
        <v>1198374.4669446764</v>
      </c>
      <c r="F630" s="6">
        <f>MAX(1,Calcs!AZ680)</f>
        <v>533207.68631487491</v>
      </c>
      <c r="G630" s="6">
        <f t="shared" si="172"/>
        <v>533207.68631487491</v>
      </c>
      <c r="H630" s="6">
        <f>MAX(1,Calcs!AP680)</f>
        <v>27.548664241835727</v>
      </c>
      <c r="I630" s="6">
        <f>MAX(1,Calcs!AO680)</f>
        <v>6865.3787185281417</v>
      </c>
      <c r="J630" s="6">
        <f t="shared" si="173"/>
        <v>6865.3787185281417</v>
      </c>
      <c r="K630" s="6">
        <f>MAX(1,Calcs!BE680)</f>
        <v>4265399.2962962957</v>
      </c>
      <c r="L630" s="6">
        <f>MAX(1,Calcs!BF680)</f>
        <v>3399405.1748773349</v>
      </c>
      <c r="M630" s="33">
        <f>Calcs!G680</f>
        <v>3.2</v>
      </c>
      <c r="N630" s="180">
        <f>Calcs!BI680</f>
        <v>0.38731725837879677</v>
      </c>
      <c r="O630" s="33">
        <f t="shared" si="179"/>
        <v>1.2394152268121497</v>
      </c>
      <c r="P630" s="33"/>
      <c r="Q630" s="33"/>
      <c r="R630" s="33"/>
      <c r="S630" s="30">
        <f t="shared" si="157"/>
        <v>44426</v>
      </c>
      <c r="T630" s="215">
        <v>-1</v>
      </c>
      <c r="U630" s="215">
        <v>-1</v>
      </c>
      <c r="V630" s="97"/>
      <c r="W630" s="97"/>
      <c r="X630" s="6">
        <f t="shared" si="171"/>
        <v>0</v>
      </c>
      <c r="Y630" s="6"/>
      <c r="Z630" s="11">
        <f t="shared" si="184"/>
        <v>1</v>
      </c>
      <c r="AA630" s="11"/>
      <c r="AB630" s="11"/>
      <c r="AC630" s="11"/>
      <c r="AD630" s="11">
        <f t="shared" si="185"/>
        <v>1</v>
      </c>
      <c r="AE630" s="11">
        <f t="shared" si="180"/>
        <v>1</v>
      </c>
      <c r="AF630" s="11">
        <f t="shared" si="181"/>
        <v>1</v>
      </c>
      <c r="AG630" s="11">
        <f t="shared" si="174"/>
        <v>1</v>
      </c>
      <c r="AH630" s="11">
        <f t="shared" si="175"/>
        <v>1</v>
      </c>
      <c r="AI630" s="6">
        <f t="shared" si="176"/>
        <v>0</v>
      </c>
      <c r="AJ630" s="6">
        <f t="shared" si="182"/>
        <v>10000</v>
      </c>
      <c r="AK630" s="6">
        <f t="shared" si="177"/>
        <v>0</v>
      </c>
      <c r="AL630" s="6">
        <f t="shared" si="183"/>
        <v>250</v>
      </c>
      <c r="AM630" s="6">
        <f ca="1">IF($S630&lt;$AM$1-1,AN630,Calcs!$AZ$896)</f>
        <v>1068799.0763817276</v>
      </c>
      <c r="AN630" s="6">
        <f t="shared" ca="1" si="170"/>
        <v>1068799.0763817276</v>
      </c>
      <c r="AO630" s="6">
        <f ca="1">IF($S630&lt;$AM$1-1,AP630,Calcs!$AO$896)</f>
        <v>14106.638019112654</v>
      </c>
      <c r="AP630" s="6">
        <f t="shared" ca="1" si="168"/>
        <v>14106.638019112654</v>
      </c>
      <c r="AQ630" s="30">
        <f t="shared" si="178"/>
        <v>44426</v>
      </c>
      <c r="AR630" s="30">
        <f t="shared" si="156"/>
        <v>44426</v>
      </c>
      <c r="AS630" s="30">
        <f t="shared" ref="AS630:AS693" ca="1" si="186">IF($S630&lt;$AM$1-1,AT630,$AR$847)</f>
        <v>44553</v>
      </c>
      <c r="AT630" s="30">
        <f t="shared" ca="1" si="169"/>
        <v>44553</v>
      </c>
    </row>
    <row r="631" spans="1:46">
      <c r="A631">
        <f>Calcs!A681</f>
        <v>658</v>
      </c>
      <c r="B631" s="30">
        <f>Calcs!B681</f>
        <v>44427</v>
      </c>
      <c r="C631" s="6">
        <f>MAX(1,Calcs!AM681)</f>
        <v>65126.95177966066</v>
      </c>
      <c r="D631" s="6">
        <f>MAX(1,Calcs!BA681)</f>
        <v>3443.9225589378789</v>
      </c>
      <c r="E631" s="6">
        <f>MAX(1,Calcs!BB681)</f>
        <v>1208038.235298231</v>
      </c>
      <c r="F631" s="6">
        <f>MAX(1,Calcs!AZ681)</f>
        <v>536993.07995754515</v>
      </c>
      <c r="G631" s="6">
        <f t="shared" si="172"/>
        <v>536993.07995754515</v>
      </c>
      <c r="H631" s="6">
        <f>MAX(1,Calcs!AP681)</f>
        <v>28.501284291648258</v>
      </c>
      <c r="I631" s="6">
        <f>MAX(1,Calcs!AO681)</f>
        <v>6896.8055309780621</v>
      </c>
      <c r="J631" s="6">
        <f t="shared" si="173"/>
        <v>6896.8055309780621</v>
      </c>
      <c r="K631" s="6">
        <f>MAX(1,Calcs!BE681)</f>
        <v>4273269.666666666</v>
      </c>
      <c r="L631" s="6">
        <f>MAX(1,Calcs!BF681)</f>
        <v>3403600.3850112436</v>
      </c>
      <c r="M631" s="33">
        <f>Calcs!G681</f>
        <v>3.2</v>
      </c>
      <c r="N631" s="180">
        <f>Calcs!BI681</f>
        <v>0.38546931821552144</v>
      </c>
      <c r="O631" s="33">
        <f t="shared" si="179"/>
        <v>1.2335018182896687</v>
      </c>
      <c r="P631" s="33"/>
      <c r="Q631" s="33"/>
      <c r="R631" s="33"/>
      <c r="S631" s="30">
        <f t="shared" si="157"/>
        <v>44427</v>
      </c>
      <c r="T631" s="215">
        <v>-1</v>
      </c>
      <c r="U631" s="215">
        <v>-1</v>
      </c>
      <c r="V631" s="97"/>
      <c r="W631" s="97"/>
      <c r="X631" s="6">
        <f t="shared" si="171"/>
        <v>0</v>
      </c>
      <c r="Y631" s="6"/>
      <c r="Z631" s="11">
        <f t="shared" si="184"/>
        <v>1</v>
      </c>
      <c r="AA631" s="11"/>
      <c r="AB631" s="11"/>
      <c r="AC631" s="11"/>
      <c r="AD631" s="11">
        <f t="shared" si="185"/>
        <v>1</v>
      </c>
      <c r="AE631" s="11">
        <f t="shared" si="180"/>
        <v>1</v>
      </c>
      <c r="AF631" s="11">
        <f t="shared" si="181"/>
        <v>1</v>
      </c>
      <c r="AG631" s="11">
        <f t="shared" si="174"/>
        <v>1</v>
      </c>
      <c r="AH631" s="11">
        <f t="shared" si="175"/>
        <v>1</v>
      </c>
      <c r="AI631" s="6">
        <f t="shared" si="176"/>
        <v>0</v>
      </c>
      <c r="AJ631" s="6">
        <f t="shared" si="182"/>
        <v>10000</v>
      </c>
      <c r="AK631" s="6">
        <f t="shared" si="177"/>
        <v>0</v>
      </c>
      <c r="AL631" s="6">
        <f t="shared" si="183"/>
        <v>250</v>
      </c>
      <c r="AM631" s="6">
        <f ca="1">IF($S631&lt;$AM$1-1,AN631,Calcs!$AZ$896)</f>
        <v>935216.26670681208</v>
      </c>
      <c r="AN631" s="6">
        <f t="shared" ca="1" si="170"/>
        <v>935216.26670681208</v>
      </c>
      <c r="AO631" s="6">
        <f ca="1">IF($S631&lt;$AM$1-1,AP631,Calcs!$AO$896)</f>
        <v>13847.409187122719</v>
      </c>
      <c r="AP631" s="6">
        <f t="shared" ca="1" si="168"/>
        <v>13847.409187122719</v>
      </c>
      <c r="AQ631" s="30">
        <f t="shared" si="178"/>
        <v>44427</v>
      </c>
      <c r="AR631" s="30">
        <f t="shared" si="156"/>
        <v>44427</v>
      </c>
      <c r="AS631" s="30">
        <f t="shared" ca="1" si="186"/>
        <v>44543</v>
      </c>
      <c r="AT631" s="30">
        <f t="shared" ca="1" si="169"/>
        <v>44543</v>
      </c>
    </row>
    <row r="632" spans="1:46">
      <c r="A632">
        <f>Calcs!A682</f>
        <v>659</v>
      </c>
      <c r="B632" s="30">
        <f>Calcs!B682</f>
        <v>44428</v>
      </c>
      <c r="C632" s="6">
        <f>MAX(1,Calcs!AM682)</f>
        <v>67119.375129250649</v>
      </c>
      <c r="D632" s="6">
        <f>MAX(1,Calcs!BA682)</f>
        <v>3557.3029783493175</v>
      </c>
      <c r="E632" s="6">
        <f>MAX(1,Calcs!BB682)</f>
        <v>1217975.0104653735</v>
      </c>
      <c r="F632" s="6">
        <f>MAX(1,Calcs!AZ682)</f>
        <v>540897.92693139694</v>
      </c>
      <c r="G632" s="6">
        <f t="shared" si="172"/>
        <v>540897.92693139694</v>
      </c>
      <c r="H632" s="6">
        <f>MAX(1,Calcs!AP682)</f>
        <v>29.47061122384353</v>
      </c>
      <c r="I632" s="6">
        <f>MAX(1,Calcs!AO682)</f>
        <v>6929.2408510750929</v>
      </c>
      <c r="J632" s="6">
        <f t="shared" si="173"/>
        <v>6929.2408510750929</v>
      </c>
      <c r="K632" s="6">
        <f>MAX(1,Calcs!BE682)</f>
        <v>4281140.0370370364</v>
      </c>
      <c r="L632" s="6">
        <f>MAX(1,Calcs!BF682)</f>
        <v>3408399.8029426076</v>
      </c>
      <c r="M632" s="33">
        <f>Calcs!G682</f>
        <v>3.2</v>
      </c>
      <c r="N632" s="180">
        <f>Calcs!BI682</f>
        <v>0.38350434407460532</v>
      </c>
      <c r="O632" s="33">
        <f t="shared" si="179"/>
        <v>1.2272139010387371</v>
      </c>
      <c r="P632" s="33"/>
      <c r="Q632" s="33"/>
      <c r="R632" s="33"/>
      <c r="S632" s="30">
        <f t="shared" si="157"/>
        <v>44428</v>
      </c>
      <c r="T632" s="215">
        <v>-1</v>
      </c>
      <c r="U632" s="215">
        <v>-1</v>
      </c>
      <c r="V632" s="97"/>
      <c r="W632" s="97"/>
      <c r="X632" s="6">
        <f t="shared" si="171"/>
        <v>0</v>
      </c>
      <c r="Y632" s="6"/>
      <c r="Z632" s="11">
        <f t="shared" si="184"/>
        <v>1</v>
      </c>
      <c r="AA632" s="11"/>
      <c r="AB632" s="11"/>
      <c r="AC632" s="11"/>
      <c r="AD632" s="11">
        <f t="shared" si="185"/>
        <v>1</v>
      </c>
      <c r="AE632" s="11">
        <f t="shared" si="180"/>
        <v>1</v>
      </c>
      <c r="AF632" s="11">
        <f t="shared" si="181"/>
        <v>1</v>
      </c>
      <c r="AG632" s="11">
        <f t="shared" si="174"/>
        <v>1</v>
      </c>
      <c r="AH632" s="11">
        <f t="shared" si="175"/>
        <v>1</v>
      </c>
      <c r="AI632" s="6">
        <f t="shared" si="176"/>
        <v>0</v>
      </c>
      <c r="AJ632" s="6">
        <f t="shared" si="182"/>
        <v>10000</v>
      </c>
      <c r="AK632" s="6">
        <f t="shared" si="177"/>
        <v>0</v>
      </c>
      <c r="AL632" s="6">
        <f t="shared" si="183"/>
        <v>250</v>
      </c>
      <c r="AM632" s="6">
        <f ca="1">IF($S632&lt;$AM$1-1,AN632,Calcs!$AZ$896)</f>
        <v>935216.26670681208</v>
      </c>
      <c r="AN632" s="6">
        <f t="shared" ca="1" si="170"/>
        <v>935216.26670681208</v>
      </c>
      <c r="AO632" s="6">
        <f ca="1">IF($S632&lt;$AM$1-1,AP632,Calcs!$AO$896)</f>
        <v>13847.409187122719</v>
      </c>
      <c r="AP632" s="6">
        <f t="shared" ca="1" si="168"/>
        <v>13847.409187122719</v>
      </c>
      <c r="AQ632" s="30">
        <f t="shared" si="178"/>
        <v>44428</v>
      </c>
      <c r="AR632" s="30">
        <f t="shared" ref="AR632:AR695" si="187">IF(D632&lt;$AP$1,AR631,S632)</f>
        <v>44428</v>
      </c>
      <c r="AS632" s="30">
        <f t="shared" ca="1" si="186"/>
        <v>44543</v>
      </c>
      <c r="AT632" s="30">
        <f t="shared" ca="1" si="169"/>
        <v>44543</v>
      </c>
    </row>
    <row r="633" spans="1:46">
      <c r="A633">
        <f>Calcs!A683</f>
        <v>660</v>
      </c>
      <c r="B633" s="30">
        <f>Calcs!B683</f>
        <v>44429</v>
      </c>
      <c r="C633" s="6">
        <f>MAX(1,Calcs!AM683)</f>
        <v>69127.853146455484</v>
      </c>
      <c r="D633" s="6">
        <f>MAX(1,Calcs!BA683)</f>
        <v>3672.2567288456316</v>
      </c>
      <c r="E633" s="6">
        <f>MAX(1,Calcs!BB683)</f>
        <v>1228184.0681905232</v>
      </c>
      <c r="F633" s="6">
        <f>MAX(1,Calcs!AZ683)</f>
        <v>544921.85223951319</v>
      </c>
      <c r="G633" s="6">
        <f t="shared" si="172"/>
        <v>544921.85223951319</v>
      </c>
      <c r="H633" s="6">
        <f>MAX(1,Calcs!AP683)</f>
        <v>30.45609219837544</v>
      </c>
      <c r="I633" s="6">
        <f>MAX(1,Calcs!AO683)</f>
        <v>6962.710225140363</v>
      </c>
      <c r="J633" s="6">
        <f t="shared" si="173"/>
        <v>6962.710225140363</v>
      </c>
      <c r="K633" s="6">
        <f>MAX(1,Calcs!BE683)</f>
        <v>4289010.4074074067</v>
      </c>
      <c r="L633" s="6">
        <f>MAX(1,Calcs!BF683)</f>
        <v>3411191.7202717932</v>
      </c>
      <c r="M633" s="33">
        <f>Calcs!G683</f>
        <v>3.2</v>
      </c>
      <c r="N633" s="180">
        <f>Calcs!BI683</f>
        <v>0.38177098296859402</v>
      </c>
      <c r="O633" s="33">
        <f t="shared" si="179"/>
        <v>1.221667145499501</v>
      </c>
      <c r="P633" s="33"/>
      <c r="Q633" s="33"/>
      <c r="R633" s="33"/>
      <c r="S633" s="30">
        <f t="shared" si="157"/>
        <v>44429</v>
      </c>
      <c r="T633" s="215">
        <v>-1</v>
      </c>
      <c r="U633" s="215">
        <v>-1</v>
      </c>
      <c r="V633" s="97"/>
      <c r="W633" s="97"/>
      <c r="X633" s="6">
        <f t="shared" si="171"/>
        <v>0</v>
      </c>
      <c r="Y633" s="6"/>
      <c r="Z633" s="11">
        <f t="shared" si="184"/>
        <v>1</v>
      </c>
      <c r="AA633" s="11"/>
      <c r="AB633" s="11"/>
      <c r="AC633" s="11"/>
      <c r="AD633" s="11">
        <f t="shared" si="185"/>
        <v>1</v>
      </c>
      <c r="AE633" s="11">
        <f t="shared" si="180"/>
        <v>1</v>
      </c>
      <c r="AF633" s="11">
        <f t="shared" si="181"/>
        <v>1</v>
      </c>
      <c r="AG633" s="11">
        <f t="shared" si="174"/>
        <v>1</v>
      </c>
      <c r="AH633" s="11">
        <f t="shared" si="175"/>
        <v>1</v>
      </c>
      <c r="AI633" s="6">
        <f t="shared" si="176"/>
        <v>0</v>
      </c>
      <c r="AJ633" s="6">
        <f t="shared" si="182"/>
        <v>10000</v>
      </c>
      <c r="AK633" s="6">
        <f t="shared" si="177"/>
        <v>0</v>
      </c>
      <c r="AL633" s="6">
        <f t="shared" si="183"/>
        <v>250</v>
      </c>
      <c r="AM633" s="6">
        <f ca="1">IF($S633&lt;$AM$1-1,AN633,Calcs!$AZ$896)</f>
        <v>935216.26670681208</v>
      </c>
      <c r="AN633" s="6">
        <f t="shared" ca="1" si="170"/>
        <v>935216.26670681208</v>
      </c>
      <c r="AO633" s="6">
        <f ca="1">IF($S633&lt;$AM$1-1,AP633,Calcs!$AO$896)</f>
        <v>13847.409187122719</v>
      </c>
      <c r="AP633" s="6">
        <f t="shared" ca="1" si="168"/>
        <v>13847.409187122719</v>
      </c>
      <c r="AQ633" s="30">
        <f t="shared" si="178"/>
        <v>44429</v>
      </c>
      <c r="AR633" s="30">
        <f t="shared" si="187"/>
        <v>44429</v>
      </c>
      <c r="AS633" s="30">
        <f t="shared" ca="1" si="186"/>
        <v>44543</v>
      </c>
      <c r="AT633" s="30">
        <f t="shared" ca="1" si="169"/>
        <v>44543</v>
      </c>
    </row>
    <row r="634" spans="1:46">
      <c r="A634">
        <f>Calcs!A684</f>
        <v>661</v>
      </c>
      <c r="B634" s="30">
        <f>Calcs!B684</f>
        <v>44430</v>
      </c>
      <c r="C634" s="6">
        <f>MAX(1,Calcs!AM684)</f>
        <v>71149.691321807317</v>
      </c>
      <c r="D634" s="6">
        <f>MAX(1,Calcs!BA684)</f>
        <v>3788.6451845166739</v>
      </c>
      <c r="E634" s="6">
        <f>MAX(1,Calcs!BB684)</f>
        <v>1238669.3056302657</v>
      </c>
      <c r="F634" s="6">
        <f>MAX(1,Calcs!AZ684)</f>
        <v>549065.48383838567</v>
      </c>
      <c r="G634" s="6">
        <f t="shared" si="172"/>
        <v>549065.48383838567</v>
      </c>
      <c r="H634" s="6">
        <f>MAX(1,Calcs!AP684)</f>
        <v>31.456739318111563</v>
      </c>
      <c r="I634" s="6">
        <f>MAX(1,Calcs!AO684)</f>
        <v>6997.2339966591444</v>
      </c>
      <c r="J634" s="6">
        <f t="shared" si="173"/>
        <v>6997.2339966591444</v>
      </c>
      <c r="K634" s="6">
        <f>MAX(1,Calcs!BE684)</f>
        <v>4296880.7777777771</v>
      </c>
      <c r="L634" s="6">
        <f>MAX(1,Calcs!BF684)</f>
        <v>3412665.9711222341</v>
      </c>
      <c r="M634" s="33">
        <f>Calcs!G684</f>
        <v>3.2</v>
      </c>
      <c r="N634" s="180">
        <f>Calcs!BI684</f>
        <v>0.38017665443448534</v>
      </c>
      <c r="O634" s="33">
        <f t="shared" si="179"/>
        <v>1.2165652941903531</v>
      </c>
      <c r="P634" s="33"/>
      <c r="Q634" s="33"/>
      <c r="R634" s="33"/>
      <c r="S634" s="30">
        <f t="shared" si="157"/>
        <v>44430</v>
      </c>
      <c r="T634" s="215">
        <v>-1</v>
      </c>
      <c r="U634" s="215">
        <v>-1</v>
      </c>
      <c r="V634" s="97"/>
      <c r="W634" s="97"/>
      <c r="X634" s="6">
        <f t="shared" si="171"/>
        <v>0</v>
      </c>
      <c r="Y634" s="6"/>
      <c r="Z634" s="11">
        <f t="shared" si="184"/>
        <v>1</v>
      </c>
      <c r="AA634" s="11"/>
      <c r="AB634" s="11"/>
      <c r="AC634" s="11"/>
      <c r="AD634" s="11">
        <f t="shared" si="185"/>
        <v>1</v>
      </c>
      <c r="AE634" s="11">
        <f t="shared" si="180"/>
        <v>1</v>
      </c>
      <c r="AF634" s="11">
        <f t="shared" si="181"/>
        <v>1</v>
      </c>
      <c r="AG634" s="11">
        <f t="shared" si="174"/>
        <v>1</v>
      </c>
      <c r="AH634" s="11">
        <f t="shared" si="175"/>
        <v>1</v>
      </c>
      <c r="AI634" s="6">
        <f t="shared" si="176"/>
        <v>0</v>
      </c>
      <c r="AJ634" s="6">
        <f t="shared" si="182"/>
        <v>10000</v>
      </c>
      <c r="AK634" s="6">
        <f t="shared" si="177"/>
        <v>0</v>
      </c>
      <c r="AL634" s="6">
        <f t="shared" si="183"/>
        <v>250</v>
      </c>
      <c r="AM634" s="6">
        <f ca="1">IF($S634&lt;$AM$1-1,AN634,Calcs!$AZ$896)</f>
        <v>933921.81086385809</v>
      </c>
      <c r="AN634" s="6">
        <f t="shared" ca="1" si="170"/>
        <v>933921.81086385809</v>
      </c>
      <c r="AO634" s="6">
        <f ca="1">IF($S634&lt;$AM$1-1,AP634,Calcs!$AO$896)</f>
        <v>13828.204063729463</v>
      </c>
      <c r="AP634" s="6">
        <f t="shared" ca="1" si="168"/>
        <v>13828.204063729463</v>
      </c>
      <c r="AQ634" s="30">
        <f t="shared" si="178"/>
        <v>44430</v>
      </c>
      <c r="AR634" s="30">
        <f t="shared" si="187"/>
        <v>44430</v>
      </c>
      <c r="AS634" s="30">
        <f t="shared" ca="1" si="186"/>
        <v>44543</v>
      </c>
      <c r="AT634" s="30">
        <f t="shared" ca="1" si="169"/>
        <v>44543</v>
      </c>
    </row>
    <row r="635" spans="1:46">
      <c r="A635">
        <f>Calcs!A685</f>
        <v>662</v>
      </c>
      <c r="B635" s="30">
        <f>Calcs!B685</f>
        <v>44431</v>
      </c>
      <c r="C635" s="6">
        <f>MAX(1,Calcs!AM685)</f>
        <v>73181.940524468315</v>
      </c>
      <c r="D635" s="6">
        <f>MAX(1,Calcs!BA685)</f>
        <v>3906.2569911447522</v>
      </c>
      <c r="E635" s="6">
        <f>MAX(1,Calcs!BB685)</f>
        <v>1249433.0608244459</v>
      </c>
      <c r="F635" s="6">
        <f>MAX(1,Calcs!AZ685)</f>
        <v>553329.34390351165</v>
      </c>
      <c r="G635" s="6">
        <f t="shared" si="172"/>
        <v>553329.34390351165</v>
      </c>
      <c r="H635" s="6">
        <f>MAX(1,Calcs!AP685)</f>
        <v>32.471117338418871</v>
      </c>
      <c r="I635" s="6">
        <f>MAX(1,Calcs!AO685)</f>
        <v>7032.8083473285524</v>
      </c>
      <c r="J635" s="6">
        <f t="shared" si="173"/>
        <v>7032.8083473285524</v>
      </c>
      <c r="K635" s="6">
        <f>MAX(1,Calcs!BE685)</f>
        <v>4304751.1481481474</v>
      </c>
      <c r="L635" s="6">
        <f>MAX(1,Calcs!BF685)</f>
        <v>3416514.0499392557</v>
      </c>
      <c r="M635" s="33">
        <f>Calcs!G685</f>
        <v>3.2</v>
      </c>
      <c r="N635" s="180">
        <f>Calcs!BI685</f>
        <v>0.37822838626512195</v>
      </c>
      <c r="O635" s="33">
        <f t="shared" si="179"/>
        <v>1.2103308360483904</v>
      </c>
      <c r="P635" s="33"/>
      <c r="Q635" s="33"/>
      <c r="R635" s="33"/>
      <c r="S635" s="30">
        <f t="shared" si="157"/>
        <v>44431</v>
      </c>
      <c r="T635" s="215">
        <v>-1</v>
      </c>
      <c r="U635" s="215">
        <v>-1</v>
      </c>
      <c r="V635" s="97"/>
      <c r="W635" s="97"/>
      <c r="X635" s="6">
        <f t="shared" si="171"/>
        <v>0</v>
      </c>
      <c r="Y635" s="6"/>
      <c r="Z635" s="11">
        <f t="shared" si="184"/>
        <v>1</v>
      </c>
      <c r="AA635" s="11"/>
      <c r="AB635" s="11"/>
      <c r="AC635" s="11"/>
      <c r="AD635" s="11">
        <f t="shared" si="185"/>
        <v>1</v>
      </c>
      <c r="AE635" s="11">
        <f t="shared" si="180"/>
        <v>1</v>
      </c>
      <c r="AF635" s="11">
        <f t="shared" si="181"/>
        <v>1</v>
      </c>
      <c r="AG635" s="11">
        <f t="shared" si="174"/>
        <v>1</v>
      </c>
      <c r="AH635" s="11">
        <f t="shared" si="175"/>
        <v>1</v>
      </c>
      <c r="AI635" s="6">
        <f t="shared" si="176"/>
        <v>0</v>
      </c>
      <c r="AJ635" s="6">
        <f t="shared" si="182"/>
        <v>10000</v>
      </c>
      <c r="AK635" s="6">
        <f t="shared" si="177"/>
        <v>0</v>
      </c>
      <c r="AL635" s="6">
        <f t="shared" si="183"/>
        <v>250</v>
      </c>
      <c r="AM635" s="6">
        <f ca="1">IF($S635&lt;$AM$1-1,AN635,Calcs!$AZ$896)</f>
        <v>688019.18260253232</v>
      </c>
      <c r="AN635" s="6">
        <f t="shared" ca="1" si="170"/>
        <v>688019.18260253232</v>
      </c>
      <c r="AO635" s="6">
        <f ca="1">IF($S635&lt;$AM$1-1,AP635,Calcs!$AO$896)</f>
        <v>10179.411351795259</v>
      </c>
      <c r="AP635" s="6">
        <f t="shared" ca="1" si="168"/>
        <v>10179.411351795259</v>
      </c>
      <c r="AQ635" s="30">
        <f t="shared" si="178"/>
        <v>44431</v>
      </c>
      <c r="AR635" s="30">
        <f t="shared" si="187"/>
        <v>44431</v>
      </c>
      <c r="AS635" s="30">
        <f t="shared" ca="1" si="186"/>
        <v>44557</v>
      </c>
      <c r="AT635" s="30">
        <f t="shared" ca="1" si="169"/>
        <v>44557</v>
      </c>
    </row>
    <row r="636" spans="1:46">
      <c r="A636">
        <f>Calcs!A686</f>
        <v>663</v>
      </c>
      <c r="B636" s="30">
        <f>Calcs!B686</f>
        <v>44432</v>
      </c>
      <c r="C636" s="6">
        <f>MAX(1,Calcs!AM686)</f>
        <v>75219.553957544034</v>
      </c>
      <c r="D636" s="6">
        <f>MAX(1,Calcs!BA686)</f>
        <v>4024.9373971921159</v>
      </c>
      <c r="E636" s="6">
        <f>MAX(1,Calcs!BB686)</f>
        <v>1260469.4595327668</v>
      </c>
      <c r="F636" s="6">
        <f>MAX(1,Calcs!AZ686)</f>
        <v>557714.02318786341</v>
      </c>
      <c r="G636" s="6">
        <f t="shared" si="172"/>
        <v>557714.02318786341</v>
      </c>
      <c r="H636" s="6">
        <f>MAX(1,Calcs!AP686)</f>
        <v>33.497975675201687</v>
      </c>
      <c r="I636" s="6">
        <f>MAX(1,Calcs!AO686)</f>
        <v>7069.4379204492498</v>
      </c>
      <c r="J636" s="6">
        <f t="shared" si="173"/>
        <v>7069.4379204492498</v>
      </c>
      <c r="K636" s="6">
        <f>MAX(1,Calcs!BE686)</f>
        <v>4312621.5185185177</v>
      </c>
      <c r="L636" s="6">
        <f>MAX(1,Calcs!BF686)</f>
        <v>3420896.4218295785</v>
      </c>
      <c r="M636" s="33">
        <f>Calcs!G686</f>
        <v>3.2</v>
      </c>
      <c r="N636" s="180">
        <f>Calcs!BI686</f>
        <v>0.37617245953169215</v>
      </c>
      <c r="O636" s="33">
        <f t="shared" si="179"/>
        <v>1.203751870501415</v>
      </c>
      <c r="P636" s="33"/>
      <c r="Q636" s="33"/>
      <c r="R636" s="33"/>
      <c r="S636" s="30">
        <f t="shared" si="157"/>
        <v>44432</v>
      </c>
      <c r="T636" s="215">
        <v>-1</v>
      </c>
      <c r="U636" s="215">
        <v>-1</v>
      </c>
      <c r="V636" s="97"/>
      <c r="W636" s="97"/>
      <c r="X636" s="6">
        <f t="shared" si="171"/>
        <v>0</v>
      </c>
      <c r="Y636" s="6"/>
      <c r="Z636" s="11">
        <f t="shared" si="184"/>
        <v>1</v>
      </c>
      <c r="AA636" s="11"/>
      <c r="AB636" s="11"/>
      <c r="AC636" s="11"/>
      <c r="AD636" s="11">
        <f t="shared" si="185"/>
        <v>1</v>
      </c>
      <c r="AE636" s="11">
        <f t="shared" si="180"/>
        <v>1</v>
      </c>
      <c r="AF636" s="11">
        <f t="shared" si="181"/>
        <v>1</v>
      </c>
      <c r="AG636" s="11">
        <f t="shared" si="174"/>
        <v>1</v>
      </c>
      <c r="AH636" s="11">
        <f t="shared" si="175"/>
        <v>1</v>
      </c>
      <c r="AI636" s="6">
        <f t="shared" si="176"/>
        <v>0</v>
      </c>
      <c r="AJ636" s="6">
        <f t="shared" si="182"/>
        <v>10000</v>
      </c>
      <c r="AK636" s="6">
        <f t="shared" si="177"/>
        <v>0</v>
      </c>
      <c r="AL636" s="6">
        <f t="shared" si="183"/>
        <v>250</v>
      </c>
      <c r="AM636" s="6">
        <f ca="1">IF($S636&lt;$AM$1-1,AN636,Calcs!$AZ$896)</f>
        <v>699831.13177402178</v>
      </c>
      <c r="AN636" s="6">
        <f t="shared" ca="1" si="170"/>
        <v>699831.13177402178</v>
      </c>
      <c r="AO636" s="6">
        <f ca="1">IF($S636&lt;$AM$1-1,AP636,Calcs!$AO$896)</f>
        <v>9570.9551449010014</v>
      </c>
      <c r="AP636" s="6">
        <f t="shared" ca="1" si="168"/>
        <v>9570.9551449010014</v>
      </c>
      <c r="AQ636" s="30">
        <f t="shared" si="178"/>
        <v>44432</v>
      </c>
      <c r="AR636" s="30">
        <f t="shared" si="187"/>
        <v>44432</v>
      </c>
      <c r="AS636" s="30">
        <f t="shared" ca="1" si="186"/>
        <v>44551</v>
      </c>
      <c r="AT636" s="30">
        <f t="shared" ca="1" si="169"/>
        <v>44551</v>
      </c>
    </row>
    <row r="637" spans="1:46">
      <c r="A637">
        <f>Calcs!A687</f>
        <v>664</v>
      </c>
      <c r="B637" s="30">
        <f>Calcs!B687</f>
        <v>44433</v>
      </c>
      <c r="C637" s="6">
        <f>MAX(1,Calcs!AM687)</f>
        <v>77258.171667140603</v>
      </c>
      <c r="D637" s="6">
        <f>MAX(1,Calcs!BA687)</f>
        <v>4144.5072393271676</v>
      </c>
      <c r="E637" s="6">
        <f>MAX(1,Calcs!BB687)</f>
        <v>1271775.403328687</v>
      </c>
      <c r="F637" s="6">
        <f>MAX(1,Calcs!AZ687)</f>
        <v>562219.23699016508</v>
      </c>
      <c r="G637" s="6">
        <f t="shared" si="172"/>
        <v>562219.23699016508</v>
      </c>
      <c r="H637" s="6">
        <f>MAX(1,Calcs!AP687)</f>
        <v>34.535414071424512</v>
      </c>
      <c r="I637" s="6">
        <f>MAX(1,Calcs!AO687)</f>
        <v>7107.1266170281133</v>
      </c>
      <c r="J637" s="6">
        <f t="shared" si="173"/>
        <v>7107.1266170281133</v>
      </c>
      <c r="K637" s="6">
        <f>MAX(1,Calcs!BE687)</f>
        <v>4320491.8888888881</v>
      </c>
      <c r="L637" s="6">
        <f>MAX(1,Calcs!BF687)</f>
        <v>3425212.8790076571</v>
      </c>
      <c r="M637" s="33">
        <f>Calcs!G687</f>
        <v>3.2</v>
      </c>
      <c r="N637" s="180">
        <f>Calcs!BI687</f>
        <v>0.37408938910908474</v>
      </c>
      <c r="O637" s="33">
        <f t="shared" si="179"/>
        <v>1.1970860451490712</v>
      </c>
      <c r="P637" s="33"/>
      <c r="Q637" s="33"/>
      <c r="R637" s="33"/>
      <c r="S637" s="30">
        <f t="shared" si="157"/>
        <v>44433</v>
      </c>
      <c r="T637" s="215">
        <v>-1</v>
      </c>
      <c r="U637" s="215">
        <v>-1</v>
      </c>
      <c r="V637" s="97"/>
      <c r="W637" s="97"/>
      <c r="X637" s="6">
        <f t="shared" si="171"/>
        <v>0</v>
      </c>
      <c r="Y637" s="6"/>
      <c r="Z637" s="11">
        <f t="shared" si="184"/>
        <v>1</v>
      </c>
      <c r="AA637" s="11"/>
      <c r="AB637" s="11"/>
      <c r="AC637" s="11"/>
      <c r="AD637" s="11">
        <f t="shared" si="185"/>
        <v>1</v>
      </c>
      <c r="AE637" s="11">
        <f t="shared" si="180"/>
        <v>1</v>
      </c>
      <c r="AF637" s="11">
        <f t="shared" si="181"/>
        <v>1</v>
      </c>
      <c r="AG637" s="11">
        <f t="shared" si="174"/>
        <v>1</v>
      </c>
      <c r="AH637" s="11">
        <f t="shared" si="175"/>
        <v>1</v>
      </c>
      <c r="AI637" s="6">
        <f t="shared" si="176"/>
        <v>0</v>
      </c>
      <c r="AJ637" s="6">
        <f t="shared" si="182"/>
        <v>10000</v>
      </c>
      <c r="AK637" s="6">
        <f t="shared" si="177"/>
        <v>0</v>
      </c>
      <c r="AL637" s="6">
        <f t="shared" si="183"/>
        <v>250</v>
      </c>
      <c r="AM637" s="6">
        <f ca="1">IF($S637&lt;$AM$1-1,AN637,Calcs!$AZ$896)</f>
        <v>699847.4931139776</v>
      </c>
      <c r="AN637" s="6">
        <f t="shared" ca="1" si="170"/>
        <v>699847.4931139776</v>
      </c>
      <c r="AO637" s="6">
        <f ca="1">IF($S637&lt;$AM$1-1,AP637,Calcs!$AO$896)</f>
        <v>9735.3986386363704</v>
      </c>
      <c r="AP637" s="6">
        <f t="shared" ca="1" si="168"/>
        <v>9735.3986386363704</v>
      </c>
      <c r="AQ637" s="30">
        <f t="shared" si="178"/>
        <v>44433</v>
      </c>
      <c r="AR637" s="30">
        <f t="shared" si="187"/>
        <v>44433</v>
      </c>
      <c r="AS637" s="30">
        <f t="shared" ca="1" si="186"/>
        <v>44551</v>
      </c>
      <c r="AT637" s="30">
        <f t="shared" ca="1" si="169"/>
        <v>44551</v>
      </c>
    </row>
    <row r="638" spans="1:46">
      <c r="A638">
        <f>Calcs!A688</f>
        <v>665</v>
      </c>
      <c r="B638" s="30">
        <f>Calcs!B688</f>
        <v>44434</v>
      </c>
      <c r="C638" s="6">
        <f>MAX(1,Calcs!AM688)</f>
        <v>79294.065599654568</v>
      </c>
      <c r="D638" s="6">
        <f>MAX(1,Calcs!BA688)</f>
        <v>4264.7966503025136</v>
      </c>
      <c r="E638" s="6">
        <f>MAX(1,Calcs!BB688)</f>
        <v>1283348.324426227</v>
      </c>
      <c r="F638" s="6">
        <f>MAX(1,Calcs!AZ688)</f>
        <v>566846.65650966275</v>
      </c>
      <c r="G638" s="6">
        <f t="shared" si="172"/>
        <v>566846.65650966275</v>
      </c>
      <c r="H638" s="6">
        <f>MAX(1,Calcs!AP688)</f>
        <v>35.582072743129565</v>
      </c>
      <c r="I638" s="6">
        <f>MAX(1,Calcs!AO688)</f>
        <v>7145.880040179969</v>
      </c>
      <c r="J638" s="6">
        <f t="shared" si="173"/>
        <v>7145.880040179969</v>
      </c>
      <c r="K638" s="6">
        <f>MAX(1,Calcs!BE688)</f>
        <v>4328362.2592592584</v>
      </c>
      <c r="L638" s="6">
        <f>MAX(1,Calcs!BF688)</f>
        <v>3429414.7305444996</v>
      </c>
      <c r="M638" s="33">
        <f>Calcs!G688</f>
        <v>3.2</v>
      </c>
      <c r="N638" s="180">
        <f>Calcs!BI688</f>
        <v>0.37198601499587369</v>
      </c>
      <c r="O638" s="33">
        <f t="shared" si="179"/>
        <v>1.1903552479867958</v>
      </c>
      <c r="P638" s="33"/>
      <c r="Q638" s="33"/>
      <c r="R638" s="33"/>
      <c r="S638" s="30">
        <f t="shared" si="157"/>
        <v>44434</v>
      </c>
      <c r="T638" s="215">
        <v>-1</v>
      </c>
      <c r="U638" s="215">
        <v>-1</v>
      </c>
      <c r="V638" s="97"/>
      <c r="W638" s="97"/>
      <c r="X638" s="6">
        <f t="shared" si="171"/>
        <v>0</v>
      </c>
      <c r="Y638" s="6"/>
      <c r="Z638" s="11">
        <f t="shared" si="184"/>
        <v>1</v>
      </c>
      <c r="AA638" s="11"/>
      <c r="AB638" s="11"/>
      <c r="AC638" s="11"/>
      <c r="AD638" s="11">
        <f t="shared" si="185"/>
        <v>1</v>
      </c>
      <c r="AE638" s="11">
        <f t="shared" si="180"/>
        <v>1</v>
      </c>
      <c r="AF638" s="11">
        <f t="shared" si="181"/>
        <v>1</v>
      </c>
      <c r="AG638" s="11">
        <f t="shared" si="174"/>
        <v>1</v>
      </c>
      <c r="AH638" s="11">
        <f t="shared" si="175"/>
        <v>1</v>
      </c>
      <c r="AI638" s="6">
        <f t="shared" si="176"/>
        <v>0</v>
      </c>
      <c r="AJ638" s="6">
        <f t="shared" si="182"/>
        <v>10000</v>
      </c>
      <c r="AK638" s="6">
        <f t="shared" si="177"/>
        <v>0</v>
      </c>
      <c r="AL638" s="6">
        <f t="shared" si="183"/>
        <v>250</v>
      </c>
      <c r="AM638" s="6">
        <f ca="1">IF($S638&lt;$AM$1-1,AN638,Calcs!$AZ$896)</f>
        <v>699074.46027650847</v>
      </c>
      <c r="AN638" s="6">
        <f t="shared" ca="1" si="170"/>
        <v>699074.46027650847</v>
      </c>
      <c r="AO638" s="6">
        <f ca="1">IF($S638&lt;$AM$1-1,AP638,Calcs!$AO$896)</f>
        <v>9725.4865930189098</v>
      </c>
      <c r="AP638" s="6">
        <f t="shared" ca="1" si="168"/>
        <v>9725.4865930189098</v>
      </c>
      <c r="AQ638" s="30">
        <f t="shared" si="178"/>
        <v>44434</v>
      </c>
      <c r="AR638" s="30">
        <f t="shared" si="187"/>
        <v>44434</v>
      </c>
      <c r="AS638" s="30">
        <f t="shared" ca="1" si="186"/>
        <v>44551</v>
      </c>
      <c r="AT638" s="30">
        <f t="shared" ca="1" si="169"/>
        <v>44551</v>
      </c>
    </row>
    <row r="639" spans="1:46">
      <c r="A639">
        <f>Calcs!A689</f>
        <v>666</v>
      </c>
      <c r="B639" s="30">
        <f>Calcs!B689</f>
        <v>44435</v>
      </c>
      <c r="C639" s="6">
        <f>MAX(1,Calcs!AM689)</f>
        <v>81322.607624475655</v>
      </c>
      <c r="D639" s="6">
        <f>MAX(1,Calcs!BA689)</f>
        <v>4385.624736248632</v>
      </c>
      <c r="E639" s="6">
        <f>MAX(1,Calcs!BB689)</f>
        <v>1295185.160511724</v>
      </c>
      <c r="F639" s="6">
        <f>MAX(1,Calcs!AZ689)</f>
        <v>571597.30008513737</v>
      </c>
      <c r="G639" s="6">
        <f t="shared" si="172"/>
        <v>571597.30008513737</v>
      </c>
      <c r="H639" s="6">
        <f>MAX(1,Calcs!AP689)</f>
        <v>36.636359176137113</v>
      </c>
      <c r="I639" s="6">
        <f>MAX(1,Calcs!AO689)</f>
        <v>7185.6953653080527</v>
      </c>
      <c r="J639" s="6">
        <f t="shared" si="173"/>
        <v>7185.6953653080527</v>
      </c>
      <c r="K639" s="6">
        <f>MAX(1,Calcs!BE689)</f>
        <v>4336232.6296296287</v>
      </c>
      <c r="L639" s="6">
        <f>MAX(1,Calcs!BF689)</f>
        <v>3434472.7551677292</v>
      </c>
      <c r="M639" s="33">
        <f>Calcs!G689</f>
        <v>3.2</v>
      </c>
      <c r="N639" s="180">
        <f>Calcs!BI689</f>
        <v>0.36973318324557197</v>
      </c>
      <c r="O639" s="33">
        <f t="shared" si="179"/>
        <v>1.1831461863858304</v>
      </c>
      <c r="P639" s="33"/>
      <c r="Q639" s="33"/>
      <c r="R639" s="33"/>
      <c r="S639" s="30">
        <f t="shared" si="157"/>
        <v>44435</v>
      </c>
      <c r="T639" s="215">
        <v>-1</v>
      </c>
      <c r="U639" s="215">
        <v>-1</v>
      </c>
      <c r="V639" s="97"/>
      <c r="W639" s="97"/>
      <c r="X639" s="6">
        <f t="shared" si="171"/>
        <v>0</v>
      </c>
      <c r="Y639" s="6"/>
      <c r="Z639" s="11">
        <f t="shared" si="184"/>
        <v>1</v>
      </c>
      <c r="AA639" s="11"/>
      <c r="AB639" s="11"/>
      <c r="AC639" s="11"/>
      <c r="AD639" s="11">
        <f t="shared" si="185"/>
        <v>1</v>
      </c>
      <c r="AE639" s="11">
        <f t="shared" si="180"/>
        <v>1</v>
      </c>
      <c r="AF639" s="11">
        <f t="shared" si="181"/>
        <v>1</v>
      </c>
      <c r="AG639" s="11">
        <f t="shared" si="174"/>
        <v>1</v>
      </c>
      <c r="AH639" s="11">
        <f t="shared" si="175"/>
        <v>1</v>
      </c>
      <c r="AI639" s="6">
        <f t="shared" si="176"/>
        <v>0</v>
      </c>
      <c r="AJ639" s="6">
        <f t="shared" si="182"/>
        <v>10000</v>
      </c>
      <c r="AK639" s="6">
        <f t="shared" si="177"/>
        <v>0</v>
      </c>
      <c r="AL639" s="6">
        <f t="shared" si="183"/>
        <v>250</v>
      </c>
      <c r="AM639" s="6">
        <f ca="1">IF($S639&lt;$AM$1-1,AN639,Calcs!$AZ$896)</f>
        <v>699074.46027650847</v>
      </c>
      <c r="AN639" s="6">
        <f t="shared" ca="1" si="170"/>
        <v>699074.46027650847</v>
      </c>
      <c r="AO639" s="6">
        <f ca="1">IF($S639&lt;$AM$1-1,AP639,Calcs!$AO$896)</f>
        <v>9725.4865930189098</v>
      </c>
      <c r="AP639" s="6">
        <f t="shared" ca="1" si="168"/>
        <v>9725.4865930189098</v>
      </c>
      <c r="AQ639" s="30">
        <f t="shared" si="178"/>
        <v>44435</v>
      </c>
      <c r="AR639" s="30">
        <f t="shared" si="187"/>
        <v>44435</v>
      </c>
      <c r="AS639" s="30">
        <f t="shared" ca="1" si="186"/>
        <v>44551</v>
      </c>
      <c r="AT639" s="30">
        <f t="shared" ca="1" si="169"/>
        <v>44551</v>
      </c>
    </row>
    <row r="640" spans="1:46">
      <c r="A640">
        <f>Calcs!A690</f>
        <v>667</v>
      </c>
      <c r="B640" s="30">
        <f>Calcs!B690</f>
        <v>44436</v>
      </c>
      <c r="C640" s="6">
        <f>MAX(1,Calcs!AM690)</f>
        <v>83338.202265914209</v>
      </c>
      <c r="D640" s="6">
        <f>MAX(1,Calcs!BA690)</f>
        <v>4506.6873118835838</v>
      </c>
      <c r="E640" s="6">
        <f>MAX(1,Calcs!BB690)</f>
        <v>1307279.7702106384</v>
      </c>
      <c r="F640" s="6">
        <f>MAX(1,Calcs!AZ690)</f>
        <v>576468.66342269827</v>
      </c>
      <c r="G640" s="6">
        <f t="shared" si="172"/>
        <v>576468.66342269827</v>
      </c>
      <c r="H640" s="6">
        <f>MAX(1,Calcs!AP690)</f>
        <v>37.696795168955113</v>
      </c>
      <c r="I640" s="6">
        <f>MAX(1,Calcs!AO690)</f>
        <v>7226.5877913230488</v>
      </c>
      <c r="J640" s="6">
        <f t="shared" si="173"/>
        <v>7226.5877913230488</v>
      </c>
      <c r="K640" s="6">
        <f>MAX(1,Calcs!BE690)</f>
        <v>4344102.9999999991</v>
      </c>
      <c r="L640" s="6">
        <f>MAX(1,Calcs!BF690)</f>
        <v>3437329.7630800121</v>
      </c>
      <c r="M640" s="33">
        <f>Calcs!G690</f>
        <v>3.2</v>
      </c>
      <c r="N640" s="180">
        <f>Calcs!BI690</f>
        <v>0.36773972935304955</v>
      </c>
      <c r="O640" s="33">
        <f t="shared" si="179"/>
        <v>1.1767671339297585</v>
      </c>
      <c r="P640" s="33"/>
      <c r="Q640" s="33"/>
      <c r="R640" s="33"/>
      <c r="S640" s="30">
        <f t="shared" si="157"/>
        <v>44436</v>
      </c>
      <c r="T640" s="215">
        <v>-1</v>
      </c>
      <c r="U640" s="215">
        <v>-1</v>
      </c>
      <c r="V640" s="97"/>
      <c r="W640" s="97"/>
      <c r="X640" s="6">
        <f t="shared" si="171"/>
        <v>0</v>
      </c>
      <c r="Y640" s="6"/>
      <c r="Z640" s="11">
        <f t="shared" si="184"/>
        <v>1</v>
      </c>
      <c r="AA640" s="11"/>
      <c r="AB640" s="11"/>
      <c r="AC640" s="11"/>
      <c r="AD640" s="11">
        <f t="shared" si="185"/>
        <v>1</v>
      </c>
      <c r="AE640" s="11">
        <f t="shared" si="180"/>
        <v>1</v>
      </c>
      <c r="AF640" s="11">
        <f t="shared" si="181"/>
        <v>1</v>
      </c>
      <c r="AG640" s="11">
        <f t="shared" si="174"/>
        <v>1</v>
      </c>
      <c r="AH640" s="11">
        <f t="shared" si="175"/>
        <v>1</v>
      </c>
      <c r="AI640" s="6">
        <f t="shared" si="176"/>
        <v>0</v>
      </c>
      <c r="AJ640" s="6">
        <f t="shared" si="182"/>
        <v>10000</v>
      </c>
      <c r="AK640" s="6">
        <f t="shared" si="177"/>
        <v>0</v>
      </c>
      <c r="AL640" s="6">
        <f t="shared" si="183"/>
        <v>250</v>
      </c>
      <c r="AM640" s="6">
        <f ca="1">IF($S640&lt;$AM$1-1,AN640,Calcs!$AZ$896)</f>
        <v>733665.44413136994</v>
      </c>
      <c r="AN640" s="6">
        <f t="shared" ca="1" si="170"/>
        <v>733665.44413136994</v>
      </c>
      <c r="AO640" s="6">
        <f ca="1">IF($S640&lt;$AM$1-1,AP640,Calcs!$AO$896)</f>
        <v>9481.0386754604424</v>
      </c>
      <c r="AP640" s="6">
        <f t="shared" ca="1" si="168"/>
        <v>9481.0386754604424</v>
      </c>
      <c r="AQ640" s="30">
        <f t="shared" si="178"/>
        <v>44436</v>
      </c>
      <c r="AR640" s="30">
        <f t="shared" si="187"/>
        <v>44436</v>
      </c>
      <c r="AS640" s="30">
        <f t="shared" ca="1" si="186"/>
        <v>44545</v>
      </c>
      <c r="AT640" s="30">
        <f t="shared" ca="1" si="169"/>
        <v>44545</v>
      </c>
    </row>
    <row r="641" spans="1:46">
      <c r="A641">
        <f>Calcs!A691</f>
        <v>668</v>
      </c>
      <c r="B641" s="30">
        <f>Calcs!B691</f>
        <v>44437</v>
      </c>
      <c r="C641" s="6">
        <f>MAX(1,Calcs!AM691)</f>
        <v>85337.230385690767</v>
      </c>
      <c r="D641" s="6">
        <f>MAX(1,Calcs!BA691)</f>
        <v>4627.7174596642644</v>
      </c>
      <c r="E641" s="6">
        <f>MAX(1,Calcs!BB691)</f>
        <v>1319632.5570617975</v>
      </c>
      <c r="F641" s="6">
        <f>MAX(1,Calcs!AZ691)</f>
        <v>581459.50605603552</v>
      </c>
      <c r="G641" s="6">
        <f t="shared" si="172"/>
        <v>581459.50605603552</v>
      </c>
      <c r="H641" s="6">
        <f>MAX(1,Calcs!AP691)</f>
        <v>38.761777131600994</v>
      </c>
      <c r="I641" s="6">
        <f>MAX(1,Calcs!AO691)</f>
        <v>7268.5664365803514</v>
      </c>
      <c r="J641" s="6">
        <f t="shared" si="173"/>
        <v>7268.5664365803514</v>
      </c>
      <c r="K641" s="6">
        <f>MAX(1,Calcs!BE691)</f>
        <v>4351973.3703703694</v>
      </c>
      <c r="L641" s="6">
        <f>MAX(1,Calcs!BF691)</f>
        <v>3439000.1270466158</v>
      </c>
      <c r="M641" s="33">
        <f>Calcs!G691</f>
        <v>3.2</v>
      </c>
      <c r="N641" s="180">
        <f>Calcs!BI691</f>
        <v>0.36587022238802341</v>
      </c>
      <c r="O641" s="33">
        <f t="shared" si="179"/>
        <v>1.170784711641675</v>
      </c>
      <c r="P641" s="33"/>
      <c r="Q641" s="33"/>
      <c r="R641" s="33"/>
      <c r="S641" s="30">
        <f t="shared" si="157"/>
        <v>44437</v>
      </c>
      <c r="T641" s="215">
        <v>-1</v>
      </c>
      <c r="U641" s="215">
        <v>-1</v>
      </c>
      <c r="V641" s="97"/>
      <c r="W641" s="97"/>
      <c r="X641" s="6">
        <f t="shared" si="171"/>
        <v>0</v>
      </c>
      <c r="Y641" s="6"/>
      <c r="Z641" s="11">
        <f t="shared" si="184"/>
        <v>1</v>
      </c>
      <c r="AA641" s="11"/>
      <c r="AB641" s="11"/>
      <c r="AC641" s="11"/>
      <c r="AD641" s="11">
        <f t="shared" si="185"/>
        <v>1</v>
      </c>
      <c r="AE641" s="11">
        <f t="shared" si="180"/>
        <v>1</v>
      </c>
      <c r="AF641" s="11">
        <f t="shared" si="181"/>
        <v>1</v>
      </c>
      <c r="AG641" s="11">
        <f t="shared" si="174"/>
        <v>1</v>
      </c>
      <c r="AH641" s="11">
        <f t="shared" si="175"/>
        <v>1</v>
      </c>
      <c r="AI641" s="6">
        <f t="shared" si="176"/>
        <v>0</v>
      </c>
      <c r="AJ641" s="6">
        <f t="shared" si="182"/>
        <v>10000</v>
      </c>
      <c r="AK641" s="6">
        <f t="shared" si="177"/>
        <v>0</v>
      </c>
      <c r="AL641" s="6">
        <f t="shared" si="183"/>
        <v>250</v>
      </c>
      <c r="AM641" s="6">
        <f ca="1">IF($S641&lt;$AM$1-1,AN641,Calcs!$AZ$896)</f>
        <v>707964.97887833719</v>
      </c>
      <c r="AN641" s="6">
        <f t="shared" ca="1" si="170"/>
        <v>707964.97887833719</v>
      </c>
      <c r="AO641" s="6">
        <f ca="1">IF($S641&lt;$AM$1-1,AP641,Calcs!$AO$896)</f>
        <v>9769.8228662493493</v>
      </c>
      <c r="AP641" s="6">
        <f t="shared" ca="1" si="168"/>
        <v>9769.8228662493493</v>
      </c>
      <c r="AQ641" s="30">
        <f t="shared" si="178"/>
        <v>44437</v>
      </c>
      <c r="AR641" s="30">
        <f t="shared" si="187"/>
        <v>44437</v>
      </c>
      <c r="AS641" s="30">
        <f t="shared" ca="1" si="186"/>
        <v>44545</v>
      </c>
      <c r="AT641" s="30">
        <f t="shared" ca="1" si="169"/>
        <v>44545</v>
      </c>
    </row>
    <row r="642" spans="1:46">
      <c r="A642">
        <f>Calcs!A692</f>
        <v>669</v>
      </c>
      <c r="B642" s="30">
        <f>Calcs!B692</f>
        <v>44438</v>
      </c>
      <c r="C642" s="6">
        <f>MAX(1,Calcs!AM692)</f>
        <v>87314.887530550724</v>
      </c>
      <c r="D642" s="6">
        <f>MAX(1,Calcs!BA692)</f>
        <v>4748.4913279330522</v>
      </c>
      <c r="E642" s="6">
        <f>MAX(1,Calcs!BB692)</f>
        <v>1332241.190538974</v>
      </c>
      <c r="F642" s="6">
        <f>MAX(1,Calcs!AZ692)</f>
        <v>586568.78319904301</v>
      </c>
      <c r="G642" s="6">
        <f t="shared" si="172"/>
        <v>586568.78319904301</v>
      </c>
      <c r="H642" s="6">
        <f>MAX(1,Calcs!AP692)</f>
        <v>39.828577744893018</v>
      </c>
      <c r="I642" s="6">
        <f>MAX(1,Calcs!AO692)</f>
        <v>7311.6083915428035</v>
      </c>
      <c r="J642" s="6">
        <f t="shared" si="173"/>
        <v>7311.6083915428035</v>
      </c>
      <c r="K642" s="6">
        <f>MAX(1,Calcs!BE692)</f>
        <v>4359843.7407407397</v>
      </c>
      <c r="L642" s="6">
        <f>MAX(1,Calcs!BF692)</f>
        <v>3444707.6731294147</v>
      </c>
      <c r="M642" s="33">
        <f>Calcs!G692</f>
        <v>3.2</v>
      </c>
      <c r="N642" s="180">
        <f>Calcs!BI692</f>
        <v>0.36342778372864487</v>
      </c>
      <c r="O642" s="33">
        <f t="shared" si="179"/>
        <v>1.1629689079316636</v>
      </c>
      <c r="P642" s="33"/>
      <c r="Q642" s="33"/>
      <c r="R642" s="33"/>
      <c r="S642" s="30">
        <f t="shared" si="157"/>
        <v>44438</v>
      </c>
      <c r="T642" s="215">
        <v>-1</v>
      </c>
      <c r="U642" s="215">
        <v>-1</v>
      </c>
      <c r="V642" s="97"/>
      <c r="W642" s="97"/>
      <c r="X642" s="6">
        <f t="shared" si="171"/>
        <v>0</v>
      </c>
      <c r="Y642" s="6"/>
      <c r="Z642" s="11">
        <f t="shared" si="184"/>
        <v>1</v>
      </c>
      <c r="AA642" s="11"/>
      <c r="AB642" s="11"/>
      <c r="AC642" s="11"/>
      <c r="AD642" s="11">
        <f t="shared" si="185"/>
        <v>1</v>
      </c>
      <c r="AE642" s="11">
        <f t="shared" si="180"/>
        <v>1</v>
      </c>
      <c r="AF642" s="11">
        <f t="shared" si="181"/>
        <v>1</v>
      </c>
      <c r="AG642" s="11">
        <f t="shared" si="174"/>
        <v>1</v>
      </c>
      <c r="AH642" s="11">
        <f t="shared" si="175"/>
        <v>1</v>
      </c>
      <c r="AI642" s="6">
        <f t="shared" si="176"/>
        <v>0</v>
      </c>
      <c r="AJ642" s="6">
        <f t="shared" si="182"/>
        <v>10000</v>
      </c>
      <c r="AK642" s="6">
        <f t="shared" si="177"/>
        <v>0</v>
      </c>
      <c r="AL642" s="6">
        <f t="shared" si="183"/>
        <v>250</v>
      </c>
      <c r="AM642" s="6">
        <f ca="1">IF($S642&lt;$AM$1-1,AN642,Calcs!$AZ$896)</f>
        <v>707964.97887833719</v>
      </c>
      <c r="AN642" s="6">
        <f t="shared" ca="1" si="170"/>
        <v>707964.97887833719</v>
      </c>
      <c r="AO642" s="6">
        <f ca="1">IF($S642&lt;$AM$1-1,AP642,Calcs!$AO$896)</f>
        <v>9769.8228662493493</v>
      </c>
      <c r="AP642" s="6">
        <f t="shared" ca="1" si="168"/>
        <v>9769.8228662493493</v>
      </c>
      <c r="AQ642" s="30">
        <f t="shared" si="178"/>
        <v>44438</v>
      </c>
      <c r="AR642" s="30">
        <f t="shared" si="187"/>
        <v>44438</v>
      </c>
      <c r="AS642" s="30">
        <f t="shared" ca="1" si="186"/>
        <v>44545</v>
      </c>
      <c r="AT642" s="30">
        <f t="shared" ca="1" si="169"/>
        <v>44545</v>
      </c>
    </row>
    <row r="643" spans="1:46">
      <c r="A643">
        <f>Calcs!A693</f>
        <v>670</v>
      </c>
      <c r="B643" s="30">
        <f>Calcs!B693</f>
        <v>44439</v>
      </c>
      <c r="C643" s="6">
        <f>MAX(1,Calcs!AM693)</f>
        <v>89260.228004617311</v>
      </c>
      <c r="D643" s="6">
        <f>MAX(1,Calcs!BA693)</f>
        <v>4868.7232581638136</v>
      </c>
      <c r="E643" s="6">
        <f>MAX(1,Calcs!BB693)</f>
        <v>1345089.1312444569</v>
      </c>
      <c r="F643" s="6">
        <f>MAX(1,Calcs!AZ693)</f>
        <v>591795.0859950101</v>
      </c>
      <c r="G643" s="6">
        <f t="shared" si="172"/>
        <v>591795.0859950101</v>
      </c>
      <c r="H643" s="6">
        <f>MAX(1,Calcs!AP693)</f>
        <v>40.894807413948911</v>
      </c>
      <c r="I643" s="6">
        <f>MAX(1,Calcs!AO693)</f>
        <v>7355.7015723468921</v>
      </c>
      <c r="J643" s="6">
        <f t="shared" si="173"/>
        <v>7355.7015723468921</v>
      </c>
      <c r="K643" s="6">
        <f>MAX(1,Calcs!BE693)</f>
        <v>4367714.1111111101</v>
      </c>
      <c r="L643" s="6">
        <f>MAX(1,Calcs!BF693)</f>
        <v>3450390.2110654563</v>
      </c>
      <c r="M643" s="33">
        <f>Calcs!G693</f>
        <v>3.2</v>
      </c>
      <c r="N643" s="180">
        <f>Calcs!BI693</f>
        <v>0.36095676639255808</v>
      </c>
      <c r="O643" s="33">
        <f t="shared" si="179"/>
        <v>1.1550616524561859</v>
      </c>
      <c r="P643" s="33"/>
      <c r="Q643" s="33"/>
      <c r="R643" s="33"/>
      <c r="S643" s="30">
        <f t="shared" si="157"/>
        <v>44439</v>
      </c>
      <c r="T643" s="215">
        <v>-1</v>
      </c>
      <c r="U643" s="215">
        <v>-1</v>
      </c>
      <c r="V643" s="97"/>
      <c r="W643" s="97"/>
      <c r="X643" s="6">
        <f t="shared" si="171"/>
        <v>0</v>
      </c>
      <c r="Y643" s="6"/>
      <c r="Z643" s="11">
        <f t="shared" si="184"/>
        <v>1</v>
      </c>
      <c r="AA643" s="11"/>
      <c r="AB643" s="11"/>
      <c r="AC643" s="11"/>
      <c r="AD643" s="11">
        <f t="shared" si="185"/>
        <v>1</v>
      </c>
      <c r="AE643" s="11">
        <f t="shared" si="180"/>
        <v>1</v>
      </c>
      <c r="AF643" s="11">
        <f t="shared" si="181"/>
        <v>1</v>
      </c>
      <c r="AG643" s="11">
        <f t="shared" si="174"/>
        <v>1</v>
      </c>
      <c r="AH643" s="11">
        <f t="shared" si="175"/>
        <v>1</v>
      </c>
      <c r="AI643" s="6">
        <f t="shared" si="176"/>
        <v>0</v>
      </c>
      <c r="AJ643" s="6">
        <f t="shared" si="182"/>
        <v>10000</v>
      </c>
      <c r="AK643" s="6">
        <f t="shared" si="177"/>
        <v>0</v>
      </c>
      <c r="AL643" s="6">
        <f t="shared" si="183"/>
        <v>250</v>
      </c>
      <c r="AM643" s="6">
        <f ca="1">IF($S643&lt;$AM$1-1,AN643,Calcs!$AZ$896)</f>
        <v>707964.97887833719</v>
      </c>
      <c r="AN643" s="6">
        <f t="shared" ca="1" si="170"/>
        <v>707964.97887833719</v>
      </c>
      <c r="AO643" s="6">
        <f ca="1">IF($S643&lt;$AM$1-1,AP643,Calcs!$AO$896)</f>
        <v>9769.8228662493493</v>
      </c>
      <c r="AP643" s="6">
        <f t="shared" ca="1" si="168"/>
        <v>9769.8228662493493</v>
      </c>
      <c r="AQ643" s="30">
        <f t="shared" si="178"/>
        <v>44439</v>
      </c>
      <c r="AR643" s="30">
        <f t="shared" si="187"/>
        <v>44439</v>
      </c>
      <c r="AS643" s="30">
        <f t="shared" ca="1" si="186"/>
        <v>44545</v>
      </c>
      <c r="AT643" s="30">
        <f t="shared" ca="1" si="169"/>
        <v>44545</v>
      </c>
    </row>
    <row r="644" spans="1:46">
      <c r="A644">
        <f>Calcs!A694</f>
        <v>671</v>
      </c>
      <c r="B644" s="30">
        <f>Calcs!B694</f>
        <v>44440</v>
      </c>
      <c r="C644" s="6">
        <f>MAX(1,Calcs!AM694)</f>
        <v>91168.058160217377</v>
      </c>
      <c r="D644" s="6">
        <f>MAX(1,Calcs!BA694)</f>
        <v>4988.0736086497282</v>
      </c>
      <c r="E644" s="6">
        <f>MAX(1,Calcs!BB694)</f>
        <v>1358168.3250384596</v>
      </c>
      <c r="F644" s="6">
        <f>MAX(1,Calcs!AZ694)</f>
        <v>597135.75225071318</v>
      </c>
      <c r="G644" s="6">
        <f t="shared" si="172"/>
        <v>597135.75225071318</v>
      </c>
      <c r="H644" s="6">
        <f>MAX(1,Calcs!AP694)</f>
        <v>41.958478228455014</v>
      </c>
      <c r="I644" s="6">
        <f>MAX(1,Calcs!AO694)</f>
        <v>7400.8359646272984</v>
      </c>
      <c r="J644" s="6">
        <f t="shared" si="173"/>
        <v>7400.8359646272984</v>
      </c>
      <c r="K644" s="6">
        <f>MAX(1,Calcs!BE694)</f>
        <v>4375584.4814814804</v>
      </c>
      <c r="L644" s="6">
        <f>MAX(1,Calcs!BF694)</f>
        <v>3456047.2250728807</v>
      </c>
      <c r="M644" s="33">
        <f>Calcs!G694</f>
        <v>3.2</v>
      </c>
      <c r="N644" s="180">
        <f>Calcs!BI694</f>
        <v>0.35845831214092899</v>
      </c>
      <c r="O644" s="33">
        <f t="shared" si="179"/>
        <v>1.1470665988509727</v>
      </c>
      <c r="P644" s="33"/>
      <c r="Q644" s="33"/>
      <c r="R644" s="33"/>
      <c r="S644" s="30">
        <f t="shared" si="157"/>
        <v>44440</v>
      </c>
      <c r="T644" s="215">
        <v>-1</v>
      </c>
      <c r="U644" s="215">
        <v>-1</v>
      </c>
      <c r="V644" s="97"/>
      <c r="W644" s="97"/>
      <c r="X644" s="6">
        <f t="shared" si="171"/>
        <v>0</v>
      </c>
      <c r="Y644" s="6"/>
      <c r="Z644" s="11">
        <f t="shared" si="184"/>
        <v>1</v>
      </c>
      <c r="AA644" s="11"/>
      <c r="AB644" s="11"/>
      <c r="AC644" s="11"/>
      <c r="AD644" s="11">
        <f t="shared" si="185"/>
        <v>1</v>
      </c>
      <c r="AE644" s="11">
        <f t="shared" si="180"/>
        <v>1</v>
      </c>
      <c r="AF644" s="11">
        <f t="shared" si="181"/>
        <v>1</v>
      </c>
      <c r="AG644" s="11">
        <f t="shared" si="174"/>
        <v>1</v>
      </c>
      <c r="AH644" s="11">
        <f t="shared" si="175"/>
        <v>1</v>
      </c>
      <c r="AI644" s="6">
        <f t="shared" si="176"/>
        <v>0</v>
      </c>
      <c r="AJ644" s="6">
        <f t="shared" si="182"/>
        <v>10000</v>
      </c>
      <c r="AK644" s="6">
        <f t="shared" si="177"/>
        <v>0</v>
      </c>
      <c r="AL644" s="6">
        <f t="shared" si="183"/>
        <v>250</v>
      </c>
      <c r="AM644" s="6">
        <f ca="1">IF($S644&lt;$AM$1-1,AN644,Calcs!$AZ$896)</f>
        <v>667115.78646034061</v>
      </c>
      <c r="AN644" s="6">
        <f t="shared" ca="1" si="170"/>
        <v>667115.78646034061</v>
      </c>
      <c r="AO644" s="6">
        <f ca="1">IF($S644&lt;$AM$1-1,AP644,Calcs!$AO$896)</f>
        <v>9259.2358855718976</v>
      </c>
      <c r="AP644" s="6">
        <f t="shared" ca="1" si="168"/>
        <v>9259.2358855718976</v>
      </c>
      <c r="AQ644" s="30">
        <f t="shared" si="178"/>
        <v>44440</v>
      </c>
      <c r="AR644" s="30">
        <f t="shared" si="187"/>
        <v>44440</v>
      </c>
      <c r="AS644" s="30">
        <f t="shared" ca="1" si="186"/>
        <v>44548</v>
      </c>
      <c r="AT644" s="30">
        <f t="shared" ca="1" si="169"/>
        <v>44548</v>
      </c>
    </row>
    <row r="645" spans="1:46">
      <c r="A645">
        <f>Calcs!A695</f>
        <v>672</v>
      </c>
      <c r="B645" s="30">
        <f>Calcs!B695</f>
        <v>44441</v>
      </c>
      <c r="C645" s="6">
        <f>MAX(1,Calcs!AM695)</f>
        <v>93031.895937152396</v>
      </c>
      <c r="D645" s="6">
        <f>MAX(1,Calcs!BA695)</f>
        <v>5106.32118322509</v>
      </c>
      <c r="E645" s="6">
        <f>MAX(1,Calcs!BB695)</f>
        <v>1371469.9720794514</v>
      </c>
      <c r="F645" s="6">
        <f>MAX(1,Calcs!AZ695)</f>
        <v>602590.90479223838</v>
      </c>
      <c r="G645" s="6">
        <f t="shared" si="172"/>
        <v>602590.90479223838</v>
      </c>
      <c r="H645" s="6">
        <f>MAX(1,Calcs!AP695)</f>
        <v>43.01708359725243</v>
      </c>
      <c r="I645" s="6">
        <f>MAX(1,Calcs!AO695)</f>
        <v>7446.999625360736</v>
      </c>
      <c r="J645" s="6">
        <f t="shared" si="173"/>
        <v>7446.999625360736</v>
      </c>
      <c r="K645" s="6">
        <f>MAX(1,Calcs!BE695)</f>
        <v>4383454.8518518507</v>
      </c>
      <c r="L645" s="6">
        <f>MAX(1,Calcs!BF695)</f>
        <v>3461678.214170923</v>
      </c>
      <c r="M645" s="33">
        <f>Calcs!G695</f>
        <v>3.2</v>
      </c>
      <c r="N645" s="180">
        <f>Calcs!BI695</f>
        <v>0.35593366021118228</v>
      </c>
      <c r="O645" s="33">
        <f t="shared" si="179"/>
        <v>1.1389877126757832</v>
      </c>
      <c r="P645" s="33"/>
      <c r="Q645" s="33"/>
      <c r="R645" s="33"/>
      <c r="S645" s="30">
        <f t="shared" si="157"/>
        <v>44441</v>
      </c>
      <c r="T645" s="215">
        <v>-1</v>
      </c>
      <c r="U645" s="215">
        <v>-1</v>
      </c>
      <c r="V645" s="97"/>
      <c r="W645" s="97"/>
      <c r="X645" s="6">
        <f t="shared" si="171"/>
        <v>0</v>
      </c>
      <c r="Y645" s="6"/>
      <c r="Z645" s="11">
        <f t="shared" si="184"/>
        <v>1</v>
      </c>
      <c r="AA645" s="11"/>
      <c r="AB645" s="11"/>
      <c r="AC645" s="11"/>
      <c r="AD645" s="11">
        <f t="shared" si="185"/>
        <v>1</v>
      </c>
      <c r="AE645" s="11">
        <f t="shared" si="180"/>
        <v>1</v>
      </c>
      <c r="AF645" s="11">
        <f t="shared" si="181"/>
        <v>1</v>
      </c>
      <c r="AG645" s="11">
        <f t="shared" si="174"/>
        <v>1</v>
      </c>
      <c r="AH645" s="11">
        <f t="shared" si="175"/>
        <v>1</v>
      </c>
      <c r="AI645" s="6">
        <f t="shared" si="176"/>
        <v>0</v>
      </c>
      <c r="AJ645" s="6">
        <f t="shared" si="182"/>
        <v>10000</v>
      </c>
      <c r="AK645" s="6">
        <f t="shared" si="177"/>
        <v>0</v>
      </c>
      <c r="AL645" s="6">
        <f t="shared" si="183"/>
        <v>250</v>
      </c>
      <c r="AM645" s="6">
        <f ca="1">IF($S645&lt;$AM$1-1,AN645,Calcs!$AZ$896)</f>
        <v>683474.81220016861</v>
      </c>
      <c r="AN645" s="6">
        <f t="shared" ca="1" si="170"/>
        <v>683474.81220016861</v>
      </c>
      <c r="AO645" s="6">
        <f ca="1">IF($S645&lt;$AM$1-1,AP645,Calcs!$AO$896)</f>
        <v>9361.0639345939144</v>
      </c>
      <c r="AP645" s="6">
        <f t="shared" ca="1" si="168"/>
        <v>9361.0639345939144</v>
      </c>
      <c r="AQ645" s="30">
        <f t="shared" si="178"/>
        <v>44441</v>
      </c>
      <c r="AR645" s="30">
        <f t="shared" si="187"/>
        <v>44441</v>
      </c>
      <c r="AS645" s="30">
        <f t="shared" ca="1" si="186"/>
        <v>44546</v>
      </c>
      <c r="AT645" s="30">
        <f t="shared" ca="1" si="169"/>
        <v>44546</v>
      </c>
    </row>
    <row r="646" spans="1:46">
      <c r="A646">
        <f>Calcs!A696</f>
        <v>673</v>
      </c>
      <c r="B646" s="30">
        <f>Calcs!B696</f>
        <v>44442</v>
      </c>
      <c r="C646" s="6">
        <f>MAX(1,Calcs!AM696)</f>
        <v>94844.846644630947</v>
      </c>
      <c r="D646" s="6">
        <f>MAX(1,Calcs!BA696)</f>
        <v>5223.1711171187426</v>
      </c>
      <c r="E646" s="6">
        <f>MAX(1,Calcs!BB696)</f>
        <v>1384984.3538759204</v>
      </c>
      <c r="F646" s="6">
        <f>MAX(1,Calcs!AZ696)</f>
        <v>608159.49790496856</v>
      </c>
      <c r="G646" s="6">
        <f t="shared" si="172"/>
        <v>608159.49790496856</v>
      </c>
      <c r="H646" s="6">
        <f>MAX(1,Calcs!AP696)</f>
        <v>44.067605411207033</v>
      </c>
      <c r="I646" s="6">
        <f>MAX(1,Calcs!AO696)</f>
        <v>7494.168603186502</v>
      </c>
      <c r="J646" s="6">
        <f t="shared" si="173"/>
        <v>7494.168603186502</v>
      </c>
      <c r="K646" s="6">
        <f>MAX(1,Calcs!BE696)</f>
        <v>4391325.2222222211</v>
      </c>
      <c r="L646" s="6">
        <f>MAX(1,Calcs!BF696)</f>
        <v>3467282.6938654338</v>
      </c>
      <c r="M646" s="33">
        <f>Calcs!G696</f>
        <v>3.2</v>
      </c>
      <c r="N646" s="180">
        <f>Calcs!BI696</f>
        <v>0.35338416970775044</v>
      </c>
      <c r="O646" s="33">
        <f t="shared" si="179"/>
        <v>1.1308293430648015</v>
      </c>
      <c r="P646" s="33"/>
      <c r="Q646" s="33"/>
      <c r="R646" s="33"/>
      <c r="S646" s="30">
        <f t="shared" ref="S646:S709" si="188">S645+1</f>
        <v>44442</v>
      </c>
      <c r="T646" s="215">
        <v>-1</v>
      </c>
      <c r="U646" s="215">
        <v>-1</v>
      </c>
      <c r="V646" s="97"/>
      <c r="W646" s="97"/>
      <c r="X646" s="6">
        <f t="shared" si="171"/>
        <v>0</v>
      </c>
      <c r="Y646" s="6"/>
      <c r="Z646" s="11">
        <f t="shared" si="184"/>
        <v>1</v>
      </c>
      <c r="AA646" s="11"/>
      <c r="AB646" s="11"/>
      <c r="AC646" s="11"/>
      <c r="AD646" s="11">
        <f t="shared" si="185"/>
        <v>1</v>
      </c>
      <c r="AE646" s="11">
        <f t="shared" si="180"/>
        <v>1</v>
      </c>
      <c r="AF646" s="11">
        <f t="shared" si="181"/>
        <v>1</v>
      </c>
      <c r="AG646" s="11">
        <f t="shared" si="174"/>
        <v>1</v>
      </c>
      <c r="AH646" s="11">
        <f t="shared" si="175"/>
        <v>1</v>
      </c>
      <c r="AI646" s="6">
        <f t="shared" si="176"/>
        <v>0</v>
      </c>
      <c r="AJ646" s="6">
        <f t="shared" si="182"/>
        <v>10000</v>
      </c>
      <c r="AK646" s="6">
        <f t="shared" si="177"/>
        <v>0</v>
      </c>
      <c r="AL646" s="6">
        <f t="shared" si="183"/>
        <v>250</v>
      </c>
      <c r="AM646" s="6">
        <f ca="1">IF($S646&lt;$AM$1-1,AN646,Calcs!$AZ$896)</f>
        <v>683474.81220016861</v>
      </c>
      <c r="AN646" s="6">
        <f t="shared" ca="1" si="170"/>
        <v>683474.81220016861</v>
      </c>
      <c r="AO646" s="6">
        <f ca="1">IF($S646&lt;$AM$1-1,AP646,Calcs!$AO$896)</f>
        <v>9361.0639345939144</v>
      </c>
      <c r="AP646" s="6">
        <f t="shared" ca="1" si="168"/>
        <v>9361.0639345939144</v>
      </c>
      <c r="AQ646" s="30">
        <f t="shared" si="178"/>
        <v>44442</v>
      </c>
      <c r="AR646" s="30">
        <f t="shared" si="187"/>
        <v>44442</v>
      </c>
      <c r="AS646" s="30">
        <f t="shared" ca="1" si="186"/>
        <v>44546</v>
      </c>
      <c r="AT646" s="30">
        <f t="shared" ca="1" si="169"/>
        <v>44546</v>
      </c>
    </row>
    <row r="647" spans="1:46">
      <c r="A647">
        <f>Calcs!A697</f>
        <v>674</v>
      </c>
      <c r="B647" s="30">
        <f>Calcs!B697</f>
        <v>44443</v>
      </c>
      <c r="C647" s="6">
        <f>MAX(1,Calcs!AM697)</f>
        <v>96602.062070836779</v>
      </c>
      <c r="D647" s="6">
        <f>MAX(1,Calcs!BA697)</f>
        <v>5337.9628576763707</v>
      </c>
      <c r="E647" s="6">
        <f>MAX(1,Calcs!BB697)</f>
        <v>1398700.8051114196</v>
      </c>
      <c r="F647" s="6">
        <f>MAX(1,Calcs!AZ697)</f>
        <v>613834.40342643287</v>
      </c>
      <c r="G647" s="6">
        <f t="shared" si="172"/>
        <v>613834.40342643287</v>
      </c>
      <c r="H647" s="6">
        <f>MAX(1,Calcs!AP697)</f>
        <v>45.108097226139115</v>
      </c>
      <c r="I647" s="6">
        <f>MAX(1,Calcs!AO697)</f>
        <v>7542.3444719060226</v>
      </c>
      <c r="J647" s="6">
        <f t="shared" si="173"/>
        <v>7542.3444719060226</v>
      </c>
      <c r="K647" s="6">
        <f>MAX(1,Calcs!BE697)</f>
        <v>4399195.5925925914</v>
      </c>
      <c r="L647" s="6">
        <f>MAX(1,Calcs!BF697)</f>
        <v>3472860.1990189366</v>
      </c>
      <c r="M647" s="33">
        <f>Calcs!G697</f>
        <v>3.2</v>
      </c>
      <c r="N647" s="180">
        <f>Calcs!BI697</f>
        <v>0.35081132476342008</v>
      </c>
      <c r="O647" s="33">
        <f t="shared" si="179"/>
        <v>1.1225962392429443</v>
      </c>
      <c r="P647" s="33"/>
      <c r="Q647" s="33"/>
      <c r="R647" s="33"/>
      <c r="S647" s="30">
        <f t="shared" si="188"/>
        <v>44443</v>
      </c>
      <c r="T647" s="215">
        <v>-1</v>
      </c>
      <c r="U647" s="215">
        <v>-1</v>
      </c>
      <c r="V647" s="97"/>
      <c r="W647" s="97"/>
      <c r="X647" s="6">
        <f t="shared" si="171"/>
        <v>0</v>
      </c>
      <c r="Y647" s="6"/>
      <c r="Z647" s="11">
        <f t="shared" si="184"/>
        <v>1</v>
      </c>
      <c r="AA647" s="11"/>
      <c r="AB647" s="11"/>
      <c r="AC647" s="11"/>
      <c r="AD647" s="11">
        <f t="shared" si="185"/>
        <v>1</v>
      </c>
      <c r="AE647" s="11">
        <f t="shared" si="180"/>
        <v>1</v>
      </c>
      <c r="AF647" s="11">
        <f t="shared" si="181"/>
        <v>1</v>
      </c>
      <c r="AG647" s="11">
        <f t="shared" si="174"/>
        <v>1</v>
      </c>
      <c r="AH647" s="11">
        <f t="shared" si="175"/>
        <v>1</v>
      </c>
      <c r="AI647" s="6">
        <f t="shared" si="176"/>
        <v>0</v>
      </c>
      <c r="AJ647" s="6">
        <f t="shared" si="182"/>
        <v>10000</v>
      </c>
      <c r="AK647" s="6">
        <f t="shared" si="177"/>
        <v>0</v>
      </c>
      <c r="AL647" s="6">
        <f t="shared" si="183"/>
        <v>250</v>
      </c>
      <c r="AM647" s="6">
        <f ca="1">IF($S647&lt;$AM$1-1,AN647,Calcs!$AZ$896)</f>
        <v>691747.28350730601</v>
      </c>
      <c r="AN647" s="6">
        <f t="shared" ca="1" si="170"/>
        <v>691747.28350730601</v>
      </c>
      <c r="AO647" s="6">
        <f ca="1">IF($S647&lt;$AM$1-1,AP647,Calcs!$AO$896)</f>
        <v>9272.0455523600958</v>
      </c>
      <c r="AP647" s="6">
        <f t="shared" ca="1" si="168"/>
        <v>9272.0455523600958</v>
      </c>
      <c r="AQ647" s="30">
        <f t="shared" si="178"/>
        <v>44443</v>
      </c>
      <c r="AR647" s="30">
        <f t="shared" si="187"/>
        <v>44443</v>
      </c>
      <c r="AS647" s="30">
        <f t="shared" ca="1" si="186"/>
        <v>44550</v>
      </c>
      <c r="AT647" s="30">
        <f t="shared" ca="1" si="169"/>
        <v>44550</v>
      </c>
    </row>
    <row r="648" spans="1:46">
      <c r="A648">
        <f>Calcs!A698</f>
        <v>675</v>
      </c>
      <c r="B648" s="30">
        <f>Calcs!B698</f>
        <v>44444</v>
      </c>
      <c r="C648" s="6">
        <f>MAX(1,Calcs!AM698)</f>
        <v>98291.607064746568</v>
      </c>
      <c r="D648" s="6">
        <f>MAX(1,Calcs!BA698)</f>
        <v>5450.3868474080391</v>
      </c>
      <c r="E648" s="6">
        <f>MAX(1,Calcs!BB698)</f>
        <v>1412608.0054103765</v>
      </c>
      <c r="F648" s="6">
        <f>MAX(1,Calcs!AZ698)</f>
        <v>619612.2139878918</v>
      </c>
      <c r="G648" s="6">
        <f t="shared" si="172"/>
        <v>619612.2139878918</v>
      </c>
      <c r="H648" s="6">
        <f>MAX(1,Calcs!AP698)</f>
        <v>46.135957983808503</v>
      </c>
      <c r="I648" s="6">
        <f>MAX(1,Calcs!AO698)</f>
        <v>7591.5181424670109</v>
      </c>
      <c r="J648" s="6">
        <f t="shared" si="173"/>
        <v>7591.5181424670109</v>
      </c>
      <c r="K648" s="6">
        <f>MAX(1,Calcs!BE698)</f>
        <v>4407065.9629629618</v>
      </c>
      <c r="L648" s="6">
        <f>MAX(1,Calcs!BF698)</f>
        <v>3478410.2794755064</v>
      </c>
      <c r="M648" s="33">
        <f>Calcs!G698</f>
        <v>3.2</v>
      </c>
      <c r="N648" s="180">
        <f>Calcs!BI698</f>
        <v>0.3482166944623511</v>
      </c>
      <c r="O648" s="33">
        <f t="shared" si="179"/>
        <v>1.1142934222795235</v>
      </c>
      <c r="P648" s="33"/>
      <c r="Q648" s="33"/>
      <c r="R648" s="33"/>
      <c r="S648" s="30">
        <f t="shared" si="188"/>
        <v>44444</v>
      </c>
      <c r="T648" s="215">
        <v>-1</v>
      </c>
      <c r="U648" s="215">
        <v>-1</v>
      </c>
      <c r="V648" s="97"/>
      <c r="W648" s="97"/>
      <c r="X648" s="6">
        <f t="shared" si="171"/>
        <v>0</v>
      </c>
      <c r="Y648" s="6"/>
      <c r="Z648" s="11">
        <f t="shared" si="184"/>
        <v>1</v>
      </c>
      <c r="AA648" s="11"/>
      <c r="AB648" s="11"/>
      <c r="AC648" s="11"/>
      <c r="AD648" s="11">
        <f t="shared" si="185"/>
        <v>1</v>
      </c>
      <c r="AE648" s="11">
        <f t="shared" si="180"/>
        <v>1</v>
      </c>
      <c r="AF648" s="11">
        <f t="shared" si="181"/>
        <v>1</v>
      </c>
      <c r="AG648" s="11">
        <f t="shared" si="174"/>
        <v>1</v>
      </c>
      <c r="AH648" s="11">
        <f t="shared" si="175"/>
        <v>1</v>
      </c>
      <c r="AI648" s="6">
        <f t="shared" si="176"/>
        <v>0</v>
      </c>
      <c r="AJ648" s="6">
        <f t="shared" si="182"/>
        <v>10000</v>
      </c>
      <c r="AK648" s="6">
        <f t="shared" si="177"/>
        <v>0</v>
      </c>
      <c r="AL648" s="6">
        <f t="shared" si="183"/>
        <v>250</v>
      </c>
      <c r="AM648" s="6">
        <f ca="1">IF($S648&lt;$AM$1-1,AN648,Calcs!$AZ$896)</f>
        <v>691747.28350730601</v>
      </c>
      <c r="AN648" s="6">
        <f t="shared" ca="1" si="170"/>
        <v>691747.28350730601</v>
      </c>
      <c r="AO648" s="6">
        <f ca="1">IF($S648&lt;$AM$1-1,AP648,Calcs!$AO$896)</f>
        <v>9272.0455523600958</v>
      </c>
      <c r="AP648" s="6">
        <f t="shared" ca="1" si="168"/>
        <v>9272.0455523600958</v>
      </c>
      <c r="AQ648" s="30">
        <f t="shared" si="178"/>
        <v>44444</v>
      </c>
      <c r="AR648" s="30">
        <f t="shared" si="187"/>
        <v>44444</v>
      </c>
      <c r="AS648" s="30">
        <f t="shared" ca="1" si="186"/>
        <v>44550</v>
      </c>
      <c r="AT648" s="30">
        <f t="shared" ca="1" si="169"/>
        <v>44550</v>
      </c>
    </row>
    <row r="649" spans="1:46">
      <c r="A649">
        <f>Calcs!A699</f>
        <v>676</v>
      </c>
      <c r="B649" s="30">
        <f>Calcs!B699</f>
        <v>44445</v>
      </c>
      <c r="C649" s="6">
        <f>MAX(1,Calcs!AM699)</f>
        <v>99902.599360461565</v>
      </c>
      <c r="D649" s="6">
        <f>MAX(1,Calcs!BA699)</f>
        <v>5560.0530633714679</v>
      </c>
      <c r="E649" s="6">
        <f>MAX(1,Calcs!BB699)</f>
        <v>1426692.9590057088</v>
      </c>
      <c r="F649" s="6">
        <f>MAX(1,Calcs!AZ699)</f>
        <v>625489.15464264329</v>
      </c>
      <c r="G649" s="6">
        <f t="shared" si="172"/>
        <v>625489.15464264329</v>
      </c>
      <c r="H649" s="6">
        <f>MAX(1,Calcs!AP699)</f>
        <v>47.14524566794158</v>
      </c>
      <c r="I649" s="6">
        <f>MAX(1,Calcs!AO699)</f>
        <v>7641.6251112183945</v>
      </c>
      <c r="J649" s="6">
        <f t="shared" si="173"/>
        <v>7641.6251112183945</v>
      </c>
      <c r="K649" s="6">
        <f>MAX(1,Calcs!BE699)</f>
        <v>4414936.3333333321</v>
      </c>
      <c r="L649" s="6">
        <f>MAX(1,Calcs!BF699)</f>
        <v>3483932.5003554253</v>
      </c>
      <c r="M649" s="33">
        <f>Calcs!G699</f>
        <v>3.2</v>
      </c>
      <c r="N649" s="180">
        <f>Calcs!BI699</f>
        <v>0.34560206694294693</v>
      </c>
      <c r="O649" s="33">
        <f t="shared" si="179"/>
        <v>1.1059266142174302</v>
      </c>
      <c r="P649" s="33"/>
      <c r="Q649" s="33"/>
      <c r="R649" s="33"/>
      <c r="S649" s="30">
        <f t="shared" si="188"/>
        <v>44445</v>
      </c>
      <c r="T649" s="215">
        <v>-1</v>
      </c>
      <c r="U649" s="215">
        <v>-1</v>
      </c>
      <c r="V649" s="97"/>
      <c r="W649" s="97"/>
      <c r="X649" s="6">
        <f t="shared" si="171"/>
        <v>0</v>
      </c>
      <c r="Y649" s="6"/>
      <c r="Z649" s="11">
        <f t="shared" si="184"/>
        <v>1</v>
      </c>
      <c r="AA649" s="11"/>
      <c r="AB649" s="11"/>
      <c r="AC649" s="11"/>
      <c r="AD649" s="11">
        <f t="shared" si="185"/>
        <v>1</v>
      </c>
      <c r="AE649" s="11">
        <f t="shared" si="180"/>
        <v>1</v>
      </c>
      <c r="AF649" s="11">
        <f t="shared" si="181"/>
        <v>1</v>
      </c>
      <c r="AG649" s="11">
        <f t="shared" si="174"/>
        <v>1</v>
      </c>
      <c r="AH649" s="11">
        <f t="shared" si="175"/>
        <v>1</v>
      </c>
      <c r="AI649" s="6">
        <f t="shared" si="176"/>
        <v>0</v>
      </c>
      <c r="AJ649" s="6">
        <f t="shared" si="182"/>
        <v>10000</v>
      </c>
      <c r="AK649" s="6">
        <f t="shared" si="177"/>
        <v>0</v>
      </c>
      <c r="AL649" s="6">
        <f t="shared" si="183"/>
        <v>250</v>
      </c>
      <c r="AM649" s="6">
        <f ca="1">IF($S649&lt;$AM$1-1,AN649,Calcs!$AZ$896)</f>
        <v>693485.20316902839</v>
      </c>
      <c r="AN649" s="6">
        <f t="shared" ca="1" si="170"/>
        <v>693485.20316902839</v>
      </c>
      <c r="AO649" s="6">
        <f ca="1">IF($S649&lt;$AM$1-1,AP649,Calcs!$AO$896)</f>
        <v>9301.462408027468</v>
      </c>
      <c r="AP649" s="6">
        <f t="shared" ca="1" si="168"/>
        <v>9301.462408027468</v>
      </c>
      <c r="AQ649" s="30">
        <f t="shared" si="178"/>
        <v>44445</v>
      </c>
      <c r="AR649" s="30">
        <f t="shared" si="187"/>
        <v>44445</v>
      </c>
      <c r="AS649" s="30">
        <f t="shared" ca="1" si="186"/>
        <v>44551</v>
      </c>
      <c r="AT649" s="30">
        <f t="shared" ca="1" si="169"/>
        <v>44551</v>
      </c>
    </row>
    <row r="650" spans="1:46">
      <c r="A650">
        <f>Calcs!A700</f>
        <v>677</v>
      </c>
      <c r="B650" s="30">
        <f>Calcs!B700</f>
        <v>44446</v>
      </c>
      <c r="C650" s="6">
        <f>MAX(1,Calcs!AM700)</f>
        <v>101436.57865762038</v>
      </c>
      <c r="D650" s="6">
        <f>MAX(1,Calcs!BA700)</f>
        <v>5666.529687799879</v>
      </c>
      <c r="E650" s="6">
        <f>MAX(1,Calcs!BB700)</f>
        <v>1440941.2610203293</v>
      </c>
      <c r="F650" s="6">
        <f>MAX(1,Calcs!AZ700)</f>
        <v>631460.79380960925</v>
      </c>
      <c r="G650" s="6">
        <f t="shared" si="172"/>
        <v>631460.79380960925</v>
      </c>
      <c r="H650" s="6">
        <f>MAX(1,Calcs!AP700)</f>
        <v>48.133199238301913</v>
      </c>
      <c r="I650" s="6">
        <f>MAX(1,Calcs!AO700)</f>
        <v>7692.6339670150055</v>
      </c>
      <c r="J650" s="6">
        <f t="shared" si="173"/>
        <v>7692.6339670150055</v>
      </c>
      <c r="K650" s="6">
        <f>MAX(1,Calcs!BE700)</f>
        <v>4422806.7037037024</v>
      </c>
      <c r="L650" s="6">
        <f>MAX(1,Calcs!BF700)</f>
        <v>3489426.4527723412</v>
      </c>
      <c r="M650" s="33">
        <f>Calcs!G700</f>
        <v>3.2</v>
      </c>
      <c r="N650" s="180">
        <f>Calcs!BI700</f>
        <v>0.34296941658546642</v>
      </c>
      <c r="O650" s="33">
        <f t="shared" si="179"/>
        <v>1.0975021330734926</v>
      </c>
      <c r="P650" s="33"/>
      <c r="Q650" s="33"/>
      <c r="R650" s="33"/>
      <c r="S650" s="30">
        <f t="shared" si="188"/>
        <v>44446</v>
      </c>
      <c r="T650" s="215">
        <v>-1</v>
      </c>
      <c r="U650" s="215">
        <v>-1</v>
      </c>
      <c r="V650" s="97"/>
      <c r="W650" s="97"/>
      <c r="X650" s="6">
        <f t="shared" si="171"/>
        <v>0</v>
      </c>
      <c r="Y650" s="6"/>
      <c r="Z650" s="11">
        <f t="shared" si="184"/>
        <v>1</v>
      </c>
      <c r="AA650" s="11"/>
      <c r="AB650" s="11"/>
      <c r="AC650" s="11"/>
      <c r="AD650" s="11">
        <f t="shared" si="185"/>
        <v>1</v>
      </c>
      <c r="AE650" s="11">
        <f t="shared" si="180"/>
        <v>1</v>
      </c>
      <c r="AF650" s="11">
        <f t="shared" si="181"/>
        <v>1</v>
      </c>
      <c r="AG650" s="11">
        <f t="shared" si="174"/>
        <v>1</v>
      </c>
      <c r="AH650" s="11">
        <f t="shared" si="175"/>
        <v>1</v>
      </c>
      <c r="AI650" s="6">
        <f t="shared" si="176"/>
        <v>0</v>
      </c>
      <c r="AJ650" s="6">
        <f t="shared" si="182"/>
        <v>10000</v>
      </c>
      <c r="AK650" s="6">
        <f t="shared" si="177"/>
        <v>0</v>
      </c>
      <c r="AL650" s="6">
        <f t="shared" si="183"/>
        <v>250</v>
      </c>
      <c r="AM650" s="6">
        <f ca="1">IF($S650&lt;$AM$1-1,AN650,Calcs!$AZ$896)</f>
        <v>671819.4307497323</v>
      </c>
      <c r="AN650" s="6">
        <f t="shared" ca="1" si="170"/>
        <v>671819.4307497323</v>
      </c>
      <c r="AO650" s="6">
        <f ca="1">IF($S650&lt;$AM$1-1,AP650,Calcs!$AO$896)</f>
        <v>8877.7769610010855</v>
      </c>
      <c r="AP650" s="6">
        <f t="shared" ca="1" si="168"/>
        <v>8877.7769610010855</v>
      </c>
      <c r="AQ650" s="30">
        <f t="shared" si="178"/>
        <v>44446</v>
      </c>
      <c r="AR650" s="30">
        <f t="shared" si="187"/>
        <v>44446</v>
      </c>
      <c r="AS650" s="30">
        <f t="shared" ca="1" si="186"/>
        <v>44549</v>
      </c>
      <c r="AT650" s="30">
        <f t="shared" ca="1" si="169"/>
        <v>44549</v>
      </c>
    </row>
    <row r="651" spans="1:46">
      <c r="A651">
        <f>Calcs!A701</f>
        <v>678</v>
      </c>
      <c r="B651" s="30">
        <f>Calcs!B701</f>
        <v>44447</v>
      </c>
      <c r="C651" s="6">
        <f>MAX(1,Calcs!AM701)</f>
        <v>102887.2851489493</v>
      </c>
      <c r="D651" s="6">
        <f>MAX(1,Calcs!BA701)</f>
        <v>5769.5293894393008</v>
      </c>
      <c r="E651" s="6">
        <f>MAX(1,Calcs!BB701)</f>
        <v>1455338.9283336832</v>
      </c>
      <c r="F651" s="6">
        <f>MAX(1,Calcs!AZ701)</f>
        <v>637522.45797678828</v>
      </c>
      <c r="G651" s="6">
        <f t="shared" si="172"/>
        <v>637522.45797678828</v>
      </c>
      <c r="H651" s="6">
        <f>MAX(1,Calcs!AP701)</f>
        <v>49.096346549653653</v>
      </c>
      <c r="I651" s="6">
        <f>MAX(1,Calcs!AO701)</f>
        <v>7744.5103904748739</v>
      </c>
      <c r="J651" s="6">
        <f t="shared" si="173"/>
        <v>7744.5103904748739</v>
      </c>
      <c r="K651" s="6">
        <f>MAX(1,Calcs!BE701)</f>
        <v>4430677.0740740728</v>
      </c>
      <c r="L651" s="6">
        <f>MAX(1,Calcs!BF701)</f>
        <v>3494891.7560232333</v>
      </c>
      <c r="M651" s="33">
        <f>Calcs!G701</f>
        <v>3.2</v>
      </c>
      <c r="N651" s="180">
        <f>Calcs!BI701</f>
        <v>0.34032065766833131</v>
      </c>
      <c r="O651" s="33">
        <f t="shared" si="179"/>
        <v>1.0890261045386602</v>
      </c>
      <c r="P651" s="33"/>
      <c r="Q651" s="33"/>
      <c r="R651" s="33"/>
      <c r="S651" s="30">
        <f t="shared" si="188"/>
        <v>44447</v>
      </c>
      <c r="T651" s="215">
        <v>-1</v>
      </c>
      <c r="U651" s="215">
        <v>-1</v>
      </c>
      <c r="V651" s="97"/>
      <c r="W651" s="97"/>
      <c r="X651" s="6">
        <f t="shared" si="171"/>
        <v>0</v>
      </c>
      <c r="Y651" s="6"/>
      <c r="Z651" s="11">
        <f t="shared" si="184"/>
        <v>1</v>
      </c>
      <c r="AA651" s="11"/>
      <c r="AB651" s="11"/>
      <c r="AC651" s="11"/>
      <c r="AD651" s="11">
        <f t="shared" si="185"/>
        <v>1</v>
      </c>
      <c r="AE651" s="11">
        <f t="shared" si="180"/>
        <v>1</v>
      </c>
      <c r="AF651" s="11">
        <f t="shared" si="181"/>
        <v>1</v>
      </c>
      <c r="AG651" s="11">
        <f t="shared" si="174"/>
        <v>1</v>
      </c>
      <c r="AH651" s="11">
        <f t="shared" si="175"/>
        <v>1</v>
      </c>
      <c r="AI651" s="6">
        <f t="shared" si="176"/>
        <v>0</v>
      </c>
      <c r="AJ651" s="6">
        <f t="shared" si="182"/>
        <v>10000</v>
      </c>
      <c r="AK651" s="6">
        <f t="shared" si="177"/>
        <v>0</v>
      </c>
      <c r="AL651" s="6">
        <f t="shared" si="183"/>
        <v>250</v>
      </c>
      <c r="AM651" s="6">
        <f ca="1">IF($S651&lt;$AM$1-1,AN651,Calcs!$AZ$896)</f>
        <v>671819.4307497323</v>
      </c>
      <c r="AN651" s="6">
        <f t="shared" ca="1" si="170"/>
        <v>671819.4307497323</v>
      </c>
      <c r="AO651" s="6">
        <f ca="1">IF($S651&lt;$AM$1-1,AP651,Calcs!$AO$896)</f>
        <v>8877.7769610010855</v>
      </c>
      <c r="AP651" s="6">
        <f t="shared" ca="1" si="168"/>
        <v>8877.7769610010855</v>
      </c>
      <c r="AQ651" s="30">
        <f t="shared" si="178"/>
        <v>44447</v>
      </c>
      <c r="AR651" s="30">
        <f t="shared" si="187"/>
        <v>44447</v>
      </c>
      <c r="AS651" s="30">
        <f t="shared" ca="1" si="186"/>
        <v>44549</v>
      </c>
      <c r="AT651" s="30">
        <f t="shared" ca="1" si="169"/>
        <v>44549</v>
      </c>
    </row>
    <row r="652" spans="1:46">
      <c r="A652">
        <f>Calcs!A702</f>
        <v>679</v>
      </c>
      <c r="B652" s="30">
        <f>Calcs!B702</f>
        <v>44448</v>
      </c>
      <c r="C652" s="6">
        <f>MAX(1,Calcs!AM702)</f>
        <v>104248.45277443109</v>
      </c>
      <c r="D652" s="6">
        <f>MAX(1,Calcs!BA702)</f>
        <v>5868.3252965254605</v>
      </c>
      <c r="E652" s="6">
        <f>MAX(1,Calcs!BB702)</f>
        <v>1469871.2452450867</v>
      </c>
      <c r="F652" s="6">
        <f>MAX(1,Calcs!AZ702)</f>
        <v>643669.1818679166</v>
      </c>
      <c r="G652" s="6">
        <f t="shared" si="172"/>
        <v>643669.1818679166</v>
      </c>
      <c r="H652" s="6">
        <f>MAX(1,Calcs!AP702)</f>
        <v>50.030979160052475</v>
      </c>
      <c r="I652" s="6">
        <f>MAX(1,Calcs!AO702)</f>
        <v>7797.2164794811033</v>
      </c>
      <c r="J652" s="6">
        <f t="shared" si="173"/>
        <v>7797.2164794811033</v>
      </c>
      <c r="K652" s="6">
        <f>MAX(1,Calcs!BE702)</f>
        <v>4438547.4444444431</v>
      </c>
      <c r="L652" s="6">
        <f>MAX(1,Calcs!BF702)</f>
        <v>3500328.0580427339</v>
      </c>
      <c r="M652" s="33">
        <f>Calcs!G702</f>
        <v>3.2</v>
      </c>
      <c r="N652" s="180">
        <f>Calcs!BI702</f>
        <v>0.33765779835492449</v>
      </c>
      <c r="O652" s="33">
        <f t="shared" si="179"/>
        <v>1.0805049547357584</v>
      </c>
      <c r="P652" s="33"/>
      <c r="Q652" s="33"/>
      <c r="R652" s="33"/>
      <c r="S652" s="30">
        <f t="shared" si="188"/>
        <v>44448</v>
      </c>
      <c r="T652" s="215">
        <v>-1</v>
      </c>
      <c r="U652" s="215">
        <v>-1</v>
      </c>
      <c r="V652" s="97"/>
      <c r="W652" s="97"/>
      <c r="X652" s="6">
        <f t="shared" si="171"/>
        <v>0</v>
      </c>
      <c r="Y652" s="6"/>
      <c r="Z652" s="11">
        <f t="shared" si="184"/>
        <v>1</v>
      </c>
      <c r="AA652" s="11"/>
      <c r="AB652" s="11"/>
      <c r="AC652" s="11"/>
      <c r="AD652" s="11">
        <f t="shared" si="185"/>
        <v>1</v>
      </c>
      <c r="AE652" s="11">
        <f t="shared" si="180"/>
        <v>1</v>
      </c>
      <c r="AF652" s="11">
        <f t="shared" si="181"/>
        <v>1</v>
      </c>
      <c r="AG652" s="11">
        <f t="shared" si="174"/>
        <v>1</v>
      </c>
      <c r="AH652" s="11">
        <f t="shared" si="175"/>
        <v>1</v>
      </c>
      <c r="AI652" s="6">
        <f t="shared" si="176"/>
        <v>0</v>
      </c>
      <c r="AJ652" s="6">
        <f t="shared" si="182"/>
        <v>10000</v>
      </c>
      <c r="AK652" s="6">
        <f t="shared" si="177"/>
        <v>0</v>
      </c>
      <c r="AL652" s="6">
        <f t="shared" si="183"/>
        <v>250</v>
      </c>
      <c r="AM652" s="6">
        <f ca="1">IF($S652&lt;$AM$1-1,AN652,Calcs!$AZ$896)</f>
        <v>671819.4307497323</v>
      </c>
      <c r="AN652" s="6">
        <f t="shared" ca="1" si="170"/>
        <v>671819.4307497323</v>
      </c>
      <c r="AO652" s="6">
        <f ca="1">IF($S652&lt;$AM$1-1,AP652,Calcs!$AO$896)</f>
        <v>8877.7769610010855</v>
      </c>
      <c r="AP652" s="6">
        <f t="shared" ca="1" si="168"/>
        <v>8877.7769610010855</v>
      </c>
      <c r="AQ652" s="30">
        <f t="shared" si="178"/>
        <v>44448</v>
      </c>
      <c r="AR652" s="30">
        <f t="shared" si="187"/>
        <v>44448</v>
      </c>
      <c r="AS652" s="30">
        <f t="shared" ca="1" si="186"/>
        <v>44549</v>
      </c>
      <c r="AT652" s="30">
        <f t="shared" ca="1" si="169"/>
        <v>44549</v>
      </c>
    </row>
    <row r="653" spans="1:46">
      <c r="A653">
        <f>Calcs!A703</f>
        <v>680</v>
      </c>
      <c r="B653" s="30">
        <f>Calcs!B703</f>
        <v>44449</v>
      </c>
      <c r="C653" s="6">
        <f>MAX(1,Calcs!AM703)</f>
        <v>105513.97936452927</v>
      </c>
      <c r="D653" s="6">
        <f>MAX(1,Calcs!BA703)</f>
        <v>5962.2535235917894</v>
      </c>
      <c r="E653" s="6">
        <f>MAX(1,Calcs!BB703)</f>
        <v>1484522.7901031475</v>
      </c>
      <c r="F653" s="6">
        <f>MAX(1,Calcs!AZ703)</f>
        <v>649895.27257011109</v>
      </c>
      <c r="G653" s="6">
        <f t="shared" si="172"/>
        <v>649895.27257011109</v>
      </c>
      <c r="H653" s="6">
        <f>MAX(1,Calcs!AP703)</f>
        <v>50.934576587578441</v>
      </c>
      <c r="I653" s="6">
        <f>MAX(1,Calcs!AO703)</f>
        <v>7850.7106392995511</v>
      </c>
      <c r="J653" s="6">
        <f t="shared" si="173"/>
        <v>7850.7106392995511</v>
      </c>
      <c r="K653" s="6">
        <f>MAX(1,Calcs!BE703)</f>
        <v>4446417.8148148134</v>
      </c>
      <c r="L653" s="6">
        <f>MAX(1,Calcs!BF703)</f>
        <v>3505735.0338366372</v>
      </c>
      <c r="M653" s="33">
        <f>Calcs!G703</f>
        <v>3.2</v>
      </c>
      <c r="N653" s="180">
        <f>Calcs!BI703</f>
        <v>0.33498293735606616</v>
      </c>
      <c r="O653" s="33">
        <f t="shared" si="179"/>
        <v>1.0719453995394117</v>
      </c>
      <c r="P653" s="33"/>
      <c r="Q653" s="33"/>
      <c r="R653" s="33"/>
      <c r="S653" s="30">
        <f t="shared" si="188"/>
        <v>44449</v>
      </c>
      <c r="T653" s="215">
        <v>-1</v>
      </c>
      <c r="U653" s="215">
        <v>-1</v>
      </c>
      <c r="V653" s="97"/>
      <c r="W653" s="97"/>
      <c r="X653" s="6">
        <f t="shared" si="171"/>
        <v>0</v>
      </c>
      <c r="Y653" s="6"/>
      <c r="Z653" s="11">
        <f t="shared" si="184"/>
        <v>1</v>
      </c>
      <c r="AA653" s="11"/>
      <c r="AB653" s="11"/>
      <c r="AC653" s="11"/>
      <c r="AD653" s="11">
        <f t="shared" si="185"/>
        <v>1</v>
      </c>
      <c r="AE653" s="11">
        <f t="shared" si="180"/>
        <v>1</v>
      </c>
      <c r="AF653" s="11">
        <f t="shared" si="181"/>
        <v>1</v>
      </c>
      <c r="AG653" s="11">
        <f t="shared" si="174"/>
        <v>1</v>
      </c>
      <c r="AH653" s="11">
        <f t="shared" si="175"/>
        <v>1</v>
      </c>
      <c r="AI653" s="6">
        <f t="shared" si="176"/>
        <v>0</v>
      </c>
      <c r="AJ653" s="6">
        <f t="shared" si="182"/>
        <v>10000</v>
      </c>
      <c r="AK653" s="6">
        <f t="shared" si="177"/>
        <v>0</v>
      </c>
      <c r="AL653" s="6">
        <f t="shared" si="183"/>
        <v>250</v>
      </c>
      <c r="AM653" s="6">
        <f ca="1">IF($S653&lt;$AM$1-1,AN653,Calcs!$AZ$896)</f>
        <v>671819.4307497323</v>
      </c>
      <c r="AN653" s="6">
        <f t="shared" ca="1" si="170"/>
        <v>671819.4307497323</v>
      </c>
      <c r="AO653" s="6">
        <f ca="1">IF($S653&lt;$AM$1-1,AP653,Calcs!$AO$896)</f>
        <v>8877.7769610010855</v>
      </c>
      <c r="AP653" s="6">
        <f t="shared" ca="1" si="168"/>
        <v>8877.7769610010855</v>
      </c>
      <c r="AQ653" s="30">
        <f t="shared" si="178"/>
        <v>44449</v>
      </c>
      <c r="AR653" s="30">
        <f t="shared" si="187"/>
        <v>44449</v>
      </c>
      <c r="AS653" s="30">
        <f t="shared" ca="1" si="186"/>
        <v>44549</v>
      </c>
      <c r="AT653" s="30">
        <f t="shared" ca="1" si="169"/>
        <v>44549</v>
      </c>
    </row>
    <row r="654" spans="1:46">
      <c r="A654">
        <f>Calcs!A704</f>
        <v>681</v>
      </c>
      <c r="B654" s="30">
        <f>Calcs!B704</f>
        <v>44450</v>
      </c>
      <c r="C654" s="6">
        <f>MAX(1,Calcs!AM704)</f>
        <v>106678.101758908</v>
      </c>
      <c r="D654" s="6">
        <f>MAX(1,Calcs!BA704)</f>
        <v>6051.4312115863931</v>
      </c>
      <c r="E654" s="6">
        <f>MAX(1,Calcs!BB704)</f>
        <v>1499277.4907486495</v>
      </c>
      <c r="F654" s="6">
        <f>MAX(1,Calcs!AZ704)</f>
        <v>656194.42190753762</v>
      </c>
      <c r="G654" s="6">
        <f t="shared" si="172"/>
        <v>656194.42190753762</v>
      </c>
      <c r="H654" s="6">
        <f>MAX(1,Calcs!AP704)</f>
        <v>51.800606937065822</v>
      </c>
      <c r="I654" s="6">
        <f>MAX(1,Calcs!AO704)</f>
        <v>7904.9487204654833</v>
      </c>
      <c r="J654" s="6">
        <f t="shared" si="173"/>
        <v>7904.9487204654833</v>
      </c>
      <c r="K654" s="6">
        <f>MAX(1,Calcs!BE704)</f>
        <v>4454288.1851851838</v>
      </c>
      <c r="L654" s="6">
        <f>MAX(1,Calcs!BF704)</f>
        <v>3511112.3889323049</v>
      </c>
      <c r="M654" s="33">
        <f>Calcs!G704</f>
        <v>3.2</v>
      </c>
      <c r="N654" s="180">
        <f>Calcs!BI704</f>
        <v>0.3322982561324892</v>
      </c>
      <c r="O654" s="33">
        <f t="shared" si="179"/>
        <v>1.0633544196239655</v>
      </c>
      <c r="P654" s="33"/>
      <c r="Q654" s="33"/>
      <c r="R654" s="33"/>
      <c r="S654" s="30">
        <f t="shared" si="188"/>
        <v>44450</v>
      </c>
      <c r="T654" s="215">
        <v>-1</v>
      </c>
      <c r="U654" s="215">
        <v>-1</v>
      </c>
      <c r="V654" s="97"/>
      <c r="W654" s="97"/>
      <c r="X654" s="6">
        <f t="shared" si="171"/>
        <v>0</v>
      </c>
      <c r="Y654" s="6"/>
      <c r="Z654" s="11">
        <f t="shared" si="184"/>
        <v>1</v>
      </c>
      <c r="AA654" s="11"/>
      <c r="AB654" s="11"/>
      <c r="AC654" s="11"/>
      <c r="AD654" s="11">
        <f t="shared" si="185"/>
        <v>1</v>
      </c>
      <c r="AE654" s="11">
        <f t="shared" si="180"/>
        <v>1</v>
      </c>
      <c r="AF654" s="11">
        <f t="shared" si="181"/>
        <v>1</v>
      </c>
      <c r="AG654" s="11">
        <f t="shared" si="174"/>
        <v>1</v>
      </c>
      <c r="AH654" s="11">
        <f t="shared" si="175"/>
        <v>1</v>
      </c>
      <c r="AI654" s="6">
        <f t="shared" si="176"/>
        <v>0</v>
      </c>
      <c r="AJ654" s="6">
        <f t="shared" si="182"/>
        <v>10000</v>
      </c>
      <c r="AK654" s="6">
        <f t="shared" si="177"/>
        <v>0</v>
      </c>
      <c r="AL654" s="6">
        <f t="shared" si="183"/>
        <v>250</v>
      </c>
      <c r="AM654" s="6">
        <f ca="1">IF($S654&lt;$AM$1-1,AN654,Calcs!$AZ$896)</f>
        <v>671819.4307497323</v>
      </c>
      <c r="AN654" s="6">
        <f t="shared" ca="1" si="170"/>
        <v>671819.4307497323</v>
      </c>
      <c r="AO654" s="6">
        <f ca="1">IF($S654&lt;$AM$1-1,AP654,Calcs!$AO$896)</f>
        <v>8877.7769610010855</v>
      </c>
      <c r="AP654" s="6">
        <f t="shared" ca="1" si="168"/>
        <v>8877.7769610010855</v>
      </c>
      <c r="AQ654" s="30">
        <f t="shared" si="178"/>
        <v>44450</v>
      </c>
      <c r="AR654" s="30">
        <f t="shared" si="187"/>
        <v>44450</v>
      </c>
      <c r="AS654" s="30">
        <f t="shared" ca="1" si="186"/>
        <v>44549</v>
      </c>
      <c r="AT654" s="30">
        <f t="shared" ca="1" si="169"/>
        <v>44549</v>
      </c>
    </row>
    <row r="655" spans="1:46">
      <c r="A655">
        <f>Calcs!A705</f>
        <v>682</v>
      </c>
      <c r="B655" s="30">
        <f>Calcs!B705</f>
        <v>44451</v>
      </c>
      <c r="C655" s="6">
        <f>MAX(1,Calcs!AM705)</f>
        <v>107734.94077551697</v>
      </c>
      <c r="D655" s="6">
        <f>MAX(1,Calcs!BA705)</f>
        <v>6135.4677465897485</v>
      </c>
      <c r="E655" s="6">
        <f>MAX(1,Calcs!BB705)</f>
        <v>1514118.6904428536</v>
      </c>
      <c r="F655" s="6">
        <f>MAX(1,Calcs!AZ705)</f>
        <v>662560.48821402004</v>
      </c>
      <c r="G655" s="6">
        <f t="shared" si="172"/>
        <v>662560.48821402004</v>
      </c>
      <c r="H655" s="6">
        <f>MAX(1,Calcs!AP705)</f>
        <v>52.623128145752553</v>
      </c>
      <c r="I655" s="6">
        <f>MAX(1,Calcs!AO705)</f>
        <v>7959.8800394872787</v>
      </c>
      <c r="J655" s="6">
        <f t="shared" si="173"/>
        <v>7959.8800394872787</v>
      </c>
      <c r="K655" s="6">
        <f>MAX(1,Calcs!BE705)</f>
        <v>4462158.5555555541</v>
      </c>
      <c r="L655" s="6">
        <f>MAX(1,Calcs!BF705)</f>
        <v>3516459.8553583953</v>
      </c>
      <c r="M655" s="33">
        <f>Calcs!G705</f>
        <v>3.2</v>
      </c>
      <c r="N655" s="180">
        <f>Calcs!BI705</f>
        <v>0.32960601046698113</v>
      </c>
      <c r="O655" s="33">
        <f t="shared" si="179"/>
        <v>1.0547392334943397</v>
      </c>
      <c r="P655" s="33"/>
      <c r="Q655" s="33"/>
      <c r="R655" s="33"/>
      <c r="S655" s="30">
        <f t="shared" si="188"/>
        <v>44451</v>
      </c>
      <c r="T655" s="215">
        <v>-1</v>
      </c>
      <c r="U655" s="215">
        <v>-1</v>
      </c>
      <c r="V655" s="97"/>
      <c r="W655" s="97"/>
      <c r="X655" s="6">
        <f t="shared" si="171"/>
        <v>0</v>
      </c>
      <c r="Y655" s="6"/>
      <c r="Z655" s="11">
        <f t="shared" si="184"/>
        <v>1</v>
      </c>
      <c r="AA655" s="11"/>
      <c r="AB655" s="11"/>
      <c r="AC655" s="11"/>
      <c r="AD655" s="11">
        <f t="shared" si="185"/>
        <v>1</v>
      </c>
      <c r="AE655" s="11">
        <f t="shared" si="180"/>
        <v>1</v>
      </c>
      <c r="AF655" s="11">
        <f t="shared" si="181"/>
        <v>1</v>
      </c>
      <c r="AG655" s="11">
        <f t="shared" si="174"/>
        <v>1</v>
      </c>
      <c r="AH655" s="11">
        <f t="shared" si="175"/>
        <v>1</v>
      </c>
      <c r="AI655" s="6">
        <f t="shared" si="176"/>
        <v>0</v>
      </c>
      <c r="AJ655" s="6">
        <f t="shared" si="182"/>
        <v>10000</v>
      </c>
      <c r="AK655" s="6">
        <f t="shared" si="177"/>
        <v>0</v>
      </c>
      <c r="AL655" s="6">
        <f t="shared" si="183"/>
        <v>250</v>
      </c>
      <c r="AM655" s="6">
        <f ca="1">IF($S655&lt;$AM$1-1,AN655,Calcs!$AZ$896)</f>
        <v>671819.4307497323</v>
      </c>
      <c r="AN655" s="6">
        <f t="shared" ca="1" si="170"/>
        <v>671819.4307497323</v>
      </c>
      <c r="AO655" s="6">
        <f ca="1">IF($S655&lt;$AM$1-1,AP655,Calcs!$AO$896)</f>
        <v>8877.7769610010855</v>
      </c>
      <c r="AP655" s="6">
        <f t="shared" ref="AP655:AP718" ca="1" si="189">AO655</f>
        <v>8877.7769610010855</v>
      </c>
      <c r="AQ655" s="30">
        <f t="shared" si="178"/>
        <v>44451</v>
      </c>
      <c r="AR655" s="30">
        <f t="shared" si="187"/>
        <v>44451</v>
      </c>
      <c r="AS655" s="30">
        <f t="shared" ca="1" si="186"/>
        <v>44549</v>
      </c>
      <c r="AT655" s="30">
        <f t="shared" ca="1" si="169"/>
        <v>44549</v>
      </c>
    </row>
    <row r="656" spans="1:46">
      <c r="A656">
        <f>Calcs!A706</f>
        <v>683</v>
      </c>
      <c r="B656" s="30">
        <f>Calcs!B706</f>
        <v>44452</v>
      </c>
      <c r="C656" s="6">
        <f>MAX(1,Calcs!AM706)</f>
        <v>108679.74026499767</v>
      </c>
      <c r="D656" s="6">
        <f>MAX(1,Calcs!BA706)</f>
        <v>6213.9761527720175</v>
      </c>
      <c r="E656" s="6">
        <f>MAX(1,Calcs!BB706)</f>
        <v>1529029.1853242202</v>
      </c>
      <c r="F656" s="6">
        <f>MAX(1,Calcs!AZ706)</f>
        <v>668986.98771204741</v>
      </c>
      <c r="G656" s="6">
        <f t="shared" si="172"/>
        <v>668986.98771204741</v>
      </c>
      <c r="H656" s="6">
        <f>MAX(1,Calcs!AP706)</f>
        <v>53.403329446557755</v>
      </c>
      <c r="I656" s="6">
        <f>MAX(1,Calcs!AO706)</f>
        <v>8015.4484173442988</v>
      </c>
      <c r="J656" s="6">
        <f t="shared" si="173"/>
        <v>8015.4484173442988</v>
      </c>
      <c r="K656" s="6">
        <f>MAX(1,Calcs!BE706)</f>
        <v>4470028.9259259244</v>
      </c>
      <c r="L656" s="6">
        <f>MAX(1,Calcs!BF706)</f>
        <v>3521777.1896399851</v>
      </c>
      <c r="M656" s="33">
        <f>Calcs!G706</f>
        <v>3.2</v>
      </c>
      <c r="N656" s="180">
        <f>Calcs!BI706</f>
        <v>0.32690852579486529</v>
      </c>
      <c r="O656" s="33">
        <f t="shared" si="179"/>
        <v>1.0461072825435689</v>
      </c>
      <c r="P656" s="33"/>
      <c r="Q656" s="33"/>
      <c r="R656" s="33"/>
      <c r="S656" s="30">
        <f t="shared" si="188"/>
        <v>44452</v>
      </c>
      <c r="T656" s="215">
        <v>-1</v>
      </c>
      <c r="U656" s="215">
        <v>-1</v>
      </c>
      <c r="V656" s="97"/>
      <c r="W656" s="97"/>
      <c r="X656" s="6">
        <f t="shared" si="171"/>
        <v>0</v>
      </c>
      <c r="Y656" s="6"/>
      <c r="Z656" s="11">
        <f t="shared" si="184"/>
        <v>1</v>
      </c>
      <c r="AA656" s="11"/>
      <c r="AB656" s="11"/>
      <c r="AC656" s="11"/>
      <c r="AD656" s="11">
        <f t="shared" si="185"/>
        <v>1</v>
      </c>
      <c r="AE656" s="11">
        <f t="shared" si="180"/>
        <v>1</v>
      </c>
      <c r="AF656" s="11">
        <f t="shared" si="181"/>
        <v>1</v>
      </c>
      <c r="AG656" s="11">
        <f t="shared" si="174"/>
        <v>1</v>
      </c>
      <c r="AH656" s="11">
        <f t="shared" si="175"/>
        <v>1</v>
      </c>
      <c r="AI656" s="6">
        <f t="shared" si="176"/>
        <v>0</v>
      </c>
      <c r="AJ656" s="6">
        <f t="shared" si="182"/>
        <v>10000</v>
      </c>
      <c r="AK656" s="6">
        <f t="shared" si="177"/>
        <v>0</v>
      </c>
      <c r="AL656" s="6">
        <f t="shared" si="183"/>
        <v>250</v>
      </c>
      <c r="AM656" s="6">
        <f ca="1">IF($S656&lt;$AM$1-1,AN656,Calcs!$AZ$896)</f>
        <v>671819.4307497323</v>
      </c>
      <c r="AN656" s="6">
        <f t="shared" ca="1" si="170"/>
        <v>671819.4307497323</v>
      </c>
      <c r="AO656" s="6">
        <f ca="1">IF($S656&lt;$AM$1-1,AP656,Calcs!$AO$896)</f>
        <v>8877.7769610010855</v>
      </c>
      <c r="AP656" s="6">
        <f t="shared" ca="1" si="189"/>
        <v>8877.7769610010855</v>
      </c>
      <c r="AQ656" s="30">
        <f t="shared" si="178"/>
        <v>44452</v>
      </c>
      <c r="AR656" s="30">
        <f t="shared" si="187"/>
        <v>44452</v>
      </c>
      <c r="AS656" s="30">
        <f t="shared" ca="1" si="186"/>
        <v>44549</v>
      </c>
      <c r="AT656" s="30">
        <f t="shared" ca="1" si="169"/>
        <v>44549</v>
      </c>
    </row>
    <row r="657" spans="1:46">
      <c r="A657">
        <f>Calcs!A707</f>
        <v>684</v>
      </c>
      <c r="B657" s="30">
        <f>Calcs!B707</f>
        <v>44453</v>
      </c>
      <c r="C657" s="6">
        <f>MAX(1,Calcs!AM707)</f>
        <v>109509.03052347126</v>
      </c>
      <c r="D657" s="6">
        <f>MAX(1,Calcs!BA707)</f>
        <v>6286.6167143043958</v>
      </c>
      <c r="E657" s="6">
        <f>MAX(1,Calcs!BB707)</f>
        <v>1543991.4104126219</v>
      </c>
      <c r="F657" s="6">
        <f>MAX(1,Calcs!AZ707)</f>
        <v>675467.11080974003</v>
      </c>
      <c r="G657" s="6">
        <f t="shared" si="172"/>
        <v>675467.11080974003</v>
      </c>
      <c r="H657" s="6">
        <f>MAX(1,Calcs!AP707)</f>
        <v>54.137907550196097</v>
      </c>
      <c r="I657" s="6">
        <f>MAX(1,Calcs!AO707)</f>
        <v>8071.5993198663782</v>
      </c>
      <c r="J657" s="6">
        <f t="shared" si="173"/>
        <v>8071.5993198663782</v>
      </c>
      <c r="K657" s="6">
        <f>MAX(1,Calcs!BE707)</f>
        <v>4477899.2962962948</v>
      </c>
      <c r="L657" s="6">
        <f>MAX(1,Calcs!BF707)</f>
        <v>3527064.1827085777</v>
      </c>
      <c r="M657" s="33">
        <f>Calcs!G707</f>
        <v>3.2</v>
      </c>
      <c r="N657" s="180">
        <f>Calcs!BI707</f>
        <v>0.32420817137791813</v>
      </c>
      <c r="O657" s="33">
        <f t="shared" si="179"/>
        <v>1.0374661484093382</v>
      </c>
      <c r="P657" s="33"/>
      <c r="Q657" s="33"/>
      <c r="R657" s="33"/>
      <c r="S657" s="30">
        <f t="shared" si="188"/>
        <v>44453</v>
      </c>
      <c r="T657" s="215">
        <v>-1</v>
      </c>
      <c r="U657" s="215">
        <v>-1</v>
      </c>
      <c r="V657" s="97"/>
      <c r="W657" s="97"/>
      <c r="X657" s="6">
        <f t="shared" si="171"/>
        <v>0</v>
      </c>
      <c r="Y657" s="6"/>
      <c r="Z657" s="11">
        <f t="shared" si="184"/>
        <v>1</v>
      </c>
      <c r="AA657" s="11"/>
      <c r="AB657" s="11"/>
      <c r="AC657" s="11"/>
      <c r="AD657" s="11">
        <f t="shared" si="185"/>
        <v>1</v>
      </c>
      <c r="AE657" s="11">
        <f t="shared" si="180"/>
        <v>1</v>
      </c>
      <c r="AF657" s="11">
        <f t="shared" si="181"/>
        <v>1</v>
      </c>
      <c r="AG657" s="11">
        <f t="shared" si="174"/>
        <v>1</v>
      </c>
      <c r="AH657" s="11">
        <f t="shared" si="175"/>
        <v>1</v>
      </c>
      <c r="AI657" s="6">
        <f t="shared" si="176"/>
        <v>0</v>
      </c>
      <c r="AJ657" s="6">
        <f t="shared" si="182"/>
        <v>10000</v>
      </c>
      <c r="AK657" s="6">
        <f t="shared" si="177"/>
        <v>0</v>
      </c>
      <c r="AL657" s="6">
        <f t="shared" si="183"/>
        <v>250</v>
      </c>
      <c r="AM657" s="6">
        <f ca="1">IF($S657&lt;$AM$1-1,AN657,Calcs!$AZ$896)</f>
        <v>671819.4307497323</v>
      </c>
      <c r="AN657" s="6">
        <f t="shared" ca="1" si="170"/>
        <v>671819.4307497323</v>
      </c>
      <c r="AO657" s="6">
        <f ca="1">IF($S657&lt;$AM$1-1,AP657,Calcs!$AO$896)</f>
        <v>8877.7769610010855</v>
      </c>
      <c r="AP657" s="6">
        <f t="shared" ca="1" si="189"/>
        <v>8877.7769610010855</v>
      </c>
      <c r="AQ657" s="30">
        <f t="shared" si="178"/>
        <v>44453</v>
      </c>
      <c r="AR657" s="30">
        <f t="shared" si="187"/>
        <v>44453</v>
      </c>
      <c r="AS657" s="30">
        <f t="shared" ca="1" si="186"/>
        <v>44549</v>
      </c>
      <c r="AT657" s="30">
        <f t="shared" ca="1" si="169"/>
        <v>44549</v>
      </c>
    </row>
    <row r="658" spans="1:46">
      <c r="A658">
        <f>Calcs!A708</f>
        <v>685</v>
      </c>
      <c r="B658" s="30">
        <f>Calcs!B708</f>
        <v>44454</v>
      </c>
      <c r="C658" s="6">
        <f>MAX(1,Calcs!AM708)</f>
        <v>110218.64106346751</v>
      </c>
      <c r="D658" s="6">
        <f>MAX(1,Calcs!BA708)</f>
        <v>6353.0460074479424</v>
      </c>
      <c r="E658" s="6">
        <f>MAX(1,Calcs!BB708)</f>
        <v>1558987.6021804251</v>
      </c>
      <c r="F658" s="6">
        <f>MAX(1,Calcs!AZ708)</f>
        <v>681993.78002892388</v>
      </c>
      <c r="G658" s="6">
        <f t="shared" si="172"/>
        <v>681993.78002892388</v>
      </c>
      <c r="H658" s="6">
        <f>MAX(1,Calcs!AP708)</f>
        <v>54.823566477996792</v>
      </c>
      <c r="I658" s="6">
        <f>MAX(1,Calcs!AO708)</f>
        <v>8128.2753558208515</v>
      </c>
      <c r="J658" s="6">
        <f t="shared" si="173"/>
        <v>8128.2753558208515</v>
      </c>
      <c r="K658" s="6">
        <f>MAX(1,Calcs!BE708)</f>
        <v>4485769.6666666651</v>
      </c>
      <c r="L658" s="6">
        <f>MAX(1,Calcs!BF708)</f>
        <v>3532320.6628830479</v>
      </c>
      <c r="M658" s="33">
        <f>Calcs!G708</f>
        <v>3.2</v>
      </c>
      <c r="N658" s="180">
        <f>Calcs!BI708</f>
        <v>0.32150733801450965</v>
      </c>
      <c r="O658" s="33">
        <f t="shared" si="179"/>
        <v>1.028823481646431</v>
      </c>
      <c r="P658" s="33"/>
      <c r="Q658" s="33"/>
      <c r="R658" s="33"/>
      <c r="S658" s="30">
        <f t="shared" si="188"/>
        <v>44454</v>
      </c>
      <c r="T658" s="215">
        <v>-1</v>
      </c>
      <c r="U658" s="215">
        <v>-1</v>
      </c>
      <c r="V658" s="97"/>
      <c r="W658" s="97"/>
      <c r="X658" s="6">
        <f t="shared" si="171"/>
        <v>0</v>
      </c>
      <c r="Y658" s="6"/>
      <c r="Z658" s="11">
        <f t="shared" si="184"/>
        <v>1</v>
      </c>
      <c r="AA658" s="11"/>
      <c r="AB658" s="11"/>
      <c r="AC658" s="11"/>
      <c r="AD658" s="11">
        <f t="shared" si="185"/>
        <v>1</v>
      </c>
      <c r="AE658" s="11">
        <f t="shared" si="180"/>
        <v>1</v>
      </c>
      <c r="AF658" s="11">
        <f t="shared" si="181"/>
        <v>1</v>
      </c>
      <c r="AG658" s="11">
        <f t="shared" si="174"/>
        <v>1</v>
      </c>
      <c r="AH658" s="11">
        <f t="shared" si="175"/>
        <v>1</v>
      </c>
      <c r="AI658" s="6">
        <f t="shared" si="176"/>
        <v>0</v>
      </c>
      <c r="AJ658" s="6">
        <f t="shared" si="182"/>
        <v>10000</v>
      </c>
      <c r="AK658" s="6">
        <f t="shared" si="177"/>
        <v>0</v>
      </c>
      <c r="AL658" s="6">
        <f t="shared" si="183"/>
        <v>250</v>
      </c>
      <c r="AM658" s="6">
        <f ca="1">IF($S658&lt;$AM$1-1,AN658,Calcs!$AZ$896)</f>
        <v>671819.4307497323</v>
      </c>
      <c r="AN658" s="6">
        <f t="shared" ca="1" si="170"/>
        <v>671819.4307497323</v>
      </c>
      <c r="AO658" s="6">
        <f ca="1">IF($S658&lt;$AM$1-1,AP658,Calcs!$AO$896)</f>
        <v>8877.7769610010855</v>
      </c>
      <c r="AP658" s="6">
        <f t="shared" ca="1" si="189"/>
        <v>8877.7769610010855</v>
      </c>
      <c r="AQ658" s="30">
        <f t="shared" si="178"/>
        <v>44454</v>
      </c>
      <c r="AR658" s="30">
        <f t="shared" si="187"/>
        <v>44454</v>
      </c>
      <c r="AS658" s="30">
        <f t="shared" ca="1" si="186"/>
        <v>44549</v>
      </c>
      <c r="AT658" s="30">
        <f t="shared" ca="1" si="169"/>
        <v>44549</v>
      </c>
    </row>
    <row r="659" spans="1:46">
      <c r="A659">
        <f>Calcs!A709</f>
        <v>686</v>
      </c>
      <c r="B659" s="30">
        <f>Calcs!B709</f>
        <v>44455</v>
      </c>
      <c r="C659" s="6">
        <f>MAX(1,Calcs!AM709)</f>
        <v>110804.82024437554</v>
      </c>
      <c r="D659" s="6">
        <f>MAX(1,Calcs!BA709)</f>
        <v>6412.9249127548783</v>
      </c>
      <c r="E659" s="6">
        <f>MAX(1,Calcs!BB709)</f>
        <v>1573999.7290728481</v>
      </c>
      <c r="F659" s="6">
        <f>MAX(1,Calcs!AZ709)</f>
        <v>688559.65625720075</v>
      </c>
      <c r="G659" s="6">
        <f t="shared" si="172"/>
        <v>688559.65625720075</v>
      </c>
      <c r="H659" s="6">
        <f>MAX(1,Calcs!AP709)</f>
        <v>55.457128755169315</v>
      </c>
      <c r="I659" s="6">
        <f>MAX(1,Calcs!AO709)</f>
        <v>8185.4163807672885</v>
      </c>
      <c r="J659" s="6">
        <f t="shared" si="173"/>
        <v>8185.4163807672885</v>
      </c>
      <c r="K659" s="6">
        <f>MAX(1,Calcs!BE709)</f>
        <v>4493640.0370370355</v>
      </c>
      <c r="L659" s="6">
        <f>MAX(1,Calcs!BF709)</f>
        <v>3537546.4935716498</v>
      </c>
      <c r="M659" s="33">
        <f>Calcs!G709</f>
        <v>3.2</v>
      </c>
      <c r="N659" s="180">
        <f>Calcs!BI709</f>
        <v>0.31880844763267713</v>
      </c>
      <c r="O659" s="33">
        <f t="shared" si="179"/>
        <v>1.0201870324245668</v>
      </c>
      <c r="P659" s="33"/>
      <c r="Q659" s="33"/>
      <c r="R659" s="33"/>
      <c r="S659" s="30">
        <f t="shared" si="188"/>
        <v>44455</v>
      </c>
      <c r="T659" s="215">
        <v>-1</v>
      </c>
      <c r="U659" s="215">
        <v>-1</v>
      </c>
      <c r="V659" s="97"/>
      <c r="W659" s="97"/>
      <c r="X659" s="6">
        <f t="shared" si="171"/>
        <v>0</v>
      </c>
      <c r="Y659" s="6"/>
      <c r="Z659" s="11">
        <f t="shared" si="184"/>
        <v>1</v>
      </c>
      <c r="AA659" s="11"/>
      <c r="AB659" s="11"/>
      <c r="AC659" s="11"/>
      <c r="AD659" s="11">
        <f t="shared" si="185"/>
        <v>1</v>
      </c>
      <c r="AE659" s="11">
        <f t="shared" si="180"/>
        <v>1</v>
      </c>
      <c r="AF659" s="11">
        <f t="shared" si="181"/>
        <v>1</v>
      </c>
      <c r="AG659" s="11">
        <f t="shared" si="174"/>
        <v>1</v>
      </c>
      <c r="AH659" s="11">
        <f t="shared" si="175"/>
        <v>1</v>
      </c>
      <c r="AI659" s="6">
        <f t="shared" si="176"/>
        <v>0</v>
      </c>
      <c r="AJ659" s="6">
        <f t="shared" si="182"/>
        <v>10000</v>
      </c>
      <c r="AK659" s="6">
        <f t="shared" si="177"/>
        <v>0</v>
      </c>
      <c r="AL659" s="6">
        <f t="shared" si="183"/>
        <v>250</v>
      </c>
      <c r="AM659" s="6">
        <f ca="1">IF($S659&lt;$AM$1-1,AN659,Calcs!$AZ$896)</f>
        <v>671819.4307497323</v>
      </c>
      <c r="AN659" s="6">
        <f t="shared" ca="1" si="170"/>
        <v>671819.4307497323</v>
      </c>
      <c r="AO659" s="6">
        <f ca="1">IF($S659&lt;$AM$1-1,AP659,Calcs!$AO$896)</f>
        <v>8877.7769610010855</v>
      </c>
      <c r="AP659" s="6">
        <f t="shared" ca="1" si="189"/>
        <v>8877.7769610010855</v>
      </c>
      <c r="AQ659" s="30">
        <f t="shared" si="178"/>
        <v>44455</v>
      </c>
      <c r="AR659" s="30">
        <f t="shared" si="187"/>
        <v>44455</v>
      </c>
      <c r="AS659" s="30">
        <f t="shared" ca="1" si="186"/>
        <v>44549</v>
      </c>
      <c r="AT659" s="30">
        <f t="shared" ca="1" si="169"/>
        <v>44549</v>
      </c>
    </row>
    <row r="660" spans="1:46">
      <c r="A660">
        <f>Calcs!A710</f>
        <v>687</v>
      </c>
      <c r="B660" s="30">
        <f>Calcs!B710</f>
        <v>44456</v>
      </c>
      <c r="C660" s="6">
        <f>MAX(1,Calcs!AM710)</f>
        <v>111264.32933662694</v>
      </c>
      <c r="D660" s="6">
        <f>MAX(1,Calcs!BA710)</f>
        <v>6465.9832228743808</v>
      </c>
      <c r="E660" s="6">
        <f>MAX(1,Calcs!BB710)</f>
        <v>1589009.5743440418</v>
      </c>
      <c r="F660" s="6">
        <f>MAX(1,Calcs!AZ710)</f>
        <v>695157.15513023175</v>
      </c>
      <c r="G660" s="6">
        <f t="shared" si="172"/>
        <v>695157.15513023175</v>
      </c>
      <c r="H660" s="6">
        <f>MAX(1,Calcs!AP710)</f>
        <v>56.035581997885075</v>
      </c>
      <c r="I660" s="6">
        <f>MAX(1,Calcs!AO710)</f>
        <v>8242.9597132847466</v>
      </c>
      <c r="J660" s="6">
        <f t="shared" si="173"/>
        <v>8242.9597132847466</v>
      </c>
      <c r="K660" s="6">
        <f>MAX(1,Calcs!BE710)</f>
        <v>4501510.4074074058</v>
      </c>
      <c r="L660" s="6">
        <f>MAX(1,Calcs!BF710)</f>
        <v>3542741.5700094723</v>
      </c>
      <c r="M660" s="33">
        <f>Calcs!G710</f>
        <v>3.2</v>
      </c>
      <c r="N660" s="180">
        <f>Calcs!BI710</f>
        <v>0.31611394268544618</v>
      </c>
      <c r="O660" s="33">
        <f t="shared" si="179"/>
        <v>1.0115646165934278</v>
      </c>
      <c r="P660" s="33"/>
      <c r="Q660" s="33"/>
      <c r="R660" s="33"/>
      <c r="S660" s="30">
        <f t="shared" si="188"/>
        <v>44456</v>
      </c>
      <c r="T660" s="215">
        <v>-1</v>
      </c>
      <c r="U660" s="215">
        <v>-1</v>
      </c>
      <c r="V660" s="97"/>
      <c r="W660" s="97"/>
      <c r="X660" s="6">
        <f t="shared" si="171"/>
        <v>0</v>
      </c>
      <c r="Y660" s="6"/>
      <c r="Z660" s="11">
        <f t="shared" si="184"/>
        <v>1</v>
      </c>
      <c r="AA660" s="11"/>
      <c r="AB660" s="11"/>
      <c r="AC660" s="11"/>
      <c r="AD660" s="11">
        <f t="shared" si="185"/>
        <v>1</v>
      </c>
      <c r="AE660" s="11">
        <f t="shared" si="180"/>
        <v>1</v>
      </c>
      <c r="AF660" s="11">
        <f t="shared" si="181"/>
        <v>1</v>
      </c>
      <c r="AG660" s="11">
        <f t="shared" si="174"/>
        <v>1</v>
      </c>
      <c r="AH660" s="11">
        <f t="shared" si="175"/>
        <v>1</v>
      </c>
      <c r="AI660" s="6">
        <f t="shared" si="176"/>
        <v>0</v>
      </c>
      <c r="AJ660" s="6">
        <f t="shared" si="182"/>
        <v>10000</v>
      </c>
      <c r="AK660" s="6">
        <f t="shared" si="177"/>
        <v>0</v>
      </c>
      <c r="AL660" s="6">
        <f t="shared" si="183"/>
        <v>250</v>
      </c>
      <c r="AM660" s="6">
        <f ca="1">IF($S660&lt;$AM$1-1,AN660,Calcs!$AZ$896)</f>
        <v>671819.4307497323</v>
      </c>
      <c r="AN660" s="6">
        <f t="shared" ca="1" si="170"/>
        <v>671819.4307497323</v>
      </c>
      <c r="AO660" s="6">
        <f ca="1">IF($S660&lt;$AM$1-1,AP660,Calcs!$AO$896)</f>
        <v>8877.7769610010855</v>
      </c>
      <c r="AP660" s="6">
        <f t="shared" ca="1" si="189"/>
        <v>8877.7769610010855</v>
      </c>
      <c r="AQ660" s="30">
        <f t="shared" si="178"/>
        <v>44456</v>
      </c>
      <c r="AR660" s="30">
        <f t="shared" si="187"/>
        <v>44456</v>
      </c>
      <c r="AS660" s="30">
        <f t="shared" ca="1" si="186"/>
        <v>44549</v>
      </c>
      <c r="AT660" s="30">
        <f t="shared" ca="1" si="169"/>
        <v>44549</v>
      </c>
    </row>
    <row r="661" spans="1:46">
      <c r="A661">
        <f>Calcs!A711</f>
        <v>688</v>
      </c>
      <c r="B661" s="30">
        <f>Calcs!B711</f>
        <v>44457</v>
      </c>
      <c r="C661" s="6">
        <f>MAX(1,Calcs!AM711)</f>
        <v>111594.57099620441</v>
      </c>
      <c r="D661" s="6">
        <f>MAX(1,Calcs!BA711)</f>
        <v>6512.0150046159815</v>
      </c>
      <c r="E661" s="6">
        <f>MAX(1,Calcs!BB711)</f>
        <v>1603998.8247122392</v>
      </c>
      <c r="F661" s="6">
        <f>MAX(1,Calcs!AZ711)</f>
        <v>701778.52693984949</v>
      </c>
      <c r="G661" s="6">
        <f t="shared" si="172"/>
        <v>701778.52693984949</v>
      </c>
      <c r="H661" s="6">
        <f>MAX(1,Calcs!AP711)</f>
        <v>56.555953089522781</v>
      </c>
      <c r="I661" s="6">
        <f>MAX(1,Calcs!AO711)</f>
        <v>8300.8403920921428</v>
      </c>
      <c r="J661" s="6">
        <f t="shared" si="173"/>
        <v>8300.8403920921428</v>
      </c>
      <c r="K661" s="6">
        <f>MAX(1,Calcs!BE711)</f>
        <v>4509380.7777777761</v>
      </c>
      <c r="L661" s="6">
        <f>MAX(1,Calcs!BF711)</f>
        <v>3547905.8228605525</v>
      </c>
      <c r="M661" s="33">
        <f>Calcs!G711</f>
        <v>3.2</v>
      </c>
      <c r="N661" s="180">
        <f>Calcs!BI711</f>
        <v>0.31342627385348676</v>
      </c>
      <c r="O661" s="33">
        <f t="shared" si="179"/>
        <v>1.0029640763311576</v>
      </c>
      <c r="P661" s="33"/>
      <c r="Q661" s="33"/>
      <c r="R661" s="33"/>
      <c r="S661" s="30">
        <f t="shared" si="188"/>
        <v>44457</v>
      </c>
      <c r="T661" s="215">
        <v>-1</v>
      </c>
      <c r="U661" s="215">
        <v>-1</v>
      </c>
      <c r="V661" s="97"/>
      <c r="W661" s="97"/>
      <c r="X661" s="6">
        <f t="shared" si="171"/>
        <v>0</v>
      </c>
      <c r="Y661" s="6"/>
      <c r="Z661" s="11">
        <f t="shared" si="184"/>
        <v>1</v>
      </c>
      <c r="AA661" s="11"/>
      <c r="AB661" s="11"/>
      <c r="AC661" s="11"/>
      <c r="AD661" s="11">
        <f t="shared" si="185"/>
        <v>1</v>
      </c>
      <c r="AE661" s="11">
        <f t="shared" si="180"/>
        <v>1</v>
      </c>
      <c r="AF661" s="11">
        <f t="shared" si="181"/>
        <v>1</v>
      </c>
      <c r="AG661" s="11">
        <f t="shared" si="174"/>
        <v>1</v>
      </c>
      <c r="AH661" s="11">
        <f t="shared" si="175"/>
        <v>1</v>
      </c>
      <c r="AI661" s="6">
        <f t="shared" si="176"/>
        <v>0</v>
      </c>
      <c r="AJ661" s="6">
        <f t="shared" si="182"/>
        <v>10000</v>
      </c>
      <c r="AK661" s="6">
        <f t="shared" si="177"/>
        <v>0</v>
      </c>
      <c r="AL661" s="6">
        <f t="shared" si="183"/>
        <v>250</v>
      </c>
      <c r="AM661" s="6">
        <f ca="1">IF($S661&lt;$AM$1-1,AN661,Calcs!$AZ$896)</f>
        <v>671819.4307497323</v>
      </c>
      <c r="AN661" s="6">
        <f t="shared" ca="1" si="170"/>
        <v>671819.4307497323</v>
      </c>
      <c r="AO661" s="6">
        <f ca="1">IF($S661&lt;$AM$1-1,AP661,Calcs!$AO$896)</f>
        <v>8877.7769610010855</v>
      </c>
      <c r="AP661" s="6">
        <f t="shared" ca="1" si="189"/>
        <v>8877.7769610010855</v>
      </c>
      <c r="AQ661" s="30">
        <f t="shared" si="178"/>
        <v>44457</v>
      </c>
      <c r="AR661" s="30">
        <f t="shared" si="187"/>
        <v>44457</v>
      </c>
      <c r="AS661" s="30">
        <f t="shared" ca="1" si="186"/>
        <v>44549</v>
      </c>
      <c r="AT661" s="30">
        <f t="shared" ca="1" si="169"/>
        <v>44549</v>
      </c>
    </row>
    <row r="662" spans="1:46">
      <c r="A662">
        <f>Calcs!A712</f>
        <v>689</v>
      </c>
      <c r="B662" s="30">
        <f>Calcs!B712</f>
        <v>44458</v>
      </c>
      <c r="C662" s="6">
        <f>MAX(1,Calcs!AM712)</f>
        <v>111768.09569870518</v>
      </c>
      <c r="D662" s="6">
        <f>MAX(1,Calcs!BA712)</f>
        <v>6550.7769413755741</v>
      </c>
      <c r="E662" s="6">
        <f>MAX(1,Calcs!BB712)</f>
        <v>1618923.98765654</v>
      </c>
      <c r="F662" s="6">
        <f>MAX(1,Calcs!AZ712)</f>
        <v>708415.92680364905</v>
      </c>
      <c r="G662" s="6">
        <f t="shared" si="172"/>
        <v>708415.92680364905</v>
      </c>
      <c r="H662" s="6">
        <f>MAX(1,Calcs!AP712)</f>
        <v>57.01589752031331</v>
      </c>
      <c r="I662" s="6">
        <f>MAX(1,Calcs!AO712)</f>
        <v>8358.9913221294719</v>
      </c>
      <c r="J662" s="6">
        <f t="shared" si="173"/>
        <v>8358.9913221294719</v>
      </c>
      <c r="K662" s="6">
        <f>MAX(1,Calcs!BE712)</f>
        <v>4517251.1481481465</v>
      </c>
      <c r="L662" s="6">
        <f>MAX(1,Calcs!BF712)</f>
        <v>3553039.267866503</v>
      </c>
      <c r="M662" s="33">
        <f>Calcs!G712</f>
        <v>3.2</v>
      </c>
      <c r="N662" s="180">
        <f>Calcs!BI712</f>
        <v>0.31075124152108924</v>
      </c>
      <c r="O662" s="33">
        <f t="shared" si="179"/>
        <v>0.99440397286748561</v>
      </c>
      <c r="P662" s="33"/>
      <c r="Q662" s="33"/>
      <c r="R662" s="33"/>
      <c r="S662" s="30">
        <f t="shared" si="188"/>
        <v>44458</v>
      </c>
      <c r="T662" s="215">
        <v>-1</v>
      </c>
      <c r="U662" s="215">
        <v>-1</v>
      </c>
      <c r="V662" s="97"/>
      <c r="W662" s="97"/>
      <c r="X662" s="6">
        <f t="shared" si="171"/>
        <v>0</v>
      </c>
      <c r="Y662" s="6"/>
      <c r="Z662" s="11">
        <f t="shared" si="184"/>
        <v>1</v>
      </c>
      <c r="AA662" s="11"/>
      <c r="AB662" s="11"/>
      <c r="AC662" s="11"/>
      <c r="AD662" s="11">
        <f t="shared" si="185"/>
        <v>1</v>
      </c>
      <c r="AE662" s="11">
        <f t="shared" si="180"/>
        <v>1</v>
      </c>
      <c r="AF662" s="11">
        <f t="shared" si="181"/>
        <v>1</v>
      </c>
      <c r="AG662" s="11">
        <f t="shared" si="174"/>
        <v>1</v>
      </c>
      <c r="AH662" s="11">
        <f t="shared" si="175"/>
        <v>1</v>
      </c>
      <c r="AI662" s="6">
        <f t="shared" si="176"/>
        <v>0</v>
      </c>
      <c r="AJ662" s="6">
        <f t="shared" si="182"/>
        <v>10000</v>
      </c>
      <c r="AK662" s="6">
        <f t="shared" si="177"/>
        <v>0</v>
      </c>
      <c r="AL662" s="6">
        <f t="shared" si="183"/>
        <v>250</v>
      </c>
      <c r="AM662" s="6">
        <f ca="1">IF($S662&lt;$AM$1-1,AN662,Calcs!$AZ$896)</f>
        <v>671819.4307497323</v>
      </c>
      <c r="AN662" s="6">
        <f t="shared" ca="1" si="170"/>
        <v>671819.4307497323</v>
      </c>
      <c r="AO662" s="6">
        <f ca="1">IF($S662&lt;$AM$1-1,AP662,Calcs!$AO$896)</f>
        <v>8877.7769610010855</v>
      </c>
      <c r="AP662" s="6">
        <f t="shared" ca="1" si="189"/>
        <v>8877.7769610010855</v>
      </c>
      <c r="AQ662" s="30">
        <f t="shared" si="178"/>
        <v>44458</v>
      </c>
      <c r="AR662" s="30">
        <f t="shared" si="187"/>
        <v>44458</v>
      </c>
      <c r="AS662" s="30">
        <f t="shared" ca="1" si="186"/>
        <v>44549</v>
      </c>
      <c r="AT662" s="30">
        <f t="shared" ca="1" si="169"/>
        <v>44549</v>
      </c>
    </row>
    <row r="663" spans="1:46">
      <c r="A663">
        <f>Calcs!A713</f>
        <v>690</v>
      </c>
      <c r="B663" s="30">
        <f>Calcs!B713</f>
        <v>44459</v>
      </c>
      <c r="C663" s="6">
        <f>MAX(1,Calcs!AM713)</f>
        <v>111877.87354310496</v>
      </c>
      <c r="D663" s="6">
        <f>MAX(1,Calcs!BA713)</f>
        <v>6582.0568853941013</v>
      </c>
      <c r="E663" s="6">
        <f>MAX(1,Calcs!BB713)</f>
        <v>1633861.3649334225</v>
      </c>
      <c r="F663" s="6">
        <f>MAX(1,Calcs!AZ713)</f>
        <v>715061.38590980612</v>
      </c>
      <c r="G663" s="6">
        <f t="shared" si="172"/>
        <v>715061.38590980612</v>
      </c>
      <c r="H663" s="6">
        <f>MAX(1,Calcs!AP713)</f>
        <v>57.413654661419969</v>
      </c>
      <c r="I663" s="6">
        <f>MAX(1,Calcs!AO713)</f>
        <v>8417.3439999742386</v>
      </c>
      <c r="J663" s="6">
        <f t="shared" si="173"/>
        <v>8417.3439999742386</v>
      </c>
      <c r="K663" s="6">
        <f>MAX(1,Calcs!BE713)</f>
        <v>4525121.5185185168</v>
      </c>
      <c r="L663" s="6">
        <f>MAX(1,Calcs!BF713)</f>
        <v>3558141.7379691112</v>
      </c>
      <c r="M663" s="33">
        <f>Calcs!G713</f>
        <v>3.2</v>
      </c>
      <c r="N663" s="180">
        <f>Calcs!BI713</f>
        <v>0.3080786801770094</v>
      </c>
      <c r="O663" s="33">
        <f t="shared" si="179"/>
        <v>0.98585177656643008</v>
      </c>
      <c r="P663" s="33"/>
      <c r="Q663" s="33"/>
      <c r="R663" s="33"/>
      <c r="S663" s="30">
        <f t="shared" si="188"/>
        <v>44459</v>
      </c>
      <c r="T663" s="215">
        <v>-1</v>
      </c>
      <c r="U663" s="215">
        <v>-1</v>
      </c>
      <c r="V663" s="97"/>
      <c r="W663" s="97"/>
      <c r="X663" s="6">
        <f t="shared" si="171"/>
        <v>0</v>
      </c>
      <c r="Y663" s="6"/>
      <c r="Z663" s="11">
        <f t="shared" si="184"/>
        <v>1</v>
      </c>
      <c r="AA663" s="11"/>
      <c r="AB663" s="11"/>
      <c r="AC663" s="11"/>
      <c r="AD663" s="11">
        <f t="shared" si="185"/>
        <v>1</v>
      </c>
      <c r="AE663" s="11">
        <f t="shared" si="180"/>
        <v>1</v>
      </c>
      <c r="AF663" s="11">
        <f t="shared" si="181"/>
        <v>1</v>
      </c>
      <c r="AG663" s="11">
        <f t="shared" si="174"/>
        <v>1</v>
      </c>
      <c r="AH663" s="11">
        <f t="shared" si="175"/>
        <v>1</v>
      </c>
      <c r="AI663" s="6">
        <f t="shared" si="176"/>
        <v>0</v>
      </c>
      <c r="AJ663" s="6">
        <f t="shared" si="182"/>
        <v>10000</v>
      </c>
      <c r="AK663" s="6">
        <f t="shared" si="177"/>
        <v>0</v>
      </c>
      <c r="AL663" s="6">
        <f t="shared" si="183"/>
        <v>250</v>
      </c>
      <c r="AM663" s="6">
        <f ca="1">IF($S663&lt;$AM$1-1,AN663,Calcs!$AZ$896)</f>
        <v>671819.4307497323</v>
      </c>
      <c r="AN663" s="6">
        <f t="shared" ca="1" si="170"/>
        <v>671819.4307497323</v>
      </c>
      <c r="AO663" s="6">
        <f ca="1">IF($S663&lt;$AM$1-1,AP663,Calcs!$AO$896)</f>
        <v>8877.7769610010855</v>
      </c>
      <c r="AP663" s="6">
        <f t="shared" ca="1" si="189"/>
        <v>8877.7769610010855</v>
      </c>
      <c r="AQ663" s="30">
        <f t="shared" si="178"/>
        <v>44459</v>
      </c>
      <c r="AR663" s="30">
        <f t="shared" si="187"/>
        <v>44459</v>
      </c>
      <c r="AS663" s="30">
        <f t="shared" ca="1" si="186"/>
        <v>44549</v>
      </c>
      <c r="AT663" s="30">
        <f t="shared" ca="1" si="169"/>
        <v>44549</v>
      </c>
    </row>
    <row r="664" spans="1:46">
      <c r="A664">
        <f>Calcs!A714</f>
        <v>691</v>
      </c>
      <c r="B664" s="30">
        <f>Calcs!B714</f>
        <v>44460</v>
      </c>
      <c r="C664" s="6">
        <f>MAX(1,Calcs!AM714)</f>
        <v>111812.45480494916</v>
      </c>
      <c r="D664" s="6">
        <f>MAX(1,Calcs!BA714)</f>
        <v>6605.6770466734552</v>
      </c>
      <c r="E664" s="6">
        <f>MAX(1,Calcs!BB714)</f>
        <v>1648681.9780874948</v>
      </c>
      <c r="F664" s="6">
        <f>MAX(1,Calcs!AZ714)</f>
        <v>721706.85013645422</v>
      </c>
      <c r="G664" s="6">
        <f t="shared" si="172"/>
        <v>721706.85013645422</v>
      </c>
      <c r="H664" s="6">
        <f>MAX(1,Calcs!AP714)</f>
        <v>57.747118286041896</v>
      </c>
      <c r="I664" s="6">
        <f>MAX(1,Calcs!AO714)</f>
        <v>8475.8291478686715</v>
      </c>
      <c r="J664" s="6">
        <f t="shared" si="173"/>
        <v>8475.8291478686715</v>
      </c>
      <c r="K664" s="6">
        <f>MAX(1,Calcs!BE714)</f>
        <v>4532991.8888888871</v>
      </c>
      <c r="L664" s="6">
        <f>MAX(1,Calcs!BF714)</f>
        <v>3563213.3483923259</v>
      </c>
      <c r="M664" s="33">
        <f>Calcs!G714</f>
        <v>3.2</v>
      </c>
      <c r="N664" s="180">
        <f>Calcs!BI714</f>
        <v>0.30542578804226334</v>
      </c>
      <c r="O664" s="33">
        <f t="shared" si="179"/>
        <v>0.97736252173524274</v>
      </c>
      <c r="P664" s="33"/>
      <c r="Q664" s="33"/>
      <c r="R664" s="33"/>
      <c r="S664" s="30">
        <f t="shared" si="188"/>
        <v>44460</v>
      </c>
      <c r="T664" s="215">
        <v>-1</v>
      </c>
      <c r="U664" s="215">
        <v>-1</v>
      </c>
      <c r="V664" s="97"/>
      <c r="W664" s="97"/>
      <c r="X664" s="6">
        <f t="shared" si="171"/>
        <v>0</v>
      </c>
      <c r="Y664" s="6"/>
      <c r="Z664" s="11">
        <f t="shared" si="184"/>
        <v>1</v>
      </c>
      <c r="AA664" s="11"/>
      <c r="AB664" s="11"/>
      <c r="AC664" s="11"/>
      <c r="AD664" s="11">
        <f t="shared" si="185"/>
        <v>1</v>
      </c>
      <c r="AE664" s="11">
        <f t="shared" si="180"/>
        <v>1</v>
      </c>
      <c r="AF664" s="11">
        <f t="shared" si="181"/>
        <v>1</v>
      </c>
      <c r="AG664" s="11">
        <f t="shared" si="174"/>
        <v>1</v>
      </c>
      <c r="AH664" s="11">
        <f t="shared" si="175"/>
        <v>1</v>
      </c>
      <c r="AI664" s="6">
        <f t="shared" si="176"/>
        <v>0</v>
      </c>
      <c r="AJ664" s="6">
        <f t="shared" si="182"/>
        <v>10000</v>
      </c>
      <c r="AK664" s="6">
        <f t="shared" si="177"/>
        <v>0</v>
      </c>
      <c r="AL664" s="6">
        <f t="shared" si="183"/>
        <v>250</v>
      </c>
      <c r="AM664" s="6">
        <f ca="1">IF($S664&lt;$AM$1-1,AN664,Calcs!$AZ$896)</f>
        <v>671819.4307497323</v>
      </c>
      <c r="AN664" s="6">
        <f t="shared" ca="1" si="170"/>
        <v>671819.4307497323</v>
      </c>
      <c r="AO664" s="6">
        <f ca="1">IF($S664&lt;$AM$1-1,AP664,Calcs!$AO$896)</f>
        <v>8877.7769610010855</v>
      </c>
      <c r="AP664" s="6">
        <f t="shared" ca="1" si="189"/>
        <v>8877.7769610010855</v>
      </c>
      <c r="AQ664" s="30">
        <f t="shared" si="178"/>
        <v>44460</v>
      </c>
      <c r="AR664" s="30">
        <f t="shared" si="187"/>
        <v>44460</v>
      </c>
      <c r="AS664" s="30">
        <f t="shared" ca="1" si="186"/>
        <v>44549</v>
      </c>
      <c r="AT664" s="30">
        <f t="shared" ca="1" si="169"/>
        <v>44549</v>
      </c>
    </row>
    <row r="665" spans="1:46">
      <c r="A665">
        <f>Calcs!A715</f>
        <v>692</v>
      </c>
      <c r="B665" s="30">
        <f>Calcs!B715</f>
        <v>44461</v>
      </c>
      <c r="C665" s="6">
        <f>MAX(1,Calcs!AM715)</f>
        <v>111613.37301688468</v>
      </c>
      <c r="D665" s="6">
        <f>MAX(1,Calcs!BA715)</f>
        <v>6621.4915241258323</v>
      </c>
      <c r="E665" s="6">
        <f>MAX(1,Calcs!BB715)</f>
        <v>1663409.9465873654</v>
      </c>
      <c r="F665" s="6">
        <f>MAX(1,Calcs!AZ715)</f>
        <v>728344.2206978047</v>
      </c>
      <c r="G665" s="6">
        <f t="shared" si="172"/>
        <v>728344.2206978047</v>
      </c>
      <c r="H665" s="6">
        <f>MAX(1,Calcs!AP715)</f>
        <v>58.014440989752721</v>
      </c>
      <c r="I665" s="6">
        <f>MAX(1,Calcs!AO715)</f>
        <v>8534.3764427491205</v>
      </c>
      <c r="J665" s="6">
        <f t="shared" si="173"/>
        <v>8534.3764427491205</v>
      </c>
      <c r="K665" s="6">
        <f>MAX(1,Calcs!BE715)</f>
        <v>4540862.2592592575</v>
      </c>
      <c r="L665" s="6">
        <f>MAX(1,Calcs!BF715)</f>
        <v>3568254.160390168</v>
      </c>
      <c r="M665" s="33">
        <f>Calcs!G715</f>
        <v>3.2</v>
      </c>
      <c r="N665" s="180">
        <f>Calcs!BI715</f>
        <v>0.30278933482516146</v>
      </c>
      <c r="O665" s="33">
        <f t="shared" si="179"/>
        <v>0.96892587144051667</v>
      </c>
      <c r="P665" s="33"/>
      <c r="Q665" s="33"/>
      <c r="R665" s="33"/>
      <c r="S665" s="30">
        <f t="shared" si="188"/>
        <v>44461</v>
      </c>
      <c r="T665" s="215">
        <v>-1</v>
      </c>
      <c r="U665" s="215">
        <v>-1</v>
      </c>
      <c r="V665" s="97"/>
      <c r="W665" s="97"/>
      <c r="X665" s="6">
        <f t="shared" si="171"/>
        <v>0</v>
      </c>
      <c r="Y665" s="6"/>
      <c r="Z665" s="11">
        <f t="shared" si="184"/>
        <v>1</v>
      </c>
      <c r="AA665" s="11"/>
      <c r="AB665" s="11"/>
      <c r="AC665" s="11"/>
      <c r="AD665" s="11">
        <f t="shared" si="185"/>
        <v>1</v>
      </c>
      <c r="AE665" s="11">
        <f t="shared" si="180"/>
        <v>1</v>
      </c>
      <c r="AF665" s="11">
        <f t="shared" si="181"/>
        <v>1</v>
      </c>
      <c r="AG665" s="11">
        <f t="shared" si="174"/>
        <v>1</v>
      </c>
      <c r="AH665" s="11">
        <f t="shared" si="175"/>
        <v>1</v>
      </c>
      <c r="AI665" s="6">
        <f t="shared" si="176"/>
        <v>0</v>
      </c>
      <c r="AJ665" s="6">
        <f t="shared" si="182"/>
        <v>10000</v>
      </c>
      <c r="AK665" s="6">
        <f t="shared" si="177"/>
        <v>0</v>
      </c>
      <c r="AL665" s="6">
        <f t="shared" si="183"/>
        <v>250</v>
      </c>
      <c r="AM665" s="6">
        <f ca="1">IF($S665&lt;$AM$1-1,AN665,Calcs!$AZ$896)</f>
        <v>671819.4307497323</v>
      </c>
      <c r="AN665" s="6">
        <f t="shared" ca="1" si="170"/>
        <v>671819.4307497323</v>
      </c>
      <c r="AO665" s="6">
        <f ca="1">IF($S665&lt;$AM$1-1,AP665,Calcs!$AO$896)</f>
        <v>8877.7769610010855</v>
      </c>
      <c r="AP665" s="6">
        <f t="shared" ca="1" si="189"/>
        <v>8877.7769610010855</v>
      </c>
      <c r="AQ665" s="30">
        <f t="shared" si="178"/>
        <v>44461</v>
      </c>
      <c r="AR665" s="30">
        <f t="shared" si="187"/>
        <v>44461</v>
      </c>
      <c r="AS665" s="30">
        <f t="shared" ca="1" si="186"/>
        <v>44549</v>
      </c>
      <c r="AT665" s="30">
        <f t="shared" ref="AT665:AT728" ca="1" si="190">AS665</f>
        <v>44549</v>
      </c>
    </row>
    <row r="666" spans="1:46">
      <c r="A666">
        <f>Calcs!A716</f>
        <v>693</v>
      </c>
      <c r="B666" s="30">
        <f>Calcs!B716</f>
        <v>44462</v>
      </c>
      <c r="C666" s="6">
        <f>MAX(1,Calcs!AM716)</f>
        <v>111280.90728314141</v>
      </c>
      <c r="D666" s="6">
        <f>MAX(1,Calcs!BA716)</f>
        <v>6627.8659306521458</v>
      </c>
      <c r="E666" s="6">
        <f>MAX(1,Calcs!BB716)</f>
        <v>1678027.8505250856</v>
      </c>
      <c r="F666" s="6">
        <f>MAX(1,Calcs!AZ716)</f>
        <v>734954.71777176578</v>
      </c>
      <c r="G666" s="6">
        <f t="shared" si="172"/>
        <v>734954.71777176578</v>
      </c>
      <c r="H666" s="6">
        <f>MAX(1,Calcs!AP716)</f>
        <v>58.214065505640974</v>
      </c>
      <c r="I666" s="6">
        <f>MAX(1,Calcs!AO716)</f>
        <v>8592.9148393067753</v>
      </c>
      <c r="J666" s="6">
        <f t="shared" si="173"/>
        <v>8592.9148393067753</v>
      </c>
      <c r="K666" s="6">
        <f>MAX(1,Calcs!BE716)</f>
        <v>4548732.6296296278</v>
      </c>
      <c r="L666" s="6">
        <f>MAX(1,Calcs!BF716)</f>
        <v>3573264.2681076755</v>
      </c>
      <c r="M666" s="33">
        <f>Calcs!G716</f>
        <v>3.2</v>
      </c>
      <c r="N666" s="180">
        <f>Calcs!BI716</f>
        <v>0.30017163075032649</v>
      </c>
      <c r="O666" s="33">
        <f t="shared" si="179"/>
        <v>0.96054921840104479</v>
      </c>
      <c r="P666" s="33"/>
      <c r="Q666" s="33"/>
      <c r="R666" s="33"/>
      <c r="S666" s="30">
        <f t="shared" si="188"/>
        <v>44462</v>
      </c>
      <c r="T666" s="215">
        <v>-1</v>
      </c>
      <c r="U666" s="215">
        <v>-1</v>
      </c>
      <c r="V666" s="97"/>
      <c r="W666" s="97"/>
      <c r="X666" s="6">
        <f t="shared" si="171"/>
        <v>0</v>
      </c>
      <c r="Y666" s="6"/>
      <c r="Z666" s="11">
        <f t="shared" si="184"/>
        <v>1</v>
      </c>
      <c r="AA666" s="11"/>
      <c r="AB666" s="11"/>
      <c r="AC666" s="11"/>
      <c r="AD666" s="11">
        <f t="shared" si="185"/>
        <v>1</v>
      </c>
      <c r="AE666" s="11">
        <f t="shared" si="180"/>
        <v>1</v>
      </c>
      <c r="AF666" s="11">
        <f t="shared" si="181"/>
        <v>1</v>
      </c>
      <c r="AG666" s="11">
        <f t="shared" si="174"/>
        <v>1</v>
      </c>
      <c r="AH666" s="11">
        <f t="shared" si="175"/>
        <v>1</v>
      </c>
      <c r="AI666" s="6">
        <f t="shared" si="176"/>
        <v>0</v>
      </c>
      <c r="AJ666" s="6">
        <f t="shared" si="182"/>
        <v>10000</v>
      </c>
      <c r="AK666" s="6">
        <f t="shared" si="177"/>
        <v>0</v>
      </c>
      <c r="AL666" s="6">
        <f t="shared" si="183"/>
        <v>250</v>
      </c>
      <c r="AM666" s="6">
        <f ca="1">IF($S666&lt;$AM$1-1,AN666,Calcs!$AZ$896)</f>
        <v>671819.4307497323</v>
      </c>
      <c r="AN666" s="6">
        <f t="shared" ca="1" si="170"/>
        <v>671819.4307497323</v>
      </c>
      <c r="AO666" s="6">
        <f ca="1">IF($S666&lt;$AM$1-1,AP666,Calcs!$AO$896)</f>
        <v>8877.7769610010855</v>
      </c>
      <c r="AP666" s="6">
        <f t="shared" ca="1" si="189"/>
        <v>8877.7769610010855</v>
      </c>
      <c r="AQ666" s="30">
        <f t="shared" si="178"/>
        <v>44462</v>
      </c>
      <c r="AR666" s="30">
        <f t="shared" si="187"/>
        <v>44462</v>
      </c>
      <c r="AS666" s="30">
        <f t="shared" ca="1" si="186"/>
        <v>44549</v>
      </c>
      <c r="AT666" s="30">
        <f t="shared" ca="1" si="190"/>
        <v>44549</v>
      </c>
    </row>
    <row r="667" spans="1:46">
      <c r="A667">
        <f>Calcs!A717</f>
        <v>694</v>
      </c>
      <c r="B667" s="30">
        <f>Calcs!B717</f>
        <v>44463</v>
      </c>
      <c r="C667" s="6">
        <f>MAX(1,Calcs!AM717)</f>
        <v>110815.96187100414</v>
      </c>
      <c r="D667" s="6">
        <f>MAX(1,Calcs!BA717)</f>
        <v>6630.4565282900921</v>
      </c>
      <c r="E667" s="6">
        <f>MAX(1,Calcs!BB717)</f>
        <v>1692518.6838325828</v>
      </c>
      <c r="F667" s="6">
        <f>MAX(1,Calcs!AZ717)</f>
        <v>741570.3508282624</v>
      </c>
      <c r="G667" s="6">
        <f t="shared" si="172"/>
        <v>741570.3508282624</v>
      </c>
      <c r="H667" s="6">
        <f>MAX(1,Calcs!AP717)</f>
        <v>58.344743208285635</v>
      </c>
      <c r="I667" s="6">
        <f>MAX(1,Calcs!AO717)</f>
        <v>8651.372915742746</v>
      </c>
      <c r="J667" s="6">
        <f t="shared" si="173"/>
        <v>8651.372915742746</v>
      </c>
      <c r="K667" s="6">
        <f>MAX(1,Calcs!BE717)</f>
        <v>4556602.9999999981</v>
      </c>
      <c r="L667" s="6">
        <f>MAX(1,Calcs!BF717)</f>
        <v>3578243.7976232329</v>
      </c>
      <c r="M667" s="33">
        <f>Calcs!G717</f>
        <v>3.2</v>
      </c>
      <c r="N667" s="180">
        <f>Calcs!BI717</f>
        <v>0.29757492669405144</v>
      </c>
      <c r="O667" s="33">
        <f t="shared" si="179"/>
        <v>0.95223976542096467</v>
      </c>
      <c r="P667" s="33"/>
      <c r="Q667" s="33"/>
      <c r="R667" s="33"/>
      <c r="S667" s="30">
        <f t="shared" si="188"/>
        <v>44463</v>
      </c>
      <c r="T667" s="215">
        <v>-1</v>
      </c>
      <c r="U667" s="215">
        <v>-1</v>
      </c>
      <c r="V667" s="97"/>
      <c r="W667" s="97"/>
      <c r="X667" s="6">
        <f t="shared" si="171"/>
        <v>0</v>
      </c>
      <c r="Y667" s="6"/>
      <c r="Z667" s="11">
        <f t="shared" si="184"/>
        <v>1</v>
      </c>
      <c r="AA667" s="11"/>
      <c r="AB667" s="11"/>
      <c r="AC667" s="11"/>
      <c r="AD667" s="11">
        <f t="shared" si="185"/>
        <v>1</v>
      </c>
      <c r="AE667" s="11">
        <f t="shared" si="180"/>
        <v>1</v>
      </c>
      <c r="AF667" s="11">
        <f t="shared" si="181"/>
        <v>1</v>
      </c>
      <c r="AG667" s="11">
        <f t="shared" si="174"/>
        <v>1</v>
      </c>
      <c r="AH667" s="11">
        <f t="shared" si="175"/>
        <v>1</v>
      </c>
      <c r="AI667" s="6">
        <f t="shared" si="176"/>
        <v>0</v>
      </c>
      <c r="AJ667" s="6">
        <f t="shared" si="182"/>
        <v>10000</v>
      </c>
      <c r="AK667" s="6">
        <f t="shared" si="177"/>
        <v>0</v>
      </c>
      <c r="AL667" s="6">
        <f t="shared" si="183"/>
        <v>250</v>
      </c>
      <c r="AM667" s="6">
        <f ca="1">IF($S667&lt;$AM$1-1,AN667,Calcs!$AZ$896)</f>
        <v>671819.4307497323</v>
      </c>
      <c r="AN667" s="6">
        <f t="shared" ca="1" si="170"/>
        <v>671819.4307497323</v>
      </c>
      <c r="AO667" s="6">
        <f ca="1">IF($S667&lt;$AM$1-1,AP667,Calcs!$AO$896)</f>
        <v>8877.7769610010855</v>
      </c>
      <c r="AP667" s="6">
        <f t="shared" ca="1" si="189"/>
        <v>8877.7769610010855</v>
      </c>
      <c r="AQ667" s="30">
        <f t="shared" si="178"/>
        <v>44463</v>
      </c>
      <c r="AR667" s="30">
        <f t="shared" si="187"/>
        <v>44463</v>
      </c>
      <c r="AS667" s="30">
        <f t="shared" ca="1" si="186"/>
        <v>44549</v>
      </c>
      <c r="AT667" s="30">
        <f t="shared" ca="1" si="190"/>
        <v>44549</v>
      </c>
    </row>
    <row r="668" spans="1:46">
      <c r="A668">
        <f>Calcs!A718</f>
        <v>695</v>
      </c>
      <c r="B668" s="30">
        <f>Calcs!B718</f>
        <v>44464</v>
      </c>
      <c r="C668" s="6">
        <f>MAX(1,Calcs!AM718)</f>
        <v>110220.15876718005</v>
      </c>
      <c r="D668" s="6">
        <f>MAX(1,Calcs!BA718)</f>
        <v>6622.5088246659479</v>
      </c>
      <c r="E668" s="6">
        <f>MAX(1,Calcs!BB718)</f>
        <v>1706865.9331073125</v>
      </c>
      <c r="F668" s="6">
        <f>MAX(1,Calcs!AZ718)</f>
        <v>748136.08871251112</v>
      </c>
      <c r="G668" s="6">
        <f t="shared" si="172"/>
        <v>748136.08871251112</v>
      </c>
      <c r="H668" s="6">
        <f>MAX(1,Calcs!AP718)</f>
        <v>58.391522733339507</v>
      </c>
      <c r="I668" s="6">
        <f>MAX(1,Calcs!AO718)</f>
        <v>8709.5810512255193</v>
      </c>
      <c r="J668" s="6">
        <f t="shared" si="173"/>
        <v>8709.5810512255193</v>
      </c>
      <c r="K668" s="6">
        <f>MAX(1,Calcs!BE718)</f>
        <v>4564473.3703703685</v>
      </c>
      <c r="L668" s="6">
        <f>MAX(1,Calcs!BF718)</f>
        <v>3583192.9079281935</v>
      </c>
      <c r="M668" s="33">
        <f>Calcs!G718</f>
        <v>3.2</v>
      </c>
      <c r="N668" s="180">
        <f>Calcs!BI718</f>
        <v>0.29500139967535849</v>
      </c>
      <c r="O668" s="33">
        <f t="shared" si="179"/>
        <v>0.94400447896114725</v>
      </c>
      <c r="P668" s="33"/>
      <c r="Q668" s="33"/>
      <c r="R668" s="33"/>
      <c r="S668" s="30">
        <f t="shared" si="188"/>
        <v>44464</v>
      </c>
      <c r="T668" s="215">
        <v>-1</v>
      </c>
      <c r="U668" s="215">
        <v>-1</v>
      </c>
      <c r="V668" s="97"/>
      <c r="W668" s="97"/>
      <c r="X668" s="6">
        <f t="shared" si="171"/>
        <v>0</v>
      </c>
      <c r="Y668" s="6"/>
      <c r="Z668" s="11">
        <f t="shared" si="184"/>
        <v>1</v>
      </c>
      <c r="AA668" s="11"/>
      <c r="AB668" s="11"/>
      <c r="AC668" s="11"/>
      <c r="AD668" s="11">
        <f t="shared" si="185"/>
        <v>1</v>
      </c>
      <c r="AE668" s="11">
        <f t="shared" si="180"/>
        <v>1</v>
      </c>
      <c r="AF668" s="11">
        <f t="shared" si="181"/>
        <v>1</v>
      </c>
      <c r="AG668" s="11">
        <f t="shared" si="174"/>
        <v>1</v>
      </c>
      <c r="AH668" s="11">
        <f t="shared" si="175"/>
        <v>1</v>
      </c>
      <c r="AI668" s="6">
        <f t="shared" si="176"/>
        <v>0</v>
      </c>
      <c r="AJ668" s="6">
        <f t="shared" si="182"/>
        <v>10000</v>
      </c>
      <c r="AK668" s="6">
        <f t="shared" si="177"/>
        <v>0</v>
      </c>
      <c r="AL668" s="6">
        <f t="shared" si="183"/>
        <v>250</v>
      </c>
      <c r="AM668" s="6">
        <f ca="1">IF($S668&lt;$AM$1-1,AN668,Calcs!$AZ$896)</f>
        <v>671819.4307497323</v>
      </c>
      <c r="AN668" s="6">
        <f t="shared" ref="AN668:AN731" ca="1" si="191">AM668</f>
        <v>671819.4307497323</v>
      </c>
      <c r="AO668" s="6">
        <f ca="1">IF($S668&lt;$AM$1-1,AP668,Calcs!$AO$896)</f>
        <v>8877.7769610010855</v>
      </c>
      <c r="AP668" s="6">
        <f t="shared" ca="1" si="189"/>
        <v>8877.7769610010855</v>
      </c>
      <c r="AQ668" s="30">
        <f t="shared" si="178"/>
        <v>44464</v>
      </c>
      <c r="AR668" s="30">
        <f t="shared" si="187"/>
        <v>44464</v>
      </c>
      <c r="AS668" s="30">
        <f t="shared" ca="1" si="186"/>
        <v>44549</v>
      </c>
      <c r="AT668" s="30">
        <f t="shared" ca="1" si="190"/>
        <v>44549</v>
      </c>
    </row>
    <row r="669" spans="1:46">
      <c r="A669">
        <f>Calcs!A719</f>
        <v>696</v>
      </c>
      <c r="B669" s="30">
        <f>Calcs!B719</f>
        <v>44465</v>
      </c>
      <c r="C669" s="6">
        <f>MAX(1,Calcs!AM719)</f>
        <v>109519.54847143179</v>
      </c>
      <c r="D669" s="6">
        <f>MAX(1,Calcs!BA719)</f>
        <v>6606.4876594514353</v>
      </c>
      <c r="E669" s="6">
        <f>MAX(1,Calcs!BB719)</f>
        <v>1721053.7849402654</v>
      </c>
      <c r="F669" s="6">
        <f>MAX(1,Calcs!AZ719)</f>
        <v>754661.3404198091</v>
      </c>
      <c r="G669" s="6">
        <f t="shared" si="172"/>
        <v>754661.3404198091</v>
      </c>
      <c r="H669" s="6">
        <f>MAX(1,Calcs!AP719)</f>
        <v>58.406500067984133</v>
      </c>
      <c r="I669" s="6">
        <f>MAX(1,Calcs!AO719)</f>
        <v>8767.8368226053608</v>
      </c>
      <c r="J669" s="6">
        <f t="shared" si="173"/>
        <v>8767.8368226053608</v>
      </c>
      <c r="K669" s="6">
        <f>MAX(1,Calcs!BE719)</f>
        <v>4572343.7407407388</v>
      </c>
      <c r="L669" s="6">
        <f>MAX(1,Calcs!BF719)</f>
        <v>3588111.7803607001</v>
      </c>
      <c r="M669" s="33">
        <f>Calcs!G719</f>
        <v>3.2</v>
      </c>
      <c r="N669" s="180">
        <f>Calcs!BI719</f>
        <v>0.29245314882482465</v>
      </c>
      <c r="O669" s="33">
        <f t="shared" si="179"/>
        <v>0.93585007623943894</v>
      </c>
      <c r="P669" s="33"/>
      <c r="Q669" s="33"/>
      <c r="R669" s="33"/>
      <c r="S669" s="30">
        <f t="shared" si="188"/>
        <v>44465</v>
      </c>
      <c r="T669" s="215">
        <v>-1</v>
      </c>
      <c r="U669" s="215">
        <v>-1</v>
      </c>
      <c r="V669" s="97"/>
      <c r="W669" s="97"/>
      <c r="X669" s="6">
        <f t="shared" ref="X669:X732" si="192">MAX(0,(V669-V668)/2)</f>
        <v>0</v>
      </c>
      <c r="Y669" s="6"/>
      <c r="Z669" s="11">
        <f t="shared" si="184"/>
        <v>1</v>
      </c>
      <c r="AA669" s="11"/>
      <c r="AB669" s="11"/>
      <c r="AC669" s="11"/>
      <c r="AD669" s="11">
        <f t="shared" si="185"/>
        <v>1</v>
      </c>
      <c r="AE669" s="11">
        <f t="shared" si="180"/>
        <v>1</v>
      </c>
      <c r="AF669" s="11">
        <f t="shared" si="181"/>
        <v>1</v>
      </c>
      <c r="AG669" s="11">
        <f t="shared" si="174"/>
        <v>1</v>
      </c>
      <c r="AH669" s="11">
        <f t="shared" si="175"/>
        <v>1</v>
      </c>
      <c r="AI669" s="6">
        <f t="shared" si="176"/>
        <v>0</v>
      </c>
      <c r="AJ669" s="6">
        <f t="shared" si="182"/>
        <v>10000</v>
      </c>
      <c r="AK669" s="6">
        <f t="shared" si="177"/>
        <v>0</v>
      </c>
      <c r="AL669" s="6">
        <f t="shared" si="183"/>
        <v>250</v>
      </c>
      <c r="AM669" s="6">
        <f ca="1">IF($S669&lt;$AM$1-1,AN669,Calcs!$AZ$896)</f>
        <v>671819.4307497323</v>
      </c>
      <c r="AN669" s="6">
        <f t="shared" ca="1" si="191"/>
        <v>671819.4307497323</v>
      </c>
      <c r="AO669" s="6">
        <f ca="1">IF($S669&lt;$AM$1-1,AP669,Calcs!$AO$896)</f>
        <v>8877.7769610010855</v>
      </c>
      <c r="AP669" s="6">
        <f t="shared" ca="1" si="189"/>
        <v>8877.7769610010855</v>
      </c>
      <c r="AQ669" s="30">
        <f t="shared" si="178"/>
        <v>44465</v>
      </c>
      <c r="AR669" s="30">
        <f t="shared" si="187"/>
        <v>44465</v>
      </c>
      <c r="AS669" s="30">
        <f t="shared" ca="1" si="186"/>
        <v>44549</v>
      </c>
      <c r="AT669" s="30">
        <f t="shared" ca="1" si="190"/>
        <v>44549</v>
      </c>
    </row>
    <row r="670" spans="1:46">
      <c r="A670">
        <f>Calcs!A720</f>
        <v>697</v>
      </c>
      <c r="B670" s="30">
        <f>Calcs!B720</f>
        <v>44466</v>
      </c>
      <c r="C670" s="6">
        <f>MAX(1,Calcs!AM720)</f>
        <v>108629.51829269488</v>
      </c>
      <c r="D670" s="6">
        <f>MAX(1,Calcs!BA720)</f>
        <v>6582.6812103431103</v>
      </c>
      <c r="E670" s="6">
        <f>MAX(1,Calcs!BB720)</f>
        <v>1735069.9041634281</v>
      </c>
      <c r="F670" s="6">
        <f>MAX(1,Calcs!AZ720)</f>
        <v>761140.1543822079</v>
      </c>
      <c r="G670" s="6">
        <f t="shared" si="172"/>
        <v>761140.1543822079</v>
      </c>
      <c r="H670" s="6">
        <f>MAX(1,Calcs!AP720)</f>
        <v>58.327601990286247</v>
      </c>
      <c r="I670" s="6">
        <f>MAX(1,Calcs!AO720)</f>
        <v>8825.6372139062423</v>
      </c>
      <c r="J670" s="6">
        <f t="shared" si="173"/>
        <v>8825.6372139062423</v>
      </c>
      <c r="K670" s="6">
        <f>MAX(1,Calcs!BE720)</f>
        <v>4580214.1111111091</v>
      </c>
      <c r="L670" s="6">
        <f>MAX(1,Calcs!BF720)</f>
        <v>3593000.608983811</v>
      </c>
      <c r="M670" s="33">
        <f>Calcs!G720</f>
        <v>3.2</v>
      </c>
      <c r="N670" s="180">
        <f>Calcs!BI720</f>
        <v>0.28993177593652764</v>
      </c>
      <c r="O670" s="33">
        <f t="shared" si="179"/>
        <v>0.92778168299688846</v>
      </c>
      <c r="P670" s="33"/>
      <c r="Q670" s="33"/>
      <c r="R670" s="33"/>
      <c r="S670" s="30">
        <f t="shared" si="188"/>
        <v>44466</v>
      </c>
      <c r="T670" s="215">
        <v>-1</v>
      </c>
      <c r="U670" s="215">
        <v>-1</v>
      </c>
      <c r="V670" s="97"/>
      <c r="W670" s="97"/>
      <c r="X670" s="6">
        <f t="shared" si="192"/>
        <v>0</v>
      </c>
      <c r="Y670" s="6"/>
      <c r="Z670" s="11">
        <f t="shared" si="184"/>
        <v>1</v>
      </c>
      <c r="AA670" s="11"/>
      <c r="AB670" s="11"/>
      <c r="AC670" s="11"/>
      <c r="AD670" s="11">
        <f t="shared" si="185"/>
        <v>1</v>
      </c>
      <c r="AE670" s="11">
        <f t="shared" si="180"/>
        <v>1</v>
      </c>
      <c r="AF670" s="11">
        <f t="shared" si="181"/>
        <v>1</v>
      </c>
      <c r="AG670" s="11">
        <f t="shared" si="174"/>
        <v>1</v>
      </c>
      <c r="AH670" s="11">
        <f t="shared" si="175"/>
        <v>1</v>
      </c>
      <c r="AI670" s="6">
        <f t="shared" si="176"/>
        <v>0</v>
      </c>
      <c r="AJ670" s="6">
        <f t="shared" si="182"/>
        <v>10000</v>
      </c>
      <c r="AK670" s="6">
        <f t="shared" si="177"/>
        <v>0</v>
      </c>
      <c r="AL670" s="6">
        <f t="shared" si="183"/>
        <v>250</v>
      </c>
      <c r="AM670" s="6">
        <f ca="1">IF($S670&lt;$AM$1-1,AN670,Calcs!$AZ$896)</f>
        <v>671819.4307497323</v>
      </c>
      <c r="AN670" s="6">
        <f t="shared" ca="1" si="191"/>
        <v>671819.4307497323</v>
      </c>
      <c r="AO670" s="6">
        <f ca="1">IF($S670&lt;$AM$1-1,AP670,Calcs!$AO$896)</f>
        <v>8877.7769610010855</v>
      </c>
      <c r="AP670" s="6">
        <f t="shared" ca="1" si="189"/>
        <v>8877.7769610010855</v>
      </c>
      <c r="AQ670" s="30">
        <f t="shared" si="178"/>
        <v>44466</v>
      </c>
      <c r="AR670" s="30">
        <f t="shared" si="187"/>
        <v>44466</v>
      </c>
      <c r="AS670" s="30">
        <f t="shared" ca="1" si="186"/>
        <v>44549</v>
      </c>
      <c r="AT670" s="30">
        <f t="shared" ca="1" si="190"/>
        <v>44549</v>
      </c>
    </row>
    <row r="671" spans="1:46">
      <c r="A671">
        <f>Calcs!A721</f>
        <v>698</v>
      </c>
      <c r="B671" s="30">
        <f>Calcs!B721</f>
        <v>44467</v>
      </c>
      <c r="C671" s="6">
        <f>MAX(1,Calcs!AM721)</f>
        <v>107651.19118057765</v>
      </c>
      <c r="D671" s="6">
        <f>MAX(1,Calcs!BA721)</f>
        <v>6550.8635850612936</v>
      </c>
      <c r="E671" s="6">
        <f>MAX(1,Calcs!BB721)</f>
        <v>1748891.1684590974</v>
      </c>
      <c r="F671" s="6">
        <f>MAX(1,Calcs!AZ721)</f>
        <v>767562.89523188327</v>
      </c>
      <c r="G671" s="6">
        <f t="shared" si="172"/>
        <v>767562.89523188327</v>
      </c>
      <c r="H671" s="6">
        <f>MAX(1,Calcs!AP721)</f>
        <v>58.17816331243791</v>
      </c>
      <c r="I671" s="6">
        <f>MAX(1,Calcs!AO721)</f>
        <v>8883.0762910557369</v>
      </c>
      <c r="J671" s="6">
        <f t="shared" si="173"/>
        <v>8883.0762910557369</v>
      </c>
      <c r="K671" s="6">
        <f>MAX(1,Calcs!BE721)</f>
        <v>4588084.4814814795</v>
      </c>
      <c r="L671" s="6">
        <f>MAX(1,Calcs!BF721)</f>
        <v>3597859.6453099931</v>
      </c>
      <c r="M671" s="33">
        <f>Calcs!G721</f>
        <v>3.2</v>
      </c>
      <c r="N671" s="180">
        <f>Calcs!BI721</f>
        <v>0.2874403387585634</v>
      </c>
      <c r="O671" s="33">
        <f t="shared" si="179"/>
        <v>0.91980908402740291</v>
      </c>
      <c r="P671" s="33"/>
      <c r="Q671" s="33"/>
      <c r="R671" s="33"/>
      <c r="S671" s="30">
        <f t="shared" si="188"/>
        <v>44467</v>
      </c>
      <c r="T671" s="215">
        <v>-1</v>
      </c>
      <c r="U671" s="215">
        <v>-1</v>
      </c>
      <c r="V671" s="97"/>
      <c r="W671" s="97"/>
      <c r="X671" s="6">
        <f t="shared" si="192"/>
        <v>0</v>
      </c>
      <c r="Y671" s="6"/>
      <c r="Z671" s="11">
        <f t="shared" si="184"/>
        <v>1</v>
      </c>
      <c r="AA671" s="11"/>
      <c r="AB671" s="11"/>
      <c r="AC671" s="11"/>
      <c r="AD671" s="11">
        <f t="shared" si="185"/>
        <v>1</v>
      </c>
      <c r="AE671" s="11">
        <f t="shared" si="180"/>
        <v>1</v>
      </c>
      <c r="AF671" s="11">
        <f t="shared" si="181"/>
        <v>1</v>
      </c>
      <c r="AG671" s="11">
        <f t="shared" si="174"/>
        <v>1</v>
      </c>
      <c r="AH671" s="11">
        <f t="shared" si="175"/>
        <v>1</v>
      </c>
      <c r="AI671" s="6">
        <f t="shared" si="176"/>
        <v>0</v>
      </c>
      <c r="AJ671" s="6">
        <f t="shared" si="182"/>
        <v>10000</v>
      </c>
      <c r="AK671" s="6">
        <f t="shared" si="177"/>
        <v>0</v>
      </c>
      <c r="AL671" s="6">
        <f t="shared" si="183"/>
        <v>250</v>
      </c>
      <c r="AM671" s="6">
        <f ca="1">IF($S671&lt;$AM$1-1,AN671,Calcs!$AZ$896)</f>
        <v>671819.4307497323</v>
      </c>
      <c r="AN671" s="6">
        <f t="shared" ca="1" si="191"/>
        <v>671819.4307497323</v>
      </c>
      <c r="AO671" s="6">
        <f ca="1">IF($S671&lt;$AM$1-1,AP671,Calcs!$AO$896)</f>
        <v>8877.7769610010855</v>
      </c>
      <c r="AP671" s="6">
        <f t="shared" ca="1" si="189"/>
        <v>8877.7769610010855</v>
      </c>
      <c r="AQ671" s="30">
        <f t="shared" si="178"/>
        <v>44467</v>
      </c>
      <c r="AR671" s="30">
        <f t="shared" si="187"/>
        <v>44467</v>
      </c>
      <c r="AS671" s="30">
        <f t="shared" ca="1" si="186"/>
        <v>44549</v>
      </c>
      <c r="AT671" s="30">
        <f t="shared" ca="1" si="190"/>
        <v>44549</v>
      </c>
    </row>
    <row r="672" spans="1:46">
      <c r="A672">
        <f>Calcs!A722</f>
        <v>699</v>
      </c>
      <c r="B672" s="30">
        <f>Calcs!B722</f>
        <v>44468</v>
      </c>
      <c r="C672" s="6">
        <f>MAX(1,Calcs!AM722)</f>
        <v>106552.89813368717</v>
      </c>
      <c r="D672" s="6">
        <f>MAX(1,Calcs!BA722)</f>
        <v>6511.2562906230869</v>
      </c>
      <c r="E672" s="6">
        <f>MAX(1,Calcs!BB722)</f>
        <v>1762508.4907874516</v>
      </c>
      <c r="F672" s="6">
        <f>MAX(1,Calcs!AZ722)</f>
        <v>773923.01473216631</v>
      </c>
      <c r="G672" s="6">
        <f t="shared" si="172"/>
        <v>773923.01473216631</v>
      </c>
      <c r="H672" s="6">
        <f>MAX(1,Calcs!AP722)</f>
        <v>57.958524809103565</v>
      </c>
      <c r="I672" s="6">
        <f>MAX(1,Calcs!AO722)</f>
        <v>8940.0861164128455</v>
      </c>
      <c r="J672" s="6">
        <f t="shared" si="173"/>
        <v>8940.0861164128455</v>
      </c>
      <c r="K672" s="6">
        <f>MAX(1,Calcs!BE722)</f>
        <v>4595954.8518518498</v>
      </c>
      <c r="L672" s="6">
        <f>MAX(1,Calcs!BF722)</f>
        <v>3602689.1580125676</v>
      </c>
      <c r="M672" s="33">
        <f>Calcs!G722</f>
        <v>3.2</v>
      </c>
      <c r="N672" s="180">
        <f>Calcs!BI722</f>
        <v>0.28498001294095016</v>
      </c>
      <c r="O672" s="33">
        <f t="shared" si="179"/>
        <v>0.91193604141104057</v>
      </c>
      <c r="P672" s="33"/>
      <c r="Q672" s="33"/>
      <c r="R672" s="33"/>
      <c r="S672" s="30">
        <f t="shared" si="188"/>
        <v>44468</v>
      </c>
      <c r="T672" s="215">
        <v>-1</v>
      </c>
      <c r="U672" s="215">
        <v>-1</v>
      </c>
      <c r="V672" s="97"/>
      <c r="W672" s="97"/>
      <c r="X672" s="6">
        <f t="shared" si="192"/>
        <v>0</v>
      </c>
      <c r="Y672" s="6"/>
      <c r="Z672" s="11">
        <f t="shared" si="184"/>
        <v>1</v>
      </c>
      <c r="AA672" s="11"/>
      <c r="AB672" s="11"/>
      <c r="AC672" s="11"/>
      <c r="AD672" s="11">
        <f t="shared" si="185"/>
        <v>1</v>
      </c>
      <c r="AE672" s="11">
        <f t="shared" si="180"/>
        <v>1</v>
      </c>
      <c r="AF672" s="11">
        <f t="shared" si="181"/>
        <v>1</v>
      </c>
      <c r="AG672" s="11">
        <f t="shared" si="174"/>
        <v>1</v>
      </c>
      <c r="AH672" s="11">
        <f t="shared" si="175"/>
        <v>1</v>
      </c>
      <c r="AI672" s="6">
        <f t="shared" si="176"/>
        <v>0</v>
      </c>
      <c r="AJ672" s="6">
        <f t="shared" si="182"/>
        <v>10000</v>
      </c>
      <c r="AK672" s="6">
        <f t="shared" si="177"/>
        <v>0</v>
      </c>
      <c r="AL672" s="6">
        <f t="shared" si="183"/>
        <v>250</v>
      </c>
      <c r="AM672" s="6">
        <f ca="1">IF($S672&lt;$AM$1-1,AN672,Calcs!$AZ$896)</f>
        <v>671819.4307497323</v>
      </c>
      <c r="AN672" s="6">
        <f t="shared" ca="1" si="191"/>
        <v>671819.4307497323</v>
      </c>
      <c r="AO672" s="6">
        <f ca="1">IF($S672&lt;$AM$1-1,AP672,Calcs!$AO$896)</f>
        <v>8877.7769610010855</v>
      </c>
      <c r="AP672" s="6">
        <f t="shared" ca="1" si="189"/>
        <v>8877.7769610010855</v>
      </c>
      <c r="AQ672" s="30">
        <f t="shared" si="178"/>
        <v>44468</v>
      </c>
      <c r="AR672" s="30">
        <f t="shared" si="187"/>
        <v>44468</v>
      </c>
      <c r="AS672" s="30">
        <f t="shared" ca="1" si="186"/>
        <v>44549</v>
      </c>
      <c r="AT672" s="30">
        <f t="shared" ca="1" si="190"/>
        <v>44549</v>
      </c>
    </row>
    <row r="673" spans="1:46">
      <c r="A673">
        <f>Calcs!A723</f>
        <v>700</v>
      </c>
      <c r="B673" s="30">
        <f>Calcs!B723</f>
        <v>44469</v>
      </c>
      <c r="C673" s="6">
        <f>MAX(1,Calcs!AM723)</f>
        <v>105338.78504592094</v>
      </c>
      <c r="D673" s="6">
        <f>MAX(1,Calcs!BA723)</f>
        <v>6465.5375330859433</v>
      </c>
      <c r="E673" s="6">
        <f>MAX(1,Calcs!BB723)</f>
        <v>1775908.6963702978</v>
      </c>
      <c r="F673" s="6">
        <f>MAX(1,Calcs!AZ723)</f>
        <v>780213.48050336738</v>
      </c>
      <c r="G673" s="6">
        <f t="shared" si="172"/>
        <v>780213.48050336738</v>
      </c>
      <c r="H673" s="6">
        <f>MAX(1,Calcs!AP723)</f>
        <v>57.669361000758464</v>
      </c>
      <c r="I673" s="6">
        <f>MAX(1,Calcs!AO723)</f>
        <v>8996.6003663120846</v>
      </c>
      <c r="J673" s="6">
        <f t="shared" si="173"/>
        <v>8996.6003663120846</v>
      </c>
      <c r="K673" s="6">
        <f>MAX(1,Calcs!BE723)</f>
        <v>4603825.2222222202</v>
      </c>
      <c r="L673" s="6">
        <f>MAX(1,Calcs!BF723)</f>
        <v>3607489.4407550362</v>
      </c>
      <c r="M673" s="33">
        <f>Calcs!G723</f>
        <v>3.2</v>
      </c>
      <c r="N673" s="180">
        <f>Calcs!BI723</f>
        <v>0.28255251665993975</v>
      </c>
      <c r="O673" s="33">
        <f t="shared" si="179"/>
        <v>0.90416805331180727</v>
      </c>
      <c r="P673" s="33"/>
      <c r="Q673" s="33"/>
      <c r="R673" s="33"/>
      <c r="S673" s="30">
        <f t="shared" si="188"/>
        <v>44469</v>
      </c>
      <c r="T673" s="215">
        <v>-1</v>
      </c>
      <c r="U673" s="215">
        <v>-1</v>
      </c>
      <c r="V673" s="97"/>
      <c r="W673" s="97"/>
      <c r="X673" s="6">
        <f t="shared" si="192"/>
        <v>0</v>
      </c>
      <c r="Y673" s="6"/>
      <c r="Z673" s="11">
        <f t="shared" si="184"/>
        <v>1</v>
      </c>
      <c r="AA673" s="11"/>
      <c r="AB673" s="11"/>
      <c r="AC673" s="11"/>
      <c r="AD673" s="11">
        <f t="shared" si="185"/>
        <v>1</v>
      </c>
      <c r="AE673" s="11">
        <f t="shared" si="180"/>
        <v>1</v>
      </c>
      <c r="AF673" s="11">
        <f t="shared" si="181"/>
        <v>1</v>
      </c>
      <c r="AG673" s="11">
        <f t="shared" si="174"/>
        <v>1</v>
      </c>
      <c r="AH673" s="11">
        <f t="shared" si="175"/>
        <v>1</v>
      </c>
      <c r="AI673" s="6">
        <f t="shared" si="176"/>
        <v>0</v>
      </c>
      <c r="AJ673" s="6">
        <f t="shared" si="182"/>
        <v>10000</v>
      </c>
      <c r="AK673" s="6">
        <f t="shared" si="177"/>
        <v>0</v>
      </c>
      <c r="AL673" s="6">
        <f t="shared" si="183"/>
        <v>250</v>
      </c>
      <c r="AM673" s="6">
        <f ca="1">IF($S673&lt;$AM$1-1,AN673,Calcs!$AZ$896)</f>
        <v>671819.4307497323</v>
      </c>
      <c r="AN673" s="6">
        <f t="shared" ca="1" si="191"/>
        <v>671819.4307497323</v>
      </c>
      <c r="AO673" s="6">
        <f ca="1">IF($S673&lt;$AM$1-1,AP673,Calcs!$AO$896)</f>
        <v>8877.7769610010855</v>
      </c>
      <c r="AP673" s="6">
        <f t="shared" ca="1" si="189"/>
        <v>8877.7769610010855</v>
      </c>
      <c r="AQ673" s="30">
        <f t="shared" si="178"/>
        <v>44469</v>
      </c>
      <c r="AR673" s="30">
        <f t="shared" si="187"/>
        <v>44469</v>
      </c>
      <c r="AS673" s="30">
        <f t="shared" ca="1" si="186"/>
        <v>44549</v>
      </c>
      <c r="AT673" s="30">
        <f t="shared" ca="1" si="190"/>
        <v>44549</v>
      </c>
    </row>
    <row r="674" spans="1:46">
      <c r="A674">
        <f>Calcs!A724</f>
        <v>701</v>
      </c>
      <c r="B674" s="30">
        <f>Calcs!B724</f>
        <v>44470</v>
      </c>
      <c r="C674" s="6">
        <f>MAX(1,Calcs!AM724)</f>
        <v>104013.45488269397</v>
      </c>
      <c r="D674" s="6">
        <f>MAX(1,Calcs!BA724)</f>
        <v>6408.341698843853</v>
      </c>
      <c r="E674" s="6">
        <f>MAX(1,Calcs!BB724)</f>
        <v>1789079.4412238155</v>
      </c>
      <c r="F674" s="6">
        <f>MAX(1,Calcs!AZ724)</f>
        <v>786428.74272016936</v>
      </c>
      <c r="G674" s="6">
        <f t="shared" si="172"/>
        <v>786428.74272016936</v>
      </c>
      <c r="H674" s="6">
        <f>MAX(1,Calcs!AP724)</f>
        <v>57.311674677254942</v>
      </c>
      <c r="I674" s="6">
        <f>MAX(1,Calcs!AO724)</f>
        <v>9052.5546384835307</v>
      </c>
      <c r="J674" s="6">
        <f t="shared" si="173"/>
        <v>9052.5546384835307</v>
      </c>
      <c r="K674" s="6">
        <f>MAX(1,Calcs!BE724)</f>
        <v>4611695.5925925905</v>
      </c>
      <c r="L674" s="6">
        <f>MAX(1,Calcs!BF724)</f>
        <v>3612260.8084667064</v>
      </c>
      <c r="M674" s="33">
        <f>Calcs!G724</f>
        <v>3.2</v>
      </c>
      <c r="N674" s="180">
        <f>Calcs!BI724</f>
        <v>0.28015945454389618</v>
      </c>
      <c r="O674" s="33">
        <f t="shared" si="179"/>
        <v>0.89651025454046784</v>
      </c>
      <c r="P674" s="33"/>
      <c r="Q674" s="33"/>
      <c r="R674" s="33"/>
      <c r="S674" s="30">
        <f t="shared" si="188"/>
        <v>44470</v>
      </c>
      <c r="T674" s="215">
        <v>-1</v>
      </c>
      <c r="U674" s="215">
        <v>-1</v>
      </c>
      <c r="V674" s="97"/>
      <c r="W674" s="97"/>
      <c r="X674" s="6">
        <f t="shared" si="192"/>
        <v>0</v>
      </c>
      <c r="Y674" s="6"/>
      <c r="Z674" s="11">
        <f t="shared" si="184"/>
        <v>1</v>
      </c>
      <c r="AA674" s="11"/>
      <c r="AB674" s="11"/>
      <c r="AC674" s="11"/>
      <c r="AD674" s="11">
        <f t="shared" si="185"/>
        <v>1</v>
      </c>
      <c r="AE674" s="11">
        <f t="shared" si="180"/>
        <v>1</v>
      </c>
      <c r="AF674" s="11">
        <f t="shared" si="181"/>
        <v>1</v>
      </c>
      <c r="AG674" s="11">
        <f t="shared" si="174"/>
        <v>1</v>
      </c>
      <c r="AH674" s="11">
        <f t="shared" si="175"/>
        <v>1</v>
      </c>
      <c r="AI674" s="6">
        <f t="shared" si="176"/>
        <v>0</v>
      </c>
      <c r="AJ674" s="6">
        <f t="shared" si="182"/>
        <v>10000</v>
      </c>
      <c r="AK674" s="6">
        <f t="shared" si="177"/>
        <v>0</v>
      </c>
      <c r="AL674" s="6">
        <f t="shared" si="183"/>
        <v>250</v>
      </c>
      <c r="AM674" s="6">
        <f ca="1">IF($S674&lt;$AM$1-1,AN674,Calcs!$AZ$896)</f>
        <v>671819.4307497323</v>
      </c>
      <c r="AN674" s="6">
        <f t="shared" ca="1" si="191"/>
        <v>671819.4307497323</v>
      </c>
      <c r="AO674" s="6">
        <f ca="1">IF($S674&lt;$AM$1-1,AP674,Calcs!$AO$896)</f>
        <v>8877.7769610010855</v>
      </c>
      <c r="AP674" s="6">
        <f t="shared" ca="1" si="189"/>
        <v>8877.7769610010855</v>
      </c>
      <c r="AQ674" s="30">
        <f t="shared" si="178"/>
        <v>44470</v>
      </c>
      <c r="AR674" s="30">
        <f t="shared" si="187"/>
        <v>44470</v>
      </c>
      <c r="AS674" s="30">
        <f t="shared" ca="1" si="186"/>
        <v>44549</v>
      </c>
      <c r="AT674" s="30">
        <f t="shared" ca="1" si="190"/>
        <v>44549</v>
      </c>
    </row>
    <row r="675" spans="1:46">
      <c r="A675">
        <f>Calcs!A725</f>
        <v>702</v>
      </c>
      <c r="B675" s="30">
        <f>Calcs!B725</f>
        <v>44471</v>
      </c>
      <c r="C675" s="6">
        <f>MAX(1,Calcs!AM725)</f>
        <v>102581.92523025609</v>
      </c>
      <c r="D675" s="6">
        <f>MAX(1,Calcs!BA725)</f>
        <v>6346.0854793409981</v>
      </c>
      <c r="E675" s="6">
        <f>MAX(1,Calcs!BB725)</f>
        <v>1802009.2481905695</v>
      </c>
      <c r="F675" s="6">
        <f>MAX(1,Calcs!AZ725)</f>
        <v>792558.68706789811</v>
      </c>
      <c r="G675" s="6">
        <f t="shared" ref="G675:G738" si="193">IF($B675&gt;$AQ$847,G674,F675)</f>
        <v>792558.68706789811</v>
      </c>
      <c r="H675" s="6">
        <f>MAX(1,Calcs!AP725)</f>
        <v>56.900887058075178</v>
      </c>
      <c r="I675" s="6">
        <f>MAX(1,Calcs!AO725)</f>
        <v>9107.8872606320456</v>
      </c>
      <c r="J675" s="6">
        <f t="shared" ref="J675:J738" si="194">IF($B675&gt;$AQ$847,J674,I675)</f>
        <v>9107.8872606320456</v>
      </c>
      <c r="K675" s="6">
        <f>MAX(1,Calcs!BE725)</f>
        <v>4619565.9629629608</v>
      </c>
      <c r="L675" s="6">
        <f>MAX(1,Calcs!BF725)</f>
        <v>3617003.5951651456</v>
      </c>
      <c r="M675" s="33">
        <f>Calcs!G725</f>
        <v>3.2</v>
      </c>
      <c r="N675" s="180">
        <f>Calcs!BI725</f>
        <v>0.27780231317245324</v>
      </c>
      <c r="O675" s="33">
        <f t="shared" si="179"/>
        <v>0.88896740215185044</v>
      </c>
      <c r="P675" s="33"/>
      <c r="Q675" s="33"/>
      <c r="R675" s="33"/>
      <c r="S675" s="30">
        <f t="shared" si="188"/>
        <v>44471</v>
      </c>
      <c r="T675" s="215">
        <v>-1</v>
      </c>
      <c r="U675" s="215">
        <v>-1</v>
      </c>
      <c r="V675" s="97"/>
      <c r="W675" s="97"/>
      <c r="X675" s="6">
        <f t="shared" si="192"/>
        <v>0</v>
      </c>
      <c r="Y675" s="6"/>
      <c r="Z675" s="11">
        <f t="shared" si="184"/>
        <v>1</v>
      </c>
      <c r="AA675" s="11"/>
      <c r="AB675" s="11"/>
      <c r="AC675" s="11"/>
      <c r="AD675" s="11">
        <f t="shared" si="185"/>
        <v>1</v>
      </c>
      <c r="AE675" s="11">
        <f t="shared" si="180"/>
        <v>1</v>
      </c>
      <c r="AF675" s="11">
        <f t="shared" si="181"/>
        <v>1</v>
      </c>
      <c r="AG675" s="11">
        <f t="shared" ref="AG675:AG738" si="195">MAX(1,(INDEX($Z$4:$Z$846,$A675-$A$4+1)-INDEX($Z$4:$Z$846,$A675-$A$4+1-$AG$1))/$AG$1)</f>
        <v>1</v>
      </c>
      <c r="AH675" s="11">
        <f t="shared" ref="AH675:AH738" si="196">MAX(1,(INDEX($AD$4:$AD$846,$A675-$A$4+1)-INDEX($AD$4:$AD$846,$A675-$A$4+1-$AG$1))/$AG$1)</f>
        <v>1</v>
      </c>
      <c r="AI675" s="6">
        <f t="shared" ref="AI675:AI738" si="197">IF(T675&gt;0,F675-Z675,0)</f>
        <v>0</v>
      </c>
      <c r="AJ675" s="6">
        <f t="shared" si="182"/>
        <v>10000</v>
      </c>
      <c r="AK675" s="6">
        <f t="shared" ref="AK675:AK738" si="198">IF(U675&gt;0,I675-AD675,0)</f>
        <v>0</v>
      </c>
      <c r="AL675" s="6">
        <f t="shared" si="183"/>
        <v>250</v>
      </c>
      <c r="AM675" s="6">
        <f ca="1">IF($S675&lt;$AM$1-1,AN675,Calcs!$AZ$896)</f>
        <v>671819.4307497323</v>
      </c>
      <c r="AN675" s="6">
        <f t="shared" ca="1" si="191"/>
        <v>671819.4307497323</v>
      </c>
      <c r="AO675" s="6">
        <f ca="1">IF($S675&lt;$AM$1-1,AP675,Calcs!$AO$896)</f>
        <v>8877.7769610010855</v>
      </c>
      <c r="AP675" s="6">
        <f t="shared" ca="1" si="189"/>
        <v>8877.7769610010855</v>
      </c>
      <c r="AQ675" s="30">
        <f t="shared" ref="AQ675:AQ738" si="199">IF(T675=0,AQ674,S675)</f>
        <v>44471</v>
      </c>
      <c r="AR675" s="30">
        <f t="shared" si="187"/>
        <v>44471</v>
      </c>
      <c r="AS675" s="30">
        <f t="shared" ca="1" si="186"/>
        <v>44549</v>
      </c>
      <c r="AT675" s="30">
        <f t="shared" ca="1" si="190"/>
        <v>44549</v>
      </c>
    </row>
    <row r="676" spans="1:46">
      <c r="A676">
        <f>Calcs!A726</f>
        <v>703</v>
      </c>
      <c r="B676" s="30">
        <f>Calcs!B726</f>
        <v>44472</v>
      </c>
      <c r="C676" s="6">
        <f>MAX(1,Calcs!AM726)</f>
        <v>101049.44398740257</v>
      </c>
      <c r="D676" s="6">
        <f>MAX(1,Calcs!BA726)</f>
        <v>6276.8318471101147</v>
      </c>
      <c r="E676" s="6">
        <f>MAX(1,Calcs!BB726)</f>
        <v>1814687.5348812817</v>
      </c>
      <c r="F676" s="6">
        <f>MAX(1,Calcs!AZ726)</f>
        <v>798599.1633495799</v>
      </c>
      <c r="G676" s="6">
        <f t="shared" si="193"/>
        <v>798599.1633495799</v>
      </c>
      <c r="H676" s="6">
        <f>MAX(1,Calcs!AP726)</f>
        <v>56.387614713859875</v>
      </c>
      <c r="I676" s="6">
        <f>MAX(1,Calcs!AO726)</f>
        <v>9162.5501256023799</v>
      </c>
      <c r="J676" s="6">
        <f t="shared" si="194"/>
        <v>9162.5501256023799</v>
      </c>
      <c r="K676" s="6">
        <f>MAX(1,Calcs!BE726)</f>
        <v>4627436.3333333312</v>
      </c>
      <c r="L676" s="6">
        <f>MAX(1,Calcs!BF726)</f>
        <v>3621718.1560993711</v>
      </c>
      <c r="M676" s="33">
        <f>Calcs!G726</f>
        <v>3.2</v>
      </c>
      <c r="N676" s="180">
        <f>Calcs!BI726</f>
        <v>0.27548245744592215</v>
      </c>
      <c r="O676" s="33">
        <f t="shared" ref="O676:O739" si="200">M676*N676</f>
        <v>0.88154386382695094</v>
      </c>
      <c r="P676" s="33"/>
      <c r="Q676" s="33"/>
      <c r="R676" s="33"/>
      <c r="S676" s="30">
        <f t="shared" si="188"/>
        <v>44472</v>
      </c>
      <c r="T676" s="215">
        <v>-1</v>
      </c>
      <c r="U676" s="215">
        <v>-1</v>
      </c>
      <c r="V676" s="97"/>
      <c r="W676" s="97"/>
      <c r="X676" s="6">
        <f t="shared" si="192"/>
        <v>0</v>
      </c>
      <c r="Y676" s="6"/>
      <c r="Z676" s="11">
        <f t="shared" si="184"/>
        <v>1</v>
      </c>
      <c r="AA676" s="11"/>
      <c r="AB676" s="11"/>
      <c r="AC676" s="11"/>
      <c r="AD676" s="11">
        <f t="shared" si="185"/>
        <v>1</v>
      </c>
      <c r="AE676" s="11">
        <f t="shared" ref="AE676:AE739" si="201">MAX(1,T676)</f>
        <v>1</v>
      </c>
      <c r="AF676" s="11">
        <f t="shared" ref="AF676:AF739" si="202">MAX(1,U676)</f>
        <v>1</v>
      </c>
      <c r="AG676" s="11">
        <f t="shared" si="195"/>
        <v>1</v>
      </c>
      <c r="AH676" s="11">
        <f t="shared" si="196"/>
        <v>1</v>
      </c>
      <c r="AI676" s="6">
        <f t="shared" si="197"/>
        <v>0</v>
      </c>
      <c r="AJ676" s="6">
        <f t="shared" ref="AJ676:AJ739" si="203">MAX(1,AI676+AJ$3)</f>
        <v>10000</v>
      </c>
      <c r="AK676" s="6">
        <f t="shared" si="198"/>
        <v>0</v>
      </c>
      <c r="AL676" s="6">
        <f t="shared" ref="AL676:AL739" si="204">MAX(1,AK676+AL$3)</f>
        <v>250</v>
      </c>
      <c r="AM676" s="6">
        <f ca="1">IF($S676&lt;$AM$1-1,AN676,Calcs!$AZ$896)</f>
        <v>671819.4307497323</v>
      </c>
      <c r="AN676" s="6">
        <f t="shared" ca="1" si="191"/>
        <v>671819.4307497323</v>
      </c>
      <c r="AO676" s="6">
        <f ca="1">IF($S676&lt;$AM$1-1,AP676,Calcs!$AO$896)</f>
        <v>8877.7769610010855</v>
      </c>
      <c r="AP676" s="6">
        <f t="shared" ca="1" si="189"/>
        <v>8877.7769610010855</v>
      </c>
      <c r="AQ676" s="30">
        <f t="shared" si="199"/>
        <v>44472</v>
      </c>
      <c r="AR676" s="30">
        <f t="shared" si="187"/>
        <v>44472</v>
      </c>
      <c r="AS676" s="30">
        <f t="shared" ca="1" si="186"/>
        <v>44549</v>
      </c>
      <c r="AT676" s="30">
        <f t="shared" ca="1" si="190"/>
        <v>44549</v>
      </c>
    </row>
    <row r="677" spans="1:46">
      <c r="A677">
        <f>Calcs!A727</f>
        <v>704</v>
      </c>
      <c r="B677" s="30">
        <f>Calcs!B727</f>
        <v>44473</v>
      </c>
      <c r="C677" s="6">
        <f>MAX(1,Calcs!AM727)</f>
        <v>99418.866222034034</v>
      </c>
      <c r="D677" s="6">
        <f>MAX(1,Calcs!BA727)</f>
        <v>6200.5998822706088</v>
      </c>
      <c r="E677" s="6">
        <f>MAX(1,Calcs!BB727)</f>
        <v>1827104.6033661198</v>
      </c>
      <c r="F677" s="6">
        <f>MAX(1,Calcs!AZ727)</f>
        <v>804544.35355810216</v>
      </c>
      <c r="G677" s="6">
        <f t="shared" si="193"/>
        <v>804544.35355810216</v>
      </c>
      <c r="H677" s="6">
        <f>MAX(1,Calcs!AP727)</f>
        <v>55.830834635606934</v>
      </c>
      <c r="I677" s="6">
        <f>MAX(1,Calcs!AO727)</f>
        <v>9216.4530563554908</v>
      </c>
      <c r="J677" s="6">
        <f t="shared" si="194"/>
        <v>9216.4530563554908</v>
      </c>
      <c r="K677" s="6">
        <f>MAX(1,Calcs!BE727)</f>
        <v>4635306.7037037015</v>
      </c>
      <c r="L677" s="6">
        <f>MAX(1,Calcs!BF727)</f>
        <v>3626404.8534084014</v>
      </c>
      <c r="M677" s="33">
        <f>Calcs!G727</f>
        <v>3.2</v>
      </c>
      <c r="N677" s="180">
        <f>Calcs!BI727</f>
        <v>0.27320113181757538</v>
      </c>
      <c r="O677" s="33">
        <f t="shared" si="200"/>
        <v>0.87424362181624127</v>
      </c>
      <c r="P677" s="33"/>
      <c r="Q677" s="33"/>
      <c r="R677" s="33"/>
      <c r="S677" s="30">
        <f t="shared" si="188"/>
        <v>44473</v>
      </c>
      <c r="T677" s="215">
        <v>-1</v>
      </c>
      <c r="U677" s="215">
        <v>-1</v>
      </c>
      <c r="V677" s="97"/>
      <c r="W677" s="97"/>
      <c r="X677" s="6">
        <f t="shared" si="192"/>
        <v>0</v>
      </c>
      <c r="Y677" s="6"/>
      <c r="Z677" s="11">
        <f t="shared" si="184"/>
        <v>1</v>
      </c>
      <c r="AA677" s="11"/>
      <c r="AB677" s="11"/>
      <c r="AC677" s="11"/>
      <c r="AD677" s="11">
        <f t="shared" si="185"/>
        <v>1</v>
      </c>
      <c r="AE677" s="11">
        <f t="shared" si="201"/>
        <v>1</v>
      </c>
      <c r="AF677" s="11">
        <f t="shared" si="202"/>
        <v>1</v>
      </c>
      <c r="AG677" s="11">
        <f t="shared" si="195"/>
        <v>1</v>
      </c>
      <c r="AH677" s="11">
        <f t="shared" si="196"/>
        <v>1</v>
      </c>
      <c r="AI677" s="6">
        <f t="shared" si="197"/>
        <v>0</v>
      </c>
      <c r="AJ677" s="6">
        <f t="shared" si="203"/>
        <v>10000</v>
      </c>
      <c r="AK677" s="6">
        <f t="shared" si="198"/>
        <v>0</v>
      </c>
      <c r="AL677" s="6">
        <f t="shared" si="204"/>
        <v>250</v>
      </c>
      <c r="AM677" s="6">
        <f ca="1">IF($S677&lt;$AM$1-1,AN677,Calcs!$AZ$896)</f>
        <v>671819.4307497323</v>
      </c>
      <c r="AN677" s="6">
        <f t="shared" ca="1" si="191"/>
        <v>671819.4307497323</v>
      </c>
      <c r="AO677" s="6">
        <f ca="1">IF($S677&lt;$AM$1-1,AP677,Calcs!$AO$896)</f>
        <v>8877.7769610010855</v>
      </c>
      <c r="AP677" s="6">
        <f t="shared" ca="1" si="189"/>
        <v>8877.7769610010855</v>
      </c>
      <c r="AQ677" s="30">
        <f t="shared" si="199"/>
        <v>44473</v>
      </c>
      <c r="AR677" s="30">
        <f t="shared" si="187"/>
        <v>44473</v>
      </c>
      <c r="AS677" s="30">
        <f t="shared" ca="1" si="186"/>
        <v>44549</v>
      </c>
      <c r="AT677" s="30">
        <f t="shared" ca="1" si="190"/>
        <v>44549</v>
      </c>
    </row>
    <row r="678" spans="1:46">
      <c r="A678">
        <f>Calcs!A728</f>
        <v>705</v>
      </c>
      <c r="B678" s="30">
        <f>Calcs!B728</f>
        <v>44474</v>
      </c>
      <c r="C678" s="6">
        <f>MAX(1,Calcs!AM728)</f>
        <v>97703.95291050266</v>
      </c>
      <c r="D678" s="6">
        <f>MAX(1,Calcs!BA728)</f>
        <v>6117.9562732669956</v>
      </c>
      <c r="E678" s="6">
        <f>MAX(1,Calcs!BB728)</f>
        <v>1839251.347661203</v>
      </c>
      <c r="F678" s="6">
        <f>MAX(1,Calcs!AZ728)</f>
        <v>810388.58914475224</v>
      </c>
      <c r="G678" s="6">
        <f t="shared" si="193"/>
        <v>810388.58914475224</v>
      </c>
      <c r="H678" s="6">
        <f>MAX(1,Calcs!AP728)</f>
        <v>55.212046054333769</v>
      </c>
      <c r="I678" s="6">
        <f>MAX(1,Calcs!AO728)</f>
        <v>9269.5606134360733</v>
      </c>
      <c r="J678" s="6">
        <f t="shared" si="194"/>
        <v>9269.5606134360733</v>
      </c>
      <c r="K678" s="6">
        <f>MAX(1,Calcs!BE728)</f>
        <v>4643177.0740740718</v>
      </c>
      <c r="L678" s="6">
        <f>MAX(1,Calcs!BF728)</f>
        <v>3631064.0574353486</v>
      </c>
      <c r="M678" s="33">
        <f>Calcs!G728</f>
        <v>3.2</v>
      </c>
      <c r="N678" s="180">
        <f>Calcs!BI728</f>
        <v>0.27095950272503216</v>
      </c>
      <c r="O678" s="33">
        <f t="shared" si="200"/>
        <v>0.86707040872010299</v>
      </c>
      <c r="P678" s="33"/>
      <c r="Q678" s="33"/>
      <c r="R678" s="33"/>
      <c r="S678" s="30">
        <f t="shared" si="188"/>
        <v>44474</v>
      </c>
      <c r="T678" s="215">
        <v>-1</v>
      </c>
      <c r="U678" s="215">
        <v>-1</v>
      </c>
      <c r="V678" s="97"/>
      <c r="W678" s="97"/>
      <c r="X678" s="6">
        <f t="shared" si="192"/>
        <v>0</v>
      </c>
      <c r="Y678" s="6"/>
      <c r="Z678" s="11">
        <f t="shared" si="184"/>
        <v>1</v>
      </c>
      <c r="AA678" s="11"/>
      <c r="AB678" s="11"/>
      <c r="AC678" s="11"/>
      <c r="AD678" s="11">
        <f t="shared" si="185"/>
        <v>1</v>
      </c>
      <c r="AE678" s="11">
        <f t="shared" si="201"/>
        <v>1</v>
      </c>
      <c r="AF678" s="11">
        <f t="shared" si="202"/>
        <v>1</v>
      </c>
      <c r="AG678" s="11">
        <f t="shared" si="195"/>
        <v>1</v>
      </c>
      <c r="AH678" s="11">
        <f t="shared" si="196"/>
        <v>1</v>
      </c>
      <c r="AI678" s="6">
        <f t="shared" si="197"/>
        <v>0</v>
      </c>
      <c r="AJ678" s="6">
        <f t="shared" si="203"/>
        <v>10000</v>
      </c>
      <c r="AK678" s="6">
        <f t="shared" si="198"/>
        <v>0</v>
      </c>
      <c r="AL678" s="6">
        <f t="shared" si="204"/>
        <v>250</v>
      </c>
      <c r="AM678" s="6">
        <f ca="1">IF($S678&lt;$AM$1-1,AN678,Calcs!$AZ$896)</f>
        <v>671819.4307497323</v>
      </c>
      <c r="AN678" s="6">
        <f t="shared" ca="1" si="191"/>
        <v>671819.4307497323</v>
      </c>
      <c r="AO678" s="6">
        <f ca="1">IF($S678&lt;$AM$1-1,AP678,Calcs!$AO$896)</f>
        <v>8877.7769610010855</v>
      </c>
      <c r="AP678" s="6">
        <f t="shared" ca="1" si="189"/>
        <v>8877.7769610010855</v>
      </c>
      <c r="AQ678" s="30">
        <f t="shared" si="199"/>
        <v>44474</v>
      </c>
      <c r="AR678" s="30">
        <f t="shared" si="187"/>
        <v>44474</v>
      </c>
      <c r="AS678" s="30">
        <f t="shared" ca="1" si="186"/>
        <v>44549</v>
      </c>
      <c r="AT678" s="30">
        <f t="shared" ca="1" si="190"/>
        <v>44549</v>
      </c>
    </row>
    <row r="679" spans="1:46">
      <c r="A679">
        <f>Calcs!A729</f>
        <v>706</v>
      </c>
      <c r="B679" s="30">
        <f>Calcs!B729</f>
        <v>44475</v>
      </c>
      <c r="C679" s="6">
        <f>MAX(1,Calcs!AM729)</f>
        <v>95906.959857634909</v>
      </c>
      <c r="D679" s="6">
        <f>MAX(1,Calcs!BA729)</f>
        <v>6029.1168894660996</v>
      </c>
      <c r="E679" s="6">
        <f>MAX(1,Calcs!BB729)</f>
        <v>1851120.6073681463</v>
      </c>
      <c r="F679" s="6">
        <f>MAX(1,Calcs!AZ729)</f>
        <v>816126.832958429</v>
      </c>
      <c r="G679" s="6">
        <f t="shared" si="193"/>
        <v>816126.832958429</v>
      </c>
      <c r="H679" s="6">
        <f>MAX(1,Calcs!AP729)</f>
        <v>54.533614113761097</v>
      </c>
      <c r="I679" s="6">
        <f>MAX(1,Calcs!AO729)</f>
        <v>9321.8214152091732</v>
      </c>
      <c r="J679" s="6">
        <f t="shared" si="194"/>
        <v>9321.8214152091732</v>
      </c>
      <c r="K679" s="6">
        <f>MAX(1,Calcs!BE729)</f>
        <v>4651047.4444444422</v>
      </c>
      <c r="L679" s="6">
        <f>MAX(1,Calcs!BF729)</f>
        <v>3635696.1650334336</v>
      </c>
      <c r="M679" s="33">
        <f>Calcs!G729</f>
        <v>3.2</v>
      </c>
      <c r="N679" s="180">
        <f>Calcs!BI729</f>
        <v>0.26875847281143855</v>
      </c>
      <c r="O679" s="33">
        <f t="shared" si="200"/>
        <v>0.86002711299660339</v>
      </c>
      <c r="P679" s="33"/>
      <c r="Q679" s="33"/>
      <c r="R679" s="33"/>
      <c r="S679" s="30">
        <f t="shared" si="188"/>
        <v>44475</v>
      </c>
      <c r="T679" s="215">
        <v>-1</v>
      </c>
      <c r="U679" s="215">
        <v>-1</v>
      </c>
      <c r="V679" s="97"/>
      <c r="W679" s="97"/>
      <c r="X679" s="6">
        <f t="shared" si="192"/>
        <v>0</v>
      </c>
      <c r="Y679" s="6"/>
      <c r="Z679" s="11">
        <f t="shared" si="184"/>
        <v>1</v>
      </c>
      <c r="AA679" s="11"/>
      <c r="AB679" s="11"/>
      <c r="AC679" s="11"/>
      <c r="AD679" s="11">
        <f t="shared" si="185"/>
        <v>1</v>
      </c>
      <c r="AE679" s="11">
        <f t="shared" si="201"/>
        <v>1</v>
      </c>
      <c r="AF679" s="11">
        <f t="shared" si="202"/>
        <v>1</v>
      </c>
      <c r="AG679" s="11">
        <f t="shared" si="195"/>
        <v>1</v>
      </c>
      <c r="AH679" s="11">
        <f t="shared" si="196"/>
        <v>1</v>
      </c>
      <c r="AI679" s="6">
        <f t="shared" si="197"/>
        <v>0</v>
      </c>
      <c r="AJ679" s="6">
        <f t="shared" si="203"/>
        <v>10000</v>
      </c>
      <c r="AK679" s="6">
        <f t="shared" si="198"/>
        <v>0</v>
      </c>
      <c r="AL679" s="6">
        <f t="shared" si="204"/>
        <v>250</v>
      </c>
      <c r="AM679" s="6">
        <f ca="1">IF($S679&lt;$AM$1-1,AN679,Calcs!$AZ$896)</f>
        <v>671819.4307497323</v>
      </c>
      <c r="AN679" s="6">
        <f t="shared" ca="1" si="191"/>
        <v>671819.4307497323</v>
      </c>
      <c r="AO679" s="6">
        <f ca="1">IF($S679&lt;$AM$1-1,AP679,Calcs!$AO$896)</f>
        <v>8877.7769610010855</v>
      </c>
      <c r="AP679" s="6">
        <f t="shared" ca="1" si="189"/>
        <v>8877.7769610010855</v>
      </c>
      <c r="AQ679" s="30">
        <f t="shared" si="199"/>
        <v>44475</v>
      </c>
      <c r="AR679" s="30">
        <f t="shared" si="187"/>
        <v>44475</v>
      </c>
      <c r="AS679" s="30">
        <f t="shared" ca="1" si="186"/>
        <v>44549</v>
      </c>
      <c r="AT679" s="30">
        <f t="shared" ca="1" si="190"/>
        <v>44549</v>
      </c>
    </row>
    <row r="680" spans="1:46">
      <c r="A680">
        <f>Calcs!A730</f>
        <v>707</v>
      </c>
      <c r="B680" s="30">
        <f>Calcs!B730</f>
        <v>44476</v>
      </c>
      <c r="C680" s="6">
        <f>MAX(1,Calcs!AM730)</f>
        <v>94034.483087636007</v>
      </c>
      <c r="D680" s="6">
        <f>MAX(1,Calcs!BA730)</f>
        <v>5934.4099824115901</v>
      </c>
      <c r="E680" s="6">
        <f>MAX(1,Calcs!BB730)</f>
        <v>1862705.631643425</v>
      </c>
      <c r="F680" s="6">
        <f>MAX(1,Calcs!AZ730)</f>
        <v>821754.35038024851</v>
      </c>
      <c r="G680" s="6">
        <f t="shared" si="193"/>
        <v>821754.35038024851</v>
      </c>
      <c r="H680" s="6">
        <f>MAX(1,Calcs!AP730)</f>
        <v>53.798136260829779</v>
      </c>
      <c r="I680" s="6">
        <f>MAX(1,Calcs!AO730)</f>
        <v>9373.187320137893</v>
      </c>
      <c r="J680" s="6">
        <f t="shared" si="194"/>
        <v>9373.187320137893</v>
      </c>
      <c r="K680" s="6">
        <f>MAX(1,Calcs!BE730)</f>
        <v>4658917.8148148125</v>
      </c>
      <c r="L680" s="6">
        <f>MAX(1,Calcs!BF730)</f>
        <v>3640301.5846567899</v>
      </c>
      <c r="M680" s="33">
        <f>Calcs!G730</f>
        <v>3.2</v>
      </c>
      <c r="N680" s="180">
        <f>Calcs!BI730</f>
        <v>0.26659888866968312</v>
      </c>
      <c r="O680" s="33">
        <f t="shared" si="200"/>
        <v>0.85311644374298601</v>
      </c>
      <c r="P680" s="33"/>
      <c r="Q680" s="33"/>
      <c r="R680" s="33"/>
      <c r="S680" s="30">
        <f t="shared" si="188"/>
        <v>44476</v>
      </c>
      <c r="T680" s="215">
        <v>-1</v>
      </c>
      <c r="U680" s="215">
        <v>-1</v>
      </c>
      <c r="V680" s="97"/>
      <c r="W680" s="97"/>
      <c r="X680" s="6">
        <f t="shared" si="192"/>
        <v>0</v>
      </c>
      <c r="Y680" s="6"/>
      <c r="Z680" s="11">
        <f t="shared" si="184"/>
        <v>1</v>
      </c>
      <c r="AA680" s="11"/>
      <c r="AB680" s="11"/>
      <c r="AC680" s="11"/>
      <c r="AD680" s="11">
        <f t="shared" si="185"/>
        <v>1</v>
      </c>
      <c r="AE680" s="11">
        <f t="shared" si="201"/>
        <v>1</v>
      </c>
      <c r="AF680" s="11">
        <f t="shared" si="202"/>
        <v>1</v>
      </c>
      <c r="AG680" s="11">
        <f t="shared" si="195"/>
        <v>1</v>
      </c>
      <c r="AH680" s="11">
        <f t="shared" si="196"/>
        <v>1</v>
      </c>
      <c r="AI680" s="6">
        <f t="shared" si="197"/>
        <v>0</v>
      </c>
      <c r="AJ680" s="6">
        <f t="shared" si="203"/>
        <v>10000</v>
      </c>
      <c r="AK680" s="6">
        <f t="shared" si="198"/>
        <v>0</v>
      </c>
      <c r="AL680" s="6">
        <f t="shared" si="204"/>
        <v>250</v>
      </c>
      <c r="AM680" s="6">
        <f ca="1">IF($S680&lt;$AM$1-1,AN680,Calcs!$AZ$896)</f>
        <v>671819.4307497323</v>
      </c>
      <c r="AN680" s="6">
        <f t="shared" ca="1" si="191"/>
        <v>671819.4307497323</v>
      </c>
      <c r="AO680" s="6">
        <f ca="1">IF($S680&lt;$AM$1-1,AP680,Calcs!$AO$896)</f>
        <v>8877.7769610010855</v>
      </c>
      <c r="AP680" s="6">
        <f t="shared" ca="1" si="189"/>
        <v>8877.7769610010855</v>
      </c>
      <c r="AQ680" s="30">
        <f t="shared" si="199"/>
        <v>44476</v>
      </c>
      <c r="AR680" s="30">
        <f t="shared" si="187"/>
        <v>44476</v>
      </c>
      <c r="AS680" s="30">
        <f t="shared" ca="1" si="186"/>
        <v>44549</v>
      </c>
      <c r="AT680" s="30">
        <f t="shared" ca="1" si="190"/>
        <v>44549</v>
      </c>
    </row>
    <row r="681" spans="1:46">
      <c r="A681">
        <f>Calcs!A731</f>
        <v>708</v>
      </c>
      <c r="B681" s="30">
        <f>Calcs!B731</f>
        <v>44477</v>
      </c>
      <c r="C681" s="6">
        <f>MAX(1,Calcs!AM731)</f>
        <v>92093.282075615905</v>
      </c>
      <c r="D681" s="6">
        <f>MAX(1,Calcs!BA731)</f>
        <v>5834.0078144138015</v>
      </c>
      <c r="E681" s="6">
        <f>MAX(1,Calcs!BB731)</f>
        <v>1874000.6273522424</v>
      </c>
      <c r="F681" s="6">
        <f>MAX(1,Calcs!AZ731)</f>
        <v>827266.79742106597</v>
      </c>
      <c r="G681" s="6">
        <f t="shared" si="193"/>
        <v>827266.79742106597</v>
      </c>
      <c r="H681" s="6">
        <f>MAX(1,Calcs!AP731)</f>
        <v>53.008418403528985</v>
      </c>
      <c r="I681" s="6">
        <f>MAX(1,Calcs!AO731)</f>
        <v>9423.6135673082335</v>
      </c>
      <c r="J681" s="6">
        <f t="shared" si="194"/>
        <v>9423.6135673082335</v>
      </c>
      <c r="K681" s="6">
        <f>MAX(1,Calcs!BE731)</f>
        <v>4666788.1851851828</v>
      </c>
      <c r="L681" s="6">
        <f>MAX(1,Calcs!BF731)</f>
        <v>3644880.734468984</v>
      </c>
      <c r="M681" s="33">
        <f>Calcs!G731</f>
        <v>3.2</v>
      </c>
      <c r="N681" s="180">
        <f>Calcs!BI731</f>
        <v>0.26448146791040966</v>
      </c>
      <c r="O681" s="33">
        <f t="shared" si="200"/>
        <v>0.84634069731331096</v>
      </c>
      <c r="P681" s="33"/>
      <c r="Q681" s="33"/>
      <c r="R681" s="33"/>
      <c r="S681" s="30">
        <f t="shared" si="188"/>
        <v>44477</v>
      </c>
      <c r="T681" s="215">
        <v>-1</v>
      </c>
      <c r="U681" s="215">
        <v>-1</v>
      </c>
      <c r="V681" s="97"/>
      <c r="W681" s="97"/>
      <c r="X681" s="6">
        <f t="shared" si="192"/>
        <v>0</v>
      </c>
      <c r="Y681" s="6"/>
      <c r="Z681" s="11">
        <f t="shared" si="184"/>
        <v>1</v>
      </c>
      <c r="AA681" s="11"/>
      <c r="AB681" s="11"/>
      <c r="AC681" s="11"/>
      <c r="AD681" s="11">
        <f t="shared" si="185"/>
        <v>1</v>
      </c>
      <c r="AE681" s="11">
        <f t="shared" si="201"/>
        <v>1</v>
      </c>
      <c r="AF681" s="11">
        <f t="shared" si="202"/>
        <v>1</v>
      </c>
      <c r="AG681" s="11">
        <f t="shared" si="195"/>
        <v>1</v>
      </c>
      <c r="AH681" s="11">
        <f t="shared" si="196"/>
        <v>1</v>
      </c>
      <c r="AI681" s="6">
        <f t="shared" si="197"/>
        <v>0</v>
      </c>
      <c r="AJ681" s="6">
        <f t="shared" si="203"/>
        <v>10000</v>
      </c>
      <c r="AK681" s="6">
        <f t="shared" si="198"/>
        <v>0</v>
      </c>
      <c r="AL681" s="6">
        <f t="shared" si="204"/>
        <v>250</v>
      </c>
      <c r="AM681" s="6">
        <f ca="1">IF($S681&lt;$AM$1-1,AN681,Calcs!$AZ$896)</f>
        <v>671819.4307497323</v>
      </c>
      <c r="AN681" s="6">
        <f t="shared" ca="1" si="191"/>
        <v>671819.4307497323</v>
      </c>
      <c r="AO681" s="6">
        <f ca="1">IF($S681&lt;$AM$1-1,AP681,Calcs!$AO$896)</f>
        <v>8877.7769610010855</v>
      </c>
      <c r="AP681" s="6">
        <f t="shared" ca="1" si="189"/>
        <v>8877.7769610010855</v>
      </c>
      <c r="AQ681" s="30">
        <f t="shared" si="199"/>
        <v>44477</v>
      </c>
      <c r="AR681" s="30">
        <f t="shared" si="187"/>
        <v>44477</v>
      </c>
      <c r="AS681" s="30">
        <f t="shared" ca="1" si="186"/>
        <v>44549</v>
      </c>
      <c r="AT681" s="30">
        <f t="shared" ca="1" si="190"/>
        <v>44549</v>
      </c>
    </row>
    <row r="682" spans="1:46">
      <c r="A682">
        <f>Calcs!A732</f>
        <v>709</v>
      </c>
      <c r="B682" s="30">
        <f>Calcs!B732</f>
        <v>44478</v>
      </c>
      <c r="C682" s="6">
        <f>MAX(1,Calcs!AM732)</f>
        <v>90090.233572901314</v>
      </c>
      <c r="D682" s="6">
        <f>MAX(1,Calcs!BA732)</f>
        <v>5728.7729007511598</v>
      </c>
      <c r="E682" s="6">
        <f>MAX(1,Calcs!BB732)</f>
        <v>1885000.7507939972</v>
      </c>
      <c r="F682" s="6">
        <f>MAX(1,Calcs!AZ732)</f>
        <v>832660.09737315623</v>
      </c>
      <c r="G682" s="6">
        <f t="shared" si="193"/>
        <v>832660.09737315623</v>
      </c>
      <c r="H682" s="6">
        <f>MAX(1,Calcs!AP732)</f>
        <v>52.167374967138002</v>
      </c>
      <c r="I682" s="6">
        <f>MAX(1,Calcs!AO732)</f>
        <v>9473.0588854020116</v>
      </c>
      <c r="J682" s="6">
        <f t="shared" si="194"/>
        <v>9473.0588854020116</v>
      </c>
      <c r="K682" s="6">
        <f>MAX(1,Calcs!BE732)</f>
        <v>4674658.5555555532</v>
      </c>
      <c r="L682" s="6">
        <f>MAX(1,Calcs!BF732)</f>
        <v>3649434.0407409878</v>
      </c>
      <c r="M682" s="33">
        <f>Calcs!G732</f>
        <v>3.2</v>
      </c>
      <c r="N682" s="180">
        <f>Calcs!BI732</f>
        <v>0.262406800471708</v>
      </c>
      <c r="O682" s="33">
        <f t="shared" si="200"/>
        <v>0.83970176150946563</v>
      </c>
      <c r="P682" s="33"/>
      <c r="Q682" s="33"/>
      <c r="R682" s="33"/>
      <c r="S682" s="30">
        <f t="shared" si="188"/>
        <v>44478</v>
      </c>
      <c r="T682" s="215">
        <v>-1</v>
      </c>
      <c r="U682" s="215">
        <v>-1</v>
      </c>
      <c r="V682" s="97"/>
      <c r="W682" s="97"/>
      <c r="X682" s="6">
        <f t="shared" si="192"/>
        <v>0</v>
      </c>
      <c r="Y682" s="6"/>
      <c r="Z682" s="11">
        <f t="shared" ref="Z682:Z745" si="205">IF(T682&lt;0,1,Z681+T682)</f>
        <v>1</v>
      </c>
      <c r="AA682" s="11"/>
      <c r="AB682" s="11"/>
      <c r="AC682" s="11"/>
      <c r="AD682" s="11">
        <f t="shared" ref="AD682:AD745" si="206">IF(U682&lt;0,1,AD681+U682)</f>
        <v>1</v>
      </c>
      <c r="AE682" s="11">
        <f t="shared" si="201"/>
        <v>1</v>
      </c>
      <c r="AF682" s="11">
        <f t="shared" si="202"/>
        <v>1</v>
      </c>
      <c r="AG682" s="11">
        <f t="shared" si="195"/>
        <v>1</v>
      </c>
      <c r="AH682" s="11">
        <f t="shared" si="196"/>
        <v>1</v>
      </c>
      <c r="AI682" s="6">
        <f t="shared" si="197"/>
        <v>0</v>
      </c>
      <c r="AJ682" s="6">
        <f t="shared" si="203"/>
        <v>10000</v>
      </c>
      <c r="AK682" s="6">
        <f t="shared" si="198"/>
        <v>0</v>
      </c>
      <c r="AL682" s="6">
        <f t="shared" si="204"/>
        <v>250</v>
      </c>
      <c r="AM682" s="6">
        <f ca="1">IF($S682&lt;$AM$1-1,AN682,Calcs!$AZ$896)</f>
        <v>671819.4307497323</v>
      </c>
      <c r="AN682" s="6">
        <f t="shared" ca="1" si="191"/>
        <v>671819.4307497323</v>
      </c>
      <c r="AO682" s="6">
        <f ca="1">IF($S682&lt;$AM$1-1,AP682,Calcs!$AO$896)</f>
        <v>8877.7769610010855</v>
      </c>
      <c r="AP682" s="6">
        <f t="shared" ca="1" si="189"/>
        <v>8877.7769610010855</v>
      </c>
      <c r="AQ682" s="30">
        <f t="shared" si="199"/>
        <v>44478</v>
      </c>
      <c r="AR682" s="30">
        <f t="shared" si="187"/>
        <v>44478</v>
      </c>
      <c r="AS682" s="30">
        <f t="shared" ca="1" si="186"/>
        <v>44549</v>
      </c>
      <c r="AT682" s="30">
        <f t="shared" ca="1" si="190"/>
        <v>44549</v>
      </c>
    </row>
    <row r="683" spans="1:46">
      <c r="A683">
        <f>Calcs!A733</f>
        <v>710</v>
      </c>
      <c r="B683" s="30">
        <f>Calcs!B733</f>
        <v>44479</v>
      </c>
      <c r="C683" s="6">
        <f>MAX(1,Calcs!AM733)</f>
        <v>88033.196584254518</v>
      </c>
      <c r="D683" s="6">
        <f>MAX(1,Calcs!BA733)</f>
        <v>5618.8359898722265</v>
      </c>
      <c r="E683" s="6">
        <f>MAX(1,Calcs!BB733)</f>
        <v>1895702.0939778143</v>
      </c>
      <c r="F683" s="6">
        <f>MAX(1,Calcs!AZ733)</f>
        <v>837931.01527868549</v>
      </c>
      <c r="G683" s="6">
        <f t="shared" si="193"/>
        <v>837931.01527868549</v>
      </c>
      <c r="H683" s="6">
        <f>MAX(1,Calcs!AP733)</f>
        <v>51.276475270071387</v>
      </c>
      <c r="I683" s="6">
        <f>MAX(1,Calcs!AO733)</f>
        <v>9521.4854524928796</v>
      </c>
      <c r="J683" s="6">
        <f t="shared" si="194"/>
        <v>9521.4854524928796</v>
      </c>
      <c r="K683" s="6">
        <f>MAX(1,Calcs!BE733)</f>
        <v>4682528.9259259235</v>
      </c>
      <c r="L683" s="6">
        <f>MAX(1,Calcs!BF733)</f>
        <v>3653961.936518189</v>
      </c>
      <c r="M683" s="33">
        <f>Calcs!G733</f>
        <v>3.2</v>
      </c>
      <c r="N683" s="180">
        <f>Calcs!BI733</f>
        <v>0.26037535061560896</v>
      </c>
      <c r="O683" s="33">
        <f t="shared" si="200"/>
        <v>0.83320112196994867</v>
      </c>
      <c r="P683" s="33"/>
      <c r="Q683" s="33"/>
      <c r="R683" s="33"/>
      <c r="S683" s="30">
        <f t="shared" si="188"/>
        <v>44479</v>
      </c>
      <c r="T683" s="215">
        <v>-1</v>
      </c>
      <c r="U683" s="215">
        <v>-1</v>
      </c>
      <c r="V683" s="97"/>
      <c r="W683" s="97"/>
      <c r="X683" s="6">
        <f t="shared" si="192"/>
        <v>0</v>
      </c>
      <c r="Y683" s="6"/>
      <c r="Z683" s="11">
        <f t="shared" si="205"/>
        <v>1</v>
      </c>
      <c r="AA683" s="11"/>
      <c r="AB683" s="11"/>
      <c r="AC683" s="11"/>
      <c r="AD683" s="11">
        <f t="shared" si="206"/>
        <v>1</v>
      </c>
      <c r="AE683" s="11">
        <f t="shared" si="201"/>
        <v>1</v>
      </c>
      <c r="AF683" s="11">
        <f t="shared" si="202"/>
        <v>1</v>
      </c>
      <c r="AG683" s="11">
        <f t="shared" si="195"/>
        <v>1</v>
      </c>
      <c r="AH683" s="11">
        <f t="shared" si="196"/>
        <v>1</v>
      </c>
      <c r="AI683" s="6">
        <f t="shared" si="197"/>
        <v>0</v>
      </c>
      <c r="AJ683" s="6">
        <f t="shared" si="203"/>
        <v>10000</v>
      </c>
      <c r="AK683" s="6">
        <f t="shared" si="198"/>
        <v>0</v>
      </c>
      <c r="AL683" s="6">
        <f t="shared" si="204"/>
        <v>250</v>
      </c>
      <c r="AM683" s="6">
        <f ca="1">IF($S683&lt;$AM$1-1,AN683,Calcs!$AZ$896)</f>
        <v>671819.4307497323</v>
      </c>
      <c r="AN683" s="6">
        <f t="shared" ca="1" si="191"/>
        <v>671819.4307497323</v>
      </c>
      <c r="AO683" s="6">
        <f ca="1">IF($S683&lt;$AM$1-1,AP683,Calcs!$AO$896)</f>
        <v>8877.7769610010855</v>
      </c>
      <c r="AP683" s="6">
        <f t="shared" ca="1" si="189"/>
        <v>8877.7769610010855</v>
      </c>
      <c r="AQ683" s="30">
        <f t="shared" si="199"/>
        <v>44479</v>
      </c>
      <c r="AR683" s="30">
        <f t="shared" si="187"/>
        <v>44479</v>
      </c>
      <c r="AS683" s="30">
        <f t="shared" ca="1" si="186"/>
        <v>44549</v>
      </c>
      <c r="AT683" s="30">
        <f t="shared" ca="1" si="190"/>
        <v>44549</v>
      </c>
    </row>
    <row r="684" spans="1:46">
      <c r="A684">
        <f>Calcs!A734</f>
        <v>711</v>
      </c>
      <c r="B684" s="30">
        <f>Calcs!B734</f>
        <v>44480</v>
      </c>
      <c r="C684" s="6">
        <f>MAX(1,Calcs!AM734)</f>
        <v>85925.777498089214</v>
      </c>
      <c r="D684" s="6">
        <f>MAX(1,Calcs!BA734)</f>
        <v>5504.5932715452009</v>
      </c>
      <c r="E684" s="6">
        <f>MAX(1,Calcs!BB734)</f>
        <v>1906101.6722595398</v>
      </c>
      <c r="F684" s="6">
        <f>MAX(1,Calcs!AZ734)</f>
        <v>843076.50645891856</v>
      </c>
      <c r="G684" s="6">
        <f t="shared" si="193"/>
        <v>843076.50645891856</v>
      </c>
      <c r="H684" s="6">
        <f>MAX(1,Calcs!AP734)</f>
        <v>50.343528412601827</v>
      </c>
      <c r="I684" s="6">
        <f>MAX(1,Calcs!AO734)</f>
        <v>9568.8577552437037</v>
      </c>
      <c r="J684" s="6">
        <f t="shared" si="194"/>
        <v>9568.8577552437037</v>
      </c>
      <c r="K684" s="6">
        <f>MAX(1,Calcs!BE734)</f>
        <v>4690399.2962962938</v>
      </c>
      <c r="L684" s="6">
        <f>MAX(1,Calcs!BF734)</f>
        <v>3658464.8595285574</v>
      </c>
      <c r="M684" s="33">
        <f>Calcs!G734</f>
        <v>3.2</v>
      </c>
      <c r="N684" s="180">
        <f>Calcs!BI734</f>
        <v>0.2583874588067947</v>
      </c>
      <c r="O684" s="33">
        <f t="shared" si="200"/>
        <v>0.82683986818174304</v>
      </c>
      <c r="P684" s="33"/>
      <c r="Q684" s="33"/>
      <c r="R684" s="33"/>
      <c r="S684" s="30">
        <f t="shared" si="188"/>
        <v>44480</v>
      </c>
      <c r="T684" s="215">
        <v>-1</v>
      </c>
      <c r="U684" s="215">
        <v>-1</v>
      </c>
      <c r="V684" s="97"/>
      <c r="W684" s="97"/>
      <c r="X684" s="6">
        <f t="shared" si="192"/>
        <v>0</v>
      </c>
      <c r="Y684" s="6"/>
      <c r="Z684" s="11">
        <f t="shared" si="205"/>
        <v>1</v>
      </c>
      <c r="AA684" s="11"/>
      <c r="AB684" s="11"/>
      <c r="AC684" s="11"/>
      <c r="AD684" s="11">
        <f t="shared" si="206"/>
        <v>1</v>
      </c>
      <c r="AE684" s="11">
        <f t="shared" si="201"/>
        <v>1</v>
      </c>
      <c r="AF684" s="11">
        <f t="shared" si="202"/>
        <v>1</v>
      </c>
      <c r="AG684" s="11">
        <f t="shared" si="195"/>
        <v>1</v>
      </c>
      <c r="AH684" s="11">
        <f t="shared" si="196"/>
        <v>1</v>
      </c>
      <c r="AI684" s="6">
        <f t="shared" si="197"/>
        <v>0</v>
      </c>
      <c r="AJ684" s="6">
        <f t="shared" si="203"/>
        <v>10000</v>
      </c>
      <c r="AK684" s="6">
        <f t="shared" si="198"/>
        <v>0</v>
      </c>
      <c r="AL684" s="6">
        <f t="shared" si="204"/>
        <v>250</v>
      </c>
      <c r="AM684" s="6">
        <f ca="1">IF($S684&lt;$AM$1-1,AN684,Calcs!$AZ$896)</f>
        <v>671819.4307497323</v>
      </c>
      <c r="AN684" s="6">
        <f t="shared" ca="1" si="191"/>
        <v>671819.4307497323</v>
      </c>
      <c r="AO684" s="6">
        <f ca="1">IF($S684&lt;$AM$1-1,AP684,Calcs!$AO$896)</f>
        <v>8877.7769610010855</v>
      </c>
      <c r="AP684" s="6">
        <f t="shared" ca="1" si="189"/>
        <v>8877.7769610010855</v>
      </c>
      <c r="AQ684" s="30">
        <f t="shared" si="199"/>
        <v>44480</v>
      </c>
      <c r="AR684" s="30">
        <f t="shared" si="187"/>
        <v>44480</v>
      </c>
      <c r="AS684" s="30">
        <f t="shared" ca="1" si="186"/>
        <v>44549</v>
      </c>
      <c r="AT684" s="30">
        <f t="shared" ca="1" si="190"/>
        <v>44549</v>
      </c>
    </row>
    <row r="685" spans="1:46">
      <c r="A685">
        <f>Calcs!A735</f>
        <v>712</v>
      </c>
      <c r="B685" s="30">
        <f>Calcs!B735</f>
        <v>44481</v>
      </c>
      <c r="C685" s="6">
        <f>MAX(1,Calcs!AM735)</f>
        <v>83779.295349503984</v>
      </c>
      <c r="D685" s="6">
        <f>MAX(1,Calcs!BA735)</f>
        <v>5386.4791839217733</v>
      </c>
      <c r="E685" s="6">
        <f>MAX(1,Calcs!BB735)</f>
        <v>1916197.3788819534</v>
      </c>
      <c r="F685" s="6">
        <f>MAX(1,Calcs!AZ735)</f>
        <v>848093.94343220466</v>
      </c>
      <c r="G685" s="6">
        <f t="shared" si="193"/>
        <v>848093.94343220466</v>
      </c>
      <c r="H685" s="6">
        <f>MAX(1,Calcs!AP735)</f>
        <v>49.369607809244243</v>
      </c>
      <c r="I685" s="6">
        <f>MAX(1,Calcs!AO735)</f>
        <v>9615.1478681007829</v>
      </c>
      <c r="J685" s="6">
        <f t="shared" si="194"/>
        <v>9615.1478681007829</v>
      </c>
      <c r="K685" s="6">
        <f>MAX(1,Calcs!BE735)</f>
        <v>4698269.6666666642</v>
      </c>
      <c r="L685" s="6">
        <f>MAX(1,Calcs!BF735)</f>
        <v>3662943.25228224</v>
      </c>
      <c r="M685" s="33">
        <f>Calcs!G735</f>
        <v>3.2</v>
      </c>
      <c r="N685" s="180">
        <f>Calcs!BI735</f>
        <v>0.25644334793947093</v>
      </c>
      <c r="O685" s="33">
        <f t="shared" si="200"/>
        <v>0.82061871340630699</v>
      </c>
      <c r="P685" s="33"/>
      <c r="Q685" s="33"/>
      <c r="R685" s="33"/>
      <c r="S685" s="30">
        <f t="shared" si="188"/>
        <v>44481</v>
      </c>
      <c r="T685" s="215">
        <v>-1</v>
      </c>
      <c r="U685" s="215">
        <v>-1</v>
      </c>
      <c r="V685" s="97"/>
      <c r="W685" s="97"/>
      <c r="X685" s="6">
        <f t="shared" si="192"/>
        <v>0</v>
      </c>
      <c r="Y685" s="6"/>
      <c r="Z685" s="11">
        <f t="shared" si="205"/>
        <v>1</v>
      </c>
      <c r="AA685" s="11"/>
      <c r="AB685" s="11"/>
      <c r="AC685" s="11"/>
      <c r="AD685" s="11">
        <f t="shared" si="206"/>
        <v>1</v>
      </c>
      <c r="AE685" s="11">
        <f t="shared" si="201"/>
        <v>1</v>
      </c>
      <c r="AF685" s="11">
        <f t="shared" si="202"/>
        <v>1</v>
      </c>
      <c r="AG685" s="11">
        <f t="shared" si="195"/>
        <v>1</v>
      </c>
      <c r="AH685" s="11">
        <f t="shared" si="196"/>
        <v>1</v>
      </c>
      <c r="AI685" s="6">
        <f t="shared" si="197"/>
        <v>0</v>
      </c>
      <c r="AJ685" s="6">
        <f t="shared" si="203"/>
        <v>10000</v>
      </c>
      <c r="AK685" s="6">
        <f t="shared" si="198"/>
        <v>0</v>
      </c>
      <c r="AL685" s="6">
        <f t="shared" si="204"/>
        <v>250</v>
      </c>
      <c r="AM685" s="6">
        <f ca="1">IF($S685&lt;$AM$1-1,AN685,Calcs!$AZ$896)</f>
        <v>671819.4307497323</v>
      </c>
      <c r="AN685" s="6">
        <f t="shared" ca="1" si="191"/>
        <v>671819.4307497323</v>
      </c>
      <c r="AO685" s="6">
        <f ca="1">IF($S685&lt;$AM$1-1,AP685,Calcs!$AO$896)</f>
        <v>8877.7769610010855</v>
      </c>
      <c r="AP685" s="6">
        <f t="shared" ca="1" si="189"/>
        <v>8877.7769610010855</v>
      </c>
      <c r="AQ685" s="30">
        <f t="shared" si="199"/>
        <v>44481</v>
      </c>
      <c r="AR685" s="30">
        <f t="shared" si="187"/>
        <v>44481</v>
      </c>
      <c r="AS685" s="30">
        <f t="shared" ca="1" si="186"/>
        <v>44549</v>
      </c>
      <c r="AT685" s="30">
        <f t="shared" ca="1" si="190"/>
        <v>44549</v>
      </c>
    </row>
    <row r="686" spans="1:46">
      <c r="A686">
        <f>Calcs!A736</f>
        <v>713</v>
      </c>
      <c r="B686" s="30">
        <f>Calcs!B736</f>
        <v>44482</v>
      </c>
      <c r="C686" s="6">
        <f>MAX(1,Calcs!AM736)</f>
        <v>81598.607874839421</v>
      </c>
      <c r="D686" s="6">
        <f>MAX(1,Calcs!BA736)</f>
        <v>5264.900699367181</v>
      </c>
      <c r="E686" s="6">
        <f>MAX(1,Calcs!BB736)</f>
        <v>1925988.0419834731</v>
      </c>
      <c r="F686" s="6">
        <f>MAX(1,Calcs!AZ736)</f>
        <v>852981.13785399927</v>
      </c>
      <c r="G686" s="6">
        <f t="shared" si="193"/>
        <v>852981.13785399927</v>
      </c>
      <c r="H686" s="6">
        <f>MAX(1,Calcs!AP736)</f>
        <v>48.358292509313678</v>
      </c>
      <c r="I686" s="6">
        <f>MAX(1,Calcs!AO736)</f>
        <v>9660.3294627743689</v>
      </c>
      <c r="J686" s="6">
        <f t="shared" si="194"/>
        <v>9660.3294627743689</v>
      </c>
      <c r="K686" s="6">
        <f>MAX(1,Calcs!BE736)</f>
        <v>4706140.0370370345</v>
      </c>
      <c r="L686" s="6">
        <f>MAX(1,Calcs!BF736)</f>
        <v>3667397.5621623737</v>
      </c>
      <c r="M686" s="33">
        <f>Calcs!G736</f>
        <v>3.2</v>
      </c>
      <c r="N686" s="180">
        <f>Calcs!BI736</f>
        <v>0.25454311549497494</v>
      </c>
      <c r="O686" s="33">
        <f t="shared" si="200"/>
        <v>0.81453796958391989</v>
      </c>
      <c r="P686" s="33"/>
      <c r="Q686" s="33"/>
      <c r="R686" s="33"/>
      <c r="S686" s="30">
        <f t="shared" si="188"/>
        <v>44482</v>
      </c>
      <c r="T686" s="215">
        <v>-1</v>
      </c>
      <c r="U686" s="215">
        <v>-1</v>
      </c>
      <c r="V686" s="97"/>
      <c r="W686" s="97"/>
      <c r="X686" s="6">
        <f t="shared" si="192"/>
        <v>0</v>
      </c>
      <c r="Y686" s="6"/>
      <c r="Z686" s="11">
        <f t="shared" si="205"/>
        <v>1</v>
      </c>
      <c r="AA686" s="11"/>
      <c r="AB686" s="11"/>
      <c r="AC686" s="11"/>
      <c r="AD686" s="11">
        <f t="shared" si="206"/>
        <v>1</v>
      </c>
      <c r="AE686" s="11">
        <f t="shared" si="201"/>
        <v>1</v>
      </c>
      <c r="AF686" s="11">
        <f t="shared" si="202"/>
        <v>1</v>
      </c>
      <c r="AG686" s="11">
        <f t="shared" si="195"/>
        <v>1</v>
      </c>
      <c r="AH686" s="11">
        <f t="shared" si="196"/>
        <v>1</v>
      </c>
      <c r="AI686" s="6">
        <f t="shared" si="197"/>
        <v>0</v>
      </c>
      <c r="AJ686" s="6">
        <f t="shared" si="203"/>
        <v>10000</v>
      </c>
      <c r="AK686" s="6">
        <f t="shared" si="198"/>
        <v>0</v>
      </c>
      <c r="AL686" s="6">
        <f t="shared" si="204"/>
        <v>250</v>
      </c>
      <c r="AM686" s="6">
        <f ca="1">IF($S686&lt;$AM$1-1,AN686,Calcs!$AZ$896)</f>
        <v>671819.4307497323</v>
      </c>
      <c r="AN686" s="6">
        <f t="shared" ca="1" si="191"/>
        <v>671819.4307497323</v>
      </c>
      <c r="AO686" s="6">
        <f ca="1">IF($S686&lt;$AM$1-1,AP686,Calcs!$AO$896)</f>
        <v>8877.7769610010855</v>
      </c>
      <c r="AP686" s="6">
        <f t="shared" ca="1" si="189"/>
        <v>8877.7769610010855</v>
      </c>
      <c r="AQ686" s="30">
        <f t="shared" si="199"/>
        <v>44482</v>
      </c>
      <c r="AR686" s="30">
        <f t="shared" si="187"/>
        <v>44482</v>
      </c>
      <c r="AS686" s="30">
        <f t="shared" ca="1" si="186"/>
        <v>44549</v>
      </c>
      <c r="AT686" s="30">
        <f t="shared" ca="1" si="190"/>
        <v>44549</v>
      </c>
    </row>
    <row r="687" spans="1:46">
      <c r="A687">
        <f>Calcs!A737</f>
        <v>714</v>
      </c>
      <c r="B687" s="30">
        <f>Calcs!B737</f>
        <v>44483</v>
      </c>
      <c r="C687" s="6">
        <f>MAX(1,Calcs!AM737)</f>
        <v>79390.431022052828</v>
      </c>
      <c r="D687" s="6">
        <f>MAX(1,Calcs!BA737)</f>
        <v>5140.2793485806324</v>
      </c>
      <c r="E687" s="6">
        <f>MAX(1,Calcs!BB737)</f>
        <v>1935473.2452503701</v>
      </c>
      <c r="F687" s="6">
        <f>MAX(1,Calcs!AZ737)</f>
        <v>857736.30582031293</v>
      </c>
      <c r="G687" s="6">
        <f t="shared" si="193"/>
        <v>857736.30582031293</v>
      </c>
      <c r="H687" s="6">
        <f>MAX(1,Calcs!AP737)</f>
        <v>47.313232271551897</v>
      </c>
      <c r="I687" s="6">
        <f>MAX(1,Calcs!AO737)</f>
        <v>9704.3799460387563</v>
      </c>
      <c r="J687" s="6">
        <f t="shared" si="194"/>
        <v>9704.3799460387563</v>
      </c>
      <c r="K687" s="6">
        <f>MAX(1,Calcs!BE737)</f>
        <v>4714010.4074074049</v>
      </c>
      <c r="L687" s="6">
        <f>MAX(1,Calcs!BF737)</f>
        <v>3671828.2384776077</v>
      </c>
      <c r="M687" s="33">
        <f>Calcs!G737</f>
        <v>3.2</v>
      </c>
      <c r="N687" s="180">
        <f>Calcs!BI737</f>
        <v>0.2526867579437917</v>
      </c>
      <c r="O687" s="33">
        <f t="shared" si="200"/>
        <v>0.80859762542013347</v>
      </c>
      <c r="P687" s="33"/>
      <c r="Q687" s="33"/>
      <c r="R687" s="33"/>
      <c r="S687" s="30">
        <f t="shared" si="188"/>
        <v>44483</v>
      </c>
      <c r="T687" s="215">
        <v>-1</v>
      </c>
      <c r="U687" s="215">
        <v>-1</v>
      </c>
      <c r="V687" s="97"/>
      <c r="W687" s="97"/>
      <c r="X687" s="6">
        <f t="shared" si="192"/>
        <v>0</v>
      </c>
      <c r="Y687" s="6"/>
      <c r="Z687" s="11">
        <f t="shared" si="205"/>
        <v>1</v>
      </c>
      <c r="AA687" s="11"/>
      <c r="AB687" s="11"/>
      <c r="AC687" s="11"/>
      <c r="AD687" s="11">
        <f t="shared" si="206"/>
        <v>1</v>
      </c>
      <c r="AE687" s="11">
        <f t="shared" si="201"/>
        <v>1</v>
      </c>
      <c r="AF687" s="11">
        <f t="shared" si="202"/>
        <v>1</v>
      </c>
      <c r="AG687" s="11">
        <f t="shared" si="195"/>
        <v>1</v>
      </c>
      <c r="AH687" s="11">
        <f t="shared" si="196"/>
        <v>1</v>
      </c>
      <c r="AI687" s="6">
        <f t="shared" si="197"/>
        <v>0</v>
      </c>
      <c r="AJ687" s="6">
        <f t="shared" si="203"/>
        <v>10000</v>
      </c>
      <c r="AK687" s="6">
        <f t="shared" si="198"/>
        <v>0</v>
      </c>
      <c r="AL687" s="6">
        <f t="shared" si="204"/>
        <v>250</v>
      </c>
      <c r="AM687" s="6">
        <f ca="1">IF($S687&lt;$AM$1-1,AN687,Calcs!$AZ$896)</f>
        <v>671819.4307497323</v>
      </c>
      <c r="AN687" s="6">
        <f t="shared" ca="1" si="191"/>
        <v>671819.4307497323</v>
      </c>
      <c r="AO687" s="6">
        <f ca="1">IF($S687&lt;$AM$1-1,AP687,Calcs!$AO$896)</f>
        <v>8877.7769610010855</v>
      </c>
      <c r="AP687" s="6">
        <f t="shared" ca="1" si="189"/>
        <v>8877.7769610010855</v>
      </c>
      <c r="AQ687" s="30">
        <f t="shared" si="199"/>
        <v>44483</v>
      </c>
      <c r="AR687" s="30">
        <f t="shared" si="187"/>
        <v>44483</v>
      </c>
      <c r="AS687" s="30">
        <f t="shared" ca="1" si="186"/>
        <v>44549</v>
      </c>
      <c r="AT687" s="30">
        <f t="shared" ca="1" si="190"/>
        <v>44549</v>
      </c>
    </row>
    <row r="688" spans="1:46">
      <c r="A688">
        <f>Calcs!A738</f>
        <v>715</v>
      </c>
      <c r="B688" s="30">
        <f>Calcs!B738</f>
        <v>44484</v>
      </c>
      <c r="C688" s="6">
        <f>MAX(1,Calcs!AM738)</f>
        <v>77161.3307656205</v>
      </c>
      <c r="D688" s="6">
        <f>MAX(1,Calcs!BA738)</f>
        <v>5013.0393585749134</v>
      </c>
      <c r="E688" s="6">
        <f>MAX(1,Calcs!BB738)</f>
        <v>1944653.360438226</v>
      </c>
      <c r="F688" s="6">
        <f>MAX(1,Calcs!AZ738)</f>
        <v>862358.07293109037</v>
      </c>
      <c r="G688" s="6">
        <f t="shared" si="193"/>
        <v>862358.07293109037</v>
      </c>
      <c r="H688" s="6">
        <f>MAX(1,Calcs!AP738)</f>
        <v>46.23812287905249</v>
      </c>
      <c r="I688" s="6">
        <f>MAX(1,Calcs!AO738)</f>
        <v>9747.280427461601</v>
      </c>
      <c r="J688" s="6">
        <f t="shared" si="194"/>
        <v>9747.280427461601</v>
      </c>
      <c r="K688" s="6">
        <f>MAX(1,Calcs!BE738)</f>
        <v>4721880.7777777752</v>
      </c>
      <c r="L688" s="6">
        <f>MAX(1,Calcs!BF738)</f>
        <v>3676235.7313809753</v>
      </c>
      <c r="M688" s="33">
        <f>Calcs!G738</f>
        <v>3.2</v>
      </c>
      <c r="N688" s="180">
        <f>Calcs!BI738</f>
        <v>0.25087416653787264</v>
      </c>
      <c r="O688" s="33">
        <f t="shared" si="200"/>
        <v>0.80279733292119249</v>
      </c>
      <c r="P688" s="33"/>
      <c r="Q688" s="33"/>
      <c r="R688" s="33"/>
      <c r="S688" s="30">
        <f t="shared" si="188"/>
        <v>44484</v>
      </c>
      <c r="T688" s="215">
        <v>-1</v>
      </c>
      <c r="U688" s="215">
        <v>-1</v>
      </c>
      <c r="V688" s="97"/>
      <c r="W688" s="97"/>
      <c r="X688" s="6">
        <f t="shared" si="192"/>
        <v>0</v>
      </c>
      <c r="Y688" s="6"/>
      <c r="Z688" s="11">
        <f t="shared" si="205"/>
        <v>1</v>
      </c>
      <c r="AA688" s="11"/>
      <c r="AB688" s="11"/>
      <c r="AC688" s="11"/>
      <c r="AD688" s="11">
        <f t="shared" si="206"/>
        <v>1</v>
      </c>
      <c r="AE688" s="11">
        <f t="shared" si="201"/>
        <v>1</v>
      </c>
      <c r="AF688" s="11">
        <f t="shared" si="202"/>
        <v>1</v>
      </c>
      <c r="AG688" s="11">
        <f t="shared" si="195"/>
        <v>1</v>
      </c>
      <c r="AH688" s="11">
        <f t="shared" si="196"/>
        <v>1</v>
      </c>
      <c r="AI688" s="6">
        <f t="shared" si="197"/>
        <v>0</v>
      </c>
      <c r="AJ688" s="6">
        <f t="shared" si="203"/>
        <v>10000</v>
      </c>
      <c r="AK688" s="6">
        <f t="shared" si="198"/>
        <v>0</v>
      </c>
      <c r="AL688" s="6">
        <f t="shared" si="204"/>
        <v>250</v>
      </c>
      <c r="AM688" s="6">
        <f ca="1">IF($S688&lt;$AM$1-1,AN688,Calcs!$AZ$896)</f>
        <v>671819.4307497323</v>
      </c>
      <c r="AN688" s="6">
        <f t="shared" ca="1" si="191"/>
        <v>671819.4307497323</v>
      </c>
      <c r="AO688" s="6">
        <f ca="1">IF($S688&lt;$AM$1-1,AP688,Calcs!$AO$896)</f>
        <v>8877.7769610010855</v>
      </c>
      <c r="AP688" s="6">
        <f t="shared" ca="1" si="189"/>
        <v>8877.7769610010855</v>
      </c>
      <c r="AQ688" s="30">
        <f t="shared" si="199"/>
        <v>44484</v>
      </c>
      <c r="AR688" s="30">
        <f t="shared" si="187"/>
        <v>44484</v>
      </c>
      <c r="AS688" s="30">
        <f t="shared" ca="1" si="186"/>
        <v>44549</v>
      </c>
      <c r="AT688" s="30">
        <f t="shared" ca="1" si="190"/>
        <v>44549</v>
      </c>
    </row>
    <row r="689" spans="1:46">
      <c r="A689">
        <f>Calcs!A739</f>
        <v>716</v>
      </c>
      <c r="B689" s="30">
        <f>Calcs!B739</f>
        <v>44485</v>
      </c>
      <c r="C689" s="6">
        <f>MAX(1,Calcs!AM739)</f>
        <v>74917.688539304276</v>
      </c>
      <c r="D689" s="6">
        <f>MAX(1,Calcs!BA739)</f>
        <v>4883.6224980775069</v>
      </c>
      <c r="E689" s="6">
        <f>MAX(1,Calcs!BB739)</f>
        <v>1953529.5076532292</v>
      </c>
      <c r="F689" s="6">
        <f>MAX(1,Calcs!AZ739)</f>
        <v>866845.45485969877</v>
      </c>
      <c r="G689" s="6">
        <f t="shared" si="193"/>
        <v>866845.45485969877</v>
      </c>
      <c r="H689" s="6">
        <f>MAX(1,Calcs!AP739)</f>
        <v>45.136682925210799</v>
      </c>
      <c r="I689" s="6">
        <f>MAX(1,Calcs!AO739)</f>
        <v>9789.0156658784872</v>
      </c>
      <c r="J689" s="6">
        <f t="shared" si="194"/>
        <v>9789.0156658784872</v>
      </c>
      <c r="K689" s="6">
        <f>MAX(1,Calcs!BE739)</f>
        <v>4729751.1481481455</v>
      </c>
      <c r="L689" s="6">
        <f>MAX(1,Calcs!BF739)</f>
        <v>3680620.4909889782</v>
      </c>
      <c r="M689" s="33">
        <f>Calcs!G739</f>
        <v>3.2</v>
      </c>
      <c r="N689" s="180">
        <f>Calcs!BI739</f>
        <v>0.24910513272059223</v>
      </c>
      <c r="O689" s="33">
        <f t="shared" si="200"/>
        <v>0.79713642470589519</v>
      </c>
      <c r="P689" s="33"/>
      <c r="Q689" s="33"/>
      <c r="R689" s="33"/>
      <c r="S689" s="30">
        <f t="shared" si="188"/>
        <v>44485</v>
      </c>
      <c r="T689" s="215">
        <v>-1</v>
      </c>
      <c r="U689" s="215">
        <v>-1</v>
      </c>
      <c r="V689" s="97"/>
      <c r="W689" s="97"/>
      <c r="X689" s="6">
        <f t="shared" si="192"/>
        <v>0</v>
      </c>
      <c r="Y689" s="6"/>
      <c r="Z689" s="11">
        <f t="shared" si="205"/>
        <v>1</v>
      </c>
      <c r="AA689" s="11"/>
      <c r="AB689" s="11"/>
      <c r="AC689" s="11"/>
      <c r="AD689" s="11">
        <f t="shared" si="206"/>
        <v>1</v>
      </c>
      <c r="AE689" s="11">
        <f t="shared" si="201"/>
        <v>1</v>
      </c>
      <c r="AF689" s="11">
        <f t="shared" si="202"/>
        <v>1</v>
      </c>
      <c r="AG689" s="11">
        <f t="shared" si="195"/>
        <v>1</v>
      </c>
      <c r="AH689" s="11">
        <f t="shared" si="196"/>
        <v>1</v>
      </c>
      <c r="AI689" s="6">
        <f t="shared" si="197"/>
        <v>0</v>
      </c>
      <c r="AJ689" s="6">
        <f t="shared" si="203"/>
        <v>10000</v>
      </c>
      <c r="AK689" s="6">
        <f t="shared" si="198"/>
        <v>0</v>
      </c>
      <c r="AL689" s="6">
        <f t="shared" si="204"/>
        <v>250</v>
      </c>
      <c r="AM689" s="6">
        <f ca="1">IF($S689&lt;$AM$1-1,AN689,Calcs!$AZ$896)</f>
        <v>671819.4307497323</v>
      </c>
      <c r="AN689" s="6">
        <f t="shared" ca="1" si="191"/>
        <v>671819.4307497323</v>
      </c>
      <c r="AO689" s="6">
        <f ca="1">IF($S689&lt;$AM$1-1,AP689,Calcs!$AO$896)</f>
        <v>8877.7769610010855</v>
      </c>
      <c r="AP689" s="6">
        <f t="shared" ca="1" si="189"/>
        <v>8877.7769610010855</v>
      </c>
      <c r="AQ689" s="30">
        <f t="shared" si="199"/>
        <v>44485</v>
      </c>
      <c r="AR689" s="30">
        <f t="shared" si="187"/>
        <v>44485</v>
      </c>
      <c r="AS689" s="30">
        <f t="shared" ca="1" si="186"/>
        <v>44549</v>
      </c>
      <c r="AT689" s="30">
        <f t="shared" ca="1" si="190"/>
        <v>44549</v>
      </c>
    </row>
    <row r="690" spans="1:46">
      <c r="A690">
        <f>Calcs!A740</f>
        <v>717</v>
      </c>
      <c r="B690" s="30">
        <f>Calcs!B740</f>
        <v>44486</v>
      </c>
      <c r="C690" s="6">
        <f>MAX(1,Calcs!AM740)</f>
        <v>72665.664814806951</v>
      </c>
      <c r="D690" s="6">
        <f>MAX(1,Calcs!BA740)</f>
        <v>4752.4094268447789</v>
      </c>
      <c r="E690" s="6">
        <f>MAX(1,Calcs!BB740)</f>
        <v>1962103.5131916646</v>
      </c>
      <c r="F690" s="6">
        <f>MAX(1,Calcs!AZ740)</f>
        <v>871197.88126659894</v>
      </c>
      <c r="G690" s="6">
        <f t="shared" si="193"/>
        <v>871197.88126659894</v>
      </c>
      <c r="H690" s="6">
        <f>MAX(1,Calcs!AP740)</f>
        <v>44.012652669191084</v>
      </c>
      <c r="I690" s="6">
        <f>MAX(1,Calcs!AO740)</f>
        <v>9829.5740211772172</v>
      </c>
      <c r="J690" s="6">
        <f t="shared" si="194"/>
        <v>9829.5740211772172</v>
      </c>
      <c r="K690" s="6">
        <f>MAX(1,Calcs!BE740)</f>
        <v>4737621.5185185159</v>
      </c>
      <c r="L690" s="6">
        <f>MAX(1,Calcs!BF740)</f>
        <v>3684982.9196812483</v>
      </c>
      <c r="M690" s="33">
        <f>Calcs!G740</f>
        <v>3.2</v>
      </c>
      <c r="N690" s="180">
        <f>Calcs!BI740</f>
        <v>0.24737936011448541</v>
      </c>
      <c r="O690" s="33">
        <f t="shared" si="200"/>
        <v>0.79161395236635335</v>
      </c>
      <c r="P690" s="33"/>
      <c r="Q690" s="33"/>
      <c r="R690" s="33"/>
      <c r="S690" s="30">
        <f t="shared" si="188"/>
        <v>44486</v>
      </c>
      <c r="T690" s="215">
        <v>-1</v>
      </c>
      <c r="U690" s="215">
        <v>-1</v>
      </c>
      <c r="V690" s="97"/>
      <c r="W690" s="97"/>
      <c r="X690" s="6">
        <f t="shared" si="192"/>
        <v>0</v>
      </c>
      <c r="Y690" s="6"/>
      <c r="Z690" s="11">
        <f t="shared" si="205"/>
        <v>1</v>
      </c>
      <c r="AA690" s="11"/>
      <c r="AB690" s="11"/>
      <c r="AC690" s="11"/>
      <c r="AD690" s="11">
        <f t="shared" si="206"/>
        <v>1</v>
      </c>
      <c r="AE690" s="11">
        <f t="shared" si="201"/>
        <v>1</v>
      </c>
      <c r="AF690" s="11">
        <f t="shared" si="202"/>
        <v>1</v>
      </c>
      <c r="AG690" s="11">
        <f t="shared" si="195"/>
        <v>1</v>
      </c>
      <c r="AH690" s="11">
        <f t="shared" si="196"/>
        <v>1</v>
      </c>
      <c r="AI690" s="6">
        <f t="shared" si="197"/>
        <v>0</v>
      </c>
      <c r="AJ690" s="6">
        <f t="shared" si="203"/>
        <v>10000</v>
      </c>
      <c r="AK690" s="6">
        <f t="shared" si="198"/>
        <v>0</v>
      </c>
      <c r="AL690" s="6">
        <f t="shared" si="204"/>
        <v>250</v>
      </c>
      <c r="AM690" s="6">
        <f ca="1">IF($S690&lt;$AM$1-1,AN690,Calcs!$AZ$896)</f>
        <v>671819.4307497323</v>
      </c>
      <c r="AN690" s="6">
        <f t="shared" ca="1" si="191"/>
        <v>671819.4307497323</v>
      </c>
      <c r="AO690" s="6">
        <f ca="1">IF($S690&lt;$AM$1-1,AP690,Calcs!$AO$896)</f>
        <v>8877.7769610010855</v>
      </c>
      <c r="AP690" s="6">
        <f t="shared" ca="1" si="189"/>
        <v>8877.7769610010855</v>
      </c>
      <c r="AQ690" s="30">
        <f t="shared" si="199"/>
        <v>44486</v>
      </c>
      <c r="AR690" s="30">
        <f t="shared" si="187"/>
        <v>44486</v>
      </c>
      <c r="AS690" s="30">
        <f t="shared" ca="1" si="186"/>
        <v>44549</v>
      </c>
      <c r="AT690" s="30">
        <f t="shared" ca="1" si="190"/>
        <v>44549</v>
      </c>
    </row>
    <row r="691" spans="1:46">
      <c r="A691">
        <f>Calcs!A741</f>
        <v>718</v>
      </c>
      <c r="B691" s="30">
        <f>Calcs!B741</f>
        <v>44487</v>
      </c>
      <c r="C691" s="6">
        <f>MAX(1,Calcs!AM741)</f>
        <v>70411.066769490571</v>
      </c>
      <c r="D691" s="6">
        <f>MAX(1,Calcs!BA741)</f>
        <v>4619.8018663630191</v>
      </c>
      <c r="E691" s="6">
        <f>MAX(1,Calcs!BB741)</f>
        <v>1970377.8654565883</v>
      </c>
      <c r="F691" s="6">
        <f>MAX(1,Calcs!AZ741)</f>
        <v>875415.1195234597</v>
      </c>
      <c r="G691" s="6">
        <f t="shared" si="193"/>
        <v>875415.1195234597</v>
      </c>
      <c r="H691" s="6">
        <f>MAX(1,Calcs!AP741)</f>
        <v>42.869931680132403</v>
      </c>
      <c r="I691" s="6">
        <f>MAX(1,Calcs!AO741)</f>
        <v>9868.9472770046305</v>
      </c>
      <c r="J691" s="6">
        <f t="shared" si="194"/>
        <v>9868.9472770046305</v>
      </c>
      <c r="K691" s="6">
        <f>MAX(1,Calcs!BE741)</f>
        <v>4745491.8888888862</v>
      </c>
      <c r="L691" s="6">
        <f>MAX(1,Calcs!BF741)</f>
        <v>3689323.61001379</v>
      </c>
      <c r="M691" s="33">
        <f>Calcs!G741</f>
        <v>3.2</v>
      </c>
      <c r="N691" s="180">
        <f>Calcs!BI741</f>
        <v>0.24569643863048138</v>
      </c>
      <c r="O691" s="33">
        <f t="shared" si="200"/>
        <v>0.78622860361754043</v>
      </c>
      <c r="P691" s="33"/>
      <c r="Q691" s="33"/>
      <c r="R691" s="33"/>
      <c r="S691" s="30">
        <f t="shared" si="188"/>
        <v>44487</v>
      </c>
      <c r="T691" s="215">
        <v>-1</v>
      </c>
      <c r="U691" s="215">
        <v>-1</v>
      </c>
      <c r="V691" s="97"/>
      <c r="W691" s="97"/>
      <c r="X691" s="6">
        <f t="shared" si="192"/>
        <v>0</v>
      </c>
      <c r="Y691" s="6"/>
      <c r="Z691" s="11">
        <f t="shared" si="205"/>
        <v>1</v>
      </c>
      <c r="AA691" s="11"/>
      <c r="AB691" s="11"/>
      <c r="AC691" s="11"/>
      <c r="AD691" s="11">
        <f t="shared" si="206"/>
        <v>1</v>
      </c>
      <c r="AE691" s="11">
        <f t="shared" si="201"/>
        <v>1</v>
      </c>
      <c r="AF691" s="11">
        <f t="shared" si="202"/>
        <v>1</v>
      </c>
      <c r="AG691" s="11">
        <f t="shared" si="195"/>
        <v>1</v>
      </c>
      <c r="AH691" s="11">
        <f t="shared" si="196"/>
        <v>1</v>
      </c>
      <c r="AI691" s="6">
        <f t="shared" si="197"/>
        <v>0</v>
      </c>
      <c r="AJ691" s="6">
        <f t="shared" si="203"/>
        <v>10000</v>
      </c>
      <c r="AK691" s="6">
        <f t="shared" si="198"/>
        <v>0</v>
      </c>
      <c r="AL691" s="6">
        <f t="shared" si="204"/>
        <v>250</v>
      </c>
      <c r="AM691" s="6">
        <f ca="1">IF($S691&lt;$AM$1-1,AN691,Calcs!$AZ$896)</f>
        <v>671819.4307497323</v>
      </c>
      <c r="AN691" s="6">
        <f t="shared" ca="1" si="191"/>
        <v>671819.4307497323</v>
      </c>
      <c r="AO691" s="6">
        <f ca="1">IF($S691&lt;$AM$1-1,AP691,Calcs!$AO$896)</f>
        <v>8877.7769610010855</v>
      </c>
      <c r="AP691" s="6">
        <f t="shared" ca="1" si="189"/>
        <v>8877.7769610010855</v>
      </c>
      <c r="AQ691" s="30">
        <f t="shared" si="199"/>
        <v>44487</v>
      </c>
      <c r="AR691" s="30">
        <f t="shared" si="187"/>
        <v>44487</v>
      </c>
      <c r="AS691" s="30">
        <f t="shared" ca="1" si="186"/>
        <v>44549</v>
      </c>
      <c r="AT691" s="30">
        <f t="shared" ca="1" si="190"/>
        <v>44549</v>
      </c>
    </row>
    <row r="692" spans="1:46">
      <c r="A692">
        <f>Calcs!A742</f>
        <v>719</v>
      </c>
      <c r="B692" s="30">
        <f>Calcs!B742</f>
        <v>44488</v>
      </c>
      <c r="C692" s="6">
        <f>MAX(1,Calcs!AM742)</f>
        <v>68159.859127321164</v>
      </c>
      <c r="D692" s="6">
        <f>MAX(1,Calcs!BA742)</f>
        <v>4486.1920307724668</v>
      </c>
      <c r="E692" s="6">
        <f>MAX(1,Calcs!BB742)</f>
        <v>1978355.6673991056</v>
      </c>
      <c r="F692" s="6">
        <f>MAX(1,Calcs!AZ742)</f>
        <v>879497.28764761193</v>
      </c>
      <c r="G692" s="6">
        <f t="shared" si="193"/>
        <v>879497.28764761193</v>
      </c>
      <c r="H692" s="6">
        <f>MAX(1,Calcs!AP742)</f>
        <v>41.711856428539249</v>
      </c>
      <c r="I692" s="6">
        <f>MAX(1,Calcs!AO742)</f>
        <v>9907.1308631005577</v>
      </c>
      <c r="J692" s="6">
        <f t="shared" si="194"/>
        <v>9907.1308631005577</v>
      </c>
      <c r="K692" s="6">
        <f>MAX(1,Calcs!BE742)</f>
        <v>4753362.2592592565</v>
      </c>
      <c r="L692" s="6">
        <f>MAX(1,Calcs!BF742)</f>
        <v>3693642.8885097383</v>
      </c>
      <c r="M692" s="33">
        <f>Calcs!G742</f>
        <v>3.2</v>
      </c>
      <c r="N692" s="180">
        <f>Calcs!BI742</f>
        <v>0.244055911726205</v>
      </c>
      <c r="O692" s="33">
        <f t="shared" si="200"/>
        <v>0.78097891752385606</v>
      </c>
      <c r="P692" s="33"/>
      <c r="Q692" s="33"/>
      <c r="R692" s="33"/>
      <c r="S692" s="30">
        <f t="shared" si="188"/>
        <v>44488</v>
      </c>
      <c r="T692" s="215">
        <v>-1</v>
      </c>
      <c r="U692" s="215">
        <v>-1</v>
      </c>
      <c r="V692" s="97"/>
      <c r="W692" s="97"/>
      <c r="X692" s="6">
        <f t="shared" si="192"/>
        <v>0</v>
      </c>
      <c r="Y692" s="6"/>
      <c r="Z692" s="11">
        <f t="shared" si="205"/>
        <v>1</v>
      </c>
      <c r="AA692" s="11"/>
      <c r="AB692" s="11"/>
      <c r="AC692" s="11"/>
      <c r="AD692" s="11">
        <f t="shared" si="206"/>
        <v>1</v>
      </c>
      <c r="AE692" s="11">
        <f t="shared" si="201"/>
        <v>1</v>
      </c>
      <c r="AF692" s="11">
        <f t="shared" si="202"/>
        <v>1</v>
      </c>
      <c r="AG692" s="11">
        <f t="shared" si="195"/>
        <v>1</v>
      </c>
      <c r="AH692" s="11">
        <f t="shared" si="196"/>
        <v>1</v>
      </c>
      <c r="AI692" s="6">
        <f t="shared" si="197"/>
        <v>0</v>
      </c>
      <c r="AJ692" s="6">
        <f t="shared" si="203"/>
        <v>10000</v>
      </c>
      <c r="AK692" s="6">
        <f t="shared" si="198"/>
        <v>0</v>
      </c>
      <c r="AL692" s="6">
        <f t="shared" si="204"/>
        <v>250</v>
      </c>
      <c r="AM692" s="6">
        <f ca="1">IF($S692&lt;$AM$1-1,AN692,Calcs!$AZ$896)</f>
        <v>671819.4307497323</v>
      </c>
      <c r="AN692" s="6">
        <f t="shared" ca="1" si="191"/>
        <v>671819.4307497323</v>
      </c>
      <c r="AO692" s="6">
        <f ca="1">IF($S692&lt;$AM$1-1,AP692,Calcs!$AO$896)</f>
        <v>8877.7769610010855</v>
      </c>
      <c r="AP692" s="6">
        <f t="shared" ca="1" si="189"/>
        <v>8877.7769610010855</v>
      </c>
      <c r="AQ692" s="30">
        <f t="shared" si="199"/>
        <v>44488</v>
      </c>
      <c r="AR692" s="30">
        <f t="shared" si="187"/>
        <v>44488</v>
      </c>
      <c r="AS692" s="30">
        <f t="shared" ca="1" si="186"/>
        <v>44549</v>
      </c>
      <c r="AT692" s="30">
        <f t="shared" ca="1" si="190"/>
        <v>44549</v>
      </c>
    </row>
    <row r="693" spans="1:46">
      <c r="A693">
        <f>Calcs!A743</f>
        <v>720</v>
      </c>
      <c r="B693" s="30">
        <f>Calcs!B743</f>
        <v>44489</v>
      </c>
      <c r="C693" s="6">
        <f>MAX(1,Calcs!AM743)</f>
        <v>65917.172005165077</v>
      </c>
      <c r="D693" s="6">
        <f>MAX(1,Calcs!BA743)</f>
        <v>4351.9572398689343</v>
      </c>
      <c r="E693" s="6">
        <f>MAX(1,Calcs!BB743)</f>
        <v>1986040.594483203</v>
      </c>
      <c r="F693" s="6">
        <f>MAX(1,Calcs!AZ743)</f>
        <v>883444.83853308181</v>
      </c>
      <c r="G693" s="6">
        <f t="shared" si="193"/>
        <v>883444.83853308181</v>
      </c>
      <c r="H693" s="6">
        <f>MAX(1,Calcs!AP743)</f>
        <v>40.541956152441081</v>
      </c>
      <c r="I693" s="6">
        <f>MAX(1,Calcs!AO743)</f>
        <v>9944.1231558414565</v>
      </c>
      <c r="J693" s="6">
        <f t="shared" si="194"/>
        <v>9944.1231558414565</v>
      </c>
      <c r="K693" s="6">
        <f>MAX(1,Calcs!BE743)</f>
        <v>4761232.6296296269</v>
      </c>
      <c r="L693" s="6">
        <f>MAX(1,Calcs!BF743)</f>
        <v>3697941.2241345355</v>
      </c>
      <c r="M693" s="33">
        <f>Calcs!G743</f>
        <v>3.2</v>
      </c>
      <c r="N693" s="180">
        <f>Calcs!BI743</f>
        <v>0.24245722745494586</v>
      </c>
      <c r="O693" s="33">
        <f t="shared" si="200"/>
        <v>0.77586312785582678</v>
      </c>
      <c r="P693" s="33"/>
      <c r="Q693" s="33"/>
      <c r="R693" s="33"/>
      <c r="S693" s="30">
        <f t="shared" si="188"/>
        <v>44489</v>
      </c>
      <c r="T693" s="215">
        <v>-1</v>
      </c>
      <c r="U693" s="215">
        <v>-1</v>
      </c>
      <c r="V693" s="97"/>
      <c r="W693" s="97"/>
      <c r="X693" s="6">
        <f t="shared" si="192"/>
        <v>0</v>
      </c>
      <c r="Y693" s="6"/>
      <c r="Z693" s="11">
        <f t="shared" si="205"/>
        <v>1</v>
      </c>
      <c r="AA693" s="11"/>
      <c r="AB693" s="11"/>
      <c r="AC693" s="11"/>
      <c r="AD693" s="11">
        <f t="shared" si="206"/>
        <v>1</v>
      </c>
      <c r="AE693" s="11">
        <f t="shared" si="201"/>
        <v>1</v>
      </c>
      <c r="AF693" s="11">
        <f t="shared" si="202"/>
        <v>1</v>
      </c>
      <c r="AG693" s="11">
        <f t="shared" si="195"/>
        <v>1</v>
      </c>
      <c r="AH693" s="11">
        <f t="shared" si="196"/>
        <v>1</v>
      </c>
      <c r="AI693" s="6">
        <f t="shared" si="197"/>
        <v>0</v>
      </c>
      <c r="AJ693" s="6">
        <f t="shared" si="203"/>
        <v>10000</v>
      </c>
      <c r="AK693" s="6">
        <f t="shared" si="198"/>
        <v>0</v>
      </c>
      <c r="AL693" s="6">
        <f t="shared" si="204"/>
        <v>250</v>
      </c>
      <c r="AM693" s="6">
        <f ca="1">IF($S693&lt;$AM$1-1,AN693,Calcs!$AZ$896)</f>
        <v>671819.4307497323</v>
      </c>
      <c r="AN693" s="6">
        <f t="shared" ca="1" si="191"/>
        <v>671819.4307497323</v>
      </c>
      <c r="AO693" s="6">
        <f ca="1">IF($S693&lt;$AM$1-1,AP693,Calcs!$AO$896)</f>
        <v>8877.7769610010855</v>
      </c>
      <c r="AP693" s="6">
        <f t="shared" ca="1" si="189"/>
        <v>8877.7769610010855</v>
      </c>
      <c r="AQ693" s="30">
        <f t="shared" si="199"/>
        <v>44489</v>
      </c>
      <c r="AR693" s="30">
        <f t="shared" si="187"/>
        <v>44489</v>
      </c>
      <c r="AS693" s="30">
        <f t="shared" ca="1" si="186"/>
        <v>44549</v>
      </c>
      <c r="AT693" s="30">
        <f t="shared" ca="1" si="190"/>
        <v>44549</v>
      </c>
    </row>
    <row r="694" spans="1:46">
      <c r="A694">
        <f>Calcs!A744</f>
        <v>721</v>
      </c>
      <c r="B694" s="30">
        <f>Calcs!B744</f>
        <v>44490</v>
      </c>
      <c r="C694" s="6">
        <f>MAX(1,Calcs!AM744)</f>
        <v>63688.068616259232</v>
      </c>
      <c r="D694" s="6">
        <f>MAX(1,Calcs!BA744)</f>
        <v>4217.4618403547374</v>
      </c>
      <c r="E694" s="6">
        <f>MAX(1,Calcs!BB744)</f>
        <v>1993436.8361012917</v>
      </c>
      <c r="F694" s="6">
        <f>MAX(1,Calcs!AZ744)</f>
        <v>887258.5387027961</v>
      </c>
      <c r="G694" s="6">
        <f t="shared" si="193"/>
        <v>887258.5387027961</v>
      </c>
      <c r="H694" s="6">
        <f>MAX(1,Calcs!AP744)</f>
        <v>39.363665576476969</v>
      </c>
      <c r="I694" s="6">
        <f>MAX(1,Calcs!AO744)</f>
        <v>9979.9256050740951</v>
      </c>
      <c r="J694" s="6">
        <f t="shared" si="194"/>
        <v>9979.9256050740951</v>
      </c>
      <c r="K694" s="6">
        <f>MAX(1,Calcs!BE744)</f>
        <v>4769102.9999999972</v>
      </c>
      <c r="L694" s="6">
        <f>MAX(1,Calcs!BF744)</f>
        <v>3702219.0580351027</v>
      </c>
      <c r="M694" s="33">
        <f>Calcs!G744</f>
        <v>3.2</v>
      </c>
      <c r="N694" s="180">
        <f>Calcs!BI744</f>
        <v>0.24089976901822457</v>
      </c>
      <c r="O694" s="33">
        <f t="shared" si="200"/>
        <v>0.7708792608583187</v>
      </c>
      <c r="P694" s="33"/>
      <c r="Q694" s="33"/>
      <c r="R694" s="33"/>
      <c r="S694" s="30">
        <f t="shared" si="188"/>
        <v>44490</v>
      </c>
      <c r="T694" s="215">
        <v>-1</v>
      </c>
      <c r="U694" s="215">
        <v>-1</v>
      </c>
      <c r="V694" s="97"/>
      <c r="W694" s="97"/>
      <c r="X694" s="6">
        <f t="shared" si="192"/>
        <v>0</v>
      </c>
      <c r="Y694" s="6"/>
      <c r="Z694" s="11">
        <f t="shared" si="205"/>
        <v>1</v>
      </c>
      <c r="AA694" s="11"/>
      <c r="AB694" s="11"/>
      <c r="AC694" s="11"/>
      <c r="AD694" s="11">
        <f t="shared" si="206"/>
        <v>1</v>
      </c>
      <c r="AE694" s="11">
        <f t="shared" si="201"/>
        <v>1</v>
      </c>
      <c r="AF694" s="11">
        <f t="shared" si="202"/>
        <v>1</v>
      </c>
      <c r="AG694" s="11">
        <f t="shared" si="195"/>
        <v>1</v>
      </c>
      <c r="AH694" s="11">
        <f t="shared" si="196"/>
        <v>1</v>
      </c>
      <c r="AI694" s="6">
        <f t="shared" si="197"/>
        <v>0</v>
      </c>
      <c r="AJ694" s="6">
        <f t="shared" si="203"/>
        <v>10000</v>
      </c>
      <c r="AK694" s="6">
        <f t="shared" si="198"/>
        <v>0</v>
      </c>
      <c r="AL694" s="6">
        <f t="shared" si="204"/>
        <v>250</v>
      </c>
      <c r="AM694" s="6">
        <f ca="1">IF($S694&lt;$AM$1-1,AN694,Calcs!$AZ$896)</f>
        <v>671819.4307497323</v>
      </c>
      <c r="AN694" s="6">
        <f t="shared" ca="1" si="191"/>
        <v>671819.4307497323</v>
      </c>
      <c r="AO694" s="6">
        <f ca="1">IF($S694&lt;$AM$1-1,AP694,Calcs!$AO$896)</f>
        <v>8877.7769610010855</v>
      </c>
      <c r="AP694" s="6">
        <f t="shared" ca="1" si="189"/>
        <v>8877.7769610010855</v>
      </c>
      <c r="AQ694" s="30">
        <f t="shared" si="199"/>
        <v>44490</v>
      </c>
      <c r="AR694" s="30">
        <f t="shared" si="187"/>
        <v>44490</v>
      </c>
      <c r="AS694" s="30">
        <f t="shared" ref="AS694:AS757" ca="1" si="207">IF($S694&lt;$AM$1-1,AT694,$AR$847)</f>
        <v>44549</v>
      </c>
      <c r="AT694" s="30">
        <f t="shared" ca="1" si="190"/>
        <v>44549</v>
      </c>
    </row>
    <row r="695" spans="1:46">
      <c r="A695">
        <f>Calcs!A745</f>
        <v>722</v>
      </c>
      <c r="B695" s="30">
        <f>Calcs!B745</f>
        <v>44491</v>
      </c>
      <c r="C695" s="6">
        <f>MAX(1,Calcs!AM745)</f>
        <v>61477.298443311971</v>
      </c>
      <c r="D695" s="6">
        <f>MAX(1,Calcs!BA745)</f>
        <v>4083.0538996521582</v>
      </c>
      <c r="E695" s="6">
        <f>MAX(1,Calcs!BB745)</f>
        <v>2000549.0573720366</v>
      </c>
      <c r="F695" s="6">
        <f>MAX(1,Calcs!AZ745)</f>
        <v>890939.45022865548</v>
      </c>
      <c r="G695" s="6">
        <f t="shared" si="193"/>
        <v>890939.45022865548</v>
      </c>
      <c r="H695" s="6">
        <f>MAX(1,Calcs!AP745)</f>
        <v>38.180307393000739</v>
      </c>
      <c r="I695" s="6">
        <f>MAX(1,Calcs!AO745)</f>
        <v>10014.542579212606</v>
      </c>
      <c r="J695" s="6">
        <f t="shared" si="194"/>
        <v>10014.542579212606</v>
      </c>
      <c r="K695" s="6">
        <f>MAX(1,Calcs!BE745)</f>
        <v>4776973.3703703675</v>
      </c>
      <c r="L695" s="6">
        <f>MAX(1,Calcs!BF745)</f>
        <v>3706476.8280493347</v>
      </c>
      <c r="M695" s="33">
        <f>Calcs!G745</f>
        <v>3.2</v>
      </c>
      <c r="N695" s="180">
        <f>Calcs!BI745</f>
        <v>0.23938285658515085</v>
      </c>
      <c r="O695" s="33">
        <f t="shared" si="200"/>
        <v>0.76602514107248276</v>
      </c>
      <c r="P695" s="33"/>
      <c r="Q695" s="33"/>
      <c r="R695" s="33"/>
      <c r="S695" s="30">
        <f t="shared" si="188"/>
        <v>44491</v>
      </c>
      <c r="T695" s="215">
        <v>-1</v>
      </c>
      <c r="U695" s="215">
        <v>-1</v>
      </c>
      <c r="V695" s="97"/>
      <c r="W695" s="97"/>
      <c r="X695" s="6">
        <f t="shared" si="192"/>
        <v>0</v>
      </c>
      <c r="Y695" s="6"/>
      <c r="Z695" s="11">
        <f t="shared" si="205"/>
        <v>1</v>
      </c>
      <c r="AA695" s="11"/>
      <c r="AB695" s="11"/>
      <c r="AC695" s="11"/>
      <c r="AD695" s="11">
        <f t="shared" si="206"/>
        <v>1</v>
      </c>
      <c r="AE695" s="11">
        <f t="shared" si="201"/>
        <v>1</v>
      </c>
      <c r="AF695" s="11">
        <f t="shared" si="202"/>
        <v>1</v>
      </c>
      <c r="AG695" s="11">
        <f t="shared" si="195"/>
        <v>1</v>
      </c>
      <c r="AH695" s="11">
        <f t="shared" si="196"/>
        <v>1</v>
      </c>
      <c r="AI695" s="6">
        <f t="shared" si="197"/>
        <v>0</v>
      </c>
      <c r="AJ695" s="6">
        <f t="shared" si="203"/>
        <v>10000</v>
      </c>
      <c r="AK695" s="6">
        <f t="shared" si="198"/>
        <v>0</v>
      </c>
      <c r="AL695" s="6">
        <f t="shared" si="204"/>
        <v>250</v>
      </c>
      <c r="AM695" s="6">
        <f ca="1">IF($S695&lt;$AM$1-1,AN695,Calcs!$AZ$896)</f>
        <v>671819.4307497323</v>
      </c>
      <c r="AN695" s="6">
        <f t="shared" ca="1" si="191"/>
        <v>671819.4307497323</v>
      </c>
      <c r="AO695" s="6">
        <f ca="1">IF($S695&lt;$AM$1-1,AP695,Calcs!$AO$896)</f>
        <v>8877.7769610010855</v>
      </c>
      <c r="AP695" s="6">
        <f t="shared" ca="1" si="189"/>
        <v>8877.7769610010855</v>
      </c>
      <c r="AQ695" s="30">
        <f t="shared" si="199"/>
        <v>44491</v>
      </c>
      <c r="AR695" s="30">
        <f t="shared" si="187"/>
        <v>44491</v>
      </c>
      <c r="AS695" s="30">
        <f t="shared" ca="1" si="207"/>
        <v>44549</v>
      </c>
      <c r="AT695" s="30">
        <f t="shared" ca="1" si="190"/>
        <v>44549</v>
      </c>
    </row>
    <row r="696" spans="1:46">
      <c r="A696">
        <f>Calcs!A746</f>
        <v>723</v>
      </c>
      <c r="B696" s="30">
        <f>Calcs!B746</f>
        <v>44492</v>
      </c>
      <c r="C696" s="6">
        <f>MAX(1,Calcs!AM746)</f>
        <v>59289.287860302291</v>
      </c>
      <c r="D696" s="6">
        <f>MAX(1,Calcs!BA746)</f>
        <v>3949.0649943180115</v>
      </c>
      <c r="E696" s="6">
        <f>MAX(1,Calcs!BB746)</f>
        <v>2007382.3527685297</v>
      </c>
      <c r="F696" s="6">
        <f>MAX(1,Calcs!AZ746)</f>
        <v>894488.90981992485</v>
      </c>
      <c r="G696" s="6">
        <f t="shared" si="193"/>
        <v>894488.90981992485</v>
      </c>
      <c r="H696" s="6">
        <f>MAX(1,Calcs!AP746)</f>
        <v>36.995076419145335</v>
      </c>
      <c r="I696" s="6">
        <f>MAX(1,Calcs!AO746)</f>
        <v>10047.981200812505</v>
      </c>
      <c r="J696" s="6">
        <f t="shared" si="194"/>
        <v>10047.981200812505</v>
      </c>
      <c r="K696" s="6">
        <f>MAX(1,Calcs!BE746)</f>
        <v>4784843.7407407379</v>
      </c>
      <c r="L696" s="6">
        <f>MAX(1,Calcs!BF746)</f>
        <v>3710714.9684835467</v>
      </c>
      <c r="M696" s="33">
        <f>Calcs!G746</f>
        <v>3.2</v>
      </c>
      <c r="N696" s="180">
        <f>Calcs!BI746</f>
        <v>0.23790575350489376</v>
      </c>
      <c r="O696" s="33">
        <f t="shared" si="200"/>
        <v>0.76129841121566011</v>
      </c>
      <c r="P696" s="33"/>
      <c r="Q696" s="33"/>
      <c r="R696" s="33"/>
      <c r="S696" s="30">
        <f t="shared" si="188"/>
        <v>44492</v>
      </c>
      <c r="T696" s="215">
        <v>-1</v>
      </c>
      <c r="U696" s="215">
        <v>-1</v>
      </c>
      <c r="V696" s="97"/>
      <c r="W696" s="97"/>
      <c r="X696" s="6">
        <f t="shared" si="192"/>
        <v>0</v>
      </c>
      <c r="Y696" s="6"/>
      <c r="Z696" s="11">
        <f t="shared" si="205"/>
        <v>1</v>
      </c>
      <c r="AA696" s="11"/>
      <c r="AB696" s="11"/>
      <c r="AC696" s="11"/>
      <c r="AD696" s="11">
        <f t="shared" si="206"/>
        <v>1</v>
      </c>
      <c r="AE696" s="11">
        <f t="shared" si="201"/>
        <v>1</v>
      </c>
      <c r="AF696" s="11">
        <f t="shared" si="202"/>
        <v>1</v>
      </c>
      <c r="AG696" s="11">
        <f t="shared" si="195"/>
        <v>1</v>
      </c>
      <c r="AH696" s="11">
        <f t="shared" si="196"/>
        <v>1</v>
      </c>
      <c r="AI696" s="6">
        <f t="shared" si="197"/>
        <v>0</v>
      </c>
      <c r="AJ696" s="6">
        <f t="shared" si="203"/>
        <v>10000</v>
      </c>
      <c r="AK696" s="6">
        <f t="shared" si="198"/>
        <v>0</v>
      </c>
      <c r="AL696" s="6">
        <f t="shared" si="204"/>
        <v>250</v>
      </c>
      <c r="AM696" s="6">
        <f ca="1">IF($S696&lt;$AM$1-1,AN696,Calcs!$AZ$896)</f>
        <v>671819.4307497323</v>
      </c>
      <c r="AN696" s="6">
        <f t="shared" ca="1" si="191"/>
        <v>671819.4307497323</v>
      </c>
      <c r="AO696" s="6">
        <f ca="1">IF($S696&lt;$AM$1-1,AP696,Calcs!$AO$896)</f>
        <v>8877.7769610010855</v>
      </c>
      <c r="AP696" s="6">
        <f t="shared" ca="1" si="189"/>
        <v>8877.7769610010855</v>
      </c>
      <c r="AQ696" s="30">
        <f t="shared" si="199"/>
        <v>44492</v>
      </c>
      <c r="AR696" s="30">
        <f t="shared" ref="AR696:AR759" si="208">IF(D696&lt;$AP$1,AR695,S696)</f>
        <v>44492</v>
      </c>
      <c r="AS696" s="30">
        <f t="shared" ca="1" si="207"/>
        <v>44549</v>
      </c>
      <c r="AT696" s="30">
        <f t="shared" ca="1" si="190"/>
        <v>44549</v>
      </c>
    </row>
    <row r="697" spans="1:46">
      <c r="A697">
        <f>Calcs!A747</f>
        <v>724</v>
      </c>
      <c r="B697" s="30">
        <f>Calcs!B747</f>
        <v>44493</v>
      </c>
      <c r="C697" s="6">
        <f>MAX(1,Calcs!AM747)</f>
        <v>57128.134072250105</v>
      </c>
      <c r="D697" s="6">
        <f>MAX(1,Calcs!BA747)</f>
        <v>3815.8041344436851</v>
      </c>
      <c r="E697" s="6">
        <f>MAX(1,Calcs!BB747)</f>
        <v>2013942.2004207433</v>
      </c>
      <c r="F697" s="6">
        <f>MAX(1,Calcs!AZ747)</f>
        <v>897908.51020770473</v>
      </c>
      <c r="G697" s="6">
        <f t="shared" si="193"/>
        <v>897908.51020770473</v>
      </c>
      <c r="H697" s="6">
        <f>MAX(1,Calcs!AP747)</f>
        <v>35.811021924070054</v>
      </c>
      <c r="I697" s="6">
        <f>MAX(1,Calcs!AO747)</f>
        <v>10080.251174645708</v>
      </c>
      <c r="J697" s="6">
        <f t="shared" si="194"/>
        <v>10080.251174645708</v>
      </c>
      <c r="K697" s="6">
        <f>MAX(1,Calcs!BE747)</f>
        <v>4792714.1111111082</v>
      </c>
      <c r="L697" s="6">
        <f>MAX(1,Calcs!BF747)</f>
        <v>3714933.9102137676</v>
      </c>
      <c r="M697" s="33">
        <f>Calcs!G747</f>
        <v>3.2</v>
      </c>
      <c r="N697" s="180">
        <f>Calcs!BI747</f>
        <v>0.23646767238637667</v>
      </c>
      <c r="O697" s="33">
        <f t="shared" si="200"/>
        <v>0.75669655163640537</v>
      </c>
      <c r="P697" s="33"/>
      <c r="Q697" s="33"/>
      <c r="R697" s="33"/>
      <c r="S697" s="30">
        <f t="shared" si="188"/>
        <v>44493</v>
      </c>
      <c r="T697" s="215">
        <v>-1</v>
      </c>
      <c r="U697" s="215">
        <v>-1</v>
      </c>
      <c r="V697" s="97"/>
      <c r="W697" s="97"/>
      <c r="X697" s="6">
        <f t="shared" si="192"/>
        <v>0</v>
      </c>
      <c r="Y697" s="6"/>
      <c r="Z697" s="11">
        <f t="shared" si="205"/>
        <v>1</v>
      </c>
      <c r="AA697" s="11"/>
      <c r="AB697" s="11"/>
      <c r="AC697" s="11"/>
      <c r="AD697" s="11">
        <f t="shared" si="206"/>
        <v>1</v>
      </c>
      <c r="AE697" s="11">
        <f t="shared" si="201"/>
        <v>1</v>
      </c>
      <c r="AF697" s="11">
        <f t="shared" si="202"/>
        <v>1</v>
      </c>
      <c r="AG697" s="11">
        <f t="shared" si="195"/>
        <v>1</v>
      </c>
      <c r="AH697" s="11">
        <f t="shared" si="196"/>
        <v>1</v>
      </c>
      <c r="AI697" s="6">
        <f t="shared" si="197"/>
        <v>0</v>
      </c>
      <c r="AJ697" s="6">
        <f t="shared" si="203"/>
        <v>10000</v>
      </c>
      <c r="AK697" s="6">
        <f t="shared" si="198"/>
        <v>0</v>
      </c>
      <c r="AL697" s="6">
        <f t="shared" si="204"/>
        <v>250</v>
      </c>
      <c r="AM697" s="6">
        <f ca="1">IF($S697&lt;$AM$1-1,AN697,Calcs!$AZ$896)</f>
        <v>671819.4307497323</v>
      </c>
      <c r="AN697" s="6">
        <f t="shared" ca="1" si="191"/>
        <v>671819.4307497323</v>
      </c>
      <c r="AO697" s="6">
        <f ca="1">IF($S697&lt;$AM$1-1,AP697,Calcs!$AO$896)</f>
        <v>8877.7769610010855</v>
      </c>
      <c r="AP697" s="6">
        <f t="shared" ca="1" si="189"/>
        <v>8877.7769610010855</v>
      </c>
      <c r="AQ697" s="30">
        <f t="shared" si="199"/>
        <v>44493</v>
      </c>
      <c r="AR697" s="30">
        <f t="shared" si="208"/>
        <v>44493</v>
      </c>
      <c r="AS697" s="30">
        <f t="shared" ca="1" si="207"/>
        <v>44549</v>
      </c>
      <c r="AT697" s="30">
        <f t="shared" ca="1" si="190"/>
        <v>44549</v>
      </c>
    </row>
    <row r="698" spans="1:46">
      <c r="A698">
        <f>Calcs!A748</f>
        <v>725</v>
      </c>
      <c r="B698" s="30">
        <f>Calcs!B748</f>
        <v>44494</v>
      </c>
      <c r="C698" s="6">
        <f>MAX(1,Calcs!AM748)</f>
        <v>54997.603281049363</v>
      </c>
      <c r="D698" s="6">
        <f>MAX(1,Calcs!BA748)</f>
        <v>3683.5649932707393</v>
      </c>
      <c r="E698" s="6">
        <f>MAX(1,Calcs!BB748)</f>
        <v>2020234.4174037478</v>
      </c>
      <c r="F698" s="6">
        <f>MAX(1,Calcs!AZ748)</f>
        <v>901200.07447635487</v>
      </c>
      <c r="G698" s="6">
        <f t="shared" si="193"/>
        <v>901200.07447635487</v>
      </c>
      <c r="H698" s="6">
        <f>MAX(1,Calcs!AP748)</f>
        <v>34.631046459556401</v>
      </c>
      <c r="I698" s="6">
        <f>MAX(1,Calcs!AO748)</f>
        <v>10111.364602221525</v>
      </c>
      <c r="J698" s="6">
        <f t="shared" si="194"/>
        <v>10111.364602221525</v>
      </c>
      <c r="K698" s="6">
        <f>MAX(1,Calcs!BE748)</f>
        <v>4800584.4814814785</v>
      </c>
      <c r="L698" s="6">
        <f>MAX(1,Calcs!BF748)</f>
        <v>3719134.1205871552</v>
      </c>
      <c r="M698" s="33">
        <f>Calcs!G748</f>
        <v>3.2</v>
      </c>
      <c r="N698" s="180">
        <f>Calcs!BI748</f>
        <v>0.23506777573276821</v>
      </c>
      <c r="O698" s="33">
        <f t="shared" si="200"/>
        <v>0.75221688234485828</v>
      </c>
      <c r="P698" s="33"/>
      <c r="Q698" s="33"/>
      <c r="R698" s="33"/>
      <c r="S698" s="30">
        <f t="shared" si="188"/>
        <v>44494</v>
      </c>
      <c r="T698" s="215">
        <v>-1</v>
      </c>
      <c r="U698" s="215">
        <v>-1</v>
      </c>
      <c r="V698" s="97"/>
      <c r="W698" s="97"/>
      <c r="X698" s="6">
        <f t="shared" si="192"/>
        <v>0</v>
      </c>
      <c r="Y698" s="6"/>
      <c r="Z698" s="11">
        <f t="shared" si="205"/>
        <v>1</v>
      </c>
      <c r="AA698" s="11"/>
      <c r="AB698" s="11"/>
      <c r="AC698" s="11"/>
      <c r="AD698" s="11">
        <f t="shared" si="206"/>
        <v>1</v>
      </c>
      <c r="AE698" s="11">
        <f t="shared" si="201"/>
        <v>1</v>
      </c>
      <c r="AF698" s="11">
        <f t="shared" si="202"/>
        <v>1</v>
      </c>
      <c r="AG698" s="11">
        <f t="shared" si="195"/>
        <v>1</v>
      </c>
      <c r="AH698" s="11">
        <f t="shared" si="196"/>
        <v>1</v>
      </c>
      <c r="AI698" s="6">
        <f t="shared" si="197"/>
        <v>0</v>
      </c>
      <c r="AJ698" s="6">
        <f t="shared" si="203"/>
        <v>10000</v>
      </c>
      <c r="AK698" s="6">
        <f t="shared" si="198"/>
        <v>0</v>
      </c>
      <c r="AL698" s="6">
        <f t="shared" si="204"/>
        <v>250</v>
      </c>
      <c r="AM698" s="6">
        <f ca="1">IF($S698&lt;$AM$1-1,AN698,Calcs!$AZ$896)</f>
        <v>671819.4307497323</v>
      </c>
      <c r="AN698" s="6">
        <f t="shared" ca="1" si="191"/>
        <v>671819.4307497323</v>
      </c>
      <c r="AO698" s="6">
        <f ca="1">IF($S698&lt;$AM$1-1,AP698,Calcs!$AO$896)</f>
        <v>8877.7769610010855</v>
      </c>
      <c r="AP698" s="6">
        <f t="shared" ca="1" si="189"/>
        <v>8877.7769610010855</v>
      </c>
      <c r="AQ698" s="30">
        <f t="shared" si="199"/>
        <v>44494</v>
      </c>
      <c r="AR698" s="30">
        <f t="shared" si="208"/>
        <v>44494</v>
      </c>
      <c r="AS698" s="30">
        <f t="shared" ca="1" si="207"/>
        <v>44549</v>
      </c>
      <c r="AT698" s="30">
        <f t="shared" ca="1" si="190"/>
        <v>44549</v>
      </c>
    </row>
    <row r="699" spans="1:46">
      <c r="A699">
        <f>Calcs!A749</f>
        <v>726</v>
      </c>
      <c r="B699" s="30">
        <f>Calcs!B749</f>
        <v>44495</v>
      </c>
      <c r="C699" s="6">
        <f>MAX(1,Calcs!AM749)</f>
        <v>52901.143550221692</v>
      </c>
      <c r="D699" s="6">
        <f>MAX(1,Calcs!BA749)</f>
        <v>3552.6216177225747</v>
      </c>
      <c r="E699" s="6">
        <f>MAX(1,Calcs!BB749)</f>
        <v>2026265.1162224172</v>
      </c>
      <c r="F699" s="6">
        <f>MAX(1,Calcs!AZ749)</f>
        <v>904365.63897166995</v>
      </c>
      <c r="G699" s="6">
        <f t="shared" si="193"/>
        <v>904365.63897166995</v>
      </c>
      <c r="H699" s="6">
        <f>MAX(1,Calcs!AP749)</f>
        <v>33.45785067842111</v>
      </c>
      <c r="I699" s="6">
        <f>MAX(1,Calcs!AO749)</f>
        <v>10141.335817849505</v>
      </c>
      <c r="J699" s="6">
        <f t="shared" si="194"/>
        <v>10141.335817849505</v>
      </c>
      <c r="K699" s="6">
        <f>MAX(1,Calcs!BE749)</f>
        <v>4808454.8518518489</v>
      </c>
      <c r="L699" s="6">
        <f>MAX(1,Calcs!BF749)</f>
        <v>3723315.9146494637</v>
      </c>
      <c r="M699" s="33">
        <f>Calcs!G749</f>
        <v>3.2</v>
      </c>
      <c r="N699" s="180">
        <f>Calcs!BI749</f>
        <v>0.23370520694855493</v>
      </c>
      <c r="O699" s="33">
        <f t="shared" si="200"/>
        <v>0.74785666223537584</v>
      </c>
      <c r="P699" s="33"/>
      <c r="Q699" s="33"/>
      <c r="R699" s="33"/>
      <c r="S699" s="30">
        <f t="shared" si="188"/>
        <v>44495</v>
      </c>
      <c r="T699" s="215">
        <v>-1</v>
      </c>
      <c r="U699" s="215">
        <v>-1</v>
      </c>
      <c r="V699" s="97"/>
      <c r="W699" s="97"/>
      <c r="X699" s="6">
        <f t="shared" si="192"/>
        <v>0</v>
      </c>
      <c r="Y699" s="6"/>
      <c r="Z699" s="11">
        <f t="shared" si="205"/>
        <v>1</v>
      </c>
      <c r="AA699" s="11"/>
      <c r="AB699" s="11"/>
      <c r="AC699" s="11"/>
      <c r="AD699" s="11">
        <f t="shared" si="206"/>
        <v>1</v>
      </c>
      <c r="AE699" s="11">
        <f t="shared" si="201"/>
        <v>1</v>
      </c>
      <c r="AF699" s="11">
        <f t="shared" si="202"/>
        <v>1</v>
      </c>
      <c r="AG699" s="11">
        <f t="shared" si="195"/>
        <v>1</v>
      </c>
      <c r="AH699" s="11">
        <f t="shared" si="196"/>
        <v>1</v>
      </c>
      <c r="AI699" s="6">
        <f t="shared" si="197"/>
        <v>0</v>
      </c>
      <c r="AJ699" s="6">
        <f t="shared" si="203"/>
        <v>10000</v>
      </c>
      <c r="AK699" s="6">
        <f t="shared" si="198"/>
        <v>0</v>
      </c>
      <c r="AL699" s="6">
        <f t="shared" si="204"/>
        <v>250</v>
      </c>
      <c r="AM699" s="6">
        <f ca="1">IF($S699&lt;$AM$1-1,AN699,Calcs!$AZ$896)</f>
        <v>671819.4307497323</v>
      </c>
      <c r="AN699" s="6">
        <f t="shared" ca="1" si="191"/>
        <v>671819.4307497323</v>
      </c>
      <c r="AO699" s="6">
        <f ca="1">IF($S699&lt;$AM$1-1,AP699,Calcs!$AO$896)</f>
        <v>8877.7769610010855</v>
      </c>
      <c r="AP699" s="6">
        <f t="shared" ca="1" si="189"/>
        <v>8877.7769610010855</v>
      </c>
      <c r="AQ699" s="30">
        <f t="shared" si="199"/>
        <v>44495</v>
      </c>
      <c r="AR699" s="30">
        <f t="shared" si="208"/>
        <v>44495</v>
      </c>
      <c r="AS699" s="30">
        <f t="shared" ca="1" si="207"/>
        <v>44549</v>
      </c>
      <c r="AT699" s="30">
        <f t="shared" ca="1" si="190"/>
        <v>44549</v>
      </c>
    </row>
    <row r="700" spans="1:46">
      <c r="A700">
        <f>Calcs!A750</f>
        <v>727</v>
      </c>
      <c r="B700" s="30">
        <f>Calcs!B750</f>
        <v>44496</v>
      </c>
      <c r="C700" s="6">
        <f>MAX(1,Calcs!AM750)</f>
        <v>50841.835169305588</v>
      </c>
      <c r="D700" s="6">
        <f>MAX(1,Calcs!BA750)</f>
        <v>3423.2277594117413</v>
      </c>
      <c r="E700" s="6">
        <f>MAX(1,Calcs!BB750)</f>
        <v>2032040.6634599657</v>
      </c>
      <c r="F700" s="6">
        <f>MAX(1,Calcs!AZ750)</f>
        <v>907407.432848964</v>
      </c>
      <c r="G700" s="6">
        <f t="shared" si="193"/>
        <v>907407.432848964</v>
      </c>
      <c r="H700" s="6">
        <f>MAX(1,Calcs!AP750)</f>
        <v>32.294000616942085</v>
      </c>
      <c r="I700" s="6">
        <f>MAX(1,Calcs!AO750)</f>
        <v>10170.181160160051</v>
      </c>
      <c r="J700" s="6">
        <f t="shared" si="194"/>
        <v>10170.181160160051</v>
      </c>
      <c r="K700" s="6">
        <f>MAX(1,Calcs!BE750)</f>
        <v>4816325.2222222192</v>
      </c>
      <c r="L700" s="6">
        <f>MAX(1,Calcs!BF750)</f>
        <v>3727479.7713699504</v>
      </c>
      <c r="M700" s="33">
        <f>Calcs!G750</f>
        <v>3.2</v>
      </c>
      <c r="N700" s="180">
        <f>Calcs!BI750</f>
        <v>0.2323790536324466</v>
      </c>
      <c r="O700" s="33">
        <f t="shared" si="200"/>
        <v>0.74361297162382911</v>
      </c>
      <c r="P700" s="33"/>
      <c r="Q700" s="33"/>
      <c r="R700" s="33"/>
      <c r="S700" s="30">
        <f t="shared" si="188"/>
        <v>44496</v>
      </c>
      <c r="T700" s="215">
        <v>-1</v>
      </c>
      <c r="U700" s="215">
        <v>-1</v>
      </c>
      <c r="V700" s="97"/>
      <c r="W700" s="97"/>
      <c r="X700" s="6">
        <f t="shared" si="192"/>
        <v>0</v>
      </c>
      <c r="Y700" s="6"/>
      <c r="Z700" s="11">
        <f t="shared" si="205"/>
        <v>1</v>
      </c>
      <c r="AA700" s="11"/>
      <c r="AB700" s="11"/>
      <c r="AC700" s="11"/>
      <c r="AD700" s="11">
        <f t="shared" si="206"/>
        <v>1</v>
      </c>
      <c r="AE700" s="11">
        <f t="shared" si="201"/>
        <v>1</v>
      </c>
      <c r="AF700" s="11">
        <f t="shared" si="202"/>
        <v>1</v>
      </c>
      <c r="AG700" s="11">
        <f t="shared" si="195"/>
        <v>1</v>
      </c>
      <c r="AH700" s="11">
        <f t="shared" si="196"/>
        <v>1</v>
      </c>
      <c r="AI700" s="6">
        <f t="shared" si="197"/>
        <v>0</v>
      </c>
      <c r="AJ700" s="6">
        <f t="shared" si="203"/>
        <v>10000</v>
      </c>
      <c r="AK700" s="6">
        <f t="shared" si="198"/>
        <v>0</v>
      </c>
      <c r="AL700" s="6">
        <f t="shared" si="204"/>
        <v>250</v>
      </c>
      <c r="AM700" s="6">
        <f ca="1">IF($S700&lt;$AM$1-1,AN700,Calcs!$AZ$896)</f>
        <v>671819.4307497323</v>
      </c>
      <c r="AN700" s="6">
        <f t="shared" ca="1" si="191"/>
        <v>671819.4307497323</v>
      </c>
      <c r="AO700" s="6">
        <f ca="1">IF($S700&lt;$AM$1-1,AP700,Calcs!$AO$896)</f>
        <v>8877.7769610010855</v>
      </c>
      <c r="AP700" s="6">
        <f t="shared" ca="1" si="189"/>
        <v>8877.7769610010855</v>
      </c>
      <c r="AQ700" s="30">
        <f t="shared" si="199"/>
        <v>44496</v>
      </c>
      <c r="AR700" s="30">
        <f t="shared" si="208"/>
        <v>44496</v>
      </c>
      <c r="AS700" s="30">
        <f t="shared" ca="1" si="207"/>
        <v>44549</v>
      </c>
      <c r="AT700" s="30">
        <f t="shared" ca="1" si="190"/>
        <v>44549</v>
      </c>
    </row>
    <row r="701" spans="1:46">
      <c r="A701">
        <f>Calcs!A751</f>
        <v>728</v>
      </c>
      <c r="B701" s="30">
        <f>Calcs!B751</f>
        <v>44497</v>
      </c>
      <c r="C701" s="6">
        <f>MAX(1,Calcs!AM751)</f>
        <v>48822.46148020793</v>
      </c>
      <c r="D701" s="6">
        <f>MAX(1,Calcs!BA751)</f>
        <v>3295.6169847323658</v>
      </c>
      <c r="E701" s="6">
        <f>MAX(1,Calcs!BB751)</f>
        <v>2037567.6387635265</v>
      </c>
      <c r="F701" s="6">
        <f>MAX(1,Calcs!AZ751)</f>
        <v>910327.85759592266</v>
      </c>
      <c r="G701" s="6">
        <f t="shared" si="193"/>
        <v>910327.85759592266</v>
      </c>
      <c r="H701" s="6">
        <f>MAX(1,Calcs!AP751)</f>
        <v>31.14188829169429</v>
      </c>
      <c r="I701" s="6">
        <f>MAX(1,Calcs!AO751)</f>
        <v>10197.918823115955</v>
      </c>
      <c r="J701" s="6">
        <f t="shared" si="194"/>
        <v>10197.918823115955</v>
      </c>
      <c r="K701" s="6">
        <f>MAX(1,Calcs!BE751)</f>
        <v>4824195.5925925896</v>
      </c>
      <c r="L701" s="6">
        <f>MAX(1,Calcs!BF751)</f>
        <v>3731626.1046326063</v>
      </c>
      <c r="M701" s="33">
        <f>Calcs!G751</f>
        <v>3.2</v>
      </c>
      <c r="N701" s="180">
        <f>Calcs!BI751</f>
        <v>0.23108838362413711</v>
      </c>
      <c r="O701" s="33">
        <f t="shared" si="200"/>
        <v>0.73948282759723882</v>
      </c>
      <c r="P701" s="33"/>
      <c r="Q701" s="33"/>
      <c r="R701" s="33"/>
      <c r="S701" s="30">
        <f t="shared" si="188"/>
        <v>44497</v>
      </c>
      <c r="T701" s="215">
        <v>-1</v>
      </c>
      <c r="U701" s="215">
        <v>-1</v>
      </c>
      <c r="V701" s="97"/>
      <c r="W701" s="97"/>
      <c r="X701" s="6">
        <f t="shared" si="192"/>
        <v>0</v>
      </c>
      <c r="Y701" s="6"/>
      <c r="Z701" s="11">
        <f t="shared" si="205"/>
        <v>1</v>
      </c>
      <c r="AA701" s="11"/>
      <c r="AB701" s="11"/>
      <c r="AC701" s="11"/>
      <c r="AD701" s="11">
        <f t="shared" si="206"/>
        <v>1</v>
      </c>
      <c r="AE701" s="11">
        <f t="shared" si="201"/>
        <v>1</v>
      </c>
      <c r="AF701" s="11">
        <f t="shared" si="202"/>
        <v>1</v>
      </c>
      <c r="AG701" s="11">
        <f t="shared" si="195"/>
        <v>1</v>
      </c>
      <c r="AH701" s="11">
        <f t="shared" si="196"/>
        <v>1</v>
      </c>
      <c r="AI701" s="6">
        <f t="shared" si="197"/>
        <v>0</v>
      </c>
      <c r="AJ701" s="6">
        <f t="shared" si="203"/>
        <v>10000</v>
      </c>
      <c r="AK701" s="6">
        <f t="shared" si="198"/>
        <v>0</v>
      </c>
      <c r="AL701" s="6">
        <f t="shared" si="204"/>
        <v>250</v>
      </c>
      <c r="AM701" s="6">
        <f ca="1">IF($S701&lt;$AM$1-1,AN701,Calcs!$AZ$896)</f>
        <v>671819.4307497323</v>
      </c>
      <c r="AN701" s="6">
        <f t="shared" ca="1" si="191"/>
        <v>671819.4307497323</v>
      </c>
      <c r="AO701" s="6">
        <f ca="1">IF($S701&lt;$AM$1-1,AP701,Calcs!$AO$896)</f>
        <v>8877.7769610010855</v>
      </c>
      <c r="AP701" s="6">
        <f t="shared" ca="1" si="189"/>
        <v>8877.7769610010855</v>
      </c>
      <c r="AQ701" s="30">
        <f t="shared" si="199"/>
        <v>44497</v>
      </c>
      <c r="AR701" s="30">
        <f t="shared" si="208"/>
        <v>44497</v>
      </c>
      <c r="AS701" s="30">
        <f t="shared" ca="1" si="207"/>
        <v>44549</v>
      </c>
      <c r="AT701" s="30">
        <f t="shared" ca="1" si="190"/>
        <v>44549</v>
      </c>
    </row>
    <row r="702" spans="1:46">
      <c r="A702">
        <f>Calcs!A752</f>
        <v>729</v>
      </c>
      <c r="B702" s="30">
        <f>Calcs!B752</f>
        <v>44498</v>
      </c>
      <c r="C702" s="6">
        <f>MAX(1,Calcs!AM752)</f>
        <v>46845.488849543603</v>
      </c>
      <c r="D702" s="6">
        <f>MAX(1,Calcs!BA752)</f>
        <v>3170.0024468501629</v>
      </c>
      <c r="E702" s="6">
        <f>MAX(1,Calcs!BB752)</f>
        <v>2042852.7977499119</v>
      </c>
      <c r="F702" s="6">
        <f>MAX(1,Calcs!AZ752)</f>
        <v>913129.46735660662</v>
      </c>
      <c r="G702" s="6">
        <f t="shared" si="193"/>
        <v>913129.46735660662</v>
      </c>
      <c r="H702" s="6">
        <f>MAX(1,Calcs!AP752)</f>
        <v>30.003727992810258</v>
      </c>
      <c r="I702" s="6">
        <f>MAX(1,Calcs!AO752)</f>
        <v>10224.568675162278</v>
      </c>
      <c r="J702" s="6">
        <f t="shared" si="194"/>
        <v>10224.568675162278</v>
      </c>
      <c r="K702" s="6">
        <f>MAX(1,Calcs!BE752)</f>
        <v>4832065.9629629599</v>
      </c>
      <c r="L702" s="6">
        <f>MAX(1,Calcs!BF752)</f>
        <v>3735755.3242883491</v>
      </c>
      <c r="M702" s="33">
        <f>Calcs!G752</f>
        <v>3.2</v>
      </c>
      <c r="N702" s="180">
        <f>Calcs!BI752</f>
        <v>0.22983224180023859</v>
      </c>
      <c r="O702" s="33">
        <f t="shared" si="200"/>
        <v>0.73546317376076353</v>
      </c>
      <c r="P702" s="33"/>
      <c r="Q702" s="33"/>
      <c r="R702" s="33"/>
      <c r="S702" s="30">
        <f t="shared" si="188"/>
        <v>44498</v>
      </c>
      <c r="T702" s="215">
        <v>-1</v>
      </c>
      <c r="U702" s="215">
        <v>-1</v>
      </c>
      <c r="V702" s="97"/>
      <c r="W702" s="97"/>
      <c r="X702" s="6">
        <f t="shared" si="192"/>
        <v>0</v>
      </c>
      <c r="Y702" s="6"/>
      <c r="Z702" s="11">
        <f t="shared" si="205"/>
        <v>1</v>
      </c>
      <c r="AA702" s="11"/>
      <c r="AB702" s="11"/>
      <c r="AC702" s="11"/>
      <c r="AD702" s="11">
        <f t="shared" si="206"/>
        <v>1</v>
      </c>
      <c r="AE702" s="11">
        <f t="shared" si="201"/>
        <v>1</v>
      </c>
      <c r="AF702" s="11">
        <f t="shared" si="202"/>
        <v>1</v>
      </c>
      <c r="AG702" s="11">
        <f t="shared" si="195"/>
        <v>1</v>
      </c>
      <c r="AH702" s="11">
        <f t="shared" si="196"/>
        <v>1</v>
      </c>
      <c r="AI702" s="6">
        <f t="shared" si="197"/>
        <v>0</v>
      </c>
      <c r="AJ702" s="6">
        <f t="shared" si="203"/>
        <v>10000</v>
      </c>
      <c r="AK702" s="6">
        <f t="shared" si="198"/>
        <v>0</v>
      </c>
      <c r="AL702" s="6">
        <f t="shared" si="204"/>
        <v>250</v>
      </c>
      <c r="AM702" s="6">
        <f ca="1">IF($S702&lt;$AM$1-1,AN702,Calcs!$AZ$896)</f>
        <v>671819.4307497323</v>
      </c>
      <c r="AN702" s="6">
        <f t="shared" ca="1" si="191"/>
        <v>671819.4307497323</v>
      </c>
      <c r="AO702" s="6">
        <f ca="1">IF($S702&lt;$AM$1-1,AP702,Calcs!$AO$896)</f>
        <v>8877.7769610010855</v>
      </c>
      <c r="AP702" s="6">
        <f t="shared" ca="1" si="189"/>
        <v>8877.7769610010855</v>
      </c>
      <c r="AQ702" s="30">
        <f t="shared" si="199"/>
        <v>44498</v>
      </c>
      <c r="AR702" s="30">
        <f t="shared" si="208"/>
        <v>44498</v>
      </c>
      <c r="AS702" s="30">
        <f t="shared" ca="1" si="207"/>
        <v>44549</v>
      </c>
      <c r="AT702" s="30">
        <f t="shared" ca="1" si="190"/>
        <v>44549</v>
      </c>
    </row>
    <row r="703" spans="1:46">
      <c r="A703">
        <f>Calcs!A753</f>
        <v>730</v>
      </c>
      <c r="B703" s="30">
        <f>Calcs!B753</f>
        <v>44499</v>
      </c>
      <c r="C703" s="6">
        <f>MAX(1,Calcs!AM753)</f>
        <v>44913.075426317671</v>
      </c>
      <c r="D703" s="6">
        <f>MAX(1,Calcs!BA753)</f>
        <v>3046.5771127502335</v>
      </c>
      <c r="E703" s="6">
        <f>MAX(1,Calcs!BB753)</f>
        <v>2047903.0357694102</v>
      </c>
      <c r="F703" s="6">
        <f>MAX(1,Calcs!AZ753)</f>
        <v>915814.94960917649</v>
      </c>
      <c r="G703" s="6">
        <f t="shared" si="193"/>
        <v>915814.94960917649</v>
      </c>
      <c r="H703" s="6">
        <f>MAX(1,Calcs!AP753)</f>
        <v>28.881554313343909</v>
      </c>
      <c r="I703" s="6">
        <f>MAX(1,Calcs!AO753)</f>
        <v>10250.152081005912</v>
      </c>
      <c r="J703" s="6">
        <f t="shared" si="194"/>
        <v>10250.152081005912</v>
      </c>
      <c r="K703" s="6">
        <f>MAX(1,Calcs!BE753)</f>
        <v>4839936.3333333302</v>
      </c>
      <c r="L703" s="6">
        <f>MAX(1,Calcs!BF753)</f>
        <v>3739867.8362039048</v>
      </c>
      <c r="M703" s="33">
        <f>Calcs!G753</f>
        <v>3.2</v>
      </c>
      <c r="N703" s="180">
        <f>Calcs!BI753</f>
        <v>0.22860965490088042</v>
      </c>
      <c r="O703" s="33">
        <f t="shared" si="200"/>
        <v>0.73155089568281739</v>
      </c>
      <c r="P703" s="33"/>
      <c r="Q703" s="33"/>
      <c r="R703" s="33"/>
      <c r="S703" s="30">
        <f t="shared" si="188"/>
        <v>44499</v>
      </c>
      <c r="T703" s="215">
        <v>-1</v>
      </c>
      <c r="U703" s="215">
        <v>-1</v>
      </c>
      <c r="V703" s="97"/>
      <c r="W703" s="97"/>
      <c r="X703" s="6">
        <f t="shared" si="192"/>
        <v>0</v>
      </c>
      <c r="Y703" s="6"/>
      <c r="Z703" s="11">
        <f t="shared" si="205"/>
        <v>1</v>
      </c>
      <c r="AA703" s="11"/>
      <c r="AB703" s="11"/>
      <c r="AC703" s="11"/>
      <c r="AD703" s="11">
        <f t="shared" si="206"/>
        <v>1</v>
      </c>
      <c r="AE703" s="11">
        <f t="shared" si="201"/>
        <v>1</v>
      </c>
      <c r="AF703" s="11">
        <f t="shared" si="202"/>
        <v>1</v>
      </c>
      <c r="AG703" s="11">
        <f t="shared" si="195"/>
        <v>1</v>
      </c>
      <c r="AH703" s="11">
        <f t="shared" si="196"/>
        <v>1</v>
      </c>
      <c r="AI703" s="6">
        <f t="shared" si="197"/>
        <v>0</v>
      </c>
      <c r="AJ703" s="6">
        <f t="shared" si="203"/>
        <v>10000</v>
      </c>
      <c r="AK703" s="6">
        <f t="shared" si="198"/>
        <v>0</v>
      </c>
      <c r="AL703" s="6">
        <f t="shared" si="204"/>
        <v>250</v>
      </c>
      <c r="AM703" s="6">
        <f ca="1">IF($S703&lt;$AM$1-1,AN703,Calcs!$AZ$896)</f>
        <v>671819.4307497323</v>
      </c>
      <c r="AN703" s="6">
        <f t="shared" ca="1" si="191"/>
        <v>671819.4307497323</v>
      </c>
      <c r="AO703" s="6">
        <f ca="1">IF($S703&lt;$AM$1-1,AP703,Calcs!$AO$896)</f>
        <v>8877.7769610010855</v>
      </c>
      <c r="AP703" s="6">
        <f t="shared" ca="1" si="189"/>
        <v>8877.7769610010855</v>
      </c>
      <c r="AQ703" s="30">
        <f t="shared" si="199"/>
        <v>44499</v>
      </c>
      <c r="AR703" s="30">
        <f t="shared" si="208"/>
        <v>44499</v>
      </c>
      <c r="AS703" s="30">
        <f t="shared" ca="1" si="207"/>
        <v>44549</v>
      </c>
      <c r="AT703" s="30">
        <f t="shared" ca="1" si="190"/>
        <v>44549</v>
      </c>
    </row>
    <row r="704" spans="1:46">
      <c r="A704">
        <f>Calcs!A754</f>
        <v>731</v>
      </c>
      <c r="B704" s="30">
        <f>Calcs!B754</f>
        <v>44500</v>
      </c>
      <c r="C704" s="6">
        <f>MAX(1,Calcs!AM754)</f>
        <v>43027.081518052175</v>
      </c>
      <c r="D704" s="6">
        <f>MAX(1,Calcs!BA754)</f>
        <v>2925.5137951505603</v>
      </c>
      <c r="E704" s="6">
        <f>MAX(1,Calcs!BB754)</f>
        <v>2052725.3537424393</v>
      </c>
      <c r="F704" s="6">
        <f>MAX(1,Calcs!AZ754)</f>
        <v>918387.10677375866</v>
      </c>
      <c r="G704" s="6">
        <f t="shared" si="193"/>
        <v>918387.10677375866</v>
      </c>
      <c r="H704" s="6">
        <f>MAX(1,Calcs!AP754)</f>
        <v>27.777221799131699</v>
      </c>
      <c r="I704" s="6">
        <f>MAX(1,Calcs!AO754)</f>
        <v>10274.691727239629</v>
      </c>
      <c r="J704" s="6">
        <f t="shared" si="194"/>
        <v>10274.691727239629</v>
      </c>
      <c r="K704" s="6">
        <f>MAX(1,Calcs!BE754)</f>
        <v>4847806.7037037006</v>
      </c>
      <c r="L704" s="6">
        <f>MAX(1,Calcs!BF754)</f>
        <v>3743964.0423142151</v>
      </c>
      <c r="M704" s="33">
        <f>Calcs!G754</f>
        <v>3.2</v>
      </c>
      <c r="N704" s="180">
        <f>Calcs!BI754</f>
        <v>0.22741963607957091</v>
      </c>
      <c r="O704" s="33">
        <f t="shared" si="200"/>
        <v>0.72774283545462692</v>
      </c>
      <c r="P704" s="33"/>
      <c r="Q704" s="33"/>
      <c r="R704" s="33"/>
      <c r="S704" s="30">
        <f t="shared" si="188"/>
        <v>44500</v>
      </c>
      <c r="T704" s="215">
        <v>-1</v>
      </c>
      <c r="U704" s="215">
        <v>-1</v>
      </c>
      <c r="V704" s="97"/>
      <c r="W704" s="97"/>
      <c r="X704" s="6">
        <f t="shared" si="192"/>
        <v>0</v>
      </c>
      <c r="Y704" s="6"/>
      <c r="Z704" s="11">
        <f t="shared" si="205"/>
        <v>1</v>
      </c>
      <c r="AA704" s="11"/>
      <c r="AB704" s="11"/>
      <c r="AC704" s="11"/>
      <c r="AD704" s="11">
        <f t="shared" si="206"/>
        <v>1</v>
      </c>
      <c r="AE704" s="11">
        <f t="shared" si="201"/>
        <v>1</v>
      </c>
      <c r="AF704" s="11">
        <f t="shared" si="202"/>
        <v>1</v>
      </c>
      <c r="AG704" s="11">
        <f t="shared" si="195"/>
        <v>1</v>
      </c>
      <c r="AH704" s="11">
        <f t="shared" si="196"/>
        <v>1</v>
      </c>
      <c r="AI704" s="6">
        <f t="shared" si="197"/>
        <v>0</v>
      </c>
      <c r="AJ704" s="6">
        <f t="shared" si="203"/>
        <v>10000</v>
      </c>
      <c r="AK704" s="6">
        <f t="shared" si="198"/>
        <v>0</v>
      </c>
      <c r="AL704" s="6">
        <f t="shared" si="204"/>
        <v>250</v>
      </c>
      <c r="AM704" s="6">
        <f ca="1">IF($S704&lt;$AM$1-1,AN704,Calcs!$AZ$896)</f>
        <v>671819.4307497323</v>
      </c>
      <c r="AN704" s="6">
        <f t="shared" ca="1" si="191"/>
        <v>671819.4307497323</v>
      </c>
      <c r="AO704" s="6">
        <f ca="1">IF($S704&lt;$AM$1-1,AP704,Calcs!$AO$896)</f>
        <v>8877.7769610010855</v>
      </c>
      <c r="AP704" s="6">
        <f t="shared" ca="1" si="189"/>
        <v>8877.7769610010855</v>
      </c>
      <c r="AQ704" s="30">
        <f t="shared" si="199"/>
        <v>44500</v>
      </c>
      <c r="AR704" s="30">
        <f t="shared" si="208"/>
        <v>44500</v>
      </c>
      <c r="AS704" s="30">
        <f t="shared" ca="1" si="207"/>
        <v>44549</v>
      </c>
      <c r="AT704" s="30">
        <f t="shared" ca="1" si="190"/>
        <v>44549</v>
      </c>
    </row>
    <row r="705" spans="1:46">
      <c r="A705">
        <f>Calcs!A755</f>
        <v>732</v>
      </c>
      <c r="B705" s="30">
        <f>Calcs!B755</f>
        <v>44501</v>
      </c>
      <c r="C705" s="6">
        <f>MAX(1,Calcs!AM755)</f>
        <v>41189.081107586462</v>
      </c>
      <c r="D705" s="6">
        <f>MAX(1,Calcs!BA755)</f>
        <v>2806.9662150563008</v>
      </c>
      <c r="E705" s="6">
        <f>MAX(1,Calcs!BB755)</f>
        <v>2057326.8261370212</v>
      </c>
      <c r="F705" s="6">
        <f>MAX(1,Calcs!AZ755)</f>
        <v>920848.83798174898</v>
      </c>
      <c r="G705" s="6">
        <f t="shared" si="193"/>
        <v>920848.83798174898</v>
      </c>
      <c r="H705" s="6">
        <f>MAX(1,Calcs!AP755)</f>
        <v>26.692407201559295</v>
      </c>
      <c r="I705" s="6">
        <f>MAX(1,Calcs!AO755)</f>
        <v>10298.21145263244</v>
      </c>
      <c r="J705" s="6">
        <f t="shared" si="194"/>
        <v>10298.21145263244</v>
      </c>
      <c r="K705" s="6">
        <f>MAX(1,Calcs!BE755)</f>
        <v>4855677.0740740709</v>
      </c>
      <c r="L705" s="6">
        <f>MAX(1,Calcs!BF755)</f>
        <v>3748044.3404304823</v>
      </c>
      <c r="M705" s="33">
        <f>Calcs!G755</f>
        <v>3.2</v>
      </c>
      <c r="N705" s="180">
        <f>Calcs!BI755</f>
        <v>0.2262611892003204</v>
      </c>
      <c r="O705" s="33">
        <f t="shared" si="200"/>
        <v>0.7240358054410253</v>
      </c>
      <c r="P705" s="33"/>
      <c r="Q705" s="33"/>
      <c r="R705" s="33"/>
      <c r="S705" s="30">
        <f t="shared" si="188"/>
        <v>44501</v>
      </c>
      <c r="T705" s="215">
        <v>-1</v>
      </c>
      <c r="U705" s="215">
        <v>-1</v>
      </c>
      <c r="V705" s="97"/>
      <c r="W705" s="97"/>
      <c r="X705" s="6">
        <f t="shared" si="192"/>
        <v>0</v>
      </c>
      <c r="Y705" s="6"/>
      <c r="Z705" s="11">
        <f t="shared" si="205"/>
        <v>1</v>
      </c>
      <c r="AA705" s="11"/>
      <c r="AB705" s="11"/>
      <c r="AC705" s="11"/>
      <c r="AD705" s="11">
        <f t="shared" si="206"/>
        <v>1</v>
      </c>
      <c r="AE705" s="11">
        <f t="shared" si="201"/>
        <v>1</v>
      </c>
      <c r="AF705" s="11">
        <f t="shared" si="202"/>
        <v>1</v>
      </c>
      <c r="AG705" s="11">
        <f t="shared" si="195"/>
        <v>1</v>
      </c>
      <c r="AH705" s="11">
        <f t="shared" si="196"/>
        <v>1</v>
      </c>
      <c r="AI705" s="6">
        <f t="shared" si="197"/>
        <v>0</v>
      </c>
      <c r="AJ705" s="6">
        <f t="shared" si="203"/>
        <v>10000</v>
      </c>
      <c r="AK705" s="6">
        <f t="shared" si="198"/>
        <v>0</v>
      </c>
      <c r="AL705" s="6">
        <f t="shared" si="204"/>
        <v>250</v>
      </c>
      <c r="AM705" s="6">
        <f ca="1">IF($S705&lt;$AM$1-1,AN705,Calcs!$AZ$896)</f>
        <v>671819.4307497323</v>
      </c>
      <c r="AN705" s="6">
        <f t="shared" ca="1" si="191"/>
        <v>671819.4307497323</v>
      </c>
      <c r="AO705" s="6">
        <f ca="1">IF($S705&lt;$AM$1-1,AP705,Calcs!$AO$896)</f>
        <v>8877.7769610010855</v>
      </c>
      <c r="AP705" s="6">
        <f t="shared" ca="1" si="189"/>
        <v>8877.7769610010855</v>
      </c>
      <c r="AQ705" s="30">
        <f t="shared" si="199"/>
        <v>44501</v>
      </c>
      <c r="AR705" s="30">
        <f t="shared" si="208"/>
        <v>44501</v>
      </c>
      <c r="AS705" s="30">
        <f t="shared" ca="1" si="207"/>
        <v>44549</v>
      </c>
      <c r="AT705" s="30">
        <f t="shared" ca="1" si="190"/>
        <v>44549</v>
      </c>
    </row>
    <row r="706" spans="1:46">
      <c r="A706">
        <f>Calcs!A756</f>
        <v>733</v>
      </c>
      <c r="B706" s="30">
        <f>Calcs!B756</f>
        <v>44502</v>
      </c>
      <c r="C706" s="6">
        <f>MAX(1,Calcs!AM756)</f>
        <v>39400.375588576644</v>
      </c>
      <c r="D706" s="6">
        <f>MAX(1,Calcs!BA756)</f>
        <v>2691.0690797281982</v>
      </c>
      <c r="E706" s="6">
        <f>MAX(1,Calcs!BB756)</f>
        <v>2061714.5711272296</v>
      </c>
      <c r="F706" s="6">
        <f>MAX(1,Calcs!AZ756)</f>
        <v>923203.12252976734</v>
      </c>
      <c r="G706" s="6">
        <f t="shared" si="193"/>
        <v>923203.12252976734</v>
      </c>
      <c r="H706" s="6">
        <f>MAX(1,Calcs!AP756)</f>
        <v>25.628609858482118</v>
      </c>
      <c r="I706" s="6">
        <f>MAX(1,Calcs!AO756)</f>
        <v>10320.73608685888</v>
      </c>
      <c r="J706" s="6">
        <f t="shared" si="194"/>
        <v>10320.73608685888</v>
      </c>
      <c r="K706" s="6">
        <f>MAX(1,Calcs!BE756)</f>
        <v>4863547.4444444412</v>
      </c>
      <c r="L706" s="6">
        <f>MAX(1,Calcs!BF756)</f>
        <v>3752109.1198004121</v>
      </c>
      <c r="M706" s="33">
        <f>Calcs!G756</f>
        <v>3.2</v>
      </c>
      <c r="N706" s="180">
        <f>Calcs!BI756</f>
        <v>0.22513331341125781</v>
      </c>
      <c r="O706" s="33">
        <f t="shared" si="200"/>
        <v>0.72042660291602501</v>
      </c>
      <c r="P706" s="33"/>
      <c r="Q706" s="33"/>
      <c r="R706" s="33"/>
      <c r="S706" s="30">
        <f t="shared" si="188"/>
        <v>44502</v>
      </c>
      <c r="T706" s="215">
        <v>-1</v>
      </c>
      <c r="U706" s="215">
        <v>-1</v>
      </c>
      <c r="V706" s="97"/>
      <c r="W706" s="97"/>
      <c r="X706" s="6">
        <f t="shared" si="192"/>
        <v>0</v>
      </c>
      <c r="Y706" s="6"/>
      <c r="Z706" s="11">
        <f t="shared" si="205"/>
        <v>1</v>
      </c>
      <c r="AA706" s="11"/>
      <c r="AB706" s="11"/>
      <c r="AC706" s="11"/>
      <c r="AD706" s="11">
        <f t="shared" si="206"/>
        <v>1</v>
      </c>
      <c r="AE706" s="11">
        <f t="shared" si="201"/>
        <v>1</v>
      </c>
      <c r="AF706" s="11">
        <f t="shared" si="202"/>
        <v>1</v>
      </c>
      <c r="AG706" s="11">
        <f t="shared" si="195"/>
        <v>1</v>
      </c>
      <c r="AH706" s="11">
        <f t="shared" si="196"/>
        <v>1</v>
      </c>
      <c r="AI706" s="6">
        <f t="shared" si="197"/>
        <v>0</v>
      </c>
      <c r="AJ706" s="6">
        <f t="shared" si="203"/>
        <v>10000</v>
      </c>
      <c r="AK706" s="6">
        <f t="shared" si="198"/>
        <v>0</v>
      </c>
      <c r="AL706" s="6">
        <f t="shared" si="204"/>
        <v>250</v>
      </c>
      <c r="AM706" s="6">
        <f ca="1">IF($S706&lt;$AM$1-1,AN706,Calcs!$AZ$896)</f>
        <v>671819.4307497323</v>
      </c>
      <c r="AN706" s="6">
        <f t="shared" ca="1" si="191"/>
        <v>671819.4307497323</v>
      </c>
      <c r="AO706" s="6">
        <f ca="1">IF($S706&lt;$AM$1-1,AP706,Calcs!$AO$896)</f>
        <v>8877.7769610010855</v>
      </c>
      <c r="AP706" s="6">
        <f t="shared" ca="1" si="189"/>
        <v>8877.7769610010855</v>
      </c>
      <c r="AQ706" s="30">
        <f t="shared" si="199"/>
        <v>44502</v>
      </c>
      <c r="AR706" s="30">
        <f t="shared" si="208"/>
        <v>44502</v>
      </c>
      <c r="AS706" s="30">
        <f t="shared" ca="1" si="207"/>
        <v>44549</v>
      </c>
      <c r="AT706" s="30">
        <f t="shared" ca="1" si="190"/>
        <v>44549</v>
      </c>
    </row>
    <row r="707" spans="1:46">
      <c r="A707">
        <f>Calcs!A757</f>
        <v>734</v>
      </c>
      <c r="B707" s="30">
        <f>Calcs!B757</f>
        <v>44503</v>
      </c>
      <c r="C707" s="6">
        <f>MAX(1,Calcs!AM757)</f>
        <v>37662.003937946291</v>
      </c>
      <c r="D707" s="6">
        <f>MAX(1,Calcs!BA757)</f>
        <v>2577.9386984480743</v>
      </c>
      <c r="E707" s="6">
        <f>MAX(1,Calcs!BB757)</f>
        <v>2065895.7229662947</v>
      </c>
      <c r="F707" s="6">
        <f>MAX(1,Calcs!AZ757)</f>
        <v>925453.00373810052</v>
      </c>
      <c r="G707" s="6">
        <f t="shared" si="193"/>
        <v>925453.00373810052</v>
      </c>
      <c r="H707" s="6">
        <f>MAX(1,Calcs!AP757)</f>
        <v>24.587161483245186</v>
      </c>
      <c r="I707" s="6">
        <f>MAX(1,Calcs!AO757)</f>
        <v>10342.291290542767</v>
      </c>
      <c r="J707" s="6">
        <f t="shared" si="194"/>
        <v>10342.291290542767</v>
      </c>
      <c r="K707" s="6">
        <f>MAX(1,Calcs!BE757)</f>
        <v>4871417.8148148116</v>
      </c>
      <c r="L707" s="6">
        <f>MAX(1,Calcs!BF757)</f>
        <v>3756158.7789173974</v>
      </c>
      <c r="M707" s="33">
        <f>Calcs!G757</f>
        <v>3.2</v>
      </c>
      <c r="N707" s="180">
        <f>Calcs!BI757</f>
        <v>0.22403500445221711</v>
      </c>
      <c r="O707" s="33">
        <f t="shared" si="200"/>
        <v>0.71691201424709483</v>
      </c>
      <c r="P707" s="33"/>
      <c r="Q707" s="33"/>
      <c r="R707" s="33"/>
      <c r="S707" s="30">
        <f t="shared" si="188"/>
        <v>44503</v>
      </c>
      <c r="T707" s="215">
        <v>-1</v>
      </c>
      <c r="U707" s="215">
        <v>-1</v>
      </c>
      <c r="V707" s="97"/>
      <c r="W707" s="97"/>
      <c r="X707" s="6">
        <f t="shared" si="192"/>
        <v>0</v>
      </c>
      <c r="Y707" s="6"/>
      <c r="Z707" s="11">
        <f t="shared" si="205"/>
        <v>1</v>
      </c>
      <c r="AA707" s="11"/>
      <c r="AB707" s="11"/>
      <c r="AC707" s="11"/>
      <c r="AD707" s="11">
        <f t="shared" si="206"/>
        <v>1</v>
      </c>
      <c r="AE707" s="11">
        <f t="shared" si="201"/>
        <v>1</v>
      </c>
      <c r="AF707" s="11">
        <f t="shared" si="202"/>
        <v>1</v>
      </c>
      <c r="AG707" s="11">
        <f t="shared" si="195"/>
        <v>1</v>
      </c>
      <c r="AH707" s="11">
        <f t="shared" si="196"/>
        <v>1</v>
      </c>
      <c r="AI707" s="6">
        <f t="shared" si="197"/>
        <v>0</v>
      </c>
      <c r="AJ707" s="6">
        <f t="shared" si="203"/>
        <v>10000</v>
      </c>
      <c r="AK707" s="6">
        <f t="shared" si="198"/>
        <v>0</v>
      </c>
      <c r="AL707" s="6">
        <f t="shared" si="204"/>
        <v>250</v>
      </c>
      <c r="AM707" s="6">
        <f ca="1">IF($S707&lt;$AM$1-1,AN707,Calcs!$AZ$896)</f>
        <v>671819.4307497323</v>
      </c>
      <c r="AN707" s="6">
        <f t="shared" ca="1" si="191"/>
        <v>671819.4307497323</v>
      </c>
      <c r="AO707" s="6">
        <f ca="1">IF($S707&lt;$AM$1-1,AP707,Calcs!$AO$896)</f>
        <v>8877.7769610010855</v>
      </c>
      <c r="AP707" s="6">
        <f t="shared" ca="1" si="189"/>
        <v>8877.7769610010855</v>
      </c>
      <c r="AQ707" s="30">
        <f t="shared" si="199"/>
        <v>44503</v>
      </c>
      <c r="AR707" s="30">
        <f t="shared" si="208"/>
        <v>44503</v>
      </c>
      <c r="AS707" s="30">
        <f t="shared" ca="1" si="207"/>
        <v>44549</v>
      </c>
      <c r="AT707" s="30">
        <f t="shared" ca="1" si="190"/>
        <v>44549</v>
      </c>
    </row>
    <row r="708" spans="1:46">
      <c r="A708">
        <f>Calcs!A758</f>
        <v>735</v>
      </c>
      <c r="B708" s="30">
        <f>Calcs!B758</f>
        <v>44504</v>
      </c>
      <c r="C708" s="6">
        <f>MAX(1,Calcs!AM758)</f>
        <v>35974.763165109922</v>
      </c>
      <c r="D708" s="6">
        <f>MAX(1,Calcs!BA758)</f>
        <v>2467.6737283498846</v>
      </c>
      <c r="E708" s="6">
        <f>MAX(1,Calcs!BB758)</f>
        <v>2069877.4064428587</v>
      </c>
      <c r="F708" s="6">
        <f>MAX(1,Calcs!AZ758)</f>
        <v>927601.57369437185</v>
      </c>
      <c r="G708" s="6">
        <f t="shared" si="193"/>
        <v>927601.57369437185</v>
      </c>
      <c r="H708" s="6">
        <f>MAX(1,Calcs!AP758)</f>
        <v>23.569226781959255</v>
      </c>
      <c r="I708" s="6">
        <f>MAX(1,Calcs!AO758)</f>
        <v>10362.90341058967</v>
      </c>
      <c r="J708" s="6">
        <f t="shared" si="194"/>
        <v>10362.90341058967</v>
      </c>
      <c r="K708" s="6">
        <f>MAX(1,Calcs!BE758)</f>
        <v>4879288.1851851819</v>
      </c>
      <c r="L708" s="6">
        <f>MAX(1,Calcs!BF758)</f>
        <v>3760193.7057329523</v>
      </c>
      <c r="M708" s="33">
        <f>Calcs!G758</f>
        <v>3.2</v>
      </c>
      <c r="N708" s="180">
        <f>Calcs!BI758</f>
        <v>0.22296526070463815</v>
      </c>
      <c r="O708" s="33">
        <f t="shared" si="200"/>
        <v>0.71348883425484211</v>
      </c>
      <c r="P708" s="33"/>
      <c r="Q708" s="33"/>
      <c r="R708" s="33"/>
      <c r="S708" s="30">
        <f t="shared" si="188"/>
        <v>44504</v>
      </c>
      <c r="T708" s="215">
        <v>-1</v>
      </c>
      <c r="U708" s="215">
        <v>-1</v>
      </c>
      <c r="V708" s="97"/>
      <c r="W708" s="97"/>
      <c r="X708" s="6">
        <f t="shared" si="192"/>
        <v>0</v>
      </c>
      <c r="Y708" s="6"/>
      <c r="Z708" s="11">
        <f t="shared" si="205"/>
        <v>1</v>
      </c>
      <c r="AA708" s="11"/>
      <c r="AB708" s="11"/>
      <c r="AC708" s="11"/>
      <c r="AD708" s="11">
        <f t="shared" si="206"/>
        <v>1</v>
      </c>
      <c r="AE708" s="11">
        <f t="shared" si="201"/>
        <v>1</v>
      </c>
      <c r="AF708" s="11">
        <f t="shared" si="202"/>
        <v>1</v>
      </c>
      <c r="AG708" s="11">
        <f t="shared" si="195"/>
        <v>1</v>
      </c>
      <c r="AH708" s="11">
        <f t="shared" si="196"/>
        <v>1</v>
      </c>
      <c r="AI708" s="6">
        <f t="shared" si="197"/>
        <v>0</v>
      </c>
      <c r="AJ708" s="6">
        <f t="shared" si="203"/>
        <v>10000</v>
      </c>
      <c r="AK708" s="6">
        <f t="shared" si="198"/>
        <v>0</v>
      </c>
      <c r="AL708" s="6">
        <f t="shared" si="204"/>
        <v>250</v>
      </c>
      <c r="AM708" s="6">
        <f ca="1">IF($S708&lt;$AM$1-1,AN708,Calcs!$AZ$896)</f>
        <v>671819.4307497323</v>
      </c>
      <c r="AN708" s="6">
        <f t="shared" ca="1" si="191"/>
        <v>671819.4307497323</v>
      </c>
      <c r="AO708" s="6">
        <f ca="1">IF($S708&lt;$AM$1-1,AP708,Calcs!$AO$896)</f>
        <v>8877.7769610010855</v>
      </c>
      <c r="AP708" s="6">
        <f t="shared" ca="1" si="189"/>
        <v>8877.7769610010855</v>
      </c>
      <c r="AQ708" s="30">
        <f t="shared" si="199"/>
        <v>44504</v>
      </c>
      <c r="AR708" s="30">
        <f t="shared" si="208"/>
        <v>44504</v>
      </c>
      <c r="AS708" s="30">
        <f t="shared" ca="1" si="207"/>
        <v>44549</v>
      </c>
      <c r="AT708" s="30">
        <f t="shared" ca="1" si="190"/>
        <v>44549</v>
      </c>
    </row>
    <row r="709" spans="1:46">
      <c r="A709">
        <f>Calcs!A759</f>
        <v>736</v>
      </c>
      <c r="B709" s="30">
        <f>Calcs!B759</f>
        <v>44505</v>
      </c>
      <c r="C709" s="6">
        <f>MAX(1,Calcs!AM759)</f>
        <v>34339.219650017978</v>
      </c>
      <c r="D709" s="6">
        <f>MAX(1,Calcs!BA759)</f>
        <v>2360.3559460017132</v>
      </c>
      <c r="E709" s="6">
        <f>MAX(1,Calcs!BB759)</f>
        <v>2073666.7136412545</v>
      </c>
      <c r="F709" s="6">
        <f>MAX(1,Calcs!AZ759)</f>
        <v>929651.95897861861</v>
      </c>
      <c r="G709" s="6">
        <f t="shared" si="193"/>
        <v>929651.95897861861</v>
      </c>
      <c r="H709" s="6">
        <f>MAX(1,Calcs!AP759)</f>
        <v>22.575809100490783</v>
      </c>
      <c r="I709" s="6">
        <f>MAX(1,Calcs!AO759)</f>
        <v>10382.599338865713</v>
      </c>
      <c r="J709" s="6">
        <f t="shared" si="194"/>
        <v>10382.599338865713</v>
      </c>
      <c r="K709" s="6">
        <f>MAX(1,Calcs!BE759)</f>
        <v>4887158.5555555522</v>
      </c>
      <c r="L709" s="6">
        <f>MAX(1,Calcs!BF759)</f>
        <v>3764214.2847338608</v>
      </c>
      <c r="M709" s="33">
        <f>Calcs!G759</f>
        <v>3.2</v>
      </c>
      <c r="N709" s="180">
        <f>Calcs!BI759</f>
        <v>0.22192308534721175</v>
      </c>
      <c r="O709" s="33">
        <f t="shared" si="200"/>
        <v>0.71015387311107769</v>
      </c>
      <c r="P709" s="33"/>
      <c r="Q709" s="33"/>
      <c r="R709" s="33"/>
      <c r="S709" s="30">
        <f t="shared" si="188"/>
        <v>44505</v>
      </c>
      <c r="T709" s="215">
        <v>-1</v>
      </c>
      <c r="U709" s="215">
        <v>-1</v>
      </c>
      <c r="V709" s="97"/>
      <c r="W709" s="97"/>
      <c r="X709" s="6">
        <f t="shared" si="192"/>
        <v>0</v>
      </c>
      <c r="Y709" s="6"/>
      <c r="Z709" s="11">
        <f t="shared" si="205"/>
        <v>1</v>
      </c>
      <c r="AA709" s="11"/>
      <c r="AB709" s="11"/>
      <c r="AC709" s="11"/>
      <c r="AD709" s="11">
        <f t="shared" si="206"/>
        <v>1</v>
      </c>
      <c r="AE709" s="11">
        <f t="shared" si="201"/>
        <v>1</v>
      </c>
      <c r="AF709" s="11">
        <f t="shared" si="202"/>
        <v>1</v>
      </c>
      <c r="AG709" s="11">
        <f t="shared" si="195"/>
        <v>1</v>
      </c>
      <c r="AH709" s="11">
        <f t="shared" si="196"/>
        <v>1</v>
      </c>
      <c r="AI709" s="6">
        <f t="shared" si="197"/>
        <v>0</v>
      </c>
      <c r="AJ709" s="6">
        <f t="shared" si="203"/>
        <v>10000</v>
      </c>
      <c r="AK709" s="6">
        <f t="shared" si="198"/>
        <v>0</v>
      </c>
      <c r="AL709" s="6">
        <f t="shared" si="204"/>
        <v>250</v>
      </c>
      <c r="AM709" s="6">
        <f ca="1">IF($S709&lt;$AM$1-1,AN709,Calcs!$AZ$896)</f>
        <v>671819.4307497323</v>
      </c>
      <c r="AN709" s="6">
        <f t="shared" ca="1" si="191"/>
        <v>671819.4307497323</v>
      </c>
      <c r="AO709" s="6">
        <f ca="1">IF($S709&lt;$AM$1-1,AP709,Calcs!$AO$896)</f>
        <v>8877.7769610010855</v>
      </c>
      <c r="AP709" s="6">
        <f t="shared" ca="1" si="189"/>
        <v>8877.7769610010855</v>
      </c>
      <c r="AQ709" s="30">
        <f t="shared" si="199"/>
        <v>44505</v>
      </c>
      <c r="AR709" s="30">
        <f t="shared" si="208"/>
        <v>44505</v>
      </c>
      <c r="AS709" s="30">
        <f t="shared" ca="1" si="207"/>
        <v>44549</v>
      </c>
      <c r="AT709" s="30">
        <f t="shared" ca="1" si="190"/>
        <v>44549</v>
      </c>
    </row>
    <row r="710" spans="1:46">
      <c r="A710">
        <f>Calcs!A760</f>
        <v>737</v>
      </c>
      <c r="B710" s="30">
        <f>Calcs!B760</f>
        <v>44506</v>
      </c>
      <c r="C710" s="6">
        <f>MAX(1,Calcs!AM760)</f>
        <v>32755.724214274549</v>
      </c>
      <c r="D710" s="6">
        <f>MAX(1,Calcs!BA760)</f>
        <v>2256.0511028652877</v>
      </c>
      <c r="E710" s="6">
        <f>MAX(1,Calcs!BB760)</f>
        <v>2077270.6826587857</v>
      </c>
      <c r="F710" s="6">
        <f>MAX(1,Calcs!AZ760)</f>
        <v>931607.3073292335</v>
      </c>
      <c r="G710" s="6">
        <f t="shared" si="193"/>
        <v>931607.3073292335</v>
      </c>
      <c r="H710" s="6">
        <f>MAX(1,Calcs!AP760)</f>
        <v>21.607756850659435</v>
      </c>
      <c r="I710" s="6">
        <f>MAX(1,Calcs!AO760)</f>
        <v>10401.406378960528</v>
      </c>
      <c r="J710" s="6">
        <f t="shared" si="194"/>
        <v>10401.406378960528</v>
      </c>
      <c r="K710" s="6">
        <f>MAX(1,Calcs!BE760)</f>
        <v>4895028.9259259226</v>
      </c>
      <c r="L710" s="6">
        <f>MAX(1,Calcs!BF760)</f>
        <v>3768220.896975161</v>
      </c>
      <c r="M710" s="33">
        <f>Calcs!G760</f>
        <v>3.2</v>
      </c>
      <c r="N710" s="180">
        <f>Calcs!BI760</f>
        <v>0.22090748919110448</v>
      </c>
      <c r="O710" s="33">
        <f t="shared" si="200"/>
        <v>0.70690396541153433</v>
      </c>
      <c r="P710" s="33"/>
      <c r="Q710" s="33"/>
      <c r="R710" s="33"/>
      <c r="S710" s="30">
        <f t="shared" ref="S710:S773" si="209">S709+1</f>
        <v>44506</v>
      </c>
      <c r="T710" s="215">
        <v>-1</v>
      </c>
      <c r="U710" s="215">
        <v>-1</v>
      </c>
      <c r="V710" s="97"/>
      <c r="W710" s="97"/>
      <c r="X710" s="6">
        <f t="shared" si="192"/>
        <v>0</v>
      </c>
      <c r="Y710" s="6"/>
      <c r="Z710" s="11">
        <f t="shared" si="205"/>
        <v>1</v>
      </c>
      <c r="AA710" s="11"/>
      <c r="AB710" s="11"/>
      <c r="AC710" s="11"/>
      <c r="AD710" s="11">
        <f t="shared" si="206"/>
        <v>1</v>
      </c>
      <c r="AE710" s="11">
        <f t="shared" si="201"/>
        <v>1</v>
      </c>
      <c r="AF710" s="11">
        <f t="shared" si="202"/>
        <v>1</v>
      </c>
      <c r="AG710" s="11">
        <f t="shared" si="195"/>
        <v>1</v>
      </c>
      <c r="AH710" s="11">
        <f t="shared" si="196"/>
        <v>1</v>
      </c>
      <c r="AI710" s="6">
        <f t="shared" si="197"/>
        <v>0</v>
      </c>
      <c r="AJ710" s="6">
        <f t="shared" si="203"/>
        <v>10000</v>
      </c>
      <c r="AK710" s="6">
        <f t="shared" si="198"/>
        <v>0</v>
      </c>
      <c r="AL710" s="6">
        <f t="shared" si="204"/>
        <v>250</v>
      </c>
      <c r="AM710" s="6">
        <f ca="1">IF($S710&lt;$AM$1-1,AN710,Calcs!$AZ$896)</f>
        <v>671819.4307497323</v>
      </c>
      <c r="AN710" s="6">
        <f t="shared" ca="1" si="191"/>
        <v>671819.4307497323</v>
      </c>
      <c r="AO710" s="6">
        <f ca="1">IF($S710&lt;$AM$1-1,AP710,Calcs!$AO$896)</f>
        <v>8877.7769610010855</v>
      </c>
      <c r="AP710" s="6">
        <f t="shared" ca="1" si="189"/>
        <v>8877.7769610010855</v>
      </c>
      <c r="AQ710" s="30">
        <f t="shared" si="199"/>
        <v>44506</v>
      </c>
      <c r="AR710" s="30">
        <f t="shared" si="208"/>
        <v>44506</v>
      </c>
      <c r="AS710" s="30">
        <f t="shared" ca="1" si="207"/>
        <v>44549</v>
      </c>
      <c r="AT710" s="30">
        <f t="shared" ca="1" si="190"/>
        <v>44549</v>
      </c>
    </row>
    <row r="711" spans="1:46">
      <c r="A711">
        <f>Calcs!A761</f>
        <v>738</v>
      </c>
      <c r="B711" s="30">
        <f>Calcs!B761</f>
        <v>44507</v>
      </c>
      <c r="C711" s="6">
        <f>MAX(1,Calcs!AM761)</f>
        <v>31224.4273208552</v>
      </c>
      <c r="D711" s="6">
        <f>MAX(1,Calcs!BA761)</f>
        <v>2154.8097875901899</v>
      </c>
      <c r="E711" s="6">
        <f>MAX(1,Calcs!BB761)</f>
        <v>2080696.2783617508</v>
      </c>
      <c r="F711" s="6">
        <f>MAX(1,Calcs!AZ761)</f>
        <v>933470.77528688998</v>
      </c>
      <c r="G711" s="6">
        <f t="shared" si="193"/>
        <v>933470.77528688998</v>
      </c>
      <c r="H711" s="6">
        <f>MAX(1,Calcs!AP761)</f>
        <v>20.665770579966711</v>
      </c>
      <c r="I711" s="6">
        <f>MAX(1,Calcs!AO761)</f>
        <v>10419.352121299396</v>
      </c>
      <c r="J711" s="6">
        <f t="shared" si="194"/>
        <v>10419.352121299396</v>
      </c>
      <c r="K711" s="6">
        <f>MAX(1,Calcs!BE761)</f>
        <v>4902899.2962962929</v>
      </c>
      <c r="L711" s="6">
        <f>MAX(1,Calcs!BF761)</f>
        <v>3772213.9200942419</v>
      </c>
      <c r="M711" s="33">
        <f>Calcs!G761</f>
        <v>3.2</v>
      </c>
      <c r="N711" s="180">
        <f>Calcs!BI761</f>
        <v>0.21991749324583562</v>
      </c>
      <c r="O711" s="33">
        <f t="shared" si="200"/>
        <v>0.70373597838667401</v>
      </c>
      <c r="P711" s="33"/>
      <c r="Q711" s="33"/>
      <c r="R711" s="33"/>
      <c r="S711" s="30">
        <f t="shared" si="209"/>
        <v>44507</v>
      </c>
      <c r="T711" s="215">
        <v>-1</v>
      </c>
      <c r="U711" s="215">
        <v>-1</v>
      </c>
      <c r="V711" s="97"/>
      <c r="W711" s="97"/>
      <c r="X711" s="6">
        <f t="shared" si="192"/>
        <v>0</v>
      </c>
      <c r="Y711" s="6"/>
      <c r="Z711" s="11">
        <f t="shared" si="205"/>
        <v>1</v>
      </c>
      <c r="AA711" s="11"/>
      <c r="AB711" s="11"/>
      <c r="AC711" s="11"/>
      <c r="AD711" s="11">
        <f t="shared" si="206"/>
        <v>1</v>
      </c>
      <c r="AE711" s="11">
        <f t="shared" si="201"/>
        <v>1</v>
      </c>
      <c r="AF711" s="11">
        <f t="shared" si="202"/>
        <v>1</v>
      </c>
      <c r="AG711" s="11">
        <f t="shared" si="195"/>
        <v>1</v>
      </c>
      <c r="AH711" s="11">
        <f t="shared" si="196"/>
        <v>1</v>
      </c>
      <c r="AI711" s="6">
        <f t="shared" si="197"/>
        <v>0</v>
      </c>
      <c r="AJ711" s="6">
        <f t="shared" si="203"/>
        <v>10000</v>
      </c>
      <c r="AK711" s="6">
        <f t="shared" si="198"/>
        <v>0</v>
      </c>
      <c r="AL711" s="6">
        <f t="shared" si="204"/>
        <v>250</v>
      </c>
      <c r="AM711" s="6">
        <f ca="1">IF($S711&lt;$AM$1-1,AN711,Calcs!$AZ$896)</f>
        <v>671819.4307497323</v>
      </c>
      <c r="AN711" s="6">
        <f t="shared" ca="1" si="191"/>
        <v>671819.4307497323</v>
      </c>
      <c r="AO711" s="6">
        <f ca="1">IF($S711&lt;$AM$1-1,AP711,Calcs!$AO$896)</f>
        <v>8877.7769610010855</v>
      </c>
      <c r="AP711" s="6">
        <f t="shared" ca="1" si="189"/>
        <v>8877.7769610010855</v>
      </c>
      <c r="AQ711" s="30">
        <f t="shared" si="199"/>
        <v>44507</v>
      </c>
      <c r="AR711" s="30">
        <f t="shared" si="208"/>
        <v>44507</v>
      </c>
      <c r="AS711" s="30">
        <f t="shared" ca="1" si="207"/>
        <v>44549</v>
      </c>
      <c r="AT711" s="30">
        <f t="shared" ca="1" si="190"/>
        <v>44549</v>
      </c>
    </row>
    <row r="712" spans="1:46">
      <c r="A712">
        <f>Calcs!A762</f>
        <v>739</v>
      </c>
      <c r="B712" s="30">
        <f>Calcs!B762</f>
        <v>44508</v>
      </c>
      <c r="C712" s="6">
        <f>MAX(1,Calcs!AM762)</f>
        <v>29745.2942489124</v>
      </c>
      <c r="D712" s="6">
        <f>MAX(1,Calcs!BA762)</f>
        <v>2056.6683971745992</v>
      </c>
      <c r="E712" s="6">
        <f>MAX(1,Calcs!BB762)</f>
        <v>2083950.375110832</v>
      </c>
      <c r="F712" s="6">
        <f>MAX(1,Calcs!AZ762)</f>
        <v>935245.51676197117</v>
      </c>
      <c r="G712" s="6">
        <f t="shared" si="193"/>
        <v>935245.51676197117</v>
      </c>
      <c r="H712" s="6">
        <f>MAX(1,Calcs!AP762)</f>
        <v>19.750410589824241</v>
      </c>
      <c r="I712" s="6">
        <f>MAX(1,Calcs!AO762)</f>
        <v>10436.46432676121</v>
      </c>
      <c r="J712" s="6">
        <f t="shared" si="194"/>
        <v>10436.46432676121</v>
      </c>
      <c r="K712" s="6">
        <f>MAX(1,Calcs!BE762)</f>
        <v>4910769.6666666633</v>
      </c>
      <c r="L712" s="6">
        <f>MAX(1,Calcs!BF762)</f>
        <v>3776193.7295816373</v>
      </c>
      <c r="M712" s="33">
        <f>Calcs!G762</f>
        <v>3.2</v>
      </c>
      <c r="N712" s="180">
        <f>Calcs!BI762</f>
        <v>0.21895213085472834</v>
      </c>
      <c r="O712" s="33">
        <f t="shared" si="200"/>
        <v>0.70064681873513068</v>
      </c>
      <c r="P712" s="33"/>
      <c r="Q712" s="33"/>
      <c r="R712" s="33"/>
      <c r="S712" s="30">
        <f t="shared" si="209"/>
        <v>44508</v>
      </c>
      <c r="T712" s="215">
        <v>-1</v>
      </c>
      <c r="U712" s="215">
        <v>-1</v>
      </c>
      <c r="V712" s="97"/>
      <c r="W712" s="97"/>
      <c r="X712" s="6">
        <f t="shared" si="192"/>
        <v>0</v>
      </c>
      <c r="Y712" s="6"/>
      <c r="Z712" s="11">
        <f t="shared" si="205"/>
        <v>1</v>
      </c>
      <c r="AA712" s="11"/>
      <c r="AB712" s="11"/>
      <c r="AC712" s="11"/>
      <c r="AD712" s="11">
        <f t="shared" si="206"/>
        <v>1</v>
      </c>
      <c r="AE712" s="11">
        <f t="shared" si="201"/>
        <v>1</v>
      </c>
      <c r="AF712" s="11">
        <f t="shared" si="202"/>
        <v>1</v>
      </c>
      <c r="AG712" s="11">
        <f t="shared" si="195"/>
        <v>1</v>
      </c>
      <c r="AH712" s="11">
        <f t="shared" si="196"/>
        <v>1</v>
      </c>
      <c r="AI712" s="6">
        <f t="shared" si="197"/>
        <v>0</v>
      </c>
      <c r="AJ712" s="6">
        <f t="shared" si="203"/>
        <v>10000</v>
      </c>
      <c r="AK712" s="6">
        <f t="shared" si="198"/>
        <v>0</v>
      </c>
      <c r="AL712" s="6">
        <f t="shared" si="204"/>
        <v>250</v>
      </c>
      <c r="AM712" s="6">
        <f ca="1">IF($S712&lt;$AM$1-1,AN712,Calcs!$AZ$896)</f>
        <v>671819.4307497323</v>
      </c>
      <c r="AN712" s="6">
        <f t="shared" ca="1" si="191"/>
        <v>671819.4307497323</v>
      </c>
      <c r="AO712" s="6">
        <f ca="1">IF($S712&lt;$AM$1-1,AP712,Calcs!$AO$896)</f>
        <v>8877.7769610010855</v>
      </c>
      <c r="AP712" s="6">
        <f t="shared" ca="1" si="189"/>
        <v>8877.7769610010855</v>
      </c>
      <c r="AQ712" s="30">
        <f t="shared" si="199"/>
        <v>44508</v>
      </c>
      <c r="AR712" s="30">
        <f t="shared" si="208"/>
        <v>44508</v>
      </c>
      <c r="AS712" s="30">
        <f t="shared" ca="1" si="207"/>
        <v>44549</v>
      </c>
      <c r="AT712" s="30">
        <f t="shared" ca="1" si="190"/>
        <v>44549</v>
      </c>
    </row>
    <row r="713" spans="1:46">
      <c r="A713">
        <f>Calcs!A763</f>
        <v>740</v>
      </c>
      <c r="B713" s="30">
        <f>Calcs!B763</f>
        <v>44509</v>
      </c>
      <c r="C713" s="6">
        <f>MAX(1,Calcs!AM763)</f>
        <v>28318.12018020279</v>
      </c>
      <c r="D713" s="6">
        <f>MAX(1,Calcs!BA763)</f>
        <v>1961.6500128770713</v>
      </c>
      <c r="E713" s="6">
        <f>MAX(1,Calcs!BB763)</f>
        <v>2087039.7413750198</v>
      </c>
      <c r="F713" s="6">
        <f>MAX(1,Calcs!AZ763)</f>
        <v>936934.67261990684</v>
      </c>
      <c r="G713" s="6">
        <f t="shared" si="193"/>
        <v>936934.67261990684</v>
      </c>
      <c r="H713" s="6">
        <f>MAX(1,Calcs!AP763)</f>
        <v>18.862104582097736</v>
      </c>
      <c r="I713" s="6">
        <f>MAX(1,Calcs!AO763)</f>
        <v>10452.770818933564</v>
      </c>
      <c r="J713" s="6">
        <f t="shared" si="194"/>
        <v>10452.770818933564</v>
      </c>
      <c r="K713" s="6">
        <f>MAX(1,Calcs!BE763)</f>
        <v>4918640.0370370336</v>
      </c>
      <c r="L713" s="6">
        <f>MAX(1,Calcs!BF763)</f>
        <v>3780160.6927597453</v>
      </c>
      <c r="M713" s="33">
        <f>Calcs!G763</f>
        <v>3.2</v>
      </c>
      <c r="N713" s="180">
        <f>Calcs!BI763</f>
        <v>0.21801045055213161</v>
      </c>
      <c r="O713" s="33">
        <f t="shared" si="200"/>
        <v>0.69763344176682118</v>
      </c>
      <c r="P713" s="33"/>
      <c r="Q713" s="33"/>
      <c r="R713" s="33"/>
      <c r="S713" s="30">
        <f t="shared" si="209"/>
        <v>44509</v>
      </c>
      <c r="T713" s="215">
        <v>-1</v>
      </c>
      <c r="U713" s="215">
        <v>-1</v>
      </c>
      <c r="V713" s="97"/>
      <c r="W713" s="97"/>
      <c r="X713" s="6">
        <f t="shared" si="192"/>
        <v>0</v>
      </c>
      <c r="Y713" s="6"/>
      <c r="Z713" s="11">
        <f t="shared" si="205"/>
        <v>1</v>
      </c>
      <c r="AA713" s="11"/>
      <c r="AB713" s="11"/>
      <c r="AC713" s="11"/>
      <c r="AD713" s="11">
        <f t="shared" si="206"/>
        <v>1</v>
      </c>
      <c r="AE713" s="11">
        <f t="shared" si="201"/>
        <v>1</v>
      </c>
      <c r="AF713" s="11">
        <f t="shared" si="202"/>
        <v>1</v>
      </c>
      <c r="AG713" s="11">
        <f t="shared" si="195"/>
        <v>1</v>
      </c>
      <c r="AH713" s="11">
        <f t="shared" si="196"/>
        <v>1</v>
      </c>
      <c r="AI713" s="6">
        <f t="shared" si="197"/>
        <v>0</v>
      </c>
      <c r="AJ713" s="6">
        <f t="shared" si="203"/>
        <v>10000</v>
      </c>
      <c r="AK713" s="6">
        <f t="shared" si="198"/>
        <v>0</v>
      </c>
      <c r="AL713" s="6">
        <f t="shared" si="204"/>
        <v>250</v>
      </c>
      <c r="AM713" s="6">
        <f ca="1">IF($S713&lt;$AM$1-1,AN713,Calcs!$AZ$896)</f>
        <v>671819.4307497323</v>
      </c>
      <c r="AN713" s="6">
        <f t="shared" ca="1" si="191"/>
        <v>671819.4307497323</v>
      </c>
      <c r="AO713" s="6">
        <f ca="1">IF($S713&lt;$AM$1-1,AP713,Calcs!$AO$896)</f>
        <v>8877.7769610010855</v>
      </c>
      <c r="AP713" s="6">
        <f t="shared" ca="1" si="189"/>
        <v>8877.7769610010855</v>
      </c>
      <c r="AQ713" s="30">
        <f t="shared" si="199"/>
        <v>44509</v>
      </c>
      <c r="AR713" s="30">
        <f t="shared" si="208"/>
        <v>44509</v>
      </c>
      <c r="AS713" s="30">
        <f t="shared" ca="1" si="207"/>
        <v>44549</v>
      </c>
      <c r="AT713" s="30">
        <f t="shared" ca="1" si="190"/>
        <v>44549</v>
      </c>
    </row>
    <row r="714" spans="1:46">
      <c r="A714">
        <f>Calcs!A764</f>
        <v>741</v>
      </c>
      <c r="B714" s="30">
        <f>Calcs!B764</f>
        <v>44510</v>
      </c>
      <c r="C714" s="6">
        <f>MAX(1,Calcs!AM764)</f>
        <v>26942.5447615333</v>
      </c>
      <c r="D714" s="6">
        <f>MAX(1,Calcs!BA764)</f>
        <v>1869.7653428305805</v>
      </c>
      <c r="E714" s="6">
        <f>MAX(1,Calcs!BB764)</f>
        <v>2089971.0261551472</v>
      </c>
      <c r="F714" s="6">
        <f>MAX(1,Calcs!AZ764)</f>
        <v>938541.36113791459</v>
      </c>
      <c r="G714" s="6">
        <f t="shared" si="193"/>
        <v>938541.36113791459</v>
      </c>
      <c r="H714" s="6">
        <f>MAX(1,Calcs!AP764)</f>
        <v>18.001156278485205</v>
      </c>
      <c r="I714" s="6">
        <f>MAX(1,Calcs!AO764)</f>
        <v>10468.299384492164</v>
      </c>
      <c r="J714" s="6">
        <f t="shared" si="194"/>
        <v>10468.299384492164</v>
      </c>
      <c r="K714" s="6">
        <f>MAX(1,Calcs!BE764)</f>
        <v>4926510.4074074039</v>
      </c>
      <c r="L714" s="6">
        <f>MAX(1,Calcs!BF764)</f>
        <v>3784115.1796550262</v>
      </c>
      <c r="M714" s="33">
        <f>Calcs!G764</f>
        <v>3.2</v>
      </c>
      <c r="N714" s="180">
        <f>Calcs!BI764</f>
        <v>0.21709151642367747</v>
      </c>
      <c r="O714" s="33">
        <f t="shared" si="200"/>
        <v>0.69469285255576796</v>
      </c>
      <c r="P714" s="33"/>
      <c r="Q714" s="33"/>
      <c r="R714" s="33"/>
      <c r="S714" s="30">
        <f t="shared" si="209"/>
        <v>44510</v>
      </c>
      <c r="T714" s="215">
        <v>-1</v>
      </c>
      <c r="U714" s="215">
        <v>-1</v>
      </c>
      <c r="V714" s="97"/>
      <c r="W714" s="97"/>
      <c r="X714" s="6">
        <f t="shared" si="192"/>
        <v>0</v>
      </c>
      <c r="Y714" s="6"/>
      <c r="Z714" s="11">
        <f t="shared" si="205"/>
        <v>1</v>
      </c>
      <c r="AA714" s="11"/>
      <c r="AB714" s="11"/>
      <c r="AC714" s="11"/>
      <c r="AD714" s="11">
        <f t="shared" si="206"/>
        <v>1</v>
      </c>
      <c r="AE714" s="11">
        <f t="shared" si="201"/>
        <v>1</v>
      </c>
      <c r="AF714" s="11">
        <f t="shared" si="202"/>
        <v>1</v>
      </c>
      <c r="AG714" s="11">
        <f t="shared" si="195"/>
        <v>1</v>
      </c>
      <c r="AH714" s="11">
        <f t="shared" si="196"/>
        <v>1</v>
      </c>
      <c r="AI714" s="6">
        <f t="shared" si="197"/>
        <v>0</v>
      </c>
      <c r="AJ714" s="6">
        <f t="shared" si="203"/>
        <v>10000</v>
      </c>
      <c r="AK714" s="6">
        <f t="shared" si="198"/>
        <v>0</v>
      </c>
      <c r="AL714" s="6">
        <f t="shared" si="204"/>
        <v>250</v>
      </c>
      <c r="AM714" s="6">
        <f ca="1">IF($S714&lt;$AM$1-1,AN714,Calcs!$AZ$896)</f>
        <v>671819.4307497323</v>
      </c>
      <c r="AN714" s="6">
        <f t="shared" ca="1" si="191"/>
        <v>671819.4307497323</v>
      </c>
      <c r="AO714" s="6">
        <f ca="1">IF($S714&lt;$AM$1-1,AP714,Calcs!$AO$896)</f>
        <v>8877.7769610010855</v>
      </c>
      <c r="AP714" s="6">
        <f t="shared" ca="1" si="189"/>
        <v>8877.7769610010855</v>
      </c>
      <c r="AQ714" s="30">
        <f t="shared" si="199"/>
        <v>44510</v>
      </c>
      <c r="AR714" s="30">
        <f t="shared" si="208"/>
        <v>44510</v>
      </c>
      <c r="AS714" s="30">
        <f t="shared" ca="1" si="207"/>
        <v>44549</v>
      </c>
      <c r="AT714" s="30">
        <f t="shared" ca="1" si="190"/>
        <v>44549</v>
      </c>
    </row>
    <row r="715" spans="1:46">
      <c r="A715">
        <f>Calcs!A765</f>
        <v>742</v>
      </c>
      <c r="B715" s="30">
        <f>Calcs!B765</f>
        <v>44511</v>
      </c>
      <c r="C715" s="6">
        <f>MAX(1,Calcs!AM765)</f>
        <v>25618.066950565004</v>
      </c>
      <c r="D715" s="6">
        <f>MAX(1,Calcs!BA765)</f>
        <v>1781.0136672799042</v>
      </c>
      <c r="E715" s="6">
        <f>MAX(1,Calcs!BB765)</f>
        <v>2092750.747102167</v>
      </c>
      <c r="F715" s="6">
        <f>MAX(1,Calcs!AZ765)</f>
        <v>940068.66936533118</v>
      </c>
      <c r="G715" s="6">
        <f t="shared" si="193"/>
        <v>940068.66936533118</v>
      </c>
      <c r="H715" s="6">
        <f>MAX(1,Calcs!AP765)</f>
        <v>17.167753139462416</v>
      </c>
      <c r="I715" s="6">
        <f>MAX(1,Calcs!AO765)</f>
        <v>10483.077682565907</v>
      </c>
      <c r="J715" s="6">
        <f t="shared" si="194"/>
        <v>10483.077682565907</v>
      </c>
      <c r="K715" s="6">
        <f>MAX(1,Calcs!BE765)</f>
        <v>4934380.7777777743</v>
      </c>
      <c r="L715" s="6">
        <f>MAX(1,Calcs!BF765)</f>
        <v>3788057.5536996871</v>
      </c>
      <c r="M715" s="33">
        <f>Calcs!G765</f>
        <v>3.2</v>
      </c>
      <c r="N715" s="180">
        <f>Calcs!BI765</f>
        <v>0.21619441093366637</v>
      </c>
      <c r="O715" s="33">
        <f t="shared" si="200"/>
        <v>0.69182211498773238</v>
      </c>
      <c r="P715" s="33"/>
      <c r="Q715" s="33"/>
      <c r="R715" s="33"/>
      <c r="S715" s="30">
        <f t="shared" si="209"/>
        <v>44511</v>
      </c>
      <c r="T715" s="215">
        <v>-1</v>
      </c>
      <c r="U715" s="215">
        <v>-1</v>
      </c>
      <c r="V715" s="97"/>
      <c r="W715" s="97"/>
      <c r="X715" s="6">
        <f t="shared" si="192"/>
        <v>0</v>
      </c>
      <c r="Y715" s="6"/>
      <c r="Z715" s="11">
        <f t="shared" si="205"/>
        <v>1</v>
      </c>
      <c r="AA715" s="11"/>
      <c r="AB715" s="11"/>
      <c r="AC715" s="11"/>
      <c r="AD715" s="11">
        <f t="shared" si="206"/>
        <v>1</v>
      </c>
      <c r="AE715" s="11">
        <f t="shared" si="201"/>
        <v>1</v>
      </c>
      <c r="AF715" s="11">
        <f t="shared" si="202"/>
        <v>1</v>
      </c>
      <c r="AG715" s="11">
        <f t="shared" si="195"/>
        <v>1</v>
      </c>
      <c r="AH715" s="11">
        <f t="shared" si="196"/>
        <v>1</v>
      </c>
      <c r="AI715" s="6">
        <f t="shared" si="197"/>
        <v>0</v>
      </c>
      <c r="AJ715" s="6">
        <f t="shared" si="203"/>
        <v>10000</v>
      </c>
      <c r="AK715" s="6">
        <f t="shared" si="198"/>
        <v>0</v>
      </c>
      <c r="AL715" s="6">
        <f t="shared" si="204"/>
        <v>250</v>
      </c>
      <c r="AM715" s="6">
        <f ca="1">IF($S715&lt;$AM$1-1,AN715,Calcs!$AZ$896)</f>
        <v>671819.4307497323</v>
      </c>
      <c r="AN715" s="6">
        <f t="shared" ca="1" si="191"/>
        <v>671819.4307497323</v>
      </c>
      <c r="AO715" s="6">
        <f ca="1">IF($S715&lt;$AM$1-1,AP715,Calcs!$AO$896)</f>
        <v>8877.7769610010855</v>
      </c>
      <c r="AP715" s="6">
        <f t="shared" ca="1" si="189"/>
        <v>8877.7769610010855</v>
      </c>
      <c r="AQ715" s="30">
        <f t="shared" si="199"/>
        <v>44511</v>
      </c>
      <c r="AR715" s="30">
        <f t="shared" si="208"/>
        <v>44511</v>
      </c>
      <c r="AS715" s="30">
        <f t="shared" ca="1" si="207"/>
        <v>44549</v>
      </c>
      <c r="AT715" s="30">
        <f t="shared" ca="1" si="190"/>
        <v>44549</v>
      </c>
    </row>
    <row r="716" spans="1:46">
      <c r="A716">
        <f>Calcs!A766</f>
        <v>743</v>
      </c>
      <c r="B716" s="30">
        <f>Calcs!B766</f>
        <v>44512</v>
      </c>
      <c r="C716" s="6">
        <f>MAX(1,Calcs!AM766)</f>
        <v>24344.058539481273</v>
      </c>
      <c r="D716" s="6">
        <f>MAX(1,Calcs!BA766)</f>
        <v>1695.3837690932644</v>
      </c>
      <c r="E716" s="6">
        <f>MAX(1,Calcs!BB766)</f>
        <v>2095385.2802685853</v>
      </c>
      <c r="F716" s="6">
        <f>MAX(1,Calcs!AZ766)</f>
        <v>941519.64536227146</v>
      </c>
      <c r="G716" s="6">
        <f t="shared" si="193"/>
        <v>941519.64536227146</v>
      </c>
      <c r="H716" s="6">
        <f>MAX(1,Calcs!AP766)</f>
        <v>16.361974695509293</v>
      </c>
      <c r="I716" s="6">
        <f>MAX(1,Calcs!AO766)</f>
        <v>10497.133161734278</v>
      </c>
      <c r="J716" s="6">
        <f t="shared" si="194"/>
        <v>10497.133161734278</v>
      </c>
      <c r="K716" s="6">
        <f>MAX(1,Calcs!BE766)</f>
        <v>4942251.1481481446</v>
      </c>
      <c r="L716" s="6">
        <f>MAX(1,Calcs!BF766)</f>
        <v>3791988.1745121484</v>
      </c>
      <c r="M716" s="33">
        <f>Calcs!G766</f>
        <v>3.2</v>
      </c>
      <c r="N716" s="180">
        <f>Calcs!BI766</f>
        <v>0.21531823592185134</v>
      </c>
      <c r="O716" s="33">
        <f t="shared" si="200"/>
        <v>0.68901835494992436</v>
      </c>
      <c r="P716" s="33"/>
      <c r="Q716" s="33"/>
      <c r="R716" s="33"/>
      <c r="S716" s="30">
        <f t="shared" si="209"/>
        <v>44512</v>
      </c>
      <c r="T716" s="215">
        <v>-1</v>
      </c>
      <c r="U716" s="215">
        <v>-1</v>
      </c>
      <c r="V716" s="97"/>
      <c r="W716" s="97"/>
      <c r="X716" s="6">
        <f t="shared" si="192"/>
        <v>0</v>
      </c>
      <c r="Y716" s="6"/>
      <c r="Z716" s="11">
        <f t="shared" si="205"/>
        <v>1</v>
      </c>
      <c r="AA716" s="11"/>
      <c r="AB716" s="11"/>
      <c r="AC716" s="11"/>
      <c r="AD716" s="11">
        <f t="shared" si="206"/>
        <v>1</v>
      </c>
      <c r="AE716" s="11">
        <f t="shared" si="201"/>
        <v>1</v>
      </c>
      <c r="AF716" s="11">
        <f t="shared" si="202"/>
        <v>1</v>
      </c>
      <c r="AG716" s="11">
        <f t="shared" si="195"/>
        <v>1</v>
      </c>
      <c r="AH716" s="11">
        <f t="shared" si="196"/>
        <v>1</v>
      </c>
      <c r="AI716" s="6">
        <f t="shared" si="197"/>
        <v>0</v>
      </c>
      <c r="AJ716" s="6">
        <f t="shared" si="203"/>
        <v>10000</v>
      </c>
      <c r="AK716" s="6">
        <f t="shared" si="198"/>
        <v>0</v>
      </c>
      <c r="AL716" s="6">
        <f t="shared" si="204"/>
        <v>250</v>
      </c>
      <c r="AM716" s="6">
        <f ca="1">IF($S716&lt;$AM$1-1,AN716,Calcs!$AZ$896)</f>
        <v>671819.4307497323</v>
      </c>
      <c r="AN716" s="6">
        <f t="shared" ca="1" si="191"/>
        <v>671819.4307497323</v>
      </c>
      <c r="AO716" s="6">
        <f ca="1">IF($S716&lt;$AM$1-1,AP716,Calcs!$AO$896)</f>
        <v>8877.7769610010855</v>
      </c>
      <c r="AP716" s="6">
        <f t="shared" ca="1" si="189"/>
        <v>8877.7769610010855</v>
      </c>
      <c r="AQ716" s="30">
        <f t="shared" si="199"/>
        <v>44512</v>
      </c>
      <c r="AR716" s="30">
        <f t="shared" si="208"/>
        <v>44512</v>
      </c>
      <c r="AS716" s="30">
        <f t="shared" ca="1" si="207"/>
        <v>44549</v>
      </c>
      <c r="AT716" s="30">
        <f t="shared" ca="1" si="190"/>
        <v>44549</v>
      </c>
    </row>
    <row r="717" spans="1:46">
      <c r="A717">
        <f>Calcs!A767</f>
        <v>744</v>
      </c>
      <c r="B717" s="30">
        <f>Calcs!B767</f>
        <v>44513</v>
      </c>
      <c r="C717" s="6">
        <f>MAX(1,Calcs!AM767)</f>
        <v>23119.777587996567</v>
      </c>
      <c r="D717" s="6">
        <f>MAX(1,Calcs!BA767)</f>
        <v>1612.8548495118739</v>
      </c>
      <c r="E717" s="6">
        <f>MAX(1,Calcs!BB767)</f>
        <v>2097880.8513609855</v>
      </c>
      <c r="F717" s="6">
        <f>MAX(1,Calcs!AZ767)</f>
        <v>942897.29127581662</v>
      </c>
      <c r="G717" s="6">
        <f t="shared" si="193"/>
        <v>942897.29127581662</v>
      </c>
      <c r="H717" s="6">
        <f>MAX(1,Calcs!AP767)</f>
        <v>15.58380085933069</v>
      </c>
      <c r="I717" s="6">
        <f>MAX(1,Calcs!AO767)</f>
        <v>10510.492984975843</v>
      </c>
      <c r="J717" s="6">
        <f t="shared" si="194"/>
        <v>10510.492984975843</v>
      </c>
      <c r="K717" s="6">
        <f>MAX(1,Calcs!BE767)</f>
        <v>4950121.5185185149</v>
      </c>
      <c r="L717" s="6">
        <f>MAX(1,Calcs!BF767)</f>
        <v>3795907.3977573067</v>
      </c>
      <c r="M717" s="33">
        <f>Calcs!G767</f>
        <v>3.2</v>
      </c>
      <c r="N717" s="180">
        <f>Calcs!BI767</f>
        <v>0.21446211378989824</v>
      </c>
      <c r="O717" s="33">
        <f t="shared" si="200"/>
        <v>0.68627876412767441</v>
      </c>
      <c r="P717" s="33"/>
      <c r="Q717" s="33"/>
      <c r="R717" s="33"/>
      <c r="S717" s="30">
        <f t="shared" si="209"/>
        <v>44513</v>
      </c>
      <c r="T717" s="215">
        <v>-1</v>
      </c>
      <c r="U717" s="215">
        <v>-1</v>
      </c>
      <c r="V717" s="97"/>
      <c r="W717" s="97"/>
      <c r="X717" s="6">
        <f t="shared" si="192"/>
        <v>0</v>
      </c>
      <c r="Y717" s="6"/>
      <c r="Z717" s="11">
        <f t="shared" si="205"/>
        <v>1</v>
      </c>
      <c r="AA717" s="11"/>
      <c r="AB717" s="11"/>
      <c r="AC717" s="11"/>
      <c r="AD717" s="11">
        <f t="shared" si="206"/>
        <v>1</v>
      </c>
      <c r="AE717" s="11">
        <f t="shared" si="201"/>
        <v>1</v>
      </c>
      <c r="AF717" s="11">
        <f t="shared" si="202"/>
        <v>1</v>
      </c>
      <c r="AG717" s="11">
        <f t="shared" si="195"/>
        <v>1</v>
      </c>
      <c r="AH717" s="11">
        <f t="shared" si="196"/>
        <v>1</v>
      </c>
      <c r="AI717" s="6">
        <f t="shared" si="197"/>
        <v>0</v>
      </c>
      <c r="AJ717" s="6">
        <f t="shared" si="203"/>
        <v>10000</v>
      </c>
      <c r="AK717" s="6">
        <f t="shared" si="198"/>
        <v>0</v>
      </c>
      <c r="AL717" s="6">
        <f t="shared" si="204"/>
        <v>250</v>
      </c>
      <c r="AM717" s="6">
        <f ca="1">IF($S717&lt;$AM$1-1,AN717,Calcs!$AZ$896)</f>
        <v>671819.4307497323</v>
      </c>
      <c r="AN717" s="6">
        <f t="shared" ca="1" si="191"/>
        <v>671819.4307497323</v>
      </c>
      <c r="AO717" s="6">
        <f ca="1">IF($S717&lt;$AM$1-1,AP717,Calcs!$AO$896)</f>
        <v>8877.7769610010855</v>
      </c>
      <c r="AP717" s="6">
        <f t="shared" ca="1" si="189"/>
        <v>8877.7769610010855</v>
      </c>
      <c r="AQ717" s="30">
        <f t="shared" si="199"/>
        <v>44513</v>
      </c>
      <c r="AR717" s="30">
        <f t="shared" si="208"/>
        <v>44513</v>
      </c>
      <c r="AS717" s="30">
        <f t="shared" ca="1" si="207"/>
        <v>44549</v>
      </c>
      <c r="AT717" s="30">
        <f t="shared" ca="1" si="190"/>
        <v>44549</v>
      </c>
    </row>
    <row r="718" spans="1:46">
      <c r="A718">
        <f>Calcs!A768</f>
        <v>745</v>
      </c>
      <c r="B718" s="30">
        <f>Calcs!B768</f>
        <v>44514</v>
      </c>
      <c r="C718" s="6">
        <f>MAX(1,Calcs!AM768)</f>
        <v>21944.381288399978</v>
      </c>
      <c r="D718" s="6">
        <f>MAX(1,Calcs!BA768)</f>
        <v>1533.3974192737701</v>
      </c>
      <c r="E718" s="6">
        <f>MAX(1,Calcs!BB768)</f>
        <v>2100243.5284138019</v>
      </c>
      <c r="F718" s="6">
        <f>MAX(1,Calcs!AZ768)</f>
        <v>944204.55722180638</v>
      </c>
      <c r="G718" s="6">
        <f t="shared" si="193"/>
        <v>944204.55722180638</v>
      </c>
      <c r="H718" s="6">
        <f>MAX(1,Calcs!AP768)</f>
        <v>14.833120142551966</v>
      </c>
      <c r="I718" s="6">
        <f>MAX(1,Calcs!AO768)</f>
        <v>10523.18396229726</v>
      </c>
      <c r="J718" s="6">
        <f t="shared" si="194"/>
        <v>10523.18396229726</v>
      </c>
      <c r="K718" s="6">
        <f>MAX(1,Calcs!BE768)</f>
        <v>4957991.8888888853</v>
      </c>
      <c r="L718" s="6">
        <f>MAX(1,Calcs!BF768)</f>
        <v>3799815.5749874716</v>
      </c>
      <c r="M718" s="33">
        <f>Calcs!G768</f>
        <v>3.2</v>
      </c>
      <c r="N718" s="180">
        <f>Calcs!BI768</f>
        <v>0.21362518850083975</v>
      </c>
      <c r="O718" s="33">
        <f t="shared" si="200"/>
        <v>0.68360060320268723</v>
      </c>
      <c r="P718" s="33"/>
      <c r="Q718" s="33"/>
      <c r="R718" s="33"/>
      <c r="S718" s="30">
        <f t="shared" si="209"/>
        <v>44514</v>
      </c>
      <c r="T718" s="215">
        <v>-1</v>
      </c>
      <c r="U718" s="215">
        <v>-1</v>
      </c>
      <c r="V718" s="97"/>
      <c r="W718" s="97"/>
      <c r="X718" s="6">
        <f t="shared" si="192"/>
        <v>0</v>
      </c>
      <c r="Y718" s="6"/>
      <c r="Z718" s="11">
        <f t="shared" si="205"/>
        <v>1</v>
      </c>
      <c r="AA718" s="11"/>
      <c r="AB718" s="11"/>
      <c r="AC718" s="11"/>
      <c r="AD718" s="11">
        <f t="shared" si="206"/>
        <v>1</v>
      </c>
      <c r="AE718" s="11">
        <f t="shared" si="201"/>
        <v>1</v>
      </c>
      <c r="AF718" s="11">
        <f t="shared" si="202"/>
        <v>1</v>
      </c>
      <c r="AG718" s="11">
        <f t="shared" si="195"/>
        <v>1</v>
      </c>
      <c r="AH718" s="11">
        <f t="shared" si="196"/>
        <v>1</v>
      </c>
      <c r="AI718" s="6">
        <f t="shared" si="197"/>
        <v>0</v>
      </c>
      <c r="AJ718" s="6">
        <f t="shared" si="203"/>
        <v>10000</v>
      </c>
      <c r="AK718" s="6">
        <f t="shared" si="198"/>
        <v>0</v>
      </c>
      <c r="AL718" s="6">
        <f t="shared" si="204"/>
        <v>250</v>
      </c>
      <c r="AM718" s="6">
        <f ca="1">IF($S718&lt;$AM$1-1,AN718,Calcs!$AZ$896)</f>
        <v>671819.4307497323</v>
      </c>
      <c r="AN718" s="6">
        <f t="shared" ca="1" si="191"/>
        <v>671819.4307497323</v>
      </c>
      <c r="AO718" s="6">
        <f ca="1">IF($S718&lt;$AM$1-1,AP718,Calcs!$AO$896)</f>
        <v>8877.7769610010855</v>
      </c>
      <c r="AP718" s="6">
        <f t="shared" ca="1" si="189"/>
        <v>8877.7769610010855</v>
      </c>
      <c r="AQ718" s="30">
        <f t="shared" si="199"/>
        <v>44514</v>
      </c>
      <c r="AR718" s="30">
        <f t="shared" si="208"/>
        <v>44514</v>
      </c>
      <c r="AS718" s="30">
        <f t="shared" ca="1" si="207"/>
        <v>44549</v>
      </c>
      <c r="AT718" s="30">
        <f t="shared" ca="1" si="190"/>
        <v>44549</v>
      </c>
    </row>
    <row r="719" spans="1:46">
      <c r="A719">
        <f>Calcs!A769</f>
        <v>746</v>
      </c>
      <c r="B719" s="30">
        <f>Calcs!B769</f>
        <v>44515</v>
      </c>
      <c r="C719" s="6">
        <f>MAX(1,Calcs!AM769)</f>
        <v>20816.938219581396</v>
      </c>
      <c r="D719" s="6">
        <f>MAX(1,Calcs!BA769)</f>
        <v>1456.9741657506177</v>
      </c>
      <c r="E719" s="6">
        <f>MAX(1,Calcs!BB769)</f>
        <v>2102479.2157856179</v>
      </c>
      <c r="F719" s="6">
        <f>MAX(1,Calcs!AZ769)</f>
        <v>945444.33592222549</v>
      </c>
      <c r="G719" s="6">
        <f t="shared" si="193"/>
        <v>945444.33592222549</v>
      </c>
      <c r="H719" s="6">
        <f>MAX(1,Calcs!AP769)</f>
        <v>14.109737709483202</v>
      </c>
      <c r="I719" s="6">
        <f>MAX(1,Calcs!AO769)</f>
        <v>10535.232490727592</v>
      </c>
      <c r="J719" s="6">
        <f t="shared" si="194"/>
        <v>10535.232490727592</v>
      </c>
      <c r="K719" s="6">
        <f>MAX(1,Calcs!BE769)</f>
        <v>4965862.2592592556</v>
      </c>
      <c r="L719" s="6">
        <f>MAX(1,Calcs!BF769)</f>
        <v>3803713.0534590394</v>
      </c>
      <c r="M719" s="33">
        <f>Calcs!G769</f>
        <v>3.2</v>
      </c>
      <c r="N719" s="180">
        <f>Calcs!BI769</f>
        <v>0.21280662640534492</v>
      </c>
      <c r="O719" s="33">
        <f t="shared" si="200"/>
        <v>0.68098120449710375</v>
      </c>
      <c r="P719" s="33"/>
      <c r="Q719" s="33"/>
      <c r="R719" s="33"/>
      <c r="S719" s="30">
        <f t="shared" si="209"/>
        <v>44515</v>
      </c>
      <c r="T719" s="215">
        <v>-1</v>
      </c>
      <c r="U719" s="215">
        <v>-1</v>
      </c>
      <c r="V719" s="97"/>
      <c r="W719" s="97"/>
      <c r="X719" s="6">
        <f t="shared" si="192"/>
        <v>0</v>
      </c>
      <c r="Y719" s="6"/>
      <c r="Z719" s="11">
        <f t="shared" si="205"/>
        <v>1</v>
      </c>
      <c r="AA719" s="11"/>
      <c r="AB719" s="11"/>
      <c r="AC719" s="11"/>
      <c r="AD719" s="11">
        <f t="shared" si="206"/>
        <v>1</v>
      </c>
      <c r="AE719" s="11">
        <f t="shared" si="201"/>
        <v>1</v>
      </c>
      <c r="AF719" s="11">
        <f t="shared" si="202"/>
        <v>1</v>
      </c>
      <c r="AG719" s="11">
        <f t="shared" si="195"/>
        <v>1</v>
      </c>
      <c r="AH719" s="11">
        <f t="shared" si="196"/>
        <v>1</v>
      </c>
      <c r="AI719" s="6">
        <f t="shared" si="197"/>
        <v>0</v>
      </c>
      <c r="AJ719" s="6">
        <f t="shared" si="203"/>
        <v>10000</v>
      </c>
      <c r="AK719" s="6">
        <f t="shared" si="198"/>
        <v>0</v>
      </c>
      <c r="AL719" s="6">
        <f t="shared" si="204"/>
        <v>250</v>
      </c>
      <c r="AM719" s="6">
        <f ca="1">IF($S719&lt;$AM$1-1,AN719,Calcs!$AZ$896)</f>
        <v>671819.4307497323</v>
      </c>
      <c r="AN719" s="6">
        <f t="shared" ca="1" si="191"/>
        <v>671819.4307497323</v>
      </c>
      <c r="AO719" s="6">
        <f ca="1">IF($S719&lt;$AM$1-1,AP719,Calcs!$AO$896)</f>
        <v>8877.7769610010855</v>
      </c>
      <c r="AP719" s="6">
        <f t="shared" ref="AP719:AP818" ca="1" si="210">AO719</f>
        <v>8877.7769610010855</v>
      </c>
      <c r="AQ719" s="30">
        <f t="shared" si="199"/>
        <v>44515</v>
      </c>
      <c r="AR719" s="30">
        <f t="shared" si="208"/>
        <v>44515</v>
      </c>
      <c r="AS719" s="30">
        <f t="shared" ca="1" si="207"/>
        <v>44549</v>
      </c>
      <c r="AT719" s="30">
        <f t="shared" ca="1" si="190"/>
        <v>44549</v>
      </c>
    </row>
    <row r="720" spans="1:46">
      <c r="A720">
        <f>Calcs!A770</f>
        <v>747</v>
      </c>
      <c r="B720" s="30">
        <f>Calcs!B770</f>
        <v>44516</v>
      </c>
      <c r="C720" s="6">
        <f>MAX(1,Calcs!AM770)</f>
        <v>19736.43996260353</v>
      </c>
      <c r="D720" s="6">
        <f>MAX(1,Calcs!BA770)</f>
        <v>1383.5407786638243</v>
      </c>
      <c r="E720" s="6">
        <f>MAX(1,Calcs!BB770)</f>
        <v>2104593.6493802569</v>
      </c>
      <c r="F720" s="6">
        <f>MAX(1,Calcs!AZ770)</f>
        <v>946619.45807055361</v>
      </c>
      <c r="G720" s="6">
        <f t="shared" si="193"/>
        <v>946619.45807055361</v>
      </c>
      <c r="H720" s="6">
        <f>MAX(1,Calcs!AP770)</f>
        <v>13.413383205217801</v>
      </c>
      <c r="I720" s="6">
        <f>MAX(1,Calcs!AO770)</f>
        <v>10546.664501370089</v>
      </c>
      <c r="J720" s="6">
        <f t="shared" si="194"/>
        <v>10546.664501370089</v>
      </c>
      <c r="K720" s="6">
        <f>MAX(1,Calcs!BE770)</f>
        <v>4973732.6296296259</v>
      </c>
      <c r="L720" s="6">
        <f>MAX(1,Calcs!BF770)</f>
        <v>3807600.175789258</v>
      </c>
      <c r="M720" s="33">
        <f>Calcs!G770</f>
        <v>3.2</v>
      </c>
      <c r="N720" s="180">
        <f>Calcs!BI770</f>
        <v>0.21200561692594744</v>
      </c>
      <c r="O720" s="33">
        <f t="shared" si="200"/>
        <v>0.67841797416303184</v>
      </c>
      <c r="P720" s="33"/>
      <c r="Q720" s="33"/>
      <c r="R720" s="33"/>
      <c r="S720" s="30">
        <f t="shared" si="209"/>
        <v>44516</v>
      </c>
      <c r="T720" s="215">
        <v>-1</v>
      </c>
      <c r="U720" s="215">
        <v>-1</v>
      </c>
      <c r="V720" s="97"/>
      <c r="W720" s="97"/>
      <c r="X720" s="6">
        <f t="shared" si="192"/>
        <v>0</v>
      </c>
      <c r="Y720" s="6"/>
      <c r="Z720" s="11">
        <f t="shared" si="205"/>
        <v>1</v>
      </c>
      <c r="AA720" s="11"/>
      <c r="AB720" s="11"/>
      <c r="AC720" s="11"/>
      <c r="AD720" s="11">
        <f t="shared" si="206"/>
        <v>1</v>
      </c>
      <c r="AE720" s="11">
        <f t="shared" si="201"/>
        <v>1</v>
      </c>
      <c r="AF720" s="11">
        <f t="shared" si="202"/>
        <v>1</v>
      </c>
      <c r="AG720" s="11">
        <f t="shared" si="195"/>
        <v>1</v>
      </c>
      <c r="AH720" s="11">
        <f t="shared" si="196"/>
        <v>1</v>
      </c>
      <c r="AI720" s="6">
        <f t="shared" si="197"/>
        <v>0</v>
      </c>
      <c r="AJ720" s="6">
        <f t="shared" si="203"/>
        <v>10000</v>
      </c>
      <c r="AK720" s="6">
        <f t="shared" si="198"/>
        <v>0</v>
      </c>
      <c r="AL720" s="6">
        <f t="shared" si="204"/>
        <v>250</v>
      </c>
      <c r="AM720" s="6">
        <f ca="1">IF($S720&lt;$AM$1-1,AN720,Calcs!$AZ$896)</f>
        <v>671819.4307497323</v>
      </c>
      <c r="AN720" s="6">
        <f t="shared" ca="1" si="191"/>
        <v>671819.4307497323</v>
      </c>
      <c r="AO720" s="6">
        <f ca="1">IF($S720&lt;$AM$1-1,AP720,Calcs!$AO$896)</f>
        <v>8877.7769610010855</v>
      </c>
      <c r="AP720" s="6">
        <f t="shared" ca="1" si="210"/>
        <v>8877.7769610010855</v>
      </c>
      <c r="AQ720" s="30">
        <f t="shared" si="199"/>
        <v>44516</v>
      </c>
      <c r="AR720" s="30">
        <f t="shared" si="208"/>
        <v>44516</v>
      </c>
      <c r="AS720" s="30">
        <f t="shared" ca="1" si="207"/>
        <v>44549</v>
      </c>
      <c r="AT720" s="30">
        <f t="shared" ca="1" si="190"/>
        <v>44549</v>
      </c>
    </row>
    <row r="721" spans="1:46">
      <c r="A721">
        <f>Calcs!A771</f>
        <v>748</v>
      </c>
      <c r="B721" s="30">
        <f>Calcs!B771</f>
        <v>44517</v>
      </c>
      <c r="C721" s="6">
        <f>MAX(1,Calcs!AM771)</f>
        <v>18701.812023486807</v>
      </c>
      <c r="D721" s="6">
        <f>MAX(1,Calcs!BA771)</f>
        <v>1313.0467470975959</v>
      </c>
      <c r="E721" s="6">
        <f>MAX(1,Calcs!BB771)</f>
        <v>2106592.3929970316</v>
      </c>
      <c r="F721" s="6">
        <f>MAX(1,Calcs!AZ771)</f>
        <v>947732.68836759776</v>
      </c>
      <c r="G721" s="6">
        <f t="shared" si="193"/>
        <v>947732.68836759776</v>
      </c>
      <c r="H721" s="6">
        <f>MAX(1,Calcs!AP771)</f>
        <v>12.743718367329036</v>
      </c>
      <c r="I721" s="6">
        <f>MAX(1,Calcs!AO771)</f>
        <v>10557.505413063467</v>
      </c>
      <c r="J721" s="6">
        <f t="shared" si="194"/>
        <v>10557.505413063467</v>
      </c>
      <c r="K721" s="6">
        <f>MAX(1,Calcs!BE771)</f>
        <v>4981602.9999999963</v>
      </c>
      <c r="L721" s="6">
        <f>MAX(1,Calcs!BF771)</f>
        <v>3811477.2803484541</v>
      </c>
      <c r="M721" s="33">
        <f>Calcs!G771</f>
        <v>3.2</v>
      </c>
      <c r="N721" s="180">
        <f>Calcs!BI771</f>
        <v>0.2112213729924311</v>
      </c>
      <c r="O721" s="33">
        <f t="shared" si="200"/>
        <v>0.67590839357577959</v>
      </c>
      <c r="P721" s="33"/>
      <c r="Q721" s="33"/>
      <c r="R721" s="33"/>
      <c r="S721" s="30">
        <f t="shared" si="209"/>
        <v>44517</v>
      </c>
      <c r="T721" s="215">
        <v>-1</v>
      </c>
      <c r="U721" s="215">
        <v>-1</v>
      </c>
      <c r="V721" s="97"/>
      <c r="W721" s="97"/>
      <c r="X721" s="6">
        <f t="shared" si="192"/>
        <v>0</v>
      </c>
      <c r="Y721" s="6"/>
      <c r="Z721" s="11">
        <f t="shared" si="205"/>
        <v>1</v>
      </c>
      <c r="AA721" s="11"/>
      <c r="AB721" s="11"/>
      <c r="AC721" s="11"/>
      <c r="AD721" s="11">
        <f t="shared" si="206"/>
        <v>1</v>
      </c>
      <c r="AE721" s="11">
        <f t="shared" si="201"/>
        <v>1</v>
      </c>
      <c r="AF721" s="11">
        <f t="shared" si="202"/>
        <v>1</v>
      </c>
      <c r="AG721" s="11">
        <f t="shared" si="195"/>
        <v>1</v>
      </c>
      <c r="AH721" s="11">
        <f t="shared" si="196"/>
        <v>1</v>
      </c>
      <c r="AI721" s="6">
        <f t="shared" si="197"/>
        <v>0</v>
      </c>
      <c r="AJ721" s="6">
        <f t="shared" si="203"/>
        <v>10000</v>
      </c>
      <c r="AK721" s="6">
        <f t="shared" si="198"/>
        <v>0</v>
      </c>
      <c r="AL721" s="6">
        <f t="shared" si="204"/>
        <v>250</v>
      </c>
      <c r="AM721" s="6">
        <f ca="1">IF($S721&lt;$AM$1-1,AN721,Calcs!$AZ$896)</f>
        <v>671819.4307497323</v>
      </c>
      <c r="AN721" s="6">
        <f t="shared" ca="1" si="191"/>
        <v>671819.4307497323</v>
      </c>
      <c r="AO721" s="6">
        <f ca="1">IF($S721&lt;$AM$1-1,AP721,Calcs!$AO$896)</f>
        <v>8877.7769610010855</v>
      </c>
      <c r="AP721" s="6">
        <f t="shared" ca="1" si="210"/>
        <v>8877.7769610010855</v>
      </c>
      <c r="AQ721" s="30">
        <f t="shared" si="199"/>
        <v>44517</v>
      </c>
      <c r="AR721" s="30">
        <f t="shared" si="208"/>
        <v>44517</v>
      </c>
      <c r="AS721" s="30">
        <f t="shared" ca="1" si="207"/>
        <v>44549</v>
      </c>
      <c r="AT721" s="30">
        <f t="shared" ca="1" si="190"/>
        <v>44549</v>
      </c>
    </row>
    <row r="722" spans="1:46">
      <c r="A722">
        <f>Calcs!A772</f>
        <v>749</v>
      </c>
      <c r="B722" s="30">
        <f>Calcs!B772</f>
        <v>44518</v>
      </c>
      <c r="C722" s="6">
        <f>MAX(1,Calcs!AM772)</f>
        <v>17711.92414504286</v>
      </c>
      <c r="D722" s="6">
        <f>MAX(1,Calcs!BA772)</f>
        <v>1245.4361180663775</v>
      </c>
      <c r="E722" s="6">
        <f>MAX(1,Calcs!BB772)</f>
        <v>2108480.8357155342</v>
      </c>
      <c r="F722" s="6">
        <f>MAX(1,Calcs!AZ772)</f>
        <v>948786.72219179582</v>
      </c>
      <c r="G722" s="6">
        <f t="shared" si="193"/>
        <v>948786.72219179582</v>
      </c>
      <c r="H722" s="6">
        <f>MAX(1,Calcs!AP772)</f>
        <v>12.100344263798823</v>
      </c>
      <c r="I722" s="6">
        <f>MAX(1,Calcs!AO772)</f>
        <v>10567.780092412499</v>
      </c>
      <c r="J722" s="6">
        <f t="shared" si="194"/>
        <v>10567.780092412499</v>
      </c>
      <c r="K722" s="6">
        <f>MAX(1,Calcs!BE772)</f>
        <v>4989473.3703703666</v>
      </c>
      <c r="L722" s="6">
        <f>MAX(1,Calcs!BF772)</f>
        <v>3815344.7002751138</v>
      </c>
      <c r="M722" s="33">
        <f>Calcs!G772</f>
        <v>3.2</v>
      </c>
      <c r="N722" s="180">
        <f>Calcs!BI772</f>
        <v>0.21045313152307249</v>
      </c>
      <c r="O722" s="33">
        <f t="shared" si="200"/>
        <v>0.67345002087383199</v>
      </c>
      <c r="P722" s="33"/>
      <c r="Q722" s="33"/>
      <c r="R722" s="33"/>
      <c r="S722" s="30">
        <f t="shared" si="209"/>
        <v>44518</v>
      </c>
      <c r="T722" s="215">
        <v>-1</v>
      </c>
      <c r="U722" s="215">
        <v>-1</v>
      </c>
      <c r="V722" s="97"/>
      <c r="W722" s="97"/>
      <c r="X722" s="6">
        <f t="shared" si="192"/>
        <v>0</v>
      </c>
      <c r="Y722" s="6"/>
      <c r="Z722" s="11">
        <f t="shared" si="205"/>
        <v>1</v>
      </c>
      <c r="AA722" s="11"/>
      <c r="AB722" s="11"/>
      <c r="AC722" s="11"/>
      <c r="AD722" s="11">
        <f t="shared" si="206"/>
        <v>1</v>
      </c>
      <c r="AE722" s="11">
        <f t="shared" si="201"/>
        <v>1</v>
      </c>
      <c r="AF722" s="11">
        <f t="shared" si="202"/>
        <v>1</v>
      </c>
      <c r="AG722" s="11">
        <f t="shared" si="195"/>
        <v>1</v>
      </c>
      <c r="AH722" s="11">
        <f t="shared" si="196"/>
        <v>1</v>
      </c>
      <c r="AI722" s="6">
        <f t="shared" si="197"/>
        <v>0</v>
      </c>
      <c r="AJ722" s="6">
        <f t="shared" si="203"/>
        <v>10000</v>
      </c>
      <c r="AK722" s="6">
        <f t="shared" si="198"/>
        <v>0</v>
      </c>
      <c r="AL722" s="6">
        <f t="shared" si="204"/>
        <v>250</v>
      </c>
      <c r="AM722" s="6">
        <f ca="1">IF($S722&lt;$AM$1-1,AN722,Calcs!$AZ$896)</f>
        <v>671819.4307497323</v>
      </c>
      <c r="AN722" s="6">
        <f t="shared" ca="1" si="191"/>
        <v>671819.4307497323</v>
      </c>
      <c r="AO722" s="6">
        <f ca="1">IF($S722&lt;$AM$1-1,AP722,Calcs!$AO$896)</f>
        <v>8877.7769610010855</v>
      </c>
      <c r="AP722" s="6">
        <f t="shared" ca="1" si="210"/>
        <v>8877.7769610010855</v>
      </c>
      <c r="AQ722" s="30">
        <f t="shared" si="199"/>
        <v>44518</v>
      </c>
      <c r="AR722" s="30">
        <f t="shared" si="208"/>
        <v>44518</v>
      </c>
      <c r="AS722" s="30">
        <f t="shared" ca="1" si="207"/>
        <v>44549</v>
      </c>
      <c r="AT722" s="30">
        <f t="shared" ca="1" si="190"/>
        <v>44549</v>
      </c>
    </row>
    <row r="723" spans="1:46">
      <c r="A723">
        <f>Calcs!A773</f>
        <v>750</v>
      </c>
      <c r="B723" s="30">
        <f>Calcs!B773</f>
        <v>44519</v>
      </c>
      <c r="C723" s="6">
        <f>MAX(1,Calcs!AM773)</f>
        <v>16765.599850846997</v>
      </c>
      <c r="D723" s="6">
        <f>MAX(1,Calcs!BA773)</f>
        <v>1180.6482141004442</v>
      </c>
      <c r="E723" s="6">
        <f>MAX(1,Calcs!BB773)</f>
        <v>2110264.1902277688</v>
      </c>
      <c r="F723" s="6">
        <f>MAX(1,Calcs!AZ773)</f>
        <v>949784.18286097457</v>
      </c>
      <c r="G723" s="6">
        <f t="shared" si="193"/>
        <v>949784.18286097457</v>
      </c>
      <c r="H723" s="6">
        <f>MAX(1,Calcs!AP773)</f>
        <v>11.482808276940236</v>
      </c>
      <c r="I723" s="6">
        <f>MAX(1,Calcs!AO773)</f>
        <v>10577.51281967286</v>
      </c>
      <c r="J723" s="6">
        <f t="shared" si="194"/>
        <v>10577.51281967286</v>
      </c>
      <c r="K723" s="6">
        <f>MAX(1,Calcs!BE773)</f>
        <v>4997343.7407407369</v>
      </c>
      <c r="L723" s="6">
        <f>MAX(1,Calcs!BF773)</f>
        <v>3819202.763611509</v>
      </c>
      <c r="M723" s="33">
        <f>Calcs!G773</f>
        <v>3.2</v>
      </c>
      <c r="N723" s="180">
        <f>Calcs!BI773</f>
        <v>0.2097001536298701</v>
      </c>
      <c r="O723" s="33">
        <f t="shared" si="200"/>
        <v>0.67104049161558432</v>
      </c>
      <c r="P723" s="33"/>
      <c r="Q723" s="33"/>
      <c r="R723" s="33"/>
      <c r="S723" s="30">
        <f t="shared" si="209"/>
        <v>44519</v>
      </c>
      <c r="T723" s="215">
        <v>-1</v>
      </c>
      <c r="U723" s="215">
        <v>-1</v>
      </c>
      <c r="V723" s="97"/>
      <c r="W723" s="97"/>
      <c r="X723" s="6">
        <f t="shared" si="192"/>
        <v>0</v>
      </c>
      <c r="Y723" s="6"/>
      <c r="Z723" s="11">
        <f t="shared" si="205"/>
        <v>1</v>
      </c>
      <c r="AA723" s="11"/>
      <c r="AB723" s="11"/>
      <c r="AC723" s="11"/>
      <c r="AD723" s="11">
        <f t="shared" si="206"/>
        <v>1</v>
      </c>
      <c r="AE723" s="11">
        <f t="shared" si="201"/>
        <v>1</v>
      </c>
      <c r="AF723" s="11">
        <f t="shared" si="202"/>
        <v>1</v>
      </c>
      <c r="AG723" s="11">
        <f t="shared" si="195"/>
        <v>1</v>
      </c>
      <c r="AH723" s="11">
        <f t="shared" si="196"/>
        <v>1</v>
      </c>
      <c r="AI723" s="6">
        <f t="shared" si="197"/>
        <v>0</v>
      </c>
      <c r="AJ723" s="6">
        <f t="shared" si="203"/>
        <v>10000</v>
      </c>
      <c r="AK723" s="6">
        <f t="shared" si="198"/>
        <v>0</v>
      </c>
      <c r="AL723" s="6">
        <f t="shared" si="204"/>
        <v>250</v>
      </c>
      <c r="AM723" s="6">
        <f ca="1">IF($S723&lt;$AM$1-1,AN723,Calcs!$AZ$896)</f>
        <v>671819.4307497323</v>
      </c>
      <c r="AN723" s="6">
        <f t="shared" ca="1" si="191"/>
        <v>671819.4307497323</v>
      </c>
      <c r="AO723" s="6">
        <f ca="1">IF($S723&lt;$AM$1-1,AP723,Calcs!$AO$896)</f>
        <v>8877.7769610010855</v>
      </c>
      <c r="AP723" s="6">
        <f t="shared" ca="1" si="210"/>
        <v>8877.7769610010855</v>
      </c>
      <c r="AQ723" s="30">
        <f t="shared" si="199"/>
        <v>44519</v>
      </c>
      <c r="AR723" s="30">
        <f t="shared" si="208"/>
        <v>44519</v>
      </c>
      <c r="AS723" s="30">
        <f t="shared" ca="1" si="207"/>
        <v>44549</v>
      </c>
      <c r="AT723" s="30">
        <f t="shared" ca="1" si="190"/>
        <v>44549</v>
      </c>
    </row>
    <row r="724" spans="1:46">
      <c r="A724">
        <f>Calcs!A774</f>
        <v>751</v>
      </c>
      <c r="B724" s="30">
        <f>Calcs!B774</f>
        <v>44520</v>
      </c>
      <c r="C724" s="6">
        <f>MAX(1,Calcs!AM774)</f>
        <v>15861.625369325586</v>
      </c>
      <c r="D724" s="6">
        <f>MAX(1,Calcs!BA774)</f>
        <v>1118.6183094031378</v>
      </c>
      <c r="E724" s="6">
        <f>MAX(1,Calcs!BB774)</f>
        <v>2111947.4920279616</v>
      </c>
      <c r="F724" s="6">
        <f>MAX(1,Calcs!AZ774)</f>
        <v>950727.61944163858</v>
      </c>
      <c r="G724" s="6">
        <f t="shared" si="193"/>
        <v>950727.61944163858</v>
      </c>
      <c r="H724" s="6">
        <f>MAX(1,Calcs!AP774)</f>
        <v>10.890610743285704</v>
      </c>
      <c r="I724" s="6">
        <f>MAX(1,Calcs!AO774)</f>
        <v>10586.727260178843</v>
      </c>
      <c r="J724" s="6">
        <f t="shared" si="194"/>
        <v>10586.727260178843</v>
      </c>
      <c r="K724" s="6">
        <f>MAX(1,Calcs!BE774)</f>
        <v>5005214.1111111073</v>
      </c>
      <c r="L724" s="6">
        <f>MAX(1,Calcs!BF774)</f>
        <v>3823051.7930964073</v>
      </c>
      <c r="M724" s="33">
        <f>Calcs!G774</f>
        <v>3.2</v>
      </c>
      <c r="N724" s="180">
        <f>Calcs!BI774</f>
        <v>0.20896172475512353</v>
      </c>
      <c r="O724" s="33">
        <f t="shared" si="200"/>
        <v>0.6686775192163954</v>
      </c>
      <c r="P724" s="33"/>
      <c r="Q724" s="33"/>
      <c r="R724" s="33"/>
      <c r="S724" s="30">
        <f t="shared" si="209"/>
        <v>44520</v>
      </c>
      <c r="T724" s="215">
        <v>-1</v>
      </c>
      <c r="U724" s="215">
        <v>-1</v>
      </c>
      <c r="V724" s="97"/>
      <c r="W724" s="97"/>
      <c r="X724" s="6">
        <f t="shared" si="192"/>
        <v>0</v>
      </c>
      <c r="Y724" s="6"/>
      <c r="Z724" s="11">
        <f t="shared" si="205"/>
        <v>1</v>
      </c>
      <c r="AA724" s="11"/>
      <c r="AB724" s="11"/>
      <c r="AC724" s="11"/>
      <c r="AD724" s="11">
        <f t="shared" si="206"/>
        <v>1</v>
      </c>
      <c r="AE724" s="11">
        <f t="shared" si="201"/>
        <v>1</v>
      </c>
      <c r="AF724" s="11">
        <f t="shared" si="202"/>
        <v>1</v>
      </c>
      <c r="AG724" s="11">
        <f t="shared" si="195"/>
        <v>1</v>
      </c>
      <c r="AH724" s="11">
        <f t="shared" si="196"/>
        <v>1</v>
      </c>
      <c r="AI724" s="6">
        <f t="shared" si="197"/>
        <v>0</v>
      </c>
      <c r="AJ724" s="6">
        <f t="shared" si="203"/>
        <v>10000</v>
      </c>
      <c r="AK724" s="6">
        <f t="shared" si="198"/>
        <v>0</v>
      </c>
      <c r="AL724" s="6">
        <f t="shared" si="204"/>
        <v>250</v>
      </c>
      <c r="AM724" s="6">
        <f ca="1">IF($S724&lt;$AM$1-1,AN724,Calcs!$AZ$896)</f>
        <v>671819.4307497323</v>
      </c>
      <c r="AN724" s="6">
        <f t="shared" ca="1" si="191"/>
        <v>671819.4307497323</v>
      </c>
      <c r="AO724" s="6">
        <f ca="1">IF($S724&lt;$AM$1-1,AP724,Calcs!$AO$896)</f>
        <v>8877.7769610010855</v>
      </c>
      <c r="AP724" s="6">
        <f t="shared" ca="1" si="210"/>
        <v>8877.7769610010855</v>
      </c>
      <c r="AQ724" s="30">
        <f t="shared" si="199"/>
        <v>44520</v>
      </c>
      <c r="AR724" s="30">
        <f t="shared" si="208"/>
        <v>44520</v>
      </c>
      <c r="AS724" s="30">
        <f t="shared" ca="1" si="207"/>
        <v>44549</v>
      </c>
      <c r="AT724" s="30">
        <f t="shared" ca="1" si="190"/>
        <v>44549</v>
      </c>
    </row>
    <row r="725" spans="1:46">
      <c r="A725">
        <f>Calcs!A775</f>
        <v>752</v>
      </c>
      <c r="B725" s="30">
        <f>Calcs!B775</f>
        <v>44521</v>
      </c>
      <c r="C725" s="6">
        <f>MAX(1,Calcs!AM775)</f>
        <v>14998.757890607274</v>
      </c>
      <c r="D725" s="6">
        <f>MAX(1,Calcs!BA775)</f>
        <v>1059.2782631339339</v>
      </c>
      <c r="E725" s="6">
        <f>MAX(1,Calcs!BB775)</f>
        <v>2113535.5993795232</v>
      </c>
      <c r="F725" s="6">
        <f>MAX(1,Calcs!AZ775)</f>
        <v>951619.50506374391</v>
      </c>
      <c r="G725" s="6">
        <f t="shared" si="193"/>
        <v>951619.50506374391</v>
      </c>
      <c r="H725" s="6">
        <f>MAX(1,Calcs!AP775)</f>
        <v>10.323211233095208</v>
      </c>
      <c r="I725" s="6">
        <f>MAX(1,Calcs!AO775)</f>
        <v>10595.446440928927</v>
      </c>
      <c r="J725" s="6">
        <f t="shared" si="194"/>
        <v>10595.446440928927</v>
      </c>
      <c r="K725" s="6">
        <f>MAX(1,Calcs!BE775)</f>
        <v>5013084.4814814776</v>
      </c>
      <c r="L725" s="6">
        <f>MAX(1,Calcs!BF775)</f>
        <v>3826892.1059598294</v>
      </c>
      <c r="M725" s="33">
        <f>Calcs!G775</f>
        <v>3.2</v>
      </c>
      <c r="N725" s="180">
        <f>Calcs!BI775</f>
        <v>0.20823715470404289</v>
      </c>
      <c r="O725" s="33">
        <f t="shared" si="200"/>
        <v>0.66635889505293733</v>
      </c>
      <c r="P725" s="33"/>
      <c r="Q725" s="33"/>
      <c r="R725" s="33"/>
      <c r="S725" s="30">
        <f t="shared" si="209"/>
        <v>44521</v>
      </c>
      <c r="T725" s="215">
        <v>-1</v>
      </c>
      <c r="U725" s="215">
        <v>-1</v>
      </c>
      <c r="V725" s="97"/>
      <c r="W725" s="97"/>
      <c r="X725" s="6">
        <f t="shared" si="192"/>
        <v>0</v>
      </c>
      <c r="Y725" s="6"/>
      <c r="Z725" s="11">
        <f t="shared" si="205"/>
        <v>1</v>
      </c>
      <c r="AA725" s="11"/>
      <c r="AB725" s="11"/>
      <c r="AC725" s="11"/>
      <c r="AD725" s="11">
        <f t="shared" si="206"/>
        <v>1</v>
      </c>
      <c r="AE725" s="11">
        <f t="shared" si="201"/>
        <v>1</v>
      </c>
      <c r="AF725" s="11">
        <f t="shared" si="202"/>
        <v>1</v>
      </c>
      <c r="AG725" s="11">
        <f t="shared" si="195"/>
        <v>1</v>
      </c>
      <c r="AH725" s="11">
        <f t="shared" si="196"/>
        <v>1</v>
      </c>
      <c r="AI725" s="6">
        <f t="shared" si="197"/>
        <v>0</v>
      </c>
      <c r="AJ725" s="6">
        <f t="shared" si="203"/>
        <v>10000</v>
      </c>
      <c r="AK725" s="6">
        <f t="shared" si="198"/>
        <v>0</v>
      </c>
      <c r="AL725" s="6">
        <f t="shared" si="204"/>
        <v>250</v>
      </c>
      <c r="AM725" s="6">
        <f ca="1">IF($S725&lt;$AM$1-1,AN725,Calcs!$AZ$896)</f>
        <v>671819.4307497323</v>
      </c>
      <c r="AN725" s="6">
        <f t="shared" ca="1" si="191"/>
        <v>671819.4307497323</v>
      </c>
      <c r="AO725" s="6">
        <f ca="1">IF($S725&lt;$AM$1-1,AP725,Calcs!$AO$896)</f>
        <v>8877.7769610010855</v>
      </c>
      <c r="AP725" s="6">
        <f t="shared" ca="1" si="210"/>
        <v>8877.7769610010855</v>
      </c>
      <c r="AQ725" s="30">
        <f t="shared" si="199"/>
        <v>44521</v>
      </c>
      <c r="AR725" s="30">
        <f t="shared" si="208"/>
        <v>44521</v>
      </c>
      <c r="AS725" s="30">
        <f t="shared" ca="1" si="207"/>
        <v>44549</v>
      </c>
      <c r="AT725" s="30">
        <f t="shared" ca="1" si="190"/>
        <v>44549</v>
      </c>
    </row>
    <row r="726" spans="1:46">
      <c r="A726">
        <f>Calcs!A776</f>
        <v>753</v>
      </c>
      <c r="B726" s="30">
        <f>Calcs!B776</f>
        <v>44522</v>
      </c>
      <c r="C726" s="6">
        <f>MAX(1,Calcs!AM776)</f>
        <v>14175.733170048979</v>
      </c>
      <c r="D726" s="6">
        <f>MAX(1,Calcs!BA776)</f>
        <v>1002.5571109648196</v>
      </c>
      <c r="E726" s="6">
        <f>MAX(1,Calcs!BB776)</f>
        <v>2115033.193980372</v>
      </c>
      <c r="F726" s="6">
        <f>MAX(1,Calcs!AZ776)</f>
        <v>952462.23569897923</v>
      </c>
      <c r="G726" s="6">
        <f t="shared" si="193"/>
        <v>952462.23569897923</v>
      </c>
      <c r="H726" s="6">
        <f>MAX(1,Calcs!AP776)</f>
        <v>9.7800344600608309</v>
      </c>
      <c r="I726" s="6">
        <f>MAX(1,Calcs!AO776)</f>
        <v>10603.692731948018</v>
      </c>
      <c r="J726" s="6">
        <f t="shared" si="194"/>
        <v>10603.692731948018</v>
      </c>
      <c r="K726" s="6">
        <f>MAX(1,Calcs!BE776)</f>
        <v>5020954.851851848</v>
      </c>
      <c r="L726" s="6">
        <f>MAX(1,Calcs!BF776)</f>
        <v>3830724.0137226689</v>
      </c>
      <c r="M726" s="33">
        <f>Calcs!G776</f>
        <v>3.2</v>
      </c>
      <c r="N726" s="180">
        <f>Calcs!BI776</f>
        <v>0.20752577758352125</v>
      </c>
      <c r="O726" s="33">
        <f t="shared" si="200"/>
        <v>0.66408248826726801</v>
      </c>
      <c r="P726" s="33"/>
      <c r="Q726" s="33"/>
      <c r="R726" s="33"/>
      <c r="S726" s="30">
        <f t="shared" si="209"/>
        <v>44522</v>
      </c>
      <c r="T726" s="215">
        <v>-1</v>
      </c>
      <c r="U726" s="215">
        <v>-1</v>
      </c>
      <c r="V726" s="97"/>
      <c r="W726" s="97"/>
      <c r="X726" s="6">
        <f t="shared" si="192"/>
        <v>0</v>
      </c>
      <c r="Y726" s="6"/>
      <c r="Z726" s="11">
        <f t="shared" si="205"/>
        <v>1</v>
      </c>
      <c r="AA726" s="11"/>
      <c r="AB726" s="11"/>
      <c r="AC726" s="11"/>
      <c r="AD726" s="11">
        <f t="shared" si="206"/>
        <v>1</v>
      </c>
      <c r="AE726" s="11">
        <f t="shared" si="201"/>
        <v>1</v>
      </c>
      <c r="AF726" s="11">
        <f t="shared" si="202"/>
        <v>1</v>
      </c>
      <c r="AG726" s="11">
        <f t="shared" si="195"/>
        <v>1</v>
      </c>
      <c r="AH726" s="11">
        <f t="shared" si="196"/>
        <v>1</v>
      </c>
      <c r="AI726" s="6">
        <f t="shared" si="197"/>
        <v>0</v>
      </c>
      <c r="AJ726" s="6">
        <f t="shared" si="203"/>
        <v>10000</v>
      </c>
      <c r="AK726" s="6">
        <f t="shared" si="198"/>
        <v>0</v>
      </c>
      <c r="AL726" s="6">
        <f t="shared" si="204"/>
        <v>250</v>
      </c>
      <c r="AM726" s="6">
        <f ca="1">IF($S726&lt;$AM$1-1,AN726,Calcs!$AZ$896)</f>
        <v>671819.4307497323</v>
      </c>
      <c r="AN726" s="6">
        <f t="shared" ca="1" si="191"/>
        <v>671819.4307497323</v>
      </c>
      <c r="AO726" s="6">
        <f ca="1">IF($S726&lt;$AM$1-1,AP726,Calcs!$AO$896)</f>
        <v>8877.7769610010855</v>
      </c>
      <c r="AP726" s="6">
        <f t="shared" ca="1" si="210"/>
        <v>8877.7769610010855</v>
      </c>
      <c r="AQ726" s="30">
        <f t="shared" si="199"/>
        <v>44522</v>
      </c>
      <c r="AR726" s="30">
        <f t="shared" si="208"/>
        <v>44522</v>
      </c>
      <c r="AS726" s="30">
        <f t="shared" ca="1" si="207"/>
        <v>44549</v>
      </c>
      <c r="AT726" s="30">
        <f t="shared" ca="1" si="190"/>
        <v>44549</v>
      </c>
    </row>
    <row r="727" spans="1:46">
      <c r="A727">
        <f>Calcs!A777</f>
        <v>754</v>
      </c>
      <c r="B727" s="30">
        <f>Calcs!B777</f>
        <v>44523</v>
      </c>
      <c r="C727" s="6">
        <f>MAX(1,Calcs!AM777)</f>
        <v>13391.27249667131</v>
      </c>
      <c r="D727" s="6">
        <f>MAX(1,Calcs!BA777)</f>
        <v>948.38161331318713</v>
      </c>
      <c r="E727" s="6">
        <f>MAX(1,Calcs!BB777)</f>
        <v>2116444.7822520994</v>
      </c>
      <c r="F727" s="6">
        <f>MAX(1,Calcs!AZ777)</f>
        <v>953258.12936374592</v>
      </c>
      <c r="G727" s="6">
        <f t="shared" si="193"/>
        <v>953258.12936374592</v>
      </c>
      <c r="H727" s="6">
        <f>MAX(1,Calcs!AP777)</f>
        <v>9.2604758119071313</v>
      </c>
      <c r="I727" s="6">
        <f>MAX(1,Calcs!AO777)</f>
        <v>10611.487832053439</v>
      </c>
      <c r="J727" s="6">
        <f t="shared" si="194"/>
        <v>10611.487832053439</v>
      </c>
      <c r="K727" s="6">
        <f>MAX(1,Calcs!BE777)</f>
        <v>5028825.2222222183</v>
      </c>
      <c r="L727" s="6">
        <f>MAX(1,Calcs!BF777)</f>
        <v>3834547.8220054219</v>
      </c>
      <c r="M727" s="33">
        <f>Calcs!G777</f>
        <v>3.2</v>
      </c>
      <c r="N727" s="180">
        <f>Calcs!BI777</f>
        <v>0.20682695165644238</v>
      </c>
      <c r="O727" s="33">
        <f t="shared" si="200"/>
        <v>0.66184624530061564</v>
      </c>
      <c r="P727" s="33"/>
      <c r="Q727" s="33"/>
      <c r="R727" s="33"/>
      <c r="S727" s="30">
        <f t="shared" si="209"/>
        <v>44523</v>
      </c>
      <c r="T727" s="215">
        <v>-1</v>
      </c>
      <c r="U727" s="215">
        <v>-1</v>
      </c>
      <c r="V727" s="97"/>
      <c r="W727" s="97"/>
      <c r="X727" s="6">
        <f t="shared" si="192"/>
        <v>0</v>
      </c>
      <c r="Y727" s="6"/>
      <c r="Z727" s="11">
        <f t="shared" si="205"/>
        <v>1</v>
      </c>
      <c r="AA727" s="11"/>
      <c r="AB727" s="11"/>
      <c r="AC727" s="11"/>
      <c r="AD727" s="11">
        <f t="shared" si="206"/>
        <v>1</v>
      </c>
      <c r="AE727" s="11">
        <f t="shared" si="201"/>
        <v>1</v>
      </c>
      <c r="AF727" s="11">
        <f t="shared" si="202"/>
        <v>1</v>
      </c>
      <c r="AG727" s="11">
        <f t="shared" si="195"/>
        <v>1</v>
      </c>
      <c r="AH727" s="11">
        <f t="shared" si="196"/>
        <v>1</v>
      </c>
      <c r="AI727" s="6">
        <f t="shared" si="197"/>
        <v>0</v>
      </c>
      <c r="AJ727" s="6">
        <f t="shared" si="203"/>
        <v>10000</v>
      </c>
      <c r="AK727" s="6">
        <f t="shared" si="198"/>
        <v>0</v>
      </c>
      <c r="AL727" s="6">
        <f t="shared" si="204"/>
        <v>250</v>
      </c>
      <c r="AM727" s="6">
        <f ca="1">IF($S727&lt;$AM$1-1,AN727,Calcs!$AZ$896)</f>
        <v>671819.4307497323</v>
      </c>
      <c r="AN727" s="6">
        <f t="shared" ca="1" si="191"/>
        <v>671819.4307497323</v>
      </c>
      <c r="AO727" s="6">
        <f ca="1">IF($S727&lt;$AM$1-1,AP727,Calcs!$AO$896)</f>
        <v>8877.7769610010855</v>
      </c>
      <c r="AP727" s="6">
        <f t="shared" ca="1" si="210"/>
        <v>8877.7769610010855</v>
      </c>
      <c r="AQ727" s="30">
        <f t="shared" si="199"/>
        <v>44523</v>
      </c>
      <c r="AR727" s="30">
        <f t="shared" si="208"/>
        <v>44523</v>
      </c>
      <c r="AS727" s="30">
        <f t="shared" ca="1" si="207"/>
        <v>44549</v>
      </c>
      <c r="AT727" s="30">
        <f t="shared" ca="1" si="190"/>
        <v>44549</v>
      </c>
    </row>
    <row r="728" spans="1:46">
      <c r="A728">
        <f>Calcs!A778</f>
        <v>755</v>
      </c>
      <c r="B728" s="30">
        <f>Calcs!B778</f>
        <v>44524</v>
      </c>
      <c r="C728" s="6">
        <f>MAX(1,Calcs!AM778)</f>
        <v>12644.089047306603</v>
      </c>
      <c r="D728" s="6">
        <f>MAX(1,Calcs!BA778)</f>
        <v>896.67676277503574</v>
      </c>
      <c r="E728" s="6">
        <f>MAX(1,Calcs!BB778)</f>
        <v>2117774.6971828304</v>
      </c>
      <c r="F728" s="6">
        <f>MAX(1,Calcs!AZ778)</f>
        <v>954009.42570702301</v>
      </c>
      <c r="G728" s="6">
        <f t="shared" si="193"/>
        <v>954009.42570702301</v>
      </c>
      <c r="H728" s="6">
        <f>MAX(1,Calcs!AP778)</f>
        <v>8.7639065131617304</v>
      </c>
      <c r="I728" s="6">
        <f>MAX(1,Calcs!AO778)</f>
        <v>10618.852758655599</v>
      </c>
      <c r="J728" s="6">
        <f t="shared" si="194"/>
        <v>10618.852758655599</v>
      </c>
      <c r="K728" s="6">
        <f>MAX(1,Calcs!BE778)</f>
        <v>5036695.5925925886</v>
      </c>
      <c r="L728" s="6">
        <f>MAX(1,Calcs!BF778)</f>
        <v>3838363.8303645672</v>
      </c>
      <c r="M728" s="33">
        <f>Calcs!G778</f>
        <v>3.2</v>
      </c>
      <c r="N728" s="180">
        <f>Calcs!BI778</f>
        <v>0.20614005911840494</v>
      </c>
      <c r="O728" s="33">
        <f t="shared" si="200"/>
        <v>0.65964818917889589</v>
      </c>
      <c r="P728" s="33"/>
      <c r="Q728" s="33"/>
      <c r="R728" s="33"/>
      <c r="S728" s="30">
        <f t="shared" si="209"/>
        <v>44524</v>
      </c>
      <c r="T728" s="215">
        <v>-1</v>
      </c>
      <c r="U728" s="215">
        <v>-1</v>
      </c>
      <c r="V728" s="97"/>
      <c r="W728" s="97"/>
      <c r="X728" s="6">
        <f t="shared" si="192"/>
        <v>0</v>
      </c>
      <c r="Y728" s="6"/>
      <c r="Z728" s="11">
        <f t="shared" si="205"/>
        <v>1</v>
      </c>
      <c r="AA728" s="11"/>
      <c r="AB728" s="11"/>
      <c r="AC728" s="11"/>
      <c r="AD728" s="11">
        <f t="shared" si="206"/>
        <v>1</v>
      </c>
      <c r="AE728" s="11">
        <f t="shared" si="201"/>
        <v>1</v>
      </c>
      <c r="AF728" s="11">
        <f t="shared" si="202"/>
        <v>1</v>
      </c>
      <c r="AG728" s="11">
        <f t="shared" si="195"/>
        <v>1</v>
      </c>
      <c r="AH728" s="11">
        <f t="shared" si="196"/>
        <v>1</v>
      </c>
      <c r="AI728" s="6">
        <f t="shared" si="197"/>
        <v>0</v>
      </c>
      <c r="AJ728" s="6">
        <f t="shared" si="203"/>
        <v>10000</v>
      </c>
      <c r="AK728" s="6">
        <f t="shared" si="198"/>
        <v>0</v>
      </c>
      <c r="AL728" s="6">
        <f t="shared" si="204"/>
        <v>250</v>
      </c>
      <c r="AM728" s="6">
        <f ca="1">IF($S728&lt;$AM$1-1,AN728,Calcs!$AZ$896)</f>
        <v>671819.4307497323</v>
      </c>
      <c r="AN728" s="6">
        <f t="shared" ca="1" si="191"/>
        <v>671819.4307497323</v>
      </c>
      <c r="AO728" s="6">
        <f ca="1">IF($S728&lt;$AM$1-1,AP728,Calcs!$AO$896)</f>
        <v>8877.7769610010855</v>
      </c>
      <c r="AP728" s="6">
        <f t="shared" ca="1" si="210"/>
        <v>8877.7769610010855</v>
      </c>
      <c r="AQ728" s="30">
        <f t="shared" si="199"/>
        <v>44524</v>
      </c>
      <c r="AR728" s="30">
        <f t="shared" si="208"/>
        <v>44524</v>
      </c>
      <c r="AS728" s="30">
        <f t="shared" ca="1" si="207"/>
        <v>44549</v>
      </c>
      <c r="AT728" s="30">
        <f t="shared" ca="1" si="190"/>
        <v>44549</v>
      </c>
    </row>
    <row r="729" spans="1:46">
      <c r="A729">
        <f>Calcs!A779</f>
        <v>756</v>
      </c>
      <c r="B729" s="30">
        <f>Calcs!B779</f>
        <v>44525</v>
      </c>
      <c r="C729" s="6">
        <f>MAX(1,Calcs!AM779)</f>
        <v>11932.893656618731</v>
      </c>
      <c r="D729" s="6">
        <f>MAX(1,Calcs!BA779)</f>
        <v>847.36625077103133</v>
      </c>
      <c r="E729" s="6">
        <f>MAX(1,Calcs!BB779)</f>
        <v>2119027.100658007</v>
      </c>
      <c r="F729" s="6">
        <f>MAX(1,Calcs!AZ779)</f>
        <v>954718.28594719304</v>
      </c>
      <c r="G729" s="6">
        <f t="shared" si="193"/>
        <v>954718.28594719304</v>
      </c>
      <c r="H729" s="6">
        <f>MAX(1,Calcs!AP779)</f>
        <v>8.2896784058307933</v>
      </c>
      <c r="I729" s="6">
        <f>MAX(1,Calcs!AO779)</f>
        <v>10625.807841253314</v>
      </c>
      <c r="J729" s="6">
        <f t="shared" si="194"/>
        <v>10625.807841253314</v>
      </c>
      <c r="K729" s="6">
        <f>MAX(1,Calcs!BE779)</f>
        <v>5044565.962962959</v>
      </c>
      <c r="L729" s="6">
        <f>MAX(1,Calcs!BF779)</f>
        <v>3842172.3320679958</v>
      </c>
      <c r="M729" s="33">
        <f>Calcs!G779</f>
        <v>3.2</v>
      </c>
      <c r="N729" s="180">
        <f>Calcs!BI779</f>
        <v>0.20546450581746772</v>
      </c>
      <c r="O729" s="33">
        <f t="shared" si="200"/>
        <v>0.65748641861589674</v>
      </c>
      <c r="P729" s="33"/>
      <c r="Q729" s="33"/>
      <c r="R729" s="33"/>
      <c r="S729" s="30">
        <f t="shared" si="209"/>
        <v>44525</v>
      </c>
      <c r="T729" s="215">
        <v>-1</v>
      </c>
      <c r="U729" s="215">
        <v>-1</v>
      </c>
      <c r="V729" s="97"/>
      <c r="W729" s="97"/>
      <c r="X729" s="6">
        <f t="shared" si="192"/>
        <v>0</v>
      </c>
      <c r="Y729" s="6"/>
      <c r="Z729" s="11">
        <f t="shared" si="205"/>
        <v>1</v>
      </c>
      <c r="AA729" s="11"/>
      <c r="AB729" s="11"/>
      <c r="AC729" s="11"/>
      <c r="AD729" s="11">
        <f t="shared" si="206"/>
        <v>1</v>
      </c>
      <c r="AE729" s="11">
        <f t="shared" si="201"/>
        <v>1</v>
      </c>
      <c r="AF729" s="11">
        <f t="shared" si="202"/>
        <v>1</v>
      </c>
      <c r="AG729" s="11">
        <f t="shared" si="195"/>
        <v>1</v>
      </c>
      <c r="AH729" s="11">
        <f t="shared" si="196"/>
        <v>1</v>
      </c>
      <c r="AI729" s="6">
        <f t="shared" si="197"/>
        <v>0</v>
      </c>
      <c r="AJ729" s="6">
        <f t="shared" si="203"/>
        <v>10000</v>
      </c>
      <c r="AK729" s="6">
        <f t="shared" si="198"/>
        <v>0</v>
      </c>
      <c r="AL729" s="6">
        <f t="shared" si="204"/>
        <v>250</v>
      </c>
      <c r="AM729" s="6">
        <f ca="1">IF($S729&lt;$AM$1-1,AN729,Calcs!$AZ$896)</f>
        <v>671819.4307497323</v>
      </c>
      <c r="AN729" s="6">
        <f t="shared" ca="1" si="191"/>
        <v>671819.4307497323</v>
      </c>
      <c r="AO729" s="6">
        <f ca="1">IF($S729&lt;$AM$1-1,AP729,Calcs!$AO$896)</f>
        <v>8877.7769610010855</v>
      </c>
      <c r="AP729" s="6">
        <f t="shared" ca="1" si="210"/>
        <v>8877.7769610010855</v>
      </c>
      <c r="AQ729" s="30">
        <f t="shared" si="199"/>
        <v>44525</v>
      </c>
      <c r="AR729" s="30">
        <f t="shared" si="208"/>
        <v>44525</v>
      </c>
      <c r="AS729" s="30">
        <f t="shared" ca="1" si="207"/>
        <v>44549</v>
      </c>
      <c r="AT729" s="30">
        <f t="shared" ref="AT729:AT828" ca="1" si="211">AS729</f>
        <v>44549</v>
      </c>
    </row>
    <row r="730" spans="1:46">
      <c r="A730">
        <f>Calcs!A780</f>
        <v>757</v>
      </c>
      <c r="B730" s="30">
        <f>Calcs!B780</f>
        <v>44526</v>
      </c>
      <c r="C730" s="6">
        <f>MAX(1,Calcs!AM780)</f>
        <v>11256.400017892654</v>
      </c>
      <c r="D730" s="6">
        <f>MAX(1,Calcs!BA780)</f>
        <v>800.37289454405459</v>
      </c>
      <c r="E730" s="6">
        <f>MAX(1,Calcs!BB780)</f>
        <v>2120205.986217909</v>
      </c>
      <c r="F730" s="6">
        <f>MAX(1,Calcs!AZ780)</f>
        <v>955386.79312278295</v>
      </c>
      <c r="G730" s="6">
        <f t="shared" si="193"/>
        <v>955386.79312278295</v>
      </c>
      <c r="H730" s="6">
        <f>MAX(1,Calcs!AP780)</f>
        <v>7.8371283716008167</v>
      </c>
      <c r="I730" s="6">
        <f>MAX(1,Calcs!AO780)</f>
        <v>10632.372718274066</v>
      </c>
      <c r="J730" s="6">
        <f t="shared" si="194"/>
        <v>10632.372718274066</v>
      </c>
      <c r="K730" s="6">
        <f>MAX(1,Calcs!BE780)</f>
        <v>5052436.3333333293</v>
      </c>
      <c r="L730" s="6">
        <f>MAX(1,Calcs!BF780)</f>
        <v>3845973.6139777745</v>
      </c>
      <c r="M730" s="33">
        <f>Calcs!G780</f>
        <v>3.2</v>
      </c>
      <c r="N730" s="180">
        <f>Calcs!BI780</f>
        <v>0.20479972090260642</v>
      </c>
      <c r="O730" s="33">
        <f t="shared" si="200"/>
        <v>0.65535910688834065</v>
      </c>
      <c r="P730" s="33"/>
      <c r="Q730" s="33"/>
      <c r="R730" s="33"/>
      <c r="S730" s="30">
        <f t="shared" si="209"/>
        <v>44526</v>
      </c>
      <c r="T730" s="215">
        <v>-1</v>
      </c>
      <c r="U730" s="215">
        <v>-1</v>
      </c>
      <c r="V730" s="97"/>
      <c r="W730" s="97"/>
      <c r="X730" s="6">
        <f t="shared" si="192"/>
        <v>0</v>
      </c>
      <c r="Y730" s="6"/>
      <c r="Z730" s="11">
        <f t="shared" si="205"/>
        <v>1</v>
      </c>
      <c r="AA730" s="11"/>
      <c r="AB730" s="11"/>
      <c r="AC730" s="11"/>
      <c r="AD730" s="11">
        <f t="shared" si="206"/>
        <v>1</v>
      </c>
      <c r="AE730" s="11">
        <f t="shared" si="201"/>
        <v>1</v>
      </c>
      <c r="AF730" s="11">
        <f t="shared" si="202"/>
        <v>1</v>
      </c>
      <c r="AG730" s="11">
        <f t="shared" si="195"/>
        <v>1</v>
      </c>
      <c r="AH730" s="11">
        <f t="shared" si="196"/>
        <v>1</v>
      </c>
      <c r="AI730" s="6">
        <f t="shared" si="197"/>
        <v>0</v>
      </c>
      <c r="AJ730" s="6">
        <f t="shared" si="203"/>
        <v>10000</v>
      </c>
      <c r="AK730" s="6">
        <f t="shared" si="198"/>
        <v>0</v>
      </c>
      <c r="AL730" s="6">
        <f t="shared" si="204"/>
        <v>250</v>
      </c>
      <c r="AM730" s="6">
        <f ca="1">IF($S730&lt;$AM$1-1,AN730,Calcs!$AZ$896)</f>
        <v>671819.4307497323</v>
      </c>
      <c r="AN730" s="6">
        <f t="shared" ca="1" si="191"/>
        <v>671819.4307497323</v>
      </c>
      <c r="AO730" s="6">
        <f ca="1">IF($S730&lt;$AM$1-1,AP730,Calcs!$AO$896)</f>
        <v>8877.7769610010855</v>
      </c>
      <c r="AP730" s="6">
        <f t="shared" ca="1" si="210"/>
        <v>8877.7769610010855</v>
      </c>
      <c r="AQ730" s="30">
        <f t="shared" si="199"/>
        <v>44526</v>
      </c>
      <c r="AR730" s="30">
        <f t="shared" si="208"/>
        <v>44526</v>
      </c>
      <c r="AS730" s="30">
        <f t="shared" ca="1" si="207"/>
        <v>44549</v>
      </c>
      <c r="AT730" s="30">
        <f t="shared" ca="1" si="211"/>
        <v>44549</v>
      </c>
    </row>
    <row r="731" spans="1:46">
      <c r="A731">
        <f>Calcs!A781</f>
        <v>758</v>
      </c>
      <c r="B731" s="30">
        <f>Calcs!B781</f>
        <v>44527</v>
      </c>
      <c r="C731" s="6">
        <f>MAX(1,Calcs!AM781)</f>
        <v>10613.329356223567</v>
      </c>
      <c r="D731" s="6">
        <f>MAX(1,Calcs!BA781)</f>
        <v>755.61902602863427</v>
      </c>
      <c r="E731" s="6">
        <f>MAX(1,Calcs!BB781)</f>
        <v>2121315.1821846291</v>
      </c>
      <c r="F731" s="6">
        <f>MAX(1,Calcs!AZ781)</f>
        <v>956016.95262383902</v>
      </c>
      <c r="G731" s="6">
        <f t="shared" si="193"/>
        <v>956016.95262383902</v>
      </c>
      <c r="H731" s="6">
        <f>MAX(1,Calcs!AP781)</f>
        <v>7.4055823951875936</v>
      </c>
      <c r="I731" s="6">
        <f>MAX(1,Calcs!AO781)</f>
        <v>10638.566336945156</v>
      </c>
      <c r="J731" s="6">
        <f t="shared" si="194"/>
        <v>10638.566336945156</v>
      </c>
      <c r="K731" s="6">
        <f>MAX(1,Calcs!BE781)</f>
        <v>5060306.7037036996</v>
      </c>
      <c r="L731" s="6">
        <f>MAX(1,Calcs!BF781)</f>
        <v>3849767.9564082497</v>
      </c>
      <c r="M731" s="33">
        <f>Calcs!G781</f>
        <v>3.2</v>
      </c>
      <c r="N731" s="180">
        <f>Calcs!BI781</f>
        <v>0.20414515642614983</v>
      </c>
      <c r="O731" s="33">
        <f t="shared" si="200"/>
        <v>0.65326450056367946</v>
      </c>
      <c r="P731" s="33"/>
      <c r="Q731" s="33"/>
      <c r="R731" s="33"/>
      <c r="S731" s="30">
        <f t="shared" si="209"/>
        <v>44527</v>
      </c>
      <c r="T731" s="215">
        <v>-1</v>
      </c>
      <c r="U731" s="215">
        <v>-1</v>
      </c>
      <c r="V731" s="97"/>
      <c r="W731" s="97"/>
      <c r="X731" s="6">
        <f t="shared" si="192"/>
        <v>0</v>
      </c>
      <c r="Y731" s="6"/>
      <c r="Z731" s="11">
        <f t="shared" si="205"/>
        <v>1</v>
      </c>
      <c r="AA731" s="11"/>
      <c r="AB731" s="11"/>
      <c r="AC731" s="11"/>
      <c r="AD731" s="11">
        <f t="shared" si="206"/>
        <v>1</v>
      </c>
      <c r="AE731" s="11">
        <f t="shared" si="201"/>
        <v>1</v>
      </c>
      <c r="AF731" s="11">
        <f t="shared" si="202"/>
        <v>1</v>
      </c>
      <c r="AG731" s="11">
        <f t="shared" si="195"/>
        <v>1</v>
      </c>
      <c r="AH731" s="11">
        <f t="shared" si="196"/>
        <v>1</v>
      </c>
      <c r="AI731" s="6">
        <f t="shared" si="197"/>
        <v>0</v>
      </c>
      <c r="AJ731" s="6">
        <f t="shared" si="203"/>
        <v>10000</v>
      </c>
      <c r="AK731" s="6">
        <f t="shared" si="198"/>
        <v>0</v>
      </c>
      <c r="AL731" s="6">
        <f t="shared" si="204"/>
        <v>250</v>
      </c>
      <c r="AM731" s="6">
        <f ca="1">IF($S731&lt;$AM$1-1,AN731,Calcs!$AZ$896)</f>
        <v>671819.4307497323</v>
      </c>
      <c r="AN731" s="6">
        <f t="shared" ca="1" si="191"/>
        <v>671819.4307497323</v>
      </c>
      <c r="AO731" s="6">
        <f ca="1">IF($S731&lt;$AM$1-1,AP731,Calcs!$AO$896)</f>
        <v>8877.7769610010855</v>
      </c>
      <c r="AP731" s="6">
        <f t="shared" ca="1" si="210"/>
        <v>8877.7769610010855</v>
      </c>
      <c r="AQ731" s="30">
        <f t="shared" si="199"/>
        <v>44527</v>
      </c>
      <c r="AR731" s="30">
        <f t="shared" si="208"/>
        <v>44527</v>
      </c>
      <c r="AS731" s="30">
        <f t="shared" ca="1" si="207"/>
        <v>44549</v>
      </c>
      <c r="AT731" s="30">
        <f t="shared" ca="1" si="211"/>
        <v>44549</v>
      </c>
    </row>
    <row r="732" spans="1:46">
      <c r="A732">
        <f>Calcs!A782</f>
        <v>759</v>
      </c>
      <c r="B732" s="30">
        <f>Calcs!B782</f>
        <v>44528</v>
      </c>
      <c r="C732" s="6">
        <f>MAX(1,Calcs!AM782)</f>
        <v>10002.414596139459</v>
      </c>
      <c r="D732" s="6">
        <f>MAX(1,Calcs!BA782)</f>
        <v>713.02684413350653</v>
      </c>
      <c r="E732" s="6">
        <f>MAX(1,Calcs!BB782)</f>
        <v>2122358.3551058643</v>
      </c>
      <c r="F732" s="6">
        <f>MAX(1,Calcs!AZ782)</f>
        <v>956610.69297267846</v>
      </c>
      <c r="G732" s="6">
        <f t="shared" si="193"/>
        <v>956610.69297267846</v>
      </c>
      <c r="H732" s="6">
        <f>MAX(1,Calcs!AP782)</f>
        <v>6.9943592799341525</v>
      </c>
      <c r="I732" s="6">
        <f>MAX(1,Calcs!AO782)</f>
        <v>10644.406955888466</v>
      </c>
      <c r="J732" s="6">
        <f t="shared" si="194"/>
        <v>10644.406955888466</v>
      </c>
      <c r="K732" s="6">
        <f>MAX(1,Calcs!BE782)</f>
        <v>5068177.07407407</v>
      </c>
      <c r="L732" s="6">
        <f>MAX(1,Calcs!BF782)</f>
        <v>3853555.6330000022</v>
      </c>
      <c r="M732" s="33">
        <f>Calcs!G782</f>
        <v>3.2</v>
      </c>
      <c r="N732" s="180">
        <f>Calcs!BI782</f>
        <v>0.20350028690180708</v>
      </c>
      <c r="O732" s="33">
        <f t="shared" si="200"/>
        <v>0.65120091808578273</v>
      </c>
      <c r="P732" s="33"/>
      <c r="Q732" s="33"/>
      <c r="R732" s="33"/>
      <c r="S732" s="30">
        <f t="shared" si="209"/>
        <v>44528</v>
      </c>
      <c r="T732" s="215">
        <v>-1</v>
      </c>
      <c r="U732" s="215">
        <v>-1</v>
      </c>
      <c r="V732" s="97"/>
      <c r="W732" s="97"/>
      <c r="X732" s="6">
        <f t="shared" si="192"/>
        <v>0</v>
      </c>
      <c r="Y732" s="6"/>
      <c r="Z732" s="11">
        <f t="shared" si="205"/>
        <v>1</v>
      </c>
      <c r="AA732" s="11"/>
      <c r="AB732" s="11"/>
      <c r="AC732" s="11"/>
      <c r="AD732" s="11">
        <f t="shared" si="206"/>
        <v>1</v>
      </c>
      <c r="AE732" s="11">
        <f t="shared" si="201"/>
        <v>1</v>
      </c>
      <c r="AF732" s="11">
        <f t="shared" si="202"/>
        <v>1</v>
      </c>
      <c r="AG732" s="11">
        <f t="shared" si="195"/>
        <v>1</v>
      </c>
      <c r="AH732" s="11">
        <f t="shared" si="196"/>
        <v>1</v>
      </c>
      <c r="AI732" s="6">
        <f t="shared" si="197"/>
        <v>0</v>
      </c>
      <c r="AJ732" s="6">
        <f t="shared" si="203"/>
        <v>10000</v>
      </c>
      <c r="AK732" s="6">
        <f t="shared" si="198"/>
        <v>0</v>
      </c>
      <c r="AL732" s="6">
        <f t="shared" si="204"/>
        <v>250</v>
      </c>
      <c r="AM732" s="6">
        <f ca="1">IF($S732&lt;$AM$1-1,AN732,Calcs!$AZ$896)</f>
        <v>671819.4307497323</v>
      </c>
      <c r="AN732" s="6">
        <f t="shared" ref="AN732:AN831" ca="1" si="212">AM732</f>
        <v>671819.4307497323</v>
      </c>
      <c r="AO732" s="6">
        <f ca="1">IF($S732&lt;$AM$1-1,AP732,Calcs!$AO$896)</f>
        <v>8877.7769610010855</v>
      </c>
      <c r="AP732" s="6">
        <f t="shared" ca="1" si="210"/>
        <v>8877.7769610010855</v>
      </c>
      <c r="AQ732" s="30">
        <f t="shared" si="199"/>
        <v>44528</v>
      </c>
      <c r="AR732" s="30">
        <f t="shared" si="208"/>
        <v>44528</v>
      </c>
      <c r="AS732" s="30">
        <f t="shared" ca="1" si="207"/>
        <v>44549</v>
      </c>
      <c r="AT732" s="30">
        <f t="shared" ca="1" si="211"/>
        <v>44549</v>
      </c>
    </row>
    <row r="733" spans="1:46">
      <c r="A733">
        <f>Calcs!A783</f>
        <v>760</v>
      </c>
      <c r="B733" s="30">
        <f>Calcs!B783</f>
        <v>44529</v>
      </c>
      <c r="C733" s="6">
        <f>MAX(1,Calcs!AM783)</f>
        <v>9422.4040532885792</v>
      </c>
      <c r="D733" s="6">
        <f>MAX(1,Calcs!BA783)</f>
        <v>672.51873223856091</v>
      </c>
      <c r="E733" s="6">
        <f>MAX(1,Calcs!BB783)</f>
        <v>2123339.0134667298</v>
      </c>
      <c r="F733" s="6">
        <f>MAX(1,Calcs!AZ783)</f>
        <v>957169.86682464916</v>
      </c>
      <c r="G733" s="6">
        <f t="shared" si="193"/>
        <v>957169.86682464916</v>
      </c>
      <c r="H733" s="6">
        <f>MAX(1,Calcs!AP783)</f>
        <v>6.6027740285977154</v>
      </c>
      <c r="I733" s="6">
        <f>MAX(1,Calcs!AO783)</f>
        <v>10649.912150148202</v>
      </c>
      <c r="J733" s="6">
        <f t="shared" si="194"/>
        <v>10649.912150148202</v>
      </c>
      <c r="K733" s="6">
        <f>MAX(1,Calcs!BE783)</f>
        <v>5076047.4444444403</v>
      </c>
      <c r="L733" s="6">
        <f>MAX(1,Calcs!BF783)</f>
        <v>3857336.9106105724</v>
      </c>
      <c r="M733" s="33">
        <f>Calcs!G783</f>
        <v>3.2</v>
      </c>
      <c r="N733" s="180">
        <f>Calcs!BI783</f>
        <v>0.20286460882467355</v>
      </c>
      <c r="O733" s="33">
        <f t="shared" si="200"/>
        <v>0.64916674823895537</v>
      </c>
      <c r="P733" s="33"/>
      <c r="Q733" s="33"/>
      <c r="R733" s="33"/>
      <c r="S733" s="30">
        <f t="shared" si="209"/>
        <v>44529</v>
      </c>
      <c r="T733" s="215">
        <v>-1</v>
      </c>
      <c r="U733" s="215">
        <v>-1</v>
      </c>
      <c r="V733" s="97"/>
      <c r="W733" s="97"/>
      <c r="X733" s="6">
        <f t="shared" ref="X733:X796" si="213">MAX(0,(V733-V732)/2)</f>
        <v>0</v>
      </c>
      <c r="Y733" s="6"/>
      <c r="Z733" s="11">
        <f t="shared" si="205"/>
        <v>1</v>
      </c>
      <c r="AA733" s="11"/>
      <c r="AB733" s="11"/>
      <c r="AC733" s="11"/>
      <c r="AD733" s="11">
        <f t="shared" si="206"/>
        <v>1</v>
      </c>
      <c r="AE733" s="11">
        <f t="shared" si="201"/>
        <v>1</v>
      </c>
      <c r="AF733" s="11">
        <f t="shared" si="202"/>
        <v>1</v>
      </c>
      <c r="AG733" s="11">
        <f t="shared" si="195"/>
        <v>1</v>
      </c>
      <c r="AH733" s="11">
        <f t="shared" si="196"/>
        <v>1</v>
      </c>
      <c r="AI733" s="6">
        <f t="shared" si="197"/>
        <v>0</v>
      </c>
      <c r="AJ733" s="6">
        <f t="shared" si="203"/>
        <v>10000</v>
      </c>
      <c r="AK733" s="6">
        <f t="shared" si="198"/>
        <v>0</v>
      </c>
      <c r="AL733" s="6">
        <f t="shared" si="204"/>
        <v>250</v>
      </c>
      <c r="AM733" s="6">
        <f ca="1">IF($S733&lt;$AM$1-1,AN733,Calcs!$AZ$896)</f>
        <v>671819.4307497323</v>
      </c>
      <c r="AN733" s="6">
        <f t="shared" ca="1" si="212"/>
        <v>671819.4307497323</v>
      </c>
      <c r="AO733" s="6">
        <f ca="1">IF($S733&lt;$AM$1-1,AP733,Calcs!$AO$896)</f>
        <v>8877.7769610010855</v>
      </c>
      <c r="AP733" s="6">
        <f t="shared" ca="1" si="210"/>
        <v>8877.7769610010855</v>
      </c>
      <c r="AQ733" s="30">
        <f t="shared" si="199"/>
        <v>44529</v>
      </c>
      <c r="AR733" s="30">
        <f t="shared" si="208"/>
        <v>44529</v>
      </c>
      <c r="AS733" s="30">
        <f t="shared" ca="1" si="207"/>
        <v>44549</v>
      </c>
      <c r="AT733" s="30">
        <f t="shared" ca="1" si="211"/>
        <v>44549</v>
      </c>
    </row>
    <row r="734" spans="1:46">
      <c r="A734">
        <f>Calcs!A784</f>
        <v>761</v>
      </c>
      <c r="B734" s="30">
        <f>Calcs!B784</f>
        <v>44530</v>
      </c>
      <c r="C734" s="6">
        <f>MAX(1,Calcs!AM784)</f>
        <v>8872.064680081161</v>
      </c>
      <c r="D734" s="6">
        <f>MAX(1,Calcs!BA784)</f>
        <v>634.0175425443033</v>
      </c>
      <c r="E734" s="6">
        <f>MAX(1,Calcs!BB784)</f>
        <v>2124260.5116247479</v>
      </c>
      <c r="F734" s="6">
        <f>MAX(1,Calcs!AZ784)</f>
        <v>957696.25216155604</v>
      </c>
      <c r="G734" s="6">
        <f t="shared" si="193"/>
        <v>957696.25216155604</v>
      </c>
      <c r="H734" s="6">
        <f>MAX(1,Calcs!AP784)</f>
        <v>6.2301409035163875</v>
      </c>
      <c r="I734" s="6">
        <f>MAX(1,Calcs!AO784)</f>
        <v>10655.098818378054</v>
      </c>
      <c r="J734" s="6">
        <f t="shared" si="194"/>
        <v>10655.098818378054</v>
      </c>
      <c r="K734" s="6">
        <f>MAX(1,Calcs!BE784)</f>
        <v>5083917.8148148106</v>
      </c>
      <c r="L734" s="6">
        <f>MAX(1,Calcs!BF784)</f>
        <v>3861112.0492222933</v>
      </c>
      <c r="M734" s="33">
        <f>Calcs!G784</f>
        <v>3.2</v>
      </c>
      <c r="N734" s="180">
        <f>Calcs!BI784</f>
        <v>0.20223764015915299</v>
      </c>
      <c r="O734" s="33">
        <f t="shared" si="200"/>
        <v>0.64716044850928967</v>
      </c>
      <c r="P734" s="33"/>
      <c r="Q734" s="33"/>
      <c r="R734" s="33"/>
      <c r="S734" s="30">
        <f t="shared" si="209"/>
        <v>44530</v>
      </c>
      <c r="T734" s="215">
        <v>-1</v>
      </c>
      <c r="U734" s="215">
        <v>-1</v>
      </c>
      <c r="V734" s="97"/>
      <c r="W734" s="97"/>
      <c r="X734" s="6">
        <f t="shared" si="213"/>
        <v>0</v>
      </c>
      <c r="Y734" s="6"/>
      <c r="Z734" s="11">
        <f t="shared" si="205"/>
        <v>1</v>
      </c>
      <c r="AA734" s="11"/>
      <c r="AB734" s="11"/>
      <c r="AC734" s="11"/>
      <c r="AD734" s="11">
        <f t="shared" si="206"/>
        <v>1</v>
      </c>
      <c r="AE734" s="11">
        <f t="shared" si="201"/>
        <v>1</v>
      </c>
      <c r="AF734" s="11">
        <f t="shared" si="202"/>
        <v>1</v>
      </c>
      <c r="AG734" s="11">
        <f t="shared" si="195"/>
        <v>1</v>
      </c>
      <c r="AH734" s="11">
        <f t="shared" si="196"/>
        <v>1</v>
      </c>
      <c r="AI734" s="6">
        <f t="shared" si="197"/>
        <v>0</v>
      </c>
      <c r="AJ734" s="6">
        <f t="shared" si="203"/>
        <v>10000</v>
      </c>
      <c r="AK734" s="6">
        <f t="shared" si="198"/>
        <v>0</v>
      </c>
      <c r="AL734" s="6">
        <f t="shared" si="204"/>
        <v>250</v>
      </c>
      <c r="AM734" s="6">
        <f ca="1">IF($S734&lt;$AM$1-1,AN734,Calcs!$AZ$896)</f>
        <v>671819.4307497323</v>
      </c>
      <c r="AN734" s="6">
        <f t="shared" ca="1" si="212"/>
        <v>671819.4307497323</v>
      </c>
      <c r="AO734" s="6">
        <f ca="1">IF($S734&lt;$AM$1-1,AP734,Calcs!$AO$896)</f>
        <v>8877.7769610010855</v>
      </c>
      <c r="AP734" s="6">
        <f t="shared" ca="1" si="210"/>
        <v>8877.7769610010855</v>
      </c>
      <c r="AQ734" s="30">
        <f t="shared" si="199"/>
        <v>44530</v>
      </c>
      <c r="AR734" s="30">
        <f t="shared" si="208"/>
        <v>44530</v>
      </c>
      <c r="AS734" s="30">
        <f t="shared" ca="1" si="207"/>
        <v>44549</v>
      </c>
      <c r="AT734" s="30">
        <f t="shared" ca="1" si="211"/>
        <v>44549</v>
      </c>
    </row>
    <row r="735" spans="1:46">
      <c r="A735">
        <f>Calcs!A785</f>
        <v>762</v>
      </c>
      <c r="B735" s="30">
        <f>Calcs!B785</f>
        <v>44531</v>
      </c>
      <c r="C735" s="6">
        <f>MAX(1,Calcs!AM785)</f>
        <v>8350.1848946889768</v>
      </c>
      <c r="D735" s="6">
        <f>MAX(1,Calcs!BA785)</f>
        <v>597.44684930287099</v>
      </c>
      <c r="E735" s="6">
        <f>MAX(1,Calcs!BB785)</f>
        <v>2125126.0539269736</v>
      </c>
      <c r="F735" s="6">
        <f>MAX(1,Calcs!AZ785)</f>
        <v>958191.55365214311</v>
      </c>
      <c r="G735" s="6">
        <f t="shared" si="193"/>
        <v>958191.55365214311</v>
      </c>
      <c r="H735" s="6">
        <f>MAX(1,Calcs!AP785)</f>
        <v>5.8757761822346639</v>
      </c>
      <c r="I735" s="6">
        <f>MAX(1,Calcs!AO785)</f>
        <v>10659.983191931242</v>
      </c>
      <c r="J735" s="6">
        <f t="shared" si="194"/>
        <v>10659.983191931242</v>
      </c>
      <c r="K735" s="6">
        <f>MAX(1,Calcs!BE785)</f>
        <v>5091788.185185181</v>
      </c>
      <c r="L735" s="6">
        <f>MAX(1,Calcs!BF785)</f>
        <v>3864881.3018691549</v>
      </c>
      <c r="M735" s="33">
        <f>Calcs!G785</f>
        <v>3.2</v>
      </c>
      <c r="N735" s="180">
        <f>Calcs!BI785</f>
        <v>0.20161891980001495</v>
      </c>
      <c r="O735" s="33">
        <f t="shared" si="200"/>
        <v>0.64518054336004793</v>
      </c>
      <c r="P735" s="33"/>
      <c r="Q735" s="33"/>
      <c r="R735" s="33"/>
      <c r="S735" s="30">
        <f t="shared" si="209"/>
        <v>44531</v>
      </c>
      <c r="T735" s="215">
        <v>-1</v>
      </c>
      <c r="U735" s="215">
        <v>-1</v>
      </c>
      <c r="V735" s="97"/>
      <c r="W735" s="97"/>
      <c r="X735" s="6">
        <f t="shared" si="213"/>
        <v>0</v>
      </c>
      <c r="Y735" s="6"/>
      <c r="Z735" s="11">
        <f t="shared" si="205"/>
        <v>1</v>
      </c>
      <c r="AA735" s="11"/>
      <c r="AB735" s="11"/>
      <c r="AC735" s="11"/>
      <c r="AD735" s="11">
        <f t="shared" si="206"/>
        <v>1</v>
      </c>
      <c r="AE735" s="11">
        <f t="shared" si="201"/>
        <v>1</v>
      </c>
      <c r="AF735" s="11">
        <f t="shared" si="202"/>
        <v>1</v>
      </c>
      <c r="AG735" s="11">
        <f t="shared" si="195"/>
        <v>1</v>
      </c>
      <c r="AH735" s="11">
        <f t="shared" si="196"/>
        <v>1</v>
      </c>
      <c r="AI735" s="6">
        <f t="shared" si="197"/>
        <v>0</v>
      </c>
      <c r="AJ735" s="6">
        <f t="shared" si="203"/>
        <v>10000</v>
      </c>
      <c r="AK735" s="6">
        <f t="shared" si="198"/>
        <v>0</v>
      </c>
      <c r="AL735" s="6">
        <f t="shared" si="204"/>
        <v>250</v>
      </c>
      <c r="AM735" s="6">
        <f ca="1">IF($S735&lt;$AM$1-1,AN735,Calcs!$AZ$896)</f>
        <v>671819.4307497323</v>
      </c>
      <c r="AN735" s="6">
        <f t="shared" ca="1" si="212"/>
        <v>671819.4307497323</v>
      </c>
      <c r="AO735" s="6">
        <f ca="1">IF($S735&lt;$AM$1-1,AP735,Calcs!$AO$896)</f>
        <v>8877.7769610010855</v>
      </c>
      <c r="AP735" s="6">
        <f t="shared" ca="1" si="210"/>
        <v>8877.7769610010855</v>
      </c>
      <c r="AQ735" s="30">
        <f t="shared" si="199"/>
        <v>44531</v>
      </c>
      <c r="AR735" s="30">
        <f t="shared" si="208"/>
        <v>44531</v>
      </c>
      <c r="AS735" s="30">
        <f t="shared" ca="1" si="207"/>
        <v>44549</v>
      </c>
      <c r="AT735" s="30">
        <f t="shared" ca="1" si="211"/>
        <v>44549</v>
      </c>
    </row>
    <row r="736" spans="1:46">
      <c r="A736">
        <f>Calcs!A786</f>
        <v>763</v>
      </c>
      <c r="B736" s="30">
        <f>Calcs!B786</f>
        <v>44532</v>
      </c>
      <c r="C736" s="6">
        <f>MAX(1,Calcs!AM786)</f>
        <v>7855.5770235028558</v>
      </c>
      <c r="D736" s="6">
        <f>MAX(1,Calcs!BA786)</f>
        <v>562.73117269816737</v>
      </c>
      <c r="E736" s="6">
        <f>MAX(1,Calcs!BB786)</f>
        <v>2125938.698971828</v>
      </c>
      <c r="F736" s="6">
        <f>MAX(1,Calcs!AZ786)</f>
        <v>958657.40415608021</v>
      </c>
      <c r="G736" s="6">
        <f t="shared" si="193"/>
        <v>958657.40415608021</v>
      </c>
      <c r="H736" s="6">
        <f>MAX(1,Calcs!AP786)</f>
        <v>5.5390006230778193</v>
      </c>
      <c r="I736" s="6">
        <f>MAX(1,Calcs!AO786)</f>
        <v>10664.580845614859</v>
      </c>
      <c r="J736" s="6">
        <f t="shared" si="194"/>
        <v>10664.580845614859</v>
      </c>
      <c r="K736" s="6">
        <f>MAX(1,Calcs!BE786)</f>
        <v>5099658.5555555513</v>
      </c>
      <c r="L736" s="6">
        <f>MAX(1,Calcs!BF786)</f>
        <v>3868644.9145765905</v>
      </c>
      <c r="M736" s="33">
        <f>Calcs!G786</f>
        <v>3.2</v>
      </c>
      <c r="N736" s="180">
        <f>Calcs!BI786</f>
        <v>0.20100800701239713</v>
      </c>
      <c r="O736" s="33">
        <f t="shared" si="200"/>
        <v>0.64322562243967085</v>
      </c>
      <c r="P736" s="33"/>
      <c r="Q736" s="33"/>
      <c r="R736" s="33"/>
      <c r="S736" s="30">
        <f t="shared" si="209"/>
        <v>44532</v>
      </c>
      <c r="T736" s="215">
        <v>-1</v>
      </c>
      <c r="U736" s="215">
        <v>-1</v>
      </c>
      <c r="V736" s="97"/>
      <c r="W736" s="97"/>
      <c r="X736" s="6">
        <f t="shared" si="213"/>
        <v>0</v>
      </c>
      <c r="Y736" s="6"/>
      <c r="Z736" s="11">
        <f t="shared" si="205"/>
        <v>1</v>
      </c>
      <c r="AA736" s="11"/>
      <c r="AB736" s="11"/>
      <c r="AC736" s="11"/>
      <c r="AD736" s="11">
        <f t="shared" si="206"/>
        <v>1</v>
      </c>
      <c r="AE736" s="11">
        <f t="shared" si="201"/>
        <v>1</v>
      </c>
      <c r="AF736" s="11">
        <f t="shared" si="202"/>
        <v>1</v>
      </c>
      <c r="AG736" s="11">
        <f t="shared" si="195"/>
        <v>1</v>
      </c>
      <c r="AH736" s="11">
        <f t="shared" si="196"/>
        <v>1</v>
      </c>
      <c r="AI736" s="6">
        <f t="shared" si="197"/>
        <v>0</v>
      </c>
      <c r="AJ736" s="6">
        <f t="shared" si="203"/>
        <v>10000</v>
      </c>
      <c r="AK736" s="6">
        <f t="shared" si="198"/>
        <v>0</v>
      </c>
      <c r="AL736" s="6">
        <f t="shared" si="204"/>
        <v>250</v>
      </c>
      <c r="AM736" s="6">
        <f ca="1">IF($S736&lt;$AM$1-1,AN736,Calcs!$AZ$896)</f>
        <v>671819.4307497323</v>
      </c>
      <c r="AN736" s="6">
        <f t="shared" ca="1" si="212"/>
        <v>671819.4307497323</v>
      </c>
      <c r="AO736" s="6">
        <f ca="1">IF($S736&lt;$AM$1-1,AP736,Calcs!$AO$896)</f>
        <v>8877.7769610010855</v>
      </c>
      <c r="AP736" s="6">
        <f t="shared" ca="1" si="210"/>
        <v>8877.7769610010855</v>
      </c>
      <c r="AQ736" s="30">
        <f t="shared" si="199"/>
        <v>44532</v>
      </c>
      <c r="AR736" s="30">
        <f t="shared" si="208"/>
        <v>44532</v>
      </c>
      <c r="AS736" s="30">
        <f t="shared" ca="1" si="207"/>
        <v>44549</v>
      </c>
      <c r="AT736" s="30">
        <f t="shared" ca="1" si="211"/>
        <v>44549</v>
      </c>
    </row>
    <row r="737" spans="1:46">
      <c r="A737">
        <f>Calcs!A787</f>
        <v>764</v>
      </c>
      <c r="B737" s="30">
        <f>Calcs!B787</f>
        <v>44533</v>
      </c>
      <c r="C737" s="6">
        <f>MAX(1,Calcs!AM787)</f>
        <v>7387.0793842443163</v>
      </c>
      <c r="D737" s="6">
        <f>MAX(1,Calcs!BA787)</f>
        <v>529.79617526149377</v>
      </c>
      <c r="E737" s="6">
        <f>MAX(1,Calcs!BB787)</f>
        <v>2126701.3639816535</v>
      </c>
      <c r="F737" s="6">
        <f>MAX(1,Calcs!AZ787)</f>
        <v>959095.36634961341</v>
      </c>
      <c r="G737" s="6">
        <f t="shared" si="193"/>
        <v>959095.36634961341</v>
      </c>
      <c r="H737" s="6">
        <f>MAX(1,Calcs!AP787)</f>
        <v>5.2191416587143715</v>
      </c>
      <c r="I737" s="6">
        <f>MAX(1,Calcs!AO787)</f>
        <v>10668.906709885066</v>
      </c>
      <c r="J737" s="6">
        <f t="shared" si="194"/>
        <v>10668.906709885066</v>
      </c>
      <c r="K737" s="6">
        <f>MAX(1,Calcs!BE787)</f>
        <v>5107528.9259259216</v>
      </c>
      <c r="L737" s="6">
        <f>MAX(1,Calcs!BF787)</f>
        <v>3872403.1263277051</v>
      </c>
      <c r="M737" s="33">
        <f>Calcs!G787</f>
        <v>3.2</v>
      </c>
      <c r="N737" s="180">
        <f>Calcs!BI787</f>
        <v>0.200404480853481</v>
      </c>
      <c r="O737" s="33">
        <f t="shared" si="200"/>
        <v>0.64129433873113928</v>
      </c>
      <c r="P737" s="33"/>
      <c r="Q737" s="33"/>
      <c r="R737" s="33"/>
      <c r="S737" s="30">
        <f t="shared" si="209"/>
        <v>44533</v>
      </c>
      <c r="T737" s="215">
        <v>-1</v>
      </c>
      <c r="U737" s="215">
        <v>-1</v>
      </c>
      <c r="V737" s="97"/>
      <c r="W737" s="97"/>
      <c r="X737" s="6">
        <f t="shared" si="213"/>
        <v>0</v>
      </c>
      <c r="Y737" s="6"/>
      <c r="Z737" s="11">
        <f t="shared" si="205"/>
        <v>1</v>
      </c>
      <c r="AA737" s="11"/>
      <c r="AB737" s="11"/>
      <c r="AC737" s="11"/>
      <c r="AD737" s="11">
        <f t="shared" si="206"/>
        <v>1</v>
      </c>
      <c r="AE737" s="11">
        <f t="shared" si="201"/>
        <v>1</v>
      </c>
      <c r="AF737" s="11">
        <f t="shared" si="202"/>
        <v>1</v>
      </c>
      <c r="AG737" s="11">
        <f t="shared" si="195"/>
        <v>1</v>
      </c>
      <c r="AH737" s="11">
        <f t="shared" si="196"/>
        <v>1</v>
      </c>
      <c r="AI737" s="6">
        <f t="shared" si="197"/>
        <v>0</v>
      </c>
      <c r="AJ737" s="6">
        <f t="shared" si="203"/>
        <v>10000</v>
      </c>
      <c r="AK737" s="6">
        <f t="shared" si="198"/>
        <v>0</v>
      </c>
      <c r="AL737" s="6">
        <f t="shared" si="204"/>
        <v>250</v>
      </c>
      <c r="AM737" s="6">
        <f ca="1">IF($S737&lt;$AM$1-1,AN737,Calcs!$AZ$896)</f>
        <v>671819.4307497323</v>
      </c>
      <c r="AN737" s="6">
        <f t="shared" ca="1" si="212"/>
        <v>671819.4307497323</v>
      </c>
      <c r="AO737" s="6">
        <f ca="1">IF($S737&lt;$AM$1-1,AP737,Calcs!$AO$896)</f>
        <v>8877.7769610010855</v>
      </c>
      <c r="AP737" s="6">
        <f t="shared" ca="1" si="210"/>
        <v>8877.7769610010855</v>
      </c>
      <c r="AQ737" s="30">
        <f t="shared" si="199"/>
        <v>44533</v>
      </c>
      <c r="AR737" s="30">
        <f t="shared" si="208"/>
        <v>44533</v>
      </c>
      <c r="AS737" s="30">
        <f t="shared" ca="1" si="207"/>
        <v>44549</v>
      </c>
      <c r="AT737" s="30">
        <f t="shared" ca="1" si="211"/>
        <v>44549</v>
      </c>
    </row>
    <row r="738" spans="1:46">
      <c r="A738">
        <f>Calcs!A788</f>
        <v>765</v>
      </c>
      <c r="B738" s="30">
        <f>Calcs!B788</f>
        <v>44534</v>
      </c>
      <c r="C738" s="6">
        <f>MAX(1,Calcs!AM788)</f>
        <v>6943.5580389293609</v>
      </c>
      <c r="D738" s="6">
        <f>MAX(1,Calcs!BA788)</f>
        <v>498.56883270690952</v>
      </c>
      <c r="E738" s="6">
        <f>MAX(1,Calcs!BB788)</f>
        <v>2127416.8292552182</v>
      </c>
      <c r="F738" s="6">
        <f>MAX(1,Calcs!AZ788)</f>
        <v>959506.93445278739</v>
      </c>
      <c r="G738" s="6">
        <f t="shared" si="193"/>
        <v>959506.93445278739</v>
      </c>
      <c r="H738" s="6">
        <f>MAX(1,Calcs!AP788)</f>
        <v>4.9155353332470053</v>
      </c>
      <c r="I738" s="6">
        <f>MAX(1,Calcs!AO788)</f>
        <v>10672.975084277885</v>
      </c>
      <c r="J738" s="6">
        <f t="shared" si="194"/>
        <v>10672.975084277885</v>
      </c>
      <c r="K738" s="6">
        <f>MAX(1,Calcs!BE788)</f>
        <v>5115399.296296292</v>
      </c>
      <c r="L738" s="6">
        <f>MAX(1,Calcs!BF788)</f>
        <v>3876156.1690419712</v>
      </c>
      <c r="M738" s="33">
        <f>Calcs!G788</f>
        <v>3.2</v>
      </c>
      <c r="N738" s="180">
        <f>Calcs!BI788</f>
        <v>0.19980793958181411</v>
      </c>
      <c r="O738" s="33">
        <f t="shared" si="200"/>
        <v>0.63938540666180521</v>
      </c>
      <c r="P738" s="33"/>
      <c r="Q738" s="33"/>
      <c r="R738" s="33"/>
      <c r="S738" s="30">
        <f t="shared" si="209"/>
        <v>44534</v>
      </c>
      <c r="T738" s="215">
        <v>-1</v>
      </c>
      <c r="U738" s="215">
        <v>-1</v>
      </c>
      <c r="V738" s="97"/>
      <c r="W738" s="97"/>
      <c r="X738" s="6">
        <f t="shared" si="213"/>
        <v>0</v>
      </c>
      <c r="Y738" s="6"/>
      <c r="Z738" s="11">
        <f t="shared" si="205"/>
        <v>1</v>
      </c>
      <c r="AA738" s="11"/>
      <c r="AB738" s="11"/>
      <c r="AC738" s="11"/>
      <c r="AD738" s="11">
        <f t="shared" si="206"/>
        <v>1</v>
      </c>
      <c r="AE738" s="11">
        <f t="shared" si="201"/>
        <v>1</v>
      </c>
      <c r="AF738" s="11">
        <f t="shared" si="202"/>
        <v>1</v>
      </c>
      <c r="AG738" s="11">
        <f t="shared" si="195"/>
        <v>1</v>
      </c>
      <c r="AH738" s="11">
        <f t="shared" si="196"/>
        <v>1</v>
      </c>
      <c r="AI738" s="6">
        <f t="shared" si="197"/>
        <v>0</v>
      </c>
      <c r="AJ738" s="6">
        <f t="shared" si="203"/>
        <v>10000</v>
      </c>
      <c r="AK738" s="6">
        <f t="shared" si="198"/>
        <v>0</v>
      </c>
      <c r="AL738" s="6">
        <f t="shared" si="204"/>
        <v>250</v>
      </c>
      <c r="AM738" s="6">
        <f ca="1">IF($S738&lt;$AM$1-1,AN738,Calcs!$AZ$896)</f>
        <v>671819.4307497323</v>
      </c>
      <c r="AN738" s="6">
        <f t="shared" ca="1" si="212"/>
        <v>671819.4307497323</v>
      </c>
      <c r="AO738" s="6">
        <f ca="1">IF($S738&lt;$AM$1-1,AP738,Calcs!$AO$896)</f>
        <v>8877.7769610010855</v>
      </c>
      <c r="AP738" s="6">
        <f t="shared" ca="1" si="210"/>
        <v>8877.7769610010855</v>
      </c>
      <c r="AQ738" s="30">
        <f t="shared" si="199"/>
        <v>44534</v>
      </c>
      <c r="AR738" s="30">
        <f t="shared" si="208"/>
        <v>44534</v>
      </c>
      <c r="AS738" s="30">
        <f t="shared" ca="1" si="207"/>
        <v>44549</v>
      </c>
      <c r="AT738" s="30">
        <f t="shared" ca="1" si="211"/>
        <v>44549</v>
      </c>
    </row>
    <row r="739" spans="1:46">
      <c r="A739">
        <f>Calcs!A789</f>
        <v>766</v>
      </c>
      <c r="B739" s="30">
        <f>Calcs!B789</f>
        <v>44535</v>
      </c>
      <c r="C739" s="6">
        <f>MAX(1,Calcs!AM789)</f>
        <v>6523.9082425903825</v>
      </c>
      <c r="D739" s="6">
        <f>MAX(1,Calcs!BA789)</f>
        <v>468.97758102455242</v>
      </c>
      <c r="E739" s="6">
        <f>MAX(1,Calcs!BB789)</f>
        <v>2128087.7426724792</v>
      </c>
      <c r="F739" s="6">
        <f>MAX(1,Calcs!AZ789)</f>
        <v>959893.53603985033</v>
      </c>
      <c r="G739" s="6">
        <f t="shared" ref="G739:G802" si="214">IF($B739&gt;$AQ$847,G738,F739)</f>
        <v>959893.53603985033</v>
      </c>
      <c r="H739" s="6">
        <f>MAX(1,Calcs!AP789)</f>
        <v>4.6275279995419885</v>
      </c>
      <c r="I739" s="6">
        <f>MAX(1,Calcs!AO789)</f>
        <v>10676.79965188526</v>
      </c>
      <c r="J739" s="6">
        <f t="shared" ref="J739:J802" si="215">IF($B739&gt;$AQ$847,J738,I739)</f>
        <v>10676.79965188526</v>
      </c>
      <c r="K739" s="6">
        <f>MAX(1,Calcs!BE789)</f>
        <v>5123269.6666666623</v>
      </c>
      <c r="L739" s="6">
        <f>MAX(1,Calcs!BF789)</f>
        <v>3879904.2675710251</v>
      </c>
      <c r="M739" s="33">
        <f>Calcs!G789</f>
        <v>3.2</v>
      </c>
      <c r="N739" s="180">
        <f>Calcs!BI789</f>
        <v>0.19921800005735396</v>
      </c>
      <c r="O739" s="33">
        <f t="shared" si="200"/>
        <v>0.63749760018353274</v>
      </c>
      <c r="P739" s="33"/>
      <c r="Q739" s="33"/>
      <c r="R739" s="33"/>
      <c r="S739" s="30">
        <f t="shared" si="209"/>
        <v>44535</v>
      </c>
      <c r="T739" s="215">
        <v>-1</v>
      </c>
      <c r="U739" s="215">
        <v>-1</v>
      </c>
      <c r="V739" s="97"/>
      <c r="W739" s="97"/>
      <c r="X739" s="6">
        <f t="shared" si="213"/>
        <v>0</v>
      </c>
      <c r="Y739" s="6"/>
      <c r="Z739" s="11">
        <f t="shared" si="205"/>
        <v>1</v>
      </c>
      <c r="AA739" s="11"/>
      <c r="AB739" s="11"/>
      <c r="AC739" s="11"/>
      <c r="AD739" s="11">
        <f t="shared" si="206"/>
        <v>1</v>
      </c>
      <c r="AE739" s="11">
        <f t="shared" si="201"/>
        <v>1</v>
      </c>
      <c r="AF739" s="11">
        <f t="shared" si="202"/>
        <v>1</v>
      </c>
      <c r="AG739" s="11">
        <f t="shared" ref="AG739:AG802" si="216">MAX(1,(INDEX($Z$4:$Z$846,$A739-$A$4+1)-INDEX($Z$4:$Z$846,$A739-$A$4+1-$AG$1))/$AG$1)</f>
        <v>1</v>
      </c>
      <c r="AH739" s="11">
        <f t="shared" ref="AH739:AH802" si="217">MAX(1,(INDEX($AD$4:$AD$846,$A739-$A$4+1)-INDEX($AD$4:$AD$846,$A739-$A$4+1-$AG$1))/$AG$1)</f>
        <v>1</v>
      </c>
      <c r="AI739" s="6">
        <f t="shared" ref="AI739:AI802" si="218">IF(T739&gt;0,F739-Z739,0)</f>
        <v>0</v>
      </c>
      <c r="AJ739" s="6">
        <f t="shared" si="203"/>
        <v>10000</v>
      </c>
      <c r="AK739" s="6">
        <f t="shared" ref="AK739:AK802" si="219">IF(U739&gt;0,I739-AD739,0)</f>
        <v>0</v>
      </c>
      <c r="AL739" s="6">
        <f t="shared" si="204"/>
        <v>250</v>
      </c>
      <c r="AM739" s="6">
        <f ca="1">IF($S739&lt;$AM$1-1,AN739,Calcs!$AZ$896)</f>
        <v>671819.4307497323</v>
      </c>
      <c r="AN739" s="6">
        <f t="shared" ca="1" si="212"/>
        <v>671819.4307497323</v>
      </c>
      <c r="AO739" s="6">
        <f ca="1">IF($S739&lt;$AM$1-1,AP739,Calcs!$AO$896)</f>
        <v>8877.7769610010855</v>
      </c>
      <c r="AP739" s="6">
        <f t="shared" ca="1" si="210"/>
        <v>8877.7769610010855</v>
      </c>
      <c r="AQ739" s="30">
        <f t="shared" ref="AQ739:AQ802" si="220">IF(T739=0,AQ738,S739)</f>
        <v>44535</v>
      </c>
      <c r="AR739" s="30">
        <f t="shared" si="208"/>
        <v>44535</v>
      </c>
      <c r="AS739" s="30">
        <f t="shared" ca="1" si="207"/>
        <v>44549</v>
      </c>
      <c r="AT739" s="30">
        <f t="shared" ca="1" si="211"/>
        <v>44549</v>
      </c>
    </row>
    <row r="740" spans="1:46">
      <c r="A740">
        <f>Calcs!A790</f>
        <v>767</v>
      </c>
      <c r="B740" s="30">
        <f>Calcs!B790</f>
        <v>44536</v>
      </c>
      <c r="C740" s="6">
        <f>MAX(1,Calcs!AM790)</f>
        <v>6127.0556134837743</v>
      </c>
      <c r="D740" s="6">
        <f>MAX(1,Calcs!BA790)</f>
        <v>440.95244162908887</v>
      </c>
      <c r="E740" s="6">
        <f>MAX(1,Calcs!BB790)</f>
        <v>2128716.6242267424</v>
      </c>
      <c r="F740" s="6">
        <f>MAX(1,Calcs!AZ790)</f>
        <v>960256.53391605278</v>
      </c>
      <c r="G740" s="6">
        <f t="shared" si="214"/>
        <v>960256.53391605278</v>
      </c>
      <c r="H740" s="6">
        <f>MAX(1,Calcs!AP790)</f>
        <v>4.3544777933324701</v>
      </c>
      <c r="I740" s="6">
        <f>MAX(1,Calcs!AO790)</f>
        <v>10680.39349470153</v>
      </c>
      <c r="J740" s="6">
        <f t="shared" si="215"/>
        <v>10680.39349470153</v>
      </c>
      <c r="K740" s="6">
        <f>MAX(1,Calcs!BE790)</f>
        <v>5131140.0370370327</v>
      </c>
      <c r="L740" s="6">
        <f>MAX(1,Calcs!BF790)</f>
        <v>3883647.6397110349</v>
      </c>
      <c r="M740" s="33">
        <f>Calcs!G790</f>
        <v>3.2</v>
      </c>
      <c r="N740" s="180">
        <f>Calcs!BI790</f>
        <v>0.19863429713562294</v>
      </c>
      <c r="O740" s="33">
        <f t="shared" ref="O740:O803" si="221">M740*N740</f>
        <v>0.63562975083399342</v>
      </c>
      <c r="P740" s="33"/>
      <c r="Q740" s="33"/>
      <c r="R740" s="33"/>
      <c r="S740" s="30">
        <f t="shared" si="209"/>
        <v>44536</v>
      </c>
      <c r="T740" s="215">
        <v>-1</v>
      </c>
      <c r="U740" s="215">
        <v>-1</v>
      </c>
      <c r="V740" s="97"/>
      <c r="W740" s="97"/>
      <c r="X740" s="6">
        <f t="shared" si="213"/>
        <v>0</v>
      </c>
      <c r="Y740" s="6"/>
      <c r="Z740" s="11">
        <f t="shared" si="205"/>
        <v>1</v>
      </c>
      <c r="AA740" s="11"/>
      <c r="AB740" s="11"/>
      <c r="AC740" s="11"/>
      <c r="AD740" s="11">
        <f t="shared" si="206"/>
        <v>1</v>
      </c>
      <c r="AE740" s="11">
        <f t="shared" ref="AE740:AE803" si="222">MAX(1,T740)</f>
        <v>1</v>
      </c>
      <c r="AF740" s="11">
        <f t="shared" ref="AF740:AF803" si="223">MAX(1,U740)</f>
        <v>1</v>
      </c>
      <c r="AG740" s="11">
        <f t="shared" si="216"/>
        <v>1</v>
      </c>
      <c r="AH740" s="11">
        <f t="shared" si="217"/>
        <v>1</v>
      </c>
      <c r="AI740" s="6">
        <f t="shared" si="218"/>
        <v>0</v>
      </c>
      <c r="AJ740" s="6">
        <f t="shared" ref="AJ740:AJ803" si="224">MAX(1,AI740+AJ$3)</f>
        <v>10000</v>
      </c>
      <c r="AK740" s="6">
        <f t="shared" si="219"/>
        <v>0</v>
      </c>
      <c r="AL740" s="6">
        <f t="shared" ref="AL740:AL803" si="225">MAX(1,AK740+AL$3)</f>
        <v>250</v>
      </c>
      <c r="AM740" s="6">
        <f ca="1">IF($S740&lt;$AM$1-1,AN740,Calcs!$AZ$896)</f>
        <v>671819.4307497323</v>
      </c>
      <c r="AN740" s="6">
        <f t="shared" ca="1" si="212"/>
        <v>671819.4307497323</v>
      </c>
      <c r="AO740" s="6">
        <f ca="1">IF($S740&lt;$AM$1-1,AP740,Calcs!$AO$896)</f>
        <v>8877.7769610010855</v>
      </c>
      <c r="AP740" s="6">
        <f t="shared" ca="1" si="210"/>
        <v>8877.7769610010855</v>
      </c>
      <c r="AQ740" s="30">
        <f t="shared" si="220"/>
        <v>44536</v>
      </c>
      <c r="AR740" s="30">
        <f t="shared" si="208"/>
        <v>44536</v>
      </c>
      <c r="AS740" s="30">
        <f t="shared" ca="1" si="207"/>
        <v>44549</v>
      </c>
      <c r="AT740" s="30">
        <f t="shared" ca="1" si="211"/>
        <v>44549</v>
      </c>
    </row>
    <row r="741" spans="1:46">
      <c r="A741">
        <f>Calcs!A791</f>
        <v>768</v>
      </c>
      <c r="B741" s="30">
        <f>Calcs!B791</f>
        <v>44537</v>
      </c>
      <c r="C741" s="6">
        <f>MAX(1,Calcs!AM791)</f>
        <v>5751.9570493295296</v>
      </c>
      <c r="D741" s="6">
        <f>MAX(1,Calcs!BA791)</f>
        <v>414.42512629048099</v>
      </c>
      <c r="E741" s="6">
        <f>MAX(1,Calcs!BB791)</f>
        <v>2129305.8705620305</v>
      </c>
      <c r="F741" s="6">
        <f>MAX(1,Calcs!AZ791)</f>
        <v>960597.22804558941</v>
      </c>
      <c r="G741" s="6">
        <f t="shared" si="214"/>
        <v>960597.22804558941</v>
      </c>
      <c r="H741" s="6">
        <f>MAX(1,Calcs!AP791)</f>
        <v>4.0957559003080473</v>
      </c>
      <c r="I741" s="6">
        <f>MAX(1,Calcs!AO791)</f>
        <v>10683.76910968021</v>
      </c>
      <c r="J741" s="6">
        <f t="shared" si="215"/>
        <v>10683.76910968021</v>
      </c>
      <c r="K741" s="6">
        <f>MAX(1,Calcs!BE791)</f>
        <v>5139010.407407403</v>
      </c>
      <c r="L741" s="6">
        <f>MAX(1,Calcs!BF791)</f>
        <v>3887386.4962309725</v>
      </c>
      <c r="M741" s="33">
        <f>Calcs!G791</f>
        <v>3.2</v>
      </c>
      <c r="N741" s="180">
        <f>Calcs!BI791</f>
        <v>0.19805648305902293</v>
      </c>
      <c r="O741" s="33">
        <f t="shared" si="221"/>
        <v>0.63378074578887345</v>
      </c>
      <c r="P741" s="33"/>
      <c r="Q741" s="33"/>
      <c r="R741" s="33"/>
      <c r="S741" s="30">
        <f t="shared" si="209"/>
        <v>44537</v>
      </c>
      <c r="T741" s="215">
        <v>-1</v>
      </c>
      <c r="U741" s="215">
        <v>-1</v>
      </c>
      <c r="V741" s="97"/>
      <c r="W741" s="97"/>
      <c r="X741" s="6">
        <f t="shared" si="213"/>
        <v>0</v>
      </c>
      <c r="Y741" s="6"/>
      <c r="Z741" s="11">
        <f t="shared" si="205"/>
        <v>1</v>
      </c>
      <c r="AA741" s="11"/>
      <c r="AB741" s="11"/>
      <c r="AC741" s="11"/>
      <c r="AD741" s="11">
        <f t="shared" si="206"/>
        <v>1</v>
      </c>
      <c r="AE741" s="11">
        <f t="shared" si="222"/>
        <v>1</v>
      </c>
      <c r="AF741" s="11">
        <f t="shared" si="223"/>
        <v>1</v>
      </c>
      <c r="AG741" s="11">
        <f t="shared" si="216"/>
        <v>1</v>
      </c>
      <c r="AH741" s="11">
        <f t="shared" si="217"/>
        <v>1</v>
      </c>
      <c r="AI741" s="6">
        <f t="shared" si="218"/>
        <v>0</v>
      </c>
      <c r="AJ741" s="6">
        <f t="shared" si="224"/>
        <v>10000</v>
      </c>
      <c r="AK741" s="6">
        <f t="shared" si="219"/>
        <v>0</v>
      </c>
      <c r="AL741" s="6">
        <f t="shared" si="225"/>
        <v>250</v>
      </c>
      <c r="AM741" s="6">
        <f ca="1">IF($S741&lt;$AM$1-1,AN741,Calcs!$AZ$896)</f>
        <v>671819.4307497323</v>
      </c>
      <c r="AN741" s="6">
        <f t="shared" ca="1" si="212"/>
        <v>671819.4307497323</v>
      </c>
      <c r="AO741" s="6">
        <f ca="1">IF($S741&lt;$AM$1-1,AP741,Calcs!$AO$896)</f>
        <v>8877.7769610010855</v>
      </c>
      <c r="AP741" s="6">
        <f t="shared" ca="1" si="210"/>
        <v>8877.7769610010855</v>
      </c>
      <c r="AQ741" s="30">
        <f t="shared" si="220"/>
        <v>44537</v>
      </c>
      <c r="AR741" s="30">
        <f t="shared" si="208"/>
        <v>44537</v>
      </c>
      <c r="AS741" s="30">
        <f t="shared" ca="1" si="207"/>
        <v>44549</v>
      </c>
      <c r="AT741" s="30">
        <f t="shared" ca="1" si="211"/>
        <v>44549</v>
      </c>
    </row>
    <row r="742" spans="1:46">
      <c r="A742">
        <f>Calcs!A792</f>
        <v>769</v>
      </c>
      <c r="B742" s="30">
        <f>Calcs!B792</f>
        <v>44538</v>
      </c>
      <c r="C742" s="6">
        <f>MAX(1,Calcs!AM792)</f>
        <v>5397.6014128777169</v>
      </c>
      <c r="D742" s="6">
        <f>MAX(1,Calcs!BA792)</f>
        <v>389.32912353136845</v>
      </c>
      <c r="E742" s="6">
        <f>MAX(1,Calcs!BB792)</f>
        <v>2129857.7594959559</v>
      </c>
      <c r="F742" s="6">
        <f>MAX(1,Calcs!AZ792)</f>
        <v>960916.85751686268</v>
      </c>
      <c r="G742" s="6">
        <f t="shared" si="214"/>
        <v>960916.85751686268</v>
      </c>
      <c r="H742" s="6">
        <f>MAX(1,Calcs!AP792)</f>
        <v>3.8507476319856715</v>
      </c>
      <c r="I742" s="6">
        <f>MAX(1,Calcs!AO792)</f>
        <v>10686.938425355142</v>
      </c>
      <c r="J742" s="6">
        <f t="shared" si="215"/>
        <v>10686.938425355142</v>
      </c>
      <c r="K742" s="6">
        <f>MAX(1,Calcs!BE792)</f>
        <v>5146880.7777777733</v>
      </c>
      <c r="L742" s="6">
        <f>MAX(1,Calcs!BF792)</f>
        <v>3891121.040916109</v>
      </c>
      <c r="M742" s="33">
        <f>Calcs!G792</f>
        <v>3.2</v>
      </c>
      <c r="N742" s="180">
        <f>Calcs!BI792</f>
        <v>0.19748422684803149</v>
      </c>
      <c r="O742" s="33">
        <f t="shared" si="221"/>
        <v>0.63194952591370079</v>
      </c>
      <c r="P742" s="33"/>
      <c r="Q742" s="33"/>
      <c r="R742" s="33"/>
      <c r="S742" s="30">
        <f t="shared" si="209"/>
        <v>44538</v>
      </c>
      <c r="T742" s="215">
        <v>-1</v>
      </c>
      <c r="U742" s="215">
        <v>-1</v>
      </c>
      <c r="V742" s="97"/>
      <c r="W742" s="97"/>
      <c r="X742" s="6">
        <f t="shared" si="213"/>
        <v>0</v>
      </c>
      <c r="Y742" s="6"/>
      <c r="Z742" s="11">
        <f t="shared" si="205"/>
        <v>1</v>
      </c>
      <c r="AA742" s="11"/>
      <c r="AB742" s="11"/>
      <c r="AC742" s="11"/>
      <c r="AD742" s="11">
        <f t="shared" si="206"/>
        <v>1</v>
      </c>
      <c r="AE742" s="11">
        <f t="shared" si="222"/>
        <v>1</v>
      </c>
      <c r="AF742" s="11">
        <f t="shared" si="223"/>
        <v>1</v>
      </c>
      <c r="AG742" s="11">
        <f t="shared" si="216"/>
        <v>1</v>
      </c>
      <c r="AH742" s="11">
        <f t="shared" si="217"/>
        <v>1</v>
      </c>
      <c r="AI742" s="6">
        <f t="shared" si="218"/>
        <v>0</v>
      </c>
      <c r="AJ742" s="6">
        <f t="shared" si="224"/>
        <v>10000</v>
      </c>
      <c r="AK742" s="6">
        <f t="shared" si="219"/>
        <v>0</v>
      </c>
      <c r="AL742" s="6">
        <f t="shared" si="225"/>
        <v>250</v>
      </c>
      <c r="AM742" s="6">
        <f ca="1">IF($S742&lt;$AM$1-1,AN742,Calcs!$AZ$896)</f>
        <v>671819.4307497323</v>
      </c>
      <c r="AN742" s="6">
        <f t="shared" ca="1" si="212"/>
        <v>671819.4307497323</v>
      </c>
      <c r="AO742" s="6">
        <f ca="1">IF($S742&lt;$AM$1-1,AP742,Calcs!$AO$896)</f>
        <v>8877.7769610010855</v>
      </c>
      <c r="AP742" s="6">
        <f t="shared" ca="1" si="210"/>
        <v>8877.7769610010855</v>
      </c>
      <c r="AQ742" s="30">
        <f t="shared" si="220"/>
        <v>44538</v>
      </c>
      <c r="AR742" s="30">
        <f t="shared" si="208"/>
        <v>44538</v>
      </c>
      <c r="AS742" s="30">
        <f t="shared" ca="1" si="207"/>
        <v>44549</v>
      </c>
      <c r="AT742" s="30">
        <f t="shared" ca="1" si="211"/>
        <v>44549</v>
      </c>
    </row>
    <row r="743" spans="1:46">
      <c r="A743">
        <f>Calcs!A793</f>
        <v>770</v>
      </c>
      <c r="B743" s="30">
        <f>Calcs!B793</f>
        <v>44539</v>
      </c>
      <c r="C743" s="6">
        <f>MAX(1,Calcs!AM793)</f>
        <v>5063.0100088782365</v>
      </c>
      <c r="D743" s="6">
        <f>MAX(1,Calcs!BA793)</f>
        <v>365.59976807777173</v>
      </c>
      <c r="E743" s="6">
        <f>MAX(1,Calcs!BB793)</f>
        <v>2130374.4545106925</v>
      </c>
      <c r="F743" s="6">
        <f>MAX(1,Calcs!AZ793)</f>
        <v>961216.60253262462</v>
      </c>
      <c r="G743" s="6">
        <f t="shared" si="214"/>
        <v>961216.60253262462</v>
      </c>
      <c r="H743" s="6">
        <f>MAX(1,Calcs!AP793)</f>
        <v>3.6188533255145949</v>
      </c>
      <c r="I743" s="6">
        <f>MAX(1,Calcs!AO793)</f>
        <v>10689.912818893461</v>
      </c>
      <c r="J743" s="6">
        <f t="shared" si="215"/>
        <v>10689.912818893461</v>
      </c>
      <c r="K743" s="6">
        <f>MAX(1,Calcs!BE793)</f>
        <v>5154751.1481481437</v>
      </c>
      <c r="L743" s="6">
        <f>MAX(1,Calcs!BF793)</f>
        <v>3894851.4706255472</v>
      </c>
      <c r="M743" s="33">
        <f>Calcs!G793</f>
        <v>3.2</v>
      </c>
      <c r="N743" s="180">
        <f>Calcs!BI793</f>
        <v>0.19691721369475912</v>
      </c>
      <c r="O743" s="33">
        <f t="shared" si="221"/>
        <v>0.63013508382322925</v>
      </c>
      <c r="P743" s="33"/>
      <c r="Q743" s="33"/>
      <c r="R743" s="33"/>
      <c r="S743" s="30">
        <f t="shared" si="209"/>
        <v>44539</v>
      </c>
      <c r="T743" s="215">
        <v>-1</v>
      </c>
      <c r="U743" s="215">
        <v>-1</v>
      </c>
      <c r="V743" s="97"/>
      <c r="W743" s="97"/>
      <c r="X743" s="6">
        <f t="shared" si="213"/>
        <v>0</v>
      </c>
      <c r="Y743" s="6"/>
      <c r="Z743" s="11">
        <f t="shared" si="205"/>
        <v>1</v>
      </c>
      <c r="AA743" s="11"/>
      <c r="AB743" s="11"/>
      <c r="AC743" s="11"/>
      <c r="AD743" s="11">
        <f t="shared" si="206"/>
        <v>1</v>
      </c>
      <c r="AE743" s="11">
        <f t="shared" si="222"/>
        <v>1</v>
      </c>
      <c r="AF743" s="11">
        <f t="shared" si="223"/>
        <v>1</v>
      </c>
      <c r="AG743" s="11">
        <f t="shared" si="216"/>
        <v>1</v>
      </c>
      <c r="AH743" s="11">
        <f t="shared" si="217"/>
        <v>1</v>
      </c>
      <c r="AI743" s="6">
        <f t="shared" si="218"/>
        <v>0</v>
      </c>
      <c r="AJ743" s="6">
        <f t="shared" si="224"/>
        <v>10000</v>
      </c>
      <c r="AK743" s="6">
        <f t="shared" si="219"/>
        <v>0</v>
      </c>
      <c r="AL743" s="6">
        <f t="shared" si="225"/>
        <v>250</v>
      </c>
      <c r="AM743" s="6">
        <f ca="1">IF($S743&lt;$AM$1-1,AN743,Calcs!$AZ$896)</f>
        <v>671819.4307497323</v>
      </c>
      <c r="AN743" s="6">
        <f t="shared" ca="1" si="212"/>
        <v>671819.4307497323</v>
      </c>
      <c r="AO743" s="6">
        <f ca="1">IF($S743&lt;$AM$1-1,AP743,Calcs!$AO$896)</f>
        <v>8877.7769610010855</v>
      </c>
      <c r="AP743" s="6">
        <f t="shared" ca="1" si="210"/>
        <v>8877.7769610010855</v>
      </c>
      <c r="AQ743" s="30">
        <f t="shared" si="220"/>
        <v>44539</v>
      </c>
      <c r="AR743" s="30">
        <f t="shared" si="208"/>
        <v>44539</v>
      </c>
      <c r="AS743" s="30">
        <f t="shared" ca="1" si="207"/>
        <v>44549</v>
      </c>
      <c r="AT743" s="30">
        <f t="shared" ca="1" si="211"/>
        <v>44549</v>
      </c>
    </row>
    <row r="744" spans="1:46">
      <c r="A744">
        <f>Calcs!A794</f>
        <v>771</v>
      </c>
      <c r="B744" s="30">
        <f>Calcs!B794</f>
        <v>44540</v>
      </c>
      <c r="C744" s="6">
        <f>MAX(1,Calcs!AM794)</f>
        <v>4747.2368730732878</v>
      </c>
      <c r="D744" s="6">
        <f>MAX(1,Calcs!BA794)</f>
        <v>343.17429488621252</v>
      </c>
      <c r="E744" s="6">
        <f>MAX(1,Calcs!BB794)</f>
        <v>2130858.0091967783</v>
      </c>
      <c r="F744" s="6">
        <f>MAX(1,Calcs!AZ794)</f>
        <v>961497.5864138169</v>
      </c>
      <c r="G744" s="6">
        <f t="shared" si="214"/>
        <v>961497.5864138169</v>
      </c>
      <c r="H744" s="6">
        <f>MAX(1,Calcs!AP794)</f>
        <v>3.3994890821852874</v>
      </c>
      <c r="I744" s="6">
        <f>MAX(1,Calcs!AO794)</f>
        <v>10692.703133460363</v>
      </c>
      <c r="J744" s="6">
        <f t="shared" si="215"/>
        <v>10692.703133460363</v>
      </c>
      <c r="K744" s="6">
        <f>MAX(1,Calcs!BE794)</f>
        <v>5162621.518518514</v>
      </c>
      <c r="L744" s="6">
        <f>MAX(1,Calcs!BF794)</f>
        <v>3898577.9753637961</v>
      </c>
      <c r="M744" s="33">
        <f>Calcs!G794</f>
        <v>3.2</v>
      </c>
      <c r="N744" s="180">
        <f>Calcs!BI794</f>
        <v>0.1963551443609069</v>
      </c>
      <c r="O744" s="33">
        <f t="shared" si="221"/>
        <v>0.62833646195490211</v>
      </c>
      <c r="P744" s="33"/>
      <c r="Q744" s="33"/>
      <c r="R744" s="33"/>
      <c r="S744" s="30">
        <f t="shared" si="209"/>
        <v>44540</v>
      </c>
      <c r="T744" s="215">
        <v>-1</v>
      </c>
      <c r="U744" s="215">
        <v>-1</v>
      </c>
      <c r="V744" s="97"/>
      <c r="W744" s="97"/>
      <c r="X744" s="6">
        <f t="shared" si="213"/>
        <v>0</v>
      </c>
      <c r="Y744" s="6"/>
      <c r="Z744" s="11">
        <f t="shared" si="205"/>
        <v>1</v>
      </c>
      <c r="AA744" s="11"/>
      <c r="AB744" s="11"/>
      <c r="AC744" s="11"/>
      <c r="AD744" s="11">
        <f t="shared" si="206"/>
        <v>1</v>
      </c>
      <c r="AE744" s="11">
        <f t="shared" si="222"/>
        <v>1</v>
      </c>
      <c r="AF744" s="11">
        <f t="shared" si="223"/>
        <v>1</v>
      </c>
      <c r="AG744" s="11">
        <f t="shared" si="216"/>
        <v>1</v>
      </c>
      <c r="AH744" s="11">
        <f t="shared" si="217"/>
        <v>1</v>
      </c>
      <c r="AI744" s="6">
        <f t="shared" si="218"/>
        <v>0</v>
      </c>
      <c r="AJ744" s="6">
        <f t="shared" si="224"/>
        <v>10000</v>
      </c>
      <c r="AK744" s="6">
        <f t="shared" si="219"/>
        <v>0</v>
      </c>
      <c r="AL744" s="6">
        <f t="shared" si="225"/>
        <v>250</v>
      </c>
      <c r="AM744" s="6">
        <f ca="1">IF($S744&lt;$AM$1-1,AN744,Calcs!$AZ$896)</f>
        <v>671819.4307497323</v>
      </c>
      <c r="AN744" s="6">
        <f t="shared" ca="1" si="212"/>
        <v>671819.4307497323</v>
      </c>
      <c r="AO744" s="6">
        <f ca="1">IF($S744&lt;$AM$1-1,AP744,Calcs!$AO$896)</f>
        <v>8877.7769610010855</v>
      </c>
      <c r="AP744" s="6">
        <f t="shared" ca="1" si="210"/>
        <v>8877.7769610010855</v>
      </c>
      <c r="AQ744" s="30">
        <f t="shared" si="220"/>
        <v>44540</v>
      </c>
      <c r="AR744" s="30">
        <f t="shared" si="208"/>
        <v>44540</v>
      </c>
      <c r="AS744" s="30">
        <f t="shared" ca="1" si="207"/>
        <v>44549</v>
      </c>
      <c r="AT744" s="30">
        <f t="shared" ca="1" si="211"/>
        <v>44549</v>
      </c>
    </row>
    <row r="745" spans="1:46">
      <c r="A745">
        <f>Calcs!A795</f>
        <v>772</v>
      </c>
      <c r="B745" s="30">
        <f>Calcs!B795</f>
        <v>44541</v>
      </c>
      <c r="C745" s="6">
        <f>MAX(1,Calcs!AM795)</f>
        <v>4449.3688927847843</v>
      </c>
      <c r="D745" s="6">
        <f>MAX(1,Calcs!BA795)</f>
        <v>321.99187919066753</v>
      </c>
      <c r="E745" s="6">
        <f>MAX(1,Calcs!BB795)</f>
        <v>2131310.3716364261</v>
      </c>
      <c r="F745" s="6">
        <f>MAX(1,Calcs!AZ795)</f>
        <v>961760.87760712206</v>
      </c>
      <c r="G745" s="6">
        <f t="shared" si="214"/>
        <v>961760.87760712206</v>
      </c>
      <c r="H745" s="6">
        <f>MAX(1,Calcs!AP795)</f>
        <v>3.1920873585422669</v>
      </c>
      <c r="I745" s="6">
        <f>MAX(1,Calcs!AO795)</f>
        <v>10695.319695787681</v>
      </c>
      <c r="J745" s="6">
        <f t="shared" si="215"/>
        <v>10695.319695787681</v>
      </c>
      <c r="K745" s="6">
        <f>MAX(1,Calcs!BE795)</f>
        <v>5170491.8888888843</v>
      </c>
      <c r="L745" s="6">
        <f>MAX(1,Calcs!BF795)</f>
        <v>3902300.7383641861</v>
      </c>
      <c r="M745" s="33">
        <f>Calcs!G795</f>
        <v>3.2</v>
      </c>
      <c r="N745" s="180">
        <f>Calcs!BI795</f>
        <v>0.1957977345821936</v>
      </c>
      <c r="O745" s="33">
        <f t="shared" si="221"/>
        <v>0.62655275066301952</v>
      </c>
      <c r="P745" s="33"/>
      <c r="Q745" s="33"/>
      <c r="R745" s="33"/>
      <c r="S745" s="30">
        <f t="shared" si="209"/>
        <v>44541</v>
      </c>
      <c r="T745" s="215">
        <v>-1</v>
      </c>
      <c r="U745" s="215">
        <v>-1</v>
      </c>
      <c r="V745" s="97"/>
      <c r="W745" s="97"/>
      <c r="X745" s="6">
        <f t="shared" si="213"/>
        <v>0</v>
      </c>
      <c r="Y745" s="6"/>
      <c r="Z745" s="11">
        <f t="shared" si="205"/>
        <v>1</v>
      </c>
      <c r="AA745" s="11"/>
      <c r="AB745" s="11"/>
      <c r="AC745" s="11"/>
      <c r="AD745" s="11">
        <f t="shared" si="206"/>
        <v>1</v>
      </c>
      <c r="AE745" s="11">
        <f t="shared" si="222"/>
        <v>1</v>
      </c>
      <c r="AF745" s="11">
        <f t="shared" si="223"/>
        <v>1</v>
      </c>
      <c r="AG745" s="11">
        <f t="shared" si="216"/>
        <v>1</v>
      </c>
      <c r="AH745" s="11">
        <f t="shared" si="217"/>
        <v>1</v>
      </c>
      <c r="AI745" s="6">
        <f t="shared" si="218"/>
        <v>0</v>
      </c>
      <c r="AJ745" s="6">
        <f t="shared" si="224"/>
        <v>10000</v>
      </c>
      <c r="AK745" s="6">
        <f t="shared" si="219"/>
        <v>0</v>
      </c>
      <c r="AL745" s="6">
        <f t="shared" si="225"/>
        <v>250</v>
      </c>
      <c r="AM745" s="6">
        <f ca="1">IF($S745&lt;$AM$1-1,AN745,Calcs!$AZ$896)</f>
        <v>671819.4307497323</v>
      </c>
      <c r="AN745" s="6">
        <f t="shared" ca="1" si="212"/>
        <v>671819.4307497323</v>
      </c>
      <c r="AO745" s="6">
        <f ca="1">IF($S745&lt;$AM$1-1,AP745,Calcs!$AO$896)</f>
        <v>8877.7769610010855</v>
      </c>
      <c r="AP745" s="6">
        <f t="shared" ca="1" si="210"/>
        <v>8877.7769610010855</v>
      </c>
      <c r="AQ745" s="30">
        <f t="shared" si="220"/>
        <v>44541</v>
      </c>
      <c r="AR745" s="30">
        <f t="shared" si="208"/>
        <v>44541</v>
      </c>
      <c r="AS745" s="30">
        <f t="shared" ca="1" si="207"/>
        <v>44549</v>
      </c>
      <c r="AT745" s="30">
        <f t="shared" ca="1" si="211"/>
        <v>44549</v>
      </c>
    </row>
    <row r="746" spans="1:46">
      <c r="A746">
        <f>Calcs!A796</f>
        <v>773</v>
      </c>
      <c r="B746" s="30">
        <f>Calcs!B796</f>
        <v>44542</v>
      </c>
      <c r="C746" s="6">
        <f>MAX(1,Calcs!AM796)</f>
        <v>4168.5257771706119</v>
      </c>
      <c r="D746" s="6">
        <f>MAX(1,Calcs!BA796)</f>
        <v>301.99366392865443</v>
      </c>
      <c r="E746" s="6">
        <f>MAX(1,Calcs!BB796)</f>
        <v>2131733.3887148355</v>
      </c>
      <c r="F746" s="6">
        <f>MAX(1,Calcs!AZ796)</f>
        <v>962007.49168735091</v>
      </c>
      <c r="G746" s="6">
        <f t="shared" si="214"/>
        <v>962007.49168735091</v>
      </c>
      <c r="H746" s="6">
        <f>MAX(1,Calcs!AP796)</f>
        <v>2.9960974234353279</v>
      </c>
      <c r="I746" s="6">
        <f>MAX(1,Calcs!AO796)</f>
        <v>10697.772333849307</v>
      </c>
      <c r="J746" s="6">
        <f t="shared" si="215"/>
        <v>10697.772333849307</v>
      </c>
      <c r="K746" s="6">
        <f>MAX(1,Calcs!BE796)</f>
        <v>5178362.2592592547</v>
      </c>
      <c r="L746" s="6">
        <f>MAX(1,Calcs!BF796)</f>
        <v>3906019.9361837744</v>
      </c>
      <c r="M746" s="33">
        <f>Calcs!G796</f>
        <v>3.2</v>
      </c>
      <c r="N746" s="180">
        <f>Calcs!BI796</f>
        <v>0.19524471448083874</v>
      </c>
      <c r="O746" s="33">
        <f t="shared" si="221"/>
        <v>0.62478308633868407</v>
      </c>
      <c r="P746" s="33"/>
      <c r="Q746" s="33"/>
      <c r="R746" s="33"/>
      <c r="S746" s="30">
        <f t="shared" si="209"/>
        <v>44542</v>
      </c>
      <c r="T746" s="215">
        <v>-1</v>
      </c>
      <c r="U746" s="215">
        <v>-1</v>
      </c>
      <c r="V746" s="97"/>
      <c r="W746" s="97"/>
      <c r="X746" s="6">
        <f t="shared" si="213"/>
        <v>0</v>
      </c>
      <c r="Y746" s="6"/>
      <c r="Z746" s="11">
        <f t="shared" ref="Z746:Z809" si="226">IF(T746&lt;0,1,Z745+T746)</f>
        <v>1</v>
      </c>
      <c r="AA746" s="11"/>
      <c r="AB746" s="11"/>
      <c r="AC746" s="11"/>
      <c r="AD746" s="11">
        <f t="shared" ref="AD746:AD809" si="227">IF(U746&lt;0,1,AD745+U746)</f>
        <v>1</v>
      </c>
      <c r="AE746" s="11">
        <f t="shared" si="222"/>
        <v>1</v>
      </c>
      <c r="AF746" s="11">
        <f t="shared" si="223"/>
        <v>1</v>
      </c>
      <c r="AG746" s="11">
        <f t="shared" si="216"/>
        <v>1</v>
      </c>
      <c r="AH746" s="11">
        <f t="shared" si="217"/>
        <v>1</v>
      </c>
      <c r="AI746" s="6">
        <f t="shared" si="218"/>
        <v>0</v>
      </c>
      <c r="AJ746" s="6">
        <f t="shared" si="224"/>
        <v>10000</v>
      </c>
      <c r="AK746" s="6">
        <f t="shared" si="219"/>
        <v>0</v>
      </c>
      <c r="AL746" s="6">
        <f t="shared" si="225"/>
        <v>250</v>
      </c>
      <c r="AM746" s="6">
        <f ca="1">IF($S746&lt;$AM$1-1,AN746,Calcs!$AZ$896)</f>
        <v>671819.4307497323</v>
      </c>
      <c r="AN746" s="6">
        <f t="shared" ca="1" si="212"/>
        <v>671819.4307497323</v>
      </c>
      <c r="AO746" s="6">
        <f ca="1">IF($S746&lt;$AM$1-1,AP746,Calcs!$AO$896)</f>
        <v>8877.7769610010855</v>
      </c>
      <c r="AP746" s="6">
        <f t="shared" ca="1" si="210"/>
        <v>8877.7769610010855</v>
      </c>
      <c r="AQ746" s="30">
        <f t="shared" si="220"/>
        <v>44542</v>
      </c>
      <c r="AR746" s="30">
        <f t="shared" si="208"/>
        <v>44542</v>
      </c>
      <c r="AS746" s="30">
        <f t="shared" ca="1" si="207"/>
        <v>44549</v>
      </c>
      <c r="AT746" s="30">
        <f t="shared" ca="1" si="211"/>
        <v>44549</v>
      </c>
    </row>
    <row r="747" spans="1:46">
      <c r="A747">
        <f>Calcs!A797</f>
        <v>774</v>
      </c>
      <c r="B747" s="30">
        <f>Calcs!B797</f>
        <v>44543</v>
      </c>
      <c r="C747" s="6">
        <f>MAX(1,Calcs!AM797)</f>
        <v>3903.8598940798847</v>
      </c>
      <c r="D747" s="6">
        <f>MAX(1,Calcs!BA797)</f>
        <v>283.12277582380921</v>
      </c>
      <c r="E747" s="6">
        <f>MAX(1,Calcs!BB797)</f>
        <v>2132128.8103496358</v>
      </c>
      <c r="F747" s="6">
        <f>MAX(1,Calcs!AZ797)</f>
        <v>962238.39334681944</v>
      </c>
      <c r="G747" s="6">
        <f t="shared" si="214"/>
        <v>962238.39334681944</v>
      </c>
      <c r="H747" s="6">
        <f>MAX(1,Calcs!AP797)</f>
        <v>2.810985693628806</v>
      </c>
      <c r="I747" s="6">
        <f>MAX(1,Calcs!AO797)</f>
        <v>10700.070394556931</v>
      </c>
      <c r="J747" s="6">
        <f t="shared" si="215"/>
        <v>10700.070394556931</v>
      </c>
      <c r="K747" s="6">
        <f>MAX(1,Calcs!BE797)</f>
        <v>5186232.629629625</v>
      </c>
      <c r="L747" s="6">
        <f>MAX(1,Calcs!BF797)</f>
        <v>3909735.7388087455</v>
      </c>
      <c r="M747" s="33">
        <f>Calcs!G797</f>
        <v>3.2</v>
      </c>
      <c r="N747" s="180">
        <f>Calcs!BI797</f>
        <v>0.19469582798754789</v>
      </c>
      <c r="O747" s="33">
        <f t="shared" si="221"/>
        <v>0.6230266495601533</v>
      </c>
      <c r="P747" s="33"/>
      <c r="Q747" s="33"/>
      <c r="R747" s="33"/>
      <c r="S747" s="30">
        <f t="shared" si="209"/>
        <v>44543</v>
      </c>
      <c r="T747" s="215">
        <v>-1</v>
      </c>
      <c r="U747" s="215">
        <v>-1</v>
      </c>
      <c r="V747" s="97"/>
      <c r="W747" s="97"/>
      <c r="X747" s="6">
        <f t="shared" si="213"/>
        <v>0</v>
      </c>
      <c r="Y747" s="6"/>
      <c r="Z747" s="11">
        <f t="shared" si="226"/>
        <v>1</v>
      </c>
      <c r="AA747" s="11"/>
      <c r="AB747" s="11"/>
      <c r="AC747" s="11"/>
      <c r="AD747" s="11">
        <f t="shared" si="227"/>
        <v>1</v>
      </c>
      <c r="AE747" s="11">
        <f t="shared" si="222"/>
        <v>1</v>
      </c>
      <c r="AF747" s="11">
        <f t="shared" si="223"/>
        <v>1</v>
      </c>
      <c r="AG747" s="11">
        <f t="shared" si="216"/>
        <v>1</v>
      </c>
      <c r="AH747" s="11">
        <f t="shared" si="217"/>
        <v>1</v>
      </c>
      <c r="AI747" s="6">
        <f t="shared" si="218"/>
        <v>0</v>
      </c>
      <c r="AJ747" s="6">
        <f t="shared" si="224"/>
        <v>10000</v>
      </c>
      <c r="AK747" s="6">
        <f t="shared" si="219"/>
        <v>0</v>
      </c>
      <c r="AL747" s="6">
        <f t="shared" si="225"/>
        <v>250</v>
      </c>
      <c r="AM747" s="6">
        <f ca="1">IF($S747&lt;$AM$1-1,AN747,Calcs!$AZ$896)</f>
        <v>671819.4307497323</v>
      </c>
      <c r="AN747" s="6">
        <f t="shared" ca="1" si="212"/>
        <v>671819.4307497323</v>
      </c>
      <c r="AO747" s="6">
        <f ca="1">IF($S747&lt;$AM$1-1,AP747,Calcs!$AO$896)</f>
        <v>8877.7769610010855</v>
      </c>
      <c r="AP747" s="6">
        <f t="shared" ca="1" si="210"/>
        <v>8877.7769610010855</v>
      </c>
      <c r="AQ747" s="30">
        <f t="shared" si="220"/>
        <v>44543</v>
      </c>
      <c r="AR747" s="30">
        <f t="shared" si="208"/>
        <v>44543</v>
      </c>
      <c r="AS747" s="30">
        <f t="shared" ca="1" si="207"/>
        <v>44549</v>
      </c>
      <c r="AT747" s="30">
        <f t="shared" ca="1" si="211"/>
        <v>44549</v>
      </c>
    </row>
    <row r="748" spans="1:46">
      <c r="A748">
        <f>Calcs!A798</f>
        <v>775</v>
      </c>
      <c r="B748" s="30">
        <f>Calcs!B798</f>
        <v>44544</v>
      </c>
      <c r="C748" s="6">
        <f>MAX(1,Calcs!AM798)</f>
        <v>3654.5559892144565</v>
      </c>
      <c r="D748" s="6">
        <f>MAX(1,Calcs!BA798)</f>
        <v>265.32433131912592</v>
      </c>
      <c r="E748" s="6">
        <f>MAX(1,Calcs!BB798)</f>
        <v>2132498.2936300985</v>
      </c>
      <c r="F748" s="6">
        <f>MAX(1,Calcs!AZ798)</f>
        <v>962454.49836482329</v>
      </c>
      <c r="G748" s="6">
        <f t="shared" si="214"/>
        <v>962454.49836482329</v>
      </c>
      <c r="H748" s="6">
        <f>MAX(1,Calcs!AP798)</f>
        <v>2.6362359598614211</v>
      </c>
      <c r="I748" s="6">
        <f>MAX(1,Calcs!AO798)</f>
        <v>10702.22276139924</v>
      </c>
      <c r="J748" s="6">
        <f t="shared" si="215"/>
        <v>10702.22276139924</v>
      </c>
      <c r="K748" s="6">
        <f>MAX(1,Calcs!BE798)</f>
        <v>5194102.9999999953</v>
      </c>
      <c r="L748" s="6">
        <f>MAX(1,Calcs!BF798)</f>
        <v>3913448.3097693119</v>
      </c>
      <c r="M748" s="33">
        <f>Calcs!G798</f>
        <v>3.2</v>
      </c>
      <c r="N748" s="180">
        <f>Calcs!BI798</f>
        <v>0.19415083227425287</v>
      </c>
      <c r="O748" s="33">
        <f t="shared" si="221"/>
        <v>0.62128266327760917</v>
      </c>
      <c r="P748" s="33"/>
      <c r="Q748" s="33"/>
      <c r="R748" s="33"/>
      <c r="S748" s="30">
        <f t="shared" si="209"/>
        <v>44544</v>
      </c>
      <c r="T748" s="215">
        <v>-1</v>
      </c>
      <c r="U748" s="215">
        <v>-1</v>
      </c>
      <c r="V748" s="97"/>
      <c r="W748" s="97"/>
      <c r="X748" s="6">
        <f t="shared" si="213"/>
        <v>0</v>
      </c>
      <c r="Y748" s="6"/>
      <c r="Z748" s="11">
        <f t="shared" si="226"/>
        <v>1</v>
      </c>
      <c r="AA748" s="11"/>
      <c r="AB748" s="11"/>
      <c r="AC748" s="11"/>
      <c r="AD748" s="11">
        <f t="shared" si="227"/>
        <v>1</v>
      </c>
      <c r="AE748" s="11">
        <f t="shared" si="222"/>
        <v>1</v>
      </c>
      <c r="AF748" s="11">
        <f t="shared" si="223"/>
        <v>1</v>
      </c>
      <c r="AG748" s="11">
        <f t="shared" si="216"/>
        <v>1</v>
      </c>
      <c r="AH748" s="11">
        <f t="shared" si="217"/>
        <v>1</v>
      </c>
      <c r="AI748" s="6">
        <f t="shared" si="218"/>
        <v>0</v>
      </c>
      <c r="AJ748" s="6">
        <f t="shared" si="224"/>
        <v>10000</v>
      </c>
      <c r="AK748" s="6">
        <f t="shared" si="219"/>
        <v>0</v>
      </c>
      <c r="AL748" s="6">
        <f t="shared" si="225"/>
        <v>250</v>
      </c>
      <c r="AM748" s="6">
        <f ca="1">IF($S748&lt;$AM$1-1,AN748,Calcs!$AZ$896)</f>
        <v>671819.4307497323</v>
      </c>
      <c r="AN748" s="6">
        <f t="shared" ca="1" si="212"/>
        <v>671819.4307497323</v>
      </c>
      <c r="AO748" s="6">
        <f ca="1">IF($S748&lt;$AM$1-1,AP748,Calcs!$AO$896)</f>
        <v>8877.7769610010855</v>
      </c>
      <c r="AP748" s="6">
        <f t="shared" ca="1" si="210"/>
        <v>8877.7769610010855</v>
      </c>
      <c r="AQ748" s="30">
        <f t="shared" si="220"/>
        <v>44544</v>
      </c>
      <c r="AR748" s="30">
        <f t="shared" si="208"/>
        <v>44544</v>
      </c>
      <c r="AS748" s="30">
        <f t="shared" ca="1" si="207"/>
        <v>44549</v>
      </c>
      <c r="AT748" s="30">
        <f t="shared" ca="1" si="211"/>
        <v>44549</v>
      </c>
    </row>
    <row r="749" spans="1:46">
      <c r="A749">
        <f>Calcs!A799</f>
        <v>776</v>
      </c>
      <c r="B749" s="30">
        <f>Calcs!B799</f>
        <v>44545</v>
      </c>
      <c r="C749" s="6">
        <f>MAX(1,Calcs!AM799)</f>
        <v>3419.8308021219332</v>
      </c>
      <c r="D749" s="6">
        <f>MAX(1,Calcs!BA799)</f>
        <v>248.54543347558607</v>
      </c>
      <c r="E749" s="6">
        <f>MAX(1,Calcs!BB799)</f>
        <v>2132843.4068591311</v>
      </c>
      <c r="F749" s="6">
        <f>MAX(1,Calcs!AZ799)</f>
        <v>962656.67555119179</v>
      </c>
      <c r="G749" s="6">
        <f t="shared" si="214"/>
        <v>962656.67555119179</v>
      </c>
      <c r="H749" s="6">
        <f>MAX(1,Calcs!AP799)</f>
        <v>2.4713495145102309</v>
      </c>
      <c r="I749" s="6">
        <f>MAX(1,Calcs!AO799)</f>
        <v>10704.237871956713</v>
      </c>
      <c r="J749" s="6">
        <f t="shared" si="215"/>
        <v>10704.237871956713</v>
      </c>
      <c r="K749" s="6">
        <f>MAX(1,Calcs!BE799)</f>
        <v>5201973.3703703657</v>
      </c>
      <c r="L749" s="6">
        <f>MAX(1,Calcs!BF799)</f>
        <v>3917157.8062631311</v>
      </c>
      <c r="M749" s="33">
        <f>Calcs!G799</f>
        <v>3.2</v>
      </c>
      <c r="N749" s="180">
        <f>Calcs!BI799</f>
        <v>0.19360949719866921</v>
      </c>
      <c r="O749" s="33">
        <f t="shared" si="221"/>
        <v>0.6195503910357415</v>
      </c>
      <c r="P749" s="33"/>
      <c r="Q749" s="33"/>
      <c r="R749" s="33"/>
      <c r="S749" s="30">
        <f t="shared" si="209"/>
        <v>44545</v>
      </c>
      <c r="T749" s="215">
        <v>-1</v>
      </c>
      <c r="U749" s="215">
        <v>-1</v>
      </c>
      <c r="V749" s="97"/>
      <c r="W749" s="97"/>
      <c r="X749" s="6">
        <f t="shared" si="213"/>
        <v>0</v>
      </c>
      <c r="Y749" s="6"/>
      <c r="Z749" s="11">
        <f t="shared" si="226"/>
        <v>1</v>
      </c>
      <c r="AA749" s="11"/>
      <c r="AB749" s="11"/>
      <c r="AC749" s="11"/>
      <c r="AD749" s="11">
        <f t="shared" si="227"/>
        <v>1</v>
      </c>
      <c r="AE749" s="11">
        <f t="shared" si="222"/>
        <v>1</v>
      </c>
      <c r="AF749" s="11">
        <f t="shared" si="223"/>
        <v>1</v>
      </c>
      <c r="AG749" s="11">
        <f t="shared" si="216"/>
        <v>1</v>
      </c>
      <c r="AH749" s="11">
        <f t="shared" si="217"/>
        <v>1</v>
      </c>
      <c r="AI749" s="6">
        <f t="shared" si="218"/>
        <v>0</v>
      </c>
      <c r="AJ749" s="6">
        <f t="shared" si="224"/>
        <v>10000</v>
      </c>
      <c r="AK749" s="6">
        <f t="shared" si="219"/>
        <v>0</v>
      </c>
      <c r="AL749" s="6">
        <f t="shared" si="225"/>
        <v>250</v>
      </c>
      <c r="AM749" s="6">
        <f ca="1">IF($S749&lt;$AM$1-1,AN749,Calcs!$AZ$896)</f>
        <v>671819.4307497323</v>
      </c>
      <c r="AN749" s="6">
        <f t="shared" ca="1" si="212"/>
        <v>671819.4307497323</v>
      </c>
      <c r="AO749" s="6">
        <f ca="1">IF($S749&lt;$AM$1-1,AP749,Calcs!$AO$896)</f>
        <v>8877.7769610010855</v>
      </c>
      <c r="AP749" s="6">
        <f t="shared" ca="1" si="210"/>
        <v>8877.7769610010855</v>
      </c>
      <c r="AQ749" s="30">
        <f t="shared" si="220"/>
        <v>44545</v>
      </c>
      <c r="AR749" s="30">
        <f t="shared" si="208"/>
        <v>44545</v>
      </c>
      <c r="AS749" s="30">
        <f t="shared" ca="1" si="207"/>
        <v>44549</v>
      </c>
      <c r="AT749" s="30">
        <f t="shared" ca="1" si="211"/>
        <v>44549</v>
      </c>
    </row>
    <row r="750" spans="1:46">
      <c r="A750">
        <f>Calcs!A800</f>
        <v>777</v>
      </c>
      <c r="B750" s="30">
        <f>Calcs!B800</f>
        <v>44546</v>
      </c>
      <c r="C750" s="6">
        <f>MAX(1,Calcs!AM800)</f>
        <v>3198.9325924112209</v>
      </c>
      <c r="D750" s="6">
        <f>MAX(1,Calcs!BA800)</f>
        <v>232.73516086997864</v>
      </c>
      <c r="E750" s="6">
        <f>MAX(1,Calcs!BB800)</f>
        <v>2133165.6334922975</v>
      </c>
      <c r="F750" s="6">
        <f>MAX(1,Calcs!AZ800)</f>
        <v>962845.74865871447</v>
      </c>
      <c r="G750" s="6">
        <f t="shared" si="214"/>
        <v>962845.74865871447</v>
      </c>
      <c r="H750" s="6">
        <f>MAX(1,Calcs!AP800)</f>
        <v>2.3158451912838376</v>
      </c>
      <c r="I750" s="6">
        <f>MAX(1,Calcs!AO800)</f>
        <v>10706.123735232448</v>
      </c>
      <c r="J750" s="6">
        <f t="shared" si="215"/>
        <v>10706.123735232448</v>
      </c>
      <c r="K750" s="6">
        <f>MAX(1,Calcs!BE800)</f>
        <v>5209843.740740736</v>
      </c>
      <c r="L750" s="6">
        <f>MAX(1,Calcs!BF800)</f>
        <v>3920864.3792862175</v>
      </c>
      <c r="M750" s="33">
        <f>Calcs!G800</f>
        <v>3.2</v>
      </c>
      <c r="N750" s="180">
        <f>Calcs!BI800</f>
        <v>0.19307160476157592</v>
      </c>
      <c r="O750" s="33">
        <f t="shared" si="221"/>
        <v>0.61782913523704297</v>
      </c>
      <c r="P750" s="33"/>
      <c r="Q750" s="33"/>
      <c r="R750" s="33"/>
      <c r="S750" s="30">
        <f t="shared" si="209"/>
        <v>44546</v>
      </c>
      <c r="T750" s="215">
        <v>-1</v>
      </c>
      <c r="U750" s="215">
        <v>-1</v>
      </c>
      <c r="V750" s="97"/>
      <c r="W750" s="97"/>
      <c r="X750" s="6">
        <f t="shared" si="213"/>
        <v>0</v>
      </c>
      <c r="Y750" s="6"/>
      <c r="Z750" s="11">
        <f t="shared" si="226"/>
        <v>1</v>
      </c>
      <c r="AA750" s="11"/>
      <c r="AB750" s="11"/>
      <c r="AC750" s="11"/>
      <c r="AD750" s="11">
        <f t="shared" si="227"/>
        <v>1</v>
      </c>
      <c r="AE750" s="11">
        <f t="shared" si="222"/>
        <v>1</v>
      </c>
      <c r="AF750" s="11">
        <f t="shared" si="223"/>
        <v>1</v>
      </c>
      <c r="AG750" s="11">
        <f t="shared" si="216"/>
        <v>1</v>
      </c>
      <c r="AH750" s="11">
        <f t="shared" si="217"/>
        <v>1</v>
      </c>
      <c r="AI750" s="6">
        <f t="shared" si="218"/>
        <v>0</v>
      </c>
      <c r="AJ750" s="6">
        <f t="shared" si="224"/>
        <v>10000</v>
      </c>
      <c r="AK750" s="6">
        <f t="shared" si="219"/>
        <v>0</v>
      </c>
      <c r="AL750" s="6">
        <f t="shared" si="225"/>
        <v>250</v>
      </c>
      <c r="AM750" s="6">
        <f ca="1">IF($S750&lt;$AM$1-1,AN750,Calcs!$AZ$896)</f>
        <v>671819.4307497323</v>
      </c>
      <c r="AN750" s="6">
        <f t="shared" ca="1" si="212"/>
        <v>671819.4307497323</v>
      </c>
      <c r="AO750" s="6">
        <f ca="1">IF($S750&lt;$AM$1-1,AP750,Calcs!$AO$896)</f>
        <v>8877.7769610010855</v>
      </c>
      <c r="AP750" s="6">
        <f t="shared" ca="1" si="210"/>
        <v>8877.7769610010855</v>
      </c>
      <c r="AQ750" s="30">
        <f t="shared" si="220"/>
        <v>44546</v>
      </c>
      <c r="AR750" s="30">
        <f t="shared" si="208"/>
        <v>44546</v>
      </c>
      <c r="AS750" s="30">
        <f t="shared" ca="1" si="207"/>
        <v>44549</v>
      </c>
      <c r="AT750" s="30">
        <f t="shared" ca="1" si="211"/>
        <v>44549</v>
      </c>
    </row>
    <row r="751" spans="1:46">
      <c r="A751">
        <f>Calcs!A801</f>
        <v>778</v>
      </c>
      <c r="B751" s="30">
        <f>Calcs!B801</f>
        <v>44547</v>
      </c>
      <c r="C751" s="6">
        <f>MAX(1,Calcs!AM801)</f>
        <v>2991.140588489036</v>
      </c>
      <c r="D751" s="6">
        <f>MAX(1,Calcs!BA801)</f>
        <v>217.84454945017518</v>
      </c>
      <c r="E751" s="6">
        <f>MAX(1,Calcs!BB801)</f>
        <v>2133466.3759692446</v>
      </c>
      <c r="F751" s="6">
        <f>MAX(1,Calcs!AZ801)</f>
        <v>963022.49825996812</v>
      </c>
      <c r="G751" s="6">
        <f t="shared" si="214"/>
        <v>963022.49825996812</v>
      </c>
      <c r="H751" s="6">
        <f>MAX(1,Calcs!AP801)</f>
        <v>2.1692593266730649</v>
      </c>
      <c r="I751" s="6">
        <f>MAX(1,Calcs!AO801)</f>
        <v>10707.887948747075</v>
      </c>
      <c r="J751" s="6">
        <f t="shared" si="215"/>
        <v>10707.887948747075</v>
      </c>
      <c r="K751" s="6">
        <f>MAX(1,Calcs!BE801)</f>
        <v>5217714.1111111064</v>
      </c>
      <c r="L751" s="6">
        <f>MAX(1,Calcs!BF801)</f>
        <v>3924568.1737704999</v>
      </c>
      <c r="M751" s="33">
        <f>Calcs!G801</f>
        <v>3.2</v>
      </c>
      <c r="N751" s="180">
        <f>Calcs!BI801</f>
        <v>0.19253694857754855</v>
      </c>
      <c r="O751" s="33">
        <f t="shared" si="221"/>
        <v>0.61611823544815536</v>
      </c>
      <c r="P751" s="33"/>
      <c r="Q751" s="33"/>
      <c r="R751" s="33"/>
      <c r="S751" s="30">
        <f t="shared" si="209"/>
        <v>44547</v>
      </c>
      <c r="T751" s="215">
        <v>-1</v>
      </c>
      <c r="U751" s="215">
        <v>-1</v>
      </c>
      <c r="V751" s="97"/>
      <c r="W751" s="97"/>
      <c r="X751" s="6">
        <f t="shared" si="213"/>
        <v>0</v>
      </c>
      <c r="Y751" s="6"/>
      <c r="Z751" s="11">
        <f t="shared" si="226"/>
        <v>1</v>
      </c>
      <c r="AA751" s="11"/>
      <c r="AB751" s="11"/>
      <c r="AC751" s="11"/>
      <c r="AD751" s="11">
        <f t="shared" si="227"/>
        <v>1</v>
      </c>
      <c r="AE751" s="11">
        <f t="shared" si="222"/>
        <v>1</v>
      </c>
      <c r="AF751" s="11">
        <f t="shared" si="223"/>
        <v>1</v>
      </c>
      <c r="AG751" s="11">
        <f t="shared" si="216"/>
        <v>1</v>
      </c>
      <c r="AH751" s="11">
        <f t="shared" si="217"/>
        <v>1</v>
      </c>
      <c r="AI751" s="6">
        <f t="shared" si="218"/>
        <v>0</v>
      </c>
      <c r="AJ751" s="6">
        <f t="shared" si="224"/>
        <v>10000</v>
      </c>
      <c r="AK751" s="6">
        <f t="shared" si="219"/>
        <v>0</v>
      </c>
      <c r="AL751" s="6">
        <f t="shared" si="225"/>
        <v>250</v>
      </c>
      <c r="AM751" s="6">
        <f ca="1">IF($S751&lt;$AM$1-1,AN751,Calcs!$AZ$896)</f>
        <v>671819.4307497323</v>
      </c>
      <c r="AN751" s="6">
        <f t="shared" ca="1" si="212"/>
        <v>671819.4307497323</v>
      </c>
      <c r="AO751" s="6">
        <f ca="1">IF($S751&lt;$AM$1-1,AP751,Calcs!$AO$896)</f>
        <v>8877.7769610010855</v>
      </c>
      <c r="AP751" s="6">
        <f t="shared" ca="1" si="210"/>
        <v>8877.7769610010855</v>
      </c>
      <c r="AQ751" s="30">
        <f t="shared" si="220"/>
        <v>44547</v>
      </c>
      <c r="AR751" s="30">
        <f t="shared" si="208"/>
        <v>44547</v>
      </c>
      <c r="AS751" s="30">
        <f t="shared" ca="1" si="207"/>
        <v>44549</v>
      </c>
      <c r="AT751" s="30">
        <f t="shared" ca="1" si="211"/>
        <v>44549</v>
      </c>
    </row>
    <row r="752" spans="1:46">
      <c r="A752">
        <f>Calcs!A802</f>
        <v>779</v>
      </c>
      <c r="B752" s="30">
        <f>Calcs!B802</f>
        <v>44548</v>
      </c>
      <c r="C752" s="6">
        <f>MAX(1,Calcs!AM802)</f>
        <v>2795.7643701013358</v>
      </c>
      <c r="D752" s="6">
        <f>MAX(1,Calcs!BA802)</f>
        <v>203.82656823253325</v>
      </c>
      <c r="E752" s="6">
        <f>MAX(1,Calcs!BB802)</f>
        <v>2133746.9594339235</v>
      </c>
      <c r="F752" s="6">
        <f>MAX(1,Calcs!AZ802)</f>
        <v>963187.6635847498</v>
      </c>
      <c r="G752" s="6">
        <f t="shared" si="214"/>
        <v>963187.6635847498</v>
      </c>
      <c r="H752" s="6">
        <f>MAX(1,Calcs!AP802)</f>
        <v>2.0311456521701206</v>
      </c>
      <c r="I752" s="6">
        <f>MAX(1,Calcs!AO802)</f>
        <v>10709.537715352872</v>
      </c>
      <c r="J752" s="6">
        <f t="shared" si="215"/>
        <v>10709.537715352872</v>
      </c>
      <c r="K752" s="6">
        <f>MAX(1,Calcs!BE802)</f>
        <v>5225584.4814814767</v>
      </c>
      <c r="L752" s="6">
        <f>MAX(1,Calcs!BF802)</f>
        <v>3928269.3287269678</v>
      </c>
      <c r="M752" s="33">
        <f>Calcs!G802</f>
        <v>3.2</v>
      </c>
      <c r="N752" s="180">
        <f>Calcs!BI802</f>
        <v>0.19200533335976941</v>
      </c>
      <c r="O752" s="33">
        <f t="shared" si="221"/>
        <v>0.61441706675126218</v>
      </c>
      <c r="P752" s="33"/>
      <c r="Q752" s="33"/>
      <c r="R752" s="33"/>
      <c r="S752" s="30">
        <f t="shared" si="209"/>
        <v>44548</v>
      </c>
      <c r="T752" s="215">
        <v>-1</v>
      </c>
      <c r="U752" s="215">
        <v>-1</v>
      </c>
      <c r="V752" s="97"/>
      <c r="W752" s="97"/>
      <c r="X752" s="6">
        <f t="shared" si="213"/>
        <v>0</v>
      </c>
      <c r="Y752" s="6"/>
      <c r="Z752" s="11">
        <f t="shared" si="226"/>
        <v>1</v>
      </c>
      <c r="AA752" s="11"/>
      <c r="AB752" s="11"/>
      <c r="AC752" s="11"/>
      <c r="AD752" s="11">
        <f t="shared" si="227"/>
        <v>1</v>
      </c>
      <c r="AE752" s="11">
        <f t="shared" si="222"/>
        <v>1</v>
      </c>
      <c r="AF752" s="11">
        <f t="shared" si="223"/>
        <v>1</v>
      </c>
      <c r="AG752" s="11">
        <f t="shared" si="216"/>
        <v>1</v>
      </c>
      <c r="AH752" s="11">
        <f t="shared" si="217"/>
        <v>1</v>
      </c>
      <c r="AI752" s="6">
        <f t="shared" si="218"/>
        <v>0</v>
      </c>
      <c r="AJ752" s="6">
        <f t="shared" si="224"/>
        <v>10000</v>
      </c>
      <c r="AK752" s="6">
        <f t="shared" si="219"/>
        <v>0</v>
      </c>
      <c r="AL752" s="6">
        <f t="shared" si="225"/>
        <v>250</v>
      </c>
      <c r="AM752" s="6">
        <f ca="1">IF($S752&lt;$AM$1-1,AN752,Calcs!$AZ$896)</f>
        <v>671819.4307497323</v>
      </c>
      <c r="AN752" s="6">
        <f t="shared" ca="1" si="212"/>
        <v>671819.4307497323</v>
      </c>
      <c r="AO752" s="6">
        <f ca="1">IF($S752&lt;$AM$1-1,AP752,Calcs!$AO$896)</f>
        <v>8877.7769610010855</v>
      </c>
      <c r="AP752" s="6">
        <f t="shared" ca="1" si="210"/>
        <v>8877.7769610010855</v>
      </c>
      <c r="AQ752" s="30">
        <f t="shared" si="220"/>
        <v>44548</v>
      </c>
      <c r="AR752" s="30">
        <f t="shared" si="208"/>
        <v>44548</v>
      </c>
      <c r="AS752" s="30">
        <f t="shared" ca="1" si="207"/>
        <v>44549</v>
      </c>
      <c r="AT752" s="30">
        <f t="shared" ca="1" si="211"/>
        <v>44549</v>
      </c>
    </row>
    <row r="753" spans="1:46">
      <c r="A753">
        <f>Calcs!A803</f>
        <v>780</v>
      </c>
      <c r="B753" s="30">
        <f>Calcs!B803</f>
        <v>44549</v>
      </c>
      <c r="C753" s="6">
        <f>MAX(1,Calcs!AM803)</f>
        <v>2612.1431949685516</v>
      </c>
      <c r="D753" s="6">
        <f>MAX(1,Calcs!BA803)</f>
        <v>190.63608965468924</v>
      </c>
      <c r="E753" s="6">
        <f>MAX(1,Calcs!BB803)</f>
        <v>2134008.635340896</v>
      </c>
      <c r="F753" s="6">
        <f>MAX(1,Calcs!AZ803)</f>
        <v>963341.94431493373</v>
      </c>
      <c r="G753" s="6">
        <f t="shared" si="214"/>
        <v>963341.94431493373</v>
      </c>
      <c r="H753" s="6">
        <f>MAX(1,Calcs!AP803)</f>
        <v>1.9010751256121563</v>
      </c>
      <c r="I753" s="6">
        <f>MAX(1,Calcs!AO803)</f>
        <v>10711.079859728592</v>
      </c>
      <c r="J753" s="6">
        <f t="shared" si="215"/>
        <v>10711.079859728592</v>
      </c>
      <c r="K753" s="6">
        <f>MAX(1,Calcs!BE803)</f>
        <v>5233454.851851847</v>
      </c>
      <c r="L753" s="6">
        <f>MAX(1,Calcs!BF803)</f>
        <v>3931967.9773936109</v>
      </c>
      <c r="M753" s="33">
        <f>Calcs!G803</f>
        <v>3.2</v>
      </c>
      <c r="N753" s="180">
        <f>Calcs!BI803</f>
        <v>0.19147657441938171</v>
      </c>
      <c r="O753" s="33">
        <f t="shared" si="221"/>
        <v>0.61272503814202151</v>
      </c>
      <c r="P753" s="33"/>
      <c r="Q753" s="33"/>
      <c r="R753" s="33"/>
      <c r="S753" s="30">
        <f t="shared" si="209"/>
        <v>44549</v>
      </c>
      <c r="T753" s="215">
        <v>-1</v>
      </c>
      <c r="U753" s="215">
        <v>-1</v>
      </c>
      <c r="V753" s="97"/>
      <c r="W753" s="97"/>
      <c r="X753" s="6">
        <f t="shared" si="213"/>
        <v>0</v>
      </c>
      <c r="Y753" s="6"/>
      <c r="Z753" s="11">
        <f t="shared" si="226"/>
        <v>1</v>
      </c>
      <c r="AA753" s="11"/>
      <c r="AB753" s="11"/>
      <c r="AC753" s="11"/>
      <c r="AD753" s="11">
        <f t="shared" si="227"/>
        <v>1</v>
      </c>
      <c r="AE753" s="11">
        <f t="shared" si="222"/>
        <v>1</v>
      </c>
      <c r="AF753" s="11">
        <f t="shared" si="223"/>
        <v>1</v>
      </c>
      <c r="AG753" s="11">
        <f t="shared" si="216"/>
        <v>1</v>
      </c>
      <c r="AH753" s="11">
        <f t="shared" si="217"/>
        <v>1</v>
      </c>
      <c r="AI753" s="6">
        <f t="shared" si="218"/>
        <v>0</v>
      </c>
      <c r="AJ753" s="6">
        <f t="shared" si="224"/>
        <v>10000</v>
      </c>
      <c r="AK753" s="6">
        <f t="shared" si="219"/>
        <v>0</v>
      </c>
      <c r="AL753" s="6">
        <f t="shared" si="225"/>
        <v>250</v>
      </c>
      <c r="AM753" s="6">
        <f ca="1">IF($S753&lt;$AM$1-1,AN753,Calcs!$AZ$896)</f>
        <v>671819.4307497323</v>
      </c>
      <c r="AN753" s="6">
        <f t="shared" ca="1" si="212"/>
        <v>671819.4307497323</v>
      </c>
      <c r="AO753" s="6">
        <f ca="1">IF($S753&lt;$AM$1-1,AP753,Calcs!$AO$896)</f>
        <v>8877.7769610010855</v>
      </c>
      <c r="AP753" s="6">
        <f t="shared" ca="1" si="210"/>
        <v>8877.7769610010855</v>
      </c>
      <c r="AQ753" s="30">
        <f t="shared" si="220"/>
        <v>44549</v>
      </c>
      <c r="AR753" s="30">
        <f t="shared" si="208"/>
        <v>44549</v>
      </c>
      <c r="AS753" s="30">
        <f t="shared" ca="1" si="207"/>
        <v>44549</v>
      </c>
      <c r="AT753" s="30">
        <f t="shared" ca="1" si="211"/>
        <v>44549</v>
      </c>
    </row>
    <row r="754" spans="1:46">
      <c r="A754">
        <f>Calcs!A804</f>
        <v>781</v>
      </c>
      <c r="B754" s="30">
        <f>Calcs!B804</f>
        <v>44550</v>
      </c>
      <c r="C754" s="6">
        <f>MAX(1,Calcs!AM804)</f>
        <v>2439.64527889388</v>
      </c>
      <c r="D754" s="6">
        <f>MAX(1,Calcs!BA804)</f>
        <v>178.2298553301454</v>
      </c>
      <c r="E754" s="6">
        <f>MAX(1,Calcs!BB804)</f>
        <v>2134252.5849458505</v>
      </c>
      <c r="F754" s="6">
        <f>MAX(1,Calcs!AZ804)</f>
        <v>963486.00233413046</v>
      </c>
      <c r="G754" s="6">
        <f t="shared" si="214"/>
        <v>963486.00233413046</v>
      </c>
      <c r="H754" s="6">
        <f>MAX(1,Calcs!AP804)</f>
        <v>1.7786357093523943</v>
      </c>
      <c r="I754" s="6">
        <f>MAX(1,Calcs!AO804)</f>
        <v>10712.520844522398</v>
      </c>
      <c r="J754" s="6">
        <f t="shared" si="215"/>
        <v>10712.520844522398</v>
      </c>
      <c r="K754" s="6">
        <f>MAX(1,Calcs!BE804)</f>
        <v>5241325.2222222174</v>
      </c>
      <c r="L754" s="6">
        <f>MAX(1,Calcs!BF804)</f>
        <v>3935664.2473873044</v>
      </c>
      <c r="M754" s="33">
        <f>Calcs!G804</f>
        <v>3.2</v>
      </c>
      <c r="N754" s="180">
        <f>Calcs!BI804</f>
        <v>0.19095049717975354</v>
      </c>
      <c r="O754" s="33">
        <f t="shared" si="221"/>
        <v>0.61104159097521138</v>
      </c>
      <c r="P754" s="33"/>
      <c r="Q754" s="33"/>
      <c r="R754" s="33"/>
      <c r="S754" s="30">
        <f t="shared" si="209"/>
        <v>44550</v>
      </c>
      <c r="T754" s="215">
        <v>-1</v>
      </c>
      <c r="U754" s="215">
        <v>-1</v>
      </c>
      <c r="V754" s="97"/>
      <c r="W754" s="97"/>
      <c r="X754" s="6">
        <f t="shared" si="213"/>
        <v>0</v>
      </c>
      <c r="Y754" s="6"/>
      <c r="Z754" s="11">
        <f t="shared" si="226"/>
        <v>1</v>
      </c>
      <c r="AA754" s="11"/>
      <c r="AB754" s="11"/>
      <c r="AC754" s="11"/>
      <c r="AD754" s="11">
        <f t="shared" si="227"/>
        <v>1</v>
      </c>
      <c r="AE754" s="11">
        <f t="shared" si="222"/>
        <v>1</v>
      </c>
      <c r="AF754" s="11">
        <f t="shared" si="223"/>
        <v>1</v>
      </c>
      <c r="AG754" s="11">
        <f t="shared" si="216"/>
        <v>1</v>
      </c>
      <c r="AH754" s="11">
        <f t="shared" si="217"/>
        <v>1</v>
      </c>
      <c r="AI754" s="6">
        <f t="shared" si="218"/>
        <v>0</v>
      </c>
      <c r="AJ754" s="6">
        <f t="shared" si="224"/>
        <v>10000</v>
      </c>
      <c r="AK754" s="6">
        <f t="shared" si="219"/>
        <v>0</v>
      </c>
      <c r="AL754" s="6">
        <f t="shared" si="225"/>
        <v>250</v>
      </c>
      <c r="AM754" s="6">
        <f ca="1">IF($S754&lt;$AM$1-1,AN754,Calcs!$AZ$896)</f>
        <v>671819.4307497323</v>
      </c>
      <c r="AN754" s="6">
        <f t="shared" ca="1" si="212"/>
        <v>671819.4307497323</v>
      </c>
      <c r="AO754" s="6">
        <f ca="1">IF($S754&lt;$AM$1-1,AP754,Calcs!$AO$896)</f>
        <v>8877.7769610010855</v>
      </c>
      <c r="AP754" s="6">
        <f t="shared" ca="1" si="210"/>
        <v>8877.7769610010855</v>
      </c>
      <c r="AQ754" s="30">
        <f t="shared" si="220"/>
        <v>44550</v>
      </c>
      <c r="AR754" s="30">
        <f t="shared" si="208"/>
        <v>44550</v>
      </c>
      <c r="AS754" s="30">
        <f t="shared" ca="1" si="207"/>
        <v>44549</v>
      </c>
      <c r="AT754" s="30">
        <f t="shared" ca="1" si="211"/>
        <v>44549</v>
      </c>
    </row>
    <row r="755" spans="1:46">
      <c r="A755">
        <f>Calcs!A805</f>
        <v>782</v>
      </c>
      <c r="B755" s="30">
        <f>Calcs!B805</f>
        <v>44551</v>
      </c>
      <c r="C755" s="6">
        <f>MAX(1,Calcs!AM805)</f>
        <v>2277.6670378570311</v>
      </c>
      <c r="D755" s="6">
        <f>MAX(1,Calcs!BA805)</f>
        <v>166.56643788651232</v>
      </c>
      <c r="E755" s="6">
        <f>MAX(1,Calcs!BB805)</f>
        <v>2134479.9226791556</v>
      </c>
      <c r="F755" s="6">
        <f>MAX(1,Calcs!AZ805)</f>
        <v>963620.46343002887</v>
      </c>
      <c r="G755" s="6">
        <f t="shared" si="214"/>
        <v>963620.46343002887</v>
      </c>
      <c r="H755" s="6">
        <f>MAX(1,Calcs!AP805)</f>
        <v>1.663432102340656</v>
      </c>
      <c r="I755" s="6">
        <f>MAX(1,Calcs!AO805)</f>
        <v>10713.866786115625</v>
      </c>
      <c r="J755" s="6">
        <f t="shared" si="215"/>
        <v>10713.866786115625</v>
      </c>
      <c r="K755" s="6">
        <f>MAX(1,Calcs!BE805)</f>
        <v>5249195.5925925877</v>
      </c>
      <c r="L755" s="6">
        <f>MAX(1,Calcs!BF805)</f>
        <v>3939358.2608588436</v>
      </c>
      <c r="M755" s="33">
        <f>Calcs!G805</f>
        <v>3.2</v>
      </c>
      <c r="N755" s="180">
        <f>Calcs!BI805</f>
        <v>0.19042693670591362</v>
      </c>
      <c r="O755" s="33">
        <f t="shared" si="221"/>
        <v>0.60936619745892362</v>
      </c>
      <c r="P755" s="33"/>
      <c r="Q755" s="33"/>
      <c r="R755" s="33"/>
      <c r="S755" s="30">
        <f t="shared" si="209"/>
        <v>44551</v>
      </c>
      <c r="T755" s="215">
        <v>-1</v>
      </c>
      <c r="U755" s="215">
        <v>-1</v>
      </c>
      <c r="V755" s="97"/>
      <c r="W755" s="97"/>
      <c r="X755" s="6">
        <f t="shared" si="213"/>
        <v>0</v>
      </c>
      <c r="Y755" s="6"/>
      <c r="Z755" s="11">
        <f t="shared" si="226"/>
        <v>1</v>
      </c>
      <c r="AA755" s="11"/>
      <c r="AB755" s="11"/>
      <c r="AC755" s="11"/>
      <c r="AD755" s="11">
        <f t="shared" si="227"/>
        <v>1</v>
      </c>
      <c r="AE755" s="11">
        <f t="shared" si="222"/>
        <v>1</v>
      </c>
      <c r="AF755" s="11">
        <f t="shared" si="223"/>
        <v>1</v>
      </c>
      <c r="AG755" s="11">
        <f t="shared" si="216"/>
        <v>1</v>
      </c>
      <c r="AH755" s="11">
        <f t="shared" si="217"/>
        <v>1</v>
      </c>
      <c r="AI755" s="6">
        <f t="shared" si="218"/>
        <v>0</v>
      </c>
      <c r="AJ755" s="6">
        <f t="shared" si="224"/>
        <v>10000</v>
      </c>
      <c r="AK755" s="6">
        <f t="shared" si="219"/>
        <v>0</v>
      </c>
      <c r="AL755" s="6">
        <f t="shared" si="225"/>
        <v>250</v>
      </c>
      <c r="AM755" s="6">
        <f ca="1">IF($S755&lt;$AM$1-1,AN755,Calcs!$AZ$896)</f>
        <v>671819.4307497323</v>
      </c>
      <c r="AN755" s="6">
        <f t="shared" ca="1" si="212"/>
        <v>671819.4307497323</v>
      </c>
      <c r="AO755" s="6">
        <f ca="1">IF($S755&lt;$AM$1-1,AP755,Calcs!$AO$896)</f>
        <v>8877.7769610010855</v>
      </c>
      <c r="AP755" s="6">
        <f t="shared" ca="1" si="210"/>
        <v>8877.7769610010855</v>
      </c>
      <c r="AQ755" s="30">
        <f t="shared" si="220"/>
        <v>44551</v>
      </c>
      <c r="AR755" s="30">
        <f t="shared" si="208"/>
        <v>44551</v>
      </c>
      <c r="AS755" s="30">
        <f t="shared" ca="1" si="207"/>
        <v>44549</v>
      </c>
      <c r="AT755" s="30">
        <f t="shared" ca="1" si="211"/>
        <v>44549</v>
      </c>
    </row>
    <row r="756" spans="1:46">
      <c r="A756">
        <f>Calcs!A806</f>
        <v>783</v>
      </c>
      <c r="B756" s="30">
        <f>Calcs!B806</f>
        <v>44552</v>
      </c>
      <c r="C756" s="6">
        <f>MAX(1,Calcs!AM806)</f>
        <v>2125.6322997941838</v>
      </c>
      <c r="D756" s="6">
        <f>MAX(1,Calcs!BA806)</f>
        <v>155.60619950951408</v>
      </c>
      <c r="E756" s="6">
        <f>MAX(1,Calcs!BB806)</f>
        <v>2134691.6994019439</v>
      </c>
      <c r="F756" s="6">
        <f>MAX(1,Calcs!AZ806)</f>
        <v>963745.91894775839</v>
      </c>
      <c r="G756" s="6">
        <f t="shared" si="214"/>
        <v>963745.91894775839</v>
      </c>
      <c r="H756" s="6">
        <f>MAX(1,Calcs!AP806)</f>
        <v>1.5550854326083936</v>
      </c>
      <c r="I756" s="6">
        <f>MAX(1,Calcs!AO806)</f>
        <v>10715.123469984972</v>
      </c>
      <c r="J756" s="6">
        <f t="shared" si="215"/>
        <v>10715.123469984972</v>
      </c>
      <c r="K756" s="6">
        <f>MAX(1,Calcs!BE806)</f>
        <v>5257065.962962958</v>
      </c>
      <c r="L756" s="6">
        <f>MAX(1,Calcs!BF806)</f>
        <v>3943050.1346503654</v>
      </c>
      <c r="M756" s="33">
        <f>Calcs!G806</f>
        <v>3.2</v>
      </c>
      <c r="N756" s="180">
        <f>Calcs!BI806</f>
        <v>0.18990573724932958</v>
      </c>
      <c r="O756" s="33">
        <f t="shared" si="221"/>
        <v>0.60769835919785464</v>
      </c>
      <c r="P756" s="33"/>
      <c r="Q756" s="33"/>
      <c r="R756" s="33"/>
      <c r="S756" s="30">
        <f t="shared" si="209"/>
        <v>44552</v>
      </c>
      <c r="T756" s="215">
        <v>-1</v>
      </c>
      <c r="U756" s="215">
        <v>-1</v>
      </c>
      <c r="V756" s="97"/>
      <c r="W756" s="97"/>
      <c r="X756" s="6">
        <f t="shared" si="213"/>
        <v>0</v>
      </c>
      <c r="Y756" s="6"/>
      <c r="Z756" s="11">
        <f t="shared" si="226"/>
        <v>1</v>
      </c>
      <c r="AA756" s="11"/>
      <c r="AB756" s="11"/>
      <c r="AC756" s="11"/>
      <c r="AD756" s="11">
        <f t="shared" si="227"/>
        <v>1</v>
      </c>
      <c r="AE756" s="11">
        <f t="shared" si="222"/>
        <v>1</v>
      </c>
      <c r="AF756" s="11">
        <f t="shared" si="223"/>
        <v>1</v>
      </c>
      <c r="AG756" s="11">
        <f t="shared" si="216"/>
        <v>1</v>
      </c>
      <c r="AH756" s="11">
        <f t="shared" si="217"/>
        <v>1</v>
      </c>
      <c r="AI756" s="6">
        <f t="shared" si="218"/>
        <v>0</v>
      </c>
      <c r="AJ756" s="6">
        <f t="shared" si="224"/>
        <v>10000</v>
      </c>
      <c r="AK756" s="6">
        <f t="shared" si="219"/>
        <v>0</v>
      </c>
      <c r="AL756" s="6">
        <f t="shared" si="225"/>
        <v>250</v>
      </c>
      <c r="AM756" s="6">
        <f ca="1">IF($S756&lt;$AM$1-1,AN756,Calcs!$AZ$896)</f>
        <v>671819.4307497323</v>
      </c>
      <c r="AN756" s="6">
        <f t="shared" ca="1" si="212"/>
        <v>671819.4307497323</v>
      </c>
      <c r="AO756" s="6">
        <f ca="1">IF($S756&lt;$AM$1-1,AP756,Calcs!$AO$896)</f>
        <v>8877.7769610010855</v>
      </c>
      <c r="AP756" s="6">
        <f t="shared" ca="1" si="210"/>
        <v>8877.7769610010855</v>
      </c>
      <c r="AQ756" s="30">
        <f t="shared" si="220"/>
        <v>44552</v>
      </c>
      <c r="AR756" s="30">
        <f t="shared" si="208"/>
        <v>44552</v>
      </c>
      <c r="AS756" s="30">
        <f t="shared" ca="1" si="207"/>
        <v>44549</v>
      </c>
      <c r="AT756" s="30">
        <f t="shared" ca="1" si="211"/>
        <v>44549</v>
      </c>
    </row>
    <row r="757" spans="1:46">
      <c r="A757">
        <f>Calcs!A807</f>
        <v>784</v>
      </c>
      <c r="B757" s="30">
        <f>Calcs!B807</f>
        <v>44553</v>
      </c>
      <c r="C757" s="6">
        <f>MAX(1,Calcs!AM807)</f>
        <v>1982.9914930077257</v>
      </c>
      <c r="D757" s="6">
        <f>MAX(1,Calcs!BA807)</f>
        <v>145.31124775768589</v>
      </c>
      <c r="E757" s="6">
        <f>MAX(1,Calcs!BB807)</f>
        <v>2134888.9055447765</v>
      </c>
      <c r="F757" s="6">
        <f>MAX(1,Calcs!AZ807)</f>
        <v>963862.92739301827</v>
      </c>
      <c r="G757" s="6">
        <f t="shared" si="214"/>
        <v>963862.92739301827</v>
      </c>
      <c r="H757" s="6">
        <f>MAX(1,Calcs!AP807)</f>
        <v>1.4532329160883819</v>
      </c>
      <c r="I757" s="6">
        <f>MAX(1,Calcs!AO807)</f>
        <v>10716.296365645067</v>
      </c>
      <c r="J757" s="6">
        <f t="shared" si="215"/>
        <v>10716.296365645067</v>
      </c>
      <c r="K757" s="6">
        <f>MAX(1,Calcs!BE807)</f>
        <v>5264936.3333333284</v>
      </c>
      <c r="L757" s="6">
        <f>MAX(1,Calcs!BF807)</f>
        <v>3946739.9804544579</v>
      </c>
      <c r="M757" s="33">
        <f>Calcs!G807</f>
        <v>3.2</v>
      </c>
      <c r="N757" s="180">
        <f>Calcs!BI807</f>
        <v>0.18938675180811526</v>
      </c>
      <c r="O757" s="33">
        <f t="shared" si="221"/>
        <v>0.60603760578596888</v>
      </c>
      <c r="P757" s="33"/>
      <c r="Q757" s="33"/>
      <c r="R757" s="33"/>
      <c r="S757" s="30">
        <f t="shared" si="209"/>
        <v>44553</v>
      </c>
      <c r="T757" s="215">
        <v>-1</v>
      </c>
      <c r="U757" s="215">
        <v>-1</v>
      </c>
      <c r="V757" s="97"/>
      <c r="W757" s="97"/>
      <c r="X757" s="6">
        <f t="shared" si="213"/>
        <v>0</v>
      </c>
      <c r="Y757" s="6"/>
      <c r="Z757" s="11">
        <f t="shared" si="226"/>
        <v>1</v>
      </c>
      <c r="AA757" s="11"/>
      <c r="AB757" s="11"/>
      <c r="AC757" s="11"/>
      <c r="AD757" s="11">
        <f t="shared" si="227"/>
        <v>1</v>
      </c>
      <c r="AE757" s="11">
        <f t="shared" si="222"/>
        <v>1</v>
      </c>
      <c r="AF757" s="11">
        <f t="shared" si="223"/>
        <v>1</v>
      </c>
      <c r="AG757" s="11">
        <f t="shared" si="216"/>
        <v>1</v>
      </c>
      <c r="AH757" s="11">
        <f t="shared" si="217"/>
        <v>1</v>
      </c>
      <c r="AI757" s="6">
        <f t="shared" si="218"/>
        <v>0</v>
      </c>
      <c r="AJ757" s="6">
        <f t="shared" si="224"/>
        <v>10000</v>
      </c>
      <c r="AK757" s="6">
        <f t="shared" si="219"/>
        <v>0</v>
      </c>
      <c r="AL757" s="6">
        <f t="shared" si="225"/>
        <v>250</v>
      </c>
      <c r="AM757" s="6">
        <f ca="1">IF($S757&lt;$AM$1-1,AN757,Calcs!$AZ$896)</f>
        <v>671819.4307497323</v>
      </c>
      <c r="AN757" s="6">
        <f t="shared" ca="1" si="212"/>
        <v>671819.4307497323</v>
      </c>
      <c r="AO757" s="6">
        <f ca="1">IF($S757&lt;$AM$1-1,AP757,Calcs!$AO$896)</f>
        <v>8877.7769610010855</v>
      </c>
      <c r="AP757" s="6">
        <f t="shared" ca="1" si="210"/>
        <v>8877.7769610010855</v>
      </c>
      <c r="AQ757" s="30">
        <f t="shared" si="220"/>
        <v>44553</v>
      </c>
      <c r="AR757" s="30">
        <f t="shared" si="208"/>
        <v>44552</v>
      </c>
      <c r="AS757" s="30">
        <f t="shared" ca="1" si="207"/>
        <v>44549</v>
      </c>
      <c r="AT757" s="30">
        <f t="shared" ca="1" si="211"/>
        <v>44549</v>
      </c>
    </row>
    <row r="758" spans="1:46">
      <c r="A758">
        <f>Calcs!A808</f>
        <v>785</v>
      </c>
      <c r="B758" s="30">
        <f>Calcs!B808</f>
        <v>44554</v>
      </c>
      <c r="C758" s="6">
        <f>MAX(1,Calcs!AM808)</f>
        <v>1849.2208174444793</v>
      </c>
      <c r="D758" s="6">
        <f>MAX(1,Calcs!BA808)</f>
        <v>135.64538915964243</v>
      </c>
      <c r="E758" s="6">
        <f>MAX(1,Calcs!BB808)</f>
        <v>2135072.4741294496</v>
      </c>
      <c r="F758" s="6">
        <f>MAX(1,Calcs!AZ808)</f>
        <v>963972.01598408562</v>
      </c>
      <c r="G758" s="6">
        <f t="shared" si="214"/>
        <v>963972.01598408562</v>
      </c>
      <c r="H758" s="6">
        <f>MAX(1,Calcs!AP808)</f>
        <v>1.3575274871769321</v>
      </c>
      <c r="I758" s="6">
        <f>MAX(1,Calcs!AO808)</f>
        <v>10717.390641157313</v>
      </c>
      <c r="J758" s="6">
        <f t="shared" si="215"/>
        <v>10717.390641157313</v>
      </c>
      <c r="K758" s="6">
        <f>MAX(1,Calcs!BE808)</f>
        <v>5272806.7037036987</v>
      </c>
      <c r="L758" s="6">
        <f>MAX(1,Calcs!BF808)</f>
        <v>3950427.9049742958</v>
      </c>
      <c r="M758" s="33">
        <f>Calcs!G808</f>
        <v>3.2</v>
      </c>
      <c r="N758" s="180">
        <f>Calcs!BI808</f>
        <v>0.18886984170268162</v>
      </c>
      <c r="O758" s="33">
        <f t="shared" si="221"/>
        <v>0.60438349344858122</v>
      </c>
      <c r="P758" s="33"/>
      <c r="Q758" s="33"/>
      <c r="R758" s="33"/>
      <c r="S758" s="30">
        <f t="shared" si="209"/>
        <v>44554</v>
      </c>
      <c r="T758" s="215">
        <v>-1</v>
      </c>
      <c r="U758" s="215">
        <v>-1</v>
      </c>
      <c r="V758" s="97"/>
      <c r="W758" s="97"/>
      <c r="X758" s="6">
        <f t="shared" si="213"/>
        <v>0</v>
      </c>
      <c r="Y758" s="6"/>
      <c r="Z758" s="11">
        <f t="shared" si="226"/>
        <v>1</v>
      </c>
      <c r="AA758" s="11"/>
      <c r="AB758" s="11"/>
      <c r="AC758" s="11"/>
      <c r="AD758" s="11">
        <f t="shared" si="227"/>
        <v>1</v>
      </c>
      <c r="AE758" s="11">
        <f t="shared" si="222"/>
        <v>1</v>
      </c>
      <c r="AF758" s="11">
        <f t="shared" si="223"/>
        <v>1</v>
      </c>
      <c r="AG758" s="11">
        <f t="shared" si="216"/>
        <v>1</v>
      </c>
      <c r="AH758" s="11">
        <f t="shared" si="217"/>
        <v>1</v>
      </c>
      <c r="AI758" s="6">
        <f t="shared" si="218"/>
        <v>0</v>
      </c>
      <c r="AJ758" s="6">
        <f t="shared" si="224"/>
        <v>10000</v>
      </c>
      <c r="AK758" s="6">
        <f t="shared" si="219"/>
        <v>0</v>
      </c>
      <c r="AL758" s="6">
        <f t="shared" si="225"/>
        <v>250</v>
      </c>
      <c r="AM758" s="6">
        <f ca="1">IF($S758&lt;$AM$1-1,AN758,Calcs!$AZ$896)</f>
        <v>671819.4307497323</v>
      </c>
      <c r="AN758" s="6">
        <f t="shared" ca="1" si="212"/>
        <v>671819.4307497323</v>
      </c>
      <c r="AO758" s="6">
        <f ca="1">IF($S758&lt;$AM$1-1,AP758,Calcs!$AO$896)</f>
        <v>8877.7769610010855</v>
      </c>
      <c r="AP758" s="6">
        <f t="shared" ca="1" si="210"/>
        <v>8877.7769610010855</v>
      </c>
      <c r="AQ758" s="30">
        <f t="shared" si="220"/>
        <v>44554</v>
      </c>
      <c r="AR758" s="30">
        <f t="shared" si="208"/>
        <v>44552</v>
      </c>
      <c r="AS758" s="30">
        <f t="shared" ref="AS758:AS821" ca="1" si="228">IF($S758&lt;$AM$1-1,AT758,$AR$847)</f>
        <v>44549</v>
      </c>
      <c r="AT758" s="30">
        <f t="shared" ca="1" si="211"/>
        <v>44549</v>
      </c>
    </row>
    <row r="759" spans="1:46">
      <c r="A759">
        <f>Calcs!A809</f>
        <v>786</v>
      </c>
      <c r="B759" s="30">
        <f>Calcs!B809</f>
        <v>44555</v>
      </c>
      <c r="C759" s="6">
        <f>MAX(1,Calcs!AM809)</f>
        <v>1723.8214044287283</v>
      </c>
      <c r="D759" s="6">
        <f>MAX(1,Calcs!BA809)</f>
        <v>126.57408105616923</v>
      </c>
      <c r="E759" s="6">
        <f>MAX(1,Calcs!BB809)</f>
        <v>2135243.2836749381</v>
      </c>
      <c r="F759" s="6">
        <f>MAX(1,Calcs!AZ809)</f>
        <v>964073.68215214298</v>
      </c>
      <c r="G759" s="6">
        <f t="shared" si="214"/>
        <v>964073.68215214298</v>
      </c>
      <c r="H759" s="6">
        <f>MAX(1,Calcs!AP809)</f>
        <v>1.2676374059478153</v>
      </c>
      <c r="I759" s="6">
        <f>MAX(1,Calcs!AO809)</f>
        <v>10718.411177194506</v>
      </c>
      <c r="J759" s="6">
        <f t="shared" si="215"/>
        <v>10718.411177194506</v>
      </c>
      <c r="K759" s="6">
        <f>MAX(1,Calcs!BE809)</f>
        <v>5280677.074074069</v>
      </c>
      <c r="L759" s="6">
        <f>MAX(1,Calcs!BF809)</f>
        <v>3954114.0100841913</v>
      </c>
      <c r="M759" s="33">
        <f>Calcs!G809</f>
        <v>3.2</v>
      </c>
      <c r="N759" s="180">
        <f>Calcs!BI809</f>
        <v>0.18835487616678021</v>
      </c>
      <c r="O759" s="33">
        <f t="shared" si="221"/>
        <v>0.60273560373369672</v>
      </c>
      <c r="P759" s="33"/>
      <c r="Q759" s="33"/>
      <c r="R759" s="33"/>
      <c r="S759" s="30">
        <f t="shared" si="209"/>
        <v>44555</v>
      </c>
      <c r="T759" s="215">
        <v>-1</v>
      </c>
      <c r="U759" s="215">
        <v>-1</v>
      </c>
      <c r="V759" s="97"/>
      <c r="W759" s="97"/>
      <c r="X759" s="6">
        <f t="shared" si="213"/>
        <v>0</v>
      </c>
      <c r="Y759" s="6"/>
      <c r="Z759" s="11">
        <f t="shared" si="226"/>
        <v>1</v>
      </c>
      <c r="AA759" s="11"/>
      <c r="AB759" s="11"/>
      <c r="AC759" s="11"/>
      <c r="AD759" s="11">
        <f t="shared" si="227"/>
        <v>1</v>
      </c>
      <c r="AE759" s="11">
        <f t="shared" si="222"/>
        <v>1</v>
      </c>
      <c r="AF759" s="11">
        <f t="shared" si="223"/>
        <v>1</v>
      </c>
      <c r="AG759" s="11">
        <f t="shared" si="216"/>
        <v>1</v>
      </c>
      <c r="AH759" s="11">
        <f t="shared" si="217"/>
        <v>1</v>
      </c>
      <c r="AI759" s="6">
        <f t="shared" si="218"/>
        <v>0</v>
      </c>
      <c r="AJ759" s="6">
        <f t="shared" si="224"/>
        <v>10000</v>
      </c>
      <c r="AK759" s="6">
        <f t="shared" si="219"/>
        <v>0</v>
      </c>
      <c r="AL759" s="6">
        <f t="shared" si="225"/>
        <v>250</v>
      </c>
      <c r="AM759" s="6">
        <f ca="1">IF($S759&lt;$AM$1-1,AN759,Calcs!$AZ$896)</f>
        <v>671819.4307497323</v>
      </c>
      <c r="AN759" s="6">
        <f t="shared" ca="1" si="212"/>
        <v>671819.4307497323</v>
      </c>
      <c r="AO759" s="6">
        <f ca="1">IF($S759&lt;$AM$1-1,AP759,Calcs!$AO$896)</f>
        <v>8877.7769610010855</v>
      </c>
      <c r="AP759" s="6">
        <f t="shared" ca="1" si="210"/>
        <v>8877.7769610010855</v>
      </c>
      <c r="AQ759" s="30">
        <f t="shared" si="220"/>
        <v>44555</v>
      </c>
      <c r="AR759" s="30">
        <f t="shared" si="208"/>
        <v>44552</v>
      </c>
      <c r="AS759" s="30">
        <f t="shared" ca="1" si="228"/>
        <v>44549</v>
      </c>
      <c r="AT759" s="30">
        <f t="shared" ca="1" si="211"/>
        <v>44549</v>
      </c>
    </row>
    <row r="760" spans="1:46">
      <c r="A760">
        <f>Calcs!A810</f>
        <v>787</v>
      </c>
      <c r="B760" s="30">
        <f>Calcs!B810</f>
        <v>44556</v>
      </c>
      <c r="C760" s="6">
        <f>MAX(1,Calcs!AM810)</f>
        <v>1606.3184698302707</v>
      </c>
      <c r="D760" s="6">
        <f>MAX(1,Calcs!BA810)</f>
        <v>118.06438210322189</v>
      </c>
      <c r="E760" s="6">
        <f>MAX(1,Calcs!BB810)</f>
        <v>2135402.1609888556</v>
      </c>
      <c r="F760" s="6">
        <f>MAX(1,Calcs!AZ810)</f>
        <v>964168.39498965628</v>
      </c>
      <c r="G760" s="6">
        <f t="shared" si="214"/>
        <v>964168.39498965628</v>
      </c>
      <c r="H760" s="6">
        <f>MAX(1,Calcs!AP810)</f>
        <v>1.1832458464624713</v>
      </c>
      <c r="I760" s="6">
        <f>MAX(1,Calcs!AO810)</f>
        <v>10719.362580653829</v>
      </c>
      <c r="J760" s="6">
        <f t="shared" si="215"/>
        <v>10719.362580653829</v>
      </c>
      <c r="K760" s="6">
        <f>MAX(1,Calcs!BE810)</f>
        <v>5288547.4444444394</v>
      </c>
      <c r="L760" s="6">
        <f>MAX(1,Calcs!BF810)</f>
        <v>3957798.3929900024</v>
      </c>
      <c r="M760" s="33">
        <f>Calcs!G810</f>
        <v>3.2</v>
      </c>
      <c r="N760" s="180">
        <f>Calcs!BI810</f>
        <v>0.18784173195383053</v>
      </c>
      <c r="O760" s="33">
        <f t="shared" si="221"/>
        <v>0.60109354225225775</v>
      </c>
      <c r="P760" s="33"/>
      <c r="Q760" s="33"/>
      <c r="R760" s="33"/>
      <c r="S760" s="30">
        <f t="shared" si="209"/>
        <v>44556</v>
      </c>
      <c r="T760" s="215">
        <v>-1</v>
      </c>
      <c r="U760" s="215">
        <v>-1</v>
      </c>
      <c r="V760" s="97"/>
      <c r="W760" s="97"/>
      <c r="X760" s="6">
        <f t="shared" si="213"/>
        <v>0</v>
      </c>
      <c r="Y760" s="6"/>
      <c r="Z760" s="11">
        <f t="shared" si="226"/>
        <v>1</v>
      </c>
      <c r="AA760" s="11"/>
      <c r="AB760" s="11"/>
      <c r="AC760" s="11"/>
      <c r="AD760" s="11">
        <f t="shared" si="227"/>
        <v>1</v>
      </c>
      <c r="AE760" s="11">
        <f t="shared" si="222"/>
        <v>1</v>
      </c>
      <c r="AF760" s="11">
        <f t="shared" si="223"/>
        <v>1</v>
      </c>
      <c r="AG760" s="11">
        <f t="shared" si="216"/>
        <v>1</v>
      </c>
      <c r="AH760" s="11">
        <f t="shared" si="217"/>
        <v>1</v>
      </c>
      <c r="AI760" s="6">
        <f t="shared" si="218"/>
        <v>0</v>
      </c>
      <c r="AJ760" s="6">
        <f t="shared" si="224"/>
        <v>10000</v>
      </c>
      <c r="AK760" s="6">
        <f t="shared" si="219"/>
        <v>0</v>
      </c>
      <c r="AL760" s="6">
        <f t="shared" si="225"/>
        <v>250</v>
      </c>
      <c r="AM760" s="6">
        <f ca="1">IF($S760&lt;$AM$1-1,AN760,Calcs!$AZ$896)</f>
        <v>671819.4307497323</v>
      </c>
      <c r="AN760" s="6">
        <f t="shared" ca="1" si="212"/>
        <v>671819.4307497323</v>
      </c>
      <c r="AO760" s="6">
        <f ca="1">IF($S760&lt;$AM$1-1,AP760,Calcs!$AO$896)</f>
        <v>8877.7769610010855</v>
      </c>
      <c r="AP760" s="6">
        <f t="shared" ca="1" si="210"/>
        <v>8877.7769610010855</v>
      </c>
      <c r="AQ760" s="30">
        <f t="shared" si="220"/>
        <v>44556</v>
      </c>
      <c r="AR760" s="30">
        <f t="shared" ref="AR760:AR823" si="229">IF(D760&lt;$AP$1,AR759,S760)</f>
        <v>44552</v>
      </c>
      <c r="AS760" s="30">
        <f t="shared" ca="1" si="228"/>
        <v>44549</v>
      </c>
      <c r="AT760" s="30">
        <f t="shared" ca="1" si="211"/>
        <v>44549</v>
      </c>
    </row>
    <row r="761" spans="1:46">
      <c r="A761">
        <f>Calcs!A811</f>
        <v>788</v>
      </c>
      <c r="B761" s="30">
        <f>Calcs!B811</f>
        <v>44557</v>
      </c>
      <c r="C761" s="6">
        <f>MAX(1,Calcs!AM811)</f>
        <v>1496.2604650909166</v>
      </c>
      <c r="D761" s="6">
        <f>MAX(1,Calcs!BA811)</f>
        <v>110.0849018085615</v>
      </c>
      <c r="E761" s="6">
        <f>MAX(1,Calcs!BB811)</f>
        <v>2135549.8838461414</v>
      </c>
      <c r="F761" s="6">
        <f>MAX(1,Calcs!AZ811)</f>
        <v>964256.59664679039</v>
      </c>
      <c r="G761" s="6">
        <f t="shared" si="214"/>
        <v>964256.59664679039</v>
      </c>
      <c r="H761" s="6">
        <f>MAX(1,Calcs!AP811)</f>
        <v>1.1040504701889273</v>
      </c>
      <c r="I761" s="6">
        <f>MAX(1,Calcs!AO811)</f>
        <v>10720.24919781372</v>
      </c>
      <c r="J761" s="6">
        <f t="shared" si="215"/>
        <v>10720.24919781372</v>
      </c>
      <c r="K761" s="6">
        <f>MAX(1,Calcs!BE811)</f>
        <v>5296417.8148148097</v>
      </c>
      <c r="L761" s="6">
        <f>MAX(1,Calcs!BF811)</f>
        <v>3961481.1463888846</v>
      </c>
      <c r="M761" s="33">
        <f>Calcs!G811</f>
        <v>3.2</v>
      </c>
      <c r="N761" s="180">
        <f>Calcs!BI811</f>
        <v>0.18733029295837106</v>
      </c>
      <c r="O761" s="33">
        <f t="shared" si="221"/>
        <v>0.59945693746678741</v>
      </c>
      <c r="P761" s="33"/>
      <c r="Q761" s="33"/>
      <c r="R761" s="33"/>
      <c r="S761" s="30">
        <f t="shared" si="209"/>
        <v>44557</v>
      </c>
      <c r="T761" s="215">
        <v>-1</v>
      </c>
      <c r="U761" s="215">
        <v>-1</v>
      </c>
      <c r="V761" s="97"/>
      <c r="W761" s="97"/>
      <c r="X761" s="6">
        <f t="shared" si="213"/>
        <v>0</v>
      </c>
      <c r="Y761" s="6"/>
      <c r="Z761" s="11">
        <f t="shared" si="226"/>
        <v>1</v>
      </c>
      <c r="AA761" s="11"/>
      <c r="AB761" s="11"/>
      <c r="AC761" s="11"/>
      <c r="AD761" s="11">
        <f t="shared" si="227"/>
        <v>1</v>
      </c>
      <c r="AE761" s="11">
        <f t="shared" si="222"/>
        <v>1</v>
      </c>
      <c r="AF761" s="11">
        <f t="shared" si="223"/>
        <v>1</v>
      </c>
      <c r="AG761" s="11">
        <f t="shared" si="216"/>
        <v>1</v>
      </c>
      <c r="AH761" s="11">
        <f t="shared" si="217"/>
        <v>1</v>
      </c>
      <c r="AI761" s="6">
        <f t="shared" si="218"/>
        <v>0</v>
      </c>
      <c r="AJ761" s="6">
        <f t="shared" si="224"/>
        <v>10000</v>
      </c>
      <c r="AK761" s="6">
        <f t="shared" si="219"/>
        <v>0</v>
      </c>
      <c r="AL761" s="6">
        <f t="shared" si="225"/>
        <v>250</v>
      </c>
      <c r="AM761" s="6">
        <f ca="1">IF($S761&lt;$AM$1-1,AN761,Calcs!$AZ$896)</f>
        <v>671819.4307497323</v>
      </c>
      <c r="AN761" s="6">
        <f t="shared" ca="1" si="212"/>
        <v>671819.4307497323</v>
      </c>
      <c r="AO761" s="6">
        <f ca="1">IF($S761&lt;$AM$1-1,AP761,Calcs!$AO$896)</f>
        <v>8877.7769610010855</v>
      </c>
      <c r="AP761" s="6">
        <f t="shared" ca="1" si="210"/>
        <v>8877.7769610010855</v>
      </c>
      <c r="AQ761" s="30">
        <f t="shared" si="220"/>
        <v>44557</v>
      </c>
      <c r="AR761" s="30">
        <f t="shared" si="229"/>
        <v>44552</v>
      </c>
      <c r="AS761" s="30">
        <f t="shared" ca="1" si="228"/>
        <v>44549</v>
      </c>
      <c r="AT761" s="30">
        <f t="shared" ca="1" si="211"/>
        <v>44549</v>
      </c>
    </row>
    <row r="762" spans="1:46">
      <c r="A762">
        <f>Calcs!A812</f>
        <v>789</v>
      </c>
      <c r="B762" s="30">
        <f>Calcs!B812</f>
        <v>44558</v>
      </c>
      <c r="C762" s="6">
        <f>MAX(1,Calcs!AM812)</f>
        <v>1393.2182300190761</v>
      </c>
      <c r="D762" s="6">
        <f>MAX(1,Calcs!BA812)</f>
        <v>102.60574943558979</v>
      </c>
      <c r="E762" s="6">
        <f>MAX(1,Calcs!BB812)</f>
        <v>2135687.1835569651</v>
      </c>
      <c r="F762" s="6">
        <f>MAX(1,Calcs!AZ812)</f>
        <v>964338.703676078</v>
      </c>
      <c r="G762" s="6">
        <f t="shared" si="214"/>
        <v>964338.703676078</v>
      </c>
      <c r="H762" s="6">
        <f>MAX(1,Calcs!AP812)</f>
        <v>1.0297629881385677</v>
      </c>
      <c r="I762" s="6">
        <f>MAX(1,Calcs!AO812)</f>
        <v>10721.075127032595</v>
      </c>
      <c r="J762" s="6">
        <f t="shared" si="215"/>
        <v>10721.075127032595</v>
      </c>
      <c r="K762" s="6">
        <f>MAX(1,Calcs!BE812)</f>
        <v>5304288.18518518</v>
      </c>
      <c r="L762" s="6">
        <f>MAX(1,Calcs!BF812)</f>
        <v>3965162.3586279233</v>
      </c>
      <c r="M762" s="33">
        <f>Calcs!G812</f>
        <v>3.2</v>
      </c>
      <c r="N762" s="180">
        <f>Calcs!BI812</f>
        <v>0.18682044985243215</v>
      </c>
      <c r="O762" s="33">
        <f t="shared" si="221"/>
        <v>0.59782543952778289</v>
      </c>
      <c r="P762" s="33"/>
      <c r="Q762" s="33"/>
      <c r="R762" s="33"/>
      <c r="S762" s="30">
        <f t="shared" si="209"/>
        <v>44558</v>
      </c>
      <c r="T762" s="215">
        <v>-1</v>
      </c>
      <c r="U762" s="215">
        <v>-1</v>
      </c>
      <c r="V762" s="97"/>
      <c r="W762" s="97"/>
      <c r="X762" s="6">
        <f t="shared" si="213"/>
        <v>0</v>
      </c>
      <c r="Y762" s="6"/>
      <c r="Z762" s="11">
        <f t="shared" si="226"/>
        <v>1</v>
      </c>
      <c r="AA762" s="11"/>
      <c r="AB762" s="11"/>
      <c r="AC762" s="11"/>
      <c r="AD762" s="11">
        <f t="shared" si="227"/>
        <v>1</v>
      </c>
      <c r="AE762" s="11">
        <f t="shared" si="222"/>
        <v>1</v>
      </c>
      <c r="AF762" s="11">
        <f t="shared" si="223"/>
        <v>1</v>
      </c>
      <c r="AG762" s="11">
        <f t="shared" si="216"/>
        <v>1</v>
      </c>
      <c r="AH762" s="11">
        <f t="shared" si="217"/>
        <v>1</v>
      </c>
      <c r="AI762" s="6">
        <f t="shared" si="218"/>
        <v>0</v>
      </c>
      <c r="AJ762" s="6">
        <f t="shared" si="224"/>
        <v>10000</v>
      </c>
      <c r="AK762" s="6">
        <f t="shared" si="219"/>
        <v>0</v>
      </c>
      <c r="AL762" s="6">
        <f t="shared" si="225"/>
        <v>250</v>
      </c>
      <c r="AM762" s="6">
        <f ca="1">IF($S762&lt;$AM$1-1,AN762,Calcs!$AZ$896)</f>
        <v>671819.4307497323</v>
      </c>
      <c r="AN762" s="6">
        <f t="shared" ca="1" si="212"/>
        <v>671819.4307497323</v>
      </c>
      <c r="AO762" s="6">
        <f ca="1">IF($S762&lt;$AM$1-1,AP762,Calcs!$AO$896)</f>
        <v>8877.7769610010855</v>
      </c>
      <c r="AP762" s="6">
        <f t="shared" ca="1" si="210"/>
        <v>8877.7769610010855</v>
      </c>
      <c r="AQ762" s="30">
        <f t="shared" si="220"/>
        <v>44558</v>
      </c>
      <c r="AR762" s="30">
        <f t="shared" si="229"/>
        <v>44552</v>
      </c>
      <c r="AS762" s="30">
        <f t="shared" ca="1" si="228"/>
        <v>44549</v>
      </c>
      <c r="AT762" s="30">
        <f t="shared" ca="1" si="211"/>
        <v>44549</v>
      </c>
    </row>
    <row r="763" spans="1:46">
      <c r="A763">
        <f>Calcs!A813</f>
        <v>790</v>
      </c>
      <c r="B763" s="30">
        <f>Calcs!B813</f>
        <v>44559</v>
      </c>
      <c r="C763" s="6">
        <f>MAX(1,Calcs!AM813)</f>
        <v>1296.7841507904948</v>
      </c>
      <c r="D763" s="6">
        <f>MAX(1,Calcs!BA813)</f>
        <v>95.598482570743982</v>
      </c>
      <c r="E763" s="6">
        <f>MAX(1,Calcs!BB813)</f>
        <v>2135814.7474260847</v>
      </c>
      <c r="F763" s="6">
        <f>MAX(1,Calcs!AZ813)</f>
        <v>964415.10832575359</v>
      </c>
      <c r="G763" s="6">
        <f t="shared" si="214"/>
        <v>964415.10832575359</v>
      </c>
      <c r="H763" s="6">
        <f>MAX(1,Calcs!AP813)</f>
        <v>1</v>
      </c>
      <c r="I763" s="6">
        <f>MAX(1,Calcs!AO813)</f>
        <v>10721.844230989642</v>
      </c>
      <c r="J763" s="6">
        <f t="shared" si="215"/>
        <v>10721.844230989642</v>
      </c>
      <c r="K763" s="6">
        <f>MAX(1,Calcs!BE813)</f>
        <v>5312158.5555555504</v>
      </c>
      <c r="L763" s="6">
        <f>MAX(1,Calcs!BF813)</f>
        <v>3968842.1138612176</v>
      </c>
      <c r="M763" s="33">
        <f>Calcs!G813</f>
        <v>3.2</v>
      </c>
      <c r="N763" s="180">
        <f>Calcs!BI813</f>
        <v>0.18631209973658902</v>
      </c>
      <c r="O763" s="33">
        <f t="shared" si="221"/>
        <v>0.59619871915708489</v>
      </c>
      <c r="P763" s="33"/>
      <c r="Q763" s="33"/>
      <c r="R763" s="33"/>
      <c r="S763" s="30">
        <f t="shared" si="209"/>
        <v>44559</v>
      </c>
      <c r="T763" s="215">
        <v>-1</v>
      </c>
      <c r="U763" s="215">
        <v>-1</v>
      </c>
      <c r="V763" s="97"/>
      <c r="W763" s="97"/>
      <c r="X763" s="6">
        <f t="shared" si="213"/>
        <v>0</v>
      </c>
      <c r="Y763" s="6"/>
      <c r="Z763" s="11">
        <f t="shared" si="226"/>
        <v>1</v>
      </c>
      <c r="AA763" s="11"/>
      <c r="AB763" s="11"/>
      <c r="AC763" s="11"/>
      <c r="AD763" s="11">
        <f t="shared" si="227"/>
        <v>1</v>
      </c>
      <c r="AE763" s="11">
        <f t="shared" si="222"/>
        <v>1</v>
      </c>
      <c r="AF763" s="11">
        <f t="shared" si="223"/>
        <v>1</v>
      </c>
      <c r="AG763" s="11">
        <f t="shared" si="216"/>
        <v>1</v>
      </c>
      <c r="AH763" s="11">
        <f t="shared" si="217"/>
        <v>1</v>
      </c>
      <c r="AI763" s="6">
        <f t="shared" si="218"/>
        <v>0</v>
      </c>
      <c r="AJ763" s="6">
        <f t="shared" si="224"/>
        <v>10000</v>
      </c>
      <c r="AK763" s="6">
        <f t="shared" si="219"/>
        <v>0</v>
      </c>
      <c r="AL763" s="6">
        <f t="shared" si="225"/>
        <v>250</v>
      </c>
      <c r="AM763" s="6">
        <f ca="1">IF($S763&lt;$AM$1-1,AN763,Calcs!$AZ$896)</f>
        <v>671819.4307497323</v>
      </c>
      <c r="AN763" s="6">
        <f t="shared" ca="1" si="212"/>
        <v>671819.4307497323</v>
      </c>
      <c r="AO763" s="6">
        <f ca="1">IF($S763&lt;$AM$1-1,AP763,Calcs!$AO$896)</f>
        <v>8877.7769610010855</v>
      </c>
      <c r="AP763" s="6">
        <f t="shared" ca="1" si="210"/>
        <v>8877.7769610010855</v>
      </c>
      <c r="AQ763" s="30">
        <f t="shared" si="220"/>
        <v>44559</v>
      </c>
      <c r="AR763" s="30">
        <f t="shared" si="229"/>
        <v>44552</v>
      </c>
      <c r="AS763" s="30">
        <f t="shared" ca="1" si="228"/>
        <v>44549</v>
      </c>
      <c r="AT763" s="30">
        <f t="shared" ca="1" si="211"/>
        <v>44549</v>
      </c>
    </row>
    <row r="764" spans="1:46">
      <c r="A764">
        <f>Calcs!A814</f>
        <v>791</v>
      </c>
      <c r="B764" s="30">
        <f>Calcs!B814</f>
        <v>44560</v>
      </c>
      <c r="C764" s="6">
        <f>MAX(1,Calcs!AM814)</f>
        <v>1206.5713261613739</v>
      </c>
      <c r="D764" s="6">
        <f>MAX(1,Calcs!BA814)</f>
        <v>89.036055617383681</v>
      </c>
      <c r="E764" s="6">
        <f>MAX(1,Calcs!BB814)</f>
        <v>2135933.2211060869</v>
      </c>
      <c r="F764" s="6">
        <f>MAX(1,Calcs!AZ814)</f>
        <v>964486.17978233995</v>
      </c>
      <c r="G764" s="6">
        <f t="shared" si="214"/>
        <v>964486.17978233995</v>
      </c>
      <c r="H764" s="6">
        <f>MAX(1,Calcs!AP814)</f>
        <v>1</v>
      </c>
      <c r="I764" s="6">
        <f>MAX(1,Calcs!AO814)</f>
        <v>10722.560148469867</v>
      </c>
      <c r="J764" s="6">
        <f t="shared" si="215"/>
        <v>10722.560148469867</v>
      </c>
      <c r="K764" s="6">
        <f>MAX(1,Calcs!BE814)</f>
        <v>5320028.9259259207</v>
      </c>
      <c r="L764" s="6">
        <f>MAX(1,Calcs!BF814)</f>
        <v>3972520.4922050391</v>
      </c>
      <c r="M764" s="33">
        <f>Calcs!G814</f>
        <v>3.2</v>
      </c>
      <c r="N764" s="180">
        <f>Calcs!BI814</f>
        <v>0.18580514580542182</v>
      </c>
      <c r="O764" s="33">
        <f t="shared" si="221"/>
        <v>0.59457646657734986</v>
      </c>
      <c r="P764" s="33"/>
      <c r="Q764" s="33"/>
      <c r="R764" s="33"/>
      <c r="S764" s="30">
        <f t="shared" si="209"/>
        <v>44560</v>
      </c>
      <c r="T764" s="215">
        <v>-1</v>
      </c>
      <c r="U764" s="215">
        <v>-1</v>
      </c>
      <c r="V764" s="97"/>
      <c r="W764" s="97"/>
      <c r="X764" s="6">
        <f t="shared" si="213"/>
        <v>0</v>
      </c>
      <c r="Y764" s="6"/>
      <c r="Z764" s="11">
        <f t="shared" si="226"/>
        <v>1</v>
      </c>
      <c r="AA764" s="11"/>
      <c r="AB764" s="11"/>
      <c r="AC764" s="11"/>
      <c r="AD764" s="11">
        <f t="shared" si="227"/>
        <v>1</v>
      </c>
      <c r="AE764" s="11">
        <f t="shared" si="222"/>
        <v>1</v>
      </c>
      <c r="AF764" s="11">
        <f t="shared" si="223"/>
        <v>1</v>
      </c>
      <c r="AG764" s="11">
        <f t="shared" si="216"/>
        <v>1</v>
      </c>
      <c r="AH764" s="11">
        <f t="shared" si="217"/>
        <v>1</v>
      </c>
      <c r="AI764" s="6">
        <f t="shared" si="218"/>
        <v>0</v>
      </c>
      <c r="AJ764" s="6">
        <f t="shared" si="224"/>
        <v>10000</v>
      </c>
      <c r="AK764" s="6">
        <f t="shared" si="219"/>
        <v>0</v>
      </c>
      <c r="AL764" s="6">
        <f t="shared" si="225"/>
        <v>250</v>
      </c>
      <c r="AM764" s="6">
        <f ca="1">IF($S764&lt;$AM$1-1,AN764,Calcs!$AZ$896)</f>
        <v>671819.4307497323</v>
      </c>
      <c r="AN764" s="6">
        <f t="shared" ca="1" si="212"/>
        <v>671819.4307497323</v>
      </c>
      <c r="AO764" s="6">
        <f ca="1">IF($S764&lt;$AM$1-1,AP764,Calcs!$AO$896)</f>
        <v>8877.7769610010855</v>
      </c>
      <c r="AP764" s="6">
        <f t="shared" ca="1" si="210"/>
        <v>8877.7769610010855</v>
      </c>
      <c r="AQ764" s="30">
        <f t="shared" si="220"/>
        <v>44560</v>
      </c>
      <c r="AR764" s="30">
        <f t="shared" si="229"/>
        <v>44552</v>
      </c>
      <c r="AS764" s="30">
        <f t="shared" ca="1" si="228"/>
        <v>44549</v>
      </c>
      <c r="AT764" s="30">
        <f t="shared" ca="1" si="211"/>
        <v>44549</v>
      </c>
    </row>
    <row r="765" spans="1:46">
      <c r="A765">
        <f>Calcs!A815</f>
        <v>792</v>
      </c>
      <c r="B765" s="30">
        <f>Calcs!B815</f>
        <v>44561</v>
      </c>
      <c r="C765" s="6">
        <f>MAX(1,Calcs!AM815)</f>
        <v>1122.2127445056256</v>
      </c>
      <c r="D765" s="6">
        <f>MAX(1,Calcs!BA815)</f>
        <v>82.892768447902725</v>
      </c>
      <c r="E765" s="6">
        <f>MAX(1,Calcs!BB815)</f>
        <v>2136043.2108471124</v>
      </c>
      <c r="F765" s="6">
        <f>MAX(1,Calcs!AZ815)</f>
        <v>964552.26536322094</v>
      </c>
      <c r="G765" s="6">
        <f t="shared" si="214"/>
        <v>964552.26536322094</v>
      </c>
      <c r="H765" s="6">
        <f>MAX(1,Calcs!AP815)</f>
        <v>1</v>
      </c>
      <c r="I765" s="6">
        <f>MAX(1,Calcs!AO815)</f>
        <v>10723.226305697273</v>
      </c>
      <c r="J765" s="6">
        <f t="shared" si="215"/>
        <v>10723.226305697273</v>
      </c>
      <c r="K765" s="6">
        <f>MAX(1,Calcs!BE815)</f>
        <v>5327899.2962962911</v>
      </c>
      <c r="L765" s="6">
        <f>MAX(1,Calcs!BF815)</f>
        <v>3976197.5698907301</v>
      </c>
      <c r="M765" s="33">
        <f>Calcs!G815</f>
        <v>3.2</v>
      </c>
      <c r="N765" s="180">
        <f>Calcs!BI815</f>
        <v>0.18529949702708087</v>
      </c>
      <c r="O765" s="33">
        <f t="shared" si="221"/>
        <v>0.59295839048665877</v>
      </c>
      <c r="P765" s="33"/>
      <c r="Q765" s="33"/>
      <c r="R765" s="33"/>
      <c r="S765" s="30">
        <f t="shared" si="209"/>
        <v>44561</v>
      </c>
      <c r="T765" s="215">
        <v>-1</v>
      </c>
      <c r="U765" s="215">
        <v>-1</v>
      </c>
      <c r="V765" s="97"/>
      <c r="W765" s="97"/>
      <c r="X765" s="6">
        <f t="shared" si="213"/>
        <v>0</v>
      </c>
      <c r="Y765" s="6"/>
      <c r="Z765" s="11">
        <f t="shared" si="226"/>
        <v>1</v>
      </c>
      <c r="AA765" s="11"/>
      <c r="AB765" s="11"/>
      <c r="AC765" s="11"/>
      <c r="AD765" s="11">
        <f t="shared" si="227"/>
        <v>1</v>
      </c>
      <c r="AE765" s="11">
        <f t="shared" si="222"/>
        <v>1</v>
      </c>
      <c r="AF765" s="11">
        <f t="shared" si="223"/>
        <v>1</v>
      </c>
      <c r="AG765" s="11">
        <f t="shared" si="216"/>
        <v>1</v>
      </c>
      <c r="AH765" s="11">
        <f t="shared" si="217"/>
        <v>1</v>
      </c>
      <c r="AI765" s="6">
        <f t="shared" si="218"/>
        <v>0</v>
      </c>
      <c r="AJ765" s="6">
        <f t="shared" si="224"/>
        <v>10000</v>
      </c>
      <c r="AK765" s="6">
        <f t="shared" si="219"/>
        <v>0</v>
      </c>
      <c r="AL765" s="6">
        <f t="shared" si="225"/>
        <v>250</v>
      </c>
      <c r="AM765" s="6">
        <f ca="1">IF($S765&lt;$AM$1-1,AN765,Calcs!$AZ$896)</f>
        <v>671819.4307497323</v>
      </c>
      <c r="AN765" s="6">
        <f t="shared" ca="1" si="212"/>
        <v>671819.4307497323</v>
      </c>
      <c r="AO765" s="6">
        <f ca="1">IF($S765&lt;$AM$1-1,AP765,Calcs!$AO$896)</f>
        <v>8877.7769610010855</v>
      </c>
      <c r="AP765" s="6">
        <f t="shared" ca="1" si="210"/>
        <v>8877.7769610010855</v>
      </c>
      <c r="AQ765" s="30">
        <f t="shared" si="220"/>
        <v>44561</v>
      </c>
      <c r="AR765" s="30">
        <f t="shared" si="229"/>
        <v>44552</v>
      </c>
      <c r="AS765" s="30">
        <f t="shared" ca="1" si="228"/>
        <v>44549</v>
      </c>
      <c r="AT765" s="30">
        <f t="shared" ca="1" si="211"/>
        <v>44549</v>
      </c>
    </row>
    <row r="766" spans="1:46">
      <c r="A766">
        <f>Calcs!A816</f>
        <v>793</v>
      </c>
      <c r="B766" s="30">
        <f>Calcs!B816</f>
        <v>44562</v>
      </c>
      <c r="C766" s="6">
        <f>MAX(1,Calcs!AM816)</f>
        <v>1043.3604739285802</v>
      </c>
      <c r="D766" s="6">
        <f>MAX(1,Calcs!BA816)</f>
        <v>77.144215417493669</v>
      </c>
      <c r="E766" s="6">
        <f>MAX(1,Calcs!BB816)</f>
        <v>2136145.2856458002</v>
      </c>
      <c r="F766" s="6">
        <f>MAX(1,Calcs!AZ816)</f>
        <v>964613.69166006544</v>
      </c>
      <c r="G766" s="6">
        <f t="shared" si="214"/>
        <v>964613.69166006544</v>
      </c>
      <c r="H766" s="6">
        <f>MAX(1,Calcs!AP816)</f>
        <v>1</v>
      </c>
      <c r="I766" s="6">
        <f>MAX(1,Calcs!AO816)</f>
        <v>10723.845927221553</v>
      </c>
      <c r="J766" s="6">
        <f t="shared" si="215"/>
        <v>10723.845927221553</v>
      </c>
      <c r="K766" s="6">
        <f>MAX(1,Calcs!BE816)</f>
        <v>5335769.6666666614</v>
      </c>
      <c r="L766" s="6">
        <f>MAX(1,Calcs!BF816)</f>
        <v>3979873.4194150395</v>
      </c>
      <c r="M766" s="33">
        <f>Calcs!G816</f>
        <v>3.2</v>
      </c>
      <c r="N766" s="180">
        <f>Calcs!BI816</f>
        <v>0.18479506783663291</v>
      </c>
      <c r="O766" s="33">
        <f t="shared" si="221"/>
        <v>0.59134421707722529</v>
      </c>
      <c r="P766" s="33"/>
      <c r="Q766" s="33"/>
      <c r="R766" s="33"/>
      <c r="S766" s="30">
        <f t="shared" si="209"/>
        <v>44562</v>
      </c>
      <c r="T766" s="215">
        <v>-1</v>
      </c>
      <c r="U766" s="215">
        <v>-1</v>
      </c>
      <c r="V766" s="97"/>
      <c r="W766" s="97"/>
      <c r="X766" s="6">
        <f t="shared" si="213"/>
        <v>0</v>
      </c>
      <c r="Y766" s="6"/>
      <c r="Z766" s="11">
        <f t="shared" si="226"/>
        <v>1</v>
      </c>
      <c r="AA766" s="11"/>
      <c r="AB766" s="11"/>
      <c r="AC766" s="11"/>
      <c r="AD766" s="11">
        <f t="shared" si="227"/>
        <v>1</v>
      </c>
      <c r="AE766" s="11">
        <f t="shared" si="222"/>
        <v>1</v>
      </c>
      <c r="AF766" s="11">
        <f t="shared" si="223"/>
        <v>1</v>
      </c>
      <c r="AG766" s="11">
        <f t="shared" si="216"/>
        <v>1</v>
      </c>
      <c r="AH766" s="11">
        <f t="shared" si="217"/>
        <v>1</v>
      </c>
      <c r="AI766" s="6">
        <f t="shared" si="218"/>
        <v>0</v>
      </c>
      <c r="AJ766" s="6">
        <f t="shared" si="224"/>
        <v>10000</v>
      </c>
      <c r="AK766" s="6">
        <f t="shared" si="219"/>
        <v>0</v>
      </c>
      <c r="AL766" s="6">
        <f t="shared" si="225"/>
        <v>250</v>
      </c>
      <c r="AM766" s="6">
        <f ca="1">IF($S766&lt;$AM$1-1,AN766,Calcs!$AZ$896)</f>
        <v>671819.4307497323</v>
      </c>
      <c r="AN766" s="6">
        <f t="shared" ca="1" si="212"/>
        <v>671819.4307497323</v>
      </c>
      <c r="AO766" s="6">
        <f ca="1">IF($S766&lt;$AM$1-1,AP766,Calcs!$AO$896)</f>
        <v>8877.7769610010855</v>
      </c>
      <c r="AP766" s="6">
        <f t="shared" ca="1" si="210"/>
        <v>8877.7769610010855</v>
      </c>
      <c r="AQ766" s="30">
        <f t="shared" si="220"/>
        <v>44562</v>
      </c>
      <c r="AR766" s="30">
        <f t="shared" si="229"/>
        <v>44552</v>
      </c>
      <c r="AS766" s="30">
        <f t="shared" ca="1" si="228"/>
        <v>44549</v>
      </c>
      <c r="AT766" s="30">
        <f t="shared" ca="1" si="211"/>
        <v>44549</v>
      </c>
    </row>
    <row r="767" spans="1:46">
      <c r="A767">
        <f>Calcs!A817</f>
        <v>794</v>
      </c>
      <c r="B767" s="30">
        <f>Calcs!B817</f>
        <v>44563</v>
      </c>
      <c r="C767" s="6">
        <f>MAX(1,Calcs!AM817)</f>
        <v>969.68486738251897</v>
      </c>
      <c r="D767" s="6">
        <f>MAX(1,Calcs!BA817)</f>
        <v>71.76723491679877</v>
      </c>
      <c r="E767" s="6">
        <f>MAX(1,Calcs!BB817)</f>
        <v>2136239.9792962889</v>
      </c>
      <c r="F767" s="6">
        <f>MAX(1,Calcs!AZ817)</f>
        <v>964670.76563407388</v>
      </c>
      <c r="G767" s="6">
        <f t="shared" si="214"/>
        <v>964670.76563407388</v>
      </c>
      <c r="H767" s="6">
        <f>MAX(1,Calcs!AP817)</f>
        <v>1</v>
      </c>
      <c r="I767" s="6">
        <f>MAX(1,Calcs!AO817)</f>
        <v>10724.422046364967</v>
      </c>
      <c r="J767" s="6">
        <f t="shared" si="215"/>
        <v>10724.422046364967</v>
      </c>
      <c r="K767" s="6">
        <f>MAX(1,Calcs!BE817)</f>
        <v>5343640.0370370317</v>
      </c>
      <c r="L767" s="6">
        <f>MAX(1,Calcs!BF817)</f>
        <v>3983548.109687638</v>
      </c>
      <c r="M767" s="33">
        <f>Calcs!G817</f>
        <v>3.2</v>
      </c>
      <c r="N767" s="180">
        <f>Calcs!BI817</f>
        <v>0.18429177784284406</v>
      </c>
      <c r="O767" s="33">
        <f t="shared" si="221"/>
        <v>0.589733689097101</v>
      </c>
      <c r="P767" s="33"/>
      <c r="Q767" s="33"/>
      <c r="R767" s="33"/>
      <c r="S767" s="30">
        <f t="shared" si="209"/>
        <v>44563</v>
      </c>
      <c r="T767" s="215">
        <v>-1</v>
      </c>
      <c r="U767" s="215">
        <v>-1</v>
      </c>
      <c r="V767" s="97"/>
      <c r="W767" s="97"/>
      <c r="X767" s="6">
        <f t="shared" si="213"/>
        <v>0</v>
      </c>
      <c r="Y767" s="6"/>
      <c r="Z767" s="11">
        <f t="shared" si="226"/>
        <v>1</v>
      </c>
      <c r="AA767" s="11"/>
      <c r="AB767" s="11"/>
      <c r="AC767" s="11"/>
      <c r="AD767" s="11">
        <f t="shared" si="227"/>
        <v>1</v>
      </c>
      <c r="AE767" s="11">
        <f t="shared" si="222"/>
        <v>1</v>
      </c>
      <c r="AF767" s="11">
        <f t="shared" si="223"/>
        <v>1</v>
      </c>
      <c r="AG767" s="11">
        <f t="shared" si="216"/>
        <v>1</v>
      </c>
      <c r="AH767" s="11">
        <f t="shared" si="217"/>
        <v>1</v>
      </c>
      <c r="AI767" s="6">
        <f t="shared" si="218"/>
        <v>0</v>
      </c>
      <c r="AJ767" s="6">
        <f t="shared" si="224"/>
        <v>10000</v>
      </c>
      <c r="AK767" s="6">
        <f t="shared" si="219"/>
        <v>0</v>
      </c>
      <c r="AL767" s="6">
        <f t="shared" si="225"/>
        <v>250</v>
      </c>
      <c r="AM767" s="6">
        <f ca="1">IF($S767&lt;$AM$1-1,AN767,Calcs!$AZ$896)</f>
        <v>671819.4307497323</v>
      </c>
      <c r="AN767" s="6">
        <f t="shared" ca="1" si="212"/>
        <v>671819.4307497323</v>
      </c>
      <c r="AO767" s="6">
        <f ca="1">IF($S767&lt;$AM$1-1,AP767,Calcs!$AO$896)</f>
        <v>8877.7769610010855</v>
      </c>
      <c r="AP767" s="6">
        <f t="shared" ca="1" si="210"/>
        <v>8877.7769610010855</v>
      </c>
      <c r="AQ767" s="30">
        <f t="shared" si="220"/>
        <v>44563</v>
      </c>
      <c r="AR767" s="30">
        <f t="shared" si="229"/>
        <v>44552</v>
      </c>
      <c r="AS767" s="30">
        <f t="shared" ca="1" si="228"/>
        <v>44549</v>
      </c>
      <c r="AT767" s="30">
        <f t="shared" ca="1" si="211"/>
        <v>44549</v>
      </c>
    </row>
    <row r="768" spans="1:46">
      <c r="A768">
        <f>Calcs!A818</f>
        <v>795</v>
      </c>
      <c r="B768" s="30">
        <f>Calcs!B818</f>
        <v>44564</v>
      </c>
      <c r="C768" s="6">
        <f>MAX(1,Calcs!AM818)</f>
        <v>900.87378441304622</v>
      </c>
      <c r="D768" s="6">
        <f>MAX(1,Calcs!BA818)</f>
        <v>66.7398596173485</v>
      </c>
      <c r="E768" s="6">
        <f>MAX(1,Calcs!BB818)</f>
        <v>2136327.7923462023</v>
      </c>
      <c r="F768" s="6">
        <f>MAX(1,Calcs!AZ818)</f>
        <v>964723.77566411183</v>
      </c>
      <c r="G768" s="6">
        <f t="shared" si="214"/>
        <v>964723.77566411183</v>
      </c>
      <c r="H768" s="6">
        <f>MAX(1,Calcs!AP818)</f>
        <v>1</v>
      </c>
      <c r="I768" s="6">
        <f>MAX(1,Calcs!AO818)</f>
        <v>10724.95751523718</v>
      </c>
      <c r="J768" s="6">
        <f t="shared" si="215"/>
        <v>10724.95751523718</v>
      </c>
      <c r="K768" s="6">
        <f>MAX(1,Calcs!BE818)</f>
        <v>5351510.4074074021</v>
      </c>
      <c r="L768" s="6">
        <f>MAX(1,Calcs!BF818)</f>
        <v>3987221.7061755848</v>
      </c>
      <c r="M768" s="33">
        <f>Calcs!G818</f>
        <v>3.2</v>
      </c>
      <c r="N768" s="180">
        <f>Calcs!BI818</f>
        <v>0.18378955154804075</v>
      </c>
      <c r="O768" s="33">
        <f t="shared" si="221"/>
        <v>0.58812656495373039</v>
      </c>
      <c r="P768" s="33"/>
      <c r="Q768" s="33"/>
      <c r="R768" s="33"/>
      <c r="S768" s="30">
        <f t="shared" si="209"/>
        <v>44564</v>
      </c>
      <c r="T768" s="215">
        <v>-1</v>
      </c>
      <c r="U768" s="215">
        <v>-1</v>
      </c>
      <c r="V768" s="97"/>
      <c r="W768" s="97"/>
      <c r="X768" s="6">
        <f t="shared" si="213"/>
        <v>0</v>
      </c>
      <c r="Y768" s="6"/>
      <c r="Z768" s="11">
        <f t="shared" si="226"/>
        <v>1</v>
      </c>
      <c r="AA768" s="11"/>
      <c r="AB768" s="11"/>
      <c r="AC768" s="11"/>
      <c r="AD768" s="11">
        <f t="shared" si="227"/>
        <v>1</v>
      </c>
      <c r="AE768" s="11">
        <f t="shared" si="222"/>
        <v>1</v>
      </c>
      <c r="AF768" s="11">
        <f t="shared" si="223"/>
        <v>1</v>
      </c>
      <c r="AG768" s="11">
        <f t="shared" si="216"/>
        <v>1</v>
      </c>
      <c r="AH768" s="11">
        <f t="shared" si="217"/>
        <v>1</v>
      </c>
      <c r="AI768" s="6">
        <f t="shared" si="218"/>
        <v>0</v>
      </c>
      <c r="AJ768" s="6">
        <f t="shared" si="224"/>
        <v>10000</v>
      </c>
      <c r="AK768" s="6">
        <f t="shared" si="219"/>
        <v>0</v>
      </c>
      <c r="AL768" s="6">
        <f t="shared" si="225"/>
        <v>250</v>
      </c>
      <c r="AM768" s="6">
        <f ca="1">IF($S768&lt;$AM$1-1,AN768,Calcs!$AZ$896)</f>
        <v>671819.4307497323</v>
      </c>
      <c r="AN768" s="6">
        <f t="shared" ca="1" si="212"/>
        <v>671819.4307497323</v>
      </c>
      <c r="AO768" s="6">
        <f ca="1">IF($S768&lt;$AM$1-1,AP768,Calcs!$AO$896)</f>
        <v>8877.7769610010855</v>
      </c>
      <c r="AP768" s="6">
        <f t="shared" ca="1" si="210"/>
        <v>8877.7769610010855</v>
      </c>
      <c r="AQ768" s="30">
        <f t="shared" si="220"/>
        <v>44564</v>
      </c>
      <c r="AR768" s="30">
        <f t="shared" si="229"/>
        <v>44552</v>
      </c>
      <c r="AS768" s="30">
        <f t="shared" ca="1" si="228"/>
        <v>44549</v>
      </c>
      <c r="AT768" s="30">
        <f t="shared" ca="1" si="211"/>
        <v>44549</v>
      </c>
    </row>
    <row r="769" spans="1:46">
      <c r="A769">
        <f>Calcs!A819</f>
        <v>796</v>
      </c>
      <c r="B769" s="30">
        <f>Calcs!B819</f>
        <v>44565</v>
      </c>
      <c r="C769" s="6">
        <f>MAX(1,Calcs!AM819)</f>
        <v>836.63183089710208</v>
      </c>
      <c r="D769" s="6">
        <f>MAX(1,Calcs!BA819)</f>
        <v>62.041267541736097</v>
      </c>
      <c r="E769" s="6">
        <f>MAX(1,Calcs!BB819)</f>
        <v>2136409.1939605917</v>
      </c>
      <c r="F769" s="6">
        <f>MAX(1,Calcs!AZ819)</f>
        <v>964772.99254887016</v>
      </c>
      <c r="G769" s="6">
        <f t="shared" si="214"/>
        <v>964772.99254887016</v>
      </c>
      <c r="H769" s="6">
        <f>MAX(1,Calcs!AP819)</f>
        <v>1</v>
      </c>
      <c r="I769" s="6">
        <f>MAX(1,Calcs!AO819)</f>
        <v>10725.455014326748</v>
      </c>
      <c r="J769" s="6">
        <f t="shared" si="215"/>
        <v>10725.455014326748</v>
      </c>
      <c r="K769" s="6">
        <f>MAX(1,Calcs!BE819)</f>
        <v>5359380.7777777724</v>
      </c>
      <c r="L769" s="6">
        <f>MAX(1,Calcs!BF819)</f>
        <v>3990894.2710445565</v>
      </c>
      <c r="M769" s="33">
        <f>Calcs!G819</f>
        <v>3.2</v>
      </c>
      <c r="N769" s="180">
        <f>Calcs!BI819</f>
        <v>0.1832883180806765</v>
      </c>
      <c r="O769" s="33">
        <f t="shared" si="221"/>
        <v>0.58652261785816484</v>
      </c>
      <c r="P769" s="33"/>
      <c r="Q769" s="33"/>
      <c r="R769" s="33"/>
      <c r="S769" s="30">
        <f t="shared" si="209"/>
        <v>44565</v>
      </c>
      <c r="T769" s="215">
        <v>-1</v>
      </c>
      <c r="U769" s="215">
        <v>-1</v>
      </c>
      <c r="V769" s="97"/>
      <c r="W769" s="97"/>
      <c r="X769" s="6">
        <f t="shared" si="213"/>
        <v>0</v>
      </c>
      <c r="Y769" s="6"/>
      <c r="Z769" s="11">
        <f t="shared" si="226"/>
        <v>1</v>
      </c>
      <c r="AA769" s="11"/>
      <c r="AB769" s="11"/>
      <c r="AC769" s="11"/>
      <c r="AD769" s="11">
        <f t="shared" si="227"/>
        <v>1</v>
      </c>
      <c r="AE769" s="11">
        <f t="shared" si="222"/>
        <v>1</v>
      </c>
      <c r="AF769" s="11">
        <f t="shared" si="223"/>
        <v>1</v>
      </c>
      <c r="AG769" s="11">
        <f t="shared" si="216"/>
        <v>1</v>
      </c>
      <c r="AH769" s="11">
        <f t="shared" si="217"/>
        <v>1</v>
      </c>
      <c r="AI769" s="6">
        <f t="shared" si="218"/>
        <v>0</v>
      </c>
      <c r="AJ769" s="6">
        <f t="shared" si="224"/>
        <v>10000</v>
      </c>
      <c r="AK769" s="6">
        <f t="shared" si="219"/>
        <v>0</v>
      </c>
      <c r="AL769" s="6">
        <f t="shared" si="225"/>
        <v>250</v>
      </c>
      <c r="AM769" s="6">
        <f ca="1">IF($S769&lt;$AM$1-1,AN769,Calcs!$AZ$896)</f>
        <v>671819.4307497323</v>
      </c>
      <c r="AN769" s="6">
        <f t="shared" ca="1" si="212"/>
        <v>671819.4307497323</v>
      </c>
      <c r="AO769" s="6">
        <f ca="1">IF($S769&lt;$AM$1-1,AP769,Calcs!$AO$896)</f>
        <v>8877.7769610010855</v>
      </c>
      <c r="AP769" s="6">
        <f t="shared" ca="1" si="210"/>
        <v>8877.7769610010855</v>
      </c>
      <c r="AQ769" s="30">
        <f t="shared" si="220"/>
        <v>44565</v>
      </c>
      <c r="AR769" s="30">
        <f t="shared" si="229"/>
        <v>44552</v>
      </c>
      <c r="AS769" s="30">
        <f t="shared" ca="1" si="228"/>
        <v>44549</v>
      </c>
      <c r="AT769" s="30">
        <f t="shared" ca="1" si="211"/>
        <v>44549</v>
      </c>
    </row>
    <row r="770" spans="1:46">
      <c r="A770">
        <f>Calcs!A820</f>
        <v>797</v>
      </c>
      <c r="B770" s="30">
        <f>Calcs!B820</f>
        <v>44566</v>
      </c>
      <c r="C770" s="6">
        <f>MAX(1,Calcs!AM820)</f>
        <v>776.67961789136336</v>
      </c>
      <c r="D770" s="6">
        <f>MAX(1,Calcs!BA820)</f>
        <v>57.651734071367954</v>
      </c>
      <c r="E770" s="6">
        <f>MAX(1,Calcs!BB820)</f>
        <v>2136484.6236968609</v>
      </c>
      <c r="F770" s="6">
        <f>MAX(1,Calcs!AZ820)</f>
        <v>964818.67046425317</v>
      </c>
      <c r="G770" s="6">
        <f t="shared" si="214"/>
        <v>964818.67046425317</v>
      </c>
      <c r="H770" s="6">
        <f>MAX(1,Calcs!AP820)</f>
        <v>1</v>
      </c>
      <c r="I770" s="6">
        <f>MAX(1,Calcs!AO820)</f>
        <v>10725.917061678756</v>
      </c>
      <c r="J770" s="6">
        <f t="shared" si="215"/>
        <v>10725.917061678756</v>
      </c>
      <c r="K770" s="6">
        <f>MAX(1,Calcs!BE820)</f>
        <v>5367251.1481481427</v>
      </c>
      <c r="L770" s="6">
        <f>MAX(1,Calcs!BF820)</f>
        <v>3994565.863296669</v>
      </c>
      <c r="M770" s="33">
        <f>Calcs!G820</f>
        <v>3.2</v>
      </c>
      <c r="N770" s="180">
        <f>Calcs!BI820</f>
        <v>0.18278801094022396</v>
      </c>
      <c r="O770" s="33">
        <f t="shared" si="221"/>
        <v>0.58492163500871663</v>
      </c>
      <c r="P770" s="33"/>
      <c r="Q770" s="33"/>
      <c r="R770" s="33"/>
      <c r="S770" s="30">
        <f t="shared" si="209"/>
        <v>44566</v>
      </c>
      <c r="T770" s="215">
        <v>-1</v>
      </c>
      <c r="U770" s="215">
        <v>-1</v>
      </c>
      <c r="V770" s="97"/>
      <c r="W770" s="97"/>
      <c r="X770" s="6">
        <f t="shared" si="213"/>
        <v>0</v>
      </c>
      <c r="Y770" s="6"/>
      <c r="Z770" s="11">
        <f t="shared" si="226"/>
        <v>1</v>
      </c>
      <c r="AA770" s="11"/>
      <c r="AB770" s="11"/>
      <c r="AC770" s="11"/>
      <c r="AD770" s="11">
        <f t="shared" si="227"/>
        <v>1</v>
      </c>
      <c r="AE770" s="11">
        <f t="shared" si="222"/>
        <v>1</v>
      </c>
      <c r="AF770" s="11">
        <f t="shared" si="223"/>
        <v>1</v>
      </c>
      <c r="AG770" s="11">
        <f t="shared" si="216"/>
        <v>1</v>
      </c>
      <c r="AH770" s="11">
        <f t="shared" si="217"/>
        <v>1</v>
      </c>
      <c r="AI770" s="6">
        <f t="shared" si="218"/>
        <v>0</v>
      </c>
      <c r="AJ770" s="6">
        <f t="shared" si="224"/>
        <v>10000</v>
      </c>
      <c r="AK770" s="6">
        <f t="shared" si="219"/>
        <v>0</v>
      </c>
      <c r="AL770" s="6">
        <f t="shared" si="225"/>
        <v>250</v>
      </c>
      <c r="AM770" s="6">
        <f ca="1">IF($S770&lt;$AM$1-1,AN770,Calcs!$AZ$896)</f>
        <v>671819.4307497323</v>
      </c>
      <c r="AN770" s="6">
        <f t="shared" ca="1" si="212"/>
        <v>671819.4307497323</v>
      </c>
      <c r="AO770" s="6">
        <f ca="1">IF($S770&lt;$AM$1-1,AP770,Calcs!$AO$896)</f>
        <v>8877.7769610010855</v>
      </c>
      <c r="AP770" s="6">
        <f t="shared" ca="1" si="210"/>
        <v>8877.7769610010855</v>
      </c>
      <c r="AQ770" s="30">
        <f t="shared" si="220"/>
        <v>44566</v>
      </c>
      <c r="AR770" s="30">
        <f t="shared" si="229"/>
        <v>44552</v>
      </c>
      <c r="AS770" s="30">
        <f t="shared" ca="1" si="228"/>
        <v>44549</v>
      </c>
      <c r="AT770" s="30">
        <f t="shared" ca="1" si="211"/>
        <v>44549</v>
      </c>
    </row>
    <row r="771" spans="1:46">
      <c r="A771">
        <f>Calcs!A821</f>
        <v>798</v>
      </c>
      <c r="B771" s="30">
        <f>Calcs!B821</f>
        <v>44567</v>
      </c>
      <c r="C771" s="6">
        <f>MAX(1,Calcs!AM821)</f>
        <v>720.75304049196518</v>
      </c>
      <c r="D771" s="6">
        <f>MAX(1,Calcs!BA821)</f>
        <v>53.552584986368728</v>
      </c>
      <c r="E771" s="6">
        <f>MAX(1,Calcs!BB821)</f>
        <v>2136554.4931937112</v>
      </c>
      <c r="F771" s="6">
        <f>MAX(1,Calcs!AZ821)</f>
        <v>964861.04787724453</v>
      </c>
      <c r="G771" s="6">
        <f t="shared" si="214"/>
        <v>964861.04787724453</v>
      </c>
      <c r="H771" s="6">
        <f>MAX(1,Calcs!AP821)</f>
        <v>1</v>
      </c>
      <c r="I771" s="6">
        <f>MAX(1,Calcs!AO821)</f>
        <v>10726.346021668756</v>
      </c>
      <c r="J771" s="6">
        <f t="shared" si="215"/>
        <v>10726.346021668756</v>
      </c>
      <c r="K771" s="6">
        <f>MAX(1,Calcs!BE821)</f>
        <v>5375121.5185185131</v>
      </c>
      <c r="L771" s="6">
        <f>MAX(1,Calcs!BF821)</f>
        <v>3998236.5389047684</v>
      </c>
      <c r="M771" s="33">
        <f>Calcs!G821</f>
        <v>3.2</v>
      </c>
      <c r="N771" s="180">
        <f>Calcs!BI821</f>
        <v>0.18228856775400532</v>
      </c>
      <c r="O771" s="33">
        <f t="shared" si="221"/>
        <v>0.58332341681281707</v>
      </c>
      <c r="P771" s="33"/>
      <c r="Q771" s="33"/>
      <c r="R771" s="33"/>
      <c r="S771" s="30">
        <f t="shared" si="209"/>
        <v>44567</v>
      </c>
      <c r="T771" s="215">
        <v>-1</v>
      </c>
      <c r="U771" s="215">
        <v>-1</v>
      </c>
      <c r="V771" s="97"/>
      <c r="W771" s="97"/>
      <c r="X771" s="6">
        <f t="shared" si="213"/>
        <v>0</v>
      </c>
      <c r="Y771" s="6"/>
      <c r="Z771" s="11">
        <f t="shared" si="226"/>
        <v>1</v>
      </c>
      <c r="AA771" s="11"/>
      <c r="AB771" s="11"/>
      <c r="AC771" s="11"/>
      <c r="AD771" s="11">
        <f t="shared" si="227"/>
        <v>1</v>
      </c>
      <c r="AE771" s="11">
        <f t="shared" si="222"/>
        <v>1</v>
      </c>
      <c r="AF771" s="11">
        <f t="shared" si="223"/>
        <v>1</v>
      </c>
      <c r="AG771" s="11">
        <f t="shared" si="216"/>
        <v>1</v>
      </c>
      <c r="AH771" s="11">
        <f t="shared" si="217"/>
        <v>1</v>
      </c>
      <c r="AI771" s="6">
        <f t="shared" si="218"/>
        <v>0</v>
      </c>
      <c r="AJ771" s="6">
        <f t="shared" si="224"/>
        <v>10000</v>
      </c>
      <c r="AK771" s="6">
        <f t="shared" si="219"/>
        <v>0</v>
      </c>
      <c r="AL771" s="6">
        <f t="shared" si="225"/>
        <v>250</v>
      </c>
      <c r="AM771" s="6">
        <f ca="1">IF($S771&lt;$AM$1-1,AN771,Calcs!$AZ$896)</f>
        <v>671819.4307497323</v>
      </c>
      <c r="AN771" s="6">
        <f t="shared" ca="1" si="212"/>
        <v>671819.4307497323</v>
      </c>
      <c r="AO771" s="6">
        <f ca="1">IF($S771&lt;$AM$1-1,AP771,Calcs!$AO$896)</f>
        <v>8877.7769610010855</v>
      </c>
      <c r="AP771" s="6">
        <f t="shared" ca="1" si="210"/>
        <v>8877.7769610010855</v>
      </c>
      <c r="AQ771" s="30">
        <f t="shared" si="220"/>
        <v>44567</v>
      </c>
      <c r="AR771" s="30">
        <f t="shared" si="229"/>
        <v>44552</v>
      </c>
      <c r="AS771" s="30">
        <f t="shared" ca="1" si="228"/>
        <v>44549</v>
      </c>
      <c r="AT771" s="30">
        <f t="shared" ca="1" si="211"/>
        <v>44549</v>
      </c>
    </row>
    <row r="772" spans="1:46">
      <c r="A772">
        <f>Calcs!A822</f>
        <v>799</v>
      </c>
      <c r="B772" s="30">
        <f>Calcs!B822</f>
        <v>44568</v>
      </c>
      <c r="C772" s="6">
        <f>MAX(1,Calcs!AM822)</f>
        <v>668.60257741096007</v>
      </c>
      <c r="D772" s="6">
        <f>MAX(1,Calcs!BA822)</f>
        <v>49.726150616870392</v>
      </c>
      <c r="E772" s="6">
        <f>MAX(1,Calcs!BB822)</f>
        <v>2136619.1877771472</v>
      </c>
      <c r="F772" s="6">
        <f>MAX(1,Calcs!AZ822)</f>
        <v>964900.34841753903</v>
      </c>
      <c r="G772" s="6">
        <f t="shared" si="214"/>
        <v>964900.34841753903</v>
      </c>
      <c r="H772" s="6">
        <f>MAX(1,Calcs!AP822)</f>
        <v>1</v>
      </c>
      <c r="I772" s="6">
        <f>MAX(1,Calcs!AO822)</f>
        <v>10726.744113383638</v>
      </c>
      <c r="J772" s="6">
        <f t="shared" si="215"/>
        <v>10726.744113383638</v>
      </c>
      <c r="K772" s="6">
        <f>MAX(1,Calcs!BE822)</f>
        <v>5382991.8888888834</v>
      </c>
      <c r="L772" s="6">
        <f>MAX(1,Calcs!BF822)</f>
        <v>4001906.3509430736</v>
      </c>
      <c r="M772" s="33">
        <f>Calcs!G822</f>
        <v>3.2</v>
      </c>
      <c r="N772" s="180">
        <f>Calcs!BI822</f>
        <v>0.1817899300455684</v>
      </c>
      <c r="O772" s="33">
        <f t="shared" si="221"/>
        <v>0.58172777614581894</v>
      </c>
      <c r="P772" s="33"/>
      <c r="Q772" s="33"/>
      <c r="R772" s="33"/>
      <c r="S772" s="30">
        <f t="shared" si="209"/>
        <v>44568</v>
      </c>
      <c r="T772" s="215">
        <v>-1</v>
      </c>
      <c r="U772" s="215">
        <v>-1</v>
      </c>
      <c r="V772" s="97"/>
      <c r="W772" s="97"/>
      <c r="X772" s="6">
        <f t="shared" si="213"/>
        <v>0</v>
      </c>
      <c r="Y772" s="6"/>
      <c r="Z772" s="11">
        <f t="shared" si="226"/>
        <v>1</v>
      </c>
      <c r="AA772" s="11"/>
      <c r="AB772" s="11"/>
      <c r="AC772" s="11"/>
      <c r="AD772" s="11">
        <f t="shared" si="227"/>
        <v>1</v>
      </c>
      <c r="AE772" s="11">
        <f t="shared" si="222"/>
        <v>1</v>
      </c>
      <c r="AF772" s="11">
        <f t="shared" si="223"/>
        <v>1</v>
      </c>
      <c r="AG772" s="11">
        <f t="shared" si="216"/>
        <v>1</v>
      </c>
      <c r="AH772" s="11">
        <f t="shared" si="217"/>
        <v>1</v>
      </c>
      <c r="AI772" s="6">
        <f t="shared" si="218"/>
        <v>0</v>
      </c>
      <c r="AJ772" s="6">
        <f t="shared" si="224"/>
        <v>10000</v>
      </c>
      <c r="AK772" s="6">
        <f t="shared" si="219"/>
        <v>0</v>
      </c>
      <c r="AL772" s="6">
        <f t="shared" si="225"/>
        <v>250</v>
      </c>
      <c r="AM772" s="6">
        <f ca="1">IF($S772&lt;$AM$1-1,AN772,Calcs!$AZ$896)</f>
        <v>671819.4307497323</v>
      </c>
      <c r="AN772" s="6">
        <f t="shared" ca="1" si="212"/>
        <v>671819.4307497323</v>
      </c>
      <c r="AO772" s="6">
        <f ca="1">IF($S772&lt;$AM$1-1,AP772,Calcs!$AO$896)</f>
        <v>8877.7769610010855</v>
      </c>
      <c r="AP772" s="6">
        <f t="shared" ca="1" si="210"/>
        <v>8877.7769610010855</v>
      </c>
      <c r="AQ772" s="30">
        <f t="shared" si="220"/>
        <v>44568</v>
      </c>
      <c r="AR772" s="30">
        <f t="shared" si="229"/>
        <v>44552</v>
      </c>
      <c r="AS772" s="30">
        <f t="shared" ca="1" si="228"/>
        <v>44549</v>
      </c>
      <c r="AT772" s="30">
        <f t="shared" ca="1" si="211"/>
        <v>44549</v>
      </c>
    </row>
    <row r="773" spans="1:46">
      <c r="A773">
        <f>Calcs!A823</f>
        <v>800</v>
      </c>
      <c r="B773" s="30">
        <f>Calcs!B823</f>
        <v>44569</v>
      </c>
      <c r="C773" s="6">
        <f>MAX(1,Calcs!AM823)</f>
        <v>619.99261179998075</v>
      </c>
      <c r="D773" s="6">
        <f>MAX(1,Calcs!BA823)</f>
        <v>46.155721169996205</v>
      </c>
      <c r="E773" s="6">
        <f>MAX(1,Calcs!BB823)</f>
        <v>2136679.067986588</v>
      </c>
      <c r="F773" s="6">
        <f>MAX(1,Calcs!AZ823)</f>
        <v>964936.78170825541</v>
      </c>
      <c r="G773" s="6">
        <f t="shared" si="214"/>
        <v>964936.78170825541</v>
      </c>
      <c r="H773" s="6">
        <f>MAX(1,Calcs!AP823)</f>
        <v>1</v>
      </c>
      <c r="I773" s="6">
        <f>MAX(1,Calcs!AO823)</f>
        <v>10727.113418620545</v>
      </c>
      <c r="J773" s="6">
        <f t="shared" si="215"/>
        <v>10727.113418620545</v>
      </c>
      <c r="K773" s="6">
        <f>MAX(1,Calcs!BE823)</f>
        <v>5390862.2592592537</v>
      </c>
      <c r="L773" s="6">
        <f>MAX(1,Calcs!BF823)</f>
        <v>4005575.3497140948</v>
      </c>
      <c r="M773" s="33">
        <f>Calcs!G823</f>
        <v>3.2</v>
      </c>
      <c r="N773" s="180">
        <f>Calcs!BI823</f>
        <v>0.18129204301421595</v>
      </c>
      <c r="O773" s="33">
        <f t="shared" si="221"/>
        <v>0.58013453764549106</v>
      </c>
      <c r="P773" s="33"/>
      <c r="Q773" s="33"/>
      <c r="R773" s="33"/>
      <c r="S773" s="30">
        <f t="shared" si="209"/>
        <v>44569</v>
      </c>
      <c r="T773" s="215">
        <v>-1</v>
      </c>
      <c r="U773" s="215">
        <v>-1</v>
      </c>
      <c r="V773" s="97"/>
      <c r="W773" s="97"/>
      <c r="X773" s="6">
        <f t="shared" si="213"/>
        <v>0</v>
      </c>
      <c r="Y773" s="6"/>
      <c r="Z773" s="11">
        <f t="shared" si="226"/>
        <v>1</v>
      </c>
      <c r="AA773" s="11"/>
      <c r="AB773" s="11"/>
      <c r="AC773" s="11"/>
      <c r="AD773" s="11">
        <f t="shared" si="227"/>
        <v>1</v>
      </c>
      <c r="AE773" s="11">
        <f t="shared" si="222"/>
        <v>1</v>
      </c>
      <c r="AF773" s="11">
        <f t="shared" si="223"/>
        <v>1</v>
      </c>
      <c r="AG773" s="11">
        <f t="shared" si="216"/>
        <v>1</v>
      </c>
      <c r="AH773" s="11">
        <f t="shared" si="217"/>
        <v>1</v>
      </c>
      <c r="AI773" s="6">
        <f t="shared" si="218"/>
        <v>0</v>
      </c>
      <c r="AJ773" s="6">
        <f t="shared" si="224"/>
        <v>10000</v>
      </c>
      <c r="AK773" s="6">
        <f t="shared" si="219"/>
        <v>0</v>
      </c>
      <c r="AL773" s="6">
        <f t="shared" si="225"/>
        <v>250</v>
      </c>
      <c r="AM773" s="6">
        <f ca="1">IF($S773&lt;$AM$1-1,AN773,Calcs!$AZ$896)</f>
        <v>671819.4307497323</v>
      </c>
      <c r="AN773" s="6">
        <f t="shared" ca="1" si="212"/>
        <v>671819.4307497323</v>
      </c>
      <c r="AO773" s="6">
        <f ca="1">IF($S773&lt;$AM$1-1,AP773,Calcs!$AO$896)</f>
        <v>8877.7769610010855</v>
      </c>
      <c r="AP773" s="6">
        <f t="shared" ca="1" si="210"/>
        <v>8877.7769610010855</v>
      </c>
      <c r="AQ773" s="30">
        <f t="shared" si="220"/>
        <v>44569</v>
      </c>
      <c r="AR773" s="30">
        <f t="shared" si="229"/>
        <v>44552</v>
      </c>
      <c r="AS773" s="30">
        <f t="shared" ca="1" si="228"/>
        <v>44549</v>
      </c>
      <c r="AT773" s="30">
        <f t="shared" ca="1" si="211"/>
        <v>44549</v>
      </c>
    </row>
    <row r="774" spans="1:46">
      <c r="A774">
        <f>Calcs!A824</f>
        <v>801</v>
      </c>
      <c r="B774" s="30">
        <f>Calcs!B824</f>
        <v>44570</v>
      </c>
      <c r="C774" s="6">
        <f>MAX(1,Calcs!AM824)</f>
        <v>574.70077369546914</v>
      </c>
      <c r="D774" s="6">
        <f>MAX(1,Calcs!BA824)</f>
        <v>42.825503284128253</v>
      </c>
      <c r="E774" s="6">
        <f>MAX(1,Calcs!BB824)</f>
        <v>2136734.471024089</v>
      </c>
      <c r="F774" s="6">
        <f>MAX(1,Calcs!AZ824)</f>
        <v>964970.54415706277</v>
      </c>
      <c r="G774" s="6">
        <f t="shared" si="214"/>
        <v>964970.54415706277</v>
      </c>
      <c r="H774" s="6">
        <f>MAX(1,Calcs!AP824)</f>
        <v>1</v>
      </c>
      <c r="I774" s="6">
        <f>MAX(1,Calcs!AO824)</f>
        <v>10727.455889515208</v>
      </c>
      <c r="J774" s="6">
        <f t="shared" si="215"/>
        <v>10727.455889515208</v>
      </c>
      <c r="K774" s="6">
        <f>MAX(1,Calcs!BE824)</f>
        <v>5398732.6296296241</v>
      </c>
      <c r="L774" s="6">
        <f>MAX(1,Calcs!BF824)</f>
        <v>4009243.5828717616</v>
      </c>
      <c r="M774" s="33">
        <f>Calcs!G824</f>
        <v>3.2</v>
      </c>
      <c r="N774" s="180">
        <f>Calcs!BI824</f>
        <v>0.18079485532529305</v>
      </c>
      <c r="O774" s="33">
        <f t="shared" si="221"/>
        <v>0.57854353704093775</v>
      </c>
      <c r="P774" s="33"/>
      <c r="Q774" s="33"/>
      <c r="R774" s="33"/>
      <c r="S774" s="30">
        <f t="shared" ref="S774:S837" si="230">S773+1</f>
        <v>44570</v>
      </c>
      <c r="T774" s="215">
        <v>-1</v>
      </c>
      <c r="U774" s="215">
        <v>-1</v>
      </c>
      <c r="V774" s="97"/>
      <c r="W774" s="97"/>
      <c r="X774" s="6">
        <f t="shared" si="213"/>
        <v>0</v>
      </c>
      <c r="Y774" s="6"/>
      <c r="Z774" s="11">
        <f t="shared" si="226"/>
        <v>1</v>
      </c>
      <c r="AA774" s="11"/>
      <c r="AB774" s="11"/>
      <c r="AC774" s="11"/>
      <c r="AD774" s="11">
        <f t="shared" si="227"/>
        <v>1</v>
      </c>
      <c r="AE774" s="11">
        <f t="shared" si="222"/>
        <v>1</v>
      </c>
      <c r="AF774" s="11">
        <f t="shared" si="223"/>
        <v>1</v>
      </c>
      <c r="AG774" s="11">
        <f t="shared" si="216"/>
        <v>1</v>
      </c>
      <c r="AH774" s="11">
        <f t="shared" si="217"/>
        <v>1</v>
      </c>
      <c r="AI774" s="6">
        <f t="shared" si="218"/>
        <v>0</v>
      </c>
      <c r="AJ774" s="6">
        <f t="shared" si="224"/>
        <v>10000</v>
      </c>
      <c r="AK774" s="6">
        <f t="shared" si="219"/>
        <v>0</v>
      </c>
      <c r="AL774" s="6">
        <f t="shared" si="225"/>
        <v>250</v>
      </c>
      <c r="AM774" s="6">
        <f ca="1">IF($S774&lt;$AM$1-1,AN774,Calcs!$AZ$896)</f>
        <v>671819.4307497323</v>
      </c>
      <c r="AN774" s="6">
        <f t="shared" ca="1" si="212"/>
        <v>671819.4307497323</v>
      </c>
      <c r="AO774" s="6">
        <f ca="1">IF($S774&lt;$AM$1-1,AP774,Calcs!$AO$896)</f>
        <v>8877.7769610010855</v>
      </c>
      <c r="AP774" s="6">
        <f t="shared" ca="1" si="210"/>
        <v>8877.7769610010855</v>
      </c>
      <c r="AQ774" s="30">
        <f t="shared" si="220"/>
        <v>44570</v>
      </c>
      <c r="AR774" s="30">
        <f t="shared" si="229"/>
        <v>44552</v>
      </c>
      <c r="AS774" s="30">
        <f t="shared" ca="1" si="228"/>
        <v>44549</v>
      </c>
      <c r="AT774" s="30">
        <f t="shared" ca="1" si="211"/>
        <v>44549</v>
      </c>
    </row>
    <row r="775" spans="1:46">
      <c r="A775">
        <f>Calcs!A825</f>
        <v>802</v>
      </c>
      <c r="B775" s="30">
        <f>Calcs!B825</f>
        <v>44571</v>
      </c>
      <c r="C775" s="6">
        <f>MAX(1,Calcs!AM825)</f>
        <v>532.5173043210508</v>
      </c>
      <c r="D775" s="6">
        <f>MAX(1,Calcs!BA825)</f>
        <v>39.720577850538703</v>
      </c>
      <c r="E775" s="6">
        <f>MAX(1,Calcs!BB825)</f>
        <v>2136785.7121296665</v>
      </c>
      <c r="F775" s="6">
        <f>MAX(1,Calcs!AZ825)</f>
        <v>965001.8197090656</v>
      </c>
      <c r="G775" s="6">
        <f t="shared" si="214"/>
        <v>965001.8197090656</v>
      </c>
      <c r="H775" s="6">
        <f>MAX(1,Calcs!AP825)</f>
        <v>1</v>
      </c>
      <c r="I775" s="6">
        <f>MAX(1,Calcs!AO825)</f>
        <v>10727.773355811325</v>
      </c>
      <c r="J775" s="6">
        <f t="shared" si="215"/>
        <v>10727.773355811325</v>
      </c>
      <c r="K775" s="6">
        <f>MAX(1,Calcs!BE825)</f>
        <v>5406602.9999999944</v>
      </c>
      <c r="L775" s="6">
        <f>MAX(1,Calcs!BF825)</f>
        <v>4012911.0955407261</v>
      </c>
      <c r="M775" s="33">
        <f>Calcs!G825</f>
        <v>3.2</v>
      </c>
      <c r="N775" s="180">
        <f>Calcs!BI825</f>
        <v>0.18029831891084158</v>
      </c>
      <c r="O775" s="33">
        <f t="shared" si="221"/>
        <v>0.57695462051469304</v>
      </c>
      <c r="P775" s="33"/>
      <c r="Q775" s="33"/>
      <c r="R775" s="33"/>
      <c r="S775" s="30">
        <f t="shared" si="230"/>
        <v>44571</v>
      </c>
      <c r="T775" s="215">
        <v>-1</v>
      </c>
      <c r="U775" s="215">
        <v>-1</v>
      </c>
      <c r="V775" s="97"/>
      <c r="W775" s="97"/>
      <c r="X775" s="6">
        <f t="shared" si="213"/>
        <v>0</v>
      </c>
      <c r="Y775" s="6"/>
      <c r="Z775" s="11">
        <f t="shared" si="226"/>
        <v>1</v>
      </c>
      <c r="AA775" s="11"/>
      <c r="AB775" s="11"/>
      <c r="AC775" s="11"/>
      <c r="AD775" s="11">
        <f t="shared" si="227"/>
        <v>1</v>
      </c>
      <c r="AE775" s="11">
        <f t="shared" si="222"/>
        <v>1</v>
      </c>
      <c r="AF775" s="11">
        <f t="shared" si="223"/>
        <v>1</v>
      </c>
      <c r="AG775" s="11">
        <f t="shared" si="216"/>
        <v>1</v>
      </c>
      <c r="AH775" s="11">
        <f t="shared" si="217"/>
        <v>1</v>
      </c>
      <c r="AI775" s="6">
        <f t="shared" si="218"/>
        <v>0</v>
      </c>
      <c r="AJ775" s="6">
        <f t="shared" si="224"/>
        <v>10000</v>
      </c>
      <c r="AK775" s="6">
        <f t="shared" si="219"/>
        <v>0</v>
      </c>
      <c r="AL775" s="6">
        <f t="shared" si="225"/>
        <v>250</v>
      </c>
      <c r="AM775" s="6">
        <f ca="1">IF($S775&lt;$AM$1-1,AN775,Calcs!$AZ$896)</f>
        <v>671819.4307497323</v>
      </c>
      <c r="AN775" s="6">
        <f t="shared" ca="1" si="212"/>
        <v>671819.4307497323</v>
      </c>
      <c r="AO775" s="6">
        <f ca="1">IF($S775&lt;$AM$1-1,AP775,Calcs!$AO$896)</f>
        <v>8877.7769610010855</v>
      </c>
      <c r="AP775" s="6">
        <f t="shared" ca="1" si="210"/>
        <v>8877.7769610010855</v>
      </c>
      <c r="AQ775" s="30">
        <f t="shared" si="220"/>
        <v>44571</v>
      </c>
      <c r="AR775" s="30">
        <f t="shared" si="229"/>
        <v>44552</v>
      </c>
      <c r="AS775" s="30">
        <f t="shared" ca="1" si="228"/>
        <v>44549</v>
      </c>
      <c r="AT775" s="30">
        <f t="shared" ca="1" si="211"/>
        <v>44549</v>
      </c>
    </row>
    <row r="776" spans="1:46">
      <c r="A776">
        <f>Calcs!A826</f>
        <v>803</v>
      </c>
      <c r="B776" s="30">
        <f>Calcs!B826</f>
        <v>44572</v>
      </c>
      <c r="C776" s="6">
        <f>MAX(1,Calcs!AM826)</f>
        <v>493.24444235965905</v>
      </c>
      <c r="D776" s="6">
        <f>MAX(1,Calcs!BA826)</f>
        <v>36.826859131854562</v>
      </c>
      <c r="E776" s="6">
        <f>MAX(1,Calcs!BB826)</f>
        <v>2136833.0858856626</v>
      </c>
      <c r="F776" s="6">
        <f>MAX(1,Calcs!AZ826)</f>
        <v>965030.78056279314</v>
      </c>
      <c r="G776" s="6">
        <f t="shared" si="214"/>
        <v>965030.78056279314</v>
      </c>
      <c r="H776" s="6">
        <f>MAX(1,Calcs!AP826)</f>
        <v>1</v>
      </c>
      <c r="I776" s="6">
        <f>MAX(1,Calcs!AO826)</f>
        <v>10728.067531782775</v>
      </c>
      <c r="J776" s="6">
        <f t="shared" si="215"/>
        <v>10728.067531782775</v>
      </c>
      <c r="K776" s="6">
        <f>MAX(1,Calcs!BE826)</f>
        <v>5414473.3703703647</v>
      </c>
      <c r="L776" s="6">
        <f>MAX(1,Calcs!BF826)</f>
        <v>4016577.9304318111</v>
      </c>
      <c r="M776" s="33">
        <f>Calcs!G826</f>
        <v>3.2</v>
      </c>
      <c r="N776" s="180">
        <f>Calcs!BI826</f>
        <v>0.17980238878023092</v>
      </c>
      <c r="O776" s="33">
        <f t="shared" si="221"/>
        <v>0.57536764409673891</v>
      </c>
      <c r="P776" s="33"/>
      <c r="Q776" s="33"/>
      <c r="R776" s="33"/>
      <c r="S776" s="30">
        <f t="shared" si="230"/>
        <v>44572</v>
      </c>
      <c r="T776" s="215">
        <v>-1</v>
      </c>
      <c r="U776" s="215">
        <v>-1</v>
      </c>
      <c r="V776" s="97"/>
      <c r="W776" s="97"/>
      <c r="X776" s="6">
        <f t="shared" si="213"/>
        <v>0</v>
      </c>
      <c r="Y776" s="6"/>
      <c r="Z776" s="11">
        <f t="shared" si="226"/>
        <v>1</v>
      </c>
      <c r="AA776" s="11"/>
      <c r="AB776" s="11"/>
      <c r="AC776" s="11"/>
      <c r="AD776" s="11">
        <f t="shared" si="227"/>
        <v>1</v>
      </c>
      <c r="AE776" s="11">
        <f t="shared" si="222"/>
        <v>1</v>
      </c>
      <c r="AF776" s="11">
        <f t="shared" si="223"/>
        <v>1</v>
      </c>
      <c r="AG776" s="11">
        <f t="shared" si="216"/>
        <v>1</v>
      </c>
      <c r="AH776" s="11">
        <f t="shared" si="217"/>
        <v>1</v>
      </c>
      <c r="AI776" s="6">
        <f t="shared" si="218"/>
        <v>0</v>
      </c>
      <c r="AJ776" s="6">
        <f t="shared" si="224"/>
        <v>10000</v>
      </c>
      <c r="AK776" s="6">
        <f t="shared" si="219"/>
        <v>0</v>
      </c>
      <c r="AL776" s="6">
        <f t="shared" si="225"/>
        <v>250</v>
      </c>
      <c r="AM776" s="6">
        <f ca="1">IF($S776&lt;$AM$1-1,AN776,Calcs!$AZ$896)</f>
        <v>671819.4307497323</v>
      </c>
      <c r="AN776" s="6">
        <f t="shared" ca="1" si="212"/>
        <v>671819.4307497323</v>
      </c>
      <c r="AO776" s="6">
        <f ca="1">IF($S776&lt;$AM$1-1,AP776,Calcs!$AO$896)</f>
        <v>8877.7769610010855</v>
      </c>
      <c r="AP776" s="6">
        <f t="shared" ca="1" si="210"/>
        <v>8877.7769610010855</v>
      </c>
      <c r="AQ776" s="30">
        <f t="shared" si="220"/>
        <v>44572</v>
      </c>
      <c r="AR776" s="30">
        <f t="shared" si="229"/>
        <v>44552</v>
      </c>
      <c r="AS776" s="30">
        <f t="shared" ca="1" si="228"/>
        <v>44549</v>
      </c>
      <c r="AT776" s="30">
        <f t="shared" ca="1" si="211"/>
        <v>44549</v>
      </c>
    </row>
    <row r="777" spans="1:46">
      <c r="A777">
        <f>Calcs!A827</f>
        <v>804</v>
      </c>
      <c r="B777" s="30">
        <f>Calcs!B827</f>
        <v>44573</v>
      </c>
      <c r="C777" s="6">
        <f>MAX(1,Calcs!AM827)</f>
        <v>456.69583219951153</v>
      </c>
      <c r="D777" s="6">
        <f>MAX(1,Calcs!BA827)</f>
        <v>34.131055197828182</v>
      </c>
      <c r="E777" s="6">
        <f>MAX(1,Calcs!BB827)</f>
        <v>2136876.8674530513</v>
      </c>
      <c r="F777" s="6">
        <f>MAX(1,Calcs!AZ827)</f>
        <v>965057.58785063797</v>
      </c>
      <c r="G777" s="6">
        <f t="shared" si="214"/>
        <v>965057.58785063797</v>
      </c>
      <c r="H777" s="6">
        <f>MAX(1,Calcs!AP827)</f>
        <v>1</v>
      </c>
      <c r="I777" s="6">
        <f>MAX(1,Calcs!AO827)</f>
        <v>10728.34002282049</v>
      </c>
      <c r="J777" s="6">
        <f t="shared" si="215"/>
        <v>10728.34002282049</v>
      </c>
      <c r="K777" s="6">
        <f>MAX(1,Calcs!BE827)</f>
        <v>5422343.7407407351</v>
      </c>
      <c r="L777" s="6">
        <f>MAX(1,Calcs!BF827)</f>
        <v>4020244.1279536053</v>
      </c>
      <c r="M777" s="33">
        <f>Calcs!G827</f>
        <v>3.2</v>
      </c>
      <c r="N777" s="180">
        <f>Calcs!BI827</f>
        <v>0.17930702284038</v>
      </c>
      <c r="O777" s="33">
        <f t="shared" si="221"/>
        <v>0.57378247308921604</v>
      </c>
      <c r="P777" s="33"/>
      <c r="Q777" s="33"/>
      <c r="R777" s="33"/>
      <c r="S777" s="30">
        <f t="shared" si="230"/>
        <v>44573</v>
      </c>
      <c r="T777" s="215">
        <v>-1</v>
      </c>
      <c r="U777" s="215">
        <v>-1</v>
      </c>
      <c r="V777" s="97"/>
      <c r="W777" s="97"/>
      <c r="X777" s="6">
        <f t="shared" si="213"/>
        <v>0</v>
      </c>
      <c r="Y777" s="6"/>
      <c r="Z777" s="11">
        <f t="shared" si="226"/>
        <v>1</v>
      </c>
      <c r="AA777" s="11"/>
      <c r="AB777" s="11"/>
      <c r="AC777" s="11"/>
      <c r="AD777" s="11">
        <f t="shared" si="227"/>
        <v>1</v>
      </c>
      <c r="AE777" s="11">
        <f t="shared" si="222"/>
        <v>1</v>
      </c>
      <c r="AF777" s="11">
        <f t="shared" si="223"/>
        <v>1</v>
      </c>
      <c r="AG777" s="11">
        <f t="shared" si="216"/>
        <v>1</v>
      </c>
      <c r="AH777" s="11">
        <f t="shared" si="217"/>
        <v>1</v>
      </c>
      <c r="AI777" s="6">
        <f t="shared" si="218"/>
        <v>0</v>
      </c>
      <c r="AJ777" s="6">
        <f t="shared" si="224"/>
        <v>10000</v>
      </c>
      <c r="AK777" s="6">
        <f t="shared" si="219"/>
        <v>0</v>
      </c>
      <c r="AL777" s="6">
        <f t="shared" si="225"/>
        <v>250</v>
      </c>
      <c r="AM777" s="6">
        <f ca="1">IF($S777&lt;$AM$1-1,AN777,Calcs!$AZ$896)</f>
        <v>671819.4307497323</v>
      </c>
      <c r="AN777" s="6">
        <f t="shared" ca="1" si="212"/>
        <v>671819.4307497323</v>
      </c>
      <c r="AO777" s="6">
        <f ca="1">IF($S777&lt;$AM$1-1,AP777,Calcs!$AO$896)</f>
        <v>8877.7769610010855</v>
      </c>
      <c r="AP777" s="6">
        <f t="shared" ca="1" si="210"/>
        <v>8877.7769610010855</v>
      </c>
      <c r="AQ777" s="30">
        <f t="shared" si="220"/>
        <v>44573</v>
      </c>
      <c r="AR777" s="30">
        <f t="shared" si="229"/>
        <v>44552</v>
      </c>
      <c r="AS777" s="30">
        <f t="shared" ca="1" si="228"/>
        <v>44549</v>
      </c>
      <c r="AT777" s="30">
        <f t="shared" ca="1" si="211"/>
        <v>44549</v>
      </c>
    </row>
    <row r="778" spans="1:46">
      <c r="A778">
        <f>Calcs!A828</f>
        <v>805</v>
      </c>
      <c r="B778" s="30">
        <f>Calcs!B828</f>
        <v>44574</v>
      </c>
      <c r="C778" s="6">
        <f>MAX(1,Calcs!AM828)</f>
        <v>422.69595406271259</v>
      </c>
      <c r="D778" s="6">
        <f>MAX(1,Calcs!BA828)</f>
        <v>31.620629690670675</v>
      </c>
      <c r="E778" s="6">
        <f>MAX(1,Calcs!BB828)</f>
        <v>2136917.3137425222</v>
      </c>
      <c r="F778" s="6">
        <f>MAX(1,Calcs!AZ828)</f>
        <v>965082.39228507923</v>
      </c>
      <c r="G778" s="6">
        <f t="shared" si="214"/>
        <v>965082.39228507923</v>
      </c>
      <c r="H778" s="6">
        <f>MAX(1,Calcs!AP828)</f>
        <v>1</v>
      </c>
      <c r="I778" s="6">
        <f>MAX(1,Calcs!AO828)</f>
        <v>10728.592331695891</v>
      </c>
      <c r="J778" s="6">
        <f t="shared" si="215"/>
        <v>10728.592331695891</v>
      </c>
      <c r="K778" s="6">
        <f>MAX(1,Calcs!BE828)</f>
        <v>5430214.1111111054</v>
      </c>
      <c r="L778" s="6">
        <f>MAX(1,Calcs!BF828)</f>
        <v>4023909.726320209</v>
      </c>
      <c r="M778" s="33">
        <f>Calcs!G828</f>
        <v>3.2</v>
      </c>
      <c r="N778" s="180">
        <f>Calcs!BI828</f>
        <v>0.17881218172519131</v>
      </c>
      <c r="O778" s="33">
        <f t="shared" si="221"/>
        <v>0.57219898152061222</v>
      </c>
      <c r="P778" s="33"/>
      <c r="Q778" s="33"/>
      <c r="R778" s="33"/>
      <c r="S778" s="30">
        <f t="shared" si="230"/>
        <v>44574</v>
      </c>
      <c r="T778" s="215">
        <v>-1</v>
      </c>
      <c r="U778" s="215">
        <v>-1</v>
      </c>
      <c r="V778" s="97"/>
      <c r="W778" s="97"/>
      <c r="X778" s="6">
        <f t="shared" si="213"/>
        <v>0</v>
      </c>
      <c r="Y778" s="6"/>
      <c r="Z778" s="11">
        <f t="shared" si="226"/>
        <v>1</v>
      </c>
      <c r="AA778" s="11"/>
      <c r="AB778" s="11"/>
      <c r="AC778" s="11"/>
      <c r="AD778" s="11">
        <f t="shared" si="227"/>
        <v>1</v>
      </c>
      <c r="AE778" s="11">
        <f t="shared" si="222"/>
        <v>1</v>
      </c>
      <c r="AF778" s="11">
        <f t="shared" si="223"/>
        <v>1</v>
      </c>
      <c r="AG778" s="11">
        <f t="shared" si="216"/>
        <v>1</v>
      </c>
      <c r="AH778" s="11">
        <f t="shared" si="217"/>
        <v>1</v>
      </c>
      <c r="AI778" s="6">
        <f t="shared" si="218"/>
        <v>0</v>
      </c>
      <c r="AJ778" s="6">
        <f t="shared" si="224"/>
        <v>10000</v>
      </c>
      <c r="AK778" s="6">
        <f t="shared" si="219"/>
        <v>0</v>
      </c>
      <c r="AL778" s="6">
        <f t="shared" si="225"/>
        <v>250</v>
      </c>
      <c r="AM778" s="6">
        <f ca="1">IF($S778&lt;$AM$1-1,AN778,Calcs!$AZ$896)</f>
        <v>671819.4307497323</v>
      </c>
      <c r="AN778" s="6">
        <f t="shared" ca="1" si="212"/>
        <v>671819.4307497323</v>
      </c>
      <c r="AO778" s="6">
        <f ca="1">IF($S778&lt;$AM$1-1,AP778,Calcs!$AO$896)</f>
        <v>8877.7769610010855</v>
      </c>
      <c r="AP778" s="6">
        <f t="shared" ca="1" si="210"/>
        <v>8877.7769610010855</v>
      </c>
      <c r="AQ778" s="30">
        <f t="shared" si="220"/>
        <v>44574</v>
      </c>
      <c r="AR778" s="30">
        <f t="shared" si="229"/>
        <v>44552</v>
      </c>
      <c r="AS778" s="30">
        <f t="shared" ca="1" si="228"/>
        <v>44549</v>
      </c>
      <c r="AT778" s="30">
        <f t="shared" ca="1" si="211"/>
        <v>44549</v>
      </c>
    </row>
    <row r="779" spans="1:46">
      <c r="A779">
        <f>Calcs!A829</f>
        <v>806</v>
      </c>
      <c r="B779" s="30">
        <f>Calcs!B829</f>
        <v>44575</v>
      </c>
      <c r="C779" s="6">
        <f>MAX(1,Calcs!AM829)</f>
        <v>391.07957584192548</v>
      </c>
      <c r="D779" s="6">
        <f>MAX(1,Calcs!BA829)</f>
        <v>29.283764924804149</v>
      </c>
      <c r="E779" s="6">
        <f>MAX(1,Calcs!BB829)</f>
        <v>2136954.6645231238</v>
      </c>
      <c r="F779" s="6">
        <f>MAX(1,Calcs!AZ829)</f>
        <v>965105.33477201266</v>
      </c>
      <c r="G779" s="6">
        <f t="shared" si="214"/>
        <v>965105.33477201266</v>
      </c>
      <c r="H779" s="6">
        <f>MAX(1,Calcs!AP829)</f>
        <v>1</v>
      </c>
      <c r="I779" s="6">
        <f>MAX(1,Calcs!AO829)</f>
        <v>10728.82586451271</v>
      </c>
      <c r="J779" s="6">
        <f t="shared" si="215"/>
        <v>10728.82586451271</v>
      </c>
      <c r="K779" s="6">
        <f>MAX(1,Calcs!BE829)</f>
        <v>5438084.4814814758</v>
      </c>
      <c r="L779" s="6">
        <f>MAX(1,Calcs!BF829)</f>
        <v>4027574.7616551551</v>
      </c>
      <c r="M779" s="33">
        <f>Calcs!G829</f>
        <v>3.2</v>
      </c>
      <c r="N779" s="180">
        <f>Calcs!BI829</f>
        <v>0.17831782863382223</v>
      </c>
      <c r="O779" s="33">
        <f t="shared" si="221"/>
        <v>0.57061705162823118</v>
      </c>
      <c r="P779" s="33"/>
      <c r="Q779" s="33"/>
      <c r="R779" s="33"/>
      <c r="S779" s="30">
        <f t="shared" si="230"/>
        <v>44575</v>
      </c>
      <c r="T779" s="215">
        <v>-1</v>
      </c>
      <c r="U779" s="215">
        <v>-1</v>
      </c>
      <c r="V779" s="97"/>
      <c r="W779" s="97"/>
      <c r="X779" s="6">
        <f t="shared" si="213"/>
        <v>0</v>
      </c>
      <c r="Y779" s="6"/>
      <c r="Z779" s="11">
        <f t="shared" si="226"/>
        <v>1</v>
      </c>
      <c r="AA779" s="11"/>
      <c r="AB779" s="11"/>
      <c r="AC779" s="11"/>
      <c r="AD779" s="11">
        <f t="shared" si="227"/>
        <v>1</v>
      </c>
      <c r="AE779" s="11">
        <f t="shared" si="222"/>
        <v>1</v>
      </c>
      <c r="AF779" s="11">
        <f t="shared" si="223"/>
        <v>1</v>
      </c>
      <c r="AG779" s="11">
        <f t="shared" si="216"/>
        <v>1</v>
      </c>
      <c r="AH779" s="11">
        <f t="shared" si="217"/>
        <v>1</v>
      </c>
      <c r="AI779" s="6">
        <f t="shared" si="218"/>
        <v>0</v>
      </c>
      <c r="AJ779" s="6">
        <f t="shared" si="224"/>
        <v>10000</v>
      </c>
      <c r="AK779" s="6">
        <f t="shared" si="219"/>
        <v>0</v>
      </c>
      <c r="AL779" s="6">
        <f t="shared" si="225"/>
        <v>250</v>
      </c>
      <c r="AM779" s="6">
        <f ca="1">IF($S779&lt;$AM$1-1,AN779,Calcs!$AZ$896)</f>
        <v>671819.4307497323</v>
      </c>
      <c r="AN779" s="6">
        <f t="shared" ca="1" si="212"/>
        <v>671819.4307497323</v>
      </c>
      <c r="AO779" s="6">
        <f ca="1">IF($S779&lt;$AM$1-1,AP779,Calcs!$AO$896)</f>
        <v>8877.7769610010855</v>
      </c>
      <c r="AP779" s="6">
        <f t="shared" ca="1" si="210"/>
        <v>8877.7769610010855</v>
      </c>
      <c r="AQ779" s="30">
        <f t="shared" si="220"/>
        <v>44575</v>
      </c>
      <c r="AR779" s="30">
        <f t="shared" si="229"/>
        <v>44552</v>
      </c>
      <c r="AS779" s="30">
        <f t="shared" ca="1" si="228"/>
        <v>44549</v>
      </c>
      <c r="AT779" s="30">
        <f t="shared" ca="1" si="211"/>
        <v>44549</v>
      </c>
    </row>
    <row r="780" spans="1:46">
      <c r="A780">
        <f>Calcs!A830</f>
        <v>807</v>
      </c>
      <c r="B780" s="30">
        <f>Calcs!B830</f>
        <v>44576</v>
      </c>
      <c r="C780" s="6">
        <f>MAX(1,Calcs!AM830)</f>
        <v>361.69122639812986</v>
      </c>
      <c r="D780" s="6">
        <f>MAX(1,Calcs!BA830)</f>
        <v>27.109326319586085</v>
      </c>
      <c r="E780" s="6">
        <f>MAX(1,Calcs!BB830)</f>
        <v>2136989.1434711819</v>
      </c>
      <c r="F780" s="6">
        <f>MAX(1,Calcs!AZ830)</f>
        <v>965126.54699249251</v>
      </c>
      <c r="G780" s="6">
        <f t="shared" si="214"/>
        <v>965126.54699249251</v>
      </c>
      <c r="H780" s="6">
        <f>MAX(1,Calcs!AP830)</f>
        <v>1</v>
      </c>
      <c r="I780" s="6">
        <f>MAX(1,Calcs!AO830)</f>
        <v>10729.041936358964</v>
      </c>
      <c r="J780" s="6">
        <f t="shared" si="215"/>
        <v>10729.041936358964</v>
      </c>
      <c r="K780" s="6">
        <f>MAX(1,Calcs!BE830)</f>
        <v>5445954.8518518461</v>
      </c>
      <c r="L780" s="6">
        <f>MAX(1,Calcs!BF830)</f>
        <v>4031239.2680915426</v>
      </c>
      <c r="M780" s="33">
        <f>Calcs!G830</f>
        <v>3.2</v>
      </c>
      <c r="N780" s="180">
        <f>Calcs!BI830</f>
        <v>0.1778239291774272</v>
      </c>
      <c r="O780" s="33">
        <f t="shared" si="221"/>
        <v>0.56903657336776703</v>
      </c>
      <c r="P780" s="33"/>
      <c r="Q780" s="33"/>
      <c r="R780" s="33"/>
      <c r="S780" s="30">
        <f t="shared" si="230"/>
        <v>44576</v>
      </c>
      <c r="T780" s="215">
        <v>-1</v>
      </c>
      <c r="U780" s="215">
        <v>-1</v>
      </c>
      <c r="V780" s="97"/>
      <c r="W780" s="97"/>
      <c r="X780" s="6">
        <f t="shared" si="213"/>
        <v>0</v>
      </c>
      <c r="Y780" s="6"/>
      <c r="Z780" s="11">
        <f t="shared" si="226"/>
        <v>1</v>
      </c>
      <c r="AA780" s="11"/>
      <c r="AB780" s="11"/>
      <c r="AC780" s="11"/>
      <c r="AD780" s="11">
        <f t="shared" si="227"/>
        <v>1</v>
      </c>
      <c r="AE780" s="11">
        <f t="shared" si="222"/>
        <v>1</v>
      </c>
      <c r="AF780" s="11">
        <f t="shared" si="223"/>
        <v>1</v>
      </c>
      <c r="AG780" s="11">
        <f t="shared" si="216"/>
        <v>1</v>
      </c>
      <c r="AH780" s="11">
        <f t="shared" si="217"/>
        <v>1</v>
      </c>
      <c r="AI780" s="6">
        <f t="shared" si="218"/>
        <v>0</v>
      </c>
      <c r="AJ780" s="6">
        <f t="shared" si="224"/>
        <v>10000</v>
      </c>
      <c r="AK780" s="6">
        <f t="shared" si="219"/>
        <v>0</v>
      </c>
      <c r="AL780" s="6">
        <f t="shared" si="225"/>
        <v>250</v>
      </c>
      <c r="AM780" s="6">
        <f ca="1">IF($S780&lt;$AM$1-1,AN780,Calcs!$AZ$896)</f>
        <v>671819.4307497323</v>
      </c>
      <c r="AN780" s="6">
        <f t="shared" ca="1" si="212"/>
        <v>671819.4307497323</v>
      </c>
      <c r="AO780" s="6">
        <f ca="1">IF($S780&lt;$AM$1-1,AP780,Calcs!$AO$896)</f>
        <v>8877.7769610010855</v>
      </c>
      <c r="AP780" s="6">
        <f t="shared" ca="1" si="210"/>
        <v>8877.7769610010855</v>
      </c>
      <c r="AQ780" s="30">
        <f t="shared" si="220"/>
        <v>44576</v>
      </c>
      <c r="AR780" s="30">
        <f t="shared" si="229"/>
        <v>44552</v>
      </c>
      <c r="AS780" s="30">
        <f t="shared" ca="1" si="228"/>
        <v>44549</v>
      </c>
      <c r="AT780" s="30">
        <f t="shared" ca="1" si="211"/>
        <v>44549</v>
      </c>
    </row>
    <row r="781" spans="1:46">
      <c r="A781">
        <f>Calcs!A831</f>
        <v>808</v>
      </c>
      <c r="B781" s="30">
        <f>Calcs!B831</f>
        <v>44577</v>
      </c>
      <c r="C781" s="6">
        <f>MAX(1,Calcs!AM831)</f>
        <v>334.38469000992649</v>
      </c>
      <c r="D781" s="6">
        <f>MAX(1,Calcs!BA831)</f>
        <v>25.08682815823704</v>
      </c>
      <c r="E781" s="6">
        <f>MAX(1,Calcs!BB831)</f>
        <v>2137020.9591621389</v>
      </c>
      <c r="F781" s="6">
        <f>MAX(1,Calcs!AZ831)</f>
        <v>965146.15195417043</v>
      </c>
      <c r="G781" s="6">
        <f t="shared" si="214"/>
        <v>965146.15195417043</v>
      </c>
      <c r="H781" s="6">
        <f>MAX(1,Calcs!AP831)</f>
        <v>1</v>
      </c>
      <c r="I781" s="6">
        <f>MAX(1,Calcs!AO831)</f>
        <v>10729.241776670717</v>
      </c>
      <c r="J781" s="6">
        <f t="shared" si="215"/>
        <v>10729.241776670717</v>
      </c>
      <c r="K781" s="6">
        <f>MAX(1,Calcs!BE831)</f>
        <v>5453825.2222222164</v>
      </c>
      <c r="L781" s="6">
        <f>MAX(1,Calcs!BF831)</f>
        <v>4034903.2778684208</v>
      </c>
      <c r="M781" s="33">
        <f>Calcs!G831</f>
        <v>3.2</v>
      </c>
      <c r="N781" s="180">
        <f>Calcs!BI831</f>
        <v>0.1773304512340122</v>
      </c>
      <c r="O781" s="33">
        <f t="shared" si="221"/>
        <v>0.56745744394883901</v>
      </c>
      <c r="P781" s="33"/>
      <c r="Q781" s="33"/>
      <c r="R781" s="33"/>
      <c r="S781" s="30">
        <f t="shared" si="230"/>
        <v>44577</v>
      </c>
      <c r="T781" s="215">
        <v>-1</v>
      </c>
      <c r="U781" s="215">
        <v>-1</v>
      </c>
      <c r="V781" s="97"/>
      <c r="W781" s="97"/>
      <c r="X781" s="6">
        <f t="shared" si="213"/>
        <v>0</v>
      </c>
      <c r="Y781" s="6"/>
      <c r="Z781" s="11">
        <f t="shared" si="226"/>
        <v>1</v>
      </c>
      <c r="AA781" s="11"/>
      <c r="AB781" s="11"/>
      <c r="AC781" s="11"/>
      <c r="AD781" s="11">
        <f t="shared" si="227"/>
        <v>1</v>
      </c>
      <c r="AE781" s="11">
        <f t="shared" si="222"/>
        <v>1</v>
      </c>
      <c r="AF781" s="11">
        <f t="shared" si="223"/>
        <v>1</v>
      </c>
      <c r="AG781" s="11">
        <f t="shared" si="216"/>
        <v>1</v>
      </c>
      <c r="AH781" s="11">
        <f t="shared" si="217"/>
        <v>1</v>
      </c>
      <c r="AI781" s="6">
        <f t="shared" si="218"/>
        <v>0</v>
      </c>
      <c r="AJ781" s="6">
        <f t="shared" si="224"/>
        <v>10000</v>
      </c>
      <c r="AK781" s="6">
        <f t="shared" si="219"/>
        <v>0</v>
      </c>
      <c r="AL781" s="6">
        <f t="shared" si="225"/>
        <v>250</v>
      </c>
      <c r="AM781" s="6">
        <f ca="1">IF($S781&lt;$AM$1-1,AN781,Calcs!$AZ$896)</f>
        <v>671819.4307497323</v>
      </c>
      <c r="AN781" s="6">
        <f t="shared" ca="1" si="212"/>
        <v>671819.4307497323</v>
      </c>
      <c r="AO781" s="6">
        <f ca="1">IF($S781&lt;$AM$1-1,AP781,Calcs!$AO$896)</f>
        <v>8877.7769610010855</v>
      </c>
      <c r="AP781" s="6">
        <f t="shared" ca="1" si="210"/>
        <v>8877.7769610010855</v>
      </c>
      <c r="AQ781" s="30">
        <f t="shared" si="220"/>
        <v>44577</v>
      </c>
      <c r="AR781" s="30">
        <f t="shared" si="229"/>
        <v>44552</v>
      </c>
      <c r="AS781" s="30">
        <f t="shared" ca="1" si="228"/>
        <v>44549</v>
      </c>
      <c r="AT781" s="30">
        <f t="shared" ca="1" si="211"/>
        <v>44549</v>
      </c>
    </row>
    <row r="782" spans="1:46">
      <c r="A782">
        <f>Calcs!A832</f>
        <v>809</v>
      </c>
      <c r="B782" s="30">
        <f>Calcs!B832</f>
        <v>44578</v>
      </c>
      <c r="C782" s="6">
        <f>MAX(1,Calcs!AM832)</f>
        <v>309.02252161124898</v>
      </c>
      <c r="D782" s="6">
        <f>MAX(1,Calcs!BA832)</f>
        <v>23.206400660764693</v>
      </c>
      <c r="E782" s="6">
        <f>MAX(1,Calcs!BB832)</f>
        <v>2137050.306007891</v>
      </c>
      <c r="F782" s="6">
        <f>MAX(1,Calcs!AZ832)</f>
        <v>965164.26451369096</v>
      </c>
      <c r="G782" s="6">
        <f t="shared" si="214"/>
        <v>965164.26451369096</v>
      </c>
      <c r="H782" s="6">
        <f>MAX(1,Calcs!AP832)</f>
        <v>1</v>
      </c>
      <c r="I782" s="6">
        <f>MAX(1,Calcs!AO832)</f>
        <v>10729.426534319102</v>
      </c>
      <c r="J782" s="6">
        <f t="shared" si="215"/>
        <v>10729.426534319102</v>
      </c>
      <c r="K782" s="6">
        <f>MAX(1,Calcs!BE832)</f>
        <v>5461695.5925925868</v>
      </c>
      <c r="L782" s="6">
        <f>MAX(1,Calcs!BF832)</f>
        <v>4038566.8214234868</v>
      </c>
      <c r="M782" s="33">
        <f>Calcs!G832</f>
        <v>3.2</v>
      </c>
      <c r="N782" s="180">
        <f>Calcs!BI832</f>
        <v>0.1768373648110507</v>
      </c>
      <c r="O782" s="33">
        <f t="shared" si="221"/>
        <v>0.56587956739536227</v>
      </c>
      <c r="P782" s="33"/>
      <c r="Q782" s="33"/>
      <c r="R782" s="33"/>
      <c r="S782" s="30">
        <f t="shared" si="230"/>
        <v>44578</v>
      </c>
      <c r="T782" s="215">
        <v>-1</v>
      </c>
      <c r="U782" s="215">
        <v>-1</v>
      </c>
      <c r="V782" s="97"/>
      <c r="W782" s="97"/>
      <c r="X782" s="6">
        <f t="shared" si="213"/>
        <v>0</v>
      </c>
      <c r="Y782" s="6"/>
      <c r="Z782" s="11">
        <f t="shared" si="226"/>
        <v>1</v>
      </c>
      <c r="AA782" s="11"/>
      <c r="AB782" s="11"/>
      <c r="AC782" s="11"/>
      <c r="AD782" s="11">
        <f t="shared" si="227"/>
        <v>1</v>
      </c>
      <c r="AE782" s="11">
        <f t="shared" si="222"/>
        <v>1</v>
      </c>
      <c r="AF782" s="11">
        <f t="shared" si="223"/>
        <v>1</v>
      </c>
      <c r="AG782" s="11">
        <f t="shared" si="216"/>
        <v>1</v>
      </c>
      <c r="AH782" s="11">
        <f t="shared" si="217"/>
        <v>1</v>
      </c>
      <c r="AI782" s="6">
        <f t="shared" si="218"/>
        <v>0</v>
      </c>
      <c r="AJ782" s="6">
        <f t="shared" si="224"/>
        <v>10000</v>
      </c>
      <c r="AK782" s="6">
        <f t="shared" si="219"/>
        <v>0</v>
      </c>
      <c r="AL782" s="6">
        <f t="shared" si="225"/>
        <v>250</v>
      </c>
      <c r="AM782" s="6">
        <f ca="1">IF($S782&lt;$AM$1-1,AN782,Calcs!$AZ$896)</f>
        <v>671819.4307497323</v>
      </c>
      <c r="AN782" s="6">
        <f t="shared" ca="1" si="212"/>
        <v>671819.4307497323</v>
      </c>
      <c r="AO782" s="6">
        <f ca="1">IF($S782&lt;$AM$1-1,AP782,Calcs!$AO$896)</f>
        <v>8877.7769610010855</v>
      </c>
      <c r="AP782" s="6">
        <f t="shared" ca="1" si="210"/>
        <v>8877.7769610010855</v>
      </c>
      <c r="AQ782" s="30">
        <f t="shared" si="220"/>
        <v>44578</v>
      </c>
      <c r="AR782" s="30">
        <f t="shared" si="229"/>
        <v>44552</v>
      </c>
      <c r="AS782" s="30">
        <f t="shared" ca="1" si="228"/>
        <v>44549</v>
      </c>
      <c r="AT782" s="30">
        <f t="shared" ca="1" si="211"/>
        <v>44549</v>
      </c>
    </row>
    <row r="783" spans="1:46">
      <c r="A783">
        <f>Calcs!A833</f>
        <v>810</v>
      </c>
      <c r="B783" s="30">
        <f>Calcs!B833</f>
        <v>44579</v>
      </c>
      <c r="C783" s="6">
        <f>MAX(1,Calcs!AM833)</f>
        <v>285.47558240881824</v>
      </c>
      <c r="D783" s="6">
        <f>MAX(1,Calcs!BA833)</f>
        <v>21.458758355085074</v>
      </c>
      <c r="E783" s="6">
        <f>MAX(1,Calcs!BB833)</f>
        <v>2137077.3651421182</v>
      </c>
      <c r="F783" s="6">
        <f>MAX(1,Calcs!AZ833)</f>
        <v>965180.99187127873</v>
      </c>
      <c r="G783" s="6">
        <f t="shared" si="214"/>
        <v>965180.99187127873</v>
      </c>
      <c r="H783" s="6">
        <f>MAX(1,Calcs!AP833)</f>
        <v>1</v>
      </c>
      <c r="I783" s="6">
        <f>MAX(1,Calcs!AO833)</f>
        <v>10729.597282431918</v>
      </c>
      <c r="J783" s="6">
        <f t="shared" si="215"/>
        <v>10729.597282431918</v>
      </c>
      <c r="K783" s="6">
        <f>MAX(1,Calcs!BE833)</f>
        <v>5469565.9629629571</v>
      </c>
      <c r="L783" s="6">
        <f>MAX(1,Calcs!BF833)</f>
        <v>4042229.9274821514</v>
      </c>
      <c r="M783" s="33">
        <f>Calcs!G833</f>
        <v>3.2</v>
      </c>
      <c r="N783" s="180">
        <f>Calcs!BI833</f>
        <v>0.17634464191551916</v>
      </c>
      <c r="O783" s="33">
        <f t="shared" si="221"/>
        <v>0.5643028541296613</v>
      </c>
      <c r="P783" s="33"/>
      <c r="Q783" s="33"/>
      <c r="R783" s="33"/>
      <c r="S783" s="30">
        <f t="shared" si="230"/>
        <v>44579</v>
      </c>
      <c r="T783" s="215">
        <v>-1</v>
      </c>
      <c r="U783" s="215">
        <v>-1</v>
      </c>
      <c r="V783" s="97"/>
      <c r="W783" s="97"/>
      <c r="X783" s="6">
        <f t="shared" si="213"/>
        <v>0</v>
      </c>
      <c r="Y783" s="6"/>
      <c r="Z783" s="11">
        <f t="shared" si="226"/>
        <v>1</v>
      </c>
      <c r="AA783" s="11"/>
      <c r="AB783" s="11"/>
      <c r="AC783" s="11"/>
      <c r="AD783" s="11">
        <f t="shared" si="227"/>
        <v>1</v>
      </c>
      <c r="AE783" s="11">
        <f t="shared" si="222"/>
        <v>1</v>
      </c>
      <c r="AF783" s="11">
        <f t="shared" si="223"/>
        <v>1</v>
      </c>
      <c r="AG783" s="11">
        <f t="shared" si="216"/>
        <v>1</v>
      </c>
      <c r="AH783" s="11">
        <f t="shared" si="217"/>
        <v>1</v>
      </c>
      <c r="AI783" s="6">
        <f t="shared" si="218"/>
        <v>0</v>
      </c>
      <c r="AJ783" s="6">
        <f t="shared" si="224"/>
        <v>10000</v>
      </c>
      <c r="AK783" s="6">
        <f t="shared" si="219"/>
        <v>0</v>
      </c>
      <c r="AL783" s="6">
        <f t="shared" si="225"/>
        <v>250</v>
      </c>
      <c r="AM783" s="6">
        <f ca="1">IF($S783&lt;$AM$1-1,AN783,Calcs!$AZ$896)</f>
        <v>671819.4307497323</v>
      </c>
      <c r="AN783" s="6">
        <f t="shared" ca="1" si="212"/>
        <v>671819.4307497323</v>
      </c>
      <c r="AO783" s="6">
        <f ca="1">IF($S783&lt;$AM$1-1,AP783,Calcs!$AO$896)</f>
        <v>8877.7769610010855</v>
      </c>
      <c r="AP783" s="6">
        <f t="shared" ca="1" si="210"/>
        <v>8877.7769610010855</v>
      </c>
      <c r="AQ783" s="30">
        <f t="shared" si="220"/>
        <v>44579</v>
      </c>
      <c r="AR783" s="30">
        <f t="shared" si="229"/>
        <v>44552</v>
      </c>
      <c r="AS783" s="30">
        <f t="shared" ca="1" si="228"/>
        <v>44549</v>
      </c>
      <c r="AT783" s="30">
        <f t="shared" ca="1" si="211"/>
        <v>44549</v>
      </c>
    </row>
    <row r="784" spans="1:46">
      <c r="A784">
        <f>Calcs!A834</f>
        <v>811</v>
      </c>
      <c r="B784" s="30">
        <f>Calcs!B834</f>
        <v>44580</v>
      </c>
      <c r="C784" s="6">
        <f>MAX(1,Calcs!AM834)</f>
        <v>263.62259543243806</v>
      </c>
      <c r="D784" s="6">
        <f>MAX(1,Calcs!BA834)</f>
        <v>19.835169726317481</v>
      </c>
      <c r="E784" s="6">
        <f>MAX(1,Calcs!BB834)</f>
        <v>2137102.3052560394</v>
      </c>
      <c r="F784" s="6">
        <f>MAX(1,Calcs!AZ834)</f>
        <v>965196.43403872219</v>
      </c>
      <c r="G784" s="6">
        <f t="shared" si="214"/>
        <v>965196.43403872219</v>
      </c>
      <c r="H784" s="6">
        <f>MAX(1,Calcs!AP834)</f>
        <v>1</v>
      </c>
      <c r="I784" s="6">
        <f>MAX(1,Calcs!AO834)</f>
        <v>10729.755022960855</v>
      </c>
      <c r="J784" s="6">
        <f t="shared" si="215"/>
        <v>10729.755022960855</v>
      </c>
      <c r="K784" s="6">
        <f>MAX(1,Calcs!BE834)</f>
        <v>5477436.3333333274</v>
      </c>
      <c r="L784" s="6">
        <f>MAX(1,Calcs!BF834)</f>
        <v>4045892.6231430462</v>
      </c>
      <c r="M784" s="33">
        <f>Calcs!G834</f>
        <v>3.2</v>
      </c>
      <c r="N784" s="180">
        <f>Calcs!BI834</f>
        <v>0.17585225643101995</v>
      </c>
      <c r="O784" s="33">
        <f t="shared" si="221"/>
        <v>0.56272722057926383</v>
      </c>
      <c r="P784" s="33"/>
      <c r="Q784" s="33"/>
      <c r="R784" s="33"/>
      <c r="S784" s="30">
        <f t="shared" si="230"/>
        <v>44580</v>
      </c>
      <c r="T784" s="215">
        <v>-1</v>
      </c>
      <c r="U784" s="215">
        <v>-1</v>
      </c>
      <c r="V784" s="97"/>
      <c r="W784" s="97"/>
      <c r="X784" s="6">
        <f t="shared" si="213"/>
        <v>0</v>
      </c>
      <c r="Y784" s="6"/>
      <c r="Z784" s="11">
        <f t="shared" si="226"/>
        <v>1</v>
      </c>
      <c r="AA784" s="11"/>
      <c r="AB784" s="11"/>
      <c r="AC784" s="11"/>
      <c r="AD784" s="11">
        <f t="shared" si="227"/>
        <v>1</v>
      </c>
      <c r="AE784" s="11">
        <f t="shared" si="222"/>
        <v>1</v>
      </c>
      <c r="AF784" s="11">
        <f t="shared" si="223"/>
        <v>1</v>
      </c>
      <c r="AG784" s="11">
        <f t="shared" si="216"/>
        <v>1</v>
      </c>
      <c r="AH784" s="11">
        <f t="shared" si="217"/>
        <v>1</v>
      </c>
      <c r="AI784" s="6">
        <f t="shared" si="218"/>
        <v>0</v>
      </c>
      <c r="AJ784" s="6">
        <f t="shared" si="224"/>
        <v>10000</v>
      </c>
      <c r="AK784" s="6">
        <f t="shared" si="219"/>
        <v>0</v>
      </c>
      <c r="AL784" s="6">
        <f t="shared" si="225"/>
        <v>250</v>
      </c>
      <c r="AM784" s="6">
        <f ca="1">IF($S784&lt;$AM$1-1,AN784,Calcs!$AZ$896)</f>
        <v>671819.4307497323</v>
      </c>
      <c r="AN784" s="6">
        <f t="shared" ca="1" si="212"/>
        <v>671819.4307497323</v>
      </c>
      <c r="AO784" s="6">
        <f ca="1">IF($S784&lt;$AM$1-1,AP784,Calcs!$AO$896)</f>
        <v>8877.7769610010855</v>
      </c>
      <c r="AP784" s="6">
        <f t="shared" ca="1" si="210"/>
        <v>8877.7769610010855</v>
      </c>
      <c r="AQ784" s="30">
        <f t="shared" si="220"/>
        <v>44580</v>
      </c>
      <c r="AR784" s="30">
        <f t="shared" si="229"/>
        <v>44552</v>
      </c>
      <c r="AS784" s="30">
        <f t="shared" ca="1" si="228"/>
        <v>44549</v>
      </c>
      <c r="AT784" s="30">
        <f t="shared" ca="1" si="211"/>
        <v>44549</v>
      </c>
    </row>
    <row r="785" spans="1:46">
      <c r="A785">
        <f>Calcs!A835</f>
        <v>812</v>
      </c>
      <c r="B785" s="30">
        <f>Calcs!B835</f>
        <v>44581</v>
      </c>
      <c r="C785" s="6">
        <f>MAX(1,Calcs!AM835)</f>
        <v>243.34972053955599</v>
      </c>
      <c r="D785" s="6">
        <f>MAX(1,Calcs!BA835)</f>
        <v>18.327428121552138</v>
      </c>
      <c r="E785" s="6">
        <f>MAX(1,Calcs!BB835)</f>
        <v>2137125.2833869308</v>
      </c>
      <c r="F785" s="6">
        <f>MAX(1,Calcs!AZ835)</f>
        <v>965210.68428193009</v>
      </c>
      <c r="G785" s="6">
        <f t="shared" si="214"/>
        <v>965210.68428193009</v>
      </c>
      <c r="H785" s="6">
        <f>MAX(1,Calcs!AP835)</f>
        <v>1</v>
      </c>
      <c r="I785" s="6">
        <f>MAX(1,Calcs!AO835)</f>
        <v>10729.900691005201</v>
      </c>
      <c r="J785" s="6">
        <f t="shared" si="215"/>
        <v>10729.900691005201</v>
      </c>
      <c r="K785" s="6">
        <f>MAX(1,Calcs!BE835)</f>
        <v>5485306.7037036978</v>
      </c>
      <c r="L785" s="6">
        <f>MAX(1,Calcs!BF835)</f>
        <v>4049554.9339600462</v>
      </c>
      <c r="M785" s="33">
        <f>Calcs!G835</f>
        <v>3.2</v>
      </c>
      <c r="N785" s="180">
        <f>Calcs!BI835</f>
        <v>0.17536018400166833</v>
      </c>
      <c r="O785" s="33">
        <f t="shared" si="221"/>
        <v>0.56115258880533869</v>
      </c>
      <c r="P785" s="33"/>
      <c r="Q785" s="33"/>
      <c r="R785" s="33"/>
      <c r="S785" s="30">
        <f t="shared" si="230"/>
        <v>44581</v>
      </c>
      <c r="T785" s="215">
        <v>-1</v>
      </c>
      <c r="U785" s="215">
        <v>-1</v>
      </c>
      <c r="V785" s="97"/>
      <c r="W785" s="97"/>
      <c r="X785" s="6">
        <f t="shared" si="213"/>
        <v>0</v>
      </c>
      <c r="Y785" s="6"/>
      <c r="Z785" s="11">
        <f t="shared" si="226"/>
        <v>1</v>
      </c>
      <c r="AA785" s="11"/>
      <c r="AB785" s="11"/>
      <c r="AC785" s="11"/>
      <c r="AD785" s="11">
        <f t="shared" si="227"/>
        <v>1</v>
      </c>
      <c r="AE785" s="11">
        <f t="shared" si="222"/>
        <v>1</v>
      </c>
      <c r="AF785" s="11">
        <f t="shared" si="223"/>
        <v>1</v>
      </c>
      <c r="AG785" s="11">
        <f t="shared" si="216"/>
        <v>1</v>
      </c>
      <c r="AH785" s="11">
        <f t="shared" si="217"/>
        <v>1</v>
      </c>
      <c r="AI785" s="6">
        <f t="shared" si="218"/>
        <v>0</v>
      </c>
      <c r="AJ785" s="6">
        <f t="shared" si="224"/>
        <v>10000</v>
      </c>
      <c r="AK785" s="6">
        <f t="shared" si="219"/>
        <v>0</v>
      </c>
      <c r="AL785" s="6">
        <f t="shared" si="225"/>
        <v>250</v>
      </c>
      <c r="AM785" s="6">
        <f ca="1">IF($S785&lt;$AM$1-1,AN785,Calcs!$AZ$896)</f>
        <v>697381.38912169146</v>
      </c>
      <c r="AN785" s="6">
        <f t="shared" ca="1" si="212"/>
        <v>697381.38912169146</v>
      </c>
      <c r="AO785" s="6">
        <f ca="1">IF($S785&lt;$AM$1-1,AP785,Calcs!$AO$896)</f>
        <v>8877.7769610010855</v>
      </c>
      <c r="AP785" s="6">
        <f t="shared" ca="1" si="210"/>
        <v>8877.7769610010855</v>
      </c>
      <c r="AQ785" s="30">
        <f t="shared" si="220"/>
        <v>44581</v>
      </c>
      <c r="AR785" s="30">
        <f t="shared" si="229"/>
        <v>44552</v>
      </c>
      <c r="AS785" s="30">
        <f t="shared" ca="1" si="228"/>
        <v>44549</v>
      </c>
      <c r="AT785" s="30">
        <f t="shared" ca="1" si="211"/>
        <v>44549</v>
      </c>
    </row>
    <row r="786" spans="1:46">
      <c r="A786">
        <f>Calcs!A836</f>
        <v>813</v>
      </c>
      <c r="B786" s="30">
        <f>Calcs!B836</f>
        <v>44582</v>
      </c>
      <c r="C786" s="6">
        <f>MAX(1,Calcs!AM836)</f>
        <v>224.55014836972637</v>
      </c>
      <c r="D786" s="6">
        <f>MAX(1,Calcs!BA836)</f>
        <v>16.927823884512431</v>
      </c>
      <c r="E786" s="6">
        <f>MAX(1,Calcs!BB836)</f>
        <v>2137146.4456616868</v>
      </c>
      <c r="F786" s="6">
        <f>MAX(1,Calcs!AZ836)</f>
        <v>965223.82953920425</v>
      </c>
      <c r="G786" s="6">
        <f t="shared" si="214"/>
        <v>965223.82953920425</v>
      </c>
      <c r="H786" s="6">
        <f>MAX(1,Calcs!AP836)</f>
        <v>1</v>
      </c>
      <c r="I786" s="6">
        <f>MAX(1,Calcs!AO836)</f>
        <v>10730.035158902627</v>
      </c>
      <c r="J786" s="6">
        <f t="shared" si="215"/>
        <v>10730.035158902627</v>
      </c>
      <c r="K786" s="6">
        <f>MAX(1,Calcs!BE836)</f>
        <v>5493177.0740740681</v>
      </c>
      <c r="L786" s="6">
        <f>MAX(1,Calcs!BF836)</f>
        <v>4053216.8840208878</v>
      </c>
      <c r="M786" s="33">
        <f>Calcs!G836</f>
        <v>3.2</v>
      </c>
      <c r="N786" s="180">
        <f>Calcs!BI836</f>
        <v>0.17486840192243056</v>
      </c>
      <c r="O786" s="33">
        <f t="shared" si="221"/>
        <v>0.55957888615177775</v>
      </c>
      <c r="P786" s="33"/>
      <c r="Q786" s="33"/>
      <c r="R786" s="33"/>
      <c r="S786" s="30">
        <f t="shared" si="230"/>
        <v>44582</v>
      </c>
      <c r="T786" s="215">
        <v>-1</v>
      </c>
      <c r="U786" s="215">
        <v>-1</v>
      </c>
      <c r="V786" s="97"/>
      <c r="W786" s="97"/>
      <c r="X786" s="6">
        <f t="shared" si="213"/>
        <v>0</v>
      </c>
      <c r="Y786" s="6"/>
      <c r="Z786" s="11">
        <f t="shared" si="226"/>
        <v>1</v>
      </c>
      <c r="AA786" s="11"/>
      <c r="AB786" s="11"/>
      <c r="AC786" s="11"/>
      <c r="AD786" s="11">
        <f t="shared" si="227"/>
        <v>1</v>
      </c>
      <c r="AE786" s="11">
        <f t="shared" si="222"/>
        <v>1</v>
      </c>
      <c r="AF786" s="11">
        <f t="shared" si="223"/>
        <v>1</v>
      </c>
      <c r="AG786" s="11">
        <f t="shared" si="216"/>
        <v>1</v>
      </c>
      <c r="AH786" s="11">
        <f t="shared" si="217"/>
        <v>1</v>
      </c>
      <c r="AI786" s="6">
        <f t="shared" si="218"/>
        <v>0</v>
      </c>
      <c r="AJ786" s="6">
        <f t="shared" si="224"/>
        <v>10000</v>
      </c>
      <c r="AK786" s="6">
        <f t="shared" si="219"/>
        <v>0</v>
      </c>
      <c r="AL786" s="6">
        <f t="shared" si="225"/>
        <v>250</v>
      </c>
      <c r="AM786" s="6">
        <f ca="1">IF($S786&lt;$AM$1-1,AN786,Calcs!$AZ$896)</f>
        <v>697381.38912169146</v>
      </c>
      <c r="AN786" s="6">
        <f t="shared" ca="1" si="212"/>
        <v>697381.38912169146</v>
      </c>
      <c r="AO786" s="6">
        <f ca="1">IF($S786&lt;$AM$1-1,AP786,Calcs!$AO$896)</f>
        <v>8877.7769610010855</v>
      </c>
      <c r="AP786" s="6">
        <f t="shared" ca="1" si="210"/>
        <v>8877.7769610010855</v>
      </c>
      <c r="AQ786" s="30">
        <f t="shared" si="220"/>
        <v>44582</v>
      </c>
      <c r="AR786" s="30">
        <f t="shared" si="229"/>
        <v>44552</v>
      </c>
      <c r="AS786" s="30">
        <f t="shared" ca="1" si="228"/>
        <v>44549</v>
      </c>
      <c r="AT786" s="30">
        <f t="shared" ca="1" si="211"/>
        <v>44549</v>
      </c>
    </row>
    <row r="787" spans="1:46">
      <c r="A787">
        <f>Calcs!A837</f>
        <v>814</v>
      </c>
      <c r="B787" s="30">
        <f>Calcs!B837</f>
        <v>44583</v>
      </c>
      <c r="C787" s="6">
        <f>MAX(1,Calcs!AM837)</f>
        <v>207.12371272410405</v>
      </c>
      <c r="D787" s="6">
        <f>MAX(1,Calcs!BA837)</f>
        <v>15.629117692521374</v>
      </c>
      <c r="E787" s="6">
        <f>MAX(1,Calcs!BB837)</f>
        <v>2137165.927997604</v>
      </c>
      <c r="F787" s="6">
        <f>MAX(1,Calcs!AZ837)</f>
        <v>965235.95081634016</v>
      </c>
      <c r="G787" s="6">
        <f t="shared" si="214"/>
        <v>965235.95081634016</v>
      </c>
      <c r="H787" s="6">
        <f>MAX(1,Calcs!AP837)</f>
        <v>1</v>
      </c>
      <c r="I787" s="6">
        <f>MAX(1,Calcs!AO837)</f>
        <v>10730.15924009736</v>
      </c>
      <c r="J787" s="6">
        <f t="shared" si="215"/>
        <v>10730.15924009736</v>
      </c>
      <c r="K787" s="6">
        <f>MAX(1,Calcs!BE837)</f>
        <v>5501047.4444444384</v>
      </c>
      <c r="L787" s="6">
        <f>MAX(1,Calcs!BF837)</f>
        <v>4056878.4960224661</v>
      </c>
      <c r="M787" s="33">
        <f>Calcs!G837</f>
        <v>3.2</v>
      </c>
      <c r="N787" s="180">
        <f>Calcs!BI837</f>
        <v>0.17437688903560927</v>
      </c>
      <c r="O787" s="33">
        <f t="shared" si="221"/>
        <v>0.55800604491394967</v>
      </c>
      <c r="P787" s="33"/>
      <c r="Q787" s="33"/>
      <c r="R787" s="33"/>
      <c r="S787" s="30">
        <f t="shared" si="230"/>
        <v>44583</v>
      </c>
      <c r="T787" s="215">
        <v>-1</v>
      </c>
      <c r="U787" s="215">
        <v>-1</v>
      </c>
      <c r="V787" s="97"/>
      <c r="W787" s="97"/>
      <c r="X787" s="6">
        <f t="shared" si="213"/>
        <v>0</v>
      </c>
      <c r="Y787" s="6"/>
      <c r="Z787" s="11">
        <f t="shared" si="226"/>
        <v>1</v>
      </c>
      <c r="AA787" s="11"/>
      <c r="AB787" s="11"/>
      <c r="AC787" s="11"/>
      <c r="AD787" s="11">
        <f t="shared" si="227"/>
        <v>1</v>
      </c>
      <c r="AE787" s="11">
        <f t="shared" si="222"/>
        <v>1</v>
      </c>
      <c r="AF787" s="11">
        <f t="shared" si="223"/>
        <v>1</v>
      </c>
      <c r="AG787" s="11">
        <f t="shared" si="216"/>
        <v>1</v>
      </c>
      <c r="AH787" s="11">
        <f t="shared" si="217"/>
        <v>1</v>
      </c>
      <c r="AI787" s="6">
        <f t="shared" si="218"/>
        <v>0</v>
      </c>
      <c r="AJ787" s="6">
        <f t="shared" si="224"/>
        <v>10000</v>
      </c>
      <c r="AK787" s="6">
        <f t="shared" si="219"/>
        <v>0</v>
      </c>
      <c r="AL787" s="6">
        <f t="shared" si="225"/>
        <v>250</v>
      </c>
      <c r="AM787" s="6">
        <f ca="1">IF($S787&lt;$AM$1-1,AN787,Calcs!$AZ$896)</f>
        <v>764575.86170464952</v>
      </c>
      <c r="AN787" s="6">
        <f t="shared" ca="1" si="212"/>
        <v>764575.86170464952</v>
      </c>
      <c r="AO787" s="6">
        <f ca="1">IF($S787&lt;$AM$1-1,AP787,Calcs!$AO$896)</f>
        <v>10031.082246670339</v>
      </c>
      <c r="AP787" s="6">
        <f t="shared" ca="1" si="210"/>
        <v>10031.082246670339</v>
      </c>
      <c r="AQ787" s="30">
        <f t="shared" si="220"/>
        <v>44583</v>
      </c>
      <c r="AR787" s="30">
        <f t="shared" si="229"/>
        <v>44552</v>
      </c>
      <c r="AS787" s="30">
        <f t="shared" ca="1" si="228"/>
        <v>44547</v>
      </c>
      <c r="AT787" s="30">
        <f t="shared" ca="1" si="211"/>
        <v>44547</v>
      </c>
    </row>
    <row r="788" spans="1:46">
      <c r="A788">
        <f>Calcs!A838</f>
        <v>815</v>
      </c>
      <c r="B788" s="30">
        <f>Calcs!B838</f>
        <v>44584</v>
      </c>
      <c r="C788" s="6">
        <f>MAX(1,Calcs!AM838)</f>
        <v>190.97652082931234</v>
      </c>
      <c r="D788" s="6">
        <f>MAX(1,Calcs!BA838)</f>
        <v>14.424515066036422</v>
      </c>
      <c r="E788" s="6">
        <f>MAX(1,Calcs!BB838)</f>
        <v>2137183.8567625093</v>
      </c>
      <c r="F788" s="6">
        <f>MAX(1,Calcs!AZ838)</f>
        <v>965247.12355963269</v>
      </c>
      <c r="G788" s="6">
        <f t="shared" si="214"/>
        <v>965247.12355963269</v>
      </c>
      <c r="H788" s="6">
        <f>MAX(1,Calcs!AP838)</f>
        <v>1</v>
      </c>
      <c r="I788" s="6">
        <f>MAX(1,Calcs!AO838)</f>
        <v>10730.273692795794</v>
      </c>
      <c r="J788" s="6">
        <f t="shared" si="215"/>
        <v>10730.273692795794</v>
      </c>
      <c r="K788" s="6">
        <f>MAX(1,Calcs!BE838)</f>
        <v>5508917.8148148088</v>
      </c>
      <c r="L788" s="6">
        <f>MAX(1,Calcs!BF838)</f>
        <v>4060539.7913428973</v>
      </c>
      <c r="M788" s="33">
        <f>Calcs!G838</f>
        <v>3.2</v>
      </c>
      <c r="N788" s="180">
        <f>Calcs!BI838</f>
        <v>0.17388562563318338</v>
      </c>
      <c r="O788" s="33">
        <f t="shared" si="221"/>
        <v>0.55643400202618687</v>
      </c>
      <c r="P788" s="33"/>
      <c r="Q788" s="33"/>
      <c r="R788" s="33"/>
      <c r="S788" s="30">
        <f t="shared" si="230"/>
        <v>44584</v>
      </c>
      <c r="T788" s="215">
        <v>-1</v>
      </c>
      <c r="U788" s="215">
        <v>-1</v>
      </c>
      <c r="V788" s="97"/>
      <c r="W788" s="97"/>
      <c r="X788" s="6">
        <f t="shared" si="213"/>
        <v>0</v>
      </c>
      <c r="Y788" s="6"/>
      <c r="Z788" s="11">
        <f t="shared" si="226"/>
        <v>1</v>
      </c>
      <c r="AA788" s="11"/>
      <c r="AB788" s="11"/>
      <c r="AC788" s="11"/>
      <c r="AD788" s="11">
        <f t="shared" si="227"/>
        <v>1</v>
      </c>
      <c r="AE788" s="11">
        <f t="shared" si="222"/>
        <v>1</v>
      </c>
      <c r="AF788" s="11">
        <f t="shared" si="223"/>
        <v>1</v>
      </c>
      <c r="AG788" s="11">
        <f t="shared" si="216"/>
        <v>1</v>
      </c>
      <c r="AH788" s="11">
        <f t="shared" si="217"/>
        <v>1</v>
      </c>
      <c r="AI788" s="6">
        <f t="shared" si="218"/>
        <v>0</v>
      </c>
      <c r="AJ788" s="6">
        <f t="shared" si="224"/>
        <v>10000</v>
      </c>
      <c r="AK788" s="6">
        <f t="shared" si="219"/>
        <v>0</v>
      </c>
      <c r="AL788" s="6">
        <f t="shared" si="225"/>
        <v>250</v>
      </c>
      <c r="AM788" s="6">
        <f ca="1">IF($S788&lt;$AM$1-1,AN788,Calcs!$AZ$896)</f>
        <v>764575.86170464952</v>
      </c>
      <c r="AN788" s="6">
        <f t="shared" ca="1" si="212"/>
        <v>764575.86170464952</v>
      </c>
      <c r="AO788" s="6">
        <f ca="1">IF($S788&lt;$AM$1-1,AP788,Calcs!$AO$896)</f>
        <v>10031.082246670339</v>
      </c>
      <c r="AP788" s="6">
        <f t="shared" ca="1" si="210"/>
        <v>10031.082246670339</v>
      </c>
      <c r="AQ788" s="30">
        <f t="shared" si="220"/>
        <v>44584</v>
      </c>
      <c r="AR788" s="30">
        <f t="shared" si="229"/>
        <v>44552</v>
      </c>
      <c r="AS788" s="30">
        <f t="shared" ca="1" si="228"/>
        <v>44547</v>
      </c>
      <c r="AT788" s="30">
        <f t="shared" ca="1" si="211"/>
        <v>44547</v>
      </c>
    </row>
    <row r="789" spans="1:46">
      <c r="A789">
        <f>Calcs!A839</f>
        <v>816</v>
      </c>
      <c r="B789" s="30">
        <f>Calcs!B839</f>
        <v>44585</v>
      </c>
      <c r="C789" s="6">
        <f>MAX(1,Calcs!AM839)</f>
        <v>176.0206009334461</v>
      </c>
      <c r="D789" s="6">
        <f>MAX(1,Calcs!BA839)</f>
        <v>13.307642019985776</v>
      </c>
      <c r="E789" s="6">
        <f>MAX(1,Calcs!BB839)</f>
        <v>2137200.3493962609</v>
      </c>
      <c r="F789" s="6">
        <f>MAX(1,Calcs!AZ839)</f>
        <v>965257.41800783086</v>
      </c>
      <c r="G789" s="6">
        <f t="shared" si="214"/>
        <v>965257.41800783086</v>
      </c>
      <c r="H789" s="6">
        <f>MAX(1,Calcs!AP839)</f>
        <v>1</v>
      </c>
      <c r="I789" s="6">
        <f>MAX(1,Calcs!AO839)</f>
        <v>10730.379223419281</v>
      </c>
      <c r="J789" s="6">
        <f t="shared" si="215"/>
        <v>10730.379223419281</v>
      </c>
      <c r="K789" s="6">
        <f>MAX(1,Calcs!BE839)</f>
        <v>5516788.1851851791</v>
      </c>
      <c r="L789" s="6">
        <f>MAX(1,Calcs!BF839)</f>
        <v>4064200.7901104405</v>
      </c>
      <c r="M789" s="33">
        <f>Calcs!G839</f>
        <v>3.2</v>
      </c>
      <c r="N789" s="180">
        <f>Calcs!BI839</f>
        <v>0.17339459336471832</v>
      </c>
      <c r="O789" s="33">
        <f t="shared" si="221"/>
        <v>0.55486269876709871</v>
      </c>
      <c r="P789" s="33"/>
      <c r="Q789" s="33"/>
      <c r="R789" s="33"/>
      <c r="S789" s="30">
        <f t="shared" si="230"/>
        <v>44585</v>
      </c>
      <c r="T789" s="215">
        <v>-1</v>
      </c>
      <c r="U789" s="215">
        <v>-1</v>
      </c>
      <c r="V789" s="97"/>
      <c r="W789" s="97"/>
      <c r="X789" s="6">
        <f t="shared" si="213"/>
        <v>0</v>
      </c>
      <c r="Y789" s="6"/>
      <c r="Z789" s="11">
        <f t="shared" si="226"/>
        <v>1</v>
      </c>
      <c r="AA789" s="11"/>
      <c r="AB789" s="11"/>
      <c r="AC789" s="11"/>
      <c r="AD789" s="11">
        <f t="shared" si="227"/>
        <v>1</v>
      </c>
      <c r="AE789" s="11">
        <f t="shared" si="222"/>
        <v>1</v>
      </c>
      <c r="AF789" s="11">
        <f t="shared" si="223"/>
        <v>1</v>
      </c>
      <c r="AG789" s="11">
        <f t="shared" si="216"/>
        <v>1</v>
      </c>
      <c r="AH789" s="11">
        <f t="shared" si="217"/>
        <v>1</v>
      </c>
      <c r="AI789" s="6">
        <f t="shared" si="218"/>
        <v>0</v>
      </c>
      <c r="AJ789" s="6">
        <f t="shared" si="224"/>
        <v>10000</v>
      </c>
      <c r="AK789" s="6">
        <f t="shared" si="219"/>
        <v>0</v>
      </c>
      <c r="AL789" s="6">
        <f t="shared" si="225"/>
        <v>250</v>
      </c>
      <c r="AM789" s="6">
        <f ca="1">IF($S789&lt;$AM$1-1,AN789,Calcs!$AZ$896)</f>
        <v>764575.86170464952</v>
      </c>
      <c r="AN789" s="6">
        <f t="shared" ca="1" si="212"/>
        <v>764575.86170464952</v>
      </c>
      <c r="AO789" s="6">
        <f ca="1">IF($S789&lt;$AM$1-1,AP789,Calcs!$AO$896)</f>
        <v>10031.082246670339</v>
      </c>
      <c r="AP789" s="6">
        <f t="shared" ca="1" si="210"/>
        <v>10031.082246670339</v>
      </c>
      <c r="AQ789" s="30">
        <f t="shared" si="220"/>
        <v>44585</v>
      </c>
      <c r="AR789" s="30">
        <f t="shared" si="229"/>
        <v>44552</v>
      </c>
      <c r="AS789" s="30">
        <f t="shared" ca="1" si="228"/>
        <v>44547</v>
      </c>
      <c r="AT789" s="30">
        <f t="shared" ca="1" si="211"/>
        <v>44547</v>
      </c>
    </row>
    <row r="790" spans="1:46">
      <c r="A790">
        <f>Calcs!A840</f>
        <v>817</v>
      </c>
      <c r="B790" s="30">
        <f>Calcs!B840</f>
        <v>44586</v>
      </c>
      <c r="C790" s="6">
        <f>MAX(1,Calcs!AM840)</f>
        <v>162.1735666741379</v>
      </c>
      <c r="D790" s="6">
        <f>MAX(1,Calcs!BA840)</f>
        <v>12.272521824592591</v>
      </c>
      <c r="E790" s="6">
        <f>MAX(1,Calcs!BB840)</f>
        <v>2137215.5149955838</v>
      </c>
      <c r="F790" s="6">
        <f>MAX(1,Calcs!AZ840)</f>
        <v>965266.89952405088</v>
      </c>
      <c r="G790" s="6">
        <f t="shared" si="214"/>
        <v>965266.89952405088</v>
      </c>
      <c r="H790" s="6">
        <f>MAX(1,Calcs!AP840)</f>
        <v>1</v>
      </c>
      <c r="I790" s="6">
        <f>MAX(1,Calcs!AO840)</f>
        <v>10730.476489863573</v>
      </c>
      <c r="J790" s="6">
        <f t="shared" si="215"/>
        <v>10730.476489863573</v>
      </c>
      <c r="K790" s="6">
        <f>MAX(1,Calcs!BE840)</f>
        <v>5524658.5555555495</v>
      </c>
      <c r="L790" s="6">
        <f>MAX(1,Calcs!BF840)</f>
        <v>4067861.5112693645</v>
      </c>
      <c r="M790" s="33">
        <f>Calcs!G840</f>
        <v>3.2</v>
      </c>
      <c r="N790" s="180">
        <f>Calcs!BI840</f>
        <v>0.17290377515057445</v>
      </c>
      <c r="O790" s="33">
        <f t="shared" si="221"/>
        <v>0.55329208048183831</v>
      </c>
      <c r="P790" s="33"/>
      <c r="Q790" s="33"/>
      <c r="R790" s="33"/>
      <c r="S790" s="30">
        <f t="shared" si="230"/>
        <v>44586</v>
      </c>
      <c r="T790" s="215">
        <v>-1</v>
      </c>
      <c r="U790" s="215">
        <v>-1</v>
      </c>
      <c r="V790" s="97"/>
      <c r="W790" s="97"/>
      <c r="X790" s="6">
        <f t="shared" si="213"/>
        <v>0</v>
      </c>
      <c r="Y790" s="6"/>
      <c r="Z790" s="11">
        <f t="shared" si="226"/>
        <v>1</v>
      </c>
      <c r="AA790" s="11"/>
      <c r="AB790" s="11"/>
      <c r="AC790" s="11"/>
      <c r="AD790" s="11">
        <f t="shared" si="227"/>
        <v>1</v>
      </c>
      <c r="AE790" s="11">
        <f t="shared" si="222"/>
        <v>1</v>
      </c>
      <c r="AF790" s="11">
        <f t="shared" si="223"/>
        <v>1</v>
      </c>
      <c r="AG790" s="11">
        <f t="shared" si="216"/>
        <v>1</v>
      </c>
      <c r="AH790" s="11">
        <f t="shared" si="217"/>
        <v>1</v>
      </c>
      <c r="AI790" s="6">
        <f t="shared" si="218"/>
        <v>0</v>
      </c>
      <c r="AJ790" s="6">
        <f t="shared" si="224"/>
        <v>10000</v>
      </c>
      <c r="AK790" s="6">
        <f t="shared" si="219"/>
        <v>0</v>
      </c>
      <c r="AL790" s="6">
        <f t="shared" si="225"/>
        <v>250</v>
      </c>
      <c r="AM790" s="6">
        <f ca="1">IF($S790&lt;$AM$1-1,AN790,Calcs!$AZ$896)</f>
        <v>764575.86170464952</v>
      </c>
      <c r="AN790" s="6">
        <f t="shared" ca="1" si="212"/>
        <v>764575.86170464952</v>
      </c>
      <c r="AO790" s="6">
        <f ca="1">IF($S790&lt;$AM$1-1,AP790,Calcs!$AO$896)</f>
        <v>10031.082246670339</v>
      </c>
      <c r="AP790" s="6">
        <f t="shared" ca="1" si="210"/>
        <v>10031.082246670339</v>
      </c>
      <c r="AQ790" s="30">
        <f t="shared" si="220"/>
        <v>44586</v>
      </c>
      <c r="AR790" s="30">
        <f t="shared" si="229"/>
        <v>44552</v>
      </c>
      <c r="AS790" s="30">
        <f t="shared" ca="1" si="228"/>
        <v>44547</v>
      </c>
      <c r="AT790" s="30">
        <f t="shared" ca="1" si="211"/>
        <v>44547</v>
      </c>
    </row>
    <row r="791" spans="1:46">
      <c r="A791">
        <f>Calcs!A841</f>
        <v>818</v>
      </c>
      <c r="B791" s="30">
        <f>Calcs!B841</f>
        <v>44587</v>
      </c>
      <c r="C791" s="6">
        <f>MAX(1,Calcs!AM841)</f>
        <v>149.35829765409468</v>
      </c>
      <c r="D791" s="6">
        <f>MAX(1,Calcs!BA841)</f>
        <v>11.313552842758197</v>
      </c>
      <c r="E791" s="6">
        <f>MAX(1,Calcs!BB841)</f>
        <v>2137229.4548641178</v>
      </c>
      <c r="F791" s="6">
        <f>MAX(1,Calcs!AZ841)</f>
        <v>965275.6289086215</v>
      </c>
      <c r="G791" s="6">
        <f t="shared" si="214"/>
        <v>965275.6289086215</v>
      </c>
      <c r="H791" s="6">
        <f>MAX(1,Calcs!AP841)</f>
        <v>1</v>
      </c>
      <c r="I791" s="6">
        <f>MAX(1,Calcs!AO841)</f>
        <v>10730.566104574051</v>
      </c>
      <c r="J791" s="6">
        <f t="shared" si="215"/>
        <v>10730.566104574051</v>
      </c>
      <c r="K791" s="6">
        <f>MAX(1,Calcs!BE841)</f>
        <v>5532528.9259259198</v>
      </c>
      <c r="L791" s="6">
        <f>MAX(1,Calcs!BF841)</f>
        <v>4071521.972642859</v>
      </c>
      <c r="M791" s="33">
        <f>Calcs!G841</f>
        <v>3.2</v>
      </c>
      <c r="N791" s="180">
        <f>Calcs!BI841</f>
        <v>0.17241315510014915</v>
      </c>
      <c r="O791" s="33">
        <f t="shared" si="221"/>
        <v>0.55172209632047731</v>
      </c>
      <c r="P791" s="33"/>
      <c r="Q791" s="33"/>
      <c r="R791" s="33"/>
      <c r="S791" s="30">
        <f t="shared" si="230"/>
        <v>44587</v>
      </c>
      <c r="T791" s="215">
        <v>-1</v>
      </c>
      <c r="U791" s="215">
        <v>-1</v>
      </c>
      <c r="V791" s="97"/>
      <c r="W791" s="97"/>
      <c r="X791" s="6">
        <f t="shared" si="213"/>
        <v>0</v>
      </c>
      <c r="Y791" s="6"/>
      <c r="Z791" s="11">
        <f t="shared" si="226"/>
        <v>1</v>
      </c>
      <c r="AA791" s="11"/>
      <c r="AB791" s="11"/>
      <c r="AC791" s="11"/>
      <c r="AD791" s="11">
        <f t="shared" si="227"/>
        <v>1</v>
      </c>
      <c r="AE791" s="11">
        <f t="shared" si="222"/>
        <v>1</v>
      </c>
      <c r="AF791" s="11">
        <f t="shared" si="223"/>
        <v>1</v>
      </c>
      <c r="AG791" s="11">
        <f t="shared" si="216"/>
        <v>1</v>
      </c>
      <c r="AH791" s="11">
        <f t="shared" si="217"/>
        <v>1</v>
      </c>
      <c r="AI791" s="6">
        <f t="shared" si="218"/>
        <v>0</v>
      </c>
      <c r="AJ791" s="6">
        <f t="shared" si="224"/>
        <v>10000</v>
      </c>
      <c r="AK791" s="6">
        <f t="shared" si="219"/>
        <v>0</v>
      </c>
      <c r="AL791" s="6">
        <f t="shared" si="225"/>
        <v>250</v>
      </c>
      <c r="AM791" s="6">
        <f ca="1">IF($S791&lt;$AM$1-1,AN791,Calcs!$AZ$896)</f>
        <v>764575.86170464952</v>
      </c>
      <c r="AN791" s="6">
        <f t="shared" ca="1" si="212"/>
        <v>764575.86170464952</v>
      </c>
      <c r="AO791" s="6">
        <f ca="1">IF($S791&lt;$AM$1-1,AP791,Calcs!$AO$896)</f>
        <v>10031.082246670339</v>
      </c>
      <c r="AP791" s="6">
        <f t="shared" ca="1" si="210"/>
        <v>10031.082246670339</v>
      </c>
      <c r="AQ791" s="30">
        <f t="shared" si="220"/>
        <v>44587</v>
      </c>
      <c r="AR791" s="30">
        <f t="shared" si="229"/>
        <v>44552</v>
      </c>
      <c r="AS791" s="30">
        <f t="shared" ca="1" si="228"/>
        <v>44547</v>
      </c>
      <c r="AT791" s="30">
        <f t="shared" ca="1" si="211"/>
        <v>44547</v>
      </c>
    </row>
    <row r="792" spans="1:46">
      <c r="A792">
        <f>Calcs!A842</f>
        <v>819</v>
      </c>
      <c r="B792" s="30">
        <f>Calcs!B842</f>
        <v>44588</v>
      </c>
      <c r="C792" s="6">
        <f>MAX(1,Calcs!AM842)</f>
        <v>137.50263565793151</v>
      </c>
      <c r="D792" s="6">
        <f>MAX(1,Calcs!BA842)</f>
        <v>10.425487410277128</v>
      </c>
      <c r="E792" s="6">
        <f>MAX(1,Calcs!BB842)</f>
        <v>2137242.2630294855</v>
      </c>
      <c r="F792" s="6">
        <f>MAX(1,Calcs!AZ842)</f>
        <v>965283.66269380203</v>
      </c>
      <c r="G792" s="6">
        <f t="shared" si="214"/>
        <v>965283.66269380203</v>
      </c>
      <c r="H792" s="6">
        <f>MAX(1,Calcs!AP842)</f>
        <v>1</v>
      </c>
      <c r="I792" s="6">
        <f>MAX(1,Calcs!AO842)</f>
        <v>10730.6486374456</v>
      </c>
      <c r="J792" s="6">
        <f t="shared" si="215"/>
        <v>10730.6486374456</v>
      </c>
      <c r="K792" s="6">
        <f>MAX(1,Calcs!BE842)</f>
        <v>5540399.2962962901</v>
      </c>
      <c r="L792" s="6">
        <f>MAX(1,Calcs!BF842)</f>
        <v>4075182.1909930794</v>
      </c>
      <c r="M792" s="33">
        <f>Calcs!G842</f>
        <v>3.2</v>
      </c>
      <c r="N792" s="180">
        <f>Calcs!BI842</f>
        <v>0.17192271843489998</v>
      </c>
      <c r="O792" s="33">
        <f t="shared" si="221"/>
        <v>0.55015269899167996</v>
      </c>
      <c r="P792" s="33"/>
      <c r="Q792" s="33"/>
      <c r="R792" s="33"/>
      <c r="S792" s="30">
        <f t="shared" si="230"/>
        <v>44588</v>
      </c>
      <c r="T792" s="215">
        <v>-1</v>
      </c>
      <c r="U792" s="215">
        <v>-1</v>
      </c>
      <c r="V792" s="97"/>
      <c r="W792" s="97"/>
      <c r="X792" s="6">
        <f t="shared" si="213"/>
        <v>0</v>
      </c>
      <c r="Y792" s="6"/>
      <c r="Z792" s="11">
        <f t="shared" si="226"/>
        <v>1</v>
      </c>
      <c r="AA792" s="11"/>
      <c r="AB792" s="11"/>
      <c r="AC792" s="11"/>
      <c r="AD792" s="11">
        <f t="shared" si="227"/>
        <v>1</v>
      </c>
      <c r="AE792" s="11">
        <f t="shared" si="222"/>
        <v>1</v>
      </c>
      <c r="AF792" s="11">
        <f t="shared" si="223"/>
        <v>1</v>
      </c>
      <c r="AG792" s="11">
        <f t="shared" si="216"/>
        <v>1</v>
      </c>
      <c r="AH792" s="11">
        <f t="shared" si="217"/>
        <v>1</v>
      </c>
      <c r="AI792" s="6">
        <f t="shared" si="218"/>
        <v>0</v>
      </c>
      <c r="AJ792" s="6">
        <f t="shared" si="224"/>
        <v>10000</v>
      </c>
      <c r="AK792" s="6">
        <f t="shared" si="219"/>
        <v>0</v>
      </c>
      <c r="AL792" s="6">
        <f t="shared" si="225"/>
        <v>250</v>
      </c>
      <c r="AM792" s="6">
        <f ca="1">IF($S792&lt;$AM$1-1,AN792,Calcs!$AZ$896)</f>
        <v>764575.86170464952</v>
      </c>
      <c r="AN792" s="6">
        <f t="shared" ca="1" si="212"/>
        <v>764575.86170464952</v>
      </c>
      <c r="AO792" s="6">
        <f ca="1">IF($S792&lt;$AM$1-1,AP792,Calcs!$AO$896)</f>
        <v>10031.082246670339</v>
      </c>
      <c r="AP792" s="6">
        <f t="shared" ca="1" si="210"/>
        <v>10031.082246670339</v>
      </c>
      <c r="AQ792" s="30">
        <f t="shared" si="220"/>
        <v>44588</v>
      </c>
      <c r="AR792" s="30">
        <f t="shared" si="229"/>
        <v>44552</v>
      </c>
      <c r="AS792" s="30">
        <f t="shared" ca="1" si="228"/>
        <v>44547</v>
      </c>
      <c r="AT792" s="30">
        <f t="shared" ca="1" si="211"/>
        <v>44547</v>
      </c>
    </row>
    <row r="793" spans="1:46">
      <c r="A793">
        <f>Calcs!A843</f>
        <v>820</v>
      </c>
      <c r="B793" s="30">
        <f>Calcs!B843</f>
        <v>44589</v>
      </c>
      <c r="C793" s="6">
        <f>MAX(1,Calcs!AM843)</f>
        <v>126.53909594512464</v>
      </c>
      <c r="D793" s="6">
        <f>MAX(1,Calcs!BA843)</f>
        <v>9.603411724824193</v>
      </c>
      <c r="E793" s="6">
        <f>MAX(1,Calcs!BB843)</f>
        <v>2137254.0267291106</v>
      </c>
      <c r="F793" s="6">
        <f>MAX(1,Calcs!AZ843)</f>
        <v>965291.05342127802</v>
      </c>
      <c r="G793" s="6">
        <f t="shared" si="214"/>
        <v>965291.05342127802</v>
      </c>
      <c r="H793" s="6">
        <f>MAX(1,Calcs!AP843)</f>
        <v>1</v>
      </c>
      <c r="I793" s="6">
        <f>MAX(1,Calcs!AO843)</f>
        <v>10730.724618555678</v>
      </c>
      <c r="J793" s="6">
        <f t="shared" si="215"/>
        <v>10730.724618555678</v>
      </c>
      <c r="K793" s="6">
        <f>MAX(1,Calcs!BE843)</f>
        <v>5548269.6666666605</v>
      </c>
      <c r="L793" s="6">
        <f>MAX(1,Calcs!BF843)</f>
        <v>4078842.1820784234</v>
      </c>
      <c r="M793" s="33">
        <f>Calcs!G843</f>
        <v>3.2</v>
      </c>
      <c r="N793" s="180">
        <f>Calcs!BI843</f>
        <v>0.17143245141590524</v>
      </c>
      <c r="O793" s="33">
        <f t="shared" si="221"/>
        <v>0.54858384453089681</v>
      </c>
      <c r="P793" s="33"/>
      <c r="Q793" s="33"/>
      <c r="R793" s="33"/>
      <c r="S793" s="30">
        <f t="shared" si="230"/>
        <v>44589</v>
      </c>
      <c r="T793" s="215">
        <v>-1</v>
      </c>
      <c r="U793" s="215">
        <v>-1</v>
      </c>
      <c r="V793" s="97"/>
      <c r="W793" s="97"/>
      <c r="X793" s="6">
        <f t="shared" si="213"/>
        <v>0</v>
      </c>
      <c r="Y793" s="6"/>
      <c r="Z793" s="11">
        <f t="shared" si="226"/>
        <v>1</v>
      </c>
      <c r="AA793" s="11"/>
      <c r="AB793" s="11"/>
      <c r="AC793" s="11"/>
      <c r="AD793" s="11">
        <f t="shared" si="227"/>
        <v>1</v>
      </c>
      <c r="AE793" s="11">
        <f t="shared" si="222"/>
        <v>1</v>
      </c>
      <c r="AF793" s="11">
        <f t="shared" si="223"/>
        <v>1</v>
      </c>
      <c r="AG793" s="11">
        <f t="shared" si="216"/>
        <v>1</v>
      </c>
      <c r="AH793" s="11">
        <f t="shared" si="217"/>
        <v>1</v>
      </c>
      <c r="AI793" s="6">
        <f t="shared" si="218"/>
        <v>0</v>
      </c>
      <c r="AJ793" s="6">
        <f t="shared" si="224"/>
        <v>10000</v>
      </c>
      <c r="AK793" s="6">
        <f t="shared" si="219"/>
        <v>0</v>
      </c>
      <c r="AL793" s="6">
        <f t="shared" si="225"/>
        <v>250</v>
      </c>
      <c r="AM793" s="6">
        <f ca="1">IF($S793&lt;$AM$1-1,AN793,Calcs!$AZ$896)</f>
        <v>767959.9324891346</v>
      </c>
      <c r="AN793" s="6">
        <f t="shared" ca="1" si="212"/>
        <v>767959.9324891346</v>
      </c>
      <c r="AO793" s="6">
        <f ca="1">IF($S793&lt;$AM$1-1,AP793,Calcs!$AO$896)</f>
        <v>10031.082246670161</v>
      </c>
      <c r="AP793" s="6">
        <f t="shared" ca="1" si="210"/>
        <v>10031.082246670161</v>
      </c>
      <c r="AQ793" s="30">
        <f t="shared" si="220"/>
        <v>44589</v>
      </c>
      <c r="AR793" s="30">
        <f t="shared" si="229"/>
        <v>44552</v>
      </c>
      <c r="AS793" s="30">
        <f t="shared" ca="1" si="228"/>
        <v>44548</v>
      </c>
      <c r="AT793" s="30">
        <f t="shared" ca="1" si="211"/>
        <v>44548</v>
      </c>
    </row>
    <row r="794" spans="1:46">
      <c r="A794">
        <f>Calcs!A844</f>
        <v>821</v>
      </c>
      <c r="B794" s="30">
        <f>Calcs!B844</f>
        <v>44590</v>
      </c>
      <c r="C794" s="6">
        <f>MAX(1,Calcs!AM844)</f>
        <v>116.40459305717052</v>
      </c>
      <c r="D794" s="6">
        <f>MAX(1,Calcs!BA844)</f>
        <v>8.8427267094209263</v>
      </c>
      <c r="E794" s="6">
        <f>MAX(1,Calcs!BB844)</f>
        <v>2137264.8268664475</v>
      </c>
      <c r="F794" s="6">
        <f>MAX(1,Calcs!AZ844)</f>
        <v>965297.84990330611</v>
      </c>
      <c r="G794" s="6">
        <f t="shared" si="214"/>
        <v>965297.84990330611</v>
      </c>
      <c r="H794" s="6">
        <f>MAX(1,Calcs!AP844)</f>
        <v>1</v>
      </c>
      <c r="I794" s="6">
        <f>MAX(1,Calcs!AO844)</f>
        <v>10730.794540738809</v>
      </c>
      <c r="J794" s="6">
        <f t="shared" si="215"/>
        <v>10730.794540738809</v>
      </c>
      <c r="K794" s="6">
        <f>MAX(1,Calcs!BE844)</f>
        <v>5556140.0370370308</v>
      </c>
      <c r="L794" s="6">
        <f>MAX(1,Calcs!BF844)</f>
        <v>4082501.960708132</v>
      </c>
      <c r="M794" s="33">
        <f>Calcs!G844</f>
        <v>3.2</v>
      </c>
      <c r="N794" s="180">
        <f>Calcs!BI844</f>
        <v>0.17094234127572785</v>
      </c>
      <c r="O794" s="33">
        <f t="shared" si="221"/>
        <v>0.54701549208232914</v>
      </c>
      <c r="P794" s="33"/>
      <c r="Q794" s="33"/>
      <c r="R794" s="33"/>
      <c r="S794" s="30">
        <f t="shared" si="230"/>
        <v>44590</v>
      </c>
      <c r="T794" s="215">
        <v>-1</v>
      </c>
      <c r="U794" s="215">
        <v>-1</v>
      </c>
      <c r="V794" s="97"/>
      <c r="W794" s="97"/>
      <c r="X794" s="6">
        <f t="shared" si="213"/>
        <v>0</v>
      </c>
      <c r="Y794" s="6"/>
      <c r="Z794" s="11">
        <f t="shared" si="226"/>
        <v>1</v>
      </c>
      <c r="AA794" s="11"/>
      <c r="AB794" s="11"/>
      <c r="AC794" s="11"/>
      <c r="AD794" s="11">
        <f t="shared" si="227"/>
        <v>1</v>
      </c>
      <c r="AE794" s="11">
        <f t="shared" si="222"/>
        <v>1</v>
      </c>
      <c r="AF794" s="11">
        <f t="shared" si="223"/>
        <v>1</v>
      </c>
      <c r="AG794" s="11">
        <f t="shared" si="216"/>
        <v>1</v>
      </c>
      <c r="AH794" s="11">
        <f t="shared" si="217"/>
        <v>1</v>
      </c>
      <c r="AI794" s="6">
        <f t="shared" si="218"/>
        <v>0</v>
      </c>
      <c r="AJ794" s="6">
        <f t="shared" si="224"/>
        <v>10000</v>
      </c>
      <c r="AK794" s="6">
        <f t="shared" si="219"/>
        <v>0</v>
      </c>
      <c r="AL794" s="6">
        <f t="shared" si="225"/>
        <v>250</v>
      </c>
      <c r="AM794" s="6">
        <f ca="1">IF($S794&lt;$AM$1-1,AN794,Calcs!$AZ$896)</f>
        <v>767959.9324891346</v>
      </c>
      <c r="AN794" s="6">
        <f t="shared" ca="1" si="212"/>
        <v>767959.9324891346</v>
      </c>
      <c r="AO794" s="6">
        <f ca="1">IF($S794&lt;$AM$1-1,AP794,Calcs!$AO$896)</f>
        <v>10031.082246670161</v>
      </c>
      <c r="AP794" s="6">
        <f t="shared" ca="1" si="210"/>
        <v>10031.082246670161</v>
      </c>
      <c r="AQ794" s="30">
        <f t="shared" si="220"/>
        <v>44590</v>
      </c>
      <c r="AR794" s="30">
        <f t="shared" si="229"/>
        <v>44552</v>
      </c>
      <c r="AS794" s="30">
        <f t="shared" ca="1" si="228"/>
        <v>44548</v>
      </c>
      <c r="AT794" s="30">
        <f t="shared" ca="1" si="211"/>
        <v>44548</v>
      </c>
    </row>
    <row r="795" spans="1:46">
      <c r="A795">
        <f>Calcs!A845</f>
        <v>822</v>
      </c>
      <c r="B795" s="30">
        <f>Calcs!B845</f>
        <v>44591</v>
      </c>
      <c r="C795" s="6">
        <f>MAX(1,Calcs!AM845)</f>
        <v>107.04018058227481</v>
      </c>
      <c r="D795" s="6">
        <f>MAX(1,Calcs!BA845)</f>
        <v>8.1391298160056724</v>
      </c>
      <c r="E795" s="6">
        <f>MAX(1,Calcs!BB845)</f>
        <v>2137274.738439207</v>
      </c>
      <c r="F795" s="6">
        <f>MAX(1,Calcs!AZ845)</f>
        <v>965304.09746834473</v>
      </c>
      <c r="G795" s="6">
        <f t="shared" si="214"/>
        <v>965304.09746834473</v>
      </c>
      <c r="H795" s="6">
        <f>MAX(1,Calcs!AP845)</f>
        <v>1</v>
      </c>
      <c r="I795" s="6">
        <f>MAX(1,Calcs!AO845)</f>
        <v>10730.85886201044</v>
      </c>
      <c r="J795" s="6">
        <f t="shared" si="215"/>
        <v>10730.85886201044</v>
      </c>
      <c r="K795" s="6">
        <f>MAX(1,Calcs!BE845)</f>
        <v>5564010.4074074011</v>
      </c>
      <c r="L795" s="6">
        <f>MAX(1,Calcs!BF845)</f>
        <v>4086161.5407943078</v>
      </c>
      <c r="M795" s="33">
        <f>Calcs!G845</f>
        <v>3.2</v>
      </c>
      <c r="N795" s="180">
        <f>Calcs!BI845</f>
        <v>0.1704523761543584</v>
      </c>
      <c r="O795" s="33">
        <f t="shared" si="221"/>
        <v>0.54544760369394696</v>
      </c>
      <c r="P795" s="33"/>
      <c r="Q795" s="33"/>
      <c r="R795" s="33"/>
      <c r="S795" s="30">
        <f t="shared" si="230"/>
        <v>44591</v>
      </c>
      <c r="T795" s="215">
        <v>-1</v>
      </c>
      <c r="U795" s="215">
        <v>-1</v>
      </c>
      <c r="V795" s="97"/>
      <c r="W795" s="97"/>
      <c r="X795" s="6">
        <f t="shared" si="213"/>
        <v>0</v>
      </c>
      <c r="Y795" s="6"/>
      <c r="Z795" s="11">
        <f t="shared" si="226"/>
        <v>1</v>
      </c>
      <c r="AA795" s="11"/>
      <c r="AB795" s="11"/>
      <c r="AC795" s="11"/>
      <c r="AD795" s="11">
        <f t="shared" si="227"/>
        <v>1</v>
      </c>
      <c r="AE795" s="11">
        <f t="shared" si="222"/>
        <v>1</v>
      </c>
      <c r="AF795" s="11">
        <f t="shared" si="223"/>
        <v>1</v>
      </c>
      <c r="AG795" s="11">
        <f t="shared" si="216"/>
        <v>1</v>
      </c>
      <c r="AH795" s="11">
        <f t="shared" si="217"/>
        <v>1</v>
      </c>
      <c r="AI795" s="6">
        <f t="shared" si="218"/>
        <v>0</v>
      </c>
      <c r="AJ795" s="6">
        <f t="shared" si="224"/>
        <v>10000</v>
      </c>
      <c r="AK795" s="6">
        <f t="shared" si="219"/>
        <v>0</v>
      </c>
      <c r="AL795" s="6">
        <f t="shared" si="225"/>
        <v>250</v>
      </c>
      <c r="AM795" s="6">
        <f ca="1">IF($S795&lt;$AM$1-1,AN795,Calcs!$AZ$896)</f>
        <v>767959.9324891346</v>
      </c>
      <c r="AN795" s="6">
        <f t="shared" ca="1" si="212"/>
        <v>767959.9324891346</v>
      </c>
      <c r="AO795" s="6">
        <f ca="1">IF($S795&lt;$AM$1-1,AP795,Calcs!$AO$896)</f>
        <v>10031.082246670161</v>
      </c>
      <c r="AP795" s="6">
        <f t="shared" ca="1" si="210"/>
        <v>10031.082246670161</v>
      </c>
      <c r="AQ795" s="30">
        <f t="shared" si="220"/>
        <v>44591</v>
      </c>
      <c r="AR795" s="30">
        <f t="shared" si="229"/>
        <v>44552</v>
      </c>
      <c r="AS795" s="30">
        <f t="shared" ca="1" si="228"/>
        <v>44548</v>
      </c>
      <c r="AT795" s="30">
        <f t="shared" ca="1" si="211"/>
        <v>44548</v>
      </c>
    </row>
    <row r="796" spans="1:46">
      <c r="A796">
        <f>Calcs!A846</f>
        <v>823</v>
      </c>
      <c r="B796" s="30">
        <f>Calcs!B846</f>
        <v>44592</v>
      </c>
      <c r="C796" s="6">
        <f>MAX(1,Calcs!AM846)</f>
        <v>98.390804327849864</v>
      </c>
      <c r="D796" s="6">
        <f>MAX(1,Calcs!BA846)</f>
        <v>7.4885977348977963</v>
      </c>
      <c r="E796" s="6">
        <f>MAX(1,Calcs!BB846)</f>
        <v>2137283.8309411025</v>
      </c>
      <c r="F796" s="6">
        <f>MAX(1,Calcs!AZ846)</f>
        <v>965309.83819197514</v>
      </c>
      <c r="G796" s="6">
        <f t="shared" si="214"/>
        <v>965309.83819197514</v>
      </c>
      <c r="H796" s="6">
        <f>MAX(1,Calcs!AP846)</f>
        <v>1</v>
      </c>
      <c r="I796" s="6">
        <f>MAX(1,Calcs!AO846)</f>
        <v>10730.918007847798</v>
      </c>
      <c r="J796" s="6">
        <f t="shared" si="215"/>
        <v>10730.918007847798</v>
      </c>
      <c r="K796" s="6">
        <f>MAX(1,Calcs!BE846)</f>
        <v>5571880.7777777715</v>
      </c>
      <c r="L796" s="6">
        <f>MAX(1,Calcs!BF846)</f>
        <v>4089820.9354014476</v>
      </c>
      <c r="M796" s="33">
        <f>Calcs!G846</f>
        <v>3.2</v>
      </c>
      <c r="N796" s="180">
        <f>Calcs!BI846</f>
        <v>0.16996254503902192</v>
      </c>
      <c r="O796" s="33">
        <f t="shared" si="221"/>
        <v>0.54388014412487018</v>
      </c>
      <c r="P796" s="33"/>
      <c r="Q796" s="33"/>
      <c r="R796" s="33"/>
      <c r="S796" s="30">
        <f t="shared" si="230"/>
        <v>44592</v>
      </c>
      <c r="T796" s="215">
        <v>-1</v>
      </c>
      <c r="U796" s="215">
        <v>-1</v>
      </c>
      <c r="V796" s="97"/>
      <c r="W796" s="97"/>
      <c r="X796" s="6">
        <f t="shared" si="213"/>
        <v>0</v>
      </c>
      <c r="Y796" s="6"/>
      <c r="Z796" s="11">
        <f t="shared" si="226"/>
        <v>1</v>
      </c>
      <c r="AA796" s="11"/>
      <c r="AB796" s="11"/>
      <c r="AC796" s="11"/>
      <c r="AD796" s="11">
        <f t="shared" si="227"/>
        <v>1</v>
      </c>
      <c r="AE796" s="11">
        <f t="shared" si="222"/>
        <v>1</v>
      </c>
      <c r="AF796" s="11">
        <f t="shared" si="223"/>
        <v>1</v>
      </c>
      <c r="AG796" s="11">
        <f t="shared" si="216"/>
        <v>1</v>
      </c>
      <c r="AH796" s="11">
        <f t="shared" si="217"/>
        <v>1</v>
      </c>
      <c r="AI796" s="6">
        <f t="shared" si="218"/>
        <v>0</v>
      </c>
      <c r="AJ796" s="6">
        <f t="shared" si="224"/>
        <v>10000</v>
      </c>
      <c r="AK796" s="6">
        <f t="shared" si="219"/>
        <v>0</v>
      </c>
      <c r="AL796" s="6">
        <f t="shared" si="225"/>
        <v>250</v>
      </c>
      <c r="AM796" s="6">
        <f ca="1">IF($S796&lt;$AM$1-1,AN796,Calcs!$AZ$896)</f>
        <v>767959.9324891346</v>
      </c>
      <c r="AN796" s="6">
        <f t="shared" ca="1" si="212"/>
        <v>767959.9324891346</v>
      </c>
      <c r="AO796" s="6">
        <f ca="1">IF($S796&lt;$AM$1-1,AP796,Calcs!$AO$896)</f>
        <v>10031.082246670161</v>
      </c>
      <c r="AP796" s="6">
        <f t="shared" ca="1" si="210"/>
        <v>10031.082246670161</v>
      </c>
      <c r="AQ796" s="30">
        <f t="shared" si="220"/>
        <v>44592</v>
      </c>
      <c r="AR796" s="30">
        <f t="shared" si="229"/>
        <v>44552</v>
      </c>
      <c r="AS796" s="30">
        <f t="shared" ca="1" si="228"/>
        <v>44548</v>
      </c>
      <c r="AT796" s="30">
        <f t="shared" ca="1" si="211"/>
        <v>44548</v>
      </c>
    </row>
    <row r="797" spans="1:46">
      <c r="A797">
        <f>Calcs!A847</f>
        <v>824</v>
      </c>
      <c r="B797" s="30">
        <f>Calcs!B847</f>
        <v>44593</v>
      </c>
      <c r="C797" s="6">
        <f>MAX(1,Calcs!AM847)</f>
        <v>90.405068359530915</v>
      </c>
      <c r="D797" s="6">
        <f>MAX(1,Calcs!BA847)</f>
        <v>6.8873699760796239</v>
      </c>
      <c r="E797" s="6">
        <f>MAX(1,Calcs!BB847)</f>
        <v>2137292.1687385626</v>
      </c>
      <c r="F797" s="6">
        <f>MAX(1,Calcs!AZ847)</f>
        <v>965315.11111388344</v>
      </c>
      <c r="G797" s="6">
        <f t="shared" si="214"/>
        <v>965315.11111388344</v>
      </c>
      <c r="H797" s="6">
        <f>MAX(1,Calcs!AP847)</f>
        <v>1</v>
      </c>
      <c r="I797" s="6">
        <f>MAX(1,Calcs!AO847)</f>
        <v>10730.97237333508</v>
      </c>
      <c r="J797" s="6">
        <f t="shared" si="215"/>
        <v>10730.97237333508</v>
      </c>
      <c r="K797" s="6">
        <f>MAX(1,Calcs!BE847)</f>
        <v>5579751.1481481418</v>
      </c>
      <c r="L797" s="6">
        <f>MAX(1,Calcs!BF847)</f>
        <v>4093480.1567935785</v>
      </c>
      <c r="M797" s="33">
        <f>Calcs!G847</f>
        <v>3.2</v>
      </c>
      <c r="N797" s="180">
        <f>Calcs!BI847</f>
        <v>0.16947283770764343</v>
      </c>
      <c r="O797" s="33">
        <f t="shared" si="221"/>
        <v>0.54231308066445905</v>
      </c>
      <c r="P797" s="33"/>
      <c r="Q797" s="33"/>
      <c r="R797" s="33"/>
      <c r="S797" s="30">
        <f t="shared" si="230"/>
        <v>44593</v>
      </c>
      <c r="T797" s="215">
        <v>-1</v>
      </c>
      <c r="U797" s="215">
        <v>-1</v>
      </c>
      <c r="V797" s="97"/>
      <c r="W797" s="97"/>
      <c r="X797" s="6">
        <f t="shared" ref="X797:X846" si="231">MAX(0,(V797-V796)/2)</f>
        <v>0</v>
      </c>
      <c r="Y797" s="6"/>
      <c r="Z797" s="11">
        <f t="shared" si="226"/>
        <v>1</v>
      </c>
      <c r="AA797" s="11"/>
      <c r="AB797" s="11"/>
      <c r="AC797" s="11"/>
      <c r="AD797" s="11">
        <f t="shared" si="227"/>
        <v>1</v>
      </c>
      <c r="AE797" s="11">
        <f t="shared" si="222"/>
        <v>1</v>
      </c>
      <c r="AF797" s="11">
        <f t="shared" si="223"/>
        <v>1</v>
      </c>
      <c r="AG797" s="11">
        <f t="shared" si="216"/>
        <v>1</v>
      </c>
      <c r="AH797" s="11">
        <f t="shared" si="217"/>
        <v>1</v>
      </c>
      <c r="AI797" s="6">
        <f t="shared" si="218"/>
        <v>0</v>
      </c>
      <c r="AJ797" s="6">
        <f t="shared" si="224"/>
        <v>10000</v>
      </c>
      <c r="AK797" s="6">
        <f t="shared" si="219"/>
        <v>0</v>
      </c>
      <c r="AL797" s="6">
        <f t="shared" si="225"/>
        <v>250</v>
      </c>
      <c r="AM797" s="6">
        <f ca="1">IF($S797&lt;$AM$1-1,AN797,Calcs!$AZ$896)</f>
        <v>767959.9324891346</v>
      </c>
      <c r="AN797" s="6">
        <f t="shared" ca="1" si="212"/>
        <v>767959.9324891346</v>
      </c>
      <c r="AO797" s="6">
        <f ca="1">IF($S797&lt;$AM$1-1,AP797,Calcs!$AO$896)</f>
        <v>10031.082246670161</v>
      </c>
      <c r="AP797" s="6">
        <f t="shared" ca="1" si="210"/>
        <v>10031.082246670161</v>
      </c>
      <c r="AQ797" s="30">
        <f t="shared" si="220"/>
        <v>44593</v>
      </c>
      <c r="AR797" s="30">
        <f t="shared" si="229"/>
        <v>44552</v>
      </c>
      <c r="AS797" s="30">
        <f t="shared" ca="1" si="228"/>
        <v>44548</v>
      </c>
      <c r="AT797" s="30">
        <f t="shared" ca="1" si="211"/>
        <v>44548</v>
      </c>
    </row>
    <row r="798" spans="1:46">
      <c r="A798">
        <f>Calcs!A848</f>
        <v>825</v>
      </c>
      <c r="B798" s="30">
        <f>Calcs!B848</f>
        <v>44594</v>
      </c>
      <c r="C798" s="6">
        <f>MAX(1,Calcs!AM848)</f>
        <v>83.03501337511932</v>
      </c>
      <c r="D798" s="6">
        <f>MAX(1,Calcs!BA848)</f>
        <v>6.3319332887352049</v>
      </c>
      <c r="E798" s="6">
        <f>MAX(1,Calcs!BB848)</f>
        <v>2137299.8114237986</v>
      </c>
      <c r="F798" s="6">
        <f>MAX(1,Calcs!AZ848)</f>
        <v>965319.95244164264</v>
      </c>
      <c r="G798" s="6">
        <f t="shared" si="214"/>
        <v>965319.95244164264</v>
      </c>
      <c r="H798" s="6">
        <f>MAX(1,Calcs!AP848)</f>
        <v>1</v>
      </c>
      <c r="I798" s="6">
        <f>MAX(1,Calcs!AO848)</f>
        <v>10731.022325180014</v>
      </c>
      <c r="J798" s="6">
        <f t="shared" si="215"/>
        <v>10731.022325180014</v>
      </c>
      <c r="K798" s="6">
        <f>MAX(1,Calcs!BE848)</f>
        <v>5587621.5185185121</v>
      </c>
      <c r="L798" s="6">
        <f>MAX(1,Calcs!BF848)</f>
        <v>4097139.2164790896</v>
      </c>
      <c r="M798" s="33">
        <f>Calcs!G848</f>
        <v>3.2</v>
      </c>
      <c r="N798" s="180">
        <f>Calcs!BI848</f>
        <v>0.168983244675774</v>
      </c>
      <c r="O798" s="33">
        <f t="shared" si="221"/>
        <v>0.54074638296247679</v>
      </c>
      <c r="P798" s="33"/>
      <c r="Q798" s="33"/>
      <c r="R798" s="33"/>
      <c r="S798" s="30">
        <f t="shared" si="230"/>
        <v>44594</v>
      </c>
      <c r="T798" s="215">
        <v>-1</v>
      </c>
      <c r="U798" s="215">
        <v>-1</v>
      </c>
      <c r="V798" s="97"/>
      <c r="W798" s="97"/>
      <c r="X798" s="6">
        <f t="shared" si="231"/>
        <v>0</v>
      </c>
      <c r="Y798" s="6"/>
      <c r="Z798" s="11">
        <f t="shared" si="226"/>
        <v>1</v>
      </c>
      <c r="AA798" s="11"/>
      <c r="AB798" s="11"/>
      <c r="AC798" s="11"/>
      <c r="AD798" s="11">
        <f t="shared" si="227"/>
        <v>1</v>
      </c>
      <c r="AE798" s="11">
        <f t="shared" si="222"/>
        <v>1</v>
      </c>
      <c r="AF798" s="11">
        <f t="shared" si="223"/>
        <v>1</v>
      </c>
      <c r="AG798" s="11">
        <f t="shared" si="216"/>
        <v>1</v>
      </c>
      <c r="AH798" s="11">
        <f t="shared" si="217"/>
        <v>1</v>
      </c>
      <c r="AI798" s="6">
        <f t="shared" si="218"/>
        <v>0</v>
      </c>
      <c r="AJ798" s="6">
        <f t="shared" si="224"/>
        <v>10000</v>
      </c>
      <c r="AK798" s="6">
        <f t="shared" si="219"/>
        <v>0</v>
      </c>
      <c r="AL798" s="6">
        <f t="shared" si="225"/>
        <v>250</v>
      </c>
      <c r="AM798" s="6">
        <f ca="1">IF($S798&lt;$AM$1-1,AN798,Calcs!$AZ$896)</f>
        <v>767959.9324891346</v>
      </c>
      <c r="AN798" s="6">
        <f t="shared" ca="1" si="212"/>
        <v>767959.9324891346</v>
      </c>
      <c r="AO798" s="6">
        <f ca="1">IF($S798&lt;$AM$1-1,AP798,Calcs!$AO$896)</f>
        <v>10031.082246670161</v>
      </c>
      <c r="AP798" s="6">
        <f t="shared" ca="1" si="210"/>
        <v>10031.082246670161</v>
      </c>
      <c r="AQ798" s="30">
        <f t="shared" si="220"/>
        <v>44594</v>
      </c>
      <c r="AR798" s="30">
        <f t="shared" si="229"/>
        <v>44552</v>
      </c>
      <c r="AS798" s="30">
        <f t="shared" ca="1" si="228"/>
        <v>44548</v>
      </c>
      <c r="AT798" s="30">
        <f t="shared" ca="1" si="211"/>
        <v>44548</v>
      </c>
    </row>
    <row r="799" spans="1:46">
      <c r="A799">
        <f>Calcs!A849</f>
        <v>826</v>
      </c>
      <c r="B799" s="30">
        <f>Calcs!B849</f>
        <v>44595</v>
      </c>
      <c r="C799" s="6">
        <f>MAX(1,Calcs!AM849)</f>
        <v>76.235906892632244</v>
      </c>
      <c r="D799" s="6">
        <f>MAX(1,Calcs!BA849)</f>
        <v>5.8190068856513664</v>
      </c>
      <c r="E799" s="6">
        <f>MAX(1,Calcs!BB849)</f>
        <v>2137306.8141455473</v>
      </c>
      <c r="F799" s="6">
        <f>MAX(1,Calcs!AZ849)</f>
        <v>965324.39574200159</v>
      </c>
      <c r="G799" s="6">
        <f t="shared" si="214"/>
        <v>965324.39574200159</v>
      </c>
      <c r="H799" s="6">
        <f>MAX(1,Calcs!AP849)</f>
        <v>1</v>
      </c>
      <c r="I799" s="6">
        <f>MAX(1,Calcs!AO849)</f>
        <v>10731.068203608553</v>
      </c>
      <c r="J799" s="6">
        <f t="shared" si="215"/>
        <v>10731.068203608553</v>
      </c>
      <c r="K799" s="6">
        <f>MAX(1,Calcs!BE849)</f>
        <v>5595491.8888888825</v>
      </c>
      <c r="L799" s="6">
        <f>MAX(1,Calcs!BF849)</f>
        <v>4100798.1252533486</v>
      </c>
      <c r="M799" s="33">
        <f>Calcs!G849</f>
        <v>3.2</v>
      </c>
      <c r="N799" s="180">
        <f>Calcs!BI849</f>
        <v>0.16849375714678994</v>
      </c>
      <c r="O799" s="33">
        <f t="shared" si="221"/>
        <v>0.53918002286972777</v>
      </c>
      <c r="P799" s="33"/>
      <c r="Q799" s="33"/>
      <c r="R799" s="33"/>
      <c r="S799" s="30">
        <f t="shared" si="230"/>
        <v>44595</v>
      </c>
      <c r="T799" s="215">
        <v>-1</v>
      </c>
      <c r="U799" s="215">
        <v>-1</v>
      </c>
      <c r="V799" s="97"/>
      <c r="W799" s="97"/>
      <c r="X799" s="6">
        <f t="shared" si="231"/>
        <v>0</v>
      </c>
      <c r="Y799" s="6"/>
      <c r="Z799" s="11">
        <f t="shared" si="226"/>
        <v>1</v>
      </c>
      <c r="AA799" s="11"/>
      <c r="AB799" s="11"/>
      <c r="AC799" s="11"/>
      <c r="AD799" s="11">
        <f t="shared" si="227"/>
        <v>1</v>
      </c>
      <c r="AE799" s="11">
        <f t="shared" si="222"/>
        <v>1</v>
      </c>
      <c r="AF799" s="11">
        <f t="shared" si="223"/>
        <v>1</v>
      </c>
      <c r="AG799" s="11">
        <f t="shared" si="216"/>
        <v>1</v>
      </c>
      <c r="AH799" s="11">
        <f t="shared" si="217"/>
        <v>1</v>
      </c>
      <c r="AI799" s="6">
        <f t="shared" si="218"/>
        <v>0</v>
      </c>
      <c r="AJ799" s="6">
        <f t="shared" si="224"/>
        <v>10000</v>
      </c>
      <c r="AK799" s="6">
        <f t="shared" si="219"/>
        <v>0</v>
      </c>
      <c r="AL799" s="6">
        <f t="shared" si="225"/>
        <v>250</v>
      </c>
      <c r="AM799" s="6">
        <f ca="1">IF($S799&lt;$AM$1-1,AN799,Calcs!$AZ$896)</f>
        <v>767959.9324891346</v>
      </c>
      <c r="AN799" s="6">
        <f t="shared" ca="1" si="212"/>
        <v>767959.9324891346</v>
      </c>
      <c r="AO799" s="6">
        <f ca="1">IF($S799&lt;$AM$1-1,AP799,Calcs!$AO$896)</f>
        <v>10031.082246670161</v>
      </c>
      <c r="AP799" s="6">
        <f t="shared" ca="1" si="210"/>
        <v>10031.082246670161</v>
      </c>
      <c r="AQ799" s="30">
        <f t="shared" si="220"/>
        <v>44595</v>
      </c>
      <c r="AR799" s="30">
        <f t="shared" si="229"/>
        <v>44552</v>
      </c>
      <c r="AS799" s="30">
        <f t="shared" ca="1" si="228"/>
        <v>44548</v>
      </c>
      <c r="AT799" s="30">
        <f t="shared" ca="1" si="211"/>
        <v>44548</v>
      </c>
    </row>
    <row r="800" spans="1:46">
      <c r="A800">
        <f>Calcs!A850</f>
        <v>827</v>
      </c>
      <c r="B800" s="30">
        <f>Calcs!B850</f>
        <v>44596</v>
      </c>
      <c r="C800" s="6">
        <f>MAX(1,Calcs!AM850)</f>
        <v>69.96604474330978</v>
      </c>
      <c r="D800" s="6">
        <f>MAX(1,Calcs!BA850)</f>
        <v>5.3455284400344159</v>
      </c>
      <c r="E800" s="6">
        <f>MAX(1,Calcs!BB850)</f>
        <v>2137313.2279187534</v>
      </c>
      <c r="F800" s="6">
        <f>MAX(1,Calcs!AZ850)</f>
        <v>965328.47212035826</v>
      </c>
      <c r="G800" s="6">
        <f t="shared" si="214"/>
        <v>965328.47212035826</v>
      </c>
      <c r="H800" s="6">
        <f>MAX(1,Calcs!AP850)</f>
        <v>1</v>
      </c>
      <c r="I800" s="6">
        <f>MAX(1,Calcs!AO850)</f>
        <v>10731.110324144165</v>
      </c>
      <c r="J800" s="6">
        <f t="shared" si="215"/>
        <v>10731.110324144165</v>
      </c>
      <c r="K800" s="6">
        <f>MAX(1,Calcs!BE850)</f>
        <v>5603362.2592592528</v>
      </c>
      <c r="L800" s="6">
        <f>MAX(1,Calcs!BF850)</f>
        <v>4104456.8932391936</v>
      </c>
      <c r="M800" s="33">
        <f>Calcs!G850</f>
        <v>3.2</v>
      </c>
      <c r="N800" s="180">
        <f>Calcs!BI850</f>
        <v>0.16800436696518536</v>
      </c>
      <c r="O800" s="33">
        <f t="shared" si="221"/>
        <v>0.53761397428859314</v>
      </c>
      <c r="P800" s="33"/>
      <c r="Q800" s="33"/>
      <c r="R800" s="33"/>
      <c r="S800" s="30">
        <f t="shared" si="230"/>
        <v>44596</v>
      </c>
      <c r="T800" s="215">
        <v>-1</v>
      </c>
      <c r="U800" s="215">
        <v>-1</v>
      </c>
      <c r="V800" s="97"/>
      <c r="W800" s="97"/>
      <c r="X800" s="6">
        <f t="shared" si="231"/>
        <v>0</v>
      </c>
      <c r="Y800" s="6"/>
      <c r="Z800" s="11">
        <f t="shared" si="226"/>
        <v>1</v>
      </c>
      <c r="AA800" s="11"/>
      <c r="AB800" s="11"/>
      <c r="AC800" s="11"/>
      <c r="AD800" s="11">
        <f t="shared" si="227"/>
        <v>1</v>
      </c>
      <c r="AE800" s="11">
        <f t="shared" si="222"/>
        <v>1</v>
      </c>
      <c r="AF800" s="11">
        <f t="shared" si="223"/>
        <v>1</v>
      </c>
      <c r="AG800" s="11">
        <f t="shared" si="216"/>
        <v>1</v>
      </c>
      <c r="AH800" s="11">
        <f t="shared" si="217"/>
        <v>1</v>
      </c>
      <c r="AI800" s="6">
        <f t="shared" si="218"/>
        <v>0</v>
      </c>
      <c r="AJ800" s="6">
        <f t="shared" si="224"/>
        <v>10000</v>
      </c>
      <c r="AK800" s="6">
        <f t="shared" si="219"/>
        <v>0</v>
      </c>
      <c r="AL800" s="6">
        <f t="shared" si="225"/>
        <v>250</v>
      </c>
      <c r="AM800" s="6">
        <f ca="1">IF($S800&lt;$AM$1-1,AN800,Calcs!$AZ$896)</f>
        <v>767959.9324891346</v>
      </c>
      <c r="AN800" s="6">
        <f t="shared" ca="1" si="212"/>
        <v>767959.9324891346</v>
      </c>
      <c r="AO800" s="6">
        <f ca="1">IF($S800&lt;$AM$1-1,AP800,Calcs!$AO$896)</f>
        <v>10031.082246670161</v>
      </c>
      <c r="AP800" s="6">
        <f t="shared" ca="1" si="210"/>
        <v>10031.082246670161</v>
      </c>
      <c r="AQ800" s="30">
        <f t="shared" si="220"/>
        <v>44596</v>
      </c>
      <c r="AR800" s="30">
        <f t="shared" si="229"/>
        <v>44552</v>
      </c>
      <c r="AS800" s="30">
        <f t="shared" ca="1" si="228"/>
        <v>44548</v>
      </c>
      <c r="AT800" s="30">
        <f t="shared" ca="1" si="211"/>
        <v>44548</v>
      </c>
    </row>
    <row r="801" spans="1:46">
      <c r="A801">
        <f>Calcs!A851</f>
        <v>828</v>
      </c>
      <c r="B801" s="30">
        <f>Calcs!B851</f>
        <v>44597</v>
      </c>
      <c r="C801" s="6">
        <f>MAX(1,Calcs!AM851)</f>
        <v>64.18656337284628</v>
      </c>
      <c r="D801" s="6">
        <f>MAX(1,Calcs!BA851)</f>
        <v>4.9086408224622051</v>
      </c>
      <c r="E801" s="6">
        <f>MAX(1,Calcs!BB851)</f>
        <v>2137319.0999143845</v>
      </c>
      <c r="F801" s="6">
        <f>MAX(1,Calcs!AZ851)</f>
        <v>965332.21038906334</v>
      </c>
      <c r="G801" s="6">
        <f t="shared" si="214"/>
        <v>965332.21038906334</v>
      </c>
      <c r="H801" s="6">
        <f>MAX(1,Calcs!AP851)</f>
        <v>1</v>
      </c>
      <c r="I801" s="6">
        <f>MAX(1,Calcs!AO851)</f>
        <v>10731.148979277927</v>
      </c>
      <c r="J801" s="6">
        <f t="shared" si="215"/>
        <v>10731.148979277927</v>
      </c>
      <c r="K801" s="6">
        <f>MAX(1,Calcs!BE851)</f>
        <v>5611232.6296296231</v>
      </c>
      <c r="L801" s="6">
        <f>MAX(1,Calcs!BF851)</f>
        <v>4108115.5299253832</v>
      </c>
      <c r="M801" s="33">
        <f>Calcs!G851</f>
        <v>3.2</v>
      </c>
      <c r="N801" s="180">
        <f>Calcs!BI851</f>
        <v>0.16751506657278592</v>
      </c>
      <c r="O801" s="33">
        <f t="shared" si="221"/>
        <v>0.53604821303291494</v>
      </c>
      <c r="P801" s="33"/>
      <c r="Q801" s="33"/>
      <c r="R801" s="33"/>
      <c r="S801" s="30">
        <f t="shared" si="230"/>
        <v>44597</v>
      </c>
      <c r="T801" s="215">
        <v>-1</v>
      </c>
      <c r="U801" s="215">
        <v>-1</v>
      </c>
      <c r="V801" s="97"/>
      <c r="W801" s="97"/>
      <c r="X801" s="6">
        <f t="shared" si="231"/>
        <v>0</v>
      </c>
      <c r="Y801" s="6"/>
      <c r="Z801" s="11">
        <f t="shared" si="226"/>
        <v>1</v>
      </c>
      <c r="AA801" s="11"/>
      <c r="AB801" s="11"/>
      <c r="AC801" s="11"/>
      <c r="AD801" s="11">
        <f t="shared" si="227"/>
        <v>1</v>
      </c>
      <c r="AE801" s="11">
        <f t="shared" si="222"/>
        <v>1</v>
      </c>
      <c r="AF801" s="11">
        <f t="shared" si="223"/>
        <v>1</v>
      </c>
      <c r="AG801" s="11">
        <f t="shared" si="216"/>
        <v>1</v>
      </c>
      <c r="AH801" s="11">
        <f t="shared" si="217"/>
        <v>1</v>
      </c>
      <c r="AI801" s="6">
        <f t="shared" si="218"/>
        <v>0</v>
      </c>
      <c r="AJ801" s="6">
        <f t="shared" si="224"/>
        <v>10000</v>
      </c>
      <c r="AK801" s="6">
        <f t="shared" si="219"/>
        <v>0</v>
      </c>
      <c r="AL801" s="6">
        <f t="shared" si="225"/>
        <v>250</v>
      </c>
      <c r="AM801" s="6">
        <f ca="1">IF($S801&lt;$AM$1-1,AN801,Calcs!$AZ$896)</f>
        <v>767959.9324891346</v>
      </c>
      <c r="AN801" s="6">
        <f t="shared" ca="1" si="212"/>
        <v>767959.9324891346</v>
      </c>
      <c r="AO801" s="6">
        <f ca="1">IF($S801&lt;$AM$1-1,AP801,Calcs!$AO$896)</f>
        <v>10031.082246670161</v>
      </c>
      <c r="AP801" s="6">
        <f t="shared" ca="1" si="210"/>
        <v>10031.082246670161</v>
      </c>
      <c r="AQ801" s="30">
        <f t="shared" si="220"/>
        <v>44597</v>
      </c>
      <c r="AR801" s="30">
        <f t="shared" si="229"/>
        <v>44552</v>
      </c>
      <c r="AS801" s="30">
        <f t="shared" ca="1" si="228"/>
        <v>44548</v>
      </c>
      <c r="AT801" s="30">
        <f t="shared" ca="1" si="211"/>
        <v>44548</v>
      </c>
    </row>
    <row r="802" spans="1:46">
      <c r="A802">
        <f>Calcs!A852</f>
        <v>829</v>
      </c>
      <c r="B802" s="30">
        <f>Calcs!B852</f>
        <v>44598</v>
      </c>
      <c r="C802" s="6">
        <f>MAX(1,Calcs!AM852)</f>
        <v>58.861262467132534</v>
      </c>
      <c r="D802" s="6">
        <f>MAX(1,Calcs!BA852)</f>
        <v>4.5056795466391906</v>
      </c>
      <c r="E802" s="6">
        <f>MAX(1,Calcs!BB852)</f>
        <v>2137324.4737305287</v>
      </c>
      <c r="F802" s="6">
        <f>MAX(1,Calcs!AZ852)</f>
        <v>965335.6372251712</v>
      </c>
      <c r="G802" s="6">
        <f t="shared" si="214"/>
        <v>965335.6372251712</v>
      </c>
      <c r="H802" s="6">
        <f>MAX(1,Calcs!AP852)</f>
        <v>1</v>
      </c>
      <c r="I802" s="6">
        <f>MAX(1,Calcs!AO852)</f>
        <v>10731.18444003532</v>
      </c>
      <c r="J802" s="6">
        <f t="shared" si="215"/>
        <v>10731.18444003532</v>
      </c>
      <c r="K802" s="6">
        <f>MAX(1,Calcs!BE852)</f>
        <v>5619102.9999999935</v>
      </c>
      <c r="L802" s="6">
        <f>MAX(1,Calcs!BF852)</f>
        <v>4111774.0442030891</v>
      </c>
      <c r="M802" s="33">
        <f>Calcs!G852</f>
        <v>3.2</v>
      </c>
      <c r="N802" s="180">
        <f>Calcs!BI852</f>
        <v>0.16702584896772055</v>
      </c>
      <c r="O802" s="33">
        <f t="shared" si="221"/>
        <v>0.53448271669670577</v>
      </c>
      <c r="P802" s="33"/>
      <c r="Q802" s="33"/>
      <c r="R802" s="33"/>
      <c r="S802" s="30">
        <f t="shared" si="230"/>
        <v>44598</v>
      </c>
      <c r="T802" s="215">
        <v>-1</v>
      </c>
      <c r="U802" s="215">
        <v>-1</v>
      </c>
      <c r="V802" s="97"/>
      <c r="W802" s="97"/>
      <c r="X802" s="6">
        <f t="shared" si="231"/>
        <v>0</v>
      </c>
      <c r="Y802" s="6"/>
      <c r="Z802" s="11">
        <f t="shared" si="226"/>
        <v>1</v>
      </c>
      <c r="AA802" s="11"/>
      <c r="AB802" s="11"/>
      <c r="AC802" s="11"/>
      <c r="AD802" s="11">
        <f t="shared" si="227"/>
        <v>1</v>
      </c>
      <c r="AE802" s="11">
        <f t="shared" si="222"/>
        <v>1</v>
      </c>
      <c r="AF802" s="11">
        <f t="shared" si="223"/>
        <v>1</v>
      </c>
      <c r="AG802" s="11">
        <f t="shared" si="216"/>
        <v>1</v>
      </c>
      <c r="AH802" s="11">
        <f t="shared" si="217"/>
        <v>1</v>
      </c>
      <c r="AI802" s="6">
        <f t="shared" si="218"/>
        <v>0</v>
      </c>
      <c r="AJ802" s="6">
        <f t="shared" si="224"/>
        <v>10000</v>
      </c>
      <c r="AK802" s="6">
        <f t="shared" si="219"/>
        <v>0</v>
      </c>
      <c r="AL802" s="6">
        <f t="shared" si="225"/>
        <v>250</v>
      </c>
      <c r="AM802" s="6">
        <f ca="1">IF($S802&lt;$AM$1-1,AN802,Calcs!$AZ$896)</f>
        <v>767959.9324891346</v>
      </c>
      <c r="AN802" s="6">
        <f t="shared" ca="1" si="212"/>
        <v>767959.9324891346</v>
      </c>
      <c r="AO802" s="6">
        <f ca="1">IF($S802&lt;$AM$1-1,AP802,Calcs!$AO$896)</f>
        <v>10031.082246670161</v>
      </c>
      <c r="AP802" s="6">
        <f t="shared" ca="1" si="210"/>
        <v>10031.082246670161</v>
      </c>
      <c r="AQ802" s="30">
        <f t="shared" si="220"/>
        <v>44598</v>
      </c>
      <c r="AR802" s="30">
        <f t="shared" si="229"/>
        <v>44552</v>
      </c>
      <c r="AS802" s="30">
        <f t="shared" ca="1" si="228"/>
        <v>44548</v>
      </c>
      <c r="AT802" s="30">
        <f t="shared" ca="1" si="211"/>
        <v>44548</v>
      </c>
    </row>
    <row r="803" spans="1:46">
      <c r="A803">
        <f>Calcs!A853</f>
        <v>830</v>
      </c>
      <c r="B803" s="30">
        <f>Calcs!B853</f>
        <v>44599</v>
      </c>
      <c r="C803" s="6">
        <f>MAX(1,Calcs!AM853)</f>
        <v>53.956437432296042</v>
      </c>
      <c r="D803" s="6">
        <f>MAX(1,Calcs!BA853)</f>
        <v>4.1341608933206384</v>
      </c>
      <c r="E803" s="6">
        <f>MAX(1,Calcs!BB853)</f>
        <v>2137329.3896458554</v>
      </c>
      <c r="F803" s="6">
        <f>MAX(1,Calcs!AZ853)</f>
        <v>965338.77731822839</v>
      </c>
      <c r="G803" s="6">
        <f t="shared" ref="G803:G846" si="232">IF($B803&gt;$AQ$847,G802,F803)</f>
        <v>965338.77731822839</v>
      </c>
      <c r="H803" s="6">
        <f>MAX(1,Calcs!AP853)</f>
        <v>1</v>
      </c>
      <c r="I803" s="6">
        <f>MAX(1,Calcs!AO853)</f>
        <v>10731.216957445415</v>
      </c>
      <c r="J803" s="6">
        <f t="shared" ref="J803:J846" si="233">IF($B803&gt;$AQ$847,J802,I803)</f>
        <v>10731.216957445415</v>
      </c>
      <c r="K803" s="6">
        <f>MAX(1,Calcs!BE853)</f>
        <v>5626973.3703703638</v>
      </c>
      <c r="L803" s="6">
        <f>MAX(1,Calcs!BF853)</f>
        <v>4115432.4444005187</v>
      </c>
      <c r="M803" s="33">
        <f>Calcs!G853</f>
        <v>3.2</v>
      </c>
      <c r="N803" s="180">
        <f>Calcs!BI853</f>
        <v>0.16653670766599524</v>
      </c>
      <c r="O803" s="33">
        <f t="shared" si="221"/>
        <v>0.53291746453118483</v>
      </c>
      <c r="P803" s="33"/>
      <c r="Q803" s="33"/>
      <c r="R803" s="33"/>
      <c r="S803" s="30">
        <f t="shared" si="230"/>
        <v>44599</v>
      </c>
      <c r="T803" s="215">
        <v>-1</v>
      </c>
      <c r="U803" s="215">
        <v>-1</v>
      </c>
      <c r="V803" s="97"/>
      <c r="W803" s="97"/>
      <c r="X803" s="6">
        <f t="shared" si="231"/>
        <v>0</v>
      </c>
      <c r="Y803" s="6"/>
      <c r="Z803" s="11">
        <f t="shared" si="226"/>
        <v>1</v>
      </c>
      <c r="AA803" s="11"/>
      <c r="AB803" s="11"/>
      <c r="AC803" s="11"/>
      <c r="AD803" s="11">
        <f t="shared" si="227"/>
        <v>1</v>
      </c>
      <c r="AE803" s="11">
        <f t="shared" si="222"/>
        <v>1</v>
      </c>
      <c r="AF803" s="11">
        <f t="shared" si="223"/>
        <v>1</v>
      </c>
      <c r="AG803" s="11">
        <f t="shared" ref="AG803:AG846" si="234">MAX(1,(INDEX($Z$4:$Z$846,$A803-$A$4+1)-INDEX($Z$4:$Z$846,$A803-$A$4+1-$AG$1))/$AG$1)</f>
        <v>1</v>
      </c>
      <c r="AH803" s="11">
        <f t="shared" ref="AH803:AH846" si="235">MAX(1,(INDEX($AD$4:$AD$846,$A803-$A$4+1)-INDEX($AD$4:$AD$846,$A803-$A$4+1-$AG$1))/$AG$1)</f>
        <v>1</v>
      </c>
      <c r="AI803" s="6">
        <f t="shared" ref="AI803:AI846" si="236">IF(T803&gt;0,F803-Z803,0)</f>
        <v>0</v>
      </c>
      <c r="AJ803" s="6">
        <f t="shared" si="224"/>
        <v>10000</v>
      </c>
      <c r="AK803" s="6">
        <f t="shared" ref="AK803:AK846" si="237">IF(U803&gt;0,I803-AD803,0)</f>
        <v>0</v>
      </c>
      <c r="AL803" s="6">
        <f t="shared" si="225"/>
        <v>250</v>
      </c>
      <c r="AM803" s="6">
        <f ca="1">IF($S803&lt;$AM$1-1,AN803,Calcs!$AZ$896)</f>
        <v>767959.9324891346</v>
      </c>
      <c r="AN803" s="6">
        <f t="shared" ca="1" si="212"/>
        <v>767959.9324891346</v>
      </c>
      <c r="AO803" s="6">
        <f ca="1">IF($S803&lt;$AM$1-1,AP803,Calcs!$AO$896)</f>
        <v>10031.082246670161</v>
      </c>
      <c r="AP803" s="6">
        <f t="shared" ca="1" si="210"/>
        <v>10031.082246670161</v>
      </c>
      <c r="AQ803" s="30">
        <f t="shared" ref="AQ803:AQ846" si="238">IF(T803=0,AQ802,S803)</f>
        <v>44599</v>
      </c>
      <c r="AR803" s="30">
        <f t="shared" si="229"/>
        <v>44552</v>
      </c>
      <c r="AS803" s="30">
        <f t="shared" ca="1" si="228"/>
        <v>44548</v>
      </c>
      <c r="AT803" s="30">
        <f t="shared" ca="1" si="211"/>
        <v>44548</v>
      </c>
    </row>
    <row r="804" spans="1:46">
      <c r="A804">
        <f>Calcs!A854</f>
        <v>831</v>
      </c>
      <c r="B804" s="30">
        <f>Calcs!B854</f>
        <v>44600</v>
      </c>
      <c r="C804" s="6">
        <f>MAX(1,Calcs!AM854)</f>
        <v>49.44072127269277</v>
      </c>
      <c r="D804" s="6">
        <f>MAX(1,Calcs!BA854)</f>
        <v>3.7917706823708222</v>
      </c>
      <c r="E804" s="6">
        <f>MAX(1,Calcs!BB854)</f>
        <v>2137333.8848564755</v>
      </c>
      <c r="F804" s="6">
        <f>MAX(1,Calcs!AZ854)</f>
        <v>965341.65350866003</v>
      </c>
      <c r="G804" s="6">
        <f t="shared" si="232"/>
        <v>965341.65350866003</v>
      </c>
      <c r="H804" s="6">
        <f>MAX(1,Calcs!AP854)</f>
        <v>1</v>
      </c>
      <c r="I804" s="6">
        <f>MAX(1,Calcs!AO854)</f>
        <v>10731.246763917834</v>
      </c>
      <c r="J804" s="6">
        <f t="shared" si="233"/>
        <v>10731.246763917834</v>
      </c>
      <c r="K804" s="6">
        <f>MAX(1,Calcs!BE854)</f>
        <v>5634843.7407407342</v>
      </c>
      <c r="L804" s="6">
        <f>MAX(1,Calcs!BF854)</f>
        <v>4119090.7383157401</v>
      </c>
      <c r="M804" s="33">
        <f>Calcs!G854</f>
        <v>3.2</v>
      </c>
      <c r="N804" s="180">
        <f>Calcs!BI854</f>
        <v>0.16604763666552042</v>
      </c>
      <c r="O804" s="33">
        <f t="shared" ref="O804:O846" si="239">M804*N804</f>
        <v>0.53135243732966531</v>
      </c>
      <c r="P804" s="33"/>
      <c r="Q804" s="33"/>
      <c r="R804" s="33"/>
      <c r="S804" s="30">
        <f t="shared" si="230"/>
        <v>44600</v>
      </c>
      <c r="T804" s="215">
        <v>-1</v>
      </c>
      <c r="U804" s="215">
        <v>-1</v>
      </c>
      <c r="V804" s="6"/>
      <c r="W804" s="6"/>
      <c r="X804" s="6">
        <f t="shared" si="231"/>
        <v>0</v>
      </c>
      <c r="Y804" s="6"/>
      <c r="Z804" s="11">
        <f t="shared" si="226"/>
        <v>1</v>
      </c>
      <c r="AA804" s="11"/>
      <c r="AB804" s="11"/>
      <c r="AC804" s="11"/>
      <c r="AD804" s="11">
        <f t="shared" si="227"/>
        <v>1</v>
      </c>
      <c r="AE804" s="11">
        <f t="shared" ref="AE804:AE846" si="240">MAX(1,T804)</f>
        <v>1</v>
      </c>
      <c r="AF804" s="11">
        <f t="shared" ref="AF804:AF846" si="241">MAX(1,U804)</f>
        <v>1</v>
      </c>
      <c r="AG804" s="11">
        <f t="shared" si="234"/>
        <v>1</v>
      </c>
      <c r="AH804" s="11">
        <f t="shared" si="235"/>
        <v>1</v>
      </c>
      <c r="AI804" s="6">
        <f t="shared" si="236"/>
        <v>0</v>
      </c>
      <c r="AJ804" s="6">
        <f t="shared" ref="AJ804:AJ846" si="242">MAX(1,AI804+AJ$3)</f>
        <v>10000</v>
      </c>
      <c r="AK804" s="6">
        <f t="shared" si="237"/>
        <v>0</v>
      </c>
      <c r="AL804" s="6">
        <f t="shared" ref="AL804:AL846" si="243">MAX(1,AK804+AL$3)</f>
        <v>250</v>
      </c>
      <c r="AM804" s="6">
        <f ca="1">IF($S804&lt;$AM$1-1,AN804,Calcs!$AZ$896)</f>
        <v>767959.9324891346</v>
      </c>
      <c r="AN804" s="6">
        <f t="shared" ca="1" si="212"/>
        <v>767959.9324891346</v>
      </c>
      <c r="AO804" s="6">
        <f ca="1">IF($S804&lt;$AM$1-1,AP804,Calcs!$AO$896)</f>
        <v>10031.082246670161</v>
      </c>
      <c r="AP804" s="6">
        <f t="shared" ca="1" si="210"/>
        <v>10031.082246670161</v>
      </c>
      <c r="AQ804" s="30">
        <f t="shared" si="238"/>
        <v>44600</v>
      </c>
      <c r="AR804" s="30">
        <f t="shared" si="229"/>
        <v>44552</v>
      </c>
      <c r="AS804" s="30">
        <f t="shared" ca="1" si="228"/>
        <v>44548</v>
      </c>
      <c r="AT804" s="30">
        <f t="shared" ca="1" si="211"/>
        <v>44548</v>
      </c>
    </row>
    <row r="805" spans="1:46">
      <c r="A805">
        <f>Calcs!A855</f>
        <v>832</v>
      </c>
      <c r="B805" s="30">
        <f>Calcs!B855</f>
        <v>44601</v>
      </c>
      <c r="C805" s="6">
        <f>MAX(1,Calcs!AM855)</f>
        <v>45.284935424637943</v>
      </c>
      <c r="D805" s="6">
        <f>MAX(1,Calcs!BA855)</f>
        <v>3.4763536639345278</v>
      </c>
      <c r="E805" s="6">
        <f>MAX(1,Calcs!BB855)</f>
        <v>2137337.9936971813</v>
      </c>
      <c r="F805" s="6">
        <f>MAX(1,Calcs!AZ855)</f>
        <v>965344.28691729018</v>
      </c>
      <c r="G805" s="6">
        <f t="shared" si="232"/>
        <v>965344.28691729018</v>
      </c>
      <c r="H805" s="6">
        <f>MAX(1,Calcs!AP855)</f>
        <v>1</v>
      </c>
      <c r="I805" s="6">
        <f>MAX(1,Calcs!AO855)</f>
        <v>10731.274074532656</v>
      </c>
      <c r="J805" s="6">
        <f t="shared" si="233"/>
        <v>10731.274074532656</v>
      </c>
      <c r="K805" s="6">
        <f>MAX(1,Calcs!BE855)</f>
        <v>5642714.1111111045</v>
      </c>
      <c r="L805" s="6">
        <f>MAX(1,Calcs!BF855)</f>
        <v>4122748.9332477935</v>
      </c>
      <c r="M805" s="33">
        <f>Calcs!G855</f>
        <v>3.2</v>
      </c>
      <c r="N805" s="180">
        <f>Calcs!BI855</f>
        <v>0.16555863041245084</v>
      </c>
      <c r="O805" s="33">
        <f t="shared" si="239"/>
        <v>0.5297876173198427</v>
      </c>
      <c r="P805" s="33"/>
      <c r="Q805" s="33"/>
      <c r="R805" s="33"/>
      <c r="S805" s="30">
        <f t="shared" si="230"/>
        <v>44601</v>
      </c>
      <c r="T805" s="215">
        <v>-1</v>
      </c>
      <c r="U805" s="215">
        <v>-1</v>
      </c>
      <c r="V805" s="6"/>
      <c r="W805" s="6"/>
      <c r="X805" s="6">
        <f t="shared" si="231"/>
        <v>0</v>
      </c>
      <c r="Y805" s="6"/>
      <c r="Z805" s="11">
        <f t="shared" si="226"/>
        <v>1</v>
      </c>
      <c r="AA805" s="11"/>
      <c r="AB805" s="11"/>
      <c r="AC805" s="11"/>
      <c r="AD805" s="11">
        <f t="shared" si="227"/>
        <v>1</v>
      </c>
      <c r="AE805" s="11">
        <f t="shared" si="240"/>
        <v>1</v>
      </c>
      <c r="AF805" s="11">
        <f t="shared" si="241"/>
        <v>1</v>
      </c>
      <c r="AG805" s="11">
        <f t="shared" si="234"/>
        <v>1</v>
      </c>
      <c r="AH805" s="11">
        <f t="shared" si="235"/>
        <v>1</v>
      </c>
      <c r="AI805" s="6">
        <f t="shared" si="236"/>
        <v>0</v>
      </c>
      <c r="AJ805" s="6">
        <f t="shared" si="242"/>
        <v>10000</v>
      </c>
      <c r="AK805" s="6">
        <f t="shared" si="237"/>
        <v>0</v>
      </c>
      <c r="AL805" s="6">
        <f t="shared" si="243"/>
        <v>250</v>
      </c>
      <c r="AM805" s="6">
        <f ca="1">IF($S805&lt;$AM$1-1,AN805,Calcs!$AZ$896)</f>
        <v>740527.95114793291</v>
      </c>
      <c r="AN805" s="6">
        <f t="shared" ca="1" si="212"/>
        <v>740527.95114793291</v>
      </c>
      <c r="AO805" s="6">
        <f ca="1">IF($S805&lt;$AM$1-1,AP805,Calcs!$AO$896)</f>
        <v>9452.7494273541542</v>
      </c>
      <c r="AP805" s="6">
        <f t="shared" ca="1" si="210"/>
        <v>9452.7494273541542</v>
      </c>
      <c r="AQ805" s="30">
        <f t="shared" si="238"/>
        <v>44601</v>
      </c>
      <c r="AR805" s="30">
        <f t="shared" si="229"/>
        <v>44552</v>
      </c>
      <c r="AS805" s="30">
        <f t="shared" ca="1" si="228"/>
        <v>44548</v>
      </c>
      <c r="AT805" s="30">
        <f t="shared" ca="1" si="211"/>
        <v>44548</v>
      </c>
    </row>
    <row r="806" spans="1:46">
      <c r="A806">
        <f>Calcs!A856</f>
        <v>833</v>
      </c>
      <c r="B806" s="30">
        <f>Calcs!B856</f>
        <v>44602</v>
      </c>
      <c r="C806" s="6">
        <f>MAX(1,Calcs!AM856)</f>
        <v>41.461949117975756</v>
      </c>
      <c r="D806" s="6">
        <f>MAX(1,Calcs!BA856)</f>
        <v>3.1859035003830547</v>
      </c>
      <c r="E806" s="6">
        <f>MAX(1,Calcs!BB856)</f>
        <v>2137341.7478479943</v>
      </c>
      <c r="F806" s="6">
        <f>MAX(1,Calcs!AZ856)</f>
        <v>965346.69706650428</v>
      </c>
      <c r="G806" s="6">
        <f t="shared" si="232"/>
        <v>965346.69706650428</v>
      </c>
      <c r="H806" s="6">
        <f>MAX(1,Calcs!AP856)</f>
        <v>1</v>
      </c>
      <c r="I806" s="6">
        <f>MAX(1,Calcs!AO856)</f>
        <v>10731.299088248159</v>
      </c>
      <c r="J806" s="6">
        <f t="shared" si="233"/>
        <v>10731.299088248159</v>
      </c>
      <c r="K806" s="6">
        <f>MAX(1,Calcs!BE856)</f>
        <v>5650584.4814814748</v>
      </c>
      <c r="L806" s="6">
        <f>MAX(1,Calcs!BF856)</f>
        <v>4126407.0360261621</v>
      </c>
      <c r="M806" s="33">
        <f>Calcs!G856</f>
        <v>3.2</v>
      </c>
      <c r="N806" s="180">
        <f>Calcs!BI856</f>
        <v>0.1650696837697033</v>
      </c>
      <c r="O806" s="33">
        <f t="shared" si="239"/>
        <v>0.52822298806305057</v>
      </c>
      <c r="P806" s="33"/>
      <c r="Q806" s="33"/>
      <c r="R806" s="33"/>
      <c r="S806" s="30">
        <f t="shared" si="230"/>
        <v>44602</v>
      </c>
      <c r="T806" s="215">
        <v>-1</v>
      </c>
      <c r="U806" s="215">
        <v>-1</v>
      </c>
      <c r="V806" s="6"/>
      <c r="W806" s="6"/>
      <c r="X806" s="6">
        <f t="shared" si="231"/>
        <v>0</v>
      </c>
      <c r="Y806" s="6"/>
      <c r="Z806" s="11">
        <f t="shared" si="226"/>
        <v>1</v>
      </c>
      <c r="AA806" s="11"/>
      <c r="AB806" s="11"/>
      <c r="AC806" s="11"/>
      <c r="AD806" s="11">
        <f t="shared" si="227"/>
        <v>1</v>
      </c>
      <c r="AE806" s="11">
        <f t="shared" si="240"/>
        <v>1</v>
      </c>
      <c r="AF806" s="11">
        <f t="shared" si="241"/>
        <v>1</v>
      </c>
      <c r="AG806" s="11">
        <f t="shared" si="234"/>
        <v>1</v>
      </c>
      <c r="AH806" s="11">
        <f t="shared" si="235"/>
        <v>1</v>
      </c>
      <c r="AI806" s="6">
        <f t="shared" si="236"/>
        <v>0</v>
      </c>
      <c r="AJ806" s="6">
        <f t="shared" si="242"/>
        <v>10000</v>
      </c>
      <c r="AK806" s="6">
        <f t="shared" si="237"/>
        <v>0</v>
      </c>
      <c r="AL806" s="6">
        <f t="shared" si="243"/>
        <v>250</v>
      </c>
      <c r="AM806" s="6">
        <f ca="1">IF($S806&lt;$AM$1-1,AN806,Calcs!$AZ$896)</f>
        <v>740527.95114793291</v>
      </c>
      <c r="AN806" s="6">
        <f t="shared" ca="1" si="212"/>
        <v>740527.95114793291</v>
      </c>
      <c r="AO806" s="6">
        <f ca="1">IF($S806&lt;$AM$1-1,AP806,Calcs!$AO$896)</f>
        <v>9452.7494273541542</v>
      </c>
      <c r="AP806" s="6">
        <f t="shared" ca="1" si="210"/>
        <v>9452.7494273541542</v>
      </c>
      <c r="AQ806" s="30">
        <f t="shared" si="238"/>
        <v>44602</v>
      </c>
      <c r="AR806" s="30">
        <f t="shared" si="229"/>
        <v>44552</v>
      </c>
      <c r="AS806" s="30">
        <f t="shared" ca="1" si="228"/>
        <v>44548</v>
      </c>
      <c r="AT806" s="30">
        <f t="shared" ca="1" si="211"/>
        <v>44548</v>
      </c>
    </row>
    <row r="807" spans="1:46">
      <c r="A807">
        <f>Calcs!A857</f>
        <v>834</v>
      </c>
      <c r="B807" s="30">
        <f>Calcs!B857</f>
        <v>44603</v>
      </c>
      <c r="C807" s="6">
        <f>MAX(1,Calcs!AM857)</f>
        <v>37.946546851998335</v>
      </c>
      <c r="D807" s="6">
        <f>MAX(1,Calcs!BA857)</f>
        <v>2.9185533115440712</v>
      </c>
      <c r="E807" s="6">
        <f>MAX(1,Calcs!BB857)</f>
        <v>2137345.1765269078</v>
      </c>
      <c r="F807" s="6">
        <f>MAX(1,Calcs!AZ857)</f>
        <v>965348.90199353907</v>
      </c>
      <c r="G807" s="6">
        <f t="shared" si="232"/>
        <v>965348.90199353907</v>
      </c>
      <c r="H807" s="6">
        <f>MAX(1,Calcs!AP857)</f>
        <v>1</v>
      </c>
      <c r="I807" s="6">
        <f>MAX(1,Calcs!AO857)</f>
        <v>10731.321989031121</v>
      </c>
      <c r="J807" s="6">
        <f t="shared" si="233"/>
        <v>10731.321989031121</v>
      </c>
      <c r="K807" s="6">
        <f>MAX(1,Calcs!BE857)</f>
        <v>5658454.8518518452</v>
      </c>
      <c r="L807" s="6">
        <f>MAX(1,Calcs!BF857)</f>
        <v>4130065.0530386758</v>
      </c>
      <c r="M807" s="33">
        <f>Calcs!G857</f>
        <v>3.2</v>
      </c>
      <c r="N807" s="180">
        <f>Calcs!BI857</f>
        <v>0.16458079198752534</v>
      </c>
      <c r="O807" s="33">
        <f t="shared" si="239"/>
        <v>0.52665853436008114</v>
      </c>
      <c r="P807" s="33"/>
      <c r="Q807" s="33"/>
      <c r="R807" s="33"/>
      <c r="S807" s="30">
        <f t="shared" si="230"/>
        <v>44603</v>
      </c>
      <c r="T807" s="215">
        <v>-1</v>
      </c>
      <c r="U807" s="215">
        <v>-1</v>
      </c>
      <c r="V807" s="6"/>
      <c r="W807" s="6"/>
      <c r="X807" s="6">
        <f t="shared" si="231"/>
        <v>0</v>
      </c>
      <c r="Y807" s="6"/>
      <c r="Z807" s="11">
        <f t="shared" si="226"/>
        <v>1</v>
      </c>
      <c r="AA807" s="11"/>
      <c r="AB807" s="11"/>
      <c r="AC807" s="11"/>
      <c r="AD807" s="11">
        <f t="shared" si="227"/>
        <v>1</v>
      </c>
      <c r="AE807" s="11">
        <f t="shared" si="240"/>
        <v>1</v>
      </c>
      <c r="AF807" s="11">
        <f t="shared" si="241"/>
        <v>1</v>
      </c>
      <c r="AG807" s="11">
        <f t="shared" si="234"/>
        <v>1</v>
      </c>
      <c r="AH807" s="11">
        <f t="shared" si="235"/>
        <v>1</v>
      </c>
      <c r="AI807" s="6">
        <f t="shared" si="236"/>
        <v>0</v>
      </c>
      <c r="AJ807" s="6">
        <f t="shared" si="242"/>
        <v>10000</v>
      </c>
      <c r="AK807" s="6">
        <f t="shared" si="237"/>
        <v>0</v>
      </c>
      <c r="AL807" s="6">
        <f t="shared" si="243"/>
        <v>250</v>
      </c>
      <c r="AM807" s="6">
        <f ca="1">IF($S807&lt;$AM$1-1,AN807,Calcs!$AZ$896)</f>
        <v>740527.95114793291</v>
      </c>
      <c r="AN807" s="6">
        <f t="shared" ca="1" si="212"/>
        <v>740527.95114793291</v>
      </c>
      <c r="AO807" s="6">
        <f ca="1">IF($S807&lt;$AM$1-1,AP807,Calcs!$AO$896)</f>
        <v>9452.7494273541542</v>
      </c>
      <c r="AP807" s="6">
        <f t="shared" ca="1" si="210"/>
        <v>9452.7494273541542</v>
      </c>
      <c r="AQ807" s="30">
        <f t="shared" si="238"/>
        <v>44603</v>
      </c>
      <c r="AR807" s="30">
        <f t="shared" si="229"/>
        <v>44552</v>
      </c>
      <c r="AS807" s="30">
        <f t="shared" ca="1" si="228"/>
        <v>44548</v>
      </c>
      <c r="AT807" s="30">
        <f t="shared" ca="1" si="211"/>
        <v>44548</v>
      </c>
    </row>
    <row r="808" spans="1:46">
      <c r="A808">
        <f>Calcs!A858</f>
        <v>835</v>
      </c>
      <c r="B808" s="30">
        <f>Calcs!B858</f>
        <v>44604</v>
      </c>
      <c r="C808" s="6">
        <f>MAX(1,Calcs!AM858)</f>
        <v>34.715303586663786</v>
      </c>
      <c r="D808" s="6">
        <f>MAX(1,Calcs!BA858)</f>
        <v>2.6725667566559941</v>
      </c>
      <c r="E808" s="6">
        <f>MAX(1,Calcs!BB858)</f>
        <v>2137348.306669658</v>
      </c>
      <c r="F808" s="6">
        <f>MAX(1,Calcs!AZ858)</f>
        <v>965350.91835635994</v>
      </c>
      <c r="G808" s="6">
        <f t="shared" si="232"/>
        <v>965350.91835635994</v>
      </c>
      <c r="H808" s="6">
        <f>MAX(1,Calcs!AP858)</f>
        <v>1</v>
      </c>
      <c r="I808" s="6">
        <f>MAX(1,Calcs!AO858)</f>
        <v>10731.342946914085</v>
      </c>
      <c r="J808" s="6">
        <f t="shared" si="233"/>
        <v>10731.342946914085</v>
      </c>
      <c r="K808" s="6">
        <f>MAX(1,Calcs!BE858)</f>
        <v>5666325.2222222155</v>
      </c>
      <c r="L808" s="6">
        <f>MAX(1,Calcs!BF858)</f>
        <v>4133722.9902579198</v>
      </c>
      <c r="M808" s="33">
        <f>Calcs!G858</f>
        <v>3.2</v>
      </c>
      <c r="N808" s="180">
        <f>Calcs!BI858</f>
        <v>0.16409195067599336</v>
      </c>
      <c r="O808" s="33">
        <f t="shared" si="239"/>
        <v>0.52509424216317879</v>
      </c>
      <c r="P808" s="33"/>
      <c r="Q808" s="33"/>
      <c r="R808" s="33"/>
      <c r="S808" s="30">
        <f t="shared" si="230"/>
        <v>44604</v>
      </c>
      <c r="T808" s="215">
        <v>-1</v>
      </c>
      <c r="U808" s="215">
        <v>-1</v>
      </c>
      <c r="V808" s="6"/>
      <c r="W808" s="6"/>
      <c r="X808" s="6">
        <f t="shared" si="231"/>
        <v>0</v>
      </c>
      <c r="Y808" s="6"/>
      <c r="Z808" s="11">
        <f t="shared" si="226"/>
        <v>1</v>
      </c>
      <c r="AA808" s="11"/>
      <c r="AB808" s="11"/>
      <c r="AC808" s="11"/>
      <c r="AD808" s="11">
        <f t="shared" si="227"/>
        <v>1</v>
      </c>
      <c r="AE808" s="11">
        <f t="shared" si="240"/>
        <v>1</v>
      </c>
      <c r="AF808" s="11">
        <f t="shared" si="241"/>
        <v>1</v>
      </c>
      <c r="AG808" s="11">
        <f t="shared" si="234"/>
        <v>1</v>
      </c>
      <c r="AH808" s="11">
        <f t="shared" si="235"/>
        <v>1</v>
      </c>
      <c r="AI808" s="6">
        <f t="shared" si="236"/>
        <v>0</v>
      </c>
      <c r="AJ808" s="6">
        <f t="shared" si="242"/>
        <v>10000</v>
      </c>
      <c r="AK808" s="6">
        <f t="shared" si="237"/>
        <v>0</v>
      </c>
      <c r="AL808" s="6">
        <f t="shared" si="243"/>
        <v>250</v>
      </c>
      <c r="AM808" s="6">
        <f ca="1">IF($S808&lt;$AM$1-1,AN808,Calcs!$AZ$896)</f>
        <v>740527.95114793291</v>
      </c>
      <c r="AN808" s="6">
        <f t="shared" ca="1" si="212"/>
        <v>740527.95114793291</v>
      </c>
      <c r="AO808" s="6">
        <f ca="1">IF($S808&lt;$AM$1-1,AP808,Calcs!$AO$896)</f>
        <v>9452.7494273541542</v>
      </c>
      <c r="AP808" s="6">
        <f t="shared" ca="1" si="210"/>
        <v>9452.7494273541542</v>
      </c>
      <c r="AQ808" s="30">
        <f t="shared" si="238"/>
        <v>44604</v>
      </c>
      <c r="AR808" s="30">
        <f t="shared" si="229"/>
        <v>44552</v>
      </c>
      <c r="AS808" s="30">
        <f t="shared" ca="1" si="228"/>
        <v>44548</v>
      </c>
      <c r="AT808" s="30">
        <f t="shared" ca="1" si="211"/>
        <v>44548</v>
      </c>
    </row>
    <row r="809" spans="1:46">
      <c r="A809">
        <f>Calcs!A859</f>
        <v>836</v>
      </c>
      <c r="B809" s="30">
        <f>Calcs!B859</f>
        <v>44605</v>
      </c>
      <c r="C809" s="6">
        <f>MAX(1,Calcs!AM859)</f>
        <v>31.746467264469501</v>
      </c>
      <c r="D809" s="6">
        <f>MAX(1,Calcs!BA859)</f>
        <v>2.4463296273523674</v>
      </c>
      <c r="E809" s="6">
        <f>MAX(1,Calcs!BB859)</f>
        <v>2137351.1630973173</v>
      </c>
      <c r="F809" s="6">
        <f>MAX(1,Calcs!AZ859)</f>
        <v>965352.76153256267</v>
      </c>
      <c r="G809" s="6">
        <f t="shared" si="232"/>
        <v>965352.76153256267</v>
      </c>
      <c r="H809" s="6">
        <f>MAX(1,Calcs!AP859)</f>
        <v>1</v>
      </c>
      <c r="I809" s="6">
        <f>MAX(1,Calcs!AO859)</f>
        <v>10731.36211898386</v>
      </c>
      <c r="J809" s="6">
        <f t="shared" si="233"/>
        <v>10731.36211898386</v>
      </c>
      <c r="K809" s="6">
        <f>MAX(1,Calcs!BE859)</f>
        <v>5674195.5925925858</v>
      </c>
      <c r="L809" s="6">
        <f>MAX(1,Calcs!BF859)</f>
        <v>4137380.8532662159</v>
      </c>
      <c r="M809" s="33">
        <f>Calcs!G859</f>
        <v>3.2</v>
      </c>
      <c r="N809" s="180">
        <f>Calcs!BI859</f>
        <v>0.16360315577932519</v>
      </c>
      <c r="O809" s="33">
        <f t="shared" si="239"/>
        <v>0.52353009849384058</v>
      </c>
      <c r="P809" s="33"/>
      <c r="Q809" s="33"/>
      <c r="R809" s="33"/>
      <c r="S809" s="30">
        <f t="shared" si="230"/>
        <v>44605</v>
      </c>
      <c r="T809" s="215">
        <v>-1</v>
      </c>
      <c r="U809" s="215">
        <v>-1</v>
      </c>
      <c r="V809" s="6"/>
      <c r="W809" s="6"/>
      <c r="X809" s="6">
        <f t="shared" si="231"/>
        <v>0</v>
      </c>
      <c r="Y809" s="6"/>
      <c r="Z809" s="11">
        <f t="shared" si="226"/>
        <v>1</v>
      </c>
      <c r="AA809" s="11"/>
      <c r="AB809" s="11"/>
      <c r="AC809" s="11"/>
      <c r="AD809" s="11">
        <f t="shared" si="227"/>
        <v>1</v>
      </c>
      <c r="AE809" s="11">
        <f t="shared" si="240"/>
        <v>1</v>
      </c>
      <c r="AF809" s="11">
        <f t="shared" si="241"/>
        <v>1</v>
      </c>
      <c r="AG809" s="11">
        <f t="shared" si="234"/>
        <v>1</v>
      </c>
      <c r="AH809" s="11">
        <f t="shared" si="235"/>
        <v>1</v>
      </c>
      <c r="AI809" s="6">
        <f t="shared" si="236"/>
        <v>0</v>
      </c>
      <c r="AJ809" s="6">
        <f t="shared" si="242"/>
        <v>10000</v>
      </c>
      <c r="AK809" s="6">
        <f t="shared" si="237"/>
        <v>0</v>
      </c>
      <c r="AL809" s="6">
        <f t="shared" si="243"/>
        <v>250</v>
      </c>
      <c r="AM809" s="6">
        <f ca="1">IF($S809&lt;$AM$1-1,AN809,Calcs!$AZ$896)</f>
        <v>740527.95114793291</v>
      </c>
      <c r="AN809" s="6">
        <f t="shared" ca="1" si="212"/>
        <v>740527.95114793291</v>
      </c>
      <c r="AO809" s="6">
        <f ca="1">IF($S809&lt;$AM$1-1,AP809,Calcs!$AO$896)</f>
        <v>9452.7494273541542</v>
      </c>
      <c r="AP809" s="6">
        <f t="shared" ca="1" si="210"/>
        <v>9452.7494273541542</v>
      </c>
      <c r="AQ809" s="30">
        <f t="shared" si="238"/>
        <v>44605</v>
      </c>
      <c r="AR809" s="30">
        <f t="shared" si="229"/>
        <v>44552</v>
      </c>
      <c r="AS809" s="30">
        <f t="shared" ca="1" si="228"/>
        <v>44548</v>
      </c>
      <c r="AT809" s="30">
        <f t="shared" ca="1" si="211"/>
        <v>44548</v>
      </c>
    </row>
    <row r="810" spans="1:46">
      <c r="A810">
        <f>Calcs!A860</f>
        <v>837</v>
      </c>
      <c r="B810" s="30">
        <f>Calcs!B860</f>
        <v>44606</v>
      </c>
      <c r="C810" s="6">
        <f>MAX(1,Calcs!AM860)</f>
        <v>29.01984829265529</v>
      </c>
      <c r="D810" s="6">
        <f>MAX(1,Calcs!BA860)</f>
        <v>2.2383419267301048</v>
      </c>
      <c r="E810" s="6">
        <f>MAX(1,Calcs!BB860)</f>
        <v>2137353.7686724588</v>
      </c>
      <c r="F810" s="6">
        <f>MAX(1,Calcs!AZ860)</f>
        <v>965354.4457117155</v>
      </c>
      <c r="G810" s="6">
        <f t="shared" si="232"/>
        <v>965354.4457117155</v>
      </c>
      <c r="H810" s="6">
        <f>MAX(1,Calcs!AP860)</f>
        <v>1</v>
      </c>
      <c r="I810" s="6">
        <f>MAX(1,Calcs!AO860)</f>
        <v>10731.379650305278</v>
      </c>
      <c r="J810" s="6">
        <f t="shared" si="233"/>
        <v>10731.379650305278</v>
      </c>
      <c r="K810" s="6">
        <f>MAX(1,Calcs!BE860)</f>
        <v>5682065.9629629562</v>
      </c>
      <c r="L810" s="6">
        <f>MAX(1,Calcs!BF860)</f>
        <v>4141038.6472792435</v>
      </c>
      <c r="M810" s="33">
        <f>Calcs!G860</f>
        <v>3.2</v>
      </c>
      <c r="N810" s="180">
        <f>Calcs!BI860</f>
        <v>0.16311440355189888</v>
      </c>
      <c r="O810" s="33">
        <f t="shared" si="239"/>
        <v>0.52196609136607641</v>
      </c>
      <c r="P810" s="33"/>
      <c r="Q810" s="33"/>
      <c r="R810" s="33"/>
      <c r="S810" s="30">
        <f t="shared" si="230"/>
        <v>44606</v>
      </c>
      <c r="T810" s="215">
        <v>-1</v>
      </c>
      <c r="U810" s="215">
        <v>-1</v>
      </c>
      <c r="V810" s="6"/>
      <c r="W810" s="6"/>
      <c r="X810" s="6">
        <f t="shared" si="231"/>
        <v>0</v>
      </c>
      <c r="Y810" s="6"/>
      <c r="Z810" s="11">
        <f t="shared" ref="Z810:Z846" si="244">IF(T810&lt;0,1,Z809+T810)</f>
        <v>1</v>
      </c>
      <c r="AA810" s="11"/>
      <c r="AB810" s="11"/>
      <c r="AC810" s="11"/>
      <c r="AD810" s="11">
        <f t="shared" ref="AD810:AD846" si="245">IF(U810&lt;0,1,AD809+U810)</f>
        <v>1</v>
      </c>
      <c r="AE810" s="11">
        <f t="shared" si="240"/>
        <v>1</v>
      </c>
      <c r="AF810" s="11">
        <f t="shared" si="241"/>
        <v>1</v>
      </c>
      <c r="AG810" s="11">
        <f t="shared" si="234"/>
        <v>1</v>
      </c>
      <c r="AH810" s="11">
        <f t="shared" si="235"/>
        <v>1</v>
      </c>
      <c r="AI810" s="6">
        <f t="shared" si="236"/>
        <v>0</v>
      </c>
      <c r="AJ810" s="6">
        <f t="shared" si="242"/>
        <v>10000</v>
      </c>
      <c r="AK810" s="6">
        <f t="shared" si="237"/>
        <v>0</v>
      </c>
      <c r="AL810" s="6">
        <f t="shared" si="243"/>
        <v>250</v>
      </c>
      <c r="AM810" s="6">
        <f ca="1">IF($S810&lt;$AM$1-1,AN810,Calcs!$AZ$896)</f>
        <v>740527.95114793291</v>
      </c>
      <c r="AN810" s="6">
        <f t="shared" ca="1" si="212"/>
        <v>740527.95114793291</v>
      </c>
      <c r="AO810" s="6">
        <f ca="1">IF($S810&lt;$AM$1-1,AP810,Calcs!$AO$896)</f>
        <v>9452.7494273541542</v>
      </c>
      <c r="AP810" s="6">
        <f t="shared" ca="1" si="210"/>
        <v>9452.7494273541542</v>
      </c>
      <c r="AQ810" s="30">
        <f t="shared" si="238"/>
        <v>44606</v>
      </c>
      <c r="AR810" s="30">
        <f t="shared" si="229"/>
        <v>44552</v>
      </c>
      <c r="AS810" s="30">
        <f t="shared" ca="1" si="228"/>
        <v>44548</v>
      </c>
      <c r="AT810" s="30">
        <f t="shared" ca="1" si="211"/>
        <v>44548</v>
      </c>
    </row>
    <row r="811" spans="1:46">
      <c r="A811">
        <f>Calcs!A861</f>
        <v>838</v>
      </c>
      <c r="B811" s="30">
        <f>Calcs!B861</f>
        <v>44607</v>
      </c>
      <c r="C811" s="6">
        <f>MAX(1,Calcs!AM861)</f>
        <v>26.516715629593669</v>
      </c>
      <c r="D811" s="6">
        <f>MAX(1,Calcs!BA861)</f>
        <v>2.0472104106364504</v>
      </c>
      <c r="E811" s="6">
        <f>MAX(1,Calcs!BB861)</f>
        <v>2137356.1444446053</v>
      </c>
      <c r="F811" s="6">
        <f>MAX(1,Calcs!AZ861)</f>
        <v>965355.98398153449</v>
      </c>
      <c r="G811" s="6">
        <f t="shared" si="232"/>
        <v>965355.98398153449</v>
      </c>
      <c r="H811" s="6">
        <f>MAX(1,Calcs!AP861)</f>
        <v>1</v>
      </c>
      <c r="I811" s="6">
        <f>MAX(1,Calcs!AO861)</f>
        <v>10731.395674784031</v>
      </c>
      <c r="J811" s="6">
        <f t="shared" si="233"/>
        <v>10731.395674784031</v>
      </c>
      <c r="K811" s="6">
        <f>MAX(1,Calcs!BE861)</f>
        <v>5689936.3333333265</v>
      </c>
      <c r="L811" s="6">
        <f>MAX(1,Calcs!BF861)</f>
        <v>4144696.3771683648</v>
      </c>
      <c r="M811" s="33">
        <f>Calcs!G861</f>
        <v>3.2</v>
      </c>
      <c r="N811" s="180">
        <f>Calcs!BI861</f>
        <v>0.16262569053587339</v>
      </c>
      <c r="O811" s="33">
        <f t="shared" si="239"/>
        <v>0.52040220971479489</v>
      </c>
      <c r="P811" s="33"/>
      <c r="Q811" s="33"/>
      <c r="R811" s="33"/>
      <c r="S811" s="30">
        <f t="shared" si="230"/>
        <v>44607</v>
      </c>
      <c r="T811" s="215">
        <v>-1</v>
      </c>
      <c r="U811" s="215">
        <v>-1</v>
      </c>
      <c r="V811" s="6"/>
      <c r="W811" s="6"/>
      <c r="X811" s="6">
        <f t="shared" si="231"/>
        <v>0</v>
      </c>
      <c r="Y811" s="6"/>
      <c r="Z811" s="11">
        <f t="shared" si="244"/>
        <v>1</v>
      </c>
      <c r="AA811" s="11"/>
      <c r="AB811" s="11"/>
      <c r="AC811" s="11"/>
      <c r="AD811" s="11">
        <f t="shared" si="245"/>
        <v>1</v>
      </c>
      <c r="AE811" s="11">
        <f t="shared" si="240"/>
        <v>1</v>
      </c>
      <c r="AF811" s="11">
        <f t="shared" si="241"/>
        <v>1</v>
      </c>
      <c r="AG811" s="11">
        <f t="shared" si="234"/>
        <v>1</v>
      </c>
      <c r="AH811" s="11">
        <f t="shared" si="235"/>
        <v>1</v>
      </c>
      <c r="AI811" s="6">
        <f t="shared" si="236"/>
        <v>0</v>
      </c>
      <c r="AJ811" s="6">
        <f t="shared" si="242"/>
        <v>10000</v>
      </c>
      <c r="AK811" s="6">
        <f t="shared" si="237"/>
        <v>0</v>
      </c>
      <c r="AL811" s="6">
        <f t="shared" si="243"/>
        <v>250</v>
      </c>
      <c r="AM811" s="6">
        <f ca="1">IF($S811&lt;$AM$1-1,AN811,Calcs!$AZ$896)</f>
        <v>740527.95114793291</v>
      </c>
      <c r="AN811" s="6">
        <f t="shared" ca="1" si="212"/>
        <v>740527.95114793291</v>
      </c>
      <c r="AO811" s="6">
        <f ca="1">IF($S811&lt;$AM$1-1,AP811,Calcs!$AO$896)</f>
        <v>9452.7494273541542</v>
      </c>
      <c r="AP811" s="6">
        <f t="shared" ca="1" si="210"/>
        <v>9452.7494273541542</v>
      </c>
      <c r="AQ811" s="30">
        <f t="shared" si="238"/>
        <v>44607</v>
      </c>
      <c r="AR811" s="30">
        <f t="shared" si="229"/>
        <v>44552</v>
      </c>
      <c r="AS811" s="30">
        <f t="shared" ca="1" si="228"/>
        <v>44548</v>
      </c>
      <c r="AT811" s="30">
        <f t="shared" ca="1" si="211"/>
        <v>44548</v>
      </c>
    </row>
    <row r="812" spans="1:46">
      <c r="A812">
        <f>Calcs!A862</f>
        <v>839</v>
      </c>
      <c r="B812" s="30">
        <f>Calcs!B862</f>
        <v>44608</v>
      </c>
      <c r="C812" s="6">
        <f>MAX(1,Calcs!AM862)</f>
        <v>24.21969913323089</v>
      </c>
      <c r="D812" s="6">
        <f>MAX(1,Calcs!BA862)</f>
        <v>1.8716415679581198</v>
      </c>
      <c r="E812" s="6">
        <f>MAX(1,Calcs!BB862)</f>
        <v>2137358.3097856287</v>
      </c>
      <c r="F812" s="6">
        <f>MAX(1,Calcs!AZ862)</f>
        <v>965357.38840826589</v>
      </c>
      <c r="G812" s="6">
        <f t="shared" si="232"/>
        <v>965357.38840826589</v>
      </c>
      <c r="H812" s="6">
        <f>MAX(1,Calcs!AP862)</f>
        <v>1</v>
      </c>
      <c r="I812" s="6">
        <f>MAX(1,Calcs!AO862)</f>
        <v>10731.410315972202</v>
      </c>
      <c r="J812" s="6">
        <f t="shared" si="233"/>
        <v>10731.410315972202</v>
      </c>
      <c r="K812" s="6">
        <f>MAX(1,Calcs!BE862)</f>
        <v>5697806.7037036968</v>
      </c>
      <c r="L812" s="6">
        <f>MAX(1,Calcs!BF862)</f>
        <v>4148354.0474817147</v>
      </c>
      <c r="M812" s="33">
        <f>Calcs!G862</f>
        <v>3.2</v>
      </c>
      <c r="N812" s="180">
        <f>Calcs!BI862</f>
        <v>0.16213701354031454</v>
      </c>
      <c r="O812" s="33">
        <f t="shared" si="239"/>
        <v>0.51883844332900653</v>
      </c>
      <c r="P812" s="33"/>
      <c r="Q812" s="33"/>
      <c r="R812" s="33"/>
      <c r="S812" s="30">
        <f t="shared" si="230"/>
        <v>44608</v>
      </c>
      <c r="T812" s="215">
        <v>-1</v>
      </c>
      <c r="U812" s="215">
        <v>-1</v>
      </c>
      <c r="V812" s="6"/>
      <c r="W812" s="6"/>
      <c r="X812" s="6">
        <f t="shared" si="231"/>
        <v>0</v>
      </c>
      <c r="Y812" s="6"/>
      <c r="Z812" s="11">
        <f t="shared" si="244"/>
        <v>1</v>
      </c>
      <c r="AA812" s="11"/>
      <c r="AB812" s="11"/>
      <c r="AC812" s="11"/>
      <c r="AD812" s="11">
        <f t="shared" si="245"/>
        <v>1</v>
      </c>
      <c r="AE812" s="11">
        <f t="shared" si="240"/>
        <v>1</v>
      </c>
      <c r="AF812" s="11">
        <f t="shared" si="241"/>
        <v>1</v>
      </c>
      <c r="AG812" s="11">
        <f t="shared" si="234"/>
        <v>1</v>
      </c>
      <c r="AH812" s="11">
        <f t="shared" si="235"/>
        <v>1</v>
      </c>
      <c r="AI812" s="6">
        <f t="shared" si="236"/>
        <v>0</v>
      </c>
      <c r="AJ812" s="6">
        <f t="shared" si="242"/>
        <v>10000</v>
      </c>
      <c r="AK812" s="6">
        <f t="shared" si="237"/>
        <v>0</v>
      </c>
      <c r="AL812" s="6">
        <f t="shared" si="243"/>
        <v>250</v>
      </c>
      <c r="AM812" s="6">
        <f ca="1">IF($S812&lt;$AM$1-1,AN812,Calcs!$AZ$896)</f>
        <v>740527.95114793291</v>
      </c>
      <c r="AN812" s="6">
        <f t="shared" ca="1" si="212"/>
        <v>740527.95114793291</v>
      </c>
      <c r="AO812" s="6">
        <f ca="1">IF($S812&lt;$AM$1-1,AP812,Calcs!$AO$896)</f>
        <v>9452.7494273541542</v>
      </c>
      <c r="AP812" s="6">
        <f t="shared" ca="1" si="210"/>
        <v>9452.7494273541542</v>
      </c>
      <c r="AQ812" s="30">
        <f t="shared" si="238"/>
        <v>44608</v>
      </c>
      <c r="AR812" s="30">
        <f t="shared" si="229"/>
        <v>44552</v>
      </c>
      <c r="AS812" s="30">
        <f t="shared" ca="1" si="228"/>
        <v>44548</v>
      </c>
      <c r="AT812" s="30">
        <f t="shared" ca="1" si="211"/>
        <v>44548</v>
      </c>
    </row>
    <row r="813" spans="1:46">
      <c r="A813">
        <f>Calcs!A863</f>
        <v>840</v>
      </c>
      <c r="B813" s="30">
        <f>Calcs!B863</f>
        <v>44609</v>
      </c>
      <c r="C813" s="6">
        <f>MAX(1,Calcs!AM863)</f>
        <v>22.112697843234876</v>
      </c>
      <c r="D813" s="6">
        <f>MAX(1,Calcs!BA863)</f>
        <v>1.7104350177770746</v>
      </c>
      <c r="E813" s="6">
        <f>MAX(1,Calcs!BB863)</f>
        <v>2137360.2825157368</v>
      </c>
      <c r="F813" s="6">
        <f>MAX(1,Calcs!AZ863)</f>
        <v>965358.67011162871</v>
      </c>
      <c r="G813" s="6">
        <f t="shared" si="232"/>
        <v>965358.67011162871</v>
      </c>
      <c r="H813" s="6">
        <f>MAX(1,Calcs!AP863)</f>
        <v>1</v>
      </c>
      <c r="I813" s="6">
        <f>MAX(1,Calcs!AO863)</f>
        <v>10731.423687819964</v>
      </c>
      <c r="J813" s="6">
        <f t="shared" si="233"/>
        <v>10731.423687819964</v>
      </c>
      <c r="K813" s="6">
        <f>MAX(1,Calcs!BE863)</f>
        <v>5705677.0740740672</v>
      </c>
      <c r="L813" s="6">
        <f>MAX(1,Calcs!BF863)</f>
        <v>4152011.6624641158</v>
      </c>
      <c r="M813" s="33">
        <f>Calcs!G863</f>
        <v>3.2</v>
      </c>
      <c r="N813" s="180">
        <f>Calcs!BI863</f>
        <v>0.16164836962173315</v>
      </c>
      <c r="O813" s="33">
        <f t="shared" si="239"/>
        <v>0.51727478278954608</v>
      </c>
      <c r="P813" s="33"/>
      <c r="Q813" s="33"/>
      <c r="R813" s="33"/>
      <c r="S813" s="30">
        <f t="shared" si="230"/>
        <v>44609</v>
      </c>
      <c r="T813" s="215">
        <v>-1</v>
      </c>
      <c r="U813" s="215">
        <v>-1</v>
      </c>
      <c r="V813" s="6"/>
      <c r="W813" s="6"/>
      <c r="X813" s="6">
        <f t="shared" si="231"/>
        <v>0</v>
      </c>
      <c r="Y813" s="6"/>
      <c r="Z813" s="11">
        <f t="shared" si="244"/>
        <v>1</v>
      </c>
      <c r="AA813" s="11"/>
      <c r="AB813" s="11"/>
      <c r="AC813" s="11"/>
      <c r="AD813" s="11">
        <f t="shared" si="245"/>
        <v>1</v>
      </c>
      <c r="AE813" s="11">
        <f t="shared" si="240"/>
        <v>1</v>
      </c>
      <c r="AF813" s="11">
        <f t="shared" si="241"/>
        <v>1</v>
      </c>
      <c r="AG813" s="11">
        <f t="shared" si="234"/>
        <v>1</v>
      </c>
      <c r="AH813" s="11">
        <f t="shared" si="235"/>
        <v>1</v>
      </c>
      <c r="AI813" s="6">
        <f t="shared" si="236"/>
        <v>0</v>
      </c>
      <c r="AJ813" s="6">
        <f t="shared" si="242"/>
        <v>10000</v>
      </c>
      <c r="AK813" s="6">
        <f t="shared" si="237"/>
        <v>0</v>
      </c>
      <c r="AL813" s="6">
        <f t="shared" si="243"/>
        <v>250</v>
      </c>
      <c r="AM813" s="6">
        <f ca="1">IF($S813&lt;$AM$1-1,AN813,Calcs!$AZ$896)</f>
        <v>740527.95114793291</v>
      </c>
      <c r="AN813" s="6">
        <f t="shared" ca="1" si="212"/>
        <v>740527.95114793291</v>
      </c>
      <c r="AO813" s="6">
        <f ca="1">IF($S813&lt;$AM$1-1,AP813,Calcs!$AO$896)</f>
        <v>9452.7494273541542</v>
      </c>
      <c r="AP813" s="6">
        <f t="shared" ca="1" si="210"/>
        <v>9452.7494273541542</v>
      </c>
      <c r="AQ813" s="30">
        <f t="shared" si="238"/>
        <v>44609</v>
      </c>
      <c r="AR813" s="30">
        <f t="shared" si="229"/>
        <v>44552</v>
      </c>
      <c r="AS813" s="30">
        <f t="shared" ca="1" si="228"/>
        <v>44548</v>
      </c>
      <c r="AT813" s="30">
        <f t="shared" ca="1" si="211"/>
        <v>44548</v>
      </c>
    </row>
    <row r="814" spans="1:46">
      <c r="A814">
        <f>Calcs!A864</f>
        <v>841</v>
      </c>
      <c r="B814" s="30">
        <f>Calcs!B864</f>
        <v>44610</v>
      </c>
      <c r="C814" s="6">
        <f>MAX(1,Calcs!AM864)</f>
        <v>20.180793882055134</v>
      </c>
      <c r="D814" s="6">
        <f>MAX(1,Calcs!BA864)</f>
        <v>1.5624773019059961</v>
      </c>
      <c r="E814" s="6">
        <f>MAX(1,Calcs!BB864)</f>
        <v>2137362.0790206459</v>
      </c>
      <c r="F814" s="6">
        <f>MAX(1,Calcs!AZ864)</f>
        <v>965359.83933465241</v>
      </c>
      <c r="G814" s="6">
        <f t="shared" si="232"/>
        <v>965359.83933465241</v>
      </c>
      <c r="H814" s="6">
        <f>MAX(1,Calcs!AP864)</f>
        <v>1</v>
      </c>
      <c r="I814" s="6">
        <f>MAX(1,Calcs!AO864)</f>
        <v>10731.435895376691</v>
      </c>
      <c r="J814" s="6">
        <f t="shared" si="233"/>
        <v>10731.435895376691</v>
      </c>
      <c r="K814" s="6">
        <f>MAX(1,Calcs!BE864)</f>
        <v>5713547.4444444375</v>
      </c>
      <c r="L814" s="6">
        <f>MAX(1,Calcs!BF864)</f>
        <v>4155669.2260758756</v>
      </c>
      <c r="M814" s="33">
        <f>Calcs!G864</f>
        <v>3.2</v>
      </c>
      <c r="N814" s="180">
        <f>Calcs!BI864</f>
        <v>0.16115975606594796</v>
      </c>
      <c r="O814" s="33">
        <f t="shared" si="239"/>
        <v>0.51571121941103348</v>
      </c>
      <c r="P814" s="33"/>
      <c r="Q814" s="33"/>
      <c r="R814" s="33"/>
      <c r="S814" s="30">
        <f t="shared" si="230"/>
        <v>44610</v>
      </c>
      <c r="T814" s="215">
        <v>-1</v>
      </c>
      <c r="U814" s="215">
        <v>-1</v>
      </c>
      <c r="V814" s="6"/>
      <c r="W814" s="6"/>
      <c r="X814" s="6">
        <f t="shared" si="231"/>
        <v>0</v>
      </c>
      <c r="Y814" s="6"/>
      <c r="Z814" s="11">
        <f t="shared" si="244"/>
        <v>1</v>
      </c>
      <c r="AA814" s="11"/>
      <c r="AB814" s="11"/>
      <c r="AC814" s="11"/>
      <c r="AD814" s="11">
        <f t="shared" si="245"/>
        <v>1</v>
      </c>
      <c r="AE814" s="11">
        <f t="shared" si="240"/>
        <v>1</v>
      </c>
      <c r="AF814" s="11">
        <f t="shared" si="241"/>
        <v>1</v>
      </c>
      <c r="AG814" s="11">
        <f t="shared" si="234"/>
        <v>1</v>
      </c>
      <c r="AH814" s="11">
        <f t="shared" si="235"/>
        <v>1</v>
      </c>
      <c r="AI814" s="6">
        <f t="shared" si="236"/>
        <v>0</v>
      </c>
      <c r="AJ814" s="6">
        <f t="shared" si="242"/>
        <v>10000</v>
      </c>
      <c r="AK814" s="6">
        <f t="shared" si="237"/>
        <v>0</v>
      </c>
      <c r="AL814" s="6">
        <f t="shared" si="243"/>
        <v>250</v>
      </c>
      <c r="AM814" s="6">
        <f ca="1">IF($S814&lt;$AM$1-1,AN814,Calcs!$AZ$896)</f>
        <v>740527.95114793291</v>
      </c>
      <c r="AN814" s="6">
        <f t="shared" ca="1" si="212"/>
        <v>740527.95114793291</v>
      </c>
      <c r="AO814" s="6">
        <f ca="1">IF($S814&lt;$AM$1-1,AP814,Calcs!$AO$896)</f>
        <v>9452.7494273541542</v>
      </c>
      <c r="AP814" s="6">
        <f t="shared" ca="1" si="210"/>
        <v>9452.7494273541542</v>
      </c>
      <c r="AQ814" s="30">
        <f t="shared" si="238"/>
        <v>44610</v>
      </c>
      <c r="AR814" s="30">
        <f t="shared" si="229"/>
        <v>44552</v>
      </c>
      <c r="AS814" s="30">
        <f t="shared" ca="1" si="228"/>
        <v>44548</v>
      </c>
      <c r="AT814" s="30">
        <f t="shared" ca="1" si="211"/>
        <v>44548</v>
      </c>
    </row>
    <row r="815" spans="1:46">
      <c r="A815">
        <f>Calcs!A865</f>
        <v>842</v>
      </c>
      <c r="B815" s="30">
        <f>Calcs!B865</f>
        <v>44611</v>
      </c>
      <c r="C815" s="6">
        <f>MAX(1,Calcs!AM865)</f>
        <v>18.410171673377874</v>
      </c>
      <c r="D815" s="6">
        <f>MAX(1,Calcs!BA865)</f>
        <v>1.4267360523309824</v>
      </c>
      <c r="E815" s="6">
        <f>MAX(1,Calcs!BB865)</f>
        <v>2137363.7143605035</v>
      </c>
      <c r="F815" s="6">
        <f>MAX(1,Calcs!AZ865)</f>
        <v>965360.90550872625</v>
      </c>
      <c r="G815" s="6">
        <f t="shared" si="232"/>
        <v>965360.90550872625</v>
      </c>
      <c r="H815" s="6">
        <f>MAX(1,Calcs!AP865)</f>
        <v>1</v>
      </c>
      <c r="I815" s="6">
        <f>MAX(1,Calcs!AO865)</f>
        <v>10731.447035444562</v>
      </c>
      <c r="J815" s="6">
        <f t="shared" si="233"/>
        <v>10731.447035444562</v>
      </c>
      <c r="K815" s="6">
        <f>MAX(1,Calcs!BE865)</f>
        <v>5721417.8148148078</v>
      </c>
      <c r="L815" s="6">
        <f>MAX(1,Calcs!BF865)</f>
        <v>4159326.7420105226</v>
      </c>
      <c r="M815" s="33">
        <f>Calcs!G865</f>
        <v>3.2</v>
      </c>
      <c r="N815" s="180">
        <f>Calcs!BI865</f>
        <v>0.16067117037119069</v>
      </c>
      <c r="O815" s="33">
        <f t="shared" si="239"/>
        <v>0.51414774518781026</v>
      </c>
      <c r="P815" s="33"/>
      <c r="Q815" s="33"/>
      <c r="R815" s="33"/>
      <c r="S815" s="30">
        <f t="shared" si="230"/>
        <v>44611</v>
      </c>
      <c r="T815" s="215">
        <v>-1</v>
      </c>
      <c r="U815" s="215">
        <v>-1</v>
      </c>
      <c r="V815" s="6"/>
      <c r="W815" s="6"/>
      <c r="X815" s="6">
        <f t="shared" si="231"/>
        <v>0</v>
      </c>
      <c r="Y815" s="6"/>
      <c r="Z815" s="11">
        <f t="shared" si="244"/>
        <v>1</v>
      </c>
      <c r="AA815" s="11"/>
      <c r="AB815" s="11"/>
      <c r="AC815" s="11"/>
      <c r="AD815" s="11">
        <f t="shared" si="245"/>
        <v>1</v>
      </c>
      <c r="AE815" s="11">
        <f t="shared" si="240"/>
        <v>1</v>
      </c>
      <c r="AF815" s="11">
        <f t="shared" si="241"/>
        <v>1</v>
      </c>
      <c r="AG815" s="11">
        <f t="shared" si="234"/>
        <v>1</v>
      </c>
      <c r="AH815" s="11">
        <f t="shared" si="235"/>
        <v>1</v>
      </c>
      <c r="AI815" s="6">
        <f t="shared" si="236"/>
        <v>0</v>
      </c>
      <c r="AJ815" s="6">
        <f t="shared" si="242"/>
        <v>10000</v>
      </c>
      <c r="AK815" s="6">
        <f t="shared" si="237"/>
        <v>0</v>
      </c>
      <c r="AL815" s="6">
        <f t="shared" si="243"/>
        <v>250</v>
      </c>
      <c r="AM815" s="6">
        <f ca="1">IF($S815&lt;$AM$1-1,AN815,Calcs!$AZ$896)</f>
        <v>740527.95114793291</v>
      </c>
      <c r="AN815" s="6">
        <f t="shared" ca="1" si="212"/>
        <v>740527.95114793291</v>
      </c>
      <c r="AO815" s="6">
        <f ca="1">IF($S815&lt;$AM$1-1,AP815,Calcs!$AO$896)</f>
        <v>9452.7494273541542</v>
      </c>
      <c r="AP815" s="6">
        <f t="shared" ca="1" si="210"/>
        <v>9452.7494273541542</v>
      </c>
      <c r="AQ815" s="30">
        <f t="shared" si="238"/>
        <v>44611</v>
      </c>
      <c r="AR815" s="30">
        <f t="shared" si="229"/>
        <v>44552</v>
      </c>
      <c r="AS815" s="30">
        <f t="shared" ca="1" si="228"/>
        <v>44548</v>
      </c>
      <c r="AT815" s="30">
        <f t="shared" ca="1" si="211"/>
        <v>44548</v>
      </c>
    </row>
    <row r="816" spans="1:46">
      <c r="A816">
        <f>Calcs!A866</f>
        <v>843</v>
      </c>
      <c r="B816" s="30">
        <f>Calcs!B866</f>
        <v>44612</v>
      </c>
      <c r="C816" s="6">
        <f>MAX(1,Calcs!AM866)</f>
        <v>16.788042189445015</v>
      </c>
      <c r="D816" s="6">
        <f>MAX(1,Calcs!BA866)</f>
        <v>1.3022545139205508</v>
      </c>
      <c r="E816" s="6">
        <f>MAX(1,Calcs!BB866)</f>
        <v>2137365.202371092</v>
      </c>
      <c r="F816" s="6">
        <f>MAX(1,Calcs!AZ866)</f>
        <v>965361.87731416011</v>
      </c>
      <c r="G816" s="6">
        <f t="shared" si="232"/>
        <v>965361.87731416011</v>
      </c>
      <c r="H816" s="6">
        <f>MAX(1,Calcs!AP866)</f>
        <v>1</v>
      </c>
      <c r="I816" s="6">
        <f>MAX(1,Calcs!AO866)</f>
        <v>10731.457197187614</v>
      </c>
      <c r="J816" s="6">
        <f t="shared" si="233"/>
        <v>10731.457197187614</v>
      </c>
      <c r="K816" s="6">
        <f>MAX(1,Calcs!BE866)</f>
        <v>5729288.1851851782</v>
      </c>
      <c r="L816" s="6">
        <f>MAX(1,Calcs!BF866)</f>
        <v>4162984.2137115309</v>
      </c>
      <c r="M816" s="33">
        <f>Calcs!G866</f>
        <v>3.2</v>
      </c>
      <c r="N816" s="180">
        <f>Calcs!BI866</f>
        <v>0.16018261023237532</v>
      </c>
      <c r="O816" s="33">
        <f t="shared" si="239"/>
        <v>0.51258435274360103</v>
      </c>
      <c r="P816" s="33"/>
      <c r="Q816" s="33"/>
      <c r="R816" s="33"/>
      <c r="S816" s="30">
        <f t="shared" si="230"/>
        <v>44612</v>
      </c>
      <c r="T816" s="215">
        <v>-1</v>
      </c>
      <c r="U816" s="215">
        <v>-1</v>
      </c>
      <c r="V816" s="6"/>
      <c r="W816" s="6"/>
      <c r="X816" s="6">
        <f t="shared" si="231"/>
        <v>0</v>
      </c>
      <c r="Y816" s="6"/>
      <c r="Z816" s="11">
        <f t="shared" si="244"/>
        <v>1</v>
      </c>
      <c r="AA816" s="11"/>
      <c r="AB816" s="11"/>
      <c r="AC816" s="11"/>
      <c r="AD816" s="11">
        <f t="shared" si="245"/>
        <v>1</v>
      </c>
      <c r="AE816" s="11">
        <f t="shared" si="240"/>
        <v>1</v>
      </c>
      <c r="AF816" s="11">
        <f t="shared" si="241"/>
        <v>1</v>
      </c>
      <c r="AG816" s="11">
        <f t="shared" si="234"/>
        <v>1</v>
      </c>
      <c r="AH816" s="11">
        <f t="shared" si="235"/>
        <v>1</v>
      </c>
      <c r="AI816" s="6">
        <f t="shared" si="236"/>
        <v>0</v>
      </c>
      <c r="AJ816" s="6">
        <f t="shared" si="242"/>
        <v>10000</v>
      </c>
      <c r="AK816" s="6">
        <f t="shared" si="237"/>
        <v>0</v>
      </c>
      <c r="AL816" s="6">
        <f t="shared" si="243"/>
        <v>250</v>
      </c>
      <c r="AM816" s="6">
        <f ca="1">IF($S816&lt;$AM$1-1,AN816,Calcs!$AZ$896)</f>
        <v>740527.95114793291</v>
      </c>
      <c r="AN816" s="6">
        <f t="shared" ca="1" si="212"/>
        <v>740527.95114793291</v>
      </c>
      <c r="AO816" s="6">
        <f ca="1">IF($S816&lt;$AM$1-1,AP816,Calcs!$AO$896)</f>
        <v>9452.7494273541542</v>
      </c>
      <c r="AP816" s="6">
        <f t="shared" ca="1" si="210"/>
        <v>9452.7494273541542</v>
      </c>
      <c r="AQ816" s="30">
        <f t="shared" si="238"/>
        <v>44612</v>
      </c>
      <c r="AR816" s="30">
        <f t="shared" si="229"/>
        <v>44552</v>
      </c>
      <c r="AS816" s="30">
        <f t="shared" ca="1" si="228"/>
        <v>44548</v>
      </c>
      <c r="AT816" s="30">
        <f t="shared" ca="1" si="211"/>
        <v>44548</v>
      </c>
    </row>
    <row r="817" spans="1:46">
      <c r="A817">
        <f>Calcs!A867</f>
        <v>844</v>
      </c>
      <c r="B817" s="30">
        <f>Calcs!B867</f>
        <v>44613</v>
      </c>
      <c r="C817" s="6">
        <f>MAX(1,Calcs!AM867)</f>
        <v>15.302571951379562</v>
      </c>
      <c r="D817" s="6">
        <f>MAX(1,Calcs!BA867)</f>
        <v>1.188146403292194</v>
      </c>
      <c r="E817" s="6">
        <f>MAX(1,Calcs!BB867)</f>
        <v>2137366.5557578197</v>
      </c>
      <c r="F817" s="6">
        <f>MAX(1,Calcs!AZ867)</f>
        <v>965362.76273653854</v>
      </c>
      <c r="G817" s="6">
        <f t="shared" si="232"/>
        <v>965362.76273653854</v>
      </c>
      <c r="H817" s="6">
        <f>MAX(1,Calcs!AP867)</f>
        <v>1</v>
      </c>
      <c r="I817" s="6">
        <f>MAX(1,Calcs!AO867)</f>
        <v>10731.466462698985</v>
      </c>
      <c r="J817" s="6">
        <f t="shared" si="233"/>
        <v>10731.466462698985</v>
      </c>
      <c r="K817" s="6">
        <f>MAX(1,Calcs!BE867)</f>
        <v>5737158.5555555485</v>
      </c>
      <c r="L817" s="6">
        <f>MAX(1,Calcs!BF867)</f>
        <v>4166641.6443880862</v>
      </c>
      <c r="M817" s="33">
        <f>Calcs!G867</f>
        <v>3.2</v>
      </c>
      <c r="N817" s="180">
        <f>Calcs!BI867</f>
        <v>0.1596940735264574</v>
      </c>
      <c r="O817" s="33">
        <f t="shared" si="239"/>
        <v>0.51102103528466369</v>
      </c>
      <c r="P817" s="33"/>
      <c r="Q817" s="33"/>
      <c r="R817" s="33"/>
      <c r="S817" s="30">
        <f t="shared" si="230"/>
        <v>44613</v>
      </c>
      <c r="T817" s="215">
        <v>-1</v>
      </c>
      <c r="U817" s="215">
        <v>-1</v>
      </c>
      <c r="V817" s="6"/>
      <c r="W817" s="6"/>
      <c r="X817" s="6">
        <f t="shared" si="231"/>
        <v>0</v>
      </c>
      <c r="Y817" s="6"/>
      <c r="Z817" s="11">
        <f t="shared" si="244"/>
        <v>1</v>
      </c>
      <c r="AA817" s="11"/>
      <c r="AB817" s="11"/>
      <c r="AC817" s="11"/>
      <c r="AD817" s="11">
        <f t="shared" si="245"/>
        <v>1</v>
      </c>
      <c r="AE817" s="11">
        <f t="shared" si="240"/>
        <v>1</v>
      </c>
      <c r="AF817" s="11">
        <f t="shared" si="241"/>
        <v>1</v>
      </c>
      <c r="AG817" s="11">
        <f t="shared" si="234"/>
        <v>1</v>
      </c>
      <c r="AH817" s="11">
        <f t="shared" si="235"/>
        <v>1</v>
      </c>
      <c r="AI817" s="6">
        <f t="shared" si="236"/>
        <v>0</v>
      </c>
      <c r="AJ817" s="6">
        <f t="shared" si="242"/>
        <v>10000</v>
      </c>
      <c r="AK817" s="6">
        <f t="shared" si="237"/>
        <v>0</v>
      </c>
      <c r="AL817" s="6">
        <f t="shared" si="243"/>
        <v>250</v>
      </c>
      <c r="AM817" s="6">
        <f ca="1">IF($S817&lt;$AM$1-1,AN817,Calcs!$AZ$896)</f>
        <v>740527.95114793291</v>
      </c>
      <c r="AN817" s="6">
        <f t="shared" ca="1" si="212"/>
        <v>740527.95114793291</v>
      </c>
      <c r="AO817" s="6">
        <f ca="1">IF($S817&lt;$AM$1-1,AP817,Calcs!$AO$896)</f>
        <v>9452.7494273541542</v>
      </c>
      <c r="AP817" s="6">
        <f t="shared" ca="1" si="210"/>
        <v>9452.7494273541542</v>
      </c>
      <c r="AQ817" s="30">
        <f t="shared" si="238"/>
        <v>44613</v>
      </c>
      <c r="AR817" s="30">
        <f t="shared" si="229"/>
        <v>44552</v>
      </c>
      <c r="AS817" s="30">
        <f t="shared" ca="1" si="228"/>
        <v>44548</v>
      </c>
      <c r="AT817" s="30">
        <f t="shared" ca="1" si="211"/>
        <v>44548</v>
      </c>
    </row>
    <row r="818" spans="1:46">
      <c r="A818">
        <f>Calcs!A868</f>
        <v>845</v>
      </c>
      <c r="B818" s="30">
        <f>Calcs!B868</f>
        <v>44614</v>
      </c>
      <c r="C818" s="6">
        <f>MAX(1,Calcs!AM868)</f>
        <v>13.942816519006932</v>
      </c>
      <c r="D818" s="6">
        <f>MAX(1,Calcs!BA868)</f>
        <v>1.0835910859750584</v>
      </c>
      <c r="E818" s="6">
        <f>MAX(1,Calcs!BB868)</f>
        <v>2137367.7861829665</v>
      </c>
      <c r="F818" s="6">
        <f>MAX(1,Calcs!AZ868)</f>
        <v>965363.56911913631</v>
      </c>
      <c r="G818" s="6">
        <f t="shared" si="232"/>
        <v>965363.56911913631</v>
      </c>
      <c r="H818" s="6">
        <f>MAX(1,Calcs!AP868)</f>
        <v>1</v>
      </c>
      <c r="I818" s="6">
        <f>MAX(1,Calcs!AO868)</f>
        <v>10731.474907528976</v>
      </c>
      <c r="J818" s="6">
        <f t="shared" si="233"/>
        <v>10731.474907528976</v>
      </c>
      <c r="K818" s="6">
        <f>MAX(1,Calcs!BE868)</f>
        <v>5745028.9259259189</v>
      </c>
      <c r="L818" s="6">
        <f>MAX(1,Calcs!BF868)</f>
        <v>4170299.0370299416</v>
      </c>
      <c r="M818" s="33">
        <f>Calcs!G868</f>
        <v>3.2</v>
      </c>
      <c r="N818" s="180">
        <f>Calcs!BI868</f>
        <v>0.15920555829881469</v>
      </c>
      <c r="O818" s="33">
        <f t="shared" si="239"/>
        <v>0.50945778655620699</v>
      </c>
      <c r="P818" s="33"/>
      <c r="Q818" s="33"/>
      <c r="R818" s="33"/>
      <c r="S818" s="30">
        <f t="shared" si="230"/>
        <v>44614</v>
      </c>
      <c r="T818" s="215">
        <v>-1</v>
      </c>
      <c r="U818" s="215">
        <v>-1</v>
      </c>
      <c r="V818" s="6"/>
      <c r="W818" s="6"/>
      <c r="X818" s="6">
        <f t="shared" si="231"/>
        <v>0</v>
      </c>
      <c r="Y818" s="6"/>
      <c r="Z818" s="11">
        <f t="shared" si="244"/>
        <v>1</v>
      </c>
      <c r="AA818" s="11"/>
      <c r="AB818" s="11"/>
      <c r="AC818" s="11"/>
      <c r="AD818" s="11">
        <f t="shared" si="245"/>
        <v>1</v>
      </c>
      <c r="AE818" s="11">
        <f t="shared" si="240"/>
        <v>1</v>
      </c>
      <c r="AF818" s="11">
        <f t="shared" si="241"/>
        <v>1</v>
      </c>
      <c r="AG818" s="11">
        <f t="shared" si="234"/>
        <v>1</v>
      </c>
      <c r="AH818" s="11">
        <f t="shared" si="235"/>
        <v>1</v>
      </c>
      <c r="AI818" s="6">
        <f t="shared" si="236"/>
        <v>0</v>
      </c>
      <c r="AJ818" s="6">
        <f t="shared" si="242"/>
        <v>10000</v>
      </c>
      <c r="AK818" s="6">
        <f t="shared" si="237"/>
        <v>0</v>
      </c>
      <c r="AL818" s="6">
        <f t="shared" si="243"/>
        <v>250</v>
      </c>
      <c r="AM818" s="6">
        <f ca="1">IF($S818&lt;$AM$1-1,AN818,Calcs!$AZ$896)</f>
        <v>740527.95114793291</v>
      </c>
      <c r="AN818" s="6">
        <f t="shared" ca="1" si="212"/>
        <v>740527.95114793291</v>
      </c>
      <c r="AO818" s="6">
        <f ca="1">IF($S818&lt;$AM$1-1,AP818,Calcs!$AO$896)</f>
        <v>9452.7494273541542</v>
      </c>
      <c r="AP818" s="6">
        <f t="shared" ca="1" si="210"/>
        <v>9452.7494273541542</v>
      </c>
      <c r="AQ818" s="30">
        <f t="shared" si="238"/>
        <v>44614</v>
      </c>
      <c r="AR818" s="30">
        <f t="shared" si="229"/>
        <v>44552</v>
      </c>
      <c r="AS818" s="30">
        <f t="shared" ca="1" si="228"/>
        <v>44548</v>
      </c>
      <c r="AT818" s="30">
        <f t="shared" ca="1" si="211"/>
        <v>44548</v>
      </c>
    </row>
    <row r="819" spans="1:46">
      <c r="A819">
        <f>Calcs!A869</f>
        <v>846</v>
      </c>
      <c r="B819" s="30">
        <f>Calcs!B869</f>
        <v>44615</v>
      </c>
      <c r="C819" s="6">
        <f>MAX(1,Calcs!AM869)</f>
        <v>12.69865821866992</v>
      </c>
      <c r="D819" s="6">
        <f>MAX(1,Calcs!BA869)</f>
        <v>1</v>
      </c>
      <c r="E819" s="6">
        <f>MAX(1,Calcs!BB869)</f>
        <v>2137368.9043466332</v>
      </c>
      <c r="F819" s="6">
        <f>MAX(1,Calcs!AZ869)</f>
        <v>965364.30321164709</v>
      </c>
      <c r="G819" s="6">
        <f t="shared" si="232"/>
        <v>965364.30321164709</v>
      </c>
      <c r="H819" s="6">
        <f>MAX(1,Calcs!AP869)</f>
        <v>1</v>
      </c>
      <c r="I819" s="6">
        <f>MAX(1,Calcs!AO869)</f>
        <v>10731.482601176398</v>
      </c>
      <c r="J819" s="6">
        <f t="shared" si="233"/>
        <v>10731.482601176398</v>
      </c>
      <c r="K819" s="6">
        <f>MAX(1,Calcs!BE869)</f>
        <v>5752899.2962962892</v>
      </c>
      <c r="L819" s="6">
        <f>MAX(1,Calcs!BF869)</f>
        <v>4173956.3944214121</v>
      </c>
      <c r="M819" s="33">
        <f>Calcs!G869</f>
        <v>3.2</v>
      </c>
      <c r="N819" s="180">
        <f>Calcs!BI869</f>
        <v>0.15871706275058239</v>
      </c>
      <c r="O819" s="33">
        <f t="shared" si="239"/>
        <v>0.50789460080186366</v>
      </c>
      <c r="P819" s="33"/>
      <c r="Q819" s="33"/>
      <c r="R819" s="33"/>
      <c r="S819" s="30">
        <f t="shared" si="230"/>
        <v>44615</v>
      </c>
      <c r="T819" s="215">
        <v>-1</v>
      </c>
      <c r="U819" s="215">
        <v>-1</v>
      </c>
      <c r="V819" s="6"/>
      <c r="W819" s="6"/>
      <c r="X819" s="6">
        <f t="shared" si="231"/>
        <v>0</v>
      </c>
      <c r="Y819" s="6"/>
      <c r="Z819" s="11">
        <f t="shared" si="244"/>
        <v>1</v>
      </c>
      <c r="AA819" s="11"/>
      <c r="AB819" s="11"/>
      <c r="AC819" s="11"/>
      <c r="AD819" s="11">
        <f t="shared" si="245"/>
        <v>1</v>
      </c>
      <c r="AE819" s="11">
        <f t="shared" si="240"/>
        <v>1</v>
      </c>
      <c r="AF819" s="11">
        <f t="shared" si="241"/>
        <v>1</v>
      </c>
      <c r="AG819" s="11">
        <f t="shared" si="234"/>
        <v>1</v>
      </c>
      <c r="AH819" s="11">
        <f t="shared" si="235"/>
        <v>1</v>
      </c>
      <c r="AI819" s="6">
        <f t="shared" si="236"/>
        <v>0</v>
      </c>
      <c r="AJ819" s="6">
        <f t="shared" si="242"/>
        <v>10000</v>
      </c>
      <c r="AK819" s="6">
        <f t="shared" si="237"/>
        <v>0</v>
      </c>
      <c r="AL819" s="6">
        <f t="shared" si="243"/>
        <v>250</v>
      </c>
      <c r="AM819" s="6">
        <f ca="1">IF($S819&lt;$AM$1-1,AN819,Calcs!$AZ$896)</f>
        <v>740527.95114793291</v>
      </c>
      <c r="AN819" s="6">
        <f t="shared" ca="1" si="212"/>
        <v>740527.95114793291</v>
      </c>
      <c r="AO819" s="6">
        <f ca="1">IF($S819&lt;$AM$1-1,AP819,Calcs!$AO$896)</f>
        <v>9452.7494273541542</v>
      </c>
      <c r="AP819" s="6">
        <f t="shared" ref="AP819:AP845" ca="1" si="246">AO819</f>
        <v>9452.7494273541542</v>
      </c>
      <c r="AQ819" s="30">
        <f t="shared" si="238"/>
        <v>44615</v>
      </c>
      <c r="AR819" s="30">
        <f t="shared" si="229"/>
        <v>44552</v>
      </c>
      <c r="AS819" s="30">
        <f t="shared" ca="1" si="228"/>
        <v>44548</v>
      </c>
      <c r="AT819" s="30">
        <f t="shared" ca="1" si="211"/>
        <v>44548</v>
      </c>
    </row>
    <row r="820" spans="1:46">
      <c r="A820">
        <f>Calcs!A870</f>
        <v>847</v>
      </c>
      <c r="B820" s="30">
        <f>Calcs!B870</f>
        <v>44616</v>
      </c>
      <c r="C820" s="6">
        <f>MAX(1,Calcs!AM870)</f>
        <v>11.560747869194415</v>
      </c>
      <c r="D820" s="6">
        <f>MAX(1,Calcs!BA870)</f>
        <v>1</v>
      </c>
      <c r="E820" s="6">
        <f>MAX(1,Calcs!BB870)</f>
        <v>2137369.9200618118</v>
      </c>
      <c r="F820" s="6">
        <f>MAX(1,Calcs!AZ870)</f>
        <v>965364.97121546266</v>
      </c>
      <c r="G820" s="6">
        <f t="shared" si="232"/>
        <v>965364.97121546266</v>
      </c>
      <c r="H820" s="6">
        <f>MAX(1,Calcs!AP870)</f>
        <v>1</v>
      </c>
      <c r="I820" s="6">
        <f>MAX(1,Calcs!AO870)</f>
        <v>10731.489607545544</v>
      </c>
      <c r="J820" s="6">
        <f t="shared" si="233"/>
        <v>10731.489607545544</v>
      </c>
      <c r="K820" s="6">
        <f>MAX(1,Calcs!BE870)</f>
        <v>5760769.6666666595</v>
      </c>
      <c r="L820" s="6">
        <f>MAX(1,Calcs!BF870)</f>
        <v>4177613.7191545456</v>
      </c>
      <c r="M820" s="33">
        <f>Calcs!G870</f>
        <v>3.2</v>
      </c>
      <c r="N820" s="180">
        <f>Calcs!BI870</f>
        <v>0.1582285852268823</v>
      </c>
      <c r="O820" s="33">
        <f t="shared" si="239"/>
        <v>0.50633147272602341</v>
      </c>
      <c r="P820" s="33"/>
      <c r="Q820" s="33"/>
      <c r="R820" s="33"/>
      <c r="S820" s="30">
        <f t="shared" si="230"/>
        <v>44616</v>
      </c>
      <c r="T820" s="215">
        <v>-1</v>
      </c>
      <c r="U820" s="215">
        <v>-1</v>
      </c>
      <c r="V820" s="6"/>
      <c r="W820" s="6"/>
      <c r="X820" s="6">
        <f t="shared" si="231"/>
        <v>0</v>
      </c>
      <c r="Y820" s="6"/>
      <c r="Z820" s="11">
        <f t="shared" si="244"/>
        <v>1</v>
      </c>
      <c r="AA820" s="11"/>
      <c r="AB820" s="11"/>
      <c r="AC820" s="11"/>
      <c r="AD820" s="11">
        <f t="shared" si="245"/>
        <v>1</v>
      </c>
      <c r="AE820" s="11">
        <f t="shared" si="240"/>
        <v>1</v>
      </c>
      <c r="AF820" s="11">
        <f t="shared" si="241"/>
        <v>1</v>
      </c>
      <c r="AG820" s="11">
        <f t="shared" si="234"/>
        <v>1</v>
      </c>
      <c r="AH820" s="11">
        <f t="shared" si="235"/>
        <v>1</v>
      </c>
      <c r="AI820" s="6">
        <f t="shared" si="236"/>
        <v>0</v>
      </c>
      <c r="AJ820" s="6">
        <f t="shared" si="242"/>
        <v>10000</v>
      </c>
      <c r="AK820" s="6">
        <f t="shared" si="237"/>
        <v>0</v>
      </c>
      <c r="AL820" s="6">
        <f t="shared" si="243"/>
        <v>250</v>
      </c>
      <c r="AM820" s="6">
        <f ca="1">IF($S820&lt;$AM$1-1,AN820,Calcs!$AZ$896)</f>
        <v>740527.95114793291</v>
      </c>
      <c r="AN820" s="6">
        <f t="shared" ca="1" si="212"/>
        <v>740527.95114793291</v>
      </c>
      <c r="AO820" s="6">
        <f ca="1">IF($S820&lt;$AM$1-1,AP820,Calcs!$AO$896)</f>
        <v>9452.7494273541542</v>
      </c>
      <c r="AP820" s="6">
        <f t="shared" ca="1" si="246"/>
        <v>9452.7494273541542</v>
      </c>
      <c r="AQ820" s="30">
        <f t="shared" si="238"/>
        <v>44616</v>
      </c>
      <c r="AR820" s="30">
        <f t="shared" si="229"/>
        <v>44552</v>
      </c>
      <c r="AS820" s="30">
        <f t="shared" ca="1" si="228"/>
        <v>44548</v>
      </c>
      <c r="AT820" s="30">
        <f t="shared" ca="1" si="211"/>
        <v>44548</v>
      </c>
    </row>
    <row r="821" spans="1:46">
      <c r="A821">
        <f>Calcs!A871</f>
        <v>848</v>
      </c>
      <c r="B821" s="30">
        <f>Calcs!B871</f>
        <v>44617</v>
      </c>
      <c r="C821" s="6">
        <f>MAX(1,Calcs!AM871)</f>
        <v>10.520450277466699</v>
      </c>
      <c r="D821" s="6">
        <f>MAX(1,Calcs!BA871)</f>
        <v>1</v>
      </c>
      <c r="E821" s="6">
        <f>MAX(1,Calcs!BB871)</f>
        <v>2137370.842323971</v>
      </c>
      <c r="F821" s="6">
        <f>MAX(1,Calcs!AZ871)</f>
        <v>965365.57882572757</v>
      </c>
      <c r="G821" s="6">
        <f t="shared" si="232"/>
        <v>965365.57882572757</v>
      </c>
      <c r="H821" s="6">
        <f>MAX(1,Calcs!AP871)</f>
        <v>1</v>
      </c>
      <c r="I821" s="6">
        <f>MAX(1,Calcs!AO871)</f>
        <v>10731.495985370988</v>
      </c>
      <c r="J821" s="6">
        <f t="shared" si="233"/>
        <v>10731.495985370988</v>
      </c>
      <c r="K821" s="6">
        <f>MAX(1,Calcs!BE871)</f>
        <v>5768640.0370370299</v>
      </c>
      <c r="L821" s="6">
        <f>MAX(1,Calcs!BF871)</f>
        <v>4181271.0136415227</v>
      </c>
      <c r="M821" s="33">
        <f>Calcs!G871</f>
        <v>3.2</v>
      </c>
      <c r="N821" s="180">
        <f>Calcs!BI871</f>
        <v>0.15774012420588657</v>
      </c>
      <c r="O821" s="33">
        <f t="shared" si="239"/>
        <v>0.50476839745883706</v>
      </c>
      <c r="P821" s="33"/>
      <c r="Q821" s="33"/>
      <c r="R821" s="33"/>
      <c r="S821" s="30">
        <f t="shared" si="230"/>
        <v>44617</v>
      </c>
      <c r="T821" s="215">
        <v>-1</v>
      </c>
      <c r="U821" s="215">
        <v>-1</v>
      </c>
      <c r="V821" s="6"/>
      <c r="W821" s="6"/>
      <c r="X821" s="6">
        <f t="shared" si="231"/>
        <v>0</v>
      </c>
      <c r="Y821" s="6"/>
      <c r="Z821" s="11">
        <f t="shared" si="244"/>
        <v>1</v>
      </c>
      <c r="AA821" s="11"/>
      <c r="AB821" s="11"/>
      <c r="AC821" s="11"/>
      <c r="AD821" s="11">
        <f t="shared" si="245"/>
        <v>1</v>
      </c>
      <c r="AE821" s="11">
        <f t="shared" si="240"/>
        <v>1</v>
      </c>
      <c r="AF821" s="11">
        <f t="shared" si="241"/>
        <v>1</v>
      </c>
      <c r="AG821" s="11">
        <f t="shared" si="234"/>
        <v>1</v>
      </c>
      <c r="AH821" s="11">
        <f t="shared" si="235"/>
        <v>1</v>
      </c>
      <c r="AI821" s="6">
        <f t="shared" si="236"/>
        <v>0</v>
      </c>
      <c r="AJ821" s="6">
        <f t="shared" si="242"/>
        <v>10000</v>
      </c>
      <c r="AK821" s="6">
        <f t="shared" si="237"/>
        <v>0</v>
      </c>
      <c r="AL821" s="6">
        <f t="shared" si="243"/>
        <v>250</v>
      </c>
      <c r="AM821" s="6">
        <f ca="1">IF($S821&lt;$AM$1-1,AN821,Calcs!$AZ$896)</f>
        <v>740527.95114793291</v>
      </c>
      <c r="AN821" s="6">
        <f t="shared" ca="1" si="212"/>
        <v>740527.95114793291</v>
      </c>
      <c r="AO821" s="6">
        <f ca="1">IF($S821&lt;$AM$1-1,AP821,Calcs!$AO$896)</f>
        <v>9452.7494273541542</v>
      </c>
      <c r="AP821" s="6">
        <f t="shared" ca="1" si="246"/>
        <v>9452.7494273541542</v>
      </c>
      <c r="AQ821" s="30">
        <f t="shared" si="238"/>
        <v>44617</v>
      </c>
      <c r="AR821" s="30">
        <f t="shared" si="229"/>
        <v>44552</v>
      </c>
      <c r="AS821" s="30">
        <f t="shared" ca="1" si="228"/>
        <v>44548</v>
      </c>
      <c r="AT821" s="30">
        <f t="shared" ca="1" si="211"/>
        <v>44548</v>
      </c>
    </row>
    <row r="822" spans="1:46">
      <c r="A822">
        <f>Calcs!A872</f>
        <v>849</v>
      </c>
      <c r="B822" s="30">
        <f>Calcs!B872</f>
        <v>44618</v>
      </c>
      <c r="C822" s="6">
        <f>MAX(1,Calcs!AM872)</f>
        <v>9.569793286026405</v>
      </c>
      <c r="D822" s="6">
        <f>MAX(1,Calcs!BA872)</f>
        <v>1</v>
      </c>
      <c r="E822" s="6">
        <f>MAX(1,Calcs!BB872)</f>
        <v>2137371.679375526</v>
      </c>
      <c r="F822" s="6">
        <f>MAX(1,Calcs!AZ872)</f>
        <v>965366.13127037906</v>
      </c>
      <c r="G822" s="6">
        <f t="shared" si="232"/>
        <v>965366.13127037906</v>
      </c>
      <c r="H822" s="6">
        <f>MAX(1,Calcs!AP872)</f>
        <v>1</v>
      </c>
      <c r="I822" s="6">
        <f>MAX(1,Calcs!AO872)</f>
        <v>10731.501788612284</v>
      </c>
      <c r="J822" s="6">
        <f t="shared" si="233"/>
        <v>10731.501788612284</v>
      </c>
      <c r="K822" s="6">
        <f>MAX(1,Calcs!BE872)</f>
        <v>5776510.4074074002</v>
      </c>
      <c r="L822" s="6">
        <f>MAX(1,Calcs!BF872)</f>
        <v>4184928.2801263179</v>
      </c>
      <c r="M822" s="33">
        <f>Calcs!G872</f>
        <v>3.2</v>
      </c>
      <c r="N822" s="180">
        <f>Calcs!BI872</f>
        <v>0.15725167828866252</v>
      </c>
      <c r="O822" s="33">
        <f t="shared" si="239"/>
        <v>0.50320537052372005</v>
      </c>
      <c r="P822" s="33"/>
      <c r="Q822" s="33"/>
      <c r="R822" s="33"/>
      <c r="S822" s="30">
        <f t="shared" si="230"/>
        <v>44618</v>
      </c>
      <c r="T822" s="215">
        <v>-1</v>
      </c>
      <c r="U822" s="215">
        <v>-1</v>
      </c>
      <c r="V822" s="6"/>
      <c r="W822" s="6"/>
      <c r="X822" s="6">
        <f t="shared" si="231"/>
        <v>0</v>
      </c>
      <c r="Y822" s="6"/>
      <c r="Z822" s="11">
        <f t="shared" si="244"/>
        <v>1</v>
      </c>
      <c r="AA822" s="11"/>
      <c r="AB822" s="11"/>
      <c r="AC822" s="11"/>
      <c r="AD822" s="11">
        <f t="shared" si="245"/>
        <v>1</v>
      </c>
      <c r="AE822" s="11">
        <f t="shared" si="240"/>
        <v>1</v>
      </c>
      <c r="AF822" s="11">
        <f t="shared" si="241"/>
        <v>1</v>
      </c>
      <c r="AG822" s="11">
        <f t="shared" si="234"/>
        <v>1</v>
      </c>
      <c r="AH822" s="11">
        <f t="shared" si="235"/>
        <v>1</v>
      </c>
      <c r="AI822" s="6">
        <f t="shared" si="236"/>
        <v>0</v>
      </c>
      <c r="AJ822" s="6">
        <f t="shared" si="242"/>
        <v>10000</v>
      </c>
      <c r="AK822" s="6">
        <f t="shared" si="237"/>
        <v>0</v>
      </c>
      <c r="AL822" s="6">
        <f t="shared" si="243"/>
        <v>250</v>
      </c>
      <c r="AM822" s="6">
        <f ca="1">IF($S822&lt;$AM$1-1,AN822,Calcs!$AZ$896)</f>
        <v>740527.95114793291</v>
      </c>
      <c r="AN822" s="6">
        <f t="shared" ca="1" si="212"/>
        <v>740527.95114793291</v>
      </c>
      <c r="AO822" s="6">
        <f ca="1">IF($S822&lt;$AM$1-1,AP822,Calcs!$AO$896)</f>
        <v>9452.7494273541542</v>
      </c>
      <c r="AP822" s="6">
        <f t="shared" ca="1" si="246"/>
        <v>9452.7494273541542</v>
      </c>
      <c r="AQ822" s="30">
        <f t="shared" si="238"/>
        <v>44618</v>
      </c>
      <c r="AR822" s="30">
        <f t="shared" si="229"/>
        <v>44552</v>
      </c>
      <c r="AS822" s="30">
        <f t="shared" ref="AS822:AS846" ca="1" si="247">IF($S822&lt;$AM$1-1,AT822,$AR$847)</f>
        <v>44548</v>
      </c>
      <c r="AT822" s="30">
        <f t="shared" ca="1" si="211"/>
        <v>44548</v>
      </c>
    </row>
    <row r="823" spans="1:46">
      <c r="A823">
        <f>Calcs!A873</f>
        <v>850</v>
      </c>
      <c r="B823" s="30">
        <f>Calcs!B873</f>
        <v>44619</v>
      </c>
      <c r="C823" s="6">
        <f>MAX(1,Calcs!AM873)</f>
        <v>8.7014201656585559</v>
      </c>
      <c r="D823" s="6">
        <f>MAX(1,Calcs!BA873)</f>
        <v>1</v>
      </c>
      <c r="E823" s="6">
        <f>MAX(1,Calcs!BB873)</f>
        <v>2137372.4387655417</v>
      </c>
      <c r="F823" s="6">
        <f>MAX(1,Calcs!AZ873)</f>
        <v>965366.63334637275</v>
      </c>
      <c r="G823" s="6">
        <f t="shared" si="232"/>
        <v>965366.63334637275</v>
      </c>
      <c r="H823" s="6">
        <f>MAX(1,Calcs!AP873)</f>
        <v>1</v>
      </c>
      <c r="I823" s="6">
        <f>MAX(1,Calcs!AO873)</f>
        <v>10731.507066820523</v>
      </c>
      <c r="J823" s="6">
        <f t="shared" si="233"/>
        <v>10731.507066820523</v>
      </c>
      <c r="K823" s="6">
        <f>MAX(1,Calcs!BE873)</f>
        <v>5784380.7777777705</v>
      </c>
      <c r="L823" s="6">
        <f>MAX(1,Calcs!BF873)</f>
        <v>4188585.5206956659</v>
      </c>
      <c r="M823" s="33">
        <f>Calcs!G873</f>
        <v>3.2</v>
      </c>
      <c r="N823" s="180">
        <f>Calcs!BI873</f>
        <v>0.15676324618974544</v>
      </c>
      <c r="O823" s="33">
        <f t="shared" si="239"/>
        <v>0.5016423878071854</v>
      </c>
      <c r="P823" s="33"/>
      <c r="Q823" s="33"/>
      <c r="R823" s="33"/>
      <c r="S823" s="30">
        <f t="shared" si="230"/>
        <v>44619</v>
      </c>
      <c r="T823" s="215">
        <v>-1</v>
      </c>
      <c r="U823" s="215">
        <v>-1</v>
      </c>
      <c r="V823" s="6"/>
      <c r="W823" s="6"/>
      <c r="X823" s="6">
        <f t="shared" si="231"/>
        <v>0</v>
      </c>
      <c r="Y823" s="6"/>
      <c r="Z823" s="11">
        <f t="shared" si="244"/>
        <v>1</v>
      </c>
      <c r="AA823" s="11"/>
      <c r="AB823" s="11"/>
      <c r="AC823" s="11"/>
      <c r="AD823" s="11">
        <f t="shared" si="245"/>
        <v>1</v>
      </c>
      <c r="AE823" s="11">
        <f t="shared" si="240"/>
        <v>1</v>
      </c>
      <c r="AF823" s="11">
        <f t="shared" si="241"/>
        <v>1</v>
      </c>
      <c r="AG823" s="11">
        <f t="shared" si="234"/>
        <v>1</v>
      </c>
      <c r="AH823" s="11">
        <f t="shared" si="235"/>
        <v>1</v>
      </c>
      <c r="AI823" s="6">
        <f t="shared" si="236"/>
        <v>0</v>
      </c>
      <c r="AJ823" s="6">
        <f t="shared" si="242"/>
        <v>10000</v>
      </c>
      <c r="AK823" s="6">
        <f t="shared" si="237"/>
        <v>0</v>
      </c>
      <c r="AL823" s="6">
        <f t="shared" si="243"/>
        <v>250</v>
      </c>
      <c r="AM823" s="6">
        <f ca="1">IF($S823&lt;$AM$1-1,AN823,Calcs!$AZ$896)</f>
        <v>740527.95114793291</v>
      </c>
      <c r="AN823" s="6">
        <f t="shared" ca="1" si="212"/>
        <v>740527.95114793291</v>
      </c>
      <c r="AO823" s="6">
        <f ca="1">IF($S823&lt;$AM$1-1,AP823,Calcs!$AO$896)</f>
        <v>9452.7494273541542</v>
      </c>
      <c r="AP823" s="6">
        <f t="shared" ca="1" si="246"/>
        <v>9452.7494273541542</v>
      </c>
      <c r="AQ823" s="30">
        <f t="shared" si="238"/>
        <v>44619</v>
      </c>
      <c r="AR823" s="30">
        <f t="shared" si="229"/>
        <v>44552</v>
      </c>
      <c r="AS823" s="30">
        <f t="shared" ca="1" si="247"/>
        <v>44548</v>
      </c>
      <c r="AT823" s="30">
        <f t="shared" ca="1" si="211"/>
        <v>44548</v>
      </c>
    </row>
    <row r="824" spans="1:46">
      <c r="A824">
        <f>Calcs!A874</f>
        <v>851</v>
      </c>
      <c r="B824" s="30">
        <f>Calcs!B874</f>
        <v>44620</v>
      </c>
      <c r="C824" s="6">
        <f>MAX(1,Calcs!AM874)</f>
        <v>7.9085451561829068</v>
      </c>
      <c r="D824" s="6">
        <f>MAX(1,Calcs!BA874)</f>
        <v>1</v>
      </c>
      <c r="E824" s="6">
        <f>MAX(1,Calcs!BB874)</f>
        <v>2137373.127404992</v>
      </c>
      <c r="F824" s="6">
        <f>MAX(1,Calcs!AZ874)</f>
        <v>965367.08945327892</v>
      </c>
      <c r="G824" s="6">
        <f t="shared" si="232"/>
        <v>965367.08945327892</v>
      </c>
      <c r="H824" s="6">
        <f>MAX(1,Calcs!AP874)</f>
        <v>1</v>
      </c>
      <c r="I824" s="6">
        <f>MAX(1,Calcs!AO874)</f>
        <v>10731.511865478595</v>
      </c>
      <c r="J824" s="6">
        <f t="shared" si="233"/>
        <v>10731.511865478595</v>
      </c>
      <c r="K824" s="6">
        <f>MAX(1,Calcs!BE874)</f>
        <v>5792251.1481481409</v>
      </c>
      <c r="L824" s="6">
        <f>MAX(1,Calcs!BF874)</f>
        <v>4192242.73728937</v>
      </c>
      <c r="M824" s="33">
        <f>Calcs!G874</f>
        <v>3.2</v>
      </c>
      <c r="N824" s="180">
        <f>Calcs!BI874</f>
        <v>0.15627482672839257</v>
      </c>
      <c r="O824" s="33">
        <f t="shared" si="239"/>
        <v>0.50007944553085626</v>
      </c>
      <c r="P824" s="33"/>
      <c r="Q824" s="33"/>
      <c r="R824" s="33"/>
      <c r="S824" s="30">
        <f t="shared" si="230"/>
        <v>44620</v>
      </c>
      <c r="T824" s="215">
        <v>-1</v>
      </c>
      <c r="U824" s="215">
        <v>-1</v>
      </c>
      <c r="V824" s="6"/>
      <c r="W824" s="6"/>
      <c r="X824" s="6">
        <f t="shared" si="231"/>
        <v>0</v>
      </c>
      <c r="Y824" s="6"/>
      <c r="Z824" s="11">
        <f t="shared" si="244"/>
        <v>1</v>
      </c>
      <c r="AA824" s="11"/>
      <c r="AB824" s="11"/>
      <c r="AC824" s="11"/>
      <c r="AD824" s="11">
        <f t="shared" si="245"/>
        <v>1</v>
      </c>
      <c r="AE824" s="11">
        <f t="shared" si="240"/>
        <v>1</v>
      </c>
      <c r="AF824" s="11">
        <f t="shared" si="241"/>
        <v>1</v>
      </c>
      <c r="AG824" s="11">
        <f t="shared" si="234"/>
        <v>1</v>
      </c>
      <c r="AH824" s="11">
        <f t="shared" si="235"/>
        <v>1</v>
      </c>
      <c r="AI824" s="6">
        <f t="shared" si="236"/>
        <v>0</v>
      </c>
      <c r="AJ824" s="6">
        <f t="shared" si="242"/>
        <v>10000</v>
      </c>
      <c r="AK824" s="6">
        <f t="shared" si="237"/>
        <v>0</v>
      </c>
      <c r="AL824" s="6">
        <f t="shared" si="243"/>
        <v>250</v>
      </c>
      <c r="AM824" s="6">
        <f ca="1">IF($S824&lt;$AM$1-1,AN824,Calcs!$AZ$896)</f>
        <v>740527.95114793291</v>
      </c>
      <c r="AN824" s="6">
        <f t="shared" ca="1" si="212"/>
        <v>740527.95114793291</v>
      </c>
      <c r="AO824" s="6">
        <f ca="1">IF($S824&lt;$AM$1-1,AP824,Calcs!$AO$896)</f>
        <v>9452.7494273541542</v>
      </c>
      <c r="AP824" s="6">
        <f t="shared" ca="1" si="246"/>
        <v>9452.7494273541542</v>
      </c>
      <c r="AQ824" s="30">
        <f t="shared" si="238"/>
        <v>44620</v>
      </c>
      <c r="AR824" s="30">
        <f t="shared" ref="AR824:AR846" si="248">IF(D824&lt;$AP$1,AR823,S824)</f>
        <v>44552</v>
      </c>
      <c r="AS824" s="30">
        <f t="shared" ca="1" si="247"/>
        <v>44548</v>
      </c>
      <c r="AT824" s="30">
        <f t="shared" ca="1" si="211"/>
        <v>44548</v>
      </c>
    </row>
    <row r="825" spans="1:46">
      <c r="A825">
        <f>Calcs!A875</f>
        <v>852</v>
      </c>
      <c r="B825" s="30">
        <f>Calcs!B875</f>
        <v>44621</v>
      </c>
      <c r="C825" s="6">
        <f>MAX(1,Calcs!AM875)</f>
        <v>7.0676554741895368</v>
      </c>
      <c r="D825" s="6">
        <f>MAX(1,Calcs!BA875)</f>
        <v>1</v>
      </c>
      <c r="E825" s="6">
        <f>MAX(1,Calcs!BB875)</f>
        <v>2137373.6343613924</v>
      </c>
      <c r="F825" s="6">
        <f>MAX(1,Calcs!AZ875)</f>
        <v>965367.50362442713</v>
      </c>
      <c r="G825" s="6">
        <f t="shared" si="232"/>
        <v>965367.50362442713</v>
      </c>
      <c r="H825" s="6">
        <f>MAX(1,Calcs!AP875)</f>
        <v>1</v>
      </c>
      <c r="I825" s="6">
        <f>MAX(1,Calcs!AO875)</f>
        <v>10731.516226316895</v>
      </c>
      <c r="J825" s="6">
        <f t="shared" si="233"/>
        <v>10731.516226316895</v>
      </c>
      <c r="K825" s="6">
        <f>MAX(1,Calcs!BE875)</f>
        <v>5800121.5185185112</v>
      </c>
      <c r="L825" s="6">
        <f>MAX(1,Calcs!BF875)</f>
        <v>4195899.9320763862</v>
      </c>
      <c r="M825" s="33">
        <f>Calcs!G875</f>
        <v>2.2999999999999998</v>
      </c>
      <c r="N825" s="180">
        <f>Calcs!BI875</f>
        <v>0.15578643442814963</v>
      </c>
      <c r="O825" s="33">
        <f t="shared" si="239"/>
        <v>0.35830879918474412</v>
      </c>
      <c r="P825" s="33"/>
      <c r="Q825" s="33"/>
      <c r="R825" s="33"/>
      <c r="S825" s="30">
        <f t="shared" si="230"/>
        <v>44621</v>
      </c>
      <c r="T825" s="215">
        <v>-1</v>
      </c>
      <c r="U825" s="215">
        <v>-1</v>
      </c>
      <c r="V825" s="6"/>
      <c r="W825" s="6"/>
      <c r="X825" s="6">
        <f t="shared" si="231"/>
        <v>0</v>
      </c>
      <c r="Y825" s="6"/>
      <c r="Z825" s="11">
        <f t="shared" si="244"/>
        <v>1</v>
      </c>
      <c r="AA825" s="11"/>
      <c r="AB825" s="11"/>
      <c r="AC825" s="11"/>
      <c r="AD825" s="11">
        <f t="shared" si="245"/>
        <v>1</v>
      </c>
      <c r="AE825" s="11">
        <f t="shared" si="240"/>
        <v>1</v>
      </c>
      <c r="AF825" s="11">
        <f t="shared" si="241"/>
        <v>1</v>
      </c>
      <c r="AG825" s="11">
        <f t="shared" si="234"/>
        <v>1</v>
      </c>
      <c r="AH825" s="11">
        <f t="shared" si="235"/>
        <v>1</v>
      </c>
      <c r="AI825" s="6">
        <f t="shared" si="236"/>
        <v>0</v>
      </c>
      <c r="AJ825" s="6">
        <f t="shared" si="242"/>
        <v>10000</v>
      </c>
      <c r="AK825" s="6">
        <f t="shared" si="237"/>
        <v>0</v>
      </c>
      <c r="AL825" s="6">
        <f t="shared" si="243"/>
        <v>250</v>
      </c>
      <c r="AM825" s="6">
        <f ca="1">IF($S825&lt;$AM$1-1,AN825,Calcs!$AZ$896)</f>
        <v>740527.95114793291</v>
      </c>
      <c r="AN825" s="6">
        <f t="shared" ca="1" si="212"/>
        <v>740527.95114793291</v>
      </c>
      <c r="AO825" s="6">
        <f ca="1">IF($S825&lt;$AM$1-1,AP825,Calcs!$AO$896)</f>
        <v>9452.7494273541542</v>
      </c>
      <c r="AP825" s="6">
        <f t="shared" ca="1" si="246"/>
        <v>9452.7494273541542</v>
      </c>
      <c r="AQ825" s="30">
        <f t="shared" si="238"/>
        <v>44621</v>
      </c>
      <c r="AR825" s="30">
        <f t="shared" si="248"/>
        <v>44552</v>
      </c>
      <c r="AS825" s="30">
        <f t="shared" ca="1" si="247"/>
        <v>44548</v>
      </c>
      <c r="AT825" s="30">
        <f t="shared" ca="1" si="211"/>
        <v>44548</v>
      </c>
    </row>
    <row r="826" spans="1:46">
      <c r="A826">
        <f>Calcs!A876</f>
        <v>853</v>
      </c>
      <c r="B826" s="30">
        <f>Calcs!B876</f>
        <v>44622</v>
      </c>
      <c r="C826" s="6">
        <f>MAX(1,Calcs!AM876)</f>
        <v>6.2923024395200144</v>
      </c>
      <c r="D826" s="6">
        <f>MAX(1,Calcs!BA876)</f>
        <v>1</v>
      </c>
      <c r="E826" s="6">
        <f>MAX(1,Calcs!BB876)</f>
        <v>2137374.084735916</v>
      </c>
      <c r="F826" s="6">
        <f>MAX(1,Calcs!AZ876)</f>
        <v>965367.87955576344</v>
      </c>
      <c r="G826" s="6">
        <f t="shared" si="232"/>
        <v>965367.87955576344</v>
      </c>
      <c r="H826" s="6">
        <f>MAX(1,Calcs!AP876)</f>
        <v>1</v>
      </c>
      <c r="I826" s="6">
        <f>MAX(1,Calcs!AO876)</f>
        <v>10731.520187606091</v>
      </c>
      <c r="J826" s="6">
        <f t="shared" si="233"/>
        <v>10731.520187606091</v>
      </c>
      <c r="K826" s="6">
        <f>MAX(1,Calcs!BE876)</f>
        <v>5807991.8888888815</v>
      </c>
      <c r="L826" s="6">
        <f>MAX(1,Calcs!BF876)</f>
        <v>4199557.1067258017</v>
      </c>
      <c r="M826" s="33">
        <f>Calcs!G876</f>
        <v>2.2999999999999998</v>
      </c>
      <c r="N826" s="180">
        <f>Calcs!BI876</f>
        <v>0.15529805236297417</v>
      </c>
      <c r="O826" s="33">
        <f t="shared" si="239"/>
        <v>0.35718552043484059</v>
      </c>
      <c r="P826" s="33"/>
      <c r="Q826" s="33"/>
      <c r="R826" s="33"/>
      <c r="S826" s="30">
        <f t="shared" si="230"/>
        <v>44622</v>
      </c>
      <c r="T826" s="215">
        <v>-1</v>
      </c>
      <c r="U826" s="215">
        <v>-1</v>
      </c>
      <c r="V826" s="6"/>
      <c r="W826" s="6"/>
      <c r="X826" s="6">
        <f t="shared" si="231"/>
        <v>0</v>
      </c>
      <c r="Y826" s="6"/>
      <c r="Z826" s="11">
        <f t="shared" si="244"/>
        <v>1</v>
      </c>
      <c r="AA826" s="11"/>
      <c r="AB826" s="11"/>
      <c r="AC826" s="11"/>
      <c r="AD826" s="11">
        <f t="shared" si="245"/>
        <v>1</v>
      </c>
      <c r="AE826" s="11">
        <f t="shared" si="240"/>
        <v>1</v>
      </c>
      <c r="AF826" s="11">
        <f t="shared" si="241"/>
        <v>1</v>
      </c>
      <c r="AG826" s="11">
        <f t="shared" si="234"/>
        <v>1</v>
      </c>
      <c r="AH826" s="11">
        <f t="shared" si="235"/>
        <v>1</v>
      </c>
      <c r="AI826" s="6">
        <f t="shared" si="236"/>
        <v>0</v>
      </c>
      <c r="AJ826" s="6">
        <f t="shared" si="242"/>
        <v>10000</v>
      </c>
      <c r="AK826" s="6">
        <f t="shared" si="237"/>
        <v>0</v>
      </c>
      <c r="AL826" s="6">
        <f t="shared" si="243"/>
        <v>250</v>
      </c>
      <c r="AM826" s="6">
        <f ca="1">IF($S826&lt;$AM$1-1,AN826,Calcs!$AZ$896)</f>
        <v>740527.95114793291</v>
      </c>
      <c r="AN826" s="6">
        <f t="shared" ca="1" si="212"/>
        <v>740527.95114793291</v>
      </c>
      <c r="AO826" s="6">
        <f ca="1">IF($S826&lt;$AM$1-1,AP826,Calcs!$AO$896)</f>
        <v>9452.7494273541542</v>
      </c>
      <c r="AP826" s="6">
        <f t="shared" ca="1" si="246"/>
        <v>9452.7494273541542</v>
      </c>
      <c r="AQ826" s="30">
        <f t="shared" si="238"/>
        <v>44622</v>
      </c>
      <c r="AR826" s="30">
        <f t="shared" si="248"/>
        <v>44552</v>
      </c>
      <c r="AS826" s="30">
        <f t="shared" ca="1" si="247"/>
        <v>44548</v>
      </c>
      <c r="AT826" s="30">
        <f t="shared" ca="1" si="211"/>
        <v>44548</v>
      </c>
    </row>
    <row r="827" spans="1:46">
      <c r="A827">
        <f>Calcs!A877</f>
        <v>854</v>
      </c>
      <c r="B827" s="30">
        <f>Calcs!B877</f>
        <v>44623</v>
      </c>
      <c r="C827" s="6">
        <f>MAX(1,Calcs!AM877)</f>
        <v>5.5763799117621371</v>
      </c>
      <c r="D827" s="6">
        <f>MAX(1,Calcs!BA877)</f>
        <v>1</v>
      </c>
      <c r="E827" s="6">
        <f>MAX(1,Calcs!BB877)</f>
        <v>2137374.4830216262</v>
      </c>
      <c r="F827" s="6">
        <f>MAX(1,Calcs!AZ877)</f>
        <v>965368.22063257545</v>
      </c>
      <c r="G827" s="6">
        <f t="shared" si="232"/>
        <v>965368.22063257545</v>
      </c>
      <c r="H827" s="6">
        <f>MAX(1,Calcs!AP877)</f>
        <v>1</v>
      </c>
      <c r="I827" s="6">
        <f>MAX(1,Calcs!AO877)</f>
        <v>10731.523784428511</v>
      </c>
      <c r="J827" s="6">
        <f t="shared" si="233"/>
        <v>10731.523784428511</v>
      </c>
      <c r="K827" s="6">
        <f>MAX(1,Calcs!BE877)</f>
        <v>5815862.2592592519</v>
      </c>
      <c r="L827" s="6">
        <f>MAX(1,Calcs!BF877)</f>
        <v>4203214.2627895577</v>
      </c>
      <c r="M827" s="33">
        <f>Calcs!G877</f>
        <v>2.2999999999999998</v>
      </c>
      <c r="N827" s="180">
        <f>Calcs!BI877</f>
        <v>0.15480967972651408</v>
      </c>
      <c r="O827" s="33">
        <f t="shared" si="239"/>
        <v>0.35606226337098235</v>
      </c>
      <c r="P827" s="33"/>
      <c r="Q827" s="33"/>
      <c r="R827" s="33"/>
      <c r="S827" s="30">
        <f t="shared" si="230"/>
        <v>44623</v>
      </c>
      <c r="T827" s="215">
        <v>-1</v>
      </c>
      <c r="U827" s="215">
        <v>-1</v>
      </c>
      <c r="V827" s="6"/>
      <c r="W827" s="6"/>
      <c r="X827" s="6">
        <f t="shared" si="231"/>
        <v>0</v>
      </c>
      <c r="Y827" s="6"/>
      <c r="Z827" s="11">
        <f t="shared" si="244"/>
        <v>1</v>
      </c>
      <c r="AA827" s="11"/>
      <c r="AB827" s="11"/>
      <c r="AC827" s="11"/>
      <c r="AD827" s="11">
        <f t="shared" si="245"/>
        <v>1</v>
      </c>
      <c r="AE827" s="11">
        <f t="shared" si="240"/>
        <v>1</v>
      </c>
      <c r="AF827" s="11">
        <f t="shared" si="241"/>
        <v>1</v>
      </c>
      <c r="AG827" s="11">
        <f t="shared" si="234"/>
        <v>1</v>
      </c>
      <c r="AH827" s="11">
        <f t="shared" si="235"/>
        <v>1</v>
      </c>
      <c r="AI827" s="6">
        <f t="shared" si="236"/>
        <v>0</v>
      </c>
      <c r="AJ827" s="6">
        <f t="shared" si="242"/>
        <v>10000</v>
      </c>
      <c r="AK827" s="6">
        <f t="shared" si="237"/>
        <v>0</v>
      </c>
      <c r="AL827" s="6">
        <f t="shared" si="243"/>
        <v>250</v>
      </c>
      <c r="AM827" s="6">
        <f ca="1">IF($S827&lt;$AM$1-1,AN827,Calcs!$AZ$896)</f>
        <v>740527.95114793291</v>
      </c>
      <c r="AN827" s="6">
        <f t="shared" ca="1" si="212"/>
        <v>740527.95114793291</v>
      </c>
      <c r="AO827" s="6">
        <f ca="1">IF($S827&lt;$AM$1-1,AP827,Calcs!$AO$896)</f>
        <v>9452.7494273541542</v>
      </c>
      <c r="AP827" s="6">
        <f t="shared" ca="1" si="246"/>
        <v>9452.7494273541542</v>
      </c>
      <c r="AQ827" s="30">
        <f t="shared" si="238"/>
        <v>44623</v>
      </c>
      <c r="AR827" s="30">
        <f t="shared" si="248"/>
        <v>44552</v>
      </c>
      <c r="AS827" s="30">
        <f t="shared" ca="1" si="247"/>
        <v>44548</v>
      </c>
      <c r="AT827" s="30">
        <f t="shared" ca="1" si="211"/>
        <v>44548</v>
      </c>
    </row>
    <row r="828" spans="1:46">
      <c r="A828">
        <f>Calcs!A878</f>
        <v>855</v>
      </c>
      <c r="B828" s="30">
        <f>Calcs!B878</f>
        <v>44624</v>
      </c>
      <c r="C828" s="6">
        <f>MAX(1,Calcs!AM878)</f>
        <v>4.9142264835520457</v>
      </c>
      <c r="D828" s="6">
        <f>MAX(1,Calcs!BA878)</f>
        <v>1</v>
      </c>
      <c r="E828" s="6">
        <f>MAX(1,Calcs!BB878)</f>
        <v>2137374.8332796805</v>
      </c>
      <c r="F828" s="6">
        <f>MAX(1,Calcs!AZ878)</f>
        <v>965368.52995423111</v>
      </c>
      <c r="G828" s="6">
        <f t="shared" si="232"/>
        <v>965368.52995423111</v>
      </c>
      <c r="H828" s="6">
        <f>MAX(1,Calcs!AP878)</f>
        <v>1</v>
      </c>
      <c r="I828" s="6">
        <f>MAX(1,Calcs!AO878)</f>
        <v>10731.527048929576</v>
      </c>
      <c r="J828" s="6">
        <f t="shared" si="233"/>
        <v>10731.527048929576</v>
      </c>
      <c r="K828" s="6">
        <f>MAX(1,Calcs!BE878)</f>
        <v>5823732.6296296222</v>
      </c>
      <c r="L828" s="6">
        <f>MAX(1,Calcs!BF878)</f>
        <v>4206871.4017104078</v>
      </c>
      <c r="M828" s="33">
        <f>Calcs!G878</f>
        <v>2.2999999999999998</v>
      </c>
      <c r="N828" s="180">
        <f>Calcs!BI878</f>
        <v>0.1543213157845966</v>
      </c>
      <c r="O828" s="33">
        <f t="shared" si="239"/>
        <v>0.35493902630457214</v>
      </c>
      <c r="P828" s="33"/>
      <c r="Q828" s="33"/>
      <c r="R828" s="33"/>
      <c r="S828" s="30">
        <f t="shared" si="230"/>
        <v>44624</v>
      </c>
      <c r="T828" s="215">
        <v>-1</v>
      </c>
      <c r="U828" s="215">
        <v>-1</v>
      </c>
      <c r="V828" s="6"/>
      <c r="W828" s="6"/>
      <c r="X828" s="6">
        <f t="shared" si="231"/>
        <v>0</v>
      </c>
      <c r="Y828" s="6"/>
      <c r="Z828" s="11">
        <f t="shared" si="244"/>
        <v>1</v>
      </c>
      <c r="AA828" s="11"/>
      <c r="AB828" s="11"/>
      <c r="AC828" s="11"/>
      <c r="AD828" s="11">
        <f t="shared" si="245"/>
        <v>1</v>
      </c>
      <c r="AE828" s="11">
        <f t="shared" si="240"/>
        <v>1</v>
      </c>
      <c r="AF828" s="11">
        <f t="shared" si="241"/>
        <v>1</v>
      </c>
      <c r="AG828" s="11">
        <f t="shared" si="234"/>
        <v>1</v>
      </c>
      <c r="AH828" s="11">
        <f t="shared" si="235"/>
        <v>1</v>
      </c>
      <c r="AI828" s="6">
        <f t="shared" si="236"/>
        <v>0</v>
      </c>
      <c r="AJ828" s="6">
        <f t="shared" si="242"/>
        <v>10000</v>
      </c>
      <c r="AK828" s="6">
        <f t="shared" si="237"/>
        <v>0</v>
      </c>
      <c r="AL828" s="6">
        <f t="shared" si="243"/>
        <v>250</v>
      </c>
      <c r="AM828" s="6">
        <f ca="1">IF($S828&lt;$AM$1-1,AN828,Calcs!$AZ$896)</f>
        <v>740527.95114793291</v>
      </c>
      <c r="AN828" s="6">
        <f t="shared" ca="1" si="212"/>
        <v>740527.95114793291</v>
      </c>
      <c r="AO828" s="6">
        <f ca="1">IF($S828&lt;$AM$1-1,AP828,Calcs!$AO$896)</f>
        <v>9452.7494273541542</v>
      </c>
      <c r="AP828" s="6">
        <f t="shared" ca="1" si="246"/>
        <v>9452.7494273541542</v>
      </c>
      <c r="AQ828" s="30">
        <f t="shared" si="238"/>
        <v>44624</v>
      </c>
      <c r="AR828" s="30">
        <f t="shared" si="248"/>
        <v>44552</v>
      </c>
      <c r="AS828" s="30">
        <f t="shared" ca="1" si="247"/>
        <v>44548</v>
      </c>
      <c r="AT828" s="30">
        <f t="shared" ca="1" si="211"/>
        <v>44548</v>
      </c>
    </row>
    <row r="829" spans="1:46">
      <c r="A829">
        <f>Calcs!A879</f>
        <v>856</v>
      </c>
      <c r="B829" s="30">
        <f>Calcs!B879</f>
        <v>44625</v>
      </c>
      <c r="C829" s="6">
        <f>MAX(1,Calcs!AM879)</f>
        <v>4.3005895085474783</v>
      </c>
      <c r="D829" s="6">
        <f>MAX(1,Calcs!BA879)</f>
        <v>1</v>
      </c>
      <c r="E829" s="6">
        <f>MAX(1,Calcs!BB879)</f>
        <v>2137375.1391719729</v>
      </c>
      <c r="F829" s="6">
        <f>MAX(1,Calcs!AZ879)</f>
        <v>965368.7606403142</v>
      </c>
      <c r="G829" s="6">
        <f t="shared" si="232"/>
        <v>965368.7606403142</v>
      </c>
      <c r="H829" s="6">
        <f>MAX(1,Calcs!AP879)</f>
        <v>1</v>
      </c>
      <c r="I829" s="6">
        <f>MAX(1,Calcs!AO879)</f>
        <v>10731.530010550638</v>
      </c>
      <c r="J829" s="6">
        <f t="shared" si="233"/>
        <v>10731.530010550638</v>
      </c>
      <c r="K829" s="6">
        <f>MAX(1,Calcs!BE879)</f>
        <v>5831602.9999999925</v>
      </c>
      <c r="L829" s="6">
        <f>MAX(1,Calcs!BF879)</f>
        <v>4210528.524829397</v>
      </c>
      <c r="M829" s="33">
        <f>Calcs!G879</f>
        <v>2.2999999999999998</v>
      </c>
      <c r="N829" s="180">
        <f>Calcs!BI879</f>
        <v>0.15383295986987733</v>
      </c>
      <c r="O829" s="33">
        <f t="shared" si="239"/>
        <v>0.35381580770071785</v>
      </c>
      <c r="P829" s="33"/>
      <c r="Q829" s="33"/>
      <c r="R829" s="33"/>
      <c r="S829" s="30">
        <f t="shared" si="230"/>
        <v>44625</v>
      </c>
      <c r="T829" s="215">
        <v>-1</v>
      </c>
      <c r="U829" s="215">
        <v>-1</v>
      </c>
      <c r="V829" s="6"/>
      <c r="W829" s="6"/>
      <c r="X829" s="6">
        <f t="shared" si="231"/>
        <v>0</v>
      </c>
      <c r="Y829" s="6"/>
      <c r="Z829" s="11">
        <f t="shared" si="244"/>
        <v>1</v>
      </c>
      <c r="AA829" s="11"/>
      <c r="AB829" s="11"/>
      <c r="AC829" s="11"/>
      <c r="AD829" s="11">
        <f t="shared" si="245"/>
        <v>1</v>
      </c>
      <c r="AE829" s="11">
        <f t="shared" si="240"/>
        <v>1</v>
      </c>
      <c r="AF829" s="11">
        <f t="shared" si="241"/>
        <v>1</v>
      </c>
      <c r="AG829" s="11">
        <f t="shared" si="234"/>
        <v>1</v>
      </c>
      <c r="AH829" s="11">
        <f t="shared" si="235"/>
        <v>1</v>
      </c>
      <c r="AI829" s="6">
        <f t="shared" si="236"/>
        <v>0</v>
      </c>
      <c r="AJ829" s="6">
        <f t="shared" si="242"/>
        <v>10000</v>
      </c>
      <c r="AK829" s="6">
        <f t="shared" si="237"/>
        <v>0</v>
      </c>
      <c r="AL829" s="6">
        <f t="shared" si="243"/>
        <v>250</v>
      </c>
      <c r="AM829" s="6">
        <f ca="1">IF($S829&lt;$AM$1-1,AN829,Calcs!$AZ$896)</f>
        <v>740527.95114793291</v>
      </c>
      <c r="AN829" s="6">
        <f t="shared" ca="1" si="212"/>
        <v>740527.95114793291</v>
      </c>
      <c r="AO829" s="6">
        <f ca="1">IF($S829&lt;$AM$1-1,AP829,Calcs!$AO$896)</f>
        <v>9452.7494273541542</v>
      </c>
      <c r="AP829" s="6">
        <f t="shared" ca="1" si="246"/>
        <v>9452.7494273541542</v>
      </c>
      <c r="AQ829" s="30">
        <f t="shared" si="238"/>
        <v>44625</v>
      </c>
      <c r="AR829" s="30">
        <f t="shared" si="248"/>
        <v>44552</v>
      </c>
      <c r="AS829" s="30">
        <f t="shared" ca="1" si="247"/>
        <v>44548</v>
      </c>
      <c r="AT829" s="30">
        <f t="shared" ref="AT829:AT845" ca="1" si="249">AS829</f>
        <v>44548</v>
      </c>
    </row>
    <row r="830" spans="1:46">
      <c r="A830">
        <f>Calcs!A880</f>
        <v>857</v>
      </c>
      <c r="B830" s="30">
        <f>Calcs!B880</f>
        <v>44626</v>
      </c>
      <c r="C830" s="6">
        <f>MAX(1,Calcs!AM880)</f>
        <v>3.730591455885909</v>
      </c>
      <c r="D830" s="6">
        <f>MAX(1,Calcs!BA880)</f>
        <v>1</v>
      </c>
      <c r="E830" s="6">
        <f>MAX(1,Calcs!BB880)</f>
        <v>2137375.4039910678</v>
      </c>
      <c r="F830" s="6">
        <f>MAX(1,Calcs!AZ880)</f>
        <v>965368.96587564459</v>
      </c>
      <c r="G830" s="6">
        <f t="shared" si="232"/>
        <v>965368.96587564459</v>
      </c>
      <c r="H830" s="6">
        <f>MAX(1,Calcs!AP880)</f>
        <v>1</v>
      </c>
      <c r="I830" s="6">
        <f>MAX(1,Calcs!AO880)</f>
        <v>10731.532696244494</v>
      </c>
      <c r="J830" s="6">
        <f t="shared" si="233"/>
        <v>10731.532696244494</v>
      </c>
      <c r="K830" s="6">
        <f>MAX(1,Calcs!BE880)</f>
        <v>5839473.3703703629</v>
      </c>
      <c r="L830" s="6">
        <f>MAX(1,Calcs!BF880)</f>
        <v>4214185.6333928816</v>
      </c>
      <c r="M830" s="33">
        <f>Calcs!G880</f>
        <v>2.2999999999999998</v>
      </c>
      <c r="N830" s="180">
        <f>Calcs!BI880</f>
        <v>0.15334461137691061</v>
      </c>
      <c r="O830" s="33">
        <f t="shared" si="239"/>
        <v>0.35269260616689435</v>
      </c>
      <c r="P830" s="33"/>
      <c r="Q830" s="33"/>
      <c r="R830" s="33"/>
      <c r="S830" s="30">
        <f t="shared" si="230"/>
        <v>44626</v>
      </c>
      <c r="T830" s="215">
        <v>-1</v>
      </c>
      <c r="U830" s="215">
        <v>-1</v>
      </c>
      <c r="V830" s="6"/>
      <c r="W830" s="6"/>
      <c r="X830" s="6">
        <f t="shared" si="231"/>
        <v>0</v>
      </c>
      <c r="Y830" s="6"/>
      <c r="Z830" s="11">
        <f t="shared" si="244"/>
        <v>1</v>
      </c>
      <c r="AA830" s="11"/>
      <c r="AB830" s="11"/>
      <c r="AC830" s="11"/>
      <c r="AD830" s="11">
        <f t="shared" si="245"/>
        <v>1</v>
      </c>
      <c r="AE830" s="11">
        <f t="shared" si="240"/>
        <v>1</v>
      </c>
      <c r="AF830" s="11">
        <f t="shared" si="241"/>
        <v>1</v>
      </c>
      <c r="AG830" s="11">
        <f t="shared" si="234"/>
        <v>1</v>
      </c>
      <c r="AH830" s="11">
        <f t="shared" si="235"/>
        <v>1</v>
      </c>
      <c r="AI830" s="6">
        <f t="shared" si="236"/>
        <v>0</v>
      </c>
      <c r="AJ830" s="6">
        <f t="shared" si="242"/>
        <v>10000</v>
      </c>
      <c r="AK830" s="6">
        <f t="shared" si="237"/>
        <v>0</v>
      </c>
      <c r="AL830" s="6">
        <f t="shared" si="243"/>
        <v>250</v>
      </c>
      <c r="AM830" s="6">
        <f ca="1">IF($S830&lt;$AM$1-1,AN830,Calcs!$AZ$896)</f>
        <v>740527.95114793291</v>
      </c>
      <c r="AN830" s="6">
        <f t="shared" ca="1" si="212"/>
        <v>740527.95114793291</v>
      </c>
      <c r="AO830" s="6">
        <f ca="1">IF($S830&lt;$AM$1-1,AP830,Calcs!$AO$896)</f>
        <v>9452.7494273541542</v>
      </c>
      <c r="AP830" s="6">
        <f t="shared" ca="1" si="246"/>
        <v>9452.7494273541542</v>
      </c>
      <c r="AQ830" s="30">
        <f t="shared" si="238"/>
        <v>44626</v>
      </c>
      <c r="AR830" s="30">
        <f t="shared" si="248"/>
        <v>44552</v>
      </c>
      <c r="AS830" s="30">
        <f t="shared" ca="1" si="247"/>
        <v>44548</v>
      </c>
      <c r="AT830" s="30">
        <f t="shared" ca="1" si="249"/>
        <v>44548</v>
      </c>
    </row>
    <row r="831" spans="1:46">
      <c r="A831">
        <f>Calcs!A881</f>
        <v>858</v>
      </c>
      <c r="B831" s="30">
        <f>Calcs!B881</f>
        <v>44627</v>
      </c>
      <c r="C831" s="6">
        <f>MAX(1,Calcs!AM881)</f>
        <v>3.2001557348775407</v>
      </c>
      <c r="D831" s="6">
        <f>MAX(1,Calcs!BA881)</f>
        <v>1</v>
      </c>
      <c r="E831" s="6">
        <f>MAX(1,Calcs!BB881)</f>
        <v>2137375.6306876121</v>
      </c>
      <c r="F831" s="6">
        <f>MAX(1,Calcs!AZ881)</f>
        <v>965369.14769520739</v>
      </c>
      <c r="G831" s="6">
        <f t="shared" si="232"/>
        <v>965369.14769520739</v>
      </c>
      <c r="H831" s="6">
        <f>MAX(1,Calcs!AP881)</f>
        <v>1</v>
      </c>
      <c r="I831" s="6">
        <f>MAX(1,Calcs!AO881)</f>
        <v>10731.534673374457</v>
      </c>
      <c r="J831" s="6">
        <f t="shared" si="233"/>
        <v>10731.534673374457</v>
      </c>
      <c r="K831" s="6">
        <f>MAX(1,Calcs!BE881)</f>
        <v>5847343.7407407332</v>
      </c>
      <c r="L831" s="6">
        <f>MAX(1,Calcs!BF881)</f>
        <v>4217842.7285591252</v>
      </c>
      <c r="M831" s="33">
        <f>Calcs!G881</f>
        <v>2.2999999999999998</v>
      </c>
      <c r="N831" s="180">
        <f>Calcs!BI881</f>
        <v>0.15285626974828045</v>
      </c>
      <c r="O831" s="33">
        <f t="shared" si="239"/>
        <v>0.351569420421045</v>
      </c>
      <c r="P831" s="33"/>
      <c r="Q831" s="33"/>
      <c r="R831" s="33"/>
      <c r="S831" s="30">
        <f t="shared" si="230"/>
        <v>44627</v>
      </c>
      <c r="T831" s="215">
        <v>-1</v>
      </c>
      <c r="U831" s="215">
        <v>-1</v>
      </c>
      <c r="V831" s="6"/>
      <c r="W831" s="6"/>
      <c r="X831" s="6">
        <f t="shared" si="231"/>
        <v>0</v>
      </c>
      <c r="Y831" s="6"/>
      <c r="Z831" s="11">
        <f t="shared" si="244"/>
        <v>1</v>
      </c>
      <c r="AA831" s="11"/>
      <c r="AB831" s="11"/>
      <c r="AC831" s="11"/>
      <c r="AD831" s="11">
        <f t="shared" si="245"/>
        <v>1</v>
      </c>
      <c r="AE831" s="11">
        <f t="shared" si="240"/>
        <v>1</v>
      </c>
      <c r="AF831" s="11">
        <f t="shared" si="241"/>
        <v>1</v>
      </c>
      <c r="AG831" s="11">
        <f t="shared" si="234"/>
        <v>1</v>
      </c>
      <c r="AH831" s="11">
        <f t="shared" si="235"/>
        <v>1</v>
      </c>
      <c r="AI831" s="6">
        <f t="shared" si="236"/>
        <v>0</v>
      </c>
      <c r="AJ831" s="6">
        <f t="shared" si="242"/>
        <v>10000</v>
      </c>
      <c r="AK831" s="6">
        <f t="shared" si="237"/>
        <v>0</v>
      </c>
      <c r="AL831" s="6">
        <f t="shared" si="243"/>
        <v>250</v>
      </c>
      <c r="AM831" s="6">
        <f ca="1">IF($S831&lt;$AM$1-1,AN831,Calcs!$AZ$896)</f>
        <v>740527.95114793291</v>
      </c>
      <c r="AN831" s="6">
        <f t="shared" ca="1" si="212"/>
        <v>740527.95114793291</v>
      </c>
      <c r="AO831" s="6">
        <f ca="1">IF($S831&lt;$AM$1-1,AP831,Calcs!$AO$896)</f>
        <v>9452.7494273541542</v>
      </c>
      <c r="AP831" s="6">
        <f t="shared" ca="1" si="246"/>
        <v>9452.7494273541542</v>
      </c>
      <c r="AQ831" s="30">
        <f t="shared" si="238"/>
        <v>44627</v>
      </c>
      <c r="AR831" s="30">
        <f t="shared" si="248"/>
        <v>44552</v>
      </c>
      <c r="AS831" s="30">
        <f t="shared" ca="1" si="247"/>
        <v>44548</v>
      </c>
      <c r="AT831" s="30">
        <f t="shared" ca="1" si="249"/>
        <v>44548</v>
      </c>
    </row>
    <row r="832" spans="1:46">
      <c r="A832">
        <f>Calcs!A882</f>
        <v>859</v>
      </c>
      <c r="B832" s="30">
        <f>Calcs!B882</f>
        <v>44628</v>
      </c>
      <c r="C832" s="6">
        <f>MAX(1,Calcs!AM882)</f>
        <v>2.8174880822860713</v>
      </c>
      <c r="D832" s="6">
        <f>MAX(1,Calcs!BA882)</f>
        <v>1</v>
      </c>
      <c r="E832" s="6">
        <f>MAX(1,Calcs!BB882)</f>
        <v>2137375.8222199394</v>
      </c>
      <c r="F832" s="6">
        <f>MAX(1,Calcs!AZ882)</f>
        <v>965369.30573540274</v>
      </c>
      <c r="G832" s="6">
        <f t="shared" si="232"/>
        <v>965369.30573540274</v>
      </c>
      <c r="H832" s="6">
        <f>MAX(1,Calcs!AP882)</f>
        <v>1</v>
      </c>
      <c r="I832" s="6">
        <f>MAX(1,Calcs!AO882)</f>
        <v>10731.5364298351</v>
      </c>
      <c r="J832" s="6">
        <f t="shared" si="233"/>
        <v>10731.5364298351</v>
      </c>
      <c r="K832" s="6">
        <f>MAX(1,Calcs!BE882)</f>
        <v>5855214.1111111036</v>
      </c>
      <c r="L832" s="6">
        <f>MAX(1,Calcs!BF882)</f>
        <v>4221499.8114034534</v>
      </c>
      <c r="M832" s="33">
        <f>Calcs!G882</f>
        <v>2.2999999999999998</v>
      </c>
      <c r="N832" s="180">
        <f>Calcs!BI882</f>
        <v>0.15236793445545993</v>
      </c>
      <c r="O832" s="33">
        <f t="shared" si="239"/>
        <v>0.3504462492475578</v>
      </c>
      <c r="P832" s="33"/>
      <c r="Q832" s="33"/>
      <c r="R832" s="33"/>
      <c r="S832" s="30">
        <f t="shared" si="230"/>
        <v>44628</v>
      </c>
      <c r="T832" s="215">
        <v>-1</v>
      </c>
      <c r="U832" s="215">
        <v>-1</v>
      </c>
      <c r="V832" s="6"/>
      <c r="W832" s="6"/>
      <c r="X832" s="6">
        <f t="shared" si="231"/>
        <v>0</v>
      </c>
      <c r="Y832" s="6"/>
      <c r="Z832" s="11">
        <f t="shared" si="244"/>
        <v>1</v>
      </c>
      <c r="AA832" s="11"/>
      <c r="AB832" s="11"/>
      <c r="AC832" s="11"/>
      <c r="AD832" s="11">
        <f t="shared" si="245"/>
        <v>1</v>
      </c>
      <c r="AE832" s="11">
        <f t="shared" si="240"/>
        <v>1</v>
      </c>
      <c r="AF832" s="11">
        <f t="shared" si="241"/>
        <v>1</v>
      </c>
      <c r="AG832" s="11">
        <f t="shared" si="234"/>
        <v>1</v>
      </c>
      <c r="AH832" s="11">
        <f t="shared" si="235"/>
        <v>1</v>
      </c>
      <c r="AI832" s="6">
        <f t="shared" si="236"/>
        <v>0</v>
      </c>
      <c r="AJ832" s="6">
        <f t="shared" si="242"/>
        <v>10000</v>
      </c>
      <c r="AK832" s="6">
        <f t="shared" si="237"/>
        <v>0</v>
      </c>
      <c r="AL832" s="6">
        <f t="shared" si="243"/>
        <v>250</v>
      </c>
      <c r="AM832" s="6">
        <f ca="1">IF($S832&lt;$AM$1-1,AN832,Calcs!$AZ$896)</f>
        <v>740527.95114793291</v>
      </c>
      <c r="AN832" s="6">
        <f t="shared" ref="AN832:AN845" ca="1" si="250">AM832</f>
        <v>740527.95114793291</v>
      </c>
      <c r="AO832" s="6">
        <f ca="1">IF($S832&lt;$AM$1-1,AP832,Calcs!$AO$896)</f>
        <v>9452.7494273541542</v>
      </c>
      <c r="AP832" s="6">
        <f t="shared" ca="1" si="246"/>
        <v>9452.7494273541542</v>
      </c>
      <c r="AQ832" s="30">
        <f t="shared" si="238"/>
        <v>44628</v>
      </c>
      <c r="AR832" s="30">
        <f t="shared" si="248"/>
        <v>44552</v>
      </c>
      <c r="AS832" s="30">
        <f t="shared" ca="1" si="247"/>
        <v>44548</v>
      </c>
      <c r="AT832" s="30">
        <f t="shared" ca="1" si="249"/>
        <v>44548</v>
      </c>
    </row>
    <row r="833" spans="1:46">
      <c r="A833">
        <f>Calcs!A883</f>
        <v>860</v>
      </c>
      <c r="B833" s="30">
        <f>Calcs!B883</f>
        <v>44629</v>
      </c>
      <c r="C833" s="6">
        <f>MAX(1,Calcs!AM883)</f>
        <v>2.4725800972694252</v>
      </c>
      <c r="D833" s="6">
        <f>MAX(1,Calcs!BA883)</f>
        <v>1</v>
      </c>
      <c r="E833" s="6">
        <f>MAX(1,Calcs!BB883)</f>
        <v>2137375.9893936226</v>
      </c>
      <c r="F833" s="6">
        <f>MAX(1,Calcs!AZ883)</f>
        <v>965369.44390077575</v>
      </c>
      <c r="G833" s="6">
        <f t="shared" si="232"/>
        <v>965369.44390077575</v>
      </c>
      <c r="H833" s="6">
        <f>MAX(1,Calcs!AP883)</f>
        <v>1</v>
      </c>
      <c r="I833" s="6">
        <f>MAX(1,Calcs!AO883)</f>
        <v>10731.53798314937</v>
      </c>
      <c r="J833" s="6">
        <f t="shared" si="233"/>
        <v>10731.53798314937</v>
      </c>
      <c r="K833" s="6">
        <f>MAX(1,Calcs!BE883)</f>
        <v>5863084.4814814739</v>
      </c>
      <c r="L833" s="6">
        <f>MAX(1,Calcs!BF883)</f>
        <v>4225156.8828979591</v>
      </c>
      <c r="M833" s="33">
        <f>Calcs!G883</f>
        <v>2.2999999999999998</v>
      </c>
      <c r="N833" s="180">
        <f>Calcs!BI883</f>
        <v>0.15187960392624181</v>
      </c>
      <c r="O833" s="33">
        <f t="shared" si="239"/>
        <v>0.34932308903035614</v>
      </c>
      <c r="P833" s="33"/>
      <c r="Q833" s="33"/>
      <c r="R833" s="33"/>
      <c r="S833" s="30">
        <f t="shared" si="230"/>
        <v>44629</v>
      </c>
      <c r="T833" s="215">
        <v>-1</v>
      </c>
      <c r="U833" s="215">
        <v>-1</v>
      </c>
      <c r="V833" s="6"/>
      <c r="W833" s="6"/>
      <c r="X833" s="6">
        <f t="shared" si="231"/>
        <v>0</v>
      </c>
      <c r="Y833" s="6"/>
      <c r="Z833" s="11">
        <f t="shared" si="244"/>
        <v>1</v>
      </c>
      <c r="AA833" s="11"/>
      <c r="AB833" s="11"/>
      <c r="AC833" s="11"/>
      <c r="AD833" s="11">
        <f t="shared" si="245"/>
        <v>1</v>
      </c>
      <c r="AE833" s="11">
        <f t="shared" si="240"/>
        <v>1</v>
      </c>
      <c r="AF833" s="11">
        <f t="shared" si="241"/>
        <v>1</v>
      </c>
      <c r="AG833" s="11">
        <f t="shared" si="234"/>
        <v>1</v>
      </c>
      <c r="AH833" s="11">
        <f t="shared" si="235"/>
        <v>1</v>
      </c>
      <c r="AI833" s="6">
        <f t="shared" si="236"/>
        <v>0</v>
      </c>
      <c r="AJ833" s="6">
        <f t="shared" si="242"/>
        <v>10000</v>
      </c>
      <c r="AK833" s="6">
        <f t="shared" si="237"/>
        <v>0</v>
      </c>
      <c r="AL833" s="6">
        <f t="shared" si="243"/>
        <v>250</v>
      </c>
      <c r="AM833" s="6">
        <f ca="1">IF($S833&lt;$AM$1-1,AN833,Calcs!$AZ$896)</f>
        <v>740527.95114793291</v>
      </c>
      <c r="AN833" s="6">
        <f t="shared" ca="1" si="250"/>
        <v>740527.95114793291</v>
      </c>
      <c r="AO833" s="6">
        <f ca="1">IF($S833&lt;$AM$1-1,AP833,Calcs!$AO$896)</f>
        <v>9452.7494273541542</v>
      </c>
      <c r="AP833" s="6">
        <f t="shared" ca="1" si="246"/>
        <v>9452.7494273541542</v>
      </c>
      <c r="AQ833" s="30">
        <f t="shared" si="238"/>
        <v>44629</v>
      </c>
      <c r="AR833" s="30">
        <f t="shared" si="248"/>
        <v>44552</v>
      </c>
      <c r="AS833" s="30">
        <f t="shared" ca="1" si="247"/>
        <v>44548</v>
      </c>
      <c r="AT833" s="30">
        <f t="shared" ca="1" si="249"/>
        <v>44548</v>
      </c>
    </row>
    <row r="834" spans="1:46">
      <c r="A834">
        <f>Calcs!A884</f>
        <v>861</v>
      </c>
      <c r="B834" s="30">
        <f>Calcs!B884</f>
        <v>44630</v>
      </c>
      <c r="C834" s="6">
        <f>MAX(1,Calcs!AM884)</f>
        <v>2.1629955936799456</v>
      </c>
      <c r="D834" s="6">
        <f>MAX(1,Calcs!BA884)</f>
        <v>1</v>
      </c>
      <c r="E834" s="6">
        <f>MAX(1,Calcs!BB884)</f>
        <v>2137376.1347449641</v>
      </c>
      <c r="F834" s="6">
        <f>MAX(1,Calcs!AZ884)</f>
        <v>965369.56367184327</v>
      </c>
      <c r="G834" s="6">
        <f t="shared" si="232"/>
        <v>965369.56367184327</v>
      </c>
      <c r="H834" s="6">
        <f>MAX(1,Calcs!AP884)</f>
        <v>1</v>
      </c>
      <c r="I834" s="6">
        <f>MAX(1,Calcs!AO884)</f>
        <v>10731.539349155782</v>
      </c>
      <c r="J834" s="6">
        <f t="shared" si="233"/>
        <v>10731.539349155782</v>
      </c>
      <c r="K834" s="6">
        <f>MAX(1,Calcs!BE884)</f>
        <v>5870954.8518518442</v>
      </c>
      <c r="L834" s="6">
        <f>MAX(1,Calcs!BF884)</f>
        <v>4228813.9439424053</v>
      </c>
      <c r="M834" s="33">
        <f>Calcs!G884</f>
        <v>2.2999999999999998</v>
      </c>
      <c r="N834" s="180">
        <f>Calcs!BI884</f>
        <v>0.15139127770218741</v>
      </c>
      <c r="O834" s="33">
        <f t="shared" si="239"/>
        <v>0.34819993871503102</v>
      </c>
      <c r="P834" s="33"/>
      <c r="Q834" s="33"/>
      <c r="R834" s="33"/>
      <c r="S834" s="30">
        <f t="shared" si="230"/>
        <v>44630</v>
      </c>
      <c r="T834" s="215">
        <v>-1</v>
      </c>
      <c r="U834" s="215">
        <v>-1</v>
      </c>
      <c r="V834" s="6"/>
      <c r="W834" s="6"/>
      <c r="X834" s="6">
        <f t="shared" si="231"/>
        <v>0</v>
      </c>
      <c r="Y834" s="6"/>
      <c r="Z834" s="11">
        <f t="shared" si="244"/>
        <v>1</v>
      </c>
      <c r="AA834" s="11"/>
      <c r="AB834" s="11"/>
      <c r="AC834" s="11"/>
      <c r="AD834" s="11">
        <f t="shared" si="245"/>
        <v>1</v>
      </c>
      <c r="AE834" s="11">
        <f t="shared" si="240"/>
        <v>1</v>
      </c>
      <c r="AF834" s="11">
        <f t="shared" si="241"/>
        <v>1</v>
      </c>
      <c r="AG834" s="11">
        <f t="shared" si="234"/>
        <v>1</v>
      </c>
      <c r="AH834" s="11">
        <f t="shared" si="235"/>
        <v>1</v>
      </c>
      <c r="AI834" s="6">
        <f t="shared" si="236"/>
        <v>0</v>
      </c>
      <c r="AJ834" s="6">
        <f t="shared" si="242"/>
        <v>10000</v>
      </c>
      <c r="AK834" s="6">
        <f t="shared" si="237"/>
        <v>0</v>
      </c>
      <c r="AL834" s="6">
        <f t="shared" si="243"/>
        <v>250</v>
      </c>
      <c r="AM834" s="6">
        <f ca="1">IF($S834&lt;$AM$1-1,AN834,Calcs!$AZ$896)</f>
        <v>740527.95114793291</v>
      </c>
      <c r="AN834" s="6">
        <f t="shared" ca="1" si="250"/>
        <v>740527.95114793291</v>
      </c>
      <c r="AO834" s="6">
        <f ca="1">IF($S834&lt;$AM$1-1,AP834,Calcs!$AO$896)</f>
        <v>9452.7494273541542</v>
      </c>
      <c r="AP834" s="6">
        <f t="shared" ca="1" si="246"/>
        <v>9452.7494273541542</v>
      </c>
      <c r="AQ834" s="30">
        <f t="shared" si="238"/>
        <v>44630</v>
      </c>
      <c r="AR834" s="30">
        <f t="shared" si="248"/>
        <v>44552</v>
      </c>
      <c r="AS834" s="30">
        <f t="shared" ca="1" si="247"/>
        <v>44548</v>
      </c>
      <c r="AT834" s="30">
        <f t="shared" ca="1" si="249"/>
        <v>44548</v>
      </c>
    </row>
    <row r="835" spans="1:46">
      <c r="A835">
        <f>Calcs!A885</f>
        <v>862</v>
      </c>
      <c r="B835" s="30">
        <f>Calcs!B885</f>
        <v>44631</v>
      </c>
      <c r="C835" s="6">
        <f>MAX(1,Calcs!AM885)</f>
        <v>1.8866031175200144</v>
      </c>
      <c r="D835" s="6">
        <f>MAX(1,Calcs!BA885)</f>
        <v>1</v>
      </c>
      <c r="E835" s="6">
        <f>MAX(1,Calcs!BB885)</f>
        <v>2137376.2606470273</v>
      </c>
      <c r="F835" s="6">
        <f>MAX(1,Calcs!AZ885)</f>
        <v>965369.66637602937</v>
      </c>
      <c r="G835" s="6">
        <f t="shared" si="232"/>
        <v>965369.66637602937</v>
      </c>
      <c r="H835" s="6">
        <f>MAX(1,Calcs!AP885)</f>
        <v>1</v>
      </c>
      <c r="I835" s="6">
        <f>MAX(1,Calcs!AO885)</f>
        <v>10731.540542135723</v>
      </c>
      <c r="J835" s="6">
        <f t="shared" si="233"/>
        <v>10731.540542135723</v>
      </c>
      <c r="K835" s="6">
        <f>MAX(1,Calcs!BE885)</f>
        <v>5878825.2222222146</v>
      </c>
      <c r="L835" s="6">
        <f>MAX(1,Calcs!BF885)</f>
        <v>4232470.995369032</v>
      </c>
      <c r="M835" s="33">
        <f>Calcs!G885</f>
        <v>2.2999999999999998</v>
      </c>
      <c r="N835" s="180">
        <f>Calcs!BI885</f>
        <v>0.150902955355635</v>
      </c>
      <c r="O835" s="33">
        <f t="shared" si="239"/>
        <v>0.34707679731796048</v>
      </c>
      <c r="P835" s="33"/>
      <c r="Q835" s="33"/>
      <c r="R835" s="33"/>
      <c r="S835" s="30">
        <f t="shared" si="230"/>
        <v>44631</v>
      </c>
      <c r="T835" s="215">
        <v>-1</v>
      </c>
      <c r="U835" s="215">
        <v>-1</v>
      </c>
      <c r="V835" s="6"/>
      <c r="W835" s="6"/>
      <c r="X835" s="6">
        <f t="shared" si="231"/>
        <v>0</v>
      </c>
      <c r="Y835" s="6"/>
      <c r="Z835" s="11">
        <f t="shared" si="244"/>
        <v>1</v>
      </c>
      <c r="AA835" s="11"/>
      <c r="AB835" s="11"/>
      <c r="AC835" s="11"/>
      <c r="AD835" s="11">
        <f t="shared" si="245"/>
        <v>1</v>
      </c>
      <c r="AE835" s="11">
        <f t="shared" si="240"/>
        <v>1</v>
      </c>
      <c r="AF835" s="11">
        <f t="shared" si="241"/>
        <v>1</v>
      </c>
      <c r="AG835" s="11">
        <f t="shared" si="234"/>
        <v>1</v>
      </c>
      <c r="AH835" s="11">
        <f t="shared" si="235"/>
        <v>1</v>
      </c>
      <c r="AI835" s="6">
        <f t="shared" si="236"/>
        <v>0</v>
      </c>
      <c r="AJ835" s="6">
        <f t="shared" si="242"/>
        <v>10000</v>
      </c>
      <c r="AK835" s="6">
        <f t="shared" si="237"/>
        <v>0</v>
      </c>
      <c r="AL835" s="6">
        <f t="shared" si="243"/>
        <v>250</v>
      </c>
      <c r="AM835" s="6">
        <f ca="1">IF($S835&lt;$AM$1-1,AN835,Calcs!$AZ$896)</f>
        <v>709172.09071323322</v>
      </c>
      <c r="AN835" s="6">
        <f t="shared" ca="1" si="250"/>
        <v>709172.09071323322</v>
      </c>
      <c r="AO835" s="6">
        <f ca="1">IF($S835&lt;$AM$1-1,AP835,Calcs!$AO$896)</f>
        <v>8085.6399423927442</v>
      </c>
      <c r="AP835" s="6">
        <f t="shared" ca="1" si="246"/>
        <v>8085.6399423927442</v>
      </c>
      <c r="AQ835" s="30">
        <f t="shared" si="238"/>
        <v>44631</v>
      </c>
      <c r="AR835" s="30">
        <f t="shared" si="248"/>
        <v>44552</v>
      </c>
      <c r="AS835" s="30">
        <f t="shared" ca="1" si="247"/>
        <v>44547</v>
      </c>
      <c r="AT835" s="30">
        <f t="shared" ca="1" si="249"/>
        <v>44547</v>
      </c>
    </row>
    <row r="836" spans="1:46">
      <c r="A836">
        <f>Calcs!A886</f>
        <v>863</v>
      </c>
      <c r="B836" s="30">
        <f>Calcs!B886</f>
        <v>44632</v>
      </c>
      <c r="C836" s="6">
        <f>MAX(1,Calcs!AM886)</f>
        <v>1.6415619349282244</v>
      </c>
      <c r="D836" s="6">
        <f>MAX(1,Calcs!BA886)</f>
        <v>1</v>
      </c>
      <c r="E836" s="6">
        <f>MAX(1,Calcs!BB886)</f>
        <v>2137376.3693310088</v>
      </c>
      <c r="F836" s="6">
        <f>MAX(1,Calcs!AZ886)</f>
        <v>965369.7533365112</v>
      </c>
      <c r="G836" s="6">
        <f t="shared" si="232"/>
        <v>965369.7533365112</v>
      </c>
      <c r="H836" s="6">
        <f>MAX(1,Calcs!AP886)</f>
        <v>1</v>
      </c>
      <c r="I836" s="6">
        <f>MAX(1,Calcs!AO886)</f>
        <v>10731.541574930192</v>
      </c>
      <c r="J836" s="6">
        <f t="shared" si="233"/>
        <v>10731.541574930192</v>
      </c>
      <c r="K836" s="6">
        <f>MAX(1,Calcs!BE886)</f>
        <v>5886695.5925925849</v>
      </c>
      <c r="L836" s="6">
        <f>MAX(1,Calcs!BF886)</f>
        <v>4236128.0379470317</v>
      </c>
      <c r="M836" s="33">
        <f>Calcs!G886</f>
        <v>2.2999999999999998</v>
      </c>
      <c r="N836" s="180">
        <f>Calcs!BI886</f>
        <v>0.15041463648625131</v>
      </c>
      <c r="O836" s="33">
        <f t="shared" si="239"/>
        <v>0.34595366391837801</v>
      </c>
      <c r="P836" s="33"/>
      <c r="Q836" s="33"/>
      <c r="R836" s="33"/>
      <c r="S836" s="30">
        <f t="shared" si="230"/>
        <v>44632</v>
      </c>
      <c r="T836" s="215">
        <v>-1</v>
      </c>
      <c r="U836" s="215">
        <v>-1</v>
      </c>
      <c r="V836" s="6"/>
      <c r="W836" s="6"/>
      <c r="X836" s="6">
        <f t="shared" si="231"/>
        <v>0</v>
      </c>
      <c r="Y836" s="6"/>
      <c r="Z836" s="11">
        <f t="shared" si="244"/>
        <v>1</v>
      </c>
      <c r="AA836" s="11"/>
      <c r="AB836" s="11"/>
      <c r="AC836" s="11"/>
      <c r="AD836" s="11">
        <f t="shared" si="245"/>
        <v>1</v>
      </c>
      <c r="AE836" s="11">
        <f t="shared" si="240"/>
        <v>1</v>
      </c>
      <c r="AF836" s="11">
        <f t="shared" si="241"/>
        <v>1</v>
      </c>
      <c r="AG836" s="11">
        <f t="shared" si="234"/>
        <v>1</v>
      </c>
      <c r="AH836" s="11">
        <f t="shared" si="235"/>
        <v>1</v>
      </c>
      <c r="AI836" s="6">
        <f t="shared" si="236"/>
        <v>0</v>
      </c>
      <c r="AJ836" s="6">
        <f t="shared" si="242"/>
        <v>10000</v>
      </c>
      <c r="AK836" s="6">
        <f t="shared" si="237"/>
        <v>0</v>
      </c>
      <c r="AL836" s="6">
        <f t="shared" si="243"/>
        <v>250</v>
      </c>
      <c r="AM836" s="6">
        <f ca="1">IF($S836&lt;$AM$1-1,AN836,Calcs!$AZ$896)</f>
        <v>905867.57451241161</v>
      </c>
      <c r="AN836" s="6">
        <f t="shared" ca="1" si="250"/>
        <v>905867.57451241161</v>
      </c>
      <c r="AO836" s="6">
        <f ca="1">IF($S836&lt;$AM$1-1,AP836,Calcs!$AO$896)</f>
        <v>10731.546522535828</v>
      </c>
      <c r="AP836" s="6">
        <f t="shared" ca="1" si="246"/>
        <v>10731.546522535828</v>
      </c>
      <c r="AQ836" s="30">
        <f t="shared" si="238"/>
        <v>44632</v>
      </c>
      <c r="AR836" s="30">
        <f t="shared" si="248"/>
        <v>44552</v>
      </c>
      <c r="AS836" s="30">
        <f t="shared" ca="1" si="247"/>
        <v>44550</v>
      </c>
      <c r="AT836" s="30">
        <f t="shared" ca="1" si="249"/>
        <v>44550</v>
      </c>
    </row>
    <row r="837" spans="1:46">
      <c r="A837">
        <f>Calcs!A887</f>
        <v>864</v>
      </c>
      <c r="B837" s="30">
        <f>Calcs!B887</f>
        <v>44633</v>
      </c>
      <c r="C837" s="6">
        <f>MAX(1,Calcs!AM887)</f>
        <v>1.4263098504901501</v>
      </c>
      <c r="D837" s="6">
        <f>MAX(1,Calcs!BA887)</f>
        <v>1</v>
      </c>
      <c r="E837" s="6">
        <f>MAX(1,Calcs!BB887)</f>
        <v>2137376.4629065539</v>
      </c>
      <c r="F837" s="6">
        <f>MAX(1,Calcs!AZ887)</f>
        <v>965369.82919675182</v>
      </c>
      <c r="G837" s="6">
        <f t="shared" si="232"/>
        <v>965369.82919675182</v>
      </c>
      <c r="H837" s="6">
        <f>MAX(1,Calcs!AP887)</f>
        <v>1</v>
      </c>
      <c r="I837" s="6">
        <f>MAX(1,Calcs!AO887)</f>
        <v>10731.542459046714</v>
      </c>
      <c r="J837" s="6">
        <f t="shared" si="233"/>
        <v>10731.542459046714</v>
      </c>
      <c r="K837" s="6">
        <f>MAX(1,Calcs!BE887)</f>
        <v>5894565.9629629552</v>
      </c>
      <c r="L837" s="6">
        <f>MAX(1,Calcs!BF887)</f>
        <v>4239785.0723867072</v>
      </c>
      <c r="M837" s="33">
        <f>Calcs!G887</f>
        <v>2.2999999999999998</v>
      </c>
      <c r="N837" s="180">
        <f>Calcs!BI887</f>
        <v>0.14992632071776599</v>
      </c>
      <c r="O837" s="33">
        <f t="shared" si="239"/>
        <v>0.34483053765086175</v>
      </c>
      <c r="P837" s="33"/>
      <c r="Q837" s="33"/>
      <c r="R837" s="33"/>
      <c r="S837" s="30">
        <f t="shared" si="230"/>
        <v>44633</v>
      </c>
      <c r="T837" s="215">
        <v>-1</v>
      </c>
      <c r="U837" s="215">
        <v>-1</v>
      </c>
      <c r="V837" s="6"/>
      <c r="W837" s="6"/>
      <c r="X837" s="6">
        <f t="shared" si="231"/>
        <v>0</v>
      </c>
      <c r="Y837" s="6"/>
      <c r="Z837" s="11">
        <f t="shared" si="244"/>
        <v>1</v>
      </c>
      <c r="AA837" s="11"/>
      <c r="AB837" s="11"/>
      <c r="AC837" s="11"/>
      <c r="AD837" s="11">
        <f t="shared" si="245"/>
        <v>1</v>
      </c>
      <c r="AE837" s="11">
        <f t="shared" si="240"/>
        <v>1</v>
      </c>
      <c r="AF837" s="11">
        <f t="shared" si="241"/>
        <v>1</v>
      </c>
      <c r="AG837" s="11">
        <f t="shared" si="234"/>
        <v>1</v>
      </c>
      <c r="AH837" s="11">
        <f t="shared" si="235"/>
        <v>1</v>
      </c>
      <c r="AI837" s="6">
        <f t="shared" si="236"/>
        <v>0</v>
      </c>
      <c r="AJ837" s="6">
        <f t="shared" si="242"/>
        <v>10000</v>
      </c>
      <c r="AK837" s="6">
        <f t="shared" si="237"/>
        <v>0</v>
      </c>
      <c r="AL837" s="6">
        <f t="shared" si="243"/>
        <v>250</v>
      </c>
      <c r="AM837" s="6">
        <f ca="1">IF($S837&lt;$AM$1-1,AN837,Calcs!$AZ$896)</f>
        <v>965370.18242826394</v>
      </c>
      <c r="AN837" s="6">
        <f t="shared" ca="1" si="250"/>
        <v>965370.18242826394</v>
      </c>
      <c r="AO837" s="6">
        <f ca="1">IF($S837&lt;$AM$1-1,AP837,Calcs!$AO$896)</f>
        <v>10731.546522535828</v>
      </c>
      <c r="AP837" s="6">
        <f t="shared" ca="1" si="246"/>
        <v>10731.546522535828</v>
      </c>
      <c r="AQ837" s="30">
        <f t="shared" si="238"/>
        <v>44633</v>
      </c>
      <c r="AR837" s="30">
        <f t="shared" si="248"/>
        <v>44552</v>
      </c>
      <c r="AS837" s="30">
        <f t="shared" ca="1" si="247"/>
        <v>44552</v>
      </c>
      <c r="AT837" s="30">
        <f t="shared" ca="1" si="249"/>
        <v>44552</v>
      </c>
    </row>
    <row r="838" spans="1:46">
      <c r="A838">
        <f>Calcs!A888</f>
        <v>865</v>
      </c>
      <c r="B838" s="30">
        <f>Calcs!B888</f>
        <v>44634</v>
      </c>
      <c r="C838" s="6">
        <f>MAX(1,Calcs!AM888)</f>
        <v>1.2395515269309545</v>
      </c>
      <c r="D838" s="6">
        <f>MAX(1,Calcs!BA888)</f>
        <v>1</v>
      </c>
      <c r="E838" s="6">
        <f>MAX(1,Calcs!BB888)</f>
        <v>2137376.5433811494</v>
      </c>
      <c r="F838" s="6">
        <f>MAX(1,Calcs!AZ888)</f>
        <v>965369.8950876157</v>
      </c>
      <c r="G838" s="6">
        <f t="shared" si="232"/>
        <v>965369.8950876157</v>
      </c>
      <c r="H838" s="6">
        <f>MAX(1,Calcs!AP888)</f>
        <v>1</v>
      </c>
      <c r="I838" s="6">
        <f>MAX(1,Calcs!AO888)</f>
        <v>10731.543206022789</v>
      </c>
      <c r="J838" s="6">
        <f t="shared" si="233"/>
        <v>10731.543206022789</v>
      </c>
      <c r="K838" s="6">
        <f>MAX(1,Calcs!BE888)</f>
        <v>5902436.3333333256</v>
      </c>
      <c r="L838" s="6">
        <f>MAX(1,Calcs!BF888)</f>
        <v>4243442.0993433343</v>
      </c>
      <c r="M838" s="33">
        <f>Calcs!G888</f>
        <v>2.2999999999999998</v>
      </c>
      <c r="N838" s="180">
        <f>Calcs!BI888</f>
        <v>0.14943800769489468</v>
      </c>
      <c r="O838" s="33">
        <f t="shared" si="239"/>
        <v>0.34370741769825774</v>
      </c>
      <c r="P838" s="33"/>
      <c r="Q838" s="33"/>
      <c r="R838" s="33"/>
      <c r="S838" s="30">
        <f t="shared" ref="S838:S846" si="251">S837+1</f>
        <v>44634</v>
      </c>
      <c r="T838" s="215">
        <v>-1</v>
      </c>
      <c r="U838" s="215">
        <v>-1</v>
      </c>
      <c r="V838" s="6"/>
      <c r="W838" s="6"/>
      <c r="X838" s="6">
        <f t="shared" si="231"/>
        <v>0</v>
      </c>
      <c r="Y838" s="6"/>
      <c r="Z838" s="11">
        <f t="shared" si="244"/>
        <v>1</v>
      </c>
      <c r="AA838" s="11"/>
      <c r="AB838" s="11"/>
      <c r="AC838" s="11"/>
      <c r="AD838" s="11">
        <f t="shared" si="245"/>
        <v>1</v>
      </c>
      <c r="AE838" s="11">
        <f t="shared" si="240"/>
        <v>1</v>
      </c>
      <c r="AF838" s="11">
        <f t="shared" si="241"/>
        <v>1</v>
      </c>
      <c r="AG838" s="11">
        <f t="shared" si="234"/>
        <v>1</v>
      </c>
      <c r="AH838" s="11">
        <f t="shared" si="235"/>
        <v>1</v>
      </c>
      <c r="AI838" s="6">
        <f t="shared" si="236"/>
        <v>0</v>
      </c>
      <c r="AJ838" s="6">
        <f t="shared" si="242"/>
        <v>10000</v>
      </c>
      <c r="AK838" s="6">
        <f t="shared" si="237"/>
        <v>0</v>
      </c>
      <c r="AL838" s="6">
        <f t="shared" si="243"/>
        <v>250</v>
      </c>
      <c r="AM838" s="6">
        <f ca="1">IF($S838&lt;$AM$1-1,AN838,Calcs!$AZ$896)</f>
        <v>965370.18242826394</v>
      </c>
      <c r="AN838" s="6">
        <f t="shared" ca="1" si="250"/>
        <v>965370.18242826394</v>
      </c>
      <c r="AO838" s="6">
        <f ca="1">IF($S838&lt;$AM$1-1,AP838,Calcs!$AO$896)</f>
        <v>10731.546522535828</v>
      </c>
      <c r="AP838" s="6">
        <f t="shared" ca="1" si="246"/>
        <v>10731.546522535828</v>
      </c>
      <c r="AQ838" s="30">
        <f t="shared" si="238"/>
        <v>44634</v>
      </c>
      <c r="AR838" s="30">
        <f t="shared" si="248"/>
        <v>44552</v>
      </c>
      <c r="AS838" s="30">
        <f t="shared" ca="1" si="247"/>
        <v>44552</v>
      </c>
      <c r="AT838" s="30">
        <f t="shared" ca="1" si="249"/>
        <v>44552</v>
      </c>
    </row>
    <row r="839" spans="1:46">
      <c r="A839">
        <f>Calcs!A889</f>
        <v>866</v>
      </c>
      <c r="B839" s="30">
        <f>Calcs!B889</f>
        <v>44635</v>
      </c>
      <c r="C839" s="6">
        <f>MAX(1,Calcs!AM889)</f>
        <v>1.0799068515910595</v>
      </c>
      <c r="D839" s="6">
        <f>MAX(1,Calcs!BA889)</f>
        <v>1</v>
      </c>
      <c r="E839" s="6">
        <f>MAX(1,Calcs!BB889)</f>
        <v>2137376.6126778331</v>
      </c>
      <c r="F839" s="6">
        <f>MAX(1,Calcs!AZ889)</f>
        <v>965369.95207089826</v>
      </c>
      <c r="G839" s="6">
        <f t="shared" si="232"/>
        <v>965369.95207089826</v>
      </c>
      <c r="H839" s="6">
        <f>MAX(1,Calcs!AP889)</f>
        <v>1</v>
      </c>
      <c r="I839" s="6">
        <f>MAX(1,Calcs!AO889)</f>
        <v>10731.543858000152</v>
      </c>
      <c r="J839" s="6">
        <f t="shared" si="233"/>
        <v>10731.543858000152</v>
      </c>
      <c r="K839" s="6">
        <f>MAX(1,Calcs!BE889)</f>
        <v>5910306.7037036959</v>
      </c>
      <c r="L839" s="6">
        <f>MAX(1,Calcs!BF889)</f>
        <v>4247099.1194207408</v>
      </c>
      <c r="M839" s="33">
        <f>Calcs!G889</f>
        <v>2.2999999999999998</v>
      </c>
      <c r="N839" s="180">
        <f>Calcs!BI889</f>
        <v>0.14894969708110428</v>
      </c>
      <c r="O839" s="33">
        <f t="shared" si="239"/>
        <v>0.34258430328653983</v>
      </c>
      <c r="P839" s="33"/>
      <c r="Q839" s="33"/>
      <c r="R839" s="33"/>
      <c r="S839" s="30">
        <f t="shared" si="251"/>
        <v>44635</v>
      </c>
      <c r="T839" s="215">
        <v>-1</v>
      </c>
      <c r="U839" s="215">
        <v>-1</v>
      </c>
      <c r="V839" s="6"/>
      <c r="W839" s="6"/>
      <c r="X839" s="6">
        <f t="shared" si="231"/>
        <v>0</v>
      </c>
      <c r="Y839" s="6"/>
      <c r="Z839" s="11">
        <f t="shared" si="244"/>
        <v>1</v>
      </c>
      <c r="AA839" s="11"/>
      <c r="AB839" s="11"/>
      <c r="AC839" s="11"/>
      <c r="AD839" s="11">
        <f t="shared" si="245"/>
        <v>1</v>
      </c>
      <c r="AE839" s="11">
        <f t="shared" si="240"/>
        <v>1</v>
      </c>
      <c r="AF839" s="11">
        <f t="shared" si="241"/>
        <v>1</v>
      </c>
      <c r="AG839" s="11">
        <f t="shared" si="234"/>
        <v>1</v>
      </c>
      <c r="AH839" s="11">
        <f t="shared" si="235"/>
        <v>1</v>
      </c>
      <c r="AI839" s="6">
        <f t="shared" si="236"/>
        <v>0</v>
      </c>
      <c r="AJ839" s="6">
        <f t="shared" si="242"/>
        <v>10000</v>
      </c>
      <c r="AK839" s="6">
        <f t="shared" si="237"/>
        <v>0</v>
      </c>
      <c r="AL839" s="6">
        <f t="shared" si="243"/>
        <v>250</v>
      </c>
      <c r="AM839" s="6">
        <f ca="1">IF($S839&lt;$AM$1-1,AN839,Calcs!$AZ$896)</f>
        <v>965370.18242826394</v>
      </c>
      <c r="AN839" s="6">
        <f t="shared" ca="1" si="250"/>
        <v>965370.18242826394</v>
      </c>
      <c r="AO839" s="6">
        <f ca="1">IF($S839&lt;$AM$1-1,AP839,Calcs!$AO$896)</f>
        <v>10731.546522535828</v>
      </c>
      <c r="AP839" s="6">
        <f t="shared" ca="1" si="246"/>
        <v>10731.546522535828</v>
      </c>
      <c r="AQ839" s="30">
        <f t="shared" si="238"/>
        <v>44635</v>
      </c>
      <c r="AR839" s="30">
        <f t="shared" si="248"/>
        <v>44552</v>
      </c>
      <c r="AS839" s="30">
        <f t="shared" ca="1" si="247"/>
        <v>44552</v>
      </c>
      <c r="AT839" s="30">
        <f t="shared" ca="1" si="249"/>
        <v>44552</v>
      </c>
    </row>
    <row r="840" spans="1:46">
      <c r="A840">
        <f>Calcs!A890</f>
        <v>867</v>
      </c>
      <c r="B840" s="30">
        <f>Calcs!B890</f>
        <v>44636</v>
      </c>
      <c r="C840" s="6">
        <f>MAX(1,Calcs!AM890)</f>
        <v>1</v>
      </c>
      <c r="D840" s="6">
        <f>MAX(1,Calcs!BA890)</f>
        <v>1</v>
      </c>
      <c r="E840" s="6">
        <f>MAX(1,Calcs!BB890)</f>
        <v>2137376.6726078973</v>
      </c>
      <c r="F840" s="6">
        <f>MAX(1,Calcs!AZ890)</f>
        <v>965370.00129577157</v>
      </c>
      <c r="G840" s="6">
        <f t="shared" si="232"/>
        <v>965370.00129577157</v>
      </c>
      <c r="H840" s="6">
        <f>MAX(1,Calcs!AP890)</f>
        <v>1</v>
      </c>
      <c r="I840" s="6">
        <f>MAX(1,Calcs!AO890)</f>
        <v>10731.544424870384</v>
      </c>
      <c r="J840" s="6">
        <f t="shared" si="233"/>
        <v>10731.544424870384</v>
      </c>
      <c r="K840" s="6">
        <f>MAX(1,Calcs!BE890)</f>
        <v>5918177.0740740662</v>
      </c>
      <c r="L840" s="6">
        <f>MAX(1,Calcs!BF890)</f>
        <v>4250756.1331747612</v>
      </c>
      <c r="M840" s="33">
        <f>Calcs!G890</f>
        <v>2.2999999999999998</v>
      </c>
      <c r="N840" s="180">
        <f>Calcs!BI890</f>
        <v>0.14846138856054003</v>
      </c>
      <c r="O840" s="33">
        <f t="shared" si="239"/>
        <v>0.34146119368924205</v>
      </c>
      <c r="P840" s="33"/>
      <c r="Q840" s="33"/>
      <c r="R840" s="33"/>
      <c r="S840" s="30">
        <f t="shared" si="251"/>
        <v>44636</v>
      </c>
      <c r="T840" s="215">
        <v>-1</v>
      </c>
      <c r="U840" s="215">
        <v>-1</v>
      </c>
      <c r="V840" s="6"/>
      <c r="W840" s="6"/>
      <c r="X840" s="6">
        <f t="shared" si="231"/>
        <v>0</v>
      </c>
      <c r="Y840" s="6"/>
      <c r="Z840" s="11">
        <f t="shared" si="244"/>
        <v>1</v>
      </c>
      <c r="AA840" s="11"/>
      <c r="AB840" s="11"/>
      <c r="AC840" s="11"/>
      <c r="AD840" s="11">
        <f t="shared" si="245"/>
        <v>1</v>
      </c>
      <c r="AE840" s="11">
        <f t="shared" si="240"/>
        <v>1</v>
      </c>
      <c r="AF840" s="11">
        <f t="shared" si="241"/>
        <v>1</v>
      </c>
      <c r="AG840" s="11">
        <f t="shared" si="234"/>
        <v>1</v>
      </c>
      <c r="AH840" s="11">
        <f t="shared" si="235"/>
        <v>1</v>
      </c>
      <c r="AI840" s="6">
        <f t="shared" si="236"/>
        <v>0</v>
      </c>
      <c r="AJ840" s="6">
        <f t="shared" si="242"/>
        <v>10000</v>
      </c>
      <c r="AK840" s="6">
        <f t="shared" si="237"/>
        <v>0</v>
      </c>
      <c r="AL840" s="6">
        <f t="shared" si="243"/>
        <v>250</v>
      </c>
      <c r="AM840" s="6">
        <f ca="1">IF($S840&lt;$AM$1-1,AN840,Calcs!$AZ$896)</f>
        <v>965370.18242826394</v>
      </c>
      <c r="AN840" s="6">
        <f t="shared" ca="1" si="250"/>
        <v>965370.18242826394</v>
      </c>
      <c r="AO840" s="6">
        <f ca="1">IF($S840&lt;$AM$1-1,AP840,Calcs!$AO$896)</f>
        <v>10731.546522535828</v>
      </c>
      <c r="AP840" s="6">
        <f t="shared" ca="1" si="246"/>
        <v>10731.546522535828</v>
      </c>
      <c r="AQ840" s="30">
        <f t="shared" si="238"/>
        <v>44636</v>
      </c>
      <c r="AR840" s="30">
        <f t="shared" si="248"/>
        <v>44552</v>
      </c>
      <c r="AS840" s="30">
        <f t="shared" ca="1" si="247"/>
        <v>44552</v>
      </c>
      <c r="AT840" s="30">
        <f t="shared" ca="1" si="249"/>
        <v>44552</v>
      </c>
    </row>
    <row r="841" spans="1:46">
      <c r="A841">
        <f>Calcs!A891</f>
        <v>868</v>
      </c>
      <c r="B841" s="30">
        <f>Calcs!B891</f>
        <v>44637</v>
      </c>
      <c r="C841" s="6">
        <f>MAX(1,Calcs!AM891)</f>
        <v>1</v>
      </c>
      <c r="D841" s="6">
        <f>MAX(1,Calcs!BA891)</f>
        <v>1</v>
      </c>
      <c r="E841" s="6">
        <f>MAX(1,Calcs!BB891)</f>
        <v>2137376.724330266</v>
      </c>
      <c r="F841" s="6">
        <f>MAX(1,Calcs!AZ891)</f>
        <v>965370.04370440799</v>
      </c>
      <c r="G841" s="6">
        <f t="shared" si="232"/>
        <v>965370.04370440799</v>
      </c>
      <c r="H841" s="6">
        <f>MAX(1,Calcs!AP891)</f>
        <v>1</v>
      </c>
      <c r="I841" s="6">
        <f>MAX(1,Calcs!AO891)</f>
        <v>10731.544915888431</v>
      </c>
      <c r="J841" s="6">
        <f t="shared" si="233"/>
        <v>10731.544915888431</v>
      </c>
      <c r="K841" s="6">
        <f>MAX(1,Calcs!BE891)</f>
        <v>5926047.4444444366</v>
      </c>
      <c r="L841" s="6">
        <f>MAX(1,Calcs!BF891)</f>
        <v>4254413.1411182806</v>
      </c>
      <c r="M841" s="33">
        <f>Calcs!G891</f>
        <v>2.2999999999999998</v>
      </c>
      <c r="N841" s="180">
        <f>Calcs!BI891</f>
        <v>0.1479730819101745</v>
      </c>
      <c r="O841" s="33">
        <f t="shared" si="239"/>
        <v>0.34033808839340129</v>
      </c>
      <c r="P841" s="33"/>
      <c r="Q841" s="33"/>
      <c r="R841" s="33"/>
      <c r="S841" s="30">
        <f t="shared" si="251"/>
        <v>44637</v>
      </c>
      <c r="T841" s="215">
        <v>-1</v>
      </c>
      <c r="U841" s="215">
        <v>-1</v>
      </c>
      <c r="V841" s="6"/>
      <c r="W841" s="6"/>
      <c r="X841" s="6">
        <f t="shared" si="231"/>
        <v>0</v>
      </c>
      <c r="Y841" s="6"/>
      <c r="Z841" s="11">
        <f t="shared" si="244"/>
        <v>1</v>
      </c>
      <c r="AA841" s="11"/>
      <c r="AB841" s="11"/>
      <c r="AC841" s="11"/>
      <c r="AD841" s="11">
        <f t="shared" si="245"/>
        <v>1</v>
      </c>
      <c r="AE841" s="11">
        <f t="shared" si="240"/>
        <v>1</v>
      </c>
      <c r="AF841" s="11">
        <f t="shared" si="241"/>
        <v>1</v>
      </c>
      <c r="AG841" s="11">
        <f t="shared" si="234"/>
        <v>1</v>
      </c>
      <c r="AH841" s="11">
        <f t="shared" si="235"/>
        <v>1</v>
      </c>
      <c r="AI841" s="6">
        <f t="shared" si="236"/>
        <v>0</v>
      </c>
      <c r="AJ841" s="6">
        <f t="shared" si="242"/>
        <v>10000</v>
      </c>
      <c r="AK841" s="6">
        <f t="shared" si="237"/>
        <v>0</v>
      </c>
      <c r="AL841" s="6">
        <f t="shared" si="243"/>
        <v>250</v>
      </c>
      <c r="AM841" s="6">
        <f ca="1">IF($S841&lt;$AM$1-1,AN841,Calcs!$AZ$896)</f>
        <v>965370.18242826394</v>
      </c>
      <c r="AN841" s="6">
        <f t="shared" ca="1" si="250"/>
        <v>965370.18242826394</v>
      </c>
      <c r="AO841" s="6">
        <f ca="1">IF($S841&lt;$AM$1-1,AP841,Calcs!$AO$896)</f>
        <v>10731.546522535828</v>
      </c>
      <c r="AP841" s="6">
        <f t="shared" ca="1" si="246"/>
        <v>10731.546522535828</v>
      </c>
      <c r="AQ841" s="30">
        <f t="shared" si="238"/>
        <v>44637</v>
      </c>
      <c r="AR841" s="30">
        <f t="shared" si="248"/>
        <v>44552</v>
      </c>
      <c r="AS841" s="30">
        <f t="shared" ca="1" si="247"/>
        <v>44552</v>
      </c>
      <c r="AT841" s="30">
        <f t="shared" ca="1" si="249"/>
        <v>44552</v>
      </c>
    </row>
    <row r="842" spans="1:46">
      <c r="A842">
        <f>Calcs!A892</f>
        <v>869</v>
      </c>
      <c r="B842" s="30">
        <f>Calcs!B892</f>
        <v>44638</v>
      </c>
      <c r="C842" s="6">
        <f>MAX(1,Calcs!AM892)</f>
        <v>1</v>
      </c>
      <c r="D842" s="6">
        <f>MAX(1,Calcs!BA892)</f>
        <v>1</v>
      </c>
      <c r="E842" s="6">
        <f>MAX(1,Calcs!BB892)</f>
        <v>2137376.7688940959</v>
      </c>
      <c r="F842" s="6">
        <f>MAX(1,Calcs!AZ892)</f>
        <v>965370.08019259537</v>
      </c>
      <c r="G842" s="6">
        <f t="shared" si="232"/>
        <v>965370.08019259537</v>
      </c>
      <c r="H842" s="6">
        <f>MAX(1,Calcs!AP892)</f>
        <v>1</v>
      </c>
      <c r="I842" s="6">
        <f>MAX(1,Calcs!AO892)</f>
        <v>10731.54533975596</v>
      </c>
      <c r="J842" s="6">
        <f t="shared" si="233"/>
        <v>10731.54533975596</v>
      </c>
      <c r="K842" s="6">
        <f>MAX(1,Calcs!BE892)</f>
        <v>5933917.8148148069</v>
      </c>
      <c r="L842" s="6">
        <f>MAX(1,Calcs!BF892)</f>
        <v>4258070.1437243139</v>
      </c>
      <c r="M842" s="33">
        <f>Calcs!G892</f>
        <v>2.2999999999999998</v>
      </c>
      <c r="N842" s="180">
        <f>Calcs!BI892</f>
        <v>0.14748477692694661</v>
      </c>
      <c r="O842" s="33">
        <f t="shared" si="239"/>
        <v>0.33921498693197721</v>
      </c>
      <c r="P842" s="33"/>
      <c r="Q842" s="33"/>
      <c r="R842" s="33"/>
      <c r="S842" s="30">
        <f t="shared" si="251"/>
        <v>44638</v>
      </c>
      <c r="T842" s="215">
        <v>-1</v>
      </c>
      <c r="U842" s="215">
        <v>-1</v>
      </c>
      <c r="V842" s="6"/>
      <c r="W842" s="6"/>
      <c r="X842" s="6">
        <f t="shared" si="231"/>
        <v>0</v>
      </c>
      <c r="Y842" s="6"/>
      <c r="Z842" s="11">
        <f t="shared" si="244"/>
        <v>1</v>
      </c>
      <c r="AA842" s="11"/>
      <c r="AB842" s="11"/>
      <c r="AC842" s="11"/>
      <c r="AD842" s="11">
        <f t="shared" si="245"/>
        <v>1</v>
      </c>
      <c r="AE842" s="11">
        <f t="shared" si="240"/>
        <v>1</v>
      </c>
      <c r="AF842" s="11">
        <f t="shared" si="241"/>
        <v>1</v>
      </c>
      <c r="AG842" s="11">
        <f t="shared" si="234"/>
        <v>1</v>
      </c>
      <c r="AH842" s="11">
        <f t="shared" si="235"/>
        <v>1</v>
      </c>
      <c r="AI842" s="6">
        <f t="shared" si="236"/>
        <v>0</v>
      </c>
      <c r="AJ842" s="6">
        <f t="shared" si="242"/>
        <v>10000</v>
      </c>
      <c r="AK842" s="6">
        <f t="shared" si="237"/>
        <v>0</v>
      </c>
      <c r="AL842" s="6">
        <f t="shared" si="243"/>
        <v>250</v>
      </c>
      <c r="AM842" s="6">
        <f ca="1">IF($S842&lt;$AM$1-1,AN842,Calcs!$AZ$896)</f>
        <v>965370.18242826394</v>
      </c>
      <c r="AN842" s="6">
        <f t="shared" ca="1" si="250"/>
        <v>965370.18242826394</v>
      </c>
      <c r="AO842" s="6">
        <f ca="1">IF($S842&lt;$AM$1-1,AP842,Calcs!$AO$896)</f>
        <v>10731.546522535828</v>
      </c>
      <c r="AP842" s="6">
        <f t="shared" ca="1" si="246"/>
        <v>10731.546522535828</v>
      </c>
      <c r="AQ842" s="30">
        <f t="shared" si="238"/>
        <v>44638</v>
      </c>
      <c r="AR842" s="30">
        <f t="shared" si="248"/>
        <v>44552</v>
      </c>
      <c r="AS842" s="30">
        <f t="shared" ca="1" si="247"/>
        <v>44552</v>
      </c>
      <c r="AT842" s="30">
        <f t="shared" ca="1" si="249"/>
        <v>44552</v>
      </c>
    </row>
    <row r="843" spans="1:46">
      <c r="A843">
        <f>Calcs!A893</f>
        <v>870</v>
      </c>
      <c r="B843" s="30">
        <f>Calcs!B893</f>
        <v>44639</v>
      </c>
      <c r="C843" s="6">
        <f>MAX(1,Calcs!AM893)</f>
        <v>1</v>
      </c>
      <c r="D843" s="6">
        <f>MAX(1,Calcs!BA893)</f>
        <v>1</v>
      </c>
      <c r="E843" s="6">
        <f>MAX(1,Calcs!BB893)</f>
        <v>2137376.8072436606</v>
      </c>
      <c r="F843" s="6">
        <f>MAX(1,Calcs!AZ893)</f>
        <v>965370.11161764816</v>
      </c>
      <c r="G843" s="6">
        <f t="shared" si="232"/>
        <v>965370.11161764816</v>
      </c>
      <c r="H843" s="6">
        <f>MAX(1,Calcs!AP893)</f>
        <v>1</v>
      </c>
      <c r="I843" s="6">
        <f>MAX(1,Calcs!AO893)</f>
        <v>10731.545704700586</v>
      </c>
      <c r="J843" s="6">
        <f t="shared" si="233"/>
        <v>10731.545704700586</v>
      </c>
      <c r="K843" s="6">
        <f>MAX(1,Calcs!BE893)</f>
        <v>5941788.1851851773</v>
      </c>
      <c r="L843" s="6">
        <f>MAX(1,Calcs!BF893)</f>
        <v>4261727.1414289046</v>
      </c>
      <c r="M843" s="33">
        <f>Calcs!G893</f>
        <v>2.2999999999999998</v>
      </c>
      <c r="N843" s="180">
        <f>Calcs!BI893</f>
        <v>0.14699647342672506</v>
      </c>
      <c r="O843" s="33">
        <f t="shared" si="239"/>
        <v>0.33809188888146763</v>
      </c>
      <c r="P843" s="33"/>
      <c r="Q843" s="33"/>
      <c r="R843" s="33"/>
      <c r="S843" s="30">
        <f t="shared" si="251"/>
        <v>44639</v>
      </c>
      <c r="T843" s="215">
        <v>-1</v>
      </c>
      <c r="U843" s="215">
        <v>-1</v>
      </c>
      <c r="V843" s="6"/>
      <c r="W843" s="6"/>
      <c r="X843" s="6">
        <f t="shared" si="231"/>
        <v>0</v>
      </c>
      <c r="Y843" s="6"/>
      <c r="Z843" s="11">
        <f t="shared" si="244"/>
        <v>1</v>
      </c>
      <c r="AA843" s="11"/>
      <c r="AB843" s="11"/>
      <c r="AC843" s="11"/>
      <c r="AD843" s="11">
        <f t="shared" si="245"/>
        <v>1</v>
      </c>
      <c r="AE843" s="11">
        <f t="shared" si="240"/>
        <v>1</v>
      </c>
      <c r="AF843" s="11">
        <f t="shared" si="241"/>
        <v>1</v>
      </c>
      <c r="AG843" s="11">
        <f t="shared" si="234"/>
        <v>1</v>
      </c>
      <c r="AH843" s="11">
        <f t="shared" si="235"/>
        <v>1</v>
      </c>
      <c r="AI843" s="6">
        <f t="shared" si="236"/>
        <v>0</v>
      </c>
      <c r="AJ843" s="6">
        <f t="shared" si="242"/>
        <v>10000</v>
      </c>
      <c r="AK843" s="6">
        <f t="shared" si="237"/>
        <v>0</v>
      </c>
      <c r="AL843" s="6">
        <f t="shared" si="243"/>
        <v>250</v>
      </c>
      <c r="AM843" s="6">
        <f ca="1">IF($S843&lt;$AM$1-1,AN843,Calcs!$AZ$896)</f>
        <v>965370.18242826394</v>
      </c>
      <c r="AN843" s="6">
        <f t="shared" ca="1" si="250"/>
        <v>965370.18242826394</v>
      </c>
      <c r="AO843" s="6">
        <f ca="1">IF($S843&lt;$AM$1-1,AP843,Calcs!$AO$896)</f>
        <v>10731.546522535828</v>
      </c>
      <c r="AP843" s="6">
        <f t="shared" ca="1" si="246"/>
        <v>10731.546522535828</v>
      </c>
      <c r="AQ843" s="30">
        <f t="shared" si="238"/>
        <v>44639</v>
      </c>
      <c r="AR843" s="30">
        <f t="shared" si="248"/>
        <v>44552</v>
      </c>
      <c r="AS843" s="30">
        <f t="shared" ca="1" si="247"/>
        <v>44552</v>
      </c>
      <c r="AT843" s="30">
        <f t="shared" ca="1" si="249"/>
        <v>44552</v>
      </c>
    </row>
    <row r="844" spans="1:46">
      <c r="A844">
        <f>Calcs!A894</f>
        <v>871</v>
      </c>
      <c r="B844" s="30">
        <f>Calcs!B894</f>
        <v>44640</v>
      </c>
      <c r="C844" s="6">
        <f>MAX(1,Calcs!AM894)</f>
        <v>1</v>
      </c>
      <c r="D844" s="6">
        <f>MAX(1,Calcs!BA894)</f>
        <v>1</v>
      </c>
      <c r="E844" s="6">
        <f>MAX(1,Calcs!BB894)</f>
        <v>2137376.8402219801</v>
      </c>
      <c r="F844" s="6">
        <f>MAX(1,Calcs!AZ894)</f>
        <v>965370.13878721569</v>
      </c>
      <c r="G844" s="6">
        <f t="shared" si="232"/>
        <v>965370.13878721569</v>
      </c>
      <c r="H844" s="6">
        <f>MAX(1,Calcs!AP894)</f>
        <v>1</v>
      </c>
      <c r="I844" s="6">
        <f>MAX(1,Calcs!AO894)</f>
        <v>10731.546018551509</v>
      </c>
      <c r="J844" s="6">
        <f t="shared" si="233"/>
        <v>10731.546018551509</v>
      </c>
      <c r="K844" s="6">
        <f>MAX(1,Calcs!BE894)</f>
        <v>5949658.5555555476</v>
      </c>
      <c r="L844" s="6">
        <f>MAX(1,Calcs!BF894)</f>
        <v>4265384.134633841</v>
      </c>
      <c r="M844" s="33">
        <f>Calcs!G894</f>
        <v>2.2999999999999998</v>
      </c>
      <c r="N844" s="180">
        <f>Calcs!BI894</f>
        <v>0.14650817124346222</v>
      </c>
      <c r="O844" s="33">
        <f t="shared" si="239"/>
        <v>0.33696879385996309</v>
      </c>
      <c r="P844" s="33"/>
      <c r="Q844" s="33"/>
      <c r="R844" s="33"/>
      <c r="S844" s="30">
        <f t="shared" si="251"/>
        <v>44640</v>
      </c>
      <c r="T844" s="215">
        <v>-1</v>
      </c>
      <c r="U844" s="215">
        <v>-1</v>
      </c>
      <c r="V844" s="6"/>
      <c r="W844" s="6"/>
      <c r="X844" s="6">
        <f t="shared" si="231"/>
        <v>0</v>
      </c>
      <c r="Y844" s="6"/>
      <c r="Z844" s="11">
        <f t="shared" si="244"/>
        <v>1</v>
      </c>
      <c r="AA844" s="11"/>
      <c r="AB844" s="11"/>
      <c r="AC844" s="11"/>
      <c r="AD844" s="11">
        <f t="shared" si="245"/>
        <v>1</v>
      </c>
      <c r="AE844" s="11">
        <f t="shared" si="240"/>
        <v>1</v>
      </c>
      <c r="AF844" s="11">
        <f t="shared" si="241"/>
        <v>1</v>
      </c>
      <c r="AG844" s="11">
        <f t="shared" si="234"/>
        <v>1</v>
      </c>
      <c r="AH844" s="11">
        <f t="shared" si="235"/>
        <v>1</v>
      </c>
      <c r="AI844" s="6">
        <f t="shared" si="236"/>
        <v>0</v>
      </c>
      <c r="AJ844" s="6">
        <f t="shared" si="242"/>
        <v>10000</v>
      </c>
      <c r="AK844" s="6">
        <f t="shared" si="237"/>
        <v>0</v>
      </c>
      <c r="AL844" s="6">
        <f t="shared" si="243"/>
        <v>250</v>
      </c>
      <c r="AM844" s="6">
        <f ca="1">IF($S844&lt;$AM$1-1,AN844,Calcs!$AZ$896)</f>
        <v>965370.18242826394</v>
      </c>
      <c r="AN844" s="6">
        <f t="shared" ca="1" si="250"/>
        <v>965370.18242826394</v>
      </c>
      <c r="AO844" s="6">
        <f ca="1">IF($S844&lt;$AM$1-1,AP844,Calcs!$AO$896)</f>
        <v>10731.546522535828</v>
      </c>
      <c r="AP844" s="6">
        <f t="shared" ca="1" si="246"/>
        <v>10731.546522535828</v>
      </c>
      <c r="AQ844" s="30">
        <f t="shared" si="238"/>
        <v>44640</v>
      </c>
      <c r="AR844" s="30">
        <f t="shared" si="248"/>
        <v>44552</v>
      </c>
      <c r="AS844" s="30">
        <f t="shared" ca="1" si="247"/>
        <v>44552</v>
      </c>
      <c r="AT844" s="30">
        <f t="shared" ca="1" si="249"/>
        <v>44552</v>
      </c>
    </row>
    <row r="845" spans="1:46">
      <c r="A845">
        <f>Calcs!A895</f>
        <v>872</v>
      </c>
      <c r="B845" s="30">
        <f>Calcs!B895</f>
        <v>44641</v>
      </c>
      <c r="C845" s="6">
        <f>MAX(1,Calcs!AM895)</f>
        <v>1</v>
      </c>
      <c r="D845" s="6">
        <f>MAX(1,Calcs!BA895)</f>
        <v>1</v>
      </c>
      <c r="E845" s="6">
        <f>MAX(1,Calcs!BB895)</f>
        <v>2137376.8685731953</v>
      </c>
      <c r="F845" s="6">
        <f>MAX(1,Calcs!AZ895)</f>
        <v>965370.16223042249</v>
      </c>
      <c r="G845" s="6">
        <f t="shared" si="232"/>
        <v>965370.16223042249</v>
      </c>
      <c r="H845" s="6">
        <f>MAX(1,Calcs!AP895)</f>
        <v>1</v>
      </c>
      <c r="I845" s="6">
        <f>MAX(1,Calcs!AO895)</f>
        <v>10731.546288808577</v>
      </c>
      <c r="J845" s="6">
        <f t="shared" si="233"/>
        <v>10731.546288808577</v>
      </c>
      <c r="K845" s="6">
        <f>MAX(1,Calcs!BE895)</f>
        <v>5957528.9259259179</v>
      </c>
      <c r="L845" s="6">
        <f>MAX(1,Calcs!BF895)</f>
        <v>4269041.123709213</v>
      </c>
      <c r="M845" s="33">
        <f>Calcs!G895</f>
        <v>2.2999999999999998</v>
      </c>
      <c r="N845" s="180">
        <f>Calcs!BI895</f>
        <v>0.14601987022853735</v>
      </c>
      <c r="O845" s="33">
        <f t="shared" si="239"/>
        <v>0.33584570152563586</v>
      </c>
      <c r="P845" s="33"/>
      <c r="Q845" s="33"/>
      <c r="R845" s="33"/>
      <c r="S845" s="30">
        <f t="shared" si="251"/>
        <v>44641</v>
      </c>
      <c r="T845" s="215">
        <v>-1</v>
      </c>
      <c r="U845" s="215">
        <v>-1</v>
      </c>
      <c r="V845" s="6"/>
      <c r="W845" s="6"/>
      <c r="X845" s="6">
        <f t="shared" si="231"/>
        <v>0</v>
      </c>
      <c r="Y845" s="6"/>
      <c r="Z845" s="11">
        <f t="shared" si="244"/>
        <v>1</v>
      </c>
      <c r="AA845" s="11"/>
      <c r="AB845" s="11"/>
      <c r="AC845" s="11"/>
      <c r="AD845" s="11">
        <f t="shared" si="245"/>
        <v>1</v>
      </c>
      <c r="AE845" s="11">
        <f t="shared" si="240"/>
        <v>1</v>
      </c>
      <c r="AF845" s="11">
        <f t="shared" si="241"/>
        <v>1</v>
      </c>
      <c r="AG845" s="11">
        <f t="shared" si="234"/>
        <v>1</v>
      </c>
      <c r="AH845" s="11">
        <f t="shared" si="235"/>
        <v>1</v>
      </c>
      <c r="AI845" s="6">
        <f t="shared" si="236"/>
        <v>0</v>
      </c>
      <c r="AJ845" s="6">
        <f t="shared" si="242"/>
        <v>10000</v>
      </c>
      <c r="AK845" s="6">
        <f t="shared" si="237"/>
        <v>0</v>
      </c>
      <c r="AL845" s="6">
        <f t="shared" si="243"/>
        <v>250</v>
      </c>
      <c r="AM845" s="6">
        <f ca="1">IF($S845&lt;$AM$1-1,AN845,Calcs!$AZ$896)</f>
        <v>965370.18242826394</v>
      </c>
      <c r="AN845" s="6">
        <f t="shared" ca="1" si="250"/>
        <v>965370.18242826394</v>
      </c>
      <c r="AO845" s="6">
        <f ca="1">IF($S845&lt;$AM$1-1,AP845,Calcs!$AO$896)</f>
        <v>10731.546522535828</v>
      </c>
      <c r="AP845" s="6">
        <f t="shared" ca="1" si="246"/>
        <v>10731.546522535828</v>
      </c>
      <c r="AQ845" s="30">
        <f t="shared" si="238"/>
        <v>44641</v>
      </c>
      <c r="AR845" s="30">
        <f t="shared" si="248"/>
        <v>44552</v>
      </c>
      <c r="AS845" s="30">
        <f t="shared" ca="1" si="247"/>
        <v>44552</v>
      </c>
      <c r="AT845" s="30">
        <f t="shared" ca="1" si="249"/>
        <v>44552</v>
      </c>
    </row>
    <row r="846" spans="1:46">
      <c r="A846">
        <f>Calcs!A896</f>
        <v>873</v>
      </c>
      <c r="B846" s="30">
        <f>Calcs!B896</f>
        <v>44642</v>
      </c>
      <c r="C846" s="6">
        <f>MAX(1,Calcs!AM896)</f>
        <v>1</v>
      </c>
      <c r="D846" s="6">
        <f>MAX(1,Calcs!BA896)</f>
        <v>1</v>
      </c>
      <c r="E846" s="6">
        <f>MAX(1,Calcs!BB896)</f>
        <v>2137376.8929436849</v>
      </c>
      <c r="F846" s="6">
        <f>MAX(1,Calcs!AZ896)</f>
        <v>965370.18242826394</v>
      </c>
      <c r="G846" s="6">
        <f t="shared" si="232"/>
        <v>965370.18242826394</v>
      </c>
      <c r="H846" s="6">
        <f>MAX(1,Calcs!AP896)</f>
        <v>1</v>
      </c>
      <c r="I846" s="6">
        <f>MAX(1,Calcs!AO896)</f>
        <v>10731.546522535828</v>
      </c>
      <c r="J846" s="6">
        <f t="shared" si="233"/>
        <v>10731.546522535828</v>
      </c>
      <c r="K846" s="6">
        <f>MAX(1,Calcs!BE896)</f>
        <v>5965399.2962962883</v>
      </c>
      <c r="L846" s="6">
        <f>MAX(1,Calcs!BF896)</f>
        <v>4272698.1089958185</v>
      </c>
      <c r="M846" s="33">
        <f>Calcs!G896</f>
        <v>2.2999999999999998</v>
      </c>
      <c r="N846" s="180">
        <f>Calcs!BI896</f>
        <v>0.14553157025028404</v>
      </c>
      <c r="O846" s="33">
        <f t="shared" si="239"/>
        <v>0.33472261157565325</v>
      </c>
      <c r="P846" s="33"/>
      <c r="Q846" s="33"/>
      <c r="R846" s="33"/>
      <c r="S846" s="30">
        <f t="shared" si="251"/>
        <v>44642</v>
      </c>
      <c r="T846" s="215">
        <v>-1</v>
      </c>
      <c r="U846" s="215">
        <v>-1</v>
      </c>
      <c r="V846" s="6"/>
      <c r="W846" s="6"/>
      <c r="X846" s="6">
        <f t="shared" si="231"/>
        <v>0</v>
      </c>
      <c r="Y846" s="6"/>
      <c r="Z846" s="11">
        <f t="shared" si="244"/>
        <v>1</v>
      </c>
      <c r="AA846" s="11"/>
      <c r="AB846" s="11"/>
      <c r="AC846" s="11"/>
      <c r="AD846" s="11">
        <f t="shared" si="245"/>
        <v>1</v>
      </c>
      <c r="AE846" s="11">
        <f t="shared" si="240"/>
        <v>1</v>
      </c>
      <c r="AF846" s="11">
        <f t="shared" si="241"/>
        <v>1</v>
      </c>
      <c r="AG846" s="11">
        <f t="shared" si="234"/>
        <v>1</v>
      </c>
      <c r="AH846" s="11">
        <f t="shared" si="235"/>
        <v>1</v>
      </c>
      <c r="AI846" s="6">
        <f t="shared" si="236"/>
        <v>0</v>
      </c>
      <c r="AJ846" s="6">
        <f t="shared" si="242"/>
        <v>10000</v>
      </c>
      <c r="AK846" s="6">
        <f t="shared" si="237"/>
        <v>0</v>
      </c>
      <c r="AL846" s="6">
        <f t="shared" si="243"/>
        <v>250</v>
      </c>
      <c r="AM846" s="6">
        <f ca="1">IF($S846&lt;$AM$1-1,AN846,Calcs!$AZ$896)</f>
        <v>965370.18242826394</v>
      </c>
      <c r="AN846" s="6">
        <f t="shared" ref="AN846" ca="1" si="252">AM846</f>
        <v>965370.18242826394</v>
      </c>
      <c r="AO846" s="6">
        <f ca="1">IF($S846&lt;$AM$1-1,AP846,Calcs!$AO$896)</f>
        <v>10731.546522535828</v>
      </c>
      <c r="AP846" s="6">
        <f t="shared" ref="AP846" ca="1" si="253">AO846</f>
        <v>10731.546522535828</v>
      </c>
      <c r="AQ846" s="30">
        <f t="shared" si="238"/>
        <v>44642</v>
      </c>
      <c r="AR846" s="30">
        <f t="shared" si="248"/>
        <v>44552</v>
      </c>
      <c r="AS846" s="30">
        <f t="shared" ca="1" si="247"/>
        <v>44552</v>
      </c>
      <c r="AT846" s="30">
        <f t="shared" ref="AT846" ca="1" si="254">AS846</f>
        <v>44552</v>
      </c>
    </row>
    <row r="847" spans="1:46">
      <c r="A847" s="219"/>
      <c r="B847" s="219"/>
      <c r="C847" s="219"/>
      <c r="D847" s="219"/>
      <c r="E847" s="219"/>
      <c r="F847" s="219"/>
      <c r="G847" s="215">
        <f>G846</f>
        <v>965370.18242826394</v>
      </c>
      <c r="H847" s="219"/>
      <c r="I847" s="219"/>
      <c r="J847" s="215">
        <f>J846</f>
        <v>10731.546522535828</v>
      </c>
      <c r="K847" s="219"/>
      <c r="L847" s="219"/>
      <c r="M847" s="219"/>
      <c r="N847" s="219"/>
      <c r="O847" s="219"/>
      <c r="P847" s="219"/>
      <c r="Q847" s="219"/>
      <c r="R847" s="219"/>
      <c r="S847" s="220"/>
      <c r="T847" s="215">
        <f>MAX(T35:T846)</f>
        <v>4947</v>
      </c>
      <c r="U847" s="215">
        <f>MAX(U35:U846)</f>
        <v>69</v>
      </c>
      <c r="V847" s="215"/>
      <c r="W847" s="215"/>
      <c r="X847" s="215"/>
      <c r="Y847" s="215"/>
      <c r="Z847" s="215">
        <f>MAX(Z35:Z846)</f>
        <v>483333</v>
      </c>
      <c r="AA847" s="215"/>
      <c r="AB847" s="215"/>
      <c r="AC847" s="215"/>
      <c r="AD847" s="215">
        <f>MAX(AD35:AD846)</f>
        <v>6459</v>
      </c>
      <c r="AE847" s="219"/>
      <c r="AF847" s="219"/>
      <c r="AG847" s="215">
        <f>MAX(AG35:AG846)</f>
        <v>3116.2857142857142</v>
      </c>
      <c r="AH847" s="215">
        <f>MAX(AH35:AH846)</f>
        <v>41.142857142857146</v>
      </c>
      <c r="AI847" s="215"/>
      <c r="AJ847" s="215"/>
      <c r="AK847" s="215"/>
      <c r="AL847" s="215"/>
      <c r="AM847" s="219"/>
      <c r="AN847" s="219"/>
      <c r="AO847" s="219"/>
      <c r="AP847" s="219"/>
      <c r="AQ847" s="220">
        <f>AQ846</f>
        <v>44642</v>
      </c>
      <c r="AR847" s="220">
        <f>AR846</f>
        <v>44552</v>
      </c>
      <c r="AS847" s="219"/>
      <c r="AT847" s="219"/>
    </row>
    <row r="848" spans="1:46">
      <c r="S848" s="30"/>
    </row>
    <row r="849" spans="19:19">
      <c r="S849" s="30"/>
    </row>
    <row r="850" spans="19:19">
      <c r="S850" s="30"/>
    </row>
  </sheetData>
  <pageMargins left="0.7" right="0.7" top="0.75" bottom="0.75" header="0.3" footer="0.3"/>
  <pageSetup orientation="portrait" horizontalDpi="4294967293" verticalDpi="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F195"/>
  <sheetViews>
    <sheetView topLeftCell="JA69" workbookViewId="0">
      <selection activeCell="A101" sqref="A101:XFD141"/>
    </sheetView>
  </sheetViews>
  <sheetFormatPr defaultRowHeight="15"/>
  <cols>
    <col min="12" max="13" width="11.42578125" customWidth="1"/>
    <col min="203" max="203" width="10.7109375" customWidth="1"/>
  </cols>
  <sheetData>
    <row r="1" spans="1:811">
      <c r="A1" s="57" t="s">
        <v>132</v>
      </c>
      <c r="K1" s="83" t="s">
        <v>133</v>
      </c>
      <c r="L1" s="84">
        <v>1</v>
      </c>
      <c r="M1" s="84">
        <v>2</v>
      </c>
      <c r="N1" s="84">
        <v>3</v>
      </c>
      <c r="O1" s="84">
        <v>4</v>
      </c>
      <c r="P1" s="84">
        <v>5</v>
      </c>
      <c r="Q1" s="84">
        <v>6</v>
      </c>
      <c r="R1" s="84">
        <v>7</v>
      </c>
      <c r="S1" s="84">
        <v>8</v>
      </c>
      <c r="T1" s="84">
        <v>9</v>
      </c>
      <c r="U1" s="84">
        <v>10</v>
      </c>
      <c r="V1" s="84">
        <v>11</v>
      </c>
      <c r="W1" s="84">
        <v>12</v>
      </c>
      <c r="X1" s="84">
        <v>13</v>
      </c>
      <c r="Y1" s="84">
        <v>14</v>
      </c>
      <c r="Z1" s="84">
        <v>15</v>
      </c>
      <c r="AA1" s="84">
        <v>16</v>
      </c>
      <c r="AB1" s="84">
        <v>17</v>
      </c>
      <c r="AC1" s="84">
        <v>18</v>
      </c>
      <c r="AD1" s="84">
        <v>19</v>
      </c>
      <c r="AE1" s="84">
        <v>20</v>
      </c>
      <c r="AF1" s="84">
        <v>21</v>
      </c>
      <c r="AG1" s="84">
        <v>22</v>
      </c>
      <c r="AH1" s="84">
        <v>23</v>
      </c>
      <c r="AI1" s="84">
        <v>24</v>
      </c>
      <c r="AJ1" s="84">
        <v>25</v>
      </c>
      <c r="AK1" s="84">
        <v>26</v>
      </c>
      <c r="AL1" s="84">
        <v>27</v>
      </c>
      <c r="AM1" s="84">
        <v>28</v>
      </c>
      <c r="AN1" s="84">
        <v>29</v>
      </c>
      <c r="AO1" s="84">
        <v>30</v>
      </c>
      <c r="AP1" s="84">
        <v>31</v>
      </c>
      <c r="AQ1" s="84">
        <v>32</v>
      </c>
      <c r="AR1" s="84">
        <v>33</v>
      </c>
      <c r="AS1" s="84">
        <v>34</v>
      </c>
      <c r="AT1" s="84">
        <v>35</v>
      </c>
      <c r="AU1" s="84">
        <v>36</v>
      </c>
      <c r="AV1" s="84">
        <v>37</v>
      </c>
      <c r="AW1" s="84">
        <v>38</v>
      </c>
      <c r="AX1" s="84">
        <v>39</v>
      </c>
      <c r="AY1" s="84">
        <v>40</v>
      </c>
      <c r="AZ1" s="84">
        <v>41</v>
      </c>
      <c r="BA1" s="84">
        <v>42</v>
      </c>
      <c r="BB1" s="84">
        <v>43</v>
      </c>
      <c r="BC1" s="84">
        <v>44</v>
      </c>
      <c r="BD1" s="84">
        <v>45</v>
      </c>
      <c r="BE1" s="84">
        <v>46</v>
      </c>
      <c r="BF1" s="84">
        <v>47</v>
      </c>
      <c r="BG1" s="84">
        <v>48</v>
      </c>
      <c r="BH1" s="84">
        <v>49</v>
      </c>
      <c r="BI1" s="84">
        <v>50</v>
      </c>
      <c r="BJ1" s="84">
        <v>51</v>
      </c>
      <c r="BK1" s="84">
        <v>52</v>
      </c>
      <c r="BL1" s="84">
        <v>53</v>
      </c>
      <c r="BM1" s="84">
        <v>54</v>
      </c>
      <c r="BN1" s="84">
        <v>55</v>
      </c>
      <c r="BO1" s="84">
        <v>56</v>
      </c>
      <c r="BP1" s="84">
        <v>57</v>
      </c>
      <c r="BQ1" s="84">
        <v>58</v>
      </c>
      <c r="BR1" s="84">
        <v>59</v>
      </c>
      <c r="BS1" s="84">
        <v>60</v>
      </c>
      <c r="BT1" s="84">
        <v>61</v>
      </c>
      <c r="BU1" s="84">
        <v>62</v>
      </c>
      <c r="BV1" s="84">
        <v>63</v>
      </c>
      <c r="BW1" s="84">
        <v>64</v>
      </c>
      <c r="BX1" s="84">
        <v>65</v>
      </c>
      <c r="BY1" s="84">
        <v>66</v>
      </c>
      <c r="BZ1" s="84">
        <v>67</v>
      </c>
      <c r="CA1" s="84">
        <v>68</v>
      </c>
      <c r="CB1" s="84">
        <v>69</v>
      </c>
      <c r="CC1" s="84">
        <v>70</v>
      </c>
      <c r="CD1" s="84">
        <v>71</v>
      </c>
      <c r="CE1" s="84">
        <v>72</v>
      </c>
      <c r="CF1" s="84">
        <v>73</v>
      </c>
      <c r="CG1" s="84">
        <v>74</v>
      </c>
      <c r="CH1" s="84">
        <v>75</v>
      </c>
      <c r="CI1" s="84">
        <v>76</v>
      </c>
      <c r="CJ1" s="84">
        <v>77</v>
      </c>
      <c r="CK1" s="84">
        <v>78</v>
      </c>
      <c r="CL1" s="84">
        <v>79</v>
      </c>
      <c r="CM1" s="84">
        <v>80</v>
      </c>
      <c r="CN1" s="84">
        <v>81</v>
      </c>
      <c r="CO1" s="84">
        <v>82</v>
      </c>
      <c r="CP1" s="84">
        <v>83</v>
      </c>
      <c r="CQ1" s="84">
        <v>84</v>
      </c>
      <c r="CR1" s="84">
        <v>85</v>
      </c>
      <c r="CS1" s="84">
        <v>86</v>
      </c>
      <c r="CT1" s="84">
        <v>87</v>
      </c>
      <c r="CU1" s="84">
        <v>88</v>
      </c>
      <c r="CV1" s="84">
        <v>89</v>
      </c>
      <c r="CW1" s="84">
        <v>90</v>
      </c>
      <c r="CX1" s="84">
        <v>91</v>
      </c>
      <c r="CY1" s="84">
        <v>92</v>
      </c>
      <c r="CZ1" s="84">
        <v>93</v>
      </c>
      <c r="DA1" s="84">
        <v>94</v>
      </c>
      <c r="DB1" s="84">
        <v>95</v>
      </c>
      <c r="DC1" s="84">
        <v>96</v>
      </c>
      <c r="DD1" s="84">
        <v>97</v>
      </c>
      <c r="DE1" s="84">
        <v>98</v>
      </c>
      <c r="DF1" s="84">
        <v>99</v>
      </c>
      <c r="DG1" s="84">
        <v>100</v>
      </c>
      <c r="DH1" s="84">
        <v>101</v>
      </c>
      <c r="DI1" s="84">
        <v>102</v>
      </c>
      <c r="DJ1" s="84">
        <v>103</v>
      </c>
      <c r="DK1" s="84">
        <v>104</v>
      </c>
      <c r="DL1" s="84">
        <v>105</v>
      </c>
      <c r="DM1" s="84">
        <v>106</v>
      </c>
      <c r="DN1" s="84">
        <v>107</v>
      </c>
      <c r="DO1" s="84">
        <v>108</v>
      </c>
      <c r="DP1" s="84">
        <v>109</v>
      </c>
      <c r="DQ1" s="84">
        <v>110</v>
      </c>
      <c r="DR1" s="84">
        <v>111</v>
      </c>
      <c r="DS1" s="84">
        <v>112</v>
      </c>
      <c r="DT1" s="84">
        <v>113</v>
      </c>
      <c r="DU1" s="84">
        <v>114</v>
      </c>
      <c r="DV1" s="84">
        <v>115</v>
      </c>
      <c r="DW1" s="84">
        <v>116</v>
      </c>
      <c r="DX1" s="84">
        <v>117</v>
      </c>
      <c r="DY1" s="84">
        <v>118</v>
      </c>
      <c r="DZ1" s="84">
        <v>119</v>
      </c>
      <c r="EA1" s="84">
        <v>120</v>
      </c>
      <c r="EB1" s="84">
        <v>121</v>
      </c>
      <c r="EC1" s="84">
        <v>122</v>
      </c>
      <c r="ED1" s="84">
        <v>123</v>
      </c>
      <c r="EE1" s="84">
        <v>124</v>
      </c>
      <c r="EF1" s="84">
        <v>125</v>
      </c>
      <c r="EG1" s="84">
        <v>126</v>
      </c>
      <c r="EH1" s="84">
        <v>127</v>
      </c>
      <c r="EI1" s="84">
        <v>128</v>
      </c>
      <c r="EJ1" s="84">
        <v>129</v>
      </c>
      <c r="EK1" s="84">
        <v>130</v>
      </c>
      <c r="EL1" s="84">
        <v>131</v>
      </c>
      <c r="EM1" s="84">
        <v>132</v>
      </c>
      <c r="EN1" s="84">
        <v>133</v>
      </c>
      <c r="EO1" s="84">
        <v>134</v>
      </c>
      <c r="EP1" s="84">
        <v>135</v>
      </c>
      <c r="EQ1" s="84">
        <v>136</v>
      </c>
      <c r="ER1" s="84">
        <v>137</v>
      </c>
      <c r="ES1" s="84">
        <v>138</v>
      </c>
      <c r="ET1" s="84">
        <v>139</v>
      </c>
      <c r="EU1" s="84">
        <v>140</v>
      </c>
      <c r="EV1" s="84">
        <v>141</v>
      </c>
      <c r="EW1" s="84">
        <v>142</v>
      </c>
      <c r="EX1" s="84">
        <v>143</v>
      </c>
      <c r="EY1" s="84">
        <v>144</v>
      </c>
      <c r="EZ1" s="84">
        <v>145</v>
      </c>
      <c r="FA1" s="84">
        <v>146</v>
      </c>
      <c r="FB1" s="84">
        <v>147</v>
      </c>
      <c r="FC1" s="84">
        <v>148</v>
      </c>
      <c r="FD1" s="84">
        <v>149</v>
      </c>
      <c r="FE1" s="84">
        <v>150</v>
      </c>
      <c r="FF1" s="84">
        <v>151</v>
      </c>
      <c r="FG1" s="84">
        <v>152</v>
      </c>
      <c r="FH1" s="84">
        <v>153</v>
      </c>
      <c r="FI1" s="84">
        <v>154</v>
      </c>
      <c r="FJ1" s="84">
        <v>155</v>
      </c>
      <c r="FK1" s="84">
        <v>156</v>
      </c>
      <c r="FL1" s="84">
        <v>157</v>
      </c>
      <c r="FM1" s="84">
        <v>158</v>
      </c>
      <c r="FN1" s="84">
        <v>159</v>
      </c>
      <c r="FO1" s="84">
        <v>160</v>
      </c>
      <c r="FP1" s="84">
        <v>161</v>
      </c>
      <c r="FQ1" s="84">
        <v>162</v>
      </c>
      <c r="FR1" s="84">
        <v>163</v>
      </c>
      <c r="FS1" s="84">
        <v>164</v>
      </c>
      <c r="FT1" s="84">
        <v>165</v>
      </c>
      <c r="FU1" s="84">
        <v>166</v>
      </c>
      <c r="FV1" s="84">
        <v>167</v>
      </c>
      <c r="FW1" s="84">
        <v>168</v>
      </c>
      <c r="FX1" s="84">
        <v>169</v>
      </c>
      <c r="FY1" s="84">
        <v>170</v>
      </c>
      <c r="FZ1" s="84">
        <v>171</v>
      </c>
      <c r="GA1" s="84">
        <v>172</v>
      </c>
      <c r="GB1" s="84">
        <v>173</v>
      </c>
      <c r="GC1" s="84">
        <v>174</v>
      </c>
      <c r="GD1" s="84">
        <v>175</v>
      </c>
      <c r="GE1" s="84">
        <v>176</v>
      </c>
      <c r="GF1" s="84">
        <v>177</v>
      </c>
      <c r="GG1" s="84">
        <v>178</v>
      </c>
      <c r="GH1" s="84">
        <v>179</v>
      </c>
      <c r="GI1" s="84">
        <v>180</v>
      </c>
      <c r="GJ1" s="84">
        <v>181</v>
      </c>
      <c r="GK1" s="84">
        <v>182</v>
      </c>
      <c r="GL1" s="84">
        <v>183</v>
      </c>
      <c r="GM1" s="84">
        <v>184</v>
      </c>
      <c r="GN1" s="84">
        <v>185</v>
      </c>
      <c r="GO1" s="84">
        <v>186</v>
      </c>
      <c r="GP1" s="84">
        <v>187</v>
      </c>
      <c r="GQ1" s="84">
        <v>188</v>
      </c>
      <c r="GR1" s="84">
        <v>189</v>
      </c>
      <c r="GS1" s="84">
        <v>190</v>
      </c>
      <c r="GT1" s="84">
        <v>191</v>
      </c>
      <c r="GU1" s="84">
        <v>192</v>
      </c>
      <c r="GV1" s="84">
        <v>193</v>
      </c>
      <c r="GW1" s="84">
        <v>194</v>
      </c>
      <c r="GX1" s="84">
        <v>195</v>
      </c>
      <c r="GY1" s="84">
        <v>196</v>
      </c>
      <c r="GZ1" s="84">
        <v>197</v>
      </c>
      <c r="HA1" s="84">
        <v>198</v>
      </c>
      <c r="HB1" s="84">
        <v>199</v>
      </c>
      <c r="HC1" s="84">
        <v>200</v>
      </c>
      <c r="HD1" s="84">
        <v>201</v>
      </c>
      <c r="HE1" s="84">
        <v>202</v>
      </c>
      <c r="HF1" s="84">
        <v>203</v>
      </c>
      <c r="HG1" s="84">
        <v>204</v>
      </c>
      <c r="HH1" s="84">
        <v>205</v>
      </c>
      <c r="HI1" s="84">
        <v>206</v>
      </c>
      <c r="HJ1" s="84">
        <v>207</v>
      </c>
      <c r="HK1" s="84">
        <v>208</v>
      </c>
      <c r="HL1" s="84">
        <v>209</v>
      </c>
      <c r="HM1" s="84">
        <v>210</v>
      </c>
      <c r="HN1" s="84">
        <v>211</v>
      </c>
      <c r="HO1" s="84">
        <v>212</v>
      </c>
      <c r="HP1" s="84">
        <v>213</v>
      </c>
      <c r="HQ1" s="84">
        <v>214</v>
      </c>
      <c r="HR1" s="84">
        <v>215</v>
      </c>
      <c r="HS1" s="84">
        <v>216</v>
      </c>
      <c r="HT1" s="84">
        <v>217</v>
      </c>
      <c r="HU1" s="84">
        <v>218</v>
      </c>
      <c r="HV1" s="84">
        <v>219</v>
      </c>
      <c r="HW1" s="84">
        <v>220</v>
      </c>
      <c r="HX1" s="84">
        <v>221</v>
      </c>
      <c r="HY1" s="84">
        <v>222</v>
      </c>
      <c r="HZ1" s="84">
        <v>223</v>
      </c>
      <c r="IA1" s="84">
        <v>224</v>
      </c>
      <c r="IB1" s="84">
        <v>225</v>
      </c>
      <c r="IC1" s="84">
        <v>226</v>
      </c>
      <c r="ID1" s="84">
        <v>227</v>
      </c>
      <c r="IE1" s="84">
        <v>228</v>
      </c>
      <c r="IF1" s="84">
        <v>229</v>
      </c>
      <c r="IG1" s="84">
        <v>230</v>
      </c>
      <c r="IH1" s="84">
        <v>231</v>
      </c>
      <c r="II1" s="84">
        <v>232</v>
      </c>
      <c r="IJ1" s="84">
        <v>233</v>
      </c>
      <c r="IK1" s="84">
        <v>234</v>
      </c>
      <c r="IL1" s="84">
        <v>235</v>
      </c>
      <c r="IM1" s="84">
        <v>236</v>
      </c>
      <c r="IN1" s="84">
        <v>237</v>
      </c>
      <c r="IO1" s="84">
        <v>238</v>
      </c>
      <c r="IP1" s="84">
        <v>239</v>
      </c>
      <c r="IQ1" s="84">
        <v>240</v>
      </c>
      <c r="IR1" s="84">
        <v>241</v>
      </c>
      <c r="IS1" s="84">
        <v>242</v>
      </c>
      <c r="IT1" s="84">
        <v>243</v>
      </c>
      <c r="IU1" s="84">
        <v>244</v>
      </c>
      <c r="IV1" s="84">
        <v>245</v>
      </c>
      <c r="IW1" s="84">
        <v>246</v>
      </c>
      <c r="IX1" s="84">
        <v>247</v>
      </c>
      <c r="IY1" s="84">
        <v>248</v>
      </c>
      <c r="IZ1" s="84">
        <v>249</v>
      </c>
      <c r="JA1" s="84">
        <v>250</v>
      </c>
      <c r="JB1" s="84">
        <v>251</v>
      </c>
      <c r="JC1" s="84">
        <v>252</v>
      </c>
      <c r="JD1" s="84">
        <v>253</v>
      </c>
      <c r="JE1" s="84">
        <v>254</v>
      </c>
      <c r="JF1" s="84">
        <v>255</v>
      </c>
      <c r="JG1" s="84">
        <v>256</v>
      </c>
      <c r="JH1" s="84">
        <v>257</v>
      </c>
      <c r="JI1" s="84">
        <v>258</v>
      </c>
      <c r="JJ1" s="84">
        <v>259</v>
      </c>
      <c r="JK1" s="84">
        <v>260</v>
      </c>
      <c r="JL1" s="84">
        <v>261</v>
      </c>
      <c r="JM1" s="84">
        <v>262</v>
      </c>
      <c r="JN1" s="84">
        <v>263</v>
      </c>
      <c r="JO1" s="84">
        <v>264</v>
      </c>
      <c r="JP1" s="84">
        <v>265</v>
      </c>
      <c r="JQ1" s="84">
        <v>266</v>
      </c>
      <c r="JR1" s="84">
        <v>267</v>
      </c>
      <c r="JS1" s="84">
        <v>268</v>
      </c>
      <c r="JT1" s="84">
        <v>269</v>
      </c>
      <c r="JU1" s="84">
        <v>270</v>
      </c>
      <c r="JV1" s="84">
        <v>271</v>
      </c>
      <c r="JW1" s="84">
        <v>272</v>
      </c>
      <c r="JX1" s="84">
        <v>273</v>
      </c>
      <c r="JY1" s="84">
        <v>274</v>
      </c>
      <c r="JZ1" s="84">
        <v>275</v>
      </c>
      <c r="KA1" s="84">
        <v>276</v>
      </c>
      <c r="KB1" s="84">
        <v>277</v>
      </c>
      <c r="KC1" s="84">
        <v>278</v>
      </c>
      <c r="KD1" s="84">
        <v>279</v>
      </c>
      <c r="KE1" s="84">
        <v>280</v>
      </c>
      <c r="KF1" s="84">
        <v>281</v>
      </c>
      <c r="KG1" s="84">
        <v>282</v>
      </c>
      <c r="KH1" s="84">
        <v>283</v>
      </c>
      <c r="KI1" s="84">
        <v>284</v>
      </c>
      <c r="KJ1" s="84">
        <v>285</v>
      </c>
      <c r="KK1" s="84">
        <v>286</v>
      </c>
      <c r="KL1" s="84">
        <v>287</v>
      </c>
      <c r="KM1" s="84">
        <v>288</v>
      </c>
      <c r="KN1" s="84">
        <v>289</v>
      </c>
      <c r="KO1" s="84">
        <v>290</v>
      </c>
      <c r="KP1" s="84">
        <v>291</v>
      </c>
      <c r="KQ1" s="84">
        <v>292</v>
      </c>
      <c r="KR1" s="84">
        <v>293</v>
      </c>
      <c r="KS1" s="84">
        <v>294</v>
      </c>
      <c r="KT1" s="84">
        <v>295</v>
      </c>
      <c r="KU1" s="84">
        <v>296</v>
      </c>
      <c r="KV1" s="84">
        <v>297</v>
      </c>
      <c r="KW1" s="84">
        <v>298</v>
      </c>
      <c r="KX1" s="84">
        <v>299</v>
      </c>
      <c r="KY1" s="84">
        <v>300</v>
      </c>
      <c r="KZ1" s="84">
        <v>301</v>
      </c>
      <c r="LA1" s="84">
        <v>302</v>
      </c>
      <c r="LB1" s="84">
        <v>303</v>
      </c>
      <c r="LC1" s="84">
        <v>304</v>
      </c>
      <c r="LD1" s="84">
        <v>305</v>
      </c>
      <c r="LE1" s="84">
        <v>306</v>
      </c>
      <c r="LF1" s="84">
        <v>307</v>
      </c>
      <c r="LG1" s="84">
        <v>308</v>
      </c>
      <c r="LH1" s="84">
        <v>309</v>
      </c>
      <c r="LI1" s="84">
        <v>310</v>
      </c>
      <c r="LJ1" s="84">
        <v>311</v>
      </c>
      <c r="LK1" s="84">
        <v>312</v>
      </c>
      <c r="LL1" s="84">
        <v>313</v>
      </c>
      <c r="LM1" s="84">
        <v>314</v>
      </c>
      <c r="LN1" s="84">
        <v>315</v>
      </c>
      <c r="LO1" s="84">
        <v>316</v>
      </c>
      <c r="LP1" s="84">
        <v>317</v>
      </c>
      <c r="LQ1" s="84">
        <v>318</v>
      </c>
      <c r="LR1" s="84">
        <v>319</v>
      </c>
      <c r="LS1" s="84">
        <v>320</v>
      </c>
      <c r="LT1" s="84">
        <v>321</v>
      </c>
      <c r="LU1" s="84">
        <v>322</v>
      </c>
      <c r="LV1" s="84">
        <v>323</v>
      </c>
      <c r="LW1" s="84">
        <v>324</v>
      </c>
      <c r="LX1" s="84">
        <v>325</v>
      </c>
      <c r="LY1" s="84">
        <v>326</v>
      </c>
      <c r="LZ1" s="84">
        <v>327</v>
      </c>
      <c r="MA1" s="84">
        <v>328</v>
      </c>
      <c r="MB1" s="84">
        <v>329</v>
      </c>
      <c r="MC1" s="84">
        <v>330</v>
      </c>
      <c r="MD1" s="84">
        <v>331</v>
      </c>
      <c r="ME1" s="84">
        <v>332</v>
      </c>
      <c r="MF1" s="84">
        <v>333</v>
      </c>
      <c r="MG1" s="84">
        <v>334</v>
      </c>
      <c r="MH1" s="84">
        <v>335</v>
      </c>
      <c r="MI1" s="84">
        <v>336</v>
      </c>
      <c r="MJ1" s="84">
        <v>337</v>
      </c>
      <c r="MK1" s="84">
        <v>338</v>
      </c>
      <c r="ML1" s="84">
        <v>339</v>
      </c>
      <c r="MM1" s="84">
        <v>340</v>
      </c>
      <c r="MN1" s="84">
        <v>341</v>
      </c>
      <c r="MO1" s="84">
        <v>342</v>
      </c>
      <c r="MP1" s="84">
        <v>343</v>
      </c>
      <c r="MQ1" s="84">
        <v>344</v>
      </c>
      <c r="MR1" s="84">
        <v>345</v>
      </c>
      <c r="MS1" s="84">
        <v>346</v>
      </c>
      <c r="MT1" s="84">
        <v>347</v>
      </c>
      <c r="MU1" s="84">
        <v>348</v>
      </c>
      <c r="MV1" s="84">
        <v>349</v>
      </c>
      <c r="MW1" s="84">
        <v>350</v>
      </c>
      <c r="MX1" s="84">
        <v>351</v>
      </c>
      <c r="MY1" s="84">
        <v>352</v>
      </c>
      <c r="MZ1" s="84">
        <v>353</v>
      </c>
      <c r="NA1" s="84">
        <v>354</v>
      </c>
      <c r="NB1" s="84">
        <v>355</v>
      </c>
      <c r="NC1" s="84">
        <v>356</v>
      </c>
      <c r="ND1" s="84">
        <v>357</v>
      </c>
      <c r="NE1" s="84">
        <v>358</v>
      </c>
      <c r="NF1" s="84">
        <v>359</v>
      </c>
      <c r="NG1" s="84">
        <v>360</v>
      </c>
      <c r="NH1" s="84">
        <v>361</v>
      </c>
      <c r="NI1" s="84">
        <v>362</v>
      </c>
      <c r="NJ1" s="84">
        <v>363</v>
      </c>
      <c r="NK1" s="84">
        <v>364</v>
      </c>
      <c r="NL1" s="84">
        <v>365</v>
      </c>
      <c r="NM1" s="84">
        <v>366</v>
      </c>
      <c r="NN1" s="84">
        <v>367</v>
      </c>
      <c r="NO1" s="84">
        <v>368</v>
      </c>
      <c r="NP1" s="84">
        <v>369</v>
      </c>
      <c r="NQ1" s="84">
        <v>370</v>
      </c>
      <c r="NR1" s="84">
        <v>371</v>
      </c>
      <c r="NS1" s="84">
        <v>372</v>
      </c>
      <c r="NT1" s="84">
        <v>373</v>
      </c>
      <c r="NU1" s="84">
        <v>374</v>
      </c>
      <c r="NV1" s="84">
        <v>375</v>
      </c>
      <c r="NW1" s="84">
        <v>376</v>
      </c>
      <c r="NX1" s="84">
        <v>377</v>
      </c>
      <c r="NY1" s="84">
        <v>378</v>
      </c>
      <c r="NZ1" s="84">
        <v>379</v>
      </c>
      <c r="OA1" s="84">
        <v>380</v>
      </c>
      <c r="OB1" s="84">
        <v>381</v>
      </c>
      <c r="OC1" s="84">
        <v>382</v>
      </c>
      <c r="OD1" s="84">
        <v>383</v>
      </c>
      <c r="OE1" s="84">
        <v>384</v>
      </c>
      <c r="OF1" s="84">
        <v>385</v>
      </c>
      <c r="OG1" s="84">
        <v>386</v>
      </c>
      <c r="OH1" s="84">
        <v>387</v>
      </c>
      <c r="OI1" s="84">
        <v>388</v>
      </c>
      <c r="OJ1" s="84">
        <v>389</v>
      </c>
      <c r="OK1" s="84">
        <v>390</v>
      </c>
      <c r="OL1" s="84">
        <v>391</v>
      </c>
      <c r="OM1" s="84">
        <v>392</v>
      </c>
      <c r="ON1" s="84">
        <v>393</v>
      </c>
      <c r="OO1" s="84">
        <v>394</v>
      </c>
      <c r="OP1" s="84">
        <v>395</v>
      </c>
      <c r="OQ1" s="84">
        <v>396</v>
      </c>
      <c r="OR1" s="84">
        <v>397</v>
      </c>
      <c r="OS1" s="84">
        <v>398</v>
      </c>
      <c r="OT1" s="84">
        <v>399</v>
      </c>
      <c r="OU1" s="84">
        <v>400</v>
      </c>
      <c r="OV1" s="84">
        <v>401</v>
      </c>
      <c r="OW1" s="84">
        <v>402</v>
      </c>
      <c r="OX1" s="84">
        <v>403</v>
      </c>
      <c r="OY1" s="84">
        <v>404</v>
      </c>
      <c r="OZ1" s="84">
        <v>405</v>
      </c>
      <c r="PA1" s="84">
        <v>406</v>
      </c>
      <c r="PB1" s="84">
        <v>407</v>
      </c>
      <c r="PC1" s="84">
        <v>408</v>
      </c>
      <c r="PD1" s="84">
        <v>409</v>
      </c>
      <c r="PE1" s="84">
        <v>410</v>
      </c>
      <c r="PF1" s="84">
        <v>411</v>
      </c>
      <c r="PG1" s="84">
        <v>412</v>
      </c>
      <c r="PH1" s="84">
        <v>413</v>
      </c>
      <c r="PI1" s="84">
        <v>414</v>
      </c>
      <c r="PJ1" s="84">
        <v>415</v>
      </c>
      <c r="PK1" s="84">
        <v>416</v>
      </c>
      <c r="PL1" s="84">
        <v>417</v>
      </c>
      <c r="PM1" s="84">
        <v>418</v>
      </c>
      <c r="PN1" s="84">
        <v>419</v>
      </c>
      <c r="PO1" s="84">
        <v>420</v>
      </c>
      <c r="PP1" s="84">
        <v>421</v>
      </c>
      <c r="PQ1" s="84">
        <v>422</v>
      </c>
      <c r="PR1" s="84">
        <v>423</v>
      </c>
      <c r="PS1" s="84">
        <v>424</v>
      </c>
      <c r="PT1" s="84">
        <v>425</v>
      </c>
      <c r="PU1" s="84">
        <v>426</v>
      </c>
      <c r="PV1" s="84">
        <v>427</v>
      </c>
      <c r="PW1" s="84">
        <v>428</v>
      </c>
      <c r="PX1" s="84">
        <v>429</v>
      </c>
      <c r="PY1" s="84">
        <v>430</v>
      </c>
      <c r="PZ1" s="84">
        <v>431</v>
      </c>
      <c r="QA1" s="84">
        <v>432</v>
      </c>
      <c r="QB1" s="84">
        <v>433</v>
      </c>
      <c r="QC1" s="84">
        <v>434</v>
      </c>
      <c r="QD1" s="84">
        <v>435</v>
      </c>
      <c r="QE1" s="84">
        <v>436</v>
      </c>
      <c r="QF1" s="84">
        <v>437</v>
      </c>
      <c r="QG1" s="84">
        <v>438</v>
      </c>
      <c r="QH1" s="84">
        <v>439</v>
      </c>
      <c r="QI1" s="84">
        <v>440</v>
      </c>
      <c r="QJ1" s="84">
        <v>441</v>
      </c>
      <c r="QK1" s="84">
        <v>442</v>
      </c>
      <c r="QL1" s="84">
        <v>443</v>
      </c>
      <c r="QM1" s="84">
        <v>444</v>
      </c>
      <c r="QN1" s="84">
        <v>445</v>
      </c>
      <c r="QO1" s="84">
        <v>446</v>
      </c>
      <c r="QP1" s="84">
        <v>447</v>
      </c>
      <c r="QQ1" s="84">
        <v>448</v>
      </c>
      <c r="QR1" s="84">
        <v>449</v>
      </c>
      <c r="QS1" s="84">
        <v>450</v>
      </c>
      <c r="QT1" s="84">
        <v>451</v>
      </c>
      <c r="QU1" s="84">
        <v>452</v>
      </c>
      <c r="QV1" s="84">
        <v>453</v>
      </c>
      <c r="QW1" s="84">
        <v>454</v>
      </c>
      <c r="QX1" s="84">
        <v>455</v>
      </c>
      <c r="QY1" s="84">
        <v>456</v>
      </c>
      <c r="QZ1" s="84">
        <v>457</v>
      </c>
      <c r="RA1" s="84">
        <v>458</v>
      </c>
      <c r="RB1" s="84">
        <v>459</v>
      </c>
      <c r="RC1" s="84">
        <v>460</v>
      </c>
      <c r="RD1" s="84">
        <v>461</v>
      </c>
      <c r="RE1" s="84">
        <v>462</v>
      </c>
      <c r="RF1" s="84">
        <v>463</v>
      </c>
      <c r="RG1" s="84">
        <v>464</v>
      </c>
      <c r="RH1" s="84">
        <v>465</v>
      </c>
      <c r="RI1" s="84">
        <v>466</v>
      </c>
      <c r="RJ1" s="84">
        <v>467</v>
      </c>
      <c r="RK1" s="84">
        <v>468</v>
      </c>
      <c r="RL1" s="84">
        <v>469</v>
      </c>
      <c r="RM1" s="84">
        <v>470</v>
      </c>
      <c r="RN1" s="84">
        <v>471</v>
      </c>
      <c r="RO1" s="84">
        <v>472</v>
      </c>
      <c r="RP1" s="84">
        <v>473</v>
      </c>
      <c r="RQ1" s="84">
        <v>474</v>
      </c>
      <c r="RR1" s="84">
        <v>475</v>
      </c>
      <c r="RS1" s="84">
        <v>476</v>
      </c>
      <c r="RT1" s="84">
        <v>477</v>
      </c>
      <c r="RU1" s="84">
        <v>478</v>
      </c>
      <c r="RV1" s="84">
        <v>479</v>
      </c>
      <c r="RW1" s="84">
        <v>480</v>
      </c>
      <c r="RX1" s="84">
        <v>481</v>
      </c>
      <c r="RY1" s="84">
        <v>482</v>
      </c>
      <c r="RZ1" s="84">
        <v>483</v>
      </c>
      <c r="SA1" s="84">
        <v>484</v>
      </c>
      <c r="SB1" s="84">
        <v>485</v>
      </c>
      <c r="SC1" s="84">
        <v>486</v>
      </c>
      <c r="SD1" s="84">
        <v>487</v>
      </c>
      <c r="SE1" s="84">
        <v>488</v>
      </c>
      <c r="SF1" s="84">
        <v>489</v>
      </c>
      <c r="SG1" s="84">
        <v>490</v>
      </c>
      <c r="SH1" s="84">
        <v>491</v>
      </c>
      <c r="SI1" s="84">
        <v>492</v>
      </c>
      <c r="SJ1" s="84">
        <v>493</v>
      </c>
      <c r="SK1" s="84">
        <v>494</v>
      </c>
      <c r="SL1" s="84">
        <v>495</v>
      </c>
      <c r="SM1" s="84">
        <v>496</v>
      </c>
      <c r="SN1" s="84">
        <v>497</v>
      </c>
      <c r="SO1" s="84">
        <v>498</v>
      </c>
      <c r="SP1" s="84">
        <v>499</v>
      </c>
      <c r="SQ1" s="84">
        <v>500</v>
      </c>
      <c r="SR1" s="84">
        <v>501</v>
      </c>
      <c r="SS1" s="84">
        <v>502</v>
      </c>
      <c r="ST1" s="84">
        <v>503</v>
      </c>
      <c r="SU1" s="84">
        <v>504</v>
      </c>
      <c r="SV1" s="84">
        <v>505</v>
      </c>
      <c r="SW1" s="84">
        <v>506</v>
      </c>
      <c r="SX1" s="84">
        <v>507</v>
      </c>
      <c r="SY1" s="84">
        <v>508</v>
      </c>
      <c r="SZ1" s="84">
        <v>509</v>
      </c>
      <c r="TA1" s="84">
        <v>510</v>
      </c>
      <c r="TB1" s="84">
        <v>511</v>
      </c>
      <c r="TC1" s="84">
        <v>512</v>
      </c>
      <c r="TD1" s="84">
        <v>513</v>
      </c>
      <c r="TE1" s="84">
        <v>514</v>
      </c>
      <c r="TF1" s="84">
        <v>515</v>
      </c>
      <c r="TG1" s="84">
        <v>516</v>
      </c>
      <c r="TH1" s="84">
        <v>517</v>
      </c>
      <c r="TI1" s="84">
        <v>518</v>
      </c>
      <c r="TJ1" s="84">
        <v>519</v>
      </c>
      <c r="TK1" s="84">
        <v>520</v>
      </c>
      <c r="TL1" s="84">
        <v>521</v>
      </c>
      <c r="TM1" s="84">
        <v>522</v>
      </c>
      <c r="TN1" s="84">
        <v>523</v>
      </c>
      <c r="TO1" s="84">
        <v>524</v>
      </c>
      <c r="TP1" s="84">
        <v>525</v>
      </c>
      <c r="TQ1" s="84">
        <v>526</v>
      </c>
      <c r="TR1" s="84">
        <v>527</v>
      </c>
      <c r="TS1" s="84">
        <v>528</v>
      </c>
      <c r="TT1" s="84">
        <v>529</v>
      </c>
      <c r="TU1" s="84">
        <v>530</v>
      </c>
      <c r="TV1" s="84">
        <v>531</v>
      </c>
      <c r="TW1" s="84">
        <v>532</v>
      </c>
      <c r="TX1" s="84">
        <v>533</v>
      </c>
      <c r="TY1" s="84">
        <v>534</v>
      </c>
      <c r="TZ1" s="84">
        <v>535</v>
      </c>
      <c r="UA1" s="84">
        <v>536</v>
      </c>
      <c r="UB1" s="84">
        <v>537</v>
      </c>
      <c r="UC1" s="84">
        <v>538</v>
      </c>
      <c r="UD1" s="84">
        <v>539</v>
      </c>
      <c r="UE1" s="84">
        <v>540</v>
      </c>
      <c r="UF1" s="84">
        <v>541</v>
      </c>
      <c r="UG1" s="84">
        <v>542</v>
      </c>
      <c r="UH1" s="84">
        <v>543</v>
      </c>
      <c r="UI1" s="84">
        <v>544</v>
      </c>
      <c r="UJ1" s="84">
        <v>545</v>
      </c>
      <c r="UK1" s="84">
        <v>546</v>
      </c>
      <c r="UL1" s="84">
        <v>547</v>
      </c>
      <c r="UM1" s="84">
        <v>548</v>
      </c>
      <c r="UN1" s="84">
        <v>549</v>
      </c>
      <c r="UO1" s="84">
        <v>550</v>
      </c>
      <c r="UP1" s="84">
        <v>551</v>
      </c>
      <c r="UQ1" s="84">
        <v>552</v>
      </c>
      <c r="UR1" s="84">
        <v>553</v>
      </c>
      <c r="US1" s="84">
        <v>554</v>
      </c>
      <c r="UT1" s="84">
        <v>555</v>
      </c>
      <c r="UU1" s="84">
        <v>556</v>
      </c>
      <c r="UV1" s="84">
        <v>557</v>
      </c>
      <c r="UW1" s="84">
        <v>558</v>
      </c>
      <c r="UX1" s="84">
        <v>559</v>
      </c>
      <c r="UY1" s="84">
        <v>560</v>
      </c>
      <c r="UZ1" s="84">
        <v>561</v>
      </c>
      <c r="VA1" s="84">
        <v>562</v>
      </c>
      <c r="VB1" s="84">
        <v>563</v>
      </c>
      <c r="VC1" s="84">
        <v>564</v>
      </c>
      <c r="VD1" s="84">
        <v>565</v>
      </c>
      <c r="VE1" s="84">
        <v>566</v>
      </c>
      <c r="VF1" s="84">
        <v>567</v>
      </c>
      <c r="VG1" s="84">
        <v>568</v>
      </c>
      <c r="VH1" s="84">
        <v>569</v>
      </c>
      <c r="VI1" s="84">
        <v>570</v>
      </c>
      <c r="VJ1" s="84">
        <v>571</v>
      </c>
      <c r="VK1" s="84">
        <v>572</v>
      </c>
      <c r="VL1" s="84">
        <v>573</v>
      </c>
      <c r="VM1" s="84">
        <v>574</v>
      </c>
      <c r="VN1" s="84">
        <v>575</v>
      </c>
      <c r="VO1" s="84">
        <v>576</v>
      </c>
      <c r="VP1" s="84">
        <v>577</v>
      </c>
      <c r="VQ1" s="84">
        <v>578</v>
      </c>
      <c r="VR1" s="84">
        <v>579</v>
      </c>
      <c r="VS1" s="84">
        <v>580</v>
      </c>
      <c r="VT1" s="84">
        <v>581</v>
      </c>
      <c r="VU1" s="84">
        <v>582</v>
      </c>
      <c r="VV1" s="84">
        <v>583</v>
      </c>
      <c r="VW1" s="84">
        <v>584</v>
      </c>
      <c r="VX1" s="84">
        <v>585</v>
      </c>
      <c r="VY1" s="84">
        <v>586</v>
      </c>
      <c r="VZ1" s="84">
        <v>587</v>
      </c>
      <c r="WA1" s="84">
        <v>588</v>
      </c>
      <c r="WB1" s="84">
        <v>589</v>
      </c>
      <c r="WC1" s="84">
        <v>590</v>
      </c>
      <c r="WD1" s="84">
        <v>591</v>
      </c>
      <c r="WE1" s="84">
        <v>592</v>
      </c>
      <c r="WF1" s="84">
        <v>593</v>
      </c>
      <c r="WG1" s="84">
        <v>594</v>
      </c>
      <c r="WH1" s="84">
        <v>595</v>
      </c>
      <c r="WI1" s="84">
        <v>596</v>
      </c>
      <c r="WJ1" s="84">
        <v>597</v>
      </c>
      <c r="WK1" s="84">
        <v>598</v>
      </c>
      <c r="WL1" s="84">
        <v>599</v>
      </c>
      <c r="WM1" s="84">
        <v>600</v>
      </c>
      <c r="WN1" s="84">
        <v>601</v>
      </c>
      <c r="WO1" s="84">
        <v>602</v>
      </c>
      <c r="WP1" s="84">
        <v>603</v>
      </c>
      <c r="WQ1" s="84">
        <v>604</v>
      </c>
      <c r="WR1" s="84">
        <v>605</v>
      </c>
      <c r="WS1" s="84">
        <v>606</v>
      </c>
      <c r="WT1" s="84">
        <v>607</v>
      </c>
      <c r="WU1" s="84">
        <v>608</v>
      </c>
      <c r="WV1" s="84">
        <v>609</v>
      </c>
      <c r="WW1" s="84">
        <v>610</v>
      </c>
      <c r="WX1" s="84">
        <v>611</v>
      </c>
      <c r="WY1" s="84">
        <v>612</v>
      </c>
      <c r="WZ1" s="84">
        <v>613</v>
      </c>
      <c r="XA1" s="84">
        <v>614</v>
      </c>
      <c r="XB1" s="84">
        <v>615</v>
      </c>
      <c r="XC1" s="84">
        <v>616</v>
      </c>
      <c r="XD1" s="84">
        <v>617</v>
      </c>
      <c r="XE1" s="84">
        <v>618</v>
      </c>
      <c r="XF1" s="84">
        <v>619</v>
      </c>
      <c r="XG1" s="84">
        <v>620</v>
      </c>
      <c r="XH1" s="84">
        <v>621</v>
      </c>
      <c r="XI1" s="84">
        <v>622</v>
      </c>
      <c r="XJ1" s="84">
        <v>623</v>
      </c>
      <c r="XK1" s="84">
        <v>624</v>
      </c>
      <c r="XL1" s="84">
        <v>625</v>
      </c>
      <c r="XM1" s="84">
        <v>626</v>
      </c>
      <c r="XN1" s="84">
        <v>627</v>
      </c>
      <c r="XO1" s="84">
        <v>628</v>
      </c>
      <c r="XP1" s="84">
        <v>629</v>
      </c>
      <c r="XQ1" s="84">
        <v>630</v>
      </c>
      <c r="XR1" s="84">
        <v>631</v>
      </c>
      <c r="XS1" s="84">
        <v>632</v>
      </c>
      <c r="XT1" s="84">
        <v>633</v>
      </c>
      <c r="XU1" s="84">
        <v>634</v>
      </c>
      <c r="XV1" s="84">
        <v>635</v>
      </c>
      <c r="XW1" s="84">
        <v>636</v>
      </c>
      <c r="XX1" s="84">
        <v>637</v>
      </c>
      <c r="XY1" s="84">
        <v>638</v>
      </c>
      <c r="XZ1" s="84">
        <v>639</v>
      </c>
      <c r="YA1" s="84">
        <v>640</v>
      </c>
      <c r="YB1" s="84">
        <v>641</v>
      </c>
      <c r="YC1" s="84">
        <v>642</v>
      </c>
      <c r="YD1" s="84">
        <v>643</v>
      </c>
      <c r="YE1" s="84">
        <v>644</v>
      </c>
      <c r="YF1" s="84">
        <v>645</v>
      </c>
      <c r="YG1" s="84">
        <v>646</v>
      </c>
      <c r="YH1" s="84">
        <v>647</v>
      </c>
      <c r="YI1" s="84">
        <v>648</v>
      </c>
      <c r="YJ1" s="84">
        <v>649</v>
      </c>
      <c r="YK1" s="84">
        <v>650</v>
      </c>
      <c r="YL1" s="84">
        <v>651</v>
      </c>
      <c r="YM1" s="84">
        <v>652</v>
      </c>
      <c r="YN1" s="84">
        <v>653</v>
      </c>
      <c r="YO1" s="84">
        <v>654</v>
      </c>
      <c r="YP1" s="84">
        <v>655</v>
      </c>
      <c r="YQ1" s="84">
        <v>656</v>
      </c>
      <c r="YR1" s="84">
        <v>657</v>
      </c>
      <c r="YS1" s="84">
        <v>658</v>
      </c>
      <c r="YT1" s="84">
        <v>659</v>
      </c>
      <c r="YU1" s="84">
        <v>660</v>
      </c>
      <c r="YV1" s="84">
        <v>661</v>
      </c>
      <c r="YW1" s="84">
        <v>662</v>
      </c>
      <c r="YX1" s="84">
        <v>663</v>
      </c>
      <c r="YY1" s="84">
        <v>664</v>
      </c>
      <c r="YZ1" s="84">
        <v>665</v>
      </c>
      <c r="ZA1" s="84">
        <v>666</v>
      </c>
      <c r="ZB1" s="84">
        <v>667</v>
      </c>
      <c r="ZC1" s="84">
        <v>668</v>
      </c>
      <c r="ZD1" s="84">
        <v>669</v>
      </c>
      <c r="ZE1" s="84">
        <v>670</v>
      </c>
      <c r="ZF1" s="84">
        <v>671</v>
      </c>
      <c r="ZG1" s="84">
        <v>672</v>
      </c>
      <c r="ZH1" s="84">
        <v>673</v>
      </c>
      <c r="ZI1" s="84">
        <v>674</v>
      </c>
      <c r="ZJ1" s="84">
        <v>675</v>
      </c>
      <c r="ZK1" s="84">
        <v>676</v>
      </c>
      <c r="ZL1" s="84">
        <v>677</v>
      </c>
      <c r="ZM1" s="84">
        <v>678</v>
      </c>
      <c r="ZN1" s="84">
        <v>679</v>
      </c>
      <c r="ZO1" s="84">
        <v>680</v>
      </c>
      <c r="ZP1" s="84">
        <v>681</v>
      </c>
      <c r="ZQ1" s="84">
        <v>682</v>
      </c>
      <c r="ZR1" s="84">
        <v>683</v>
      </c>
      <c r="ZS1" s="84">
        <v>684</v>
      </c>
      <c r="ZT1" s="84">
        <v>685</v>
      </c>
      <c r="ZU1" s="84">
        <v>686</v>
      </c>
      <c r="ZV1" s="84">
        <v>687</v>
      </c>
      <c r="ZW1" s="84">
        <v>688</v>
      </c>
      <c r="ZX1" s="84">
        <v>689</v>
      </c>
      <c r="ZY1" s="84">
        <v>690</v>
      </c>
      <c r="ZZ1" s="84">
        <v>691</v>
      </c>
      <c r="AAA1" s="84">
        <v>692</v>
      </c>
      <c r="AAB1" s="84">
        <v>693</v>
      </c>
      <c r="AAC1" s="84">
        <v>694</v>
      </c>
      <c r="AAD1" s="84">
        <v>695</v>
      </c>
      <c r="AAE1" s="84">
        <v>696</v>
      </c>
      <c r="AAF1" s="84">
        <v>697</v>
      </c>
      <c r="AAG1" s="84">
        <v>698</v>
      </c>
      <c r="AAH1" s="84">
        <v>699</v>
      </c>
      <c r="AAI1" s="84">
        <v>700</v>
      </c>
      <c r="AAJ1" s="84">
        <v>701</v>
      </c>
      <c r="AAK1" s="84">
        <v>702</v>
      </c>
      <c r="AAL1" s="84">
        <v>703</v>
      </c>
      <c r="AAM1" s="84">
        <v>704</v>
      </c>
      <c r="AAN1" s="84">
        <v>705</v>
      </c>
      <c r="AAO1" s="84">
        <v>706</v>
      </c>
      <c r="AAP1" s="84">
        <v>707</v>
      </c>
      <c r="AAQ1" s="84">
        <v>708</v>
      </c>
      <c r="AAR1" s="84">
        <v>709</v>
      </c>
      <c r="AAS1" s="84">
        <v>710</v>
      </c>
      <c r="AAT1" s="84">
        <v>711</v>
      </c>
      <c r="AAU1" s="84">
        <v>712</v>
      </c>
      <c r="AAV1" s="84">
        <v>713</v>
      </c>
      <c r="AAW1" s="84">
        <v>714</v>
      </c>
      <c r="AAX1" s="84">
        <v>715</v>
      </c>
      <c r="AAY1" s="84">
        <v>716</v>
      </c>
      <c r="AAZ1" s="84">
        <v>717</v>
      </c>
      <c r="ABA1" s="84">
        <v>718</v>
      </c>
      <c r="ABB1" s="84">
        <v>719</v>
      </c>
      <c r="ABC1" s="84">
        <v>720</v>
      </c>
      <c r="ABD1" s="84">
        <v>721</v>
      </c>
      <c r="ABE1" s="84">
        <v>722</v>
      </c>
      <c r="ABF1" s="84">
        <v>723</v>
      </c>
      <c r="ABG1" s="84">
        <v>724</v>
      </c>
      <c r="ABH1" s="84">
        <v>725</v>
      </c>
      <c r="ABI1" s="84">
        <v>726</v>
      </c>
      <c r="ABJ1" s="84">
        <v>727</v>
      </c>
      <c r="ABK1" s="84">
        <v>728</v>
      </c>
      <c r="ABL1" s="84">
        <v>729</v>
      </c>
      <c r="ABM1" s="84">
        <v>730</v>
      </c>
      <c r="ABN1" s="84">
        <v>731</v>
      </c>
      <c r="ABO1" s="84">
        <v>732</v>
      </c>
      <c r="ABP1" s="84">
        <v>733</v>
      </c>
      <c r="ABQ1" s="84">
        <v>734</v>
      </c>
      <c r="ABR1" s="84">
        <v>735</v>
      </c>
      <c r="ABS1" s="84">
        <v>736</v>
      </c>
      <c r="ABT1" s="84">
        <v>737</v>
      </c>
      <c r="ABU1" s="84">
        <v>738</v>
      </c>
      <c r="ABV1" s="84">
        <v>739</v>
      </c>
      <c r="ABW1" s="84">
        <v>740</v>
      </c>
      <c r="ABX1" s="84">
        <v>741</v>
      </c>
      <c r="ABY1" s="84">
        <v>742</v>
      </c>
      <c r="ABZ1" s="84">
        <v>743</v>
      </c>
      <c r="ACA1" s="84">
        <v>744</v>
      </c>
      <c r="ACB1" s="84">
        <v>745</v>
      </c>
      <c r="ACC1" s="84">
        <v>746</v>
      </c>
      <c r="ACD1" s="84">
        <v>747</v>
      </c>
      <c r="ACE1" s="84">
        <v>748</v>
      </c>
      <c r="ACF1" s="84">
        <v>749</v>
      </c>
      <c r="ACG1" s="84">
        <v>750</v>
      </c>
      <c r="ACH1" s="84">
        <v>751</v>
      </c>
      <c r="ACI1" s="84">
        <v>752</v>
      </c>
      <c r="ACJ1" s="84">
        <v>753</v>
      </c>
      <c r="ACK1" s="84">
        <v>754</v>
      </c>
      <c r="ACL1" s="84">
        <v>755</v>
      </c>
      <c r="ACM1" s="84">
        <v>756</v>
      </c>
      <c r="ACN1" s="84">
        <v>757</v>
      </c>
      <c r="ACO1" s="84">
        <v>758</v>
      </c>
      <c r="ACP1" s="84">
        <v>759</v>
      </c>
      <c r="ACQ1" s="84">
        <v>760</v>
      </c>
      <c r="ACR1" s="84">
        <v>761</v>
      </c>
      <c r="ACS1" s="84">
        <v>762</v>
      </c>
      <c r="ACT1" s="84">
        <v>763</v>
      </c>
      <c r="ACU1" s="84">
        <v>764</v>
      </c>
      <c r="ACV1" s="84">
        <v>765</v>
      </c>
      <c r="ACW1" s="84">
        <v>766</v>
      </c>
      <c r="ACX1" s="84">
        <v>767</v>
      </c>
      <c r="ACY1" s="84">
        <v>768</v>
      </c>
      <c r="ACZ1" s="84">
        <v>769</v>
      </c>
      <c r="ADA1" s="84">
        <v>770</v>
      </c>
      <c r="ADB1" s="84">
        <v>771</v>
      </c>
      <c r="ADC1" s="84">
        <v>772</v>
      </c>
      <c r="ADD1" s="84">
        <v>773</v>
      </c>
      <c r="ADE1" s="84">
        <v>774</v>
      </c>
      <c r="ADF1" s="84">
        <v>775</v>
      </c>
      <c r="ADG1" s="84">
        <v>776</v>
      </c>
      <c r="ADH1" s="84">
        <v>777</v>
      </c>
      <c r="ADI1" s="84">
        <v>778</v>
      </c>
      <c r="ADJ1" s="84">
        <v>779</v>
      </c>
      <c r="ADK1" s="84">
        <v>780</v>
      </c>
      <c r="ADL1" s="84">
        <v>781</v>
      </c>
      <c r="ADM1" s="84">
        <v>782</v>
      </c>
      <c r="ADN1" s="84">
        <v>783</v>
      </c>
      <c r="ADO1" s="84">
        <v>784</v>
      </c>
      <c r="ADP1" s="84">
        <v>785</v>
      </c>
      <c r="ADQ1" s="84">
        <v>786</v>
      </c>
      <c r="ADR1" s="84">
        <v>787</v>
      </c>
      <c r="ADS1" s="84">
        <v>788</v>
      </c>
      <c r="ADT1" s="84">
        <v>789</v>
      </c>
      <c r="ADU1" s="84">
        <v>790</v>
      </c>
      <c r="ADV1" s="84">
        <v>791</v>
      </c>
      <c r="ADW1" s="84">
        <v>792</v>
      </c>
      <c r="ADX1" s="84">
        <v>793</v>
      </c>
      <c r="ADY1" s="84">
        <v>794</v>
      </c>
      <c r="ADZ1" s="84">
        <v>795</v>
      </c>
      <c r="AEA1" s="84">
        <v>796</v>
      </c>
      <c r="AEB1" s="84">
        <v>797</v>
      </c>
      <c r="AEC1" s="84">
        <v>798</v>
      </c>
      <c r="AED1" s="84">
        <v>799</v>
      </c>
      <c r="AEE1" s="84">
        <v>800</v>
      </c>
    </row>
    <row r="2" spans="1:811">
      <c r="A2" t="s">
        <v>39</v>
      </c>
      <c r="B2" t="s">
        <v>40</v>
      </c>
      <c r="C2" t="s">
        <v>41</v>
      </c>
      <c r="D2" t="s">
        <v>42</v>
      </c>
      <c r="E2" t="s">
        <v>43</v>
      </c>
      <c r="F2" t="s">
        <v>44</v>
      </c>
      <c r="G2" t="s">
        <v>45</v>
      </c>
      <c r="H2" t="s">
        <v>46</v>
      </c>
      <c r="I2" t="s">
        <v>47</v>
      </c>
      <c r="J2" t="s">
        <v>48</v>
      </c>
      <c r="K2" t="s">
        <v>49</v>
      </c>
      <c r="L2" s="82">
        <v>43852</v>
      </c>
      <c r="M2" s="82">
        <v>43853</v>
      </c>
      <c r="N2" s="82">
        <v>43854</v>
      </c>
      <c r="O2" s="82">
        <v>43855</v>
      </c>
      <c r="P2" s="82">
        <v>43856</v>
      </c>
      <c r="Q2" s="82">
        <v>43857</v>
      </c>
      <c r="R2" s="82">
        <v>43858</v>
      </c>
      <c r="S2" s="82">
        <v>43859</v>
      </c>
      <c r="T2" s="82">
        <v>43860</v>
      </c>
      <c r="U2" s="82">
        <v>43861</v>
      </c>
      <c r="V2" s="82">
        <v>43862</v>
      </c>
      <c r="W2" s="82">
        <v>43863</v>
      </c>
      <c r="X2" s="82">
        <v>43864</v>
      </c>
      <c r="Y2" s="82">
        <v>43865</v>
      </c>
      <c r="Z2" s="82">
        <v>43866</v>
      </c>
      <c r="AA2" s="82">
        <v>43867</v>
      </c>
      <c r="AB2" s="82">
        <v>43868</v>
      </c>
      <c r="AC2" s="82">
        <v>43869</v>
      </c>
      <c r="AD2" s="82">
        <v>43870</v>
      </c>
      <c r="AE2" s="82">
        <v>43871</v>
      </c>
      <c r="AF2" s="82">
        <v>43872</v>
      </c>
      <c r="AG2" s="82">
        <v>43873</v>
      </c>
      <c r="AH2" s="82">
        <v>43874</v>
      </c>
      <c r="AI2" s="82">
        <v>43875</v>
      </c>
      <c r="AJ2" s="82">
        <v>43876</v>
      </c>
      <c r="AK2" s="82">
        <v>43877</v>
      </c>
      <c r="AL2" s="82">
        <v>43878</v>
      </c>
      <c r="AM2" s="82">
        <v>43879</v>
      </c>
      <c r="AN2" s="82">
        <v>43880</v>
      </c>
      <c r="AO2" s="82">
        <v>43881</v>
      </c>
      <c r="AP2" s="82">
        <v>43882</v>
      </c>
      <c r="AQ2" s="82">
        <v>43883</v>
      </c>
      <c r="AR2" s="82">
        <v>43884</v>
      </c>
      <c r="AS2" s="82">
        <v>43885</v>
      </c>
      <c r="AT2" s="82">
        <v>43886</v>
      </c>
      <c r="AU2" s="82">
        <v>43887</v>
      </c>
      <c r="AV2" s="82">
        <v>43888</v>
      </c>
      <c r="AW2" s="82">
        <v>43889</v>
      </c>
      <c r="AX2" s="82">
        <v>43890</v>
      </c>
      <c r="AY2" s="82">
        <v>43891</v>
      </c>
      <c r="AZ2" s="82">
        <v>43892</v>
      </c>
      <c r="BA2" s="82">
        <v>43893</v>
      </c>
      <c r="BB2" s="82">
        <v>43894</v>
      </c>
      <c r="BC2" s="82">
        <v>43895</v>
      </c>
      <c r="BD2" s="82">
        <v>43896</v>
      </c>
      <c r="BE2" s="82">
        <v>43897</v>
      </c>
      <c r="BF2" s="82">
        <v>43898</v>
      </c>
      <c r="BG2" s="82">
        <v>43899</v>
      </c>
      <c r="BH2" s="82">
        <v>43900</v>
      </c>
      <c r="BI2" s="82">
        <v>43901</v>
      </c>
      <c r="BJ2" s="82">
        <v>43902</v>
      </c>
      <c r="BK2" s="82">
        <v>43903</v>
      </c>
      <c r="BL2" s="82">
        <v>43904</v>
      </c>
      <c r="BM2" s="82">
        <v>43905</v>
      </c>
      <c r="BN2" s="82">
        <v>43906</v>
      </c>
      <c r="BO2" s="82">
        <v>43907</v>
      </c>
      <c r="BP2" s="82">
        <v>43908</v>
      </c>
      <c r="BQ2" s="82">
        <v>43909</v>
      </c>
      <c r="BR2" s="82">
        <v>43910</v>
      </c>
      <c r="BS2" s="82">
        <v>43911</v>
      </c>
      <c r="BT2" s="82">
        <v>43912</v>
      </c>
      <c r="BU2" s="82">
        <v>43913</v>
      </c>
      <c r="BV2" s="82">
        <v>43914</v>
      </c>
      <c r="BW2" s="82">
        <v>43915</v>
      </c>
      <c r="BX2" s="82">
        <v>43916</v>
      </c>
      <c r="BY2" s="82">
        <v>43917</v>
      </c>
      <c r="BZ2" s="82">
        <v>43918</v>
      </c>
      <c r="CA2" s="82">
        <v>43919</v>
      </c>
      <c r="CB2" s="82">
        <v>43920</v>
      </c>
      <c r="CC2" s="82">
        <v>43921</v>
      </c>
      <c r="CD2" s="82">
        <v>43922</v>
      </c>
      <c r="CE2" s="82">
        <v>43923</v>
      </c>
      <c r="CF2" s="82">
        <v>43924</v>
      </c>
      <c r="CG2" s="82">
        <v>43925</v>
      </c>
      <c r="CH2" s="82">
        <v>43926</v>
      </c>
      <c r="CI2" s="82">
        <v>43927</v>
      </c>
      <c r="CJ2" s="82">
        <v>43928</v>
      </c>
      <c r="CK2" s="82">
        <v>43929</v>
      </c>
      <c r="CL2" s="82">
        <v>43930</v>
      </c>
      <c r="CM2" s="82">
        <v>43931</v>
      </c>
      <c r="CN2" s="82">
        <v>43932</v>
      </c>
      <c r="CO2" s="82">
        <v>43933</v>
      </c>
      <c r="CP2" s="82">
        <v>43934</v>
      </c>
      <c r="CQ2" s="82">
        <v>43935</v>
      </c>
      <c r="CR2" s="82">
        <v>43936</v>
      </c>
      <c r="CS2" s="82">
        <v>43937</v>
      </c>
      <c r="CT2" s="82">
        <v>43938</v>
      </c>
      <c r="CU2" s="82">
        <v>43939</v>
      </c>
      <c r="CV2" s="82">
        <v>43940</v>
      </c>
      <c r="CW2" s="82">
        <v>43941</v>
      </c>
      <c r="CX2" s="82">
        <v>43942</v>
      </c>
      <c r="CY2" s="82">
        <v>43943</v>
      </c>
      <c r="CZ2" s="82">
        <v>43944</v>
      </c>
      <c r="DA2" s="82">
        <v>43945</v>
      </c>
      <c r="DB2" s="82">
        <v>43946</v>
      </c>
      <c r="DC2" s="82">
        <v>43947</v>
      </c>
      <c r="DD2" s="82">
        <v>43948</v>
      </c>
      <c r="DE2" s="82">
        <v>43949</v>
      </c>
      <c r="DF2" s="82">
        <v>43950</v>
      </c>
      <c r="DG2" s="82">
        <v>43951</v>
      </c>
      <c r="DH2" s="82">
        <v>43952</v>
      </c>
      <c r="DI2" s="82">
        <v>43953</v>
      </c>
      <c r="DJ2" s="82">
        <v>43954</v>
      </c>
      <c r="DK2" s="82">
        <v>43955</v>
      </c>
      <c r="DL2" s="82">
        <v>43956</v>
      </c>
      <c r="DM2" s="82">
        <v>43957</v>
      </c>
      <c r="DN2" s="82">
        <v>43958</v>
      </c>
      <c r="DO2" s="82">
        <v>43959</v>
      </c>
      <c r="DP2" s="82">
        <v>43960</v>
      </c>
      <c r="DQ2" s="82">
        <v>43961</v>
      </c>
      <c r="DR2" s="82">
        <v>43962</v>
      </c>
      <c r="DS2" s="82">
        <v>43963</v>
      </c>
      <c r="DT2" s="82">
        <v>43964</v>
      </c>
      <c r="DU2" s="82">
        <v>43965</v>
      </c>
      <c r="DV2" s="82">
        <v>43966</v>
      </c>
      <c r="DW2" s="82">
        <v>43967</v>
      </c>
      <c r="DX2" s="82">
        <v>43968</v>
      </c>
      <c r="DY2" s="82">
        <v>43969</v>
      </c>
      <c r="DZ2" s="82">
        <v>43970</v>
      </c>
      <c r="EA2" s="82">
        <v>43971</v>
      </c>
      <c r="EB2" s="82">
        <v>43972</v>
      </c>
      <c r="EC2" s="82">
        <v>43973</v>
      </c>
      <c r="ED2" s="82">
        <v>43974</v>
      </c>
      <c r="EE2" s="82">
        <v>43975</v>
      </c>
      <c r="EF2" s="82">
        <v>43976</v>
      </c>
      <c r="EG2" s="82">
        <v>43977</v>
      </c>
      <c r="EH2" s="82">
        <v>43978</v>
      </c>
      <c r="EI2" s="82">
        <v>43979</v>
      </c>
      <c r="EJ2" s="82">
        <v>43980</v>
      </c>
      <c r="EK2" s="82">
        <v>43981</v>
      </c>
      <c r="EL2" s="82">
        <v>43982</v>
      </c>
      <c r="EM2" s="82">
        <v>43983</v>
      </c>
      <c r="EN2" s="82">
        <v>43984</v>
      </c>
      <c r="EO2" s="82">
        <v>43985</v>
      </c>
      <c r="EP2" s="82">
        <v>43986</v>
      </c>
      <c r="EQ2" s="82">
        <v>43987</v>
      </c>
      <c r="ER2" s="82">
        <v>43988</v>
      </c>
      <c r="ES2" s="82">
        <v>43989</v>
      </c>
      <c r="ET2" s="82">
        <v>43990</v>
      </c>
      <c r="EU2" s="82">
        <v>43991</v>
      </c>
      <c r="EV2" s="82">
        <v>43992</v>
      </c>
      <c r="EW2" s="82">
        <v>43993</v>
      </c>
      <c r="EX2" s="82">
        <v>43994</v>
      </c>
      <c r="EY2" s="82">
        <v>43995</v>
      </c>
      <c r="EZ2" s="82">
        <v>43996</v>
      </c>
      <c r="FA2" s="82">
        <v>43997</v>
      </c>
      <c r="FB2" s="82">
        <v>43998</v>
      </c>
      <c r="FC2" s="82">
        <v>43999</v>
      </c>
      <c r="FD2" s="82">
        <v>44000</v>
      </c>
      <c r="FE2" s="82">
        <v>44001</v>
      </c>
      <c r="FF2" s="82">
        <v>44002</v>
      </c>
      <c r="FG2" s="82">
        <v>44003</v>
      </c>
      <c r="FH2" s="82">
        <v>44004</v>
      </c>
      <c r="FI2" s="82">
        <v>44005</v>
      </c>
      <c r="FJ2" s="82">
        <v>44006</v>
      </c>
      <c r="FK2" s="82">
        <v>44007</v>
      </c>
      <c r="FL2" s="82">
        <v>44008</v>
      </c>
      <c r="FM2" s="82">
        <v>44009</v>
      </c>
      <c r="FN2" s="82">
        <v>44010</v>
      </c>
      <c r="FO2" s="82">
        <v>44011</v>
      </c>
      <c r="FP2" s="82">
        <v>44012</v>
      </c>
      <c r="FQ2" s="82">
        <v>44013</v>
      </c>
      <c r="FR2" s="82">
        <v>44014</v>
      </c>
      <c r="FS2" s="82">
        <v>44015</v>
      </c>
      <c r="FT2" s="82">
        <v>44016</v>
      </c>
      <c r="FU2" s="82">
        <v>44017</v>
      </c>
      <c r="FV2" s="82">
        <v>44018</v>
      </c>
      <c r="FW2" s="82">
        <v>44019</v>
      </c>
      <c r="FX2" s="82">
        <v>44020</v>
      </c>
      <c r="FY2" s="82">
        <v>44021</v>
      </c>
      <c r="FZ2" s="82">
        <v>44022</v>
      </c>
      <c r="GA2" s="82">
        <v>44023</v>
      </c>
      <c r="GB2" s="82">
        <v>44024</v>
      </c>
      <c r="GC2" s="82">
        <v>44025</v>
      </c>
      <c r="GD2" s="82">
        <v>44026</v>
      </c>
      <c r="GE2" s="82">
        <v>44027</v>
      </c>
      <c r="GF2" s="82">
        <v>44028</v>
      </c>
      <c r="GG2" s="82">
        <v>44029</v>
      </c>
      <c r="GH2" s="82">
        <v>44030</v>
      </c>
      <c r="GI2" s="82">
        <v>44031</v>
      </c>
      <c r="GJ2" s="82">
        <v>44032</v>
      </c>
      <c r="GK2" s="82">
        <v>44033</v>
      </c>
      <c r="GL2" s="82">
        <v>44034</v>
      </c>
      <c r="GM2" s="82">
        <v>44035</v>
      </c>
      <c r="GN2" s="82">
        <v>44036</v>
      </c>
      <c r="GO2" s="82">
        <v>44037</v>
      </c>
      <c r="GP2" s="82">
        <v>44038</v>
      </c>
      <c r="GQ2" s="82">
        <v>44039</v>
      </c>
      <c r="GR2" s="82">
        <v>44040</v>
      </c>
      <c r="GS2" s="82">
        <v>44041</v>
      </c>
      <c r="GT2" s="82">
        <v>44042</v>
      </c>
      <c r="GU2" s="82">
        <v>44043</v>
      </c>
      <c r="GV2" s="82">
        <v>44044</v>
      </c>
      <c r="GW2" s="82">
        <v>44045</v>
      </c>
      <c r="GX2" s="82">
        <v>44046</v>
      </c>
      <c r="GY2" s="82">
        <v>44047</v>
      </c>
      <c r="GZ2" s="82">
        <v>44048</v>
      </c>
      <c r="HA2" s="82">
        <v>44049</v>
      </c>
      <c r="HB2" s="82">
        <v>44050</v>
      </c>
      <c r="HC2" s="82">
        <v>44051</v>
      </c>
      <c r="HD2" s="82">
        <v>44052</v>
      </c>
      <c r="HE2" s="82">
        <v>44053</v>
      </c>
      <c r="HF2" s="82">
        <v>44054</v>
      </c>
      <c r="HG2" s="82">
        <v>44055</v>
      </c>
      <c r="HH2" s="82">
        <v>44056</v>
      </c>
      <c r="HI2" s="82">
        <v>44057</v>
      </c>
      <c r="HJ2" s="82">
        <v>44058</v>
      </c>
      <c r="HK2" s="82">
        <v>44059</v>
      </c>
      <c r="HL2" s="82">
        <v>44060</v>
      </c>
      <c r="HM2" s="82">
        <v>44061</v>
      </c>
      <c r="HN2" s="82">
        <v>44062</v>
      </c>
      <c r="HO2" s="82">
        <v>44063</v>
      </c>
      <c r="HP2" s="82">
        <v>44064</v>
      </c>
      <c r="HQ2" s="82">
        <v>44065</v>
      </c>
      <c r="HR2" s="82">
        <v>44066</v>
      </c>
      <c r="HS2" s="82">
        <v>44067</v>
      </c>
      <c r="HT2" s="82">
        <v>44068</v>
      </c>
      <c r="HU2" s="82">
        <v>44069</v>
      </c>
      <c r="HV2" s="82">
        <v>44070</v>
      </c>
      <c r="HW2" s="82">
        <v>44071</v>
      </c>
      <c r="HX2" s="82">
        <v>44072</v>
      </c>
      <c r="HY2" s="82">
        <v>44073</v>
      </c>
      <c r="HZ2" s="82">
        <v>44074</v>
      </c>
      <c r="IA2" s="82">
        <v>44075</v>
      </c>
      <c r="IB2" s="82">
        <v>44076</v>
      </c>
      <c r="IC2" s="82">
        <v>44077</v>
      </c>
      <c r="ID2" s="82">
        <v>44078</v>
      </c>
      <c r="IE2" s="82">
        <v>44079</v>
      </c>
      <c r="IF2" s="82">
        <v>44080</v>
      </c>
      <c r="IG2" s="82">
        <v>44081</v>
      </c>
      <c r="IH2" s="82">
        <v>44082</v>
      </c>
      <c r="II2" s="82">
        <v>44083</v>
      </c>
      <c r="IJ2" s="82">
        <v>44084</v>
      </c>
      <c r="IK2" s="82">
        <v>44085</v>
      </c>
      <c r="IL2" s="82">
        <v>44086</v>
      </c>
      <c r="IM2" s="82">
        <v>44087</v>
      </c>
      <c r="IN2" s="82">
        <v>44088</v>
      </c>
      <c r="IO2" s="82">
        <v>44089</v>
      </c>
      <c r="IP2" s="82">
        <v>44090</v>
      </c>
      <c r="IQ2" s="82">
        <v>44091</v>
      </c>
      <c r="IR2" s="82">
        <v>44092</v>
      </c>
      <c r="IS2" s="82">
        <v>44093</v>
      </c>
      <c r="IT2" s="82">
        <v>44094</v>
      </c>
      <c r="IU2" s="82">
        <v>44095</v>
      </c>
      <c r="IV2" s="82">
        <v>44096</v>
      </c>
      <c r="IW2" s="82">
        <v>44097</v>
      </c>
      <c r="IX2" s="82">
        <v>44098</v>
      </c>
      <c r="IY2" s="82">
        <v>44099</v>
      </c>
      <c r="IZ2" s="82">
        <v>44100</v>
      </c>
      <c r="JA2" s="82">
        <v>44101</v>
      </c>
      <c r="JB2" s="82">
        <v>44102</v>
      </c>
      <c r="JC2" s="82">
        <v>44103</v>
      </c>
      <c r="JD2" s="82">
        <v>44104</v>
      </c>
      <c r="JE2" s="82">
        <v>44105</v>
      </c>
      <c r="JF2" s="82">
        <v>44106</v>
      </c>
      <c r="JG2" s="82">
        <v>44107</v>
      </c>
      <c r="JH2" s="82">
        <v>44108</v>
      </c>
      <c r="JI2" s="82">
        <v>44109</v>
      </c>
      <c r="JJ2" s="82">
        <v>44110</v>
      </c>
      <c r="JK2" s="82">
        <v>44111</v>
      </c>
      <c r="JL2" s="82">
        <v>44112</v>
      </c>
      <c r="JM2" s="82">
        <v>44113</v>
      </c>
      <c r="JN2" s="82">
        <v>44114</v>
      </c>
      <c r="JO2" s="82">
        <v>44115</v>
      </c>
      <c r="JP2" s="82">
        <v>44116</v>
      </c>
      <c r="JQ2" s="82">
        <v>44117</v>
      </c>
      <c r="JR2" s="82">
        <v>44118</v>
      </c>
      <c r="JS2" s="82">
        <v>44119</v>
      </c>
      <c r="JT2" s="82">
        <v>44120</v>
      </c>
      <c r="JU2" s="82">
        <v>44121</v>
      </c>
      <c r="JV2" s="82">
        <v>44122</v>
      </c>
      <c r="JW2" s="82">
        <v>44123</v>
      </c>
      <c r="JX2" s="82">
        <v>44124</v>
      </c>
      <c r="JY2" s="82">
        <v>44125</v>
      </c>
      <c r="JZ2" s="82">
        <v>44126</v>
      </c>
      <c r="KA2" s="82">
        <v>44127</v>
      </c>
      <c r="KB2" s="82">
        <v>44128</v>
      </c>
      <c r="KC2" s="82">
        <v>44129</v>
      </c>
      <c r="KD2" s="82">
        <v>44130</v>
      </c>
      <c r="KE2" s="82">
        <v>44131</v>
      </c>
      <c r="KF2" s="82">
        <v>44132</v>
      </c>
      <c r="KG2" s="82">
        <v>44133</v>
      </c>
      <c r="KH2" s="82">
        <v>44134</v>
      </c>
      <c r="KI2" s="82">
        <v>44135</v>
      </c>
      <c r="KJ2" s="82">
        <v>44136</v>
      </c>
      <c r="KK2" s="82">
        <v>44137</v>
      </c>
      <c r="KL2" s="82">
        <v>44138</v>
      </c>
      <c r="KM2" s="82">
        <v>44139</v>
      </c>
      <c r="KN2" s="82">
        <v>44140</v>
      </c>
      <c r="KO2" s="82">
        <v>44141</v>
      </c>
      <c r="KP2" s="82">
        <v>44142</v>
      </c>
      <c r="KQ2" s="82">
        <v>44143</v>
      </c>
      <c r="KR2" s="82">
        <v>44144</v>
      </c>
      <c r="KS2" s="82">
        <v>44145</v>
      </c>
      <c r="KT2" s="82">
        <v>44146</v>
      </c>
      <c r="KU2" s="82">
        <v>44147</v>
      </c>
      <c r="KV2" s="82">
        <v>44148</v>
      </c>
      <c r="KW2" s="82">
        <v>44149</v>
      </c>
      <c r="KX2" s="82">
        <v>44150</v>
      </c>
      <c r="KY2" s="82">
        <v>44151</v>
      </c>
      <c r="KZ2" s="82">
        <v>44152</v>
      </c>
      <c r="LA2" s="82">
        <v>44153</v>
      </c>
      <c r="LB2" s="82">
        <v>44154</v>
      </c>
      <c r="LC2" s="82">
        <v>44155</v>
      </c>
      <c r="LD2" s="82">
        <v>44156</v>
      </c>
      <c r="LE2" s="82">
        <v>44157</v>
      </c>
      <c r="LF2" s="82">
        <v>44158</v>
      </c>
      <c r="LG2" s="82">
        <v>44159</v>
      </c>
      <c r="LH2" s="82">
        <v>44160</v>
      </c>
      <c r="LI2" s="82">
        <v>44161</v>
      </c>
      <c r="LJ2" s="82">
        <v>44162</v>
      </c>
      <c r="LK2" s="82">
        <v>44163</v>
      </c>
      <c r="LL2" s="82">
        <v>44164</v>
      </c>
      <c r="LM2" s="82">
        <v>44165</v>
      </c>
      <c r="LN2" s="82">
        <v>44166</v>
      </c>
      <c r="LO2" s="82">
        <v>44167</v>
      </c>
      <c r="LP2" s="82">
        <v>44168</v>
      </c>
      <c r="LQ2" s="82">
        <v>44169</v>
      </c>
      <c r="LR2" s="82">
        <v>44170</v>
      </c>
      <c r="LS2" s="82">
        <v>44171</v>
      </c>
      <c r="LT2" s="82">
        <v>44172</v>
      </c>
      <c r="LU2" s="82">
        <v>44173</v>
      </c>
      <c r="LV2" s="82">
        <v>44174</v>
      </c>
      <c r="LW2" s="82">
        <v>44175</v>
      </c>
      <c r="LX2" s="82">
        <v>44176</v>
      </c>
      <c r="LY2" s="82">
        <v>44177</v>
      </c>
      <c r="LZ2" s="82">
        <v>44178</v>
      </c>
      <c r="MA2" s="82">
        <v>44179</v>
      </c>
      <c r="MB2" s="82">
        <v>44180</v>
      </c>
      <c r="MC2" s="82">
        <v>44181</v>
      </c>
      <c r="MD2" s="82">
        <v>44182</v>
      </c>
      <c r="ME2" s="82">
        <v>44183</v>
      </c>
      <c r="MF2" s="82">
        <v>44184</v>
      </c>
      <c r="MG2" s="82">
        <v>44185</v>
      </c>
      <c r="MH2" s="82">
        <v>44186</v>
      </c>
      <c r="MI2" s="82">
        <v>44187</v>
      </c>
      <c r="MJ2" s="82">
        <v>44188</v>
      </c>
      <c r="MK2" s="82">
        <v>44189</v>
      </c>
      <c r="ML2" s="82">
        <v>44190</v>
      </c>
      <c r="MM2" s="82">
        <v>44191</v>
      </c>
      <c r="MN2" s="82">
        <v>44192</v>
      </c>
      <c r="MO2" s="82">
        <v>44193</v>
      </c>
      <c r="MP2" s="82">
        <v>44194</v>
      </c>
      <c r="MQ2" s="82">
        <v>44195</v>
      </c>
      <c r="MR2" s="82">
        <v>44196</v>
      </c>
    </row>
    <row r="3" spans="1:811">
      <c r="A3">
        <v>84053001</v>
      </c>
      <c r="B3" t="s">
        <v>50</v>
      </c>
      <c r="C3" t="s">
        <v>51</v>
      </c>
      <c r="D3">
        <v>840</v>
      </c>
      <c r="E3">
        <v>53001</v>
      </c>
      <c r="F3" t="s">
        <v>58</v>
      </c>
      <c r="G3" t="s">
        <v>57</v>
      </c>
      <c r="H3" t="s">
        <v>50</v>
      </c>
      <c r="I3">
        <v>46.982997570000002</v>
      </c>
      <c r="J3">
        <v>-118.5601734</v>
      </c>
      <c r="K3" t="s">
        <v>59</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1</v>
      </c>
      <c r="BV3">
        <v>1</v>
      </c>
      <c r="BW3">
        <v>1</v>
      </c>
      <c r="BX3">
        <v>3</v>
      </c>
      <c r="BY3">
        <v>3</v>
      </c>
      <c r="BZ3">
        <v>5</v>
      </c>
      <c r="CA3">
        <v>5</v>
      </c>
      <c r="CB3">
        <v>7</v>
      </c>
      <c r="CC3">
        <v>13</v>
      </c>
      <c r="CD3">
        <v>14</v>
      </c>
      <c r="CE3">
        <v>20</v>
      </c>
      <c r="CF3">
        <v>20</v>
      </c>
      <c r="CG3">
        <v>20</v>
      </c>
      <c r="CH3">
        <v>23</v>
      </c>
      <c r="CI3">
        <v>26</v>
      </c>
      <c r="CJ3">
        <v>27</v>
      </c>
      <c r="CK3">
        <v>29</v>
      </c>
      <c r="CL3">
        <v>30</v>
      </c>
      <c r="CM3">
        <v>30</v>
      </c>
      <c r="CN3">
        <v>30</v>
      </c>
      <c r="CO3">
        <v>36</v>
      </c>
      <c r="CP3">
        <v>37</v>
      </c>
      <c r="CQ3">
        <v>39</v>
      </c>
      <c r="CR3">
        <v>39</v>
      </c>
      <c r="CS3">
        <v>40</v>
      </c>
      <c r="CT3">
        <v>40</v>
      </c>
      <c r="CU3">
        <v>40</v>
      </c>
      <c r="CV3">
        <v>41</v>
      </c>
      <c r="CW3">
        <v>41</v>
      </c>
      <c r="CX3">
        <v>43</v>
      </c>
      <c r="CY3">
        <v>44</v>
      </c>
      <c r="CZ3">
        <v>45</v>
      </c>
      <c r="DA3">
        <v>45</v>
      </c>
      <c r="DB3">
        <v>46</v>
      </c>
      <c r="DC3">
        <v>46</v>
      </c>
      <c r="DD3">
        <v>46</v>
      </c>
      <c r="DE3">
        <v>46</v>
      </c>
      <c r="DF3">
        <v>47</v>
      </c>
      <c r="DG3">
        <v>47</v>
      </c>
      <c r="DH3">
        <v>47</v>
      </c>
      <c r="DI3">
        <v>48</v>
      </c>
      <c r="DJ3">
        <v>48</v>
      </c>
      <c r="DK3">
        <v>48</v>
      </c>
      <c r="DL3">
        <v>48</v>
      </c>
      <c r="DM3">
        <v>49</v>
      </c>
      <c r="DN3">
        <v>49</v>
      </c>
      <c r="DO3">
        <v>49</v>
      </c>
      <c r="DP3">
        <v>49</v>
      </c>
      <c r="DQ3">
        <v>49</v>
      </c>
      <c r="DR3">
        <v>49</v>
      </c>
      <c r="DS3">
        <v>50</v>
      </c>
      <c r="DT3">
        <v>50</v>
      </c>
      <c r="DU3">
        <v>50</v>
      </c>
      <c r="DV3">
        <v>50</v>
      </c>
      <c r="DW3">
        <v>50</v>
      </c>
      <c r="DX3">
        <v>50</v>
      </c>
      <c r="DY3">
        <v>50</v>
      </c>
      <c r="DZ3">
        <v>50</v>
      </c>
      <c r="EA3">
        <v>50</v>
      </c>
      <c r="EB3">
        <v>50</v>
      </c>
      <c r="EC3">
        <v>50</v>
      </c>
      <c r="ED3">
        <v>50</v>
      </c>
      <c r="EE3">
        <v>53</v>
      </c>
      <c r="EF3">
        <v>53</v>
      </c>
      <c r="EG3">
        <v>53</v>
      </c>
      <c r="EH3">
        <v>53</v>
      </c>
      <c r="EI3">
        <v>54</v>
      </c>
      <c r="EJ3">
        <v>59</v>
      </c>
      <c r="EK3">
        <v>62</v>
      </c>
      <c r="EL3">
        <v>63</v>
      </c>
      <c r="EM3">
        <v>63</v>
      </c>
      <c r="EN3">
        <v>72</v>
      </c>
      <c r="EO3">
        <v>76</v>
      </c>
      <c r="EP3">
        <v>78</v>
      </c>
      <c r="EQ3">
        <v>79</v>
      </c>
      <c r="ER3">
        <v>79</v>
      </c>
      <c r="ES3">
        <v>80</v>
      </c>
      <c r="ET3">
        <v>80</v>
      </c>
      <c r="EU3">
        <v>88</v>
      </c>
      <c r="EV3">
        <v>90</v>
      </c>
      <c r="EW3">
        <v>90</v>
      </c>
      <c r="EX3">
        <v>90</v>
      </c>
      <c r="EY3">
        <v>90</v>
      </c>
      <c r="EZ3">
        <v>91</v>
      </c>
      <c r="FA3">
        <v>99</v>
      </c>
      <c r="FB3">
        <v>100</v>
      </c>
      <c r="FC3">
        <v>101</v>
      </c>
      <c r="FD3">
        <v>101</v>
      </c>
      <c r="FE3">
        <v>101</v>
      </c>
      <c r="FF3">
        <v>101</v>
      </c>
      <c r="FG3">
        <v>108</v>
      </c>
      <c r="FH3">
        <v>109</v>
      </c>
      <c r="FI3">
        <v>109</v>
      </c>
      <c r="FJ3">
        <v>110</v>
      </c>
      <c r="FK3">
        <v>112</v>
      </c>
      <c r="FL3">
        <v>113</v>
      </c>
      <c r="FM3">
        <v>130</v>
      </c>
      <c r="FN3">
        <v>130</v>
      </c>
      <c r="FO3">
        <v>134</v>
      </c>
      <c r="FP3">
        <v>141</v>
      </c>
      <c r="FQ3">
        <v>145</v>
      </c>
      <c r="FR3">
        <v>145</v>
      </c>
      <c r="FS3">
        <v>147</v>
      </c>
      <c r="FT3">
        <v>161</v>
      </c>
      <c r="FU3">
        <v>192</v>
      </c>
      <c r="FV3">
        <v>192</v>
      </c>
      <c r="FW3">
        <v>194</v>
      </c>
      <c r="FX3">
        <v>214</v>
      </c>
      <c r="FY3">
        <v>222</v>
      </c>
      <c r="FZ3">
        <v>223</v>
      </c>
      <c r="GA3">
        <v>238</v>
      </c>
      <c r="GB3">
        <v>244</v>
      </c>
      <c r="GC3">
        <v>250</v>
      </c>
      <c r="GD3">
        <v>251</v>
      </c>
      <c r="GE3">
        <v>252</v>
      </c>
      <c r="GF3">
        <v>273</v>
      </c>
      <c r="GG3">
        <v>285</v>
      </c>
      <c r="GH3">
        <v>291</v>
      </c>
      <c r="GI3">
        <v>302</v>
      </c>
      <c r="GJ3">
        <v>314</v>
      </c>
      <c r="GK3">
        <v>316</v>
      </c>
      <c r="GL3">
        <v>319</v>
      </c>
      <c r="GM3">
        <v>325</v>
      </c>
      <c r="GN3">
        <v>339</v>
      </c>
      <c r="GO3">
        <v>356</v>
      </c>
      <c r="GP3">
        <v>358</v>
      </c>
      <c r="GQ3">
        <v>363</v>
      </c>
      <c r="GR3">
        <v>369</v>
      </c>
      <c r="GS3">
        <v>371</v>
      </c>
      <c r="GT3">
        <v>380</v>
      </c>
      <c r="GU3">
        <v>387</v>
      </c>
      <c r="GV3">
        <v>394</v>
      </c>
      <c r="GW3">
        <v>398</v>
      </c>
      <c r="GX3">
        <v>403</v>
      </c>
      <c r="GY3">
        <v>405</v>
      </c>
      <c r="GZ3">
        <v>415</v>
      </c>
      <c r="HA3">
        <v>424</v>
      </c>
      <c r="HB3">
        <v>433</v>
      </c>
      <c r="HC3">
        <v>439</v>
      </c>
      <c r="HD3">
        <v>451</v>
      </c>
      <c r="HE3">
        <v>457</v>
      </c>
      <c r="HF3">
        <v>458</v>
      </c>
      <c r="HG3">
        <v>461</v>
      </c>
      <c r="HH3">
        <v>479</v>
      </c>
      <c r="HI3">
        <v>491</v>
      </c>
      <c r="HJ3">
        <v>499</v>
      </c>
      <c r="HK3">
        <v>499</v>
      </c>
      <c r="HL3">
        <v>504</v>
      </c>
      <c r="HM3">
        <v>504</v>
      </c>
      <c r="HN3">
        <v>521</v>
      </c>
      <c r="HO3">
        <v>525</v>
      </c>
      <c r="HP3">
        <v>537</v>
      </c>
      <c r="HQ3">
        <v>551</v>
      </c>
      <c r="HR3">
        <v>553</v>
      </c>
      <c r="HS3">
        <v>564</v>
      </c>
      <c r="HT3">
        <v>574</v>
      </c>
      <c r="HU3">
        <v>593</v>
      </c>
      <c r="HV3">
        <v>605</v>
      </c>
      <c r="HW3">
        <v>611</v>
      </c>
      <c r="HX3">
        <v>620</v>
      </c>
      <c r="HY3">
        <v>631</v>
      </c>
      <c r="HZ3">
        <v>632</v>
      </c>
      <c r="IA3">
        <v>636</v>
      </c>
      <c r="IB3">
        <v>661</v>
      </c>
      <c r="IC3">
        <v>672</v>
      </c>
      <c r="ID3">
        <v>689</v>
      </c>
      <c r="IE3">
        <v>701</v>
      </c>
      <c r="IF3">
        <v>707</v>
      </c>
      <c r="IG3">
        <v>722</v>
      </c>
      <c r="IH3">
        <v>723</v>
      </c>
      <c r="II3">
        <v>728</v>
      </c>
      <c r="IJ3">
        <v>730</v>
      </c>
      <c r="IK3">
        <v>734</v>
      </c>
      <c r="IL3">
        <v>745</v>
      </c>
      <c r="IM3">
        <v>761</v>
      </c>
      <c r="IN3">
        <v>767</v>
      </c>
      <c r="IO3">
        <v>770</v>
      </c>
      <c r="IP3">
        <v>778</v>
      </c>
      <c r="IQ3">
        <v>783</v>
      </c>
      <c r="IR3">
        <v>796</v>
      </c>
      <c r="IS3">
        <v>805</v>
      </c>
      <c r="IT3">
        <v>809</v>
      </c>
      <c r="IU3">
        <v>811</v>
      </c>
      <c r="IV3">
        <v>814</v>
      </c>
      <c r="IW3">
        <v>828</v>
      </c>
      <c r="IX3">
        <v>832</v>
      </c>
      <c r="IY3">
        <v>842</v>
      </c>
      <c r="IZ3">
        <v>846</v>
      </c>
      <c r="JA3">
        <v>855</v>
      </c>
      <c r="JB3">
        <v>859</v>
      </c>
      <c r="JC3">
        <v>862</v>
      </c>
      <c r="JD3">
        <v>868</v>
      </c>
      <c r="JE3">
        <v>872</v>
      </c>
      <c r="JF3">
        <v>875</v>
      </c>
      <c r="JG3">
        <v>876</v>
      </c>
      <c r="JH3">
        <v>876</v>
      </c>
      <c r="JI3">
        <v>876</v>
      </c>
      <c r="JJ3">
        <v>877</v>
      </c>
      <c r="JK3">
        <v>879</v>
      </c>
      <c r="JL3">
        <v>884</v>
      </c>
      <c r="JM3">
        <v>886</v>
      </c>
      <c r="JN3">
        <v>894</v>
      </c>
      <c r="JO3">
        <v>895</v>
      </c>
      <c r="JP3">
        <v>896</v>
      </c>
      <c r="JQ3">
        <v>896</v>
      </c>
      <c r="JR3">
        <v>898</v>
      </c>
      <c r="JS3">
        <v>901</v>
      </c>
      <c r="JT3">
        <v>905</v>
      </c>
      <c r="JU3">
        <v>907</v>
      </c>
      <c r="JV3">
        <v>907</v>
      </c>
      <c r="JW3">
        <v>907</v>
      </c>
      <c r="JX3">
        <v>909</v>
      </c>
      <c r="JY3">
        <v>911</v>
      </c>
      <c r="JZ3">
        <v>912</v>
      </c>
      <c r="KA3">
        <v>912</v>
      </c>
      <c r="KB3">
        <v>912</v>
      </c>
      <c r="KC3">
        <v>916</v>
      </c>
      <c r="KD3">
        <v>916</v>
      </c>
      <c r="KE3">
        <v>921</v>
      </c>
      <c r="KF3">
        <v>924</v>
      </c>
      <c r="KG3">
        <v>927</v>
      </c>
      <c r="KH3">
        <v>935</v>
      </c>
      <c r="KI3">
        <v>935</v>
      </c>
      <c r="KJ3">
        <v>939</v>
      </c>
      <c r="KK3">
        <v>943</v>
      </c>
      <c r="KL3">
        <v>956</v>
      </c>
      <c r="KM3">
        <v>958</v>
      </c>
      <c r="KN3">
        <v>987</v>
      </c>
      <c r="KO3">
        <v>987</v>
      </c>
      <c r="KP3">
        <v>989</v>
      </c>
      <c r="KQ3">
        <v>990</v>
      </c>
      <c r="KR3">
        <v>991</v>
      </c>
      <c r="KS3">
        <v>993</v>
      </c>
      <c r="KT3">
        <v>1029</v>
      </c>
      <c r="KU3">
        <v>1074</v>
      </c>
      <c r="KV3">
        <v>1094</v>
      </c>
      <c r="KW3">
        <v>1120</v>
      </c>
      <c r="KX3">
        <v>1128</v>
      </c>
      <c r="KY3">
        <v>1143</v>
      </c>
      <c r="KZ3">
        <v>1162</v>
      </c>
      <c r="LA3">
        <v>1198</v>
      </c>
      <c r="LB3">
        <v>1232</v>
      </c>
      <c r="LC3">
        <v>1245</v>
      </c>
      <c r="LD3">
        <v>1269</v>
      </c>
      <c r="LE3">
        <v>1292</v>
      </c>
      <c r="LF3">
        <v>1304</v>
      </c>
      <c r="LG3">
        <v>1310</v>
      </c>
      <c r="LH3">
        <v>1327</v>
      </c>
      <c r="LI3">
        <v>1335</v>
      </c>
      <c r="LJ3">
        <v>1339</v>
      </c>
      <c r="LK3">
        <v>1345</v>
      </c>
      <c r="LL3">
        <v>1350</v>
      </c>
      <c r="LM3">
        <v>1352</v>
      </c>
      <c r="LN3">
        <v>1354</v>
      </c>
      <c r="LO3">
        <v>1370</v>
      </c>
      <c r="LP3">
        <v>1380</v>
      </c>
      <c r="LQ3">
        <v>1390</v>
      </c>
      <c r="LR3">
        <v>1393</v>
      </c>
      <c r="LS3">
        <v>1422</v>
      </c>
      <c r="LT3">
        <v>1435</v>
      </c>
      <c r="LU3">
        <v>1457</v>
      </c>
      <c r="LV3">
        <v>1474</v>
      </c>
      <c r="LW3">
        <v>1484</v>
      </c>
      <c r="LX3">
        <v>1505</v>
      </c>
      <c r="LY3">
        <v>1506</v>
      </c>
      <c r="LZ3">
        <v>1509</v>
      </c>
      <c r="MA3">
        <v>1514</v>
      </c>
      <c r="MB3">
        <v>1516</v>
      </c>
      <c r="MC3">
        <v>1516</v>
      </c>
      <c r="MD3">
        <v>1535</v>
      </c>
      <c r="ME3">
        <v>1548</v>
      </c>
      <c r="MF3">
        <v>1549</v>
      </c>
      <c r="MG3">
        <v>1549</v>
      </c>
      <c r="MH3">
        <v>1573</v>
      </c>
      <c r="MI3">
        <v>1571</v>
      </c>
      <c r="MJ3">
        <v>1585</v>
      </c>
      <c r="MK3">
        <v>1590</v>
      </c>
      <c r="ML3">
        <v>1590</v>
      </c>
      <c r="MM3">
        <v>1595</v>
      </c>
      <c r="MN3">
        <v>1595</v>
      </c>
      <c r="MO3">
        <v>1594</v>
      </c>
      <c r="MP3">
        <v>1600</v>
      </c>
      <c r="MQ3">
        <v>1611</v>
      </c>
      <c r="MR3">
        <v>1627</v>
      </c>
      <c r="MS3">
        <v>1627</v>
      </c>
      <c r="MT3">
        <v>1627</v>
      </c>
      <c r="MU3">
        <v>1643</v>
      </c>
      <c r="MV3">
        <v>1643</v>
      </c>
      <c r="MW3">
        <v>1647</v>
      </c>
      <c r="MX3">
        <v>1656</v>
      </c>
      <c r="MY3">
        <v>1669</v>
      </c>
      <c r="MZ3">
        <v>1675</v>
      </c>
      <c r="NA3">
        <v>1684</v>
      </c>
      <c r="NB3">
        <v>1684</v>
      </c>
      <c r="NC3">
        <v>1689</v>
      </c>
      <c r="ND3">
        <v>1689</v>
      </c>
      <c r="NE3">
        <v>1689</v>
      </c>
      <c r="NF3">
        <v>1704</v>
      </c>
      <c r="NG3">
        <v>1710</v>
      </c>
      <c r="NH3">
        <v>1710</v>
      </c>
      <c r="NI3">
        <v>1719</v>
      </c>
      <c r="NJ3">
        <v>1719</v>
      </c>
      <c r="NK3">
        <v>1721</v>
      </c>
      <c r="NL3">
        <v>1722</v>
      </c>
      <c r="NM3">
        <v>1730</v>
      </c>
      <c r="NN3">
        <v>1734</v>
      </c>
      <c r="NO3">
        <v>1736</v>
      </c>
      <c r="NP3">
        <v>1736</v>
      </c>
      <c r="NQ3">
        <v>1752</v>
      </c>
      <c r="NR3">
        <v>1757</v>
      </c>
      <c r="NS3">
        <v>1770</v>
      </c>
      <c r="NT3">
        <v>1779</v>
      </c>
      <c r="NU3">
        <v>1788</v>
      </c>
      <c r="NV3">
        <v>1798</v>
      </c>
      <c r="NW3">
        <v>1798</v>
      </c>
      <c r="NX3">
        <v>1809</v>
      </c>
      <c r="NY3">
        <v>1812</v>
      </c>
      <c r="NZ3">
        <v>1817</v>
      </c>
      <c r="OA3">
        <v>1831</v>
      </c>
      <c r="OB3">
        <v>1836</v>
      </c>
      <c r="OC3">
        <v>1837</v>
      </c>
      <c r="OD3">
        <v>1837</v>
      </c>
      <c r="OE3">
        <v>1850</v>
      </c>
      <c r="OF3">
        <v>1855</v>
      </c>
      <c r="OG3">
        <v>1853</v>
      </c>
      <c r="OH3">
        <v>1861</v>
      </c>
      <c r="OI3">
        <v>1871</v>
      </c>
      <c r="OJ3">
        <v>1877</v>
      </c>
      <c r="OK3">
        <v>1877</v>
      </c>
      <c r="OL3">
        <v>1877</v>
      </c>
      <c r="OM3">
        <v>1881</v>
      </c>
      <c r="ON3">
        <v>1886</v>
      </c>
      <c r="OO3">
        <v>1891</v>
      </c>
      <c r="OP3">
        <v>1897</v>
      </c>
      <c r="OQ3">
        <v>1899</v>
      </c>
      <c r="OR3">
        <v>1899</v>
      </c>
    </row>
    <row r="4" spans="1:811">
      <c r="A4">
        <v>84053003</v>
      </c>
      <c r="B4" t="s">
        <v>50</v>
      </c>
      <c r="C4" t="s">
        <v>51</v>
      </c>
      <c r="D4">
        <v>840</v>
      </c>
      <c r="E4">
        <v>53003</v>
      </c>
      <c r="F4" t="s">
        <v>60</v>
      </c>
      <c r="G4" t="s">
        <v>57</v>
      </c>
      <c r="H4" t="s">
        <v>50</v>
      </c>
      <c r="I4">
        <v>46.188944149999998</v>
      </c>
      <c r="J4">
        <v>-117.2022851</v>
      </c>
      <c r="K4" t="s">
        <v>61</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v>
      </c>
      <c r="BW4">
        <v>0</v>
      </c>
      <c r="BX4">
        <v>0</v>
      </c>
      <c r="BY4">
        <v>0</v>
      </c>
      <c r="BZ4">
        <v>0</v>
      </c>
      <c r="CA4">
        <v>0</v>
      </c>
      <c r="CB4">
        <v>0</v>
      </c>
      <c r="CC4">
        <v>0</v>
      </c>
      <c r="CD4">
        <v>0</v>
      </c>
      <c r="CE4">
        <v>0</v>
      </c>
      <c r="CF4">
        <v>0</v>
      </c>
      <c r="CG4">
        <v>1</v>
      </c>
      <c r="CH4">
        <v>2</v>
      </c>
      <c r="CI4">
        <v>3</v>
      </c>
      <c r="CJ4">
        <v>4</v>
      </c>
      <c r="CK4">
        <v>4</v>
      </c>
      <c r="CL4">
        <v>4</v>
      </c>
      <c r="CM4">
        <v>4</v>
      </c>
      <c r="CN4">
        <v>4</v>
      </c>
      <c r="CO4">
        <v>5</v>
      </c>
      <c r="CP4">
        <v>5</v>
      </c>
      <c r="CQ4">
        <v>6</v>
      </c>
      <c r="CR4">
        <v>6</v>
      </c>
      <c r="CS4">
        <v>10</v>
      </c>
      <c r="CT4">
        <v>11</v>
      </c>
      <c r="CU4">
        <v>11</v>
      </c>
      <c r="CV4">
        <v>13</v>
      </c>
      <c r="CW4">
        <v>13</v>
      </c>
      <c r="CX4">
        <v>13</v>
      </c>
      <c r="CY4">
        <v>14</v>
      </c>
      <c r="CZ4">
        <v>16</v>
      </c>
      <c r="DA4">
        <v>16</v>
      </c>
      <c r="DB4">
        <v>17</v>
      </c>
      <c r="DC4">
        <v>17</v>
      </c>
      <c r="DD4">
        <v>17</v>
      </c>
      <c r="DE4">
        <v>17</v>
      </c>
      <c r="DF4">
        <v>17</v>
      </c>
      <c r="DG4">
        <v>18</v>
      </c>
      <c r="DH4">
        <v>18</v>
      </c>
      <c r="DI4">
        <v>18</v>
      </c>
      <c r="DJ4">
        <v>18</v>
      </c>
      <c r="DK4">
        <v>18</v>
      </c>
      <c r="DL4">
        <v>18</v>
      </c>
      <c r="DM4">
        <v>18</v>
      </c>
      <c r="DN4">
        <v>18</v>
      </c>
      <c r="DO4">
        <v>18</v>
      </c>
      <c r="DP4">
        <v>18</v>
      </c>
      <c r="DQ4">
        <v>18</v>
      </c>
      <c r="DR4">
        <v>18</v>
      </c>
      <c r="DS4">
        <v>18</v>
      </c>
      <c r="DT4">
        <v>18</v>
      </c>
      <c r="DU4">
        <v>18</v>
      </c>
      <c r="DV4">
        <v>18</v>
      </c>
      <c r="DW4">
        <v>18</v>
      </c>
      <c r="DX4">
        <v>18</v>
      </c>
      <c r="DY4">
        <v>18</v>
      </c>
      <c r="DZ4">
        <v>18</v>
      </c>
      <c r="EA4">
        <v>18</v>
      </c>
      <c r="EB4">
        <v>18</v>
      </c>
      <c r="EC4">
        <v>18</v>
      </c>
      <c r="ED4">
        <v>18</v>
      </c>
      <c r="EE4">
        <v>18</v>
      </c>
      <c r="EF4">
        <v>19</v>
      </c>
      <c r="EG4">
        <v>19</v>
      </c>
      <c r="EH4">
        <v>19</v>
      </c>
      <c r="EI4">
        <v>19</v>
      </c>
      <c r="EJ4">
        <v>19</v>
      </c>
      <c r="EK4">
        <v>19</v>
      </c>
      <c r="EL4">
        <v>19</v>
      </c>
      <c r="EM4">
        <v>19</v>
      </c>
      <c r="EN4">
        <v>19</v>
      </c>
      <c r="EO4">
        <v>19</v>
      </c>
      <c r="EP4">
        <v>19</v>
      </c>
      <c r="EQ4">
        <v>19</v>
      </c>
      <c r="ER4">
        <v>19</v>
      </c>
      <c r="ES4">
        <v>19</v>
      </c>
      <c r="ET4">
        <v>19</v>
      </c>
      <c r="EU4">
        <v>20</v>
      </c>
      <c r="EV4">
        <v>20</v>
      </c>
      <c r="EW4">
        <v>20</v>
      </c>
      <c r="EX4">
        <v>20</v>
      </c>
      <c r="EY4">
        <v>20</v>
      </c>
      <c r="EZ4">
        <v>20</v>
      </c>
      <c r="FA4">
        <v>20</v>
      </c>
      <c r="FB4">
        <v>20</v>
      </c>
      <c r="FC4">
        <v>20</v>
      </c>
      <c r="FD4">
        <v>20</v>
      </c>
      <c r="FE4">
        <v>20</v>
      </c>
      <c r="FF4">
        <v>20</v>
      </c>
      <c r="FG4">
        <v>20</v>
      </c>
      <c r="FH4">
        <v>20</v>
      </c>
      <c r="FI4">
        <v>20</v>
      </c>
      <c r="FJ4">
        <v>20</v>
      </c>
      <c r="FK4">
        <v>20</v>
      </c>
      <c r="FL4">
        <v>20</v>
      </c>
      <c r="FM4">
        <v>21</v>
      </c>
      <c r="FN4">
        <v>21</v>
      </c>
      <c r="FO4">
        <v>21</v>
      </c>
      <c r="FP4">
        <v>21</v>
      </c>
      <c r="FQ4">
        <v>21</v>
      </c>
      <c r="FR4">
        <v>21</v>
      </c>
      <c r="FS4">
        <v>21</v>
      </c>
      <c r="FT4">
        <v>21</v>
      </c>
      <c r="FU4">
        <v>21</v>
      </c>
      <c r="FV4">
        <v>21</v>
      </c>
      <c r="FW4">
        <v>21</v>
      </c>
      <c r="FX4">
        <v>21</v>
      </c>
      <c r="FY4">
        <v>21</v>
      </c>
      <c r="FZ4">
        <v>21</v>
      </c>
      <c r="GA4">
        <v>21</v>
      </c>
      <c r="GB4">
        <v>21</v>
      </c>
      <c r="GC4">
        <v>21</v>
      </c>
      <c r="GD4">
        <v>21</v>
      </c>
      <c r="GE4">
        <v>21</v>
      </c>
      <c r="GF4">
        <v>21</v>
      </c>
      <c r="GG4">
        <v>21</v>
      </c>
      <c r="GH4">
        <v>21</v>
      </c>
      <c r="GI4">
        <v>21</v>
      </c>
      <c r="GJ4">
        <v>21</v>
      </c>
      <c r="GK4">
        <v>22</v>
      </c>
      <c r="GL4">
        <v>22</v>
      </c>
      <c r="GM4">
        <v>22</v>
      </c>
      <c r="GN4">
        <v>22</v>
      </c>
      <c r="GO4">
        <v>22</v>
      </c>
      <c r="GP4">
        <v>22</v>
      </c>
      <c r="GQ4">
        <v>22</v>
      </c>
      <c r="GR4">
        <v>22</v>
      </c>
      <c r="GS4">
        <v>24</v>
      </c>
      <c r="GT4">
        <v>24</v>
      </c>
      <c r="GU4">
        <v>24</v>
      </c>
      <c r="GV4">
        <v>24</v>
      </c>
      <c r="GW4">
        <v>24</v>
      </c>
      <c r="GX4">
        <v>24</v>
      </c>
      <c r="GY4">
        <v>24</v>
      </c>
      <c r="GZ4">
        <v>25</v>
      </c>
      <c r="HA4">
        <v>25</v>
      </c>
      <c r="HB4">
        <v>26</v>
      </c>
      <c r="HC4">
        <v>26</v>
      </c>
      <c r="HD4">
        <v>26</v>
      </c>
      <c r="HE4">
        <v>28</v>
      </c>
      <c r="HF4">
        <v>28</v>
      </c>
      <c r="HG4">
        <v>31</v>
      </c>
      <c r="HH4">
        <v>33</v>
      </c>
      <c r="HI4">
        <v>39</v>
      </c>
      <c r="HJ4">
        <v>41</v>
      </c>
      <c r="HK4">
        <v>41</v>
      </c>
      <c r="HL4">
        <v>42</v>
      </c>
      <c r="HM4">
        <v>42</v>
      </c>
      <c r="HN4">
        <v>44</v>
      </c>
      <c r="HO4">
        <v>45</v>
      </c>
      <c r="HP4">
        <v>46</v>
      </c>
      <c r="HQ4">
        <v>47</v>
      </c>
      <c r="HR4">
        <v>49</v>
      </c>
      <c r="HS4">
        <v>49</v>
      </c>
      <c r="HT4">
        <v>50</v>
      </c>
      <c r="HU4">
        <v>51</v>
      </c>
      <c r="HV4">
        <v>51</v>
      </c>
      <c r="HW4">
        <v>52</v>
      </c>
      <c r="HX4">
        <v>52</v>
      </c>
      <c r="HY4">
        <v>52</v>
      </c>
      <c r="HZ4">
        <v>52</v>
      </c>
      <c r="IA4">
        <v>52</v>
      </c>
      <c r="IB4">
        <v>56</v>
      </c>
      <c r="IC4">
        <v>57</v>
      </c>
      <c r="ID4">
        <v>57</v>
      </c>
      <c r="IE4">
        <v>58</v>
      </c>
      <c r="IF4">
        <v>58</v>
      </c>
      <c r="IG4">
        <v>59</v>
      </c>
      <c r="IH4">
        <v>60</v>
      </c>
      <c r="II4">
        <v>60</v>
      </c>
      <c r="IJ4">
        <v>61</v>
      </c>
      <c r="IK4">
        <v>62</v>
      </c>
      <c r="IL4">
        <v>62</v>
      </c>
      <c r="IM4">
        <v>62</v>
      </c>
      <c r="IN4">
        <v>67</v>
      </c>
      <c r="IO4">
        <v>70</v>
      </c>
      <c r="IP4">
        <v>76</v>
      </c>
      <c r="IQ4">
        <v>81</v>
      </c>
      <c r="IR4">
        <v>81</v>
      </c>
      <c r="IS4">
        <v>85</v>
      </c>
      <c r="IT4">
        <v>86</v>
      </c>
      <c r="IU4">
        <v>86</v>
      </c>
      <c r="IV4">
        <v>89</v>
      </c>
      <c r="IW4">
        <v>100</v>
      </c>
      <c r="IX4">
        <v>105</v>
      </c>
      <c r="IY4">
        <v>105</v>
      </c>
      <c r="IZ4">
        <v>109</v>
      </c>
      <c r="JA4">
        <v>109</v>
      </c>
      <c r="JB4">
        <v>116</v>
      </c>
      <c r="JC4">
        <v>122</v>
      </c>
      <c r="JD4">
        <v>126</v>
      </c>
      <c r="JE4">
        <v>127</v>
      </c>
      <c r="JF4">
        <v>127</v>
      </c>
      <c r="JG4">
        <v>127</v>
      </c>
      <c r="JH4">
        <v>135</v>
      </c>
      <c r="JI4">
        <v>135</v>
      </c>
      <c r="JJ4">
        <v>138</v>
      </c>
      <c r="JK4">
        <v>141</v>
      </c>
      <c r="JL4">
        <v>145</v>
      </c>
      <c r="JM4">
        <v>146</v>
      </c>
      <c r="JN4">
        <v>153</v>
      </c>
      <c r="JO4">
        <v>153</v>
      </c>
      <c r="JP4">
        <v>155</v>
      </c>
      <c r="JQ4">
        <v>159</v>
      </c>
      <c r="JR4">
        <v>167</v>
      </c>
      <c r="JS4">
        <v>175</v>
      </c>
      <c r="JT4">
        <v>180</v>
      </c>
      <c r="JU4">
        <v>182</v>
      </c>
      <c r="JV4">
        <v>194</v>
      </c>
      <c r="JW4">
        <v>194</v>
      </c>
      <c r="JX4">
        <v>199</v>
      </c>
      <c r="JY4">
        <v>200</v>
      </c>
      <c r="JZ4">
        <v>208</v>
      </c>
      <c r="KA4">
        <v>220</v>
      </c>
      <c r="KB4">
        <v>222</v>
      </c>
      <c r="KC4">
        <v>230</v>
      </c>
      <c r="KD4">
        <v>234</v>
      </c>
      <c r="KE4">
        <v>238</v>
      </c>
      <c r="KF4">
        <v>253</v>
      </c>
      <c r="KG4">
        <v>274</v>
      </c>
      <c r="KH4">
        <v>277</v>
      </c>
      <c r="KI4">
        <v>293</v>
      </c>
      <c r="KJ4">
        <v>301</v>
      </c>
      <c r="KK4">
        <v>308</v>
      </c>
      <c r="KL4">
        <v>314</v>
      </c>
      <c r="KM4">
        <v>317</v>
      </c>
      <c r="KN4">
        <v>327</v>
      </c>
      <c r="KO4">
        <v>336</v>
      </c>
      <c r="KP4">
        <v>341</v>
      </c>
      <c r="KQ4">
        <v>371</v>
      </c>
      <c r="KR4">
        <v>390</v>
      </c>
      <c r="KS4">
        <v>400</v>
      </c>
      <c r="KT4">
        <v>428</v>
      </c>
      <c r="KU4">
        <v>470</v>
      </c>
      <c r="KV4">
        <v>487</v>
      </c>
      <c r="KW4">
        <v>504</v>
      </c>
      <c r="KX4">
        <v>510</v>
      </c>
      <c r="KY4">
        <v>517</v>
      </c>
      <c r="KZ4">
        <v>519</v>
      </c>
      <c r="LA4">
        <v>526</v>
      </c>
      <c r="LB4">
        <v>534</v>
      </c>
      <c r="LC4">
        <v>537</v>
      </c>
      <c r="LD4">
        <v>547</v>
      </c>
      <c r="LE4">
        <v>601</v>
      </c>
      <c r="LF4">
        <v>610</v>
      </c>
      <c r="LG4">
        <v>616</v>
      </c>
      <c r="LH4">
        <v>622</v>
      </c>
      <c r="LI4">
        <v>644</v>
      </c>
      <c r="LJ4">
        <v>646</v>
      </c>
      <c r="LK4">
        <v>650</v>
      </c>
      <c r="LL4">
        <v>669</v>
      </c>
      <c r="LM4">
        <v>681</v>
      </c>
      <c r="LN4">
        <v>709</v>
      </c>
      <c r="LO4">
        <v>720</v>
      </c>
      <c r="LP4">
        <v>721</v>
      </c>
      <c r="LQ4">
        <v>724</v>
      </c>
      <c r="LR4">
        <v>740</v>
      </c>
      <c r="LS4">
        <v>754</v>
      </c>
      <c r="LT4">
        <v>761</v>
      </c>
      <c r="LU4">
        <v>769</v>
      </c>
      <c r="LV4">
        <v>791</v>
      </c>
      <c r="LW4">
        <v>798</v>
      </c>
      <c r="LX4">
        <v>825</v>
      </c>
      <c r="LY4">
        <v>829</v>
      </c>
      <c r="LZ4">
        <v>838</v>
      </c>
      <c r="MA4">
        <v>844</v>
      </c>
      <c r="MB4">
        <v>848</v>
      </c>
      <c r="MC4">
        <v>848</v>
      </c>
      <c r="MD4">
        <v>857</v>
      </c>
      <c r="ME4">
        <v>868</v>
      </c>
      <c r="MF4">
        <v>882</v>
      </c>
      <c r="MG4">
        <v>882</v>
      </c>
      <c r="MH4">
        <v>882</v>
      </c>
      <c r="MI4">
        <v>883</v>
      </c>
      <c r="MJ4">
        <v>896</v>
      </c>
      <c r="MK4">
        <v>905</v>
      </c>
      <c r="ML4">
        <v>905</v>
      </c>
      <c r="MM4">
        <v>908</v>
      </c>
      <c r="MN4">
        <v>908</v>
      </c>
      <c r="MO4">
        <v>913</v>
      </c>
      <c r="MP4">
        <v>925</v>
      </c>
      <c r="MQ4">
        <v>945</v>
      </c>
      <c r="MR4">
        <v>959</v>
      </c>
      <c r="MS4">
        <v>959</v>
      </c>
      <c r="MT4">
        <v>959</v>
      </c>
      <c r="MU4">
        <v>983</v>
      </c>
      <c r="MV4">
        <v>985</v>
      </c>
      <c r="MW4">
        <v>990</v>
      </c>
      <c r="MX4">
        <v>991</v>
      </c>
      <c r="MY4">
        <v>1005</v>
      </c>
      <c r="MZ4">
        <v>1018</v>
      </c>
      <c r="NA4">
        <v>1032</v>
      </c>
      <c r="NB4">
        <v>1032</v>
      </c>
      <c r="NC4">
        <v>1076</v>
      </c>
      <c r="ND4">
        <v>1087</v>
      </c>
      <c r="NE4">
        <v>1096</v>
      </c>
      <c r="NF4">
        <v>1118</v>
      </c>
      <c r="NG4">
        <v>1132</v>
      </c>
      <c r="NH4">
        <v>1132</v>
      </c>
      <c r="NI4">
        <v>1143</v>
      </c>
      <c r="NJ4">
        <v>1143</v>
      </c>
      <c r="NK4">
        <v>1147</v>
      </c>
      <c r="NL4">
        <v>1149</v>
      </c>
      <c r="NM4">
        <v>1202</v>
      </c>
      <c r="NN4">
        <v>1205</v>
      </c>
      <c r="NO4">
        <v>1210</v>
      </c>
      <c r="NP4">
        <v>1210</v>
      </c>
      <c r="NQ4">
        <v>1211</v>
      </c>
      <c r="NR4">
        <v>1212</v>
      </c>
      <c r="NS4">
        <v>1216</v>
      </c>
      <c r="NT4">
        <v>1226</v>
      </c>
      <c r="NU4">
        <v>1227</v>
      </c>
      <c r="NV4">
        <v>1228</v>
      </c>
      <c r="NW4">
        <v>1228</v>
      </c>
      <c r="NX4">
        <v>1236</v>
      </c>
      <c r="NY4">
        <v>1236</v>
      </c>
      <c r="NZ4">
        <v>1236</v>
      </c>
      <c r="OA4">
        <v>1237</v>
      </c>
      <c r="OB4">
        <v>1242</v>
      </c>
      <c r="OC4">
        <v>1242</v>
      </c>
      <c r="OD4">
        <v>1242</v>
      </c>
      <c r="OE4">
        <v>1245</v>
      </c>
      <c r="OF4">
        <v>1252</v>
      </c>
      <c r="OG4">
        <v>1249</v>
      </c>
      <c r="OH4">
        <v>1252</v>
      </c>
      <c r="OI4">
        <v>1260</v>
      </c>
      <c r="OJ4">
        <v>1261</v>
      </c>
      <c r="OK4">
        <v>1261</v>
      </c>
      <c r="OL4">
        <v>1261</v>
      </c>
      <c r="OM4">
        <v>1264</v>
      </c>
      <c r="ON4">
        <v>1273</v>
      </c>
      <c r="OO4">
        <v>1275</v>
      </c>
      <c r="OP4">
        <v>1275</v>
      </c>
      <c r="OQ4">
        <v>1276</v>
      </c>
      <c r="OR4">
        <v>1276</v>
      </c>
    </row>
    <row r="5" spans="1:811">
      <c r="A5">
        <v>84053005</v>
      </c>
      <c r="B5" t="s">
        <v>50</v>
      </c>
      <c r="C5" t="s">
        <v>51</v>
      </c>
      <c r="D5">
        <v>840</v>
      </c>
      <c r="E5">
        <v>53005</v>
      </c>
      <c r="F5" t="s">
        <v>52</v>
      </c>
      <c r="G5" t="s">
        <v>57</v>
      </c>
      <c r="H5" t="s">
        <v>50</v>
      </c>
      <c r="I5">
        <v>46.23946995</v>
      </c>
      <c r="J5">
        <v>-119.51208339999999</v>
      </c>
      <c r="K5" t="s">
        <v>62</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3</v>
      </c>
      <c r="BS5">
        <v>7</v>
      </c>
      <c r="BT5">
        <v>7</v>
      </c>
      <c r="BU5">
        <v>9</v>
      </c>
      <c r="BV5">
        <v>9</v>
      </c>
      <c r="BW5">
        <v>12</v>
      </c>
      <c r="BX5">
        <v>19</v>
      </c>
      <c r="BY5">
        <v>42</v>
      </c>
      <c r="BZ5">
        <v>42</v>
      </c>
      <c r="CA5">
        <v>56</v>
      </c>
      <c r="CB5">
        <v>102</v>
      </c>
      <c r="CC5">
        <v>89</v>
      </c>
      <c r="CD5">
        <v>108</v>
      </c>
      <c r="CE5">
        <v>130</v>
      </c>
      <c r="CF5">
        <v>136</v>
      </c>
      <c r="CG5">
        <v>151</v>
      </c>
      <c r="CH5">
        <v>164</v>
      </c>
      <c r="CI5">
        <v>175</v>
      </c>
      <c r="CJ5">
        <v>176</v>
      </c>
      <c r="CK5">
        <v>179</v>
      </c>
      <c r="CL5">
        <v>215</v>
      </c>
      <c r="CM5">
        <v>233</v>
      </c>
      <c r="CN5">
        <v>244</v>
      </c>
      <c r="CO5">
        <v>249</v>
      </c>
      <c r="CP5">
        <v>259</v>
      </c>
      <c r="CQ5">
        <v>266</v>
      </c>
      <c r="CR5">
        <v>266</v>
      </c>
      <c r="CS5">
        <v>283</v>
      </c>
      <c r="CT5">
        <v>295</v>
      </c>
      <c r="CU5">
        <v>306</v>
      </c>
      <c r="CV5">
        <v>313</v>
      </c>
      <c r="CW5">
        <v>314</v>
      </c>
      <c r="CX5">
        <v>326</v>
      </c>
      <c r="CY5">
        <v>338</v>
      </c>
      <c r="CZ5">
        <v>365</v>
      </c>
      <c r="DA5">
        <v>383</v>
      </c>
      <c r="DB5">
        <v>399</v>
      </c>
      <c r="DC5">
        <v>405</v>
      </c>
      <c r="DD5">
        <v>409</v>
      </c>
      <c r="DE5">
        <v>415</v>
      </c>
      <c r="DF5">
        <v>422</v>
      </c>
      <c r="DG5">
        <v>430</v>
      </c>
      <c r="DH5">
        <v>461</v>
      </c>
      <c r="DI5">
        <v>494</v>
      </c>
      <c r="DJ5">
        <v>518</v>
      </c>
      <c r="DK5">
        <v>532</v>
      </c>
      <c r="DL5">
        <v>537</v>
      </c>
      <c r="DM5">
        <v>548</v>
      </c>
      <c r="DN5">
        <v>550</v>
      </c>
      <c r="DO5">
        <v>559</v>
      </c>
      <c r="DP5">
        <v>575</v>
      </c>
      <c r="DQ5">
        <v>577</v>
      </c>
      <c r="DR5">
        <v>586</v>
      </c>
      <c r="DS5">
        <v>588</v>
      </c>
      <c r="DT5">
        <v>595</v>
      </c>
      <c r="DU5">
        <v>605</v>
      </c>
      <c r="DV5">
        <v>615</v>
      </c>
      <c r="DW5">
        <v>627</v>
      </c>
      <c r="DX5">
        <v>633</v>
      </c>
      <c r="DY5">
        <v>643</v>
      </c>
      <c r="DZ5">
        <v>652</v>
      </c>
      <c r="EA5">
        <v>660</v>
      </c>
      <c r="EB5">
        <v>666</v>
      </c>
      <c r="EC5">
        <v>674</v>
      </c>
      <c r="ED5">
        <v>674</v>
      </c>
      <c r="EE5">
        <v>696</v>
      </c>
      <c r="EF5">
        <v>704</v>
      </c>
      <c r="EG5">
        <v>727</v>
      </c>
      <c r="EH5">
        <v>733</v>
      </c>
      <c r="EI5">
        <v>742</v>
      </c>
      <c r="EJ5">
        <v>757</v>
      </c>
      <c r="EK5">
        <v>776</v>
      </c>
      <c r="EL5">
        <v>794</v>
      </c>
      <c r="EM5">
        <v>825</v>
      </c>
      <c r="EN5">
        <v>841</v>
      </c>
      <c r="EO5">
        <v>855</v>
      </c>
      <c r="EP5">
        <v>877</v>
      </c>
      <c r="EQ5">
        <v>912</v>
      </c>
      <c r="ER5">
        <v>936</v>
      </c>
      <c r="ES5">
        <v>963</v>
      </c>
      <c r="ET5">
        <v>981</v>
      </c>
      <c r="EU5">
        <v>1013</v>
      </c>
      <c r="EV5">
        <v>1051</v>
      </c>
      <c r="EW5">
        <v>1079</v>
      </c>
      <c r="EX5">
        <v>1103</v>
      </c>
      <c r="EY5">
        <v>1128</v>
      </c>
      <c r="EZ5">
        <v>1164</v>
      </c>
      <c r="FA5">
        <v>1212</v>
      </c>
      <c r="FB5">
        <v>1230</v>
      </c>
      <c r="FC5">
        <v>1263</v>
      </c>
      <c r="FD5">
        <v>1310</v>
      </c>
      <c r="FE5">
        <v>1357</v>
      </c>
      <c r="FF5">
        <v>1416</v>
      </c>
      <c r="FG5">
        <v>1427</v>
      </c>
      <c r="FH5">
        <v>1455</v>
      </c>
      <c r="FI5">
        <v>1512</v>
      </c>
      <c r="FJ5">
        <v>1545</v>
      </c>
      <c r="FK5">
        <v>1570</v>
      </c>
      <c r="FL5">
        <v>1651</v>
      </c>
      <c r="FM5">
        <v>1678</v>
      </c>
      <c r="FN5">
        <v>1714</v>
      </c>
      <c r="FO5">
        <v>1721</v>
      </c>
      <c r="FP5">
        <v>1791</v>
      </c>
      <c r="FQ5">
        <v>1839</v>
      </c>
      <c r="FR5">
        <v>1878</v>
      </c>
      <c r="FS5">
        <v>1905</v>
      </c>
      <c r="FT5">
        <v>1954</v>
      </c>
      <c r="FU5">
        <v>2031</v>
      </c>
      <c r="FV5">
        <v>2088</v>
      </c>
      <c r="FW5">
        <v>2110</v>
      </c>
      <c r="FX5">
        <v>2168</v>
      </c>
      <c r="FY5">
        <v>2221</v>
      </c>
      <c r="FZ5">
        <v>2250</v>
      </c>
      <c r="GA5">
        <v>2325</v>
      </c>
      <c r="GB5">
        <v>2369</v>
      </c>
      <c r="GC5">
        <v>2471</v>
      </c>
      <c r="GD5">
        <v>2603</v>
      </c>
      <c r="GE5">
        <v>2659</v>
      </c>
      <c r="GF5">
        <v>2704</v>
      </c>
      <c r="GG5">
        <v>2765</v>
      </c>
      <c r="GH5">
        <v>2821</v>
      </c>
      <c r="GI5">
        <v>2865</v>
      </c>
      <c r="GJ5">
        <v>2925</v>
      </c>
      <c r="GK5">
        <v>2963</v>
      </c>
      <c r="GL5">
        <v>2994</v>
      </c>
      <c r="GM5">
        <v>3053</v>
      </c>
      <c r="GN5">
        <v>3120</v>
      </c>
      <c r="GO5">
        <v>3158</v>
      </c>
      <c r="GP5">
        <v>3195</v>
      </c>
      <c r="GQ5">
        <v>3296</v>
      </c>
      <c r="GR5">
        <v>3374</v>
      </c>
      <c r="GS5">
        <v>3424</v>
      </c>
      <c r="GT5">
        <v>3455</v>
      </c>
      <c r="GU5">
        <v>3478</v>
      </c>
      <c r="GV5">
        <v>3494</v>
      </c>
      <c r="GW5">
        <v>3508</v>
      </c>
      <c r="GX5">
        <v>3563</v>
      </c>
      <c r="GY5">
        <v>3604</v>
      </c>
      <c r="GZ5">
        <v>3621</v>
      </c>
      <c r="HA5">
        <v>3674</v>
      </c>
      <c r="HB5">
        <v>3698</v>
      </c>
      <c r="HC5">
        <v>3711</v>
      </c>
      <c r="HD5">
        <v>3732</v>
      </c>
      <c r="HE5">
        <v>3759</v>
      </c>
      <c r="HF5">
        <v>3771</v>
      </c>
      <c r="HG5">
        <v>3787</v>
      </c>
      <c r="HH5">
        <v>3801</v>
      </c>
      <c r="HI5">
        <v>3832</v>
      </c>
      <c r="HJ5">
        <v>3842</v>
      </c>
      <c r="HK5">
        <v>3850</v>
      </c>
      <c r="HL5">
        <v>3885</v>
      </c>
      <c r="HM5">
        <v>3911</v>
      </c>
      <c r="HN5">
        <v>3930</v>
      </c>
      <c r="HO5">
        <v>3952</v>
      </c>
      <c r="HP5">
        <v>3983</v>
      </c>
      <c r="HQ5">
        <v>3988</v>
      </c>
      <c r="HR5">
        <v>4002</v>
      </c>
      <c r="HS5">
        <v>4020</v>
      </c>
      <c r="HT5">
        <v>4034</v>
      </c>
      <c r="HU5">
        <v>4058</v>
      </c>
      <c r="HV5">
        <v>4105</v>
      </c>
      <c r="HW5">
        <v>4150</v>
      </c>
      <c r="HX5">
        <v>4162</v>
      </c>
      <c r="HY5">
        <v>4164</v>
      </c>
      <c r="HZ5">
        <v>4176</v>
      </c>
      <c r="IA5">
        <v>4189</v>
      </c>
      <c r="IB5">
        <v>4198</v>
      </c>
      <c r="IC5">
        <v>4210</v>
      </c>
      <c r="ID5">
        <v>4220</v>
      </c>
      <c r="IE5">
        <v>4225</v>
      </c>
      <c r="IF5">
        <v>4231</v>
      </c>
      <c r="IG5">
        <v>4242</v>
      </c>
      <c r="IH5">
        <v>4272</v>
      </c>
      <c r="II5">
        <v>4292</v>
      </c>
      <c r="IJ5">
        <v>4306</v>
      </c>
      <c r="IK5">
        <v>4325</v>
      </c>
      <c r="IL5">
        <v>4338</v>
      </c>
      <c r="IM5">
        <v>4347</v>
      </c>
      <c r="IN5">
        <v>4356</v>
      </c>
      <c r="IO5">
        <v>4371</v>
      </c>
      <c r="IP5">
        <v>4384</v>
      </c>
      <c r="IQ5">
        <v>4394</v>
      </c>
      <c r="IR5">
        <v>4411</v>
      </c>
      <c r="IS5">
        <v>4420</v>
      </c>
      <c r="IT5">
        <v>4426</v>
      </c>
      <c r="IU5">
        <v>4446</v>
      </c>
      <c r="IV5">
        <v>4488</v>
      </c>
      <c r="IW5">
        <v>4511</v>
      </c>
      <c r="IX5">
        <v>4529</v>
      </c>
      <c r="IY5">
        <v>4544</v>
      </c>
      <c r="IZ5">
        <v>4556</v>
      </c>
      <c r="JA5">
        <v>4560</v>
      </c>
      <c r="JB5">
        <v>4587</v>
      </c>
      <c r="JC5">
        <v>4602</v>
      </c>
      <c r="JD5">
        <v>4622</v>
      </c>
      <c r="JE5">
        <v>4640</v>
      </c>
      <c r="JF5">
        <v>4674</v>
      </c>
      <c r="JG5">
        <v>4695</v>
      </c>
      <c r="JH5">
        <v>4726</v>
      </c>
      <c r="JI5">
        <v>4747</v>
      </c>
      <c r="JJ5">
        <v>4769</v>
      </c>
      <c r="JK5">
        <v>4787</v>
      </c>
      <c r="JL5">
        <v>4801</v>
      </c>
      <c r="JM5">
        <v>4820</v>
      </c>
      <c r="JN5">
        <v>4851</v>
      </c>
      <c r="JO5">
        <v>4855</v>
      </c>
      <c r="JP5">
        <v>4885</v>
      </c>
      <c r="JQ5">
        <v>4915</v>
      </c>
      <c r="JR5">
        <v>4928</v>
      </c>
      <c r="JS5">
        <v>4953</v>
      </c>
      <c r="JT5">
        <v>4983</v>
      </c>
      <c r="JU5">
        <v>5013</v>
      </c>
      <c r="JV5">
        <v>5044</v>
      </c>
      <c r="JW5">
        <v>5058</v>
      </c>
      <c r="JX5">
        <v>5092</v>
      </c>
      <c r="JY5">
        <v>5109</v>
      </c>
      <c r="JZ5">
        <v>5123</v>
      </c>
      <c r="KA5">
        <v>5186</v>
      </c>
      <c r="KB5">
        <v>5222</v>
      </c>
      <c r="KC5">
        <v>5250</v>
      </c>
      <c r="KD5">
        <v>5271</v>
      </c>
      <c r="KE5">
        <v>5306</v>
      </c>
      <c r="KF5">
        <v>5321</v>
      </c>
      <c r="KG5">
        <v>5349</v>
      </c>
      <c r="KH5">
        <v>5399</v>
      </c>
      <c r="KI5">
        <v>5444</v>
      </c>
      <c r="KJ5">
        <v>5498</v>
      </c>
      <c r="KK5">
        <v>5589</v>
      </c>
      <c r="KL5">
        <v>5653</v>
      </c>
      <c r="KM5">
        <v>5709</v>
      </c>
      <c r="KN5">
        <v>5753</v>
      </c>
      <c r="KO5">
        <v>5880</v>
      </c>
      <c r="KP5">
        <v>5963</v>
      </c>
      <c r="KQ5">
        <v>5995</v>
      </c>
      <c r="KR5">
        <v>6142</v>
      </c>
      <c r="KS5">
        <v>6226</v>
      </c>
      <c r="KT5">
        <v>6323</v>
      </c>
      <c r="KU5">
        <v>6361</v>
      </c>
      <c r="KV5">
        <v>6402</v>
      </c>
      <c r="KW5">
        <v>6580</v>
      </c>
      <c r="KX5">
        <v>6683</v>
      </c>
      <c r="KY5">
        <v>6796</v>
      </c>
      <c r="KZ5">
        <v>6918</v>
      </c>
      <c r="LA5">
        <v>7002</v>
      </c>
      <c r="LB5">
        <v>7087</v>
      </c>
      <c r="LC5">
        <v>7217</v>
      </c>
      <c r="LD5">
        <v>7348</v>
      </c>
      <c r="LE5">
        <v>7476</v>
      </c>
      <c r="LF5">
        <v>7621</v>
      </c>
      <c r="LG5">
        <v>7758</v>
      </c>
      <c r="LH5">
        <v>7889</v>
      </c>
      <c r="LI5">
        <v>7957</v>
      </c>
      <c r="LJ5">
        <v>8043</v>
      </c>
      <c r="LK5">
        <v>8214</v>
      </c>
      <c r="LL5">
        <v>8322</v>
      </c>
      <c r="LM5">
        <v>8391</v>
      </c>
      <c r="LN5">
        <v>8531</v>
      </c>
      <c r="LO5">
        <v>8621</v>
      </c>
      <c r="LP5">
        <v>8690</v>
      </c>
      <c r="LQ5">
        <v>8736</v>
      </c>
      <c r="LR5">
        <v>8787</v>
      </c>
      <c r="LS5">
        <v>9108</v>
      </c>
      <c r="LT5">
        <v>9238</v>
      </c>
      <c r="LU5">
        <v>9435</v>
      </c>
      <c r="LV5">
        <v>9605</v>
      </c>
      <c r="LW5">
        <v>9746</v>
      </c>
      <c r="LX5">
        <v>9937</v>
      </c>
      <c r="LY5">
        <v>10038</v>
      </c>
      <c r="LZ5">
        <v>10126</v>
      </c>
      <c r="MA5">
        <v>10251</v>
      </c>
      <c r="MB5">
        <v>10286</v>
      </c>
      <c r="MC5">
        <v>10286</v>
      </c>
      <c r="MD5">
        <v>10408</v>
      </c>
      <c r="ME5">
        <v>10593</v>
      </c>
      <c r="MF5">
        <v>10698</v>
      </c>
      <c r="MG5">
        <v>10698</v>
      </c>
      <c r="MH5">
        <v>10903</v>
      </c>
      <c r="MI5">
        <v>11011</v>
      </c>
      <c r="MJ5">
        <v>11072</v>
      </c>
      <c r="MK5">
        <v>11157</v>
      </c>
      <c r="ML5">
        <v>11157</v>
      </c>
      <c r="MM5">
        <v>11294</v>
      </c>
      <c r="MN5">
        <v>11294</v>
      </c>
      <c r="MO5">
        <v>11345</v>
      </c>
      <c r="MP5">
        <v>11419</v>
      </c>
      <c r="MQ5">
        <v>11477</v>
      </c>
      <c r="MR5">
        <v>11692</v>
      </c>
      <c r="MS5">
        <v>11692</v>
      </c>
      <c r="MT5">
        <v>11692</v>
      </c>
      <c r="MU5">
        <v>11895</v>
      </c>
      <c r="MV5">
        <v>11987</v>
      </c>
      <c r="MW5">
        <v>12063</v>
      </c>
      <c r="MX5">
        <v>12150</v>
      </c>
      <c r="MY5">
        <v>12356</v>
      </c>
      <c r="MZ5">
        <v>12582</v>
      </c>
      <c r="NA5">
        <v>12717</v>
      </c>
      <c r="NB5">
        <v>12717</v>
      </c>
      <c r="NC5">
        <v>12908</v>
      </c>
      <c r="ND5">
        <v>12982</v>
      </c>
      <c r="NE5">
        <v>13111</v>
      </c>
      <c r="NF5">
        <v>13216</v>
      </c>
      <c r="NG5">
        <v>13331</v>
      </c>
      <c r="NH5">
        <v>13331</v>
      </c>
      <c r="NI5">
        <v>13465</v>
      </c>
      <c r="NJ5">
        <v>13465</v>
      </c>
      <c r="NK5">
        <v>13529</v>
      </c>
      <c r="NL5">
        <v>13591</v>
      </c>
      <c r="NM5">
        <v>13706</v>
      </c>
      <c r="NN5">
        <v>13796</v>
      </c>
      <c r="NO5">
        <v>13887</v>
      </c>
      <c r="NP5">
        <v>13887</v>
      </c>
      <c r="NQ5">
        <v>13984</v>
      </c>
      <c r="NR5">
        <v>14031</v>
      </c>
      <c r="NS5">
        <v>14090</v>
      </c>
      <c r="NT5">
        <v>14187</v>
      </c>
      <c r="NU5">
        <v>14239</v>
      </c>
      <c r="NV5">
        <v>14315</v>
      </c>
      <c r="NW5">
        <v>14315</v>
      </c>
      <c r="NX5">
        <v>14110</v>
      </c>
      <c r="NY5">
        <v>14141</v>
      </c>
      <c r="NZ5">
        <v>14244</v>
      </c>
      <c r="OA5">
        <v>14287</v>
      </c>
      <c r="OB5">
        <v>14348</v>
      </c>
      <c r="OC5">
        <v>14357</v>
      </c>
      <c r="OD5">
        <v>14357</v>
      </c>
      <c r="OE5">
        <v>14465</v>
      </c>
      <c r="OF5">
        <v>14515</v>
      </c>
      <c r="OG5">
        <v>14548</v>
      </c>
      <c r="OH5">
        <v>14585</v>
      </c>
      <c r="OI5">
        <v>14606</v>
      </c>
      <c r="OJ5">
        <v>14645</v>
      </c>
      <c r="OK5">
        <v>14645</v>
      </c>
      <c r="OL5">
        <v>14645</v>
      </c>
      <c r="OM5">
        <v>14693</v>
      </c>
      <c r="ON5">
        <v>14742</v>
      </c>
      <c r="OO5">
        <v>14774</v>
      </c>
      <c r="OP5">
        <v>14793</v>
      </c>
      <c r="OQ5">
        <v>14830</v>
      </c>
      <c r="OR5">
        <v>14830</v>
      </c>
    </row>
    <row r="6" spans="1:811">
      <c r="A6">
        <v>84053007</v>
      </c>
      <c r="B6" t="s">
        <v>50</v>
      </c>
      <c r="C6" t="s">
        <v>51</v>
      </c>
      <c r="D6">
        <v>840</v>
      </c>
      <c r="E6">
        <v>53007</v>
      </c>
      <c r="F6" t="s">
        <v>63</v>
      </c>
      <c r="G6" t="s">
        <v>57</v>
      </c>
      <c r="H6" t="s">
        <v>50</v>
      </c>
      <c r="I6">
        <v>47.870460919999999</v>
      </c>
      <c r="J6">
        <v>-120.61739559999999</v>
      </c>
      <c r="K6" t="s">
        <v>64</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2</v>
      </c>
      <c r="BP6">
        <v>2</v>
      </c>
      <c r="BQ6">
        <v>2</v>
      </c>
      <c r="BR6">
        <v>2</v>
      </c>
      <c r="BS6">
        <v>3</v>
      </c>
      <c r="BT6">
        <v>3</v>
      </c>
      <c r="BU6">
        <v>6</v>
      </c>
      <c r="BV6">
        <v>6</v>
      </c>
      <c r="BW6">
        <v>10</v>
      </c>
      <c r="BX6">
        <v>10</v>
      </c>
      <c r="BY6">
        <v>12</v>
      </c>
      <c r="BZ6">
        <v>13</v>
      </c>
      <c r="CA6">
        <v>13</v>
      </c>
      <c r="CB6">
        <v>14</v>
      </c>
      <c r="CC6">
        <v>16</v>
      </c>
      <c r="CD6">
        <v>17</v>
      </c>
      <c r="CE6">
        <v>18</v>
      </c>
      <c r="CF6">
        <v>20</v>
      </c>
      <c r="CG6">
        <v>24</v>
      </c>
      <c r="CH6">
        <v>29</v>
      </c>
      <c r="CI6">
        <v>29</v>
      </c>
      <c r="CJ6">
        <v>34</v>
      </c>
      <c r="CK6">
        <v>34</v>
      </c>
      <c r="CL6">
        <v>43</v>
      </c>
      <c r="CM6">
        <v>45</v>
      </c>
      <c r="CN6">
        <v>53</v>
      </c>
      <c r="CO6">
        <v>55</v>
      </c>
      <c r="CP6">
        <v>55</v>
      </c>
      <c r="CQ6">
        <v>61</v>
      </c>
      <c r="CR6">
        <v>61</v>
      </c>
      <c r="CS6">
        <v>63</v>
      </c>
      <c r="CT6">
        <v>66</v>
      </c>
      <c r="CU6">
        <v>67</v>
      </c>
      <c r="CV6">
        <v>73</v>
      </c>
      <c r="CW6">
        <v>75</v>
      </c>
      <c r="CX6">
        <v>81</v>
      </c>
      <c r="CY6">
        <v>88</v>
      </c>
      <c r="CZ6">
        <v>88</v>
      </c>
      <c r="DA6">
        <v>89</v>
      </c>
      <c r="DB6">
        <v>90</v>
      </c>
      <c r="DC6">
        <v>91</v>
      </c>
      <c r="DD6">
        <v>93</v>
      </c>
      <c r="DE6">
        <v>96</v>
      </c>
      <c r="DF6">
        <v>98</v>
      </c>
      <c r="DG6">
        <v>108</v>
      </c>
      <c r="DH6">
        <v>113</v>
      </c>
      <c r="DI6">
        <v>114</v>
      </c>
      <c r="DJ6">
        <v>118</v>
      </c>
      <c r="DK6">
        <v>120</v>
      </c>
      <c r="DL6">
        <v>125</v>
      </c>
      <c r="DM6">
        <v>137</v>
      </c>
      <c r="DN6">
        <v>139</v>
      </c>
      <c r="DO6">
        <v>140</v>
      </c>
      <c r="DP6">
        <v>143</v>
      </c>
      <c r="DQ6">
        <v>148</v>
      </c>
      <c r="DR6">
        <v>149</v>
      </c>
      <c r="DS6">
        <v>150</v>
      </c>
      <c r="DT6">
        <v>153</v>
      </c>
      <c r="DU6">
        <v>163</v>
      </c>
      <c r="DV6">
        <v>170</v>
      </c>
      <c r="DW6">
        <v>172</v>
      </c>
      <c r="DX6">
        <v>176</v>
      </c>
      <c r="DY6">
        <v>178</v>
      </c>
      <c r="DZ6">
        <v>182</v>
      </c>
      <c r="EA6">
        <v>186</v>
      </c>
      <c r="EB6">
        <v>198</v>
      </c>
      <c r="EC6">
        <v>204</v>
      </c>
      <c r="ED6">
        <v>204</v>
      </c>
      <c r="EE6">
        <v>229</v>
      </c>
      <c r="EF6">
        <v>231</v>
      </c>
      <c r="EG6">
        <v>233</v>
      </c>
      <c r="EH6">
        <v>236</v>
      </c>
      <c r="EI6">
        <v>238</v>
      </c>
      <c r="EJ6">
        <v>244</v>
      </c>
      <c r="EK6">
        <v>246</v>
      </c>
      <c r="EL6">
        <v>248</v>
      </c>
      <c r="EM6">
        <v>249</v>
      </c>
      <c r="EN6">
        <v>253</v>
      </c>
      <c r="EO6">
        <v>253</v>
      </c>
      <c r="EP6">
        <v>258</v>
      </c>
      <c r="EQ6">
        <v>259</v>
      </c>
      <c r="ER6">
        <v>260</v>
      </c>
      <c r="ES6">
        <v>260</v>
      </c>
      <c r="ET6">
        <v>261</v>
      </c>
      <c r="EU6">
        <v>265</v>
      </c>
      <c r="EV6">
        <v>265</v>
      </c>
      <c r="EW6">
        <v>268</v>
      </c>
      <c r="EX6">
        <v>270</v>
      </c>
      <c r="EY6">
        <v>271</v>
      </c>
      <c r="EZ6">
        <v>271</v>
      </c>
      <c r="FA6">
        <v>271</v>
      </c>
      <c r="FB6">
        <v>274</v>
      </c>
      <c r="FC6">
        <v>276</v>
      </c>
      <c r="FD6">
        <v>279</v>
      </c>
      <c r="FE6">
        <v>281</v>
      </c>
      <c r="FF6">
        <v>286</v>
      </c>
      <c r="FG6">
        <v>286</v>
      </c>
      <c r="FH6">
        <v>289</v>
      </c>
      <c r="FI6">
        <v>293</v>
      </c>
      <c r="FJ6">
        <v>296</v>
      </c>
      <c r="FK6">
        <v>305</v>
      </c>
      <c r="FL6">
        <v>314</v>
      </c>
      <c r="FM6">
        <v>316</v>
      </c>
      <c r="FN6">
        <v>326</v>
      </c>
      <c r="FO6">
        <v>330</v>
      </c>
      <c r="FP6">
        <v>349</v>
      </c>
      <c r="FQ6">
        <v>373</v>
      </c>
      <c r="FR6">
        <v>386</v>
      </c>
      <c r="FS6">
        <v>391</v>
      </c>
      <c r="FT6">
        <v>404</v>
      </c>
      <c r="FU6">
        <v>436</v>
      </c>
      <c r="FV6">
        <v>439</v>
      </c>
      <c r="FW6">
        <v>477</v>
      </c>
      <c r="FX6">
        <v>487</v>
      </c>
      <c r="FY6">
        <v>510</v>
      </c>
      <c r="FZ6">
        <v>532</v>
      </c>
      <c r="GA6">
        <v>550</v>
      </c>
      <c r="GB6">
        <v>585</v>
      </c>
      <c r="GC6">
        <v>588</v>
      </c>
      <c r="GD6">
        <v>606</v>
      </c>
      <c r="GE6">
        <v>640</v>
      </c>
      <c r="GF6">
        <v>657</v>
      </c>
      <c r="GG6">
        <v>692</v>
      </c>
      <c r="GH6">
        <v>723</v>
      </c>
      <c r="GI6">
        <v>758</v>
      </c>
      <c r="GJ6">
        <v>770</v>
      </c>
      <c r="GK6">
        <v>808</v>
      </c>
      <c r="GL6">
        <v>826</v>
      </c>
      <c r="GM6">
        <v>847</v>
      </c>
      <c r="GN6">
        <v>883</v>
      </c>
      <c r="GO6">
        <v>913</v>
      </c>
      <c r="GP6">
        <v>941</v>
      </c>
      <c r="GQ6">
        <v>954</v>
      </c>
      <c r="GR6">
        <v>993</v>
      </c>
      <c r="GS6">
        <v>1014</v>
      </c>
      <c r="GT6">
        <v>1073</v>
      </c>
      <c r="GU6">
        <v>1107</v>
      </c>
      <c r="GV6">
        <v>1132</v>
      </c>
      <c r="GW6">
        <v>1174</v>
      </c>
      <c r="GX6">
        <v>1187</v>
      </c>
      <c r="GY6">
        <v>1224</v>
      </c>
      <c r="GZ6">
        <v>1255</v>
      </c>
      <c r="HA6">
        <v>1278</v>
      </c>
      <c r="HB6">
        <v>1309</v>
      </c>
      <c r="HC6">
        <v>1336</v>
      </c>
      <c r="HD6">
        <v>1359</v>
      </c>
      <c r="HE6">
        <v>1364</v>
      </c>
      <c r="HF6">
        <v>1406</v>
      </c>
      <c r="HG6">
        <v>1449</v>
      </c>
      <c r="HH6">
        <v>1485</v>
      </c>
      <c r="HI6">
        <v>1502</v>
      </c>
      <c r="HJ6">
        <v>1543</v>
      </c>
      <c r="HK6">
        <v>1549</v>
      </c>
      <c r="HL6">
        <v>1557</v>
      </c>
      <c r="HM6">
        <v>1579</v>
      </c>
      <c r="HN6">
        <v>1596</v>
      </c>
      <c r="HO6">
        <v>1611</v>
      </c>
      <c r="HP6">
        <v>1648</v>
      </c>
      <c r="HQ6">
        <v>1667</v>
      </c>
      <c r="HR6">
        <v>1678</v>
      </c>
      <c r="HS6">
        <v>1686</v>
      </c>
      <c r="HT6">
        <v>1701</v>
      </c>
      <c r="HU6">
        <v>1718</v>
      </c>
      <c r="HV6">
        <v>1730</v>
      </c>
      <c r="HW6">
        <v>1733</v>
      </c>
      <c r="HX6">
        <v>1739</v>
      </c>
      <c r="HY6">
        <v>1745</v>
      </c>
      <c r="HZ6">
        <v>1770</v>
      </c>
      <c r="IA6">
        <v>1799</v>
      </c>
      <c r="IB6">
        <v>1815</v>
      </c>
      <c r="IC6">
        <v>1829</v>
      </c>
      <c r="ID6">
        <v>1834</v>
      </c>
      <c r="IE6">
        <v>1847</v>
      </c>
      <c r="IF6">
        <v>1858</v>
      </c>
      <c r="IG6">
        <v>1860</v>
      </c>
      <c r="IH6">
        <v>1866</v>
      </c>
      <c r="II6">
        <v>1896</v>
      </c>
      <c r="IJ6">
        <v>1905</v>
      </c>
      <c r="IK6">
        <v>1912</v>
      </c>
      <c r="IL6">
        <v>1925</v>
      </c>
      <c r="IM6">
        <v>1936</v>
      </c>
      <c r="IN6">
        <v>1953</v>
      </c>
      <c r="IO6">
        <v>1982</v>
      </c>
      <c r="IP6">
        <v>1988</v>
      </c>
      <c r="IQ6">
        <v>1994</v>
      </c>
      <c r="IR6">
        <v>2008</v>
      </c>
      <c r="IS6">
        <v>2010</v>
      </c>
      <c r="IT6">
        <v>2010</v>
      </c>
      <c r="IU6">
        <v>2016</v>
      </c>
      <c r="IV6">
        <v>2023</v>
      </c>
      <c r="IW6">
        <v>2033</v>
      </c>
      <c r="IX6">
        <v>2039</v>
      </c>
      <c r="IY6">
        <v>2049</v>
      </c>
      <c r="IZ6">
        <v>2053</v>
      </c>
      <c r="JA6">
        <v>2056</v>
      </c>
      <c r="JB6">
        <v>2066</v>
      </c>
      <c r="JC6">
        <v>2072</v>
      </c>
      <c r="JD6">
        <v>2077</v>
      </c>
      <c r="JE6">
        <v>2093</v>
      </c>
      <c r="JF6">
        <v>2102</v>
      </c>
      <c r="JG6">
        <v>2110</v>
      </c>
      <c r="JH6">
        <v>2112</v>
      </c>
      <c r="JI6">
        <v>2121</v>
      </c>
      <c r="JJ6">
        <v>2137</v>
      </c>
      <c r="JK6">
        <v>2148</v>
      </c>
      <c r="JL6">
        <v>2158</v>
      </c>
      <c r="JM6">
        <v>2169</v>
      </c>
      <c r="JN6">
        <v>2175</v>
      </c>
      <c r="JO6">
        <v>2179</v>
      </c>
      <c r="JP6">
        <v>2195</v>
      </c>
      <c r="JQ6">
        <v>2204</v>
      </c>
      <c r="JR6">
        <v>2214</v>
      </c>
      <c r="JS6">
        <v>2224</v>
      </c>
      <c r="JT6">
        <v>2242</v>
      </c>
      <c r="JU6">
        <v>2243</v>
      </c>
      <c r="JV6">
        <v>2243</v>
      </c>
      <c r="JW6">
        <v>2255</v>
      </c>
      <c r="JX6">
        <v>2281</v>
      </c>
      <c r="JY6">
        <v>2287</v>
      </c>
      <c r="JZ6">
        <v>2297</v>
      </c>
      <c r="KA6">
        <v>2305</v>
      </c>
      <c r="KB6">
        <v>2315</v>
      </c>
      <c r="KC6">
        <v>2315</v>
      </c>
      <c r="KD6">
        <v>2335</v>
      </c>
      <c r="KE6">
        <v>2354</v>
      </c>
      <c r="KF6">
        <v>2364</v>
      </c>
      <c r="KG6">
        <v>2382</v>
      </c>
      <c r="KH6">
        <v>2397</v>
      </c>
      <c r="KI6">
        <v>2405</v>
      </c>
      <c r="KJ6">
        <v>2412</v>
      </c>
      <c r="KK6">
        <v>2439</v>
      </c>
      <c r="KL6">
        <v>2465</v>
      </c>
      <c r="KM6">
        <v>2487</v>
      </c>
      <c r="KN6">
        <v>2513</v>
      </c>
      <c r="KO6">
        <v>2566</v>
      </c>
      <c r="KP6">
        <v>2566</v>
      </c>
      <c r="KQ6">
        <v>2567</v>
      </c>
      <c r="KR6">
        <v>2592</v>
      </c>
      <c r="KS6">
        <v>2636</v>
      </c>
      <c r="KT6">
        <v>2712</v>
      </c>
      <c r="KU6">
        <v>2772</v>
      </c>
      <c r="KV6">
        <v>2805</v>
      </c>
      <c r="KW6">
        <v>2814</v>
      </c>
      <c r="KX6">
        <v>2815</v>
      </c>
      <c r="KY6">
        <v>2887</v>
      </c>
      <c r="KZ6">
        <v>2952</v>
      </c>
      <c r="LA6">
        <v>3001</v>
      </c>
      <c r="LB6">
        <v>3055</v>
      </c>
      <c r="LC6">
        <v>3128</v>
      </c>
      <c r="LD6">
        <v>3136</v>
      </c>
      <c r="LE6">
        <v>3156</v>
      </c>
      <c r="LF6">
        <v>3242</v>
      </c>
      <c r="LG6">
        <v>3288</v>
      </c>
      <c r="LH6">
        <v>3336</v>
      </c>
      <c r="LI6">
        <v>3396</v>
      </c>
      <c r="LJ6">
        <v>3432</v>
      </c>
      <c r="LK6">
        <v>3440</v>
      </c>
      <c r="LL6">
        <v>3458</v>
      </c>
      <c r="LM6">
        <v>3525</v>
      </c>
      <c r="LN6">
        <v>3605</v>
      </c>
      <c r="LO6">
        <v>3638</v>
      </c>
      <c r="LP6">
        <v>3702</v>
      </c>
      <c r="LQ6">
        <v>3760</v>
      </c>
      <c r="LR6">
        <v>3767</v>
      </c>
      <c r="LS6">
        <v>3788</v>
      </c>
      <c r="LT6">
        <v>3908</v>
      </c>
      <c r="LU6">
        <v>4096</v>
      </c>
      <c r="LV6">
        <v>4141</v>
      </c>
      <c r="LW6">
        <v>4199</v>
      </c>
      <c r="LX6">
        <v>4228</v>
      </c>
      <c r="LY6">
        <v>4258</v>
      </c>
      <c r="LZ6">
        <v>4278</v>
      </c>
      <c r="MA6">
        <v>4306</v>
      </c>
      <c r="MB6">
        <v>4340</v>
      </c>
      <c r="MC6">
        <v>4340</v>
      </c>
      <c r="MD6">
        <v>4374</v>
      </c>
      <c r="ME6">
        <v>4432</v>
      </c>
      <c r="MF6">
        <v>4483</v>
      </c>
      <c r="MG6">
        <v>4483</v>
      </c>
      <c r="MH6">
        <v>4491</v>
      </c>
      <c r="MI6">
        <v>4495</v>
      </c>
      <c r="MJ6">
        <v>4549</v>
      </c>
      <c r="MK6">
        <v>4594</v>
      </c>
      <c r="ML6">
        <v>4594</v>
      </c>
      <c r="MM6">
        <v>4653</v>
      </c>
      <c r="MN6">
        <v>4653</v>
      </c>
      <c r="MO6">
        <v>4681</v>
      </c>
      <c r="MP6">
        <v>4726</v>
      </c>
      <c r="MQ6">
        <v>4792</v>
      </c>
      <c r="MR6">
        <v>4851</v>
      </c>
      <c r="MS6">
        <v>4851</v>
      </c>
      <c r="MT6">
        <v>4851</v>
      </c>
      <c r="MU6">
        <v>4995</v>
      </c>
      <c r="MV6">
        <v>5018</v>
      </c>
      <c r="MW6">
        <v>5025</v>
      </c>
      <c r="MX6">
        <v>5074</v>
      </c>
      <c r="MY6">
        <v>5100</v>
      </c>
      <c r="MZ6">
        <v>5163</v>
      </c>
      <c r="NA6">
        <v>5204</v>
      </c>
      <c r="NB6">
        <v>5204</v>
      </c>
      <c r="NC6">
        <v>5262</v>
      </c>
      <c r="ND6">
        <v>5285</v>
      </c>
      <c r="NE6">
        <v>5324</v>
      </c>
      <c r="NF6">
        <v>5347</v>
      </c>
      <c r="NG6">
        <v>5360</v>
      </c>
      <c r="NH6">
        <v>5360</v>
      </c>
      <c r="NI6">
        <v>5433</v>
      </c>
      <c r="NJ6">
        <v>5433</v>
      </c>
      <c r="NK6">
        <v>5467</v>
      </c>
      <c r="NL6">
        <v>5490</v>
      </c>
      <c r="NM6">
        <v>5528</v>
      </c>
      <c r="NN6">
        <v>5549</v>
      </c>
      <c r="NO6">
        <v>5572</v>
      </c>
      <c r="NP6">
        <v>5572</v>
      </c>
      <c r="NQ6">
        <v>5599</v>
      </c>
      <c r="NR6">
        <v>5614</v>
      </c>
      <c r="NS6">
        <v>5653</v>
      </c>
      <c r="NT6">
        <v>5684</v>
      </c>
      <c r="NU6">
        <v>5713</v>
      </c>
      <c r="NV6">
        <v>5725</v>
      </c>
      <c r="NW6">
        <v>5725</v>
      </c>
      <c r="NX6">
        <v>5743</v>
      </c>
      <c r="NY6">
        <v>5761</v>
      </c>
      <c r="NZ6">
        <v>5781</v>
      </c>
      <c r="OA6">
        <v>5819</v>
      </c>
      <c r="OB6">
        <v>5839</v>
      </c>
      <c r="OC6">
        <v>5839</v>
      </c>
      <c r="OD6">
        <v>5839</v>
      </c>
      <c r="OE6">
        <v>5877</v>
      </c>
      <c r="OF6">
        <v>5880</v>
      </c>
      <c r="OG6">
        <v>5889</v>
      </c>
      <c r="OH6">
        <v>5903</v>
      </c>
      <c r="OI6">
        <v>5918</v>
      </c>
      <c r="OJ6">
        <v>5937</v>
      </c>
      <c r="OK6">
        <v>5937</v>
      </c>
      <c r="OL6">
        <v>5937</v>
      </c>
      <c r="OM6">
        <v>5953</v>
      </c>
      <c r="ON6">
        <v>5961</v>
      </c>
      <c r="OO6">
        <v>5985</v>
      </c>
      <c r="OP6">
        <v>5995</v>
      </c>
      <c r="OQ6">
        <v>6000</v>
      </c>
      <c r="OR6">
        <v>6000</v>
      </c>
    </row>
    <row r="7" spans="1:811">
      <c r="A7">
        <v>84053009</v>
      </c>
      <c r="B7" t="s">
        <v>50</v>
      </c>
      <c r="C7" t="s">
        <v>51</v>
      </c>
      <c r="D7">
        <v>840</v>
      </c>
      <c r="E7">
        <v>53009</v>
      </c>
      <c r="F7" t="s">
        <v>65</v>
      </c>
      <c r="G7" t="s">
        <v>57</v>
      </c>
      <c r="H7" t="s">
        <v>50</v>
      </c>
      <c r="I7">
        <v>48.047546420000003</v>
      </c>
      <c r="J7">
        <v>-123.9226319</v>
      </c>
      <c r="K7" t="s">
        <v>66</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v>0</v>
      </c>
      <c r="BQ7">
        <v>0</v>
      </c>
      <c r="BR7">
        <v>1</v>
      </c>
      <c r="BS7">
        <v>2</v>
      </c>
      <c r="BT7">
        <v>4</v>
      </c>
      <c r="BU7">
        <v>4</v>
      </c>
      <c r="BV7">
        <v>4</v>
      </c>
      <c r="BW7">
        <v>4</v>
      </c>
      <c r="BX7">
        <v>5</v>
      </c>
      <c r="BY7">
        <v>5</v>
      </c>
      <c r="BZ7">
        <v>5</v>
      </c>
      <c r="CA7">
        <v>5</v>
      </c>
      <c r="CB7">
        <v>6</v>
      </c>
      <c r="CC7">
        <v>8</v>
      </c>
      <c r="CD7">
        <v>8</v>
      </c>
      <c r="CE7">
        <v>8</v>
      </c>
      <c r="CF7">
        <v>8</v>
      </c>
      <c r="CG7">
        <v>8</v>
      </c>
      <c r="CH7">
        <v>8</v>
      </c>
      <c r="CI7">
        <v>8</v>
      </c>
      <c r="CJ7">
        <v>8</v>
      </c>
      <c r="CK7">
        <v>9</v>
      </c>
      <c r="CL7">
        <v>10</v>
      </c>
      <c r="CM7">
        <v>11</v>
      </c>
      <c r="CN7">
        <v>11</v>
      </c>
      <c r="CO7">
        <v>12</v>
      </c>
      <c r="CP7">
        <v>12</v>
      </c>
      <c r="CQ7">
        <v>12</v>
      </c>
      <c r="CR7">
        <v>14</v>
      </c>
      <c r="CS7">
        <v>14</v>
      </c>
      <c r="CT7">
        <v>15</v>
      </c>
      <c r="CU7">
        <v>15</v>
      </c>
      <c r="CV7">
        <v>15</v>
      </c>
      <c r="CW7">
        <v>14</v>
      </c>
      <c r="CX7">
        <v>14</v>
      </c>
      <c r="CY7">
        <v>14</v>
      </c>
      <c r="CZ7">
        <v>14</v>
      </c>
      <c r="DA7">
        <v>14</v>
      </c>
      <c r="DB7">
        <v>15</v>
      </c>
      <c r="DC7">
        <v>15</v>
      </c>
      <c r="DD7">
        <v>15</v>
      </c>
      <c r="DE7">
        <v>17</v>
      </c>
      <c r="DF7">
        <v>18</v>
      </c>
      <c r="DG7">
        <v>18</v>
      </c>
      <c r="DH7">
        <v>18</v>
      </c>
      <c r="DI7">
        <v>18</v>
      </c>
      <c r="DJ7">
        <v>19</v>
      </c>
      <c r="DK7">
        <v>18</v>
      </c>
      <c r="DL7">
        <v>19</v>
      </c>
      <c r="DM7">
        <v>19</v>
      </c>
      <c r="DN7">
        <v>19</v>
      </c>
      <c r="DO7">
        <v>19</v>
      </c>
      <c r="DP7">
        <v>19</v>
      </c>
      <c r="DQ7">
        <v>19</v>
      </c>
      <c r="DR7">
        <v>19</v>
      </c>
      <c r="DS7">
        <v>19</v>
      </c>
      <c r="DT7">
        <v>19</v>
      </c>
      <c r="DU7">
        <v>19</v>
      </c>
      <c r="DV7">
        <v>21</v>
      </c>
      <c r="DW7">
        <v>21</v>
      </c>
      <c r="DX7">
        <v>21</v>
      </c>
      <c r="DY7">
        <v>21</v>
      </c>
      <c r="DZ7">
        <v>21</v>
      </c>
      <c r="EA7">
        <v>25</v>
      </c>
      <c r="EB7">
        <v>25</v>
      </c>
      <c r="EC7">
        <v>25</v>
      </c>
      <c r="ED7">
        <v>25</v>
      </c>
      <c r="EE7">
        <v>25</v>
      </c>
      <c r="EF7">
        <v>25</v>
      </c>
      <c r="EG7">
        <v>25</v>
      </c>
      <c r="EH7">
        <v>25</v>
      </c>
      <c r="EI7">
        <v>25</v>
      </c>
      <c r="EJ7">
        <v>25</v>
      </c>
      <c r="EK7">
        <v>25</v>
      </c>
      <c r="EL7">
        <v>25</v>
      </c>
      <c r="EM7">
        <v>25</v>
      </c>
      <c r="EN7">
        <v>27</v>
      </c>
      <c r="EO7">
        <v>27</v>
      </c>
      <c r="EP7">
        <v>27</v>
      </c>
      <c r="EQ7">
        <v>27</v>
      </c>
      <c r="ER7">
        <v>27</v>
      </c>
      <c r="ES7">
        <v>27</v>
      </c>
      <c r="ET7">
        <v>27</v>
      </c>
      <c r="EU7">
        <v>28</v>
      </c>
      <c r="EV7">
        <v>28</v>
      </c>
      <c r="EW7">
        <v>28</v>
      </c>
      <c r="EX7">
        <v>29</v>
      </c>
      <c r="EY7">
        <v>29</v>
      </c>
      <c r="EZ7">
        <v>29</v>
      </c>
      <c r="FA7">
        <v>29</v>
      </c>
      <c r="FB7">
        <v>32</v>
      </c>
      <c r="FC7">
        <v>32</v>
      </c>
      <c r="FD7">
        <v>33</v>
      </c>
      <c r="FE7">
        <v>33</v>
      </c>
      <c r="FF7">
        <v>33</v>
      </c>
      <c r="FG7">
        <v>33</v>
      </c>
      <c r="FH7">
        <v>33</v>
      </c>
      <c r="FI7">
        <v>33</v>
      </c>
      <c r="FJ7">
        <v>33</v>
      </c>
      <c r="FK7">
        <v>35</v>
      </c>
      <c r="FL7">
        <v>35</v>
      </c>
      <c r="FM7">
        <v>36</v>
      </c>
      <c r="FN7">
        <v>36</v>
      </c>
      <c r="FO7">
        <v>36</v>
      </c>
      <c r="FP7">
        <v>40</v>
      </c>
      <c r="FQ7">
        <v>41</v>
      </c>
      <c r="FR7">
        <v>42</v>
      </c>
      <c r="FS7">
        <v>42</v>
      </c>
      <c r="FT7">
        <v>43</v>
      </c>
      <c r="FU7">
        <v>44</v>
      </c>
      <c r="FV7">
        <v>44</v>
      </c>
      <c r="FW7">
        <v>45</v>
      </c>
      <c r="FX7">
        <v>45</v>
      </c>
      <c r="FY7">
        <v>46</v>
      </c>
      <c r="FZ7">
        <v>50</v>
      </c>
      <c r="GA7">
        <v>54</v>
      </c>
      <c r="GB7">
        <v>58</v>
      </c>
      <c r="GC7">
        <v>58</v>
      </c>
      <c r="GD7">
        <v>59</v>
      </c>
      <c r="GE7">
        <v>61</v>
      </c>
      <c r="GF7">
        <v>62</v>
      </c>
      <c r="GG7">
        <v>64</v>
      </c>
      <c r="GH7">
        <v>64</v>
      </c>
      <c r="GI7">
        <v>64</v>
      </c>
      <c r="GJ7">
        <v>67</v>
      </c>
      <c r="GK7">
        <v>67</v>
      </c>
      <c r="GL7">
        <v>68</v>
      </c>
      <c r="GM7">
        <v>69</v>
      </c>
      <c r="GN7">
        <v>71</v>
      </c>
      <c r="GO7">
        <v>74</v>
      </c>
      <c r="GP7">
        <v>75</v>
      </c>
      <c r="GQ7">
        <v>82</v>
      </c>
      <c r="GR7">
        <v>84</v>
      </c>
      <c r="GS7">
        <v>87</v>
      </c>
      <c r="GT7">
        <v>87</v>
      </c>
      <c r="GU7">
        <v>89</v>
      </c>
      <c r="GV7">
        <v>90</v>
      </c>
      <c r="GW7">
        <v>92</v>
      </c>
      <c r="GX7">
        <v>92</v>
      </c>
      <c r="GY7">
        <v>93</v>
      </c>
      <c r="GZ7">
        <v>95</v>
      </c>
      <c r="HA7">
        <v>97</v>
      </c>
      <c r="HB7">
        <v>100</v>
      </c>
      <c r="HC7">
        <v>116</v>
      </c>
      <c r="HD7">
        <v>118</v>
      </c>
      <c r="HE7">
        <v>134</v>
      </c>
      <c r="HF7">
        <v>135</v>
      </c>
      <c r="HG7">
        <v>138</v>
      </c>
      <c r="HH7">
        <v>140</v>
      </c>
      <c r="HI7">
        <v>147</v>
      </c>
      <c r="HJ7">
        <v>156</v>
      </c>
      <c r="HK7">
        <v>162</v>
      </c>
      <c r="HL7">
        <v>165</v>
      </c>
      <c r="HM7">
        <v>167</v>
      </c>
      <c r="HN7">
        <v>169</v>
      </c>
      <c r="HO7">
        <v>172</v>
      </c>
      <c r="HP7">
        <v>180</v>
      </c>
      <c r="HQ7">
        <v>181</v>
      </c>
      <c r="HR7">
        <v>191</v>
      </c>
      <c r="HS7">
        <v>193</v>
      </c>
      <c r="HT7">
        <v>196</v>
      </c>
      <c r="HU7">
        <v>198</v>
      </c>
      <c r="HV7">
        <v>200</v>
      </c>
      <c r="HW7">
        <v>203</v>
      </c>
      <c r="HX7">
        <v>203</v>
      </c>
      <c r="HY7">
        <v>203</v>
      </c>
      <c r="HZ7">
        <v>203</v>
      </c>
      <c r="IA7">
        <v>205</v>
      </c>
      <c r="IB7">
        <v>207</v>
      </c>
      <c r="IC7">
        <v>211</v>
      </c>
      <c r="ID7">
        <v>211</v>
      </c>
      <c r="IE7">
        <v>211</v>
      </c>
      <c r="IF7">
        <v>211</v>
      </c>
      <c r="IG7">
        <v>211</v>
      </c>
      <c r="IH7">
        <v>211</v>
      </c>
      <c r="II7">
        <v>213</v>
      </c>
      <c r="IJ7">
        <v>215</v>
      </c>
      <c r="IK7">
        <v>215</v>
      </c>
      <c r="IL7">
        <v>215</v>
      </c>
      <c r="IM7">
        <v>216</v>
      </c>
      <c r="IN7">
        <v>216</v>
      </c>
      <c r="IO7">
        <v>217</v>
      </c>
      <c r="IP7">
        <v>219</v>
      </c>
      <c r="IQ7">
        <v>221</v>
      </c>
      <c r="IR7">
        <v>222</v>
      </c>
      <c r="IS7">
        <v>224</v>
      </c>
      <c r="IT7">
        <v>225</v>
      </c>
      <c r="IU7">
        <v>225</v>
      </c>
      <c r="IV7">
        <v>226</v>
      </c>
      <c r="IW7">
        <v>229</v>
      </c>
      <c r="IX7">
        <v>229</v>
      </c>
      <c r="IY7">
        <v>230</v>
      </c>
      <c r="IZ7">
        <v>230</v>
      </c>
      <c r="JA7">
        <v>231</v>
      </c>
      <c r="JB7">
        <v>231</v>
      </c>
      <c r="JC7">
        <v>234</v>
      </c>
      <c r="JD7">
        <v>235</v>
      </c>
      <c r="JE7">
        <v>236</v>
      </c>
      <c r="JF7">
        <v>237</v>
      </c>
      <c r="JG7">
        <v>238</v>
      </c>
      <c r="JH7">
        <v>239</v>
      </c>
      <c r="JI7">
        <v>239</v>
      </c>
      <c r="JJ7">
        <v>242</v>
      </c>
      <c r="JK7">
        <v>242</v>
      </c>
      <c r="JL7">
        <v>243</v>
      </c>
      <c r="JM7">
        <v>244</v>
      </c>
      <c r="JN7">
        <v>246</v>
      </c>
      <c r="JO7">
        <v>246</v>
      </c>
      <c r="JP7">
        <v>246</v>
      </c>
      <c r="JQ7">
        <v>247</v>
      </c>
      <c r="JR7">
        <v>247</v>
      </c>
      <c r="JS7">
        <v>250</v>
      </c>
      <c r="JT7">
        <v>251</v>
      </c>
      <c r="JU7">
        <v>251</v>
      </c>
      <c r="JV7">
        <v>253</v>
      </c>
      <c r="JW7">
        <v>253</v>
      </c>
      <c r="JX7">
        <v>256</v>
      </c>
      <c r="JY7">
        <v>259</v>
      </c>
      <c r="JZ7">
        <v>261</v>
      </c>
      <c r="KA7">
        <v>263</v>
      </c>
      <c r="KB7">
        <v>263</v>
      </c>
      <c r="KC7">
        <v>265</v>
      </c>
      <c r="KD7">
        <v>265</v>
      </c>
      <c r="KE7">
        <v>270</v>
      </c>
      <c r="KF7">
        <v>270</v>
      </c>
      <c r="KG7">
        <v>270</v>
      </c>
      <c r="KH7">
        <v>272</v>
      </c>
      <c r="KI7">
        <v>272</v>
      </c>
      <c r="KJ7">
        <v>273</v>
      </c>
      <c r="KK7">
        <v>274</v>
      </c>
      <c r="KL7">
        <v>274</v>
      </c>
      <c r="KM7">
        <v>276</v>
      </c>
      <c r="KN7">
        <v>281</v>
      </c>
      <c r="KO7">
        <v>282</v>
      </c>
      <c r="KP7">
        <v>284</v>
      </c>
      <c r="KQ7">
        <v>289</v>
      </c>
      <c r="KR7">
        <v>289</v>
      </c>
      <c r="KS7">
        <v>295</v>
      </c>
      <c r="KT7">
        <v>295</v>
      </c>
      <c r="KU7">
        <v>301</v>
      </c>
      <c r="KV7">
        <v>305</v>
      </c>
      <c r="KW7">
        <v>315</v>
      </c>
      <c r="KX7">
        <v>322</v>
      </c>
      <c r="KY7">
        <v>336</v>
      </c>
      <c r="KZ7">
        <v>343</v>
      </c>
      <c r="LA7">
        <v>360</v>
      </c>
      <c r="LB7">
        <v>365</v>
      </c>
      <c r="LC7">
        <v>379</v>
      </c>
      <c r="LD7">
        <v>384</v>
      </c>
      <c r="LE7">
        <v>409</v>
      </c>
      <c r="LF7">
        <v>422</v>
      </c>
      <c r="LG7">
        <v>426</v>
      </c>
      <c r="LH7">
        <v>447</v>
      </c>
      <c r="LI7">
        <v>454</v>
      </c>
      <c r="LJ7">
        <v>462</v>
      </c>
      <c r="LK7">
        <v>463</v>
      </c>
      <c r="LL7">
        <v>474</v>
      </c>
      <c r="LM7">
        <v>485</v>
      </c>
      <c r="LN7">
        <v>499</v>
      </c>
      <c r="LO7">
        <v>509</v>
      </c>
      <c r="LP7">
        <v>515</v>
      </c>
      <c r="LQ7">
        <v>516</v>
      </c>
      <c r="LR7">
        <v>522</v>
      </c>
      <c r="LS7">
        <v>532</v>
      </c>
      <c r="LT7">
        <v>546</v>
      </c>
      <c r="LU7">
        <v>568</v>
      </c>
      <c r="LV7">
        <v>578</v>
      </c>
      <c r="LW7">
        <v>582</v>
      </c>
      <c r="LX7">
        <v>586</v>
      </c>
      <c r="LY7">
        <v>590</v>
      </c>
      <c r="LZ7">
        <v>591</v>
      </c>
      <c r="MA7">
        <v>595</v>
      </c>
      <c r="MB7">
        <v>600</v>
      </c>
      <c r="MC7">
        <v>600</v>
      </c>
      <c r="MD7">
        <v>616</v>
      </c>
      <c r="ME7">
        <v>627</v>
      </c>
      <c r="MF7">
        <v>633</v>
      </c>
      <c r="MG7">
        <v>633</v>
      </c>
      <c r="MH7">
        <v>647</v>
      </c>
      <c r="MI7">
        <v>662</v>
      </c>
      <c r="MJ7">
        <v>671</v>
      </c>
      <c r="MK7">
        <v>683</v>
      </c>
      <c r="ML7">
        <v>683</v>
      </c>
      <c r="MM7">
        <v>689</v>
      </c>
      <c r="MN7">
        <v>689</v>
      </c>
      <c r="MO7">
        <v>696</v>
      </c>
      <c r="MP7">
        <v>701</v>
      </c>
      <c r="MQ7">
        <v>703</v>
      </c>
      <c r="MR7">
        <v>716</v>
      </c>
      <c r="MS7">
        <v>716</v>
      </c>
      <c r="MT7">
        <v>716</v>
      </c>
      <c r="MU7">
        <v>730</v>
      </c>
      <c r="MV7">
        <v>735</v>
      </c>
      <c r="MW7">
        <v>740</v>
      </c>
      <c r="MX7">
        <v>741</v>
      </c>
      <c r="MY7">
        <v>746</v>
      </c>
      <c r="MZ7">
        <v>770</v>
      </c>
      <c r="NA7">
        <v>780</v>
      </c>
      <c r="NB7">
        <v>780</v>
      </c>
      <c r="NC7">
        <v>798</v>
      </c>
      <c r="ND7">
        <v>800</v>
      </c>
      <c r="NE7">
        <v>818</v>
      </c>
      <c r="NF7">
        <v>824</v>
      </c>
      <c r="NG7">
        <v>828</v>
      </c>
      <c r="NH7">
        <v>828</v>
      </c>
      <c r="NI7">
        <v>832</v>
      </c>
      <c r="NJ7">
        <v>832</v>
      </c>
      <c r="NK7">
        <v>840</v>
      </c>
      <c r="NL7">
        <v>848</v>
      </c>
      <c r="NM7">
        <v>852</v>
      </c>
      <c r="NN7">
        <v>859</v>
      </c>
      <c r="NO7">
        <v>865</v>
      </c>
      <c r="NP7">
        <v>865</v>
      </c>
      <c r="NQ7">
        <v>875</v>
      </c>
      <c r="NR7">
        <v>880</v>
      </c>
      <c r="NS7">
        <v>889</v>
      </c>
      <c r="NT7">
        <v>890</v>
      </c>
      <c r="NU7">
        <v>893</v>
      </c>
      <c r="NV7">
        <v>897</v>
      </c>
      <c r="NW7">
        <v>897</v>
      </c>
      <c r="NX7">
        <v>906</v>
      </c>
      <c r="NY7">
        <v>906</v>
      </c>
      <c r="NZ7">
        <v>910</v>
      </c>
      <c r="OA7">
        <v>914</v>
      </c>
      <c r="OB7">
        <v>915</v>
      </c>
      <c r="OC7">
        <v>919</v>
      </c>
      <c r="OD7">
        <v>919</v>
      </c>
      <c r="OE7">
        <v>923</v>
      </c>
      <c r="OF7">
        <v>923</v>
      </c>
      <c r="OG7">
        <v>931</v>
      </c>
      <c r="OH7">
        <v>934</v>
      </c>
      <c r="OI7">
        <v>939</v>
      </c>
      <c r="OJ7">
        <v>941</v>
      </c>
      <c r="OK7">
        <v>941</v>
      </c>
      <c r="OL7">
        <v>941</v>
      </c>
      <c r="OM7">
        <v>945</v>
      </c>
      <c r="ON7">
        <v>956</v>
      </c>
      <c r="OO7">
        <v>960</v>
      </c>
      <c r="OP7">
        <v>963</v>
      </c>
      <c r="OQ7">
        <v>971</v>
      </c>
      <c r="OR7">
        <v>971</v>
      </c>
    </row>
    <row r="8" spans="1:811">
      <c r="A8">
        <v>84053011</v>
      </c>
      <c r="B8" t="s">
        <v>50</v>
      </c>
      <c r="C8" t="s">
        <v>51</v>
      </c>
      <c r="D8">
        <v>840</v>
      </c>
      <c r="E8">
        <v>53011</v>
      </c>
      <c r="F8" t="s">
        <v>67</v>
      </c>
      <c r="G8" t="s">
        <v>57</v>
      </c>
      <c r="H8" t="s">
        <v>50</v>
      </c>
      <c r="I8">
        <v>45.775680459999997</v>
      </c>
      <c r="J8">
        <v>-122.4829204</v>
      </c>
      <c r="K8" t="s">
        <v>68</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1</v>
      </c>
      <c r="BF8">
        <v>1</v>
      </c>
      <c r="BG8">
        <v>1</v>
      </c>
      <c r="BH8">
        <v>1</v>
      </c>
      <c r="BI8">
        <v>1</v>
      </c>
      <c r="BJ8">
        <v>1</v>
      </c>
      <c r="BK8">
        <v>3</v>
      </c>
      <c r="BL8">
        <v>3</v>
      </c>
      <c r="BM8">
        <v>3</v>
      </c>
      <c r="BN8">
        <v>4</v>
      </c>
      <c r="BO8">
        <v>4</v>
      </c>
      <c r="BP8">
        <v>4</v>
      </c>
      <c r="BQ8">
        <v>4</v>
      </c>
      <c r="BR8">
        <v>6</v>
      </c>
      <c r="BS8">
        <v>9</v>
      </c>
      <c r="BT8">
        <v>10</v>
      </c>
      <c r="BU8">
        <v>13</v>
      </c>
      <c r="BV8">
        <v>13</v>
      </c>
      <c r="BW8">
        <v>16</v>
      </c>
      <c r="BX8">
        <v>48</v>
      </c>
      <c r="BY8">
        <v>76</v>
      </c>
      <c r="BZ8">
        <v>82</v>
      </c>
      <c r="CA8">
        <v>90</v>
      </c>
      <c r="CB8">
        <v>90</v>
      </c>
      <c r="CC8">
        <v>116</v>
      </c>
      <c r="CD8">
        <v>130</v>
      </c>
      <c r="CE8">
        <v>131</v>
      </c>
      <c r="CF8">
        <v>137</v>
      </c>
      <c r="CG8">
        <v>137</v>
      </c>
      <c r="CH8">
        <v>137</v>
      </c>
      <c r="CI8">
        <v>168</v>
      </c>
      <c r="CJ8">
        <v>185</v>
      </c>
      <c r="CK8">
        <v>190</v>
      </c>
      <c r="CL8">
        <v>206</v>
      </c>
      <c r="CM8">
        <v>206</v>
      </c>
      <c r="CN8">
        <v>220</v>
      </c>
      <c r="CO8">
        <v>220</v>
      </c>
      <c r="CP8">
        <v>239</v>
      </c>
      <c r="CQ8">
        <v>250</v>
      </c>
      <c r="CR8">
        <v>258</v>
      </c>
      <c r="CS8">
        <v>265</v>
      </c>
      <c r="CT8">
        <v>277</v>
      </c>
      <c r="CU8">
        <v>277</v>
      </c>
      <c r="CV8">
        <v>277</v>
      </c>
      <c r="CW8">
        <v>296</v>
      </c>
      <c r="CX8">
        <v>306</v>
      </c>
      <c r="CY8">
        <v>313</v>
      </c>
      <c r="CZ8">
        <v>291</v>
      </c>
      <c r="DA8">
        <v>293</v>
      </c>
      <c r="DB8">
        <v>296</v>
      </c>
      <c r="DC8">
        <v>297</v>
      </c>
      <c r="DD8">
        <v>308</v>
      </c>
      <c r="DE8">
        <v>313</v>
      </c>
      <c r="DF8">
        <v>317</v>
      </c>
      <c r="DG8">
        <v>321</v>
      </c>
      <c r="DH8">
        <v>327</v>
      </c>
      <c r="DI8">
        <v>328</v>
      </c>
      <c r="DJ8">
        <v>328</v>
      </c>
      <c r="DK8">
        <v>336</v>
      </c>
      <c r="DL8">
        <v>337</v>
      </c>
      <c r="DM8">
        <v>341</v>
      </c>
      <c r="DN8">
        <v>342</v>
      </c>
      <c r="DO8">
        <v>347</v>
      </c>
      <c r="DP8">
        <v>346</v>
      </c>
      <c r="DQ8">
        <v>351</v>
      </c>
      <c r="DR8">
        <v>352</v>
      </c>
      <c r="DS8">
        <v>362</v>
      </c>
      <c r="DT8">
        <v>377</v>
      </c>
      <c r="DU8">
        <v>380</v>
      </c>
      <c r="DV8">
        <v>382</v>
      </c>
      <c r="DW8">
        <v>386</v>
      </c>
      <c r="DX8">
        <v>388</v>
      </c>
      <c r="DY8">
        <v>388</v>
      </c>
      <c r="DZ8">
        <v>391</v>
      </c>
      <c r="EA8">
        <v>392</v>
      </c>
      <c r="EB8">
        <v>394</v>
      </c>
      <c r="EC8">
        <v>399</v>
      </c>
      <c r="ED8">
        <v>399</v>
      </c>
      <c r="EE8">
        <v>410</v>
      </c>
      <c r="EF8">
        <v>412</v>
      </c>
      <c r="EG8">
        <v>421</v>
      </c>
      <c r="EH8">
        <v>424</v>
      </c>
      <c r="EI8">
        <v>449</v>
      </c>
      <c r="EJ8">
        <v>477</v>
      </c>
      <c r="EK8">
        <v>509</v>
      </c>
      <c r="EL8">
        <v>514</v>
      </c>
      <c r="EM8">
        <v>544</v>
      </c>
      <c r="EN8">
        <v>548</v>
      </c>
      <c r="EO8">
        <v>549</v>
      </c>
      <c r="EP8">
        <v>549</v>
      </c>
      <c r="EQ8">
        <v>558</v>
      </c>
      <c r="ER8">
        <v>561</v>
      </c>
      <c r="ES8">
        <v>565</v>
      </c>
      <c r="ET8">
        <v>566</v>
      </c>
      <c r="EU8">
        <v>582</v>
      </c>
      <c r="EV8">
        <v>592</v>
      </c>
      <c r="EW8">
        <v>599</v>
      </c>
      <c r="EX8">
        <v>605</v>
      </c>
      <c r="EY8">
        <v>609</v>
      </c>
      <c r="EZ8">
        <v>612</v>
      </c>
      <c r="FA8">
        <v>621</v>
      </c>
      <c r="FB8">
        <v>624</v>
      </c>
      <c r="FC8">
        <v>633</v>
      </c>
      <c r="FD8">
        <v>635</v>
      </c>
      <c r="FE8">
        <v>642</v>
      </c>
      <c r="FF8">
        <v>646</v>
      </c>
      <c r="FG8">
        <v>654</v>
      </c>
      <c r="FH8">
        <v>661</v>
      </c>
      <c r="FI8">
        <v>670</v>
      </c>
      <c r="FJ8">
        <v>680</v>
      </c>
      <c r="FK8">
        <v>683</v>
      </c>
      <c r="FL8">
        <v>690</v>
      </c>
      <c r="FM8">
        <v>695</v>
      </c>
      <c r="FN8">
        <v>698</v>
      </c>
      <c r="FO8">
        <v>722</v>
      </c>
      <c r="FP8">
        <v>743</v>
      </c>
      <c r="FQ8">
        <v>758</v>
      </c>
      <c r="FR8">
        <v>907</v>
      </c>
      <c r="FS8">
        <v>910</v>
      </c>
      <c r="FT8">
        <v>912</v>
      </c>
      <c r="FU8">
        <v>924</v>
      </c>
      <c r="FV8">
        <v>949</v>
      </c>
      <c r="FW8">
        <v>980</v>
      </c>
      <c r="FX8">
        <v>994</v>
      </c>
      <c r="FY8">
        <v>1023</v>
      </c>
      <c r="FZ8">
        <v>1036</v>
      </c>
      <c r="GA8">
        <v>1058</v>
      </c>
      <c r="GB8">
        <v>1070</v>
      </c>
      <c r="GC8">
        <v>1078</v>
      </c>
      <c r="GD8">
        <v>1116</v>
      </c>
      <c r="GE8">
        <v>1136</v>
      </c>
      <c r="GF8">
        <v>1141</v>
      </c>
      <c r="GG8">
        <v>1179</v>
      </c>
      <c r="GH8">
        <v>1183</v>
      </c>
      <c r="GI8">
        <v>1191</v>
      </c>
      <c r="GJ8">
        <v>1254</v>
      </c>
      <c r="GK8">
        <v>1264</v>
      </c>
      <c r="GL8">
        <v>1284</v>
      </c>
      <c r="GM8">
        <v>1299</v>
      </c>
      <c r="GN8">
        <v>1308</v>
      </c>
      <c r="GO8">
        <v>1319</v>
      </c>
      <c r="GP8">
        <v>1323</v>
      </c>
      <c r="GQ8">
        <v>1368</v>
      </c>
      <c r="GR8">
        <v>1392</v>
      </c>
      <c r="GS8">
        <v>1404</v>
      </c>
      <c r="GT8">
        <v>1430</v>
      </c>
      <c r="GU8">
        <v>1511</v>
      </c>
      <c r="GV8">
        <v>1605</v>
      </c>
      <c r="GW8">
        <v>1615</v>
      </c>
      <c r="GX8">
        <v>1663</v>
      </c>
      <c r="GY8">
        <v>1690</v>
      </c>
      <c r="GZ8">
        <v>1708</v>
      </c>
      <c r="HA8">
        <v>1743</v>
      </c>
      <c r="HB8">
        <v>1761</v>
      </c>
      <c r="HC8">
        <v>1771</v>
      </c>
      <c r="HD8">
        <v>1782</v>
      </c>
      <c r="HE8">
        <v>1818</v>
      </c>
      <c r="HF8">
        <v>1846</v>
      </c>
      <c r="HG8">
        <v>1870</v>
      </c>
      <c r="HH8">
        <v>1894</v>
      </c>
      <c r="HI8">
        <v>1922</v>
      </c>
      <c r="HJ8">
        <v>1931</v>
      </c>
      <c r="HK8">
        <v>1937</v>
      </c>
      <c r="HL8">
        <v>1976</v>
      </c>
      <c r="HM8">
        <v>1986</v>
      </c>
      <c r="HN8">
        <v>2009</v>
      </c>
      <c r="HO8">
        <v>2037</v>
      </c>
      <c r="HP8">
        <v>2058</v>
      </c>
      <c r="HQ8">
        <v>2064</v>
      </c>
      <c r="HR8">
        <v>2066</v>
      </c>
      <c r="HS8">
        <v>2101</v>
      </c>
      <c r="HT8">
        <v>2120</v>
      </c>
      <c r="HU8">
        <v>2132</v>
      </c>
      <c r="HV8">
        <v>2150</v>
      </c>
      <c r="HW8">
        <v>2175</v>
      </c>
      <c r="HX8">
        <v>2189</v>
      </c>
      <c r="HY8">
        <v>2198</v>
      </c>
      <c r="HZ8">
        <v>2222</v>
      </c>
      <c r="IA8">
        <v>2235</v>
      </c>
      <c r="IB8">
        <v>2260</v>
      </c>
      <c r="IC8">
        <v>2285</v>
      </c>
      <c r="ID8">
        <v>2304</v>
      </c>
      <c r="IE8">
        <v>2311</v>
      </c>
      <c r="IF8">
        <v>2319</v>
      </c>
      <c r="IG8">
        <v>2322</v>
      </c>
      <c r="IH8">
        <v>2331</v>
      </c>
      <c r="II8">
        <v>2394</v>
      </c>
      <c r="IJ8">
        <v>2430</v>
      </c>
      <c r="IK8">
        <v>2448</v>
      </c>
      <c r="IL8">
        <v>2461</v>
      </c>
      <c r="IM8">
        <v>2470</v>
      </c>
      <c r="IN8">
        <v>2510</v>
      </c>
      <c r="IO8">
        <v>2530</v>
      </c>
      <c r="IP8">
        <v>2553</v>
      </c>
      <c r="IQ8">
        <v>2560</v>
      </c>
      <c r="IR8">
        <v>2612</v>
      </c>
      <c r="IS8">
        <v>2647</v>
      </c>
      <c r="IT8">
        <v>2662</v>
      </c>
      <c r="IU8">
        <v>2684</v>
      </c>
      <c r="IV8">
        <v>2733</v>
      </c>
      <c r="IW8">
        <v>2763</v>
      </c>
      <c r="IX8">
        <v>3253</v>
      </c>
      <c r="IY8">
        <v>3300</v>
      </c>
      <c r="IZ8">
        <v>3327</v>
      </c>
      <c r="JA8">
        <v>3351</v>
      </c>
      <c r="JB8">
        <v>3395</v>
      </c>
      <c r="JC8">
        <v>3426</v>
      </c>
      <c r="JD8">
        <v>3470</v>
      </c>
      <c r="JE8">
        <v>3504</v>
      </c>
      <c r="JF8">
        <v>3549</v>
      </c>
      <c r="JG8">
        <v>3570</v>
      </c>
      <c r="JH8">
        <v>3590</v>
      </c>
      <c r="JI8">
        <v>3644</v>
      </c>
      <c r="JJ8">
        <v>3695</v>
      </c>
      <c r="JK8">
        <v>3731</v>
      </c>
      <c r="JL8">
        <v>3786</v>
      </c>
      <c r="JM8">
        <v>3841</v>
      </c>
      <c r="JN8">
        <v>3890</v>
      </c>
      <c r="JO8">
        <v>3913</v>
      </c>
      <c r="JP8">
        <v>3994</v>
      </c>
      <c r="JQ8">
        <v>4067</v>
      </c>
      <c r="JR8">
        <v>4099</v>
      </c>
      <c r="JS8">
        <v>4141</v>
      </c>
      <c r="JT8">
        <v>4195</v>
      </c>
      <c r="JU8">
        <v>4226</v>
      </c>
      <c r="JV8">
        <v>4249</v>
      </c>
      <c r="JW8">
        <v>4317</v>
      </c>
      <c r="JX8">
        <v>4357</v>
      </c>
      <c r="JY8">
        <v>4400</v>
      </c>
      <c r="JZ8">
        <v>4448</v>
      </c>
      <c r="KA8">
        <v>4523</v>
      </c>
      <c r="KB8">
        <v>4573</v>
      </c>
      <c r="KC8">
        <v>4608</v>
      </c>
      <c r="KD8">
        <v>4655</v>
      </c>
      <c r="KE8">
        <v>4704</v>
      </c>
      <c r="KF8">
        <v>4774</v>
      </c>
      <c r="KG8">
        <v>4847</v>
      </c>
      <c r="KH8">
        <v>4907</v>
      </c>
      <c r="KI8">
        <v>4984</v>
      </c>
      <c r="KJ8">
        <v>5041</v>
      </c>
      <c r="KK8">
        <v>5147</v>
      </c>
      <c r="KL8">
        <v>5211</v>
      </c>
      <c r="KM8">
        <v>5286</v>
      </c>
      <c r="KN8">
        <v>5400</v>
      </c>
      <c r="KO8">
        <v>5529</v>
      </c>
      <c r="KP8">
        <v>5576</v>
      </c>
      <c r="KQ8">
        <v>5667</v>
      </c>
      <c r="KR8">
        <v>5814</v>
      </c>
      <c r="KS8">
        <v>5950</v>
      </c>
      <c r="KT8">
        <v>6061</v>
      </c>
      <c r="KU8">
        <v>6193</v>
      </c>
      <c r="KV8">
        <v>6345</v>
      </c>
      <c r="KW8">
        <v>6437</v>
      </c>
      <c r="KX8">
        <v>6510</v>
      </c>
      <c r="KY8">
        <v>6714</v>
      </c>
      <c r="KZ8">
        <v>6941</v>
      </c>
      <c r="LA8">
        <v>7116</v>
      </c>
      <c r="LB8">
        <v>7276</v>
      </c>
      <c r="LC8">
        <v>7375</v>
      </c>
      <c r="LD8">
        <v>7495</v>
      </c>
      <c r="LE8">
        <v>7614</v>
      </c>
      <c r="LF8">
        <v>7902</v>
      </c>
      <c r="LG8">
        <v>8184</v>
      </c>
      <c r="LH8">
        <v>8352</v>
      </c>
      <c r="LI8">
        <v>8476</v>
      </c>
      <c r="LJ8">
        <v>8565</v>
      </c>
      <c r="LK8">
        <v>8691</v>
      </c>
      <c r="LL8">
        <v>8813</v>
      </c>
      <c r="LM8">
        <v>9091</v>
      </c>
      <c r="LN8">
        <v>9320</v>
      </c>
      <c r="LO8">
        <v>9477</v>
      </c>
      <c r="LP8">
        <v>9599</v>
      </c>
      <c r="LQ8">
        <v>9754</v>
      </c>
      <c r="LR8">
        <v>9894</v>
      </c>
      <c r="LS8">
        <v>10065</v>
      </c>
      <c r="LT8">
        <v>10259</v>
      </c>
      <c r="LU8">
        <v>10529</v>
      </c>
      <c r="LV8">
        <v>10722</v>
      </c>
      <c r="LW8">
        <v>10931</v>
      </c>
      <c r="LX8">
        <v>11133</v>
      </c>
      <c r="LY8">
        <v>11264</v>
      </c>
      <c r="LZ8">
        <v>11363</v>
      </c>
      <c r="MA8">
        <v>11496</v>
      </c>
      <c r="MB8">
        <v>11612</v>
      </c>
      <c r="MC8">
        <v>11612</v>
      </c>
      <c r="MD8">
        <v>11720</v>
      </c>
      <c r="ME8">
        <v>11860</v>
      </c>
      <c r="MF8">
        <v>12030</v>
      </c>
      <c r="MG8">
        <v>12030</v>
      </c>
      <c r="MH8">
        <v>12213</v>
      </c>
      <c r="MI8">
        <v>12324</v>
      </c>
      <c r="MJ8">
        <v>12477</v>
      </c>
      <c r="MK8">
        <v>12580</v>
      </c>
      <c r="ML8">
        <v>12580</v>
      </c>
      <c r="MM8">
        <v>12836</v>
      </c>
      <c r="MN8">
        <v>12836</v>
      </c>
      <c r="MO8">
        <v>12948</v>
      </c>
      <c r="MP8">
        <v>13064</v>
      </c>
      <c r="MQ8">
        <v>13172</v>
      </c>
      <c r="MR8">
        <v>13344</v>
      </c>
      <c r="MS8">
        <v>13344</v>
      </c>
      <c r="MT8">
        <v>13344</v>
      </c>
      <c r="MU8">
        <v>13932</v>
      </c>
      <c r="MV8">
        <v>14092</v>
      </c>
      <c r="MW8">
        <v>14431</v>
      </c>
      <c r="MX8">
        <v>14531</v>
      </c>
      <c r="MY8">
        <v>14657</v>
      </c>
      <c r="MZ8">
        <v>14846</v>
      </c>
      <c r="NA8">
        <v>15010</v>
      </c>
      <c r="NB8">
        <v>15010</v>
      </c>
      <c r="NC8">
        <v>15301</v>
      </c>
      <c r="ND8">
        <v>15590</v>
      </c>
      <c r="NE8">
        <v>15617</v>
      </c>
      <c r="NF8">
        <v>15734</v>
      </c>
      <c r="NG8">
        <v>15873</v>
      </c>
      <c r="NH8">
        <v>15873</v>
      </c>
      <c r="NI8">
        <v>16125</v>
      </c>
      <c r="NJ8">
        <v>16125</v>
      </c>
      <c r="NK8">
        <v>16300</v>
      </c>
      <c r="NL8">
        <v>16485</v>
      </c>
      <c r="NM8">
        <v>16506</v>
      </c>
      <c r="NN8">
        <v>16639</v>
      </c>
      <c r="NO8">
        <v>16786</v>
      </c>
      <c r="NP8">
        <v>16786</v>
      </c>
      <c r="NQ8">
        <v>16915</v>
      </c>
      <c r="NR8">
        <v>17009</v>
      </c>
      <c r="NS8">
        <v>17106</v>
      </c>
      <c r="NT8">
        <v>17249</v>
      </c>
      <c r="NU8">
        <v>17386</v>
      </c>
      <c r="NV8">
        <v>17508</v>
      </c>
      <c r="NW8">
        <v>17508</v>
      </c>
      <c r="NX8">
        <v>17644</v>
      </c>
      <c r="NY8">
        <v>17729</v>
      </c>
      <c r="NZ8">
        <v>17809</v>
      </c>
      <c r="OA8">
        <v>17884</v>
      </c>
      <c r="OB8">
        <v>17992</v>
      </c>
      <c r="OC8">
        <v>18030</v>
      </c>
      <c r="OD8">
        <v>18030</v>
      </c>
      <c r="OE8">
        <v>18184</v>
      </c>
      <c r="OF8">
        <v>18228</v>
      </c>
      <c r="OG8">
        <v>18194</v>
      </c>
      <c r="OH8">
        <v>18252</v>
      </c>
      <c r="OI8">
        <v>18302</v>
      </c>
      <c r="OJ8">
        <v>18343</v>
      </c>
      <c r="OK8">
        <v>18343</v>
      </c>
      <c r="OL8">
        <v>18343</v>
      </c>
      <c r="OM8">
        <v>18416</v>
      </c>
      <c r="ON8">
        <v>18504</v>
      </c>
      <c r="OO8">
        <v>18516</v>
      </c>
      <c r="OP8">
        <v>18551</v>
      </c>
      <c r="OQ8">
        <v>18612</v>
      </c>
      <c r="OR8">
        <v>18612</v>
      </c>
    </row>
    <row r="9" spans="1:811">
      <c r="A9">
        <v>84053013</v>
      </c>
      <c r="B9" t="s">
        <v>50</v>
      </c>
      <c r="C9" t="s">
        <v>51</v>
      </c>
      <c r="D9">
        <v>840</v>
      </c>
      <c r="E9">
        <v>53013</v>
      </c>
      <c r="F9" t="s">
        <v>69</v>
      </c>
      <c r="G9" t="s">
        <v>57</v>
      </c>
      <c r="H9" t="s">
        <v>50</v>
      </c>
      <c r="I9">
        <v>46.294428809999999</v>
      </c>
      <c r="J9">
        <v>-117.9051983</v>
      </c>
      <c r="K9" t="s">
        <v>70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1</v>
      </c>
      <c r="BL9">
        <v>1</v>
      </c>
      <c r="BM9">
        <v>1</v>
      </c>
      <c r="BN9">
        <v>1</v>
      </c>
      <c r="BO9">
        <v>1</v>
      </c>
      <c r="BP9">
        <v>1</v>
      </c>
      <c r="BQ9">
        <v>1</v>
      </c>
      <c r="BR9">
        <v>1</v>
      </c>
      <c r="BS9">
        <v>1</v>
      </c>
      <c r="BT9">
        <v>1</v>
      </c>
      <c r="BU9">
        <v>1</v>
      </c>
      <c r="BV9">
        <v>1</v>
      </c>
      <c r="BW9">
        <v>1</v>
      </c>
      <c r="BX9">
        <v>1</v>
      </c>
      <c r="BY9">
        <v>1</v>
      </c>
      <c r="BZ9">
        <v>1</v>
      </c>
      <c r="CA9">
        <v>1</v>
      </c>
      <c r="CB9">
        <v>1</v>
      </c>
      <c r="CC9">
        <v>1</v>
      </c>
      <c r="CD9">
        <v>1</v>
      </c>
      <c r="CE9">
        <v>1</v>
      </c>
      <c r="CF9">
        <v>1</v>
      </c>
      <c r="CG9">
        <v>1</v>
      </c>
      <c r="CH9">
        <v>1</v>
      </c>
      <c r="CI9">
        <v>1</v>
      </c>
      <c r="CJ9">
        <v>1</v>
      </c>
      <c r="CK9">
        <v>1</v>
      </c>
      <c r="CL9">
        <v>1</v>
      </c>
      <c r="CM9">
        <v>1</v>
      </c>
      <c r="CN9">
        <v>1</v>
      </c>
      <c r="CO9">
        <v>1</v>
      </c>
      <c r="CP9">
        <v>1</v>
      </c>
      <c r="CQ9">
        <v>1</v>
      </c>
      <c r="CR9">
        <v>1</v>
      </c>
      <c r="CS9">
        <v>1</v>
      </c>
      <c r="CT9">
        <v>1</v>
      </c>
      <c r="CU9">
        <v>1</v>
      </c>
      <c r="CV9">
        <v>1</v>
      </c>
      <c r="CW9">
        <v>1</v>
      </c>
      <c r="CX9">
        <v>1</v>
      </c>
      <c r="CY9">
        <v>1</v>
      </c>
      <c r="CZ9">
        <v>1</v>
      </c>
      <c r="DA9">
        <v>1</v>
      </c>
      <c r="DB9">
        <v>1</v>
      </c>
      <c r="DC9">
        <v>1</v>
      </c>
      <c r="DD9">
        <v>1</v>
      </c>
      <c r="DE9">
        <v>1</v>
      </c>
      <c r="DF9">
        <v>1</v>
      </c>
      <c r="DG9">
        <v>1</v>
      </c>
      <c r="DH9">
        <v>1</v>
      </c>
      <c r="DI9">
        <v>1</v>
      </c>
      <c r="DJ9">
        <v>1</v>
      </c>
      <c r="DK9">
        <v>1</v>
      </c>
      <c r="DL9">
        <v>1</v>
      </c>
      <c r="DM9">
        <v>1</v>
      </c>
      <c r="DN9">
        <v>1</v>
      </c>
      <c r="DO9">
        <v>1</v>
      </c>
      <c r="DP9">
        <v>1</v>
      </c>
      <c r="DQ9">
        <v>1</v>
      </c>
      <c r="DR9">
        <v>1</v>
      </c>
      <c r="DS9">
        <v>1</v>
      </c>
      <c r="DT9">
        <v>1</v>
      </c>
      <c r="DU9">
        <v>1</v>
      </c>
      <c r="DV9">
        <v>1</v>
      </c>
      <c r="DW9">
        <v>1</v>
      </c>
      <c r="DX9">
        <v>1</v>
      </c>
      <c r="DY9">
        <v>1</v>
      </c>
      <c r="DZ9">
        <v>1</v>
      </c>
      <c r="EA9">
        <v>1</v>
      </c>
      <c r="EB9">
        <v>1</v>
      </c>
      <c r="EC9">
        <v>1</v>
      </c>
      <c r="ED9">
        <v>1</v>
      </c>
      <c r="EE9">
        <v>1</v>
      </c>
      <c r="EF9">
        <v>1</v>
      </c>
      <c r="EG9">
        <v>1</v>
      </c>
      <c r="EH9">
        <v>1</v>
      </c>
      <c r="EI9">
        <v>1</v>
      </c>
      <c r="EJ9">
        <v>1</v>
      </c>
      <c r="EK9">
        <v>1</v>
      </c>
      <c r="EL9">
        <v>1</v>
      </c>
      <c r="EM9">
        <v>1</v>
      </c>
      <c r="EN9">
        <v>1</v>
      </c>
      <c r="EO9">
        <v>1</v>
      </c>
      <c r="EP9">
        <v>1</v>
      </c>
      <c r="EQ9">
        <v>1</v>
      </c>
      <c r="ER9">
        <v>1</v>
      </c>
      <c r="ES9">
        <v>1</v>
      </c>
      <c r="ET9">
        <v>1</v>
      </c>
      <c r="EU9">
        <v>1</v>
      </c>
      <c r="EV9">
        <v>1</v>
      </c>
      <c r="EW9">
        <v>1</v>
      </c>
      <c r="EX9">
        <v>1</v>
      </c>
      <c r="EY9">
        <v>1</v>
      </c>
      <c r="EZ9">
        <v>1</v>
      </c>
      <c r="FA9">
        <v>1</v>
      </c>
      <c r="FB9">
        <v>1</v>
      </c>
      <c r="FC9">
        <v>1</v>
      </c>
      <c r="FD9">
        <v>2</v>
      </c>
      <c r="FE9">
        <v>2</v>
      </c>
      <c r="FF9">
        <v>2</v>
      </c>
      <c r="FG9">
        <v>2</v>
      </c>
      <c r="FH9">
        <v>8</v>
      </c>
      <c r="FI9">
        <v>8</v>
      </c>
      <c r="FJ9">
        <v>8</v>
      </c>
      <c r="FK9">
        <v>8</v>
      </c>
      <c r="FL9">
        <v>8</v>
      </c>
      <c r="FM9">
        <v>8</v>
      </c>
      <c r="FN9">
        <v>8</v>
      </c>
      <c r="FO9">
        <v>8</v>
      </c>
      <c r="FP9">
        <v>8</v>
      </c>
      <c r="FQ9">
        <v>8</v>
      </c>
      <c r="FR9">
        <v>8</v>
      </c>
      <c r="FS9">
        <v>8</v>
      </c>
      <c r="FT9">
        <v>8</v>
      </c>
      <c r="FU9">
        <v>8</v>
      </c>
      <c r="FV9">
        <v>8</v>
      </c>
      <c r="FW9">
        <v>8</v>
      </c>
      <c r="FX9">
        <v>8</v>
      </c>
      <c r="FY9">
        <v>8</v>
      </c>
      <c r="FZ9">
        <v>9</v>
      </c>
      <c r="GA9">
        <v>9</v>
      </c>
      <c r="GB9">
        <v>9</v>
      </c>
      <c r="GC9">
        <v>9</v>
      </c>
      <c r="GD9">
        <v>9</v>
      </c>
      <c r="GE9">
        <v>9</v>
      </c>
      <c r="GF9">
        <v>9</v>
      </c>
      <c r="GG9">
        <v>9</v>
      </c>
      <c r="GH9">
        <v>9</v>
      </c>
      <c r="GI9">
        <v>9</v>
      </c>
      <c r="GJ9">
        <v>10</v>
      </c>
      <c r="GK9">
        <v>10</v>
      </c>
      <c r="GL9">
        <v>10</v>
      </c>
      <c r="GM9">
        <v>10</v>
      </c>
      <c r="GN9">
        <v>12</v>
      </c>
      <c r="GO9">
        <v>12</v>
      </c>
      <c r="GP9">
        <v>12</v>
      </c>
      <c r="GQ9">
        <v>13</v>
      </c>
      <c r="GR9">
        <v>13</v>
      </c>
      <c r="GS9">
        <v>13</v>
      </c>
      <c r="GT9">
        <v>13</v>
      </c>
      <c r="GU9">
        <v>13</v>
      </c>
      <c r="GV9">
        <v>13</v>
      </c>
      <c r="GW9">
        <v>13</v>
      </c>
      <c r="GX9">
        <v>13</v>
      </c>
      <c r="GY9">
        <v>13</v>
      </c>
      <c r="GZ9">
        <v>13</v>
      </c>
      <c r="HA9">
        <v>13</v>
      </c>
      <c r="HB9">
        <v>13</v>
      </c>
      <c r="HC9">
        <v>13</v>
      </c>
      <c r="HD9">
        <v>13</v>
      </c>
      <c r="HE9">
        <v>13</v>
      </c>
      <c r="HF9">
        <v>13</v>
      </c>
      <c r="HG9">
        <v>13</v>
      </c>
      <c r="HH9">
        <v>13</v>
      </c>
      <c r="HI9">
        <v>13</v>
      </c>
      <c r="HJ9">
        <v>13</v>
      </c>
      <c r="HK9">
        <v>13</v>
      </c>
      <c r="HL9">
        <v>13</v>
      </c>
      <c r="HM9">
        <v>13</v>
      </c>
      <c r="HN9">
        <v>13</v>
      </c>
      <c r="HO9">
        <v>13</v>
      </c>
      <c r="HP9">
        <v>13</v>
      </c>
      <c r="HQ9">
        <v>13</v>
      </c>
      <c r="HR9">
        <v>13</v>
      </c>
      <c r="HS9">
        <v>13</v>
      </c>
      <c r="HT9">
        <v>13</v>
      </c>
      <c r="HU9">
        <v>13</v>
      </c>
      <c r="HV9">
        <v>13</v>
      </c>
      <c r="HW9">
        <v>13</v>
      </c>
      <c r="HX9">
        <v>13</v>
      </c>
      <c r="HY9">
        <v>13</v>
      </c>
      <c r="HZ9">
        <v>13</v>
      </c>
      <c r="IA9">
        <v>13</v>
      </c>
      <c r="IB9">
        <v>14</v>
      </c>
      <c r="IC9">
        <v>14</v>
      </c>
      <c r="ID9">
        <v>14</v>
      </c>
      <c r="IE9">
        <v>14</v>
      </c>
      <c r="IF9">
        <v>14</v>
      </c>
      <c r="IG9">
        <v>14</v>
      </c>
      <c r="IH9">
        <v>14</v>
      </c>
      <c r="II9">
        <v>14</v>
      </c>
      <c r="IJ9">
        <v>14</v>
      </c>
      <c r="IK9">
        <v>14</v>
      </c>
      <c r="IL9">
        <v>14</v>
      </c>
      <c r="IM9">
        <v>14</v>
      </c>
      <c r="IN9">
        <v>14</v>
      </c>
      <c r="IO9">
        <v>14</v>
      </c>
      <c r="IP9">
        <v>14</v>
      </c>
      <c r="IQ9">
        <v>14</v>
      </c>
      <c r="IR9">
        <v>14</v>
      </c>
      <c r="IS9">
        <v>14</v>
      </c>
      <c r="IT9">
        <v>14</v>
      </c>
      <c r="IU9">
        <v>14</v>
      </c>
      <c r="IV9">
        <v>14</v>
      </c>
      <c r="IW9">
        <v>14</v>
      </c>
      <c r="IX9">
        <v>14</v>
      </c>
      <c r="IY9">
        <v>14</v>
      </c>
      <c r="IZ9">
        <v>14</v>
      </c>
      <c r="JA9">
        <v>14</v>
      </c>
      <c r="JB9">
        <v>14</v>
      </c>
      <c r="JC9">
        <v>14</v>
      </c>
      <c r="JD9">
        <v>14</v>
      </c>
      <c r="JE9">
        <v>14</v>
      </c>
      <c r="JF9">
        <v>14</v>
      </c>
      <c r="JG9">
        <v>14</v>
      </c>
      <c r="JH9">
        <v>14</v>
      </c>
      <c r="JI9">
        <v>14</v>
      </c>
      <c r="JJ9">
        <v>14</v>
      </c>
      <c r="JK9">
        <v>14</v>
      </c>
      <c r="JL9">
        <v>14</v>
      </c>
      <c r="JM9">
        <v>14</v>
      </c>
      <c r="JN9">
        <v>14</v>
      </c>
      <c r="JO9">
        <v>14</v>
      </c>
      <c r="JP9">
        <v>14</v>
      </c>
      <c r="JQ9">
        <v>14</v>
      </c>
      <c r="JR9">
        <v>14</v>
      </c>
      <c r="JS9">
        <v>14</v>
      </c>
      <c r="JT9">
        <v>14</v>
      </c>
      <c r="JU9">
        <v>14</v>
      </c>
      <c r="JV9">
        <v>14</v>
      </c>
      <c r="JW9">
        <v>14</v>
      </c>
      <c r="JX9">
        <v>14</v>
      </c>
      <c r="JY9">
        <v>14</v>
      </c>
      <c r="JZ9">
        <v>14</v>
      </c>
      <c r="KA9">
        <v>14</v>
      </c>
      <c r="KB9">
        <v>14</v>
      </c>
      <c r="KC9">
        <v>14</v>
      </c>
      <c r="KD9">
        <v>14</v>
      </c>
      <c r="KE9">
        <v>14</v>
      </c>
      <c r="KF9">
        <v>14</v>
      </c>
      <c r="KG9">
        <v>17</v>
      </c>
      <c r="KH9">
        <v>17</v>
      </c>
      <c r="KI9">
        <v>17</v>
      </c>
      <c r="KJ9">
        <v>17</v>
      </c>
      <c r="KK9">
        <v>17</v>
      </c>
      <c r="KL9">
        <v>18</v>
      </c>
      <c r="KM9">
        <v>22</v>
      </c>
      <c r="KN9">
        <v>22</v>
      </c>
      <c r="KO9">
        <v>23</v>
      </c>
      <c r="KP9">
        <v>23</v>
      </c>
      <c r="KQ9">
        <v>23</v>
      </c>
      <c r="KR9">
        <v>23</v>
      </c>
      <c r="KS9">
        <v>23</v>
      </c>
      <c r="KT9">
        <v>23</v>
      </c>
      <c r="KU9">
        <v>24</v>
      </c>
      <c r="KV9">
        <v>25</v>
      </c>
      <c r="KW9">
        <v>25</v>
      </c>
      <c r="KX9">
        <v>25</v>
      </c>
      <c r="KY9">
        <v>26</v>
      </c>
      <c r="KZ9">
        <v>26</v>
      </c>
      <c r="LA9">
        <v>26</v>
      </c>
      <c r="LB9">
        <v>27</v>
      </c>
      <c r="LC9">
        <v>28</v>
      </c>
      <c r="LD9">
        <v>29</v>
      </c>
      <c r="LE9">
        <v>30</v>
      </c>
      <c r="LF9">
        <v>32</v>
      </c>
      <c r="LG9">
        <v>34</v>
      </c>
      <c r="LH9">
        <v>36</v>
      </c>
      <c r="LI9">
        <v>38</v>
      </c>
      <c r="LJ9">
        <v>39</v>
      </c>
      <c r="LK9">
        <v>41</v>
      </c>
      <c r="LL9">
        <v>41</v>
      </c>
      <c r="LM9">
        <v>46</v>
      </c>
      <c r="LN9">
        <v>52</v>
      </c>
      <c r="LO9">
        <v>55</v>
      </c>
      <c r="LP9">
        <v>57</v>
      </c>
      <c r="LQ9">
        <v>57</v>
      </c>
      <c r="LR9">
        <v>60</v>
      </c>
      <c r="LS9">
        <v>60</v>
      </c>
      <c r="LT9">
        <v>62</v>
      </c>
      <c r="LU9">
        <v>62</v>
      </c>
      <c r="LV9">
        <v>65</v>
      </c>
      <c r="LW9">
        <v>66</v>
      </c>
      <c r="LX9">
        <v>69</v>
      </c>
      <c r="LY9">
        <v>69</v>
      </c>
      <c r="LZ9">
        <v>69</v>
      </c>
      <c r="MA9">
        <v>69</v>
      </c>
      <c r="MB9">
        <v>70</v>
      </c>
      <c r="MC9">
        <v>70</v>
      </c>
      <c r="MD9">
        <v>72</v>
      </c>
      <c r="ME9">
        <v>72</v>
      </c>
      <c r="MF9">
        <v>75</v>
      </c>
      <c r="MG9">
        <v>75</v>
      </c>
      <c r="MH9">
        <v>78</v>
      </c>
      <c r="MI9">
        <v>81</v>
      </c>
      <c r="MJ9">
        <v>82</v>
      </c>
      <c r="MK9">
        <v>82</v>
      </c>
      <c r="ML9">
        <v>82</v>
      </c>
      <c r="MM9">
        <v>81</v>
      </c>
      <c r="MN9">
        <v>81</v>
      </c>
      <c r="MO9">
        <v>82</v>
      </c>
      <c r="MP9">
        <v>82</v>
      </c>
      <c r="MQ9">
        <v>82</v>
      </c>
      <c r="MR9">
        <v>84</v>
      </c>
      <c r="MS9">
        <v>84</v>
      </c>
      <c r="MT9">
        <v>84</v>
      </c>
      <c r="MU9">
        <v>86</v>
      </c>
      <c r="MV9">
        <v>87</v>
      </c>
      <c r="MW9">
        <v>87</v>
      </c>
      <c r="MX9">
        <v>84</v>
      </c>
      <c r="MY9">
        <v>85</v>
      </c>
      <c r="MZ9">
        <v>89</v>
      </c>
      <c r="NA9">
        <v>92</v>
      </c>
      <c r="NB9">
        <v>92</v>
      </c>
      <c r="NC9">
        <v>92</v>
      </c>
      <c r="ND9">
        <v>91</v>
      </c>
      <c r="NE9">
        <v>92</v>
      </c>
      <c r="NF9">
        <v>92</v>
      </c>
      <c r="NG9">
        <v>93</v>
      </c>
      <c r="NH9">
        <v>93</v>
      </c>
      <c r="NI9">
        <v>93</v>
      </c>
      <c r="NJ9">
        <v>93</v>
      </c>
      <c r="NK9">
        <v>93</v>
      </c>
      <c r="NL9">
        <v>93</v>
      </c>
      <c r="NM9">
        <v>93</v>
      </c>
      <c r="NN9">
        <v>93</v>
      </c>
      <c r="NO9">
        <v>93</v>
      </c>
      <c r="NP9">
        <v>93</v>
      </c>
      <c r="NQ9">
        <v>93</v>
      </c>
      <c r="NR9">
        <v>93</v>
      </c>
      <c r="NS9">
        <v>93</v>
      </c>
      <c r="NT9">
        <v>94</v>
      </c>
      <c r="NU9">
        <v>97</v>
      </c>
      <c r="NV9">
        <v>97</v>
      </c>
      <c r="NW9">
        <v>97</v>
      </c>
      <c r="NX9">
        <v>102</v>
      </c>
      <c r="NY9">
        <v>110</v>
      </c>
      <c r="NZ9">
        <v>111</v>
      </c>
      <c r="OA9">
        <v>111</v>
      </c>
      <c r="OB9">
        <v>112</v>
      </c>
      <c r="OC9">
        <v>112</v>
      </c>
      <c r="OD9">
        <v>112</v>
      </c>
      <c r="OE9">
        <v>112</v>
      </c>
      <c r="OF9">
        <v>112</v>
      </c>
      <c r="OG9">
        <v>111</v>
      </c>
      <c r="OH9">
        <v>111</v>
      </c>
      <c r="OI9">
        <v>112</v>
      </c>
      <c r="OJ9">
        <v>112</v>
      </c>
      <c r="OK9">
        <v>112</v>
      </c>
      <c r="OL9">
        <v>112</v>
      </c>
      <c r="OM9">
        <v>112</v>
      </c>
      <c r="ON9">
        <v>114</v>
      </c>
      <c r="OO9">
        <v>114</v>
      </c>
      <c r="OP9">
        <v>114</v>
      </c>
      <c r="OQ9">
        <v>114</v>
      </c>
      <c r="OR9">
        <v>114</v>
      </c>
    </row>
    <row r="10" spans="1:811">
      <c r="A10">
        <v>84053015</v>
      </c>
      <c r="B10" t="s">
        <v>50</v>
      </c>
      <c r="C10" t="s">
        <v>51</v>
      </c>
      <c r="D10">
        <v>840</v>
      </c>
      <c r="E10">
        <v>53015</v>
      </c>
      <c r="F10" t="s">
        <v>71</v>
      </c>
      <c r="G10" t="s">
        <v>57</v>
      </c>
      <c r="H10" t="s">
        <v>50</v>
      </c>
      <c r="I10">
        <v>46.190747209999998</v>
      </c>
      <c r="J10">
        <v>-122.6782231</v>
      </c>
      <c r="K10" t="s">
        <v>72</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1</v>
      </c>
      <c r="BO10">
        <v>1</v>
      </c>
      <c r="BP10">
        <v>1</v>
      </c>
      <c r="BQ10">
        <v>1</v>
      </c>
      <c r="BR10">
        <v>1</v>
      </c>
      <c r="BS10">
        <v>2</v>
      </c>
      <c r="BT10">
        <v>3</v>
      </c>
      <c r="BU10">
        <v>3</v>
      </c>
      <c r="BV10">
        <v>3</v>
      </c>
      <c r="BW10">
        <v>3</v>
      </c>
      <c r="BX10">
        <v>7</v>
      </c>
      <c r="BY10">
        <v>7</v>
      </c>
      <c r="BZ10">
        <v>10</v>
      </c>
      <c r="CA10">
        <v>10</v>
      </c>
      <c r="CB10">
        <v>14</v>
      </c>
      <c r="CC10">
        <v>14</v>
      </c>
      <c r="CD10">
        <v>14</v>
      </c>
      <c r="CE10">
        <v>18</v>
      </c>
      <c r="CF10">
        <v>18</v>
      </c>
      <c r="CG10">
        <v>18</v>
      </c>
      <c r="CH10">
        <v>18</v>
      </c>
      <c r="CI10">
        <v>18</v>
      </c>
      <c r="CJ10">
        <v>21</v>
      </c>
      <c r="CK10">
        <v>21</v>
      </c>
      <c r="CL10">
        <v>23</v>
      </c>
      <c r="CM10">
        <v>23</v>
      </c>
      <c r="CN10">
        <v>23</v>
      </c>
      <c r="CO10">
        <v>23</v>
      </c>
      <c r="CP10">
        <v>25</v>
      </c>
      <c r="CQ10">
        <v>25</v>
      </c>
      <c r="CR10">
        <v>26</v>
      </c>
      <c r="CS10">
        <v>26</v>
      </c>
      <c r="CT10">
        <v>26</v>
      </c>
      <c r="CU10">
        <v>29</v>
      </c>
      <c r="CV10">
        <v>29</v>
      </c>
      <c r="CW10">
        <v>32</v>
      </c>
      <c r="CX10">
        <v>32</v>
      </c>
      <c r="CY10">
        <v>34</v>
      </c>
      <c r="CZ10">
        <v>35</v>
      </c>
      <c r="DA10">
        <v>36</v>
      </c>
      <c r="DB10">
        <v>39</v>
      </c>
      <c r="DC10">
        <v>39</v>
      </c>
      <c r="DD10">
        <v>39</v>
      </c>
      <c r="DE10">
        <v>39</v>
      </c>
      <c r="DF10">
        <v>41</v>
      </c>
      <c r="DG10">
        <v>45</v>
      </c>
      <c r="DH10">
        <v>47</v>
      </c>
      <c r="DI10">
        <v>53</v>
      </c>
      <c r="DJ10">
        <v>53</v>
      </c>
      <c r="DK10">
        <v>59</v>
      </c>
      <c r="DL10">
        <v>60</v>
      </c>
      <c r="DM10">
        <v>62</v>
      </c>
      <c r="DN10">
        <v>62</v>
      </c>
      <c r="DO10">
        <v>64</v>
      </c>
      <c r="DP10">
        <v>65</v>
      </c>
      <c r="DQ10">
        <v>66</v>
      </c>
      <c r="DR10">
        <v>66</v>
      </c>
      <c r="DS10">
        <v>66</v>
      </c>
      <c r="DT10">
        <v>66</v>
      </c>
      <c r="DU10">
        <v>68</v>
      </c>
      <c r="DV10">
        <v>68</v>
      </c>
      <c r="DW10">
        <v>68</v>
      </c>
      <c r="DX10">
        <v>68</v>
      </c>
      <c r="DY10">
        <v>68</v>
      </c>
      <c r="DZ10">
        <v>69</v>
      </c>
      <c r="EA10">
        <v>70</v>
      </c>
      <c r="EB10">
        <v>71</v>
      </c>
      <c r="EC10">
        <v>71</v>
      </c>
      <c r="ED10">
        <v>71</v>
      </c>
      <c r="EE10">
        <v>72</v>
      </c>
      <c r="EF10">
        <v>73</v>
      </c>
      <c r="EG10">
        <v>73</v>
      </c>
      <c r="EH10">
        <v>73</v>
      </c>
      <c r="EI10">
        <v>73</v>
      </c>
      <c r="EJ10">
        <v>73</v>
      </c>
      <c r="EK10">
        <v>73</v>
      </c>
      <c r="EL10">
        <v>73</v>
      </c>
      <c r="EM10">
        <v>74</v>
      </c>
      <c r="EN10">
        <v>76</v>
      </c>
      <c r="EO10">
        <v>76</v>
      </c>
      <c r="EP10">
        <v>76</v>
      </c>
      <c r="EQ10">
        <v>78</v>
      </c>
      <c r="ER10">
        <v>81</v>
      </c>
      <c r="ES10">
        <v>86</v>
      </c>
      <c r="ET10">
        <v>88</v>
      </c>
      <c r="EU10">
        <v>93</v>
      </c>
      <c r="EV10">
        <v>100</v>
      </c>
      <c r="EW10">
        <v>101</v>
      </c>
      <c r="EX10">
        <v>104</v>
      </c>
      <c r="EY10">
        <v>108</v>
      </c>
      <c r="EZ10">
        <v>110</v>
      </c>
      <c r="FA10">
        <v>118</v>
      </c>
      <c r="FB10">
        <v>120</v>
      </c>
      <c r="FC10">
        <v>123</v>
      </c>
      <c r="FD10">
        <v>131</v>
      </c>
      <c r="FE10">
        <v>136</v>
      </c>
      <c r="FF10">
        <v>144</v>
      </c>
      <c r="FG10">
        <v>146</v>
      </c>
      <c r="FH10">
        <v>151</v>
      </c>
      <c r="FI10">
        <v>156</v>
      </c>
      <c r="FJ10">
        <v>159</v>
      </c>
      <c r="FK10">
        <v>167</v>
      </c>
      <c r="FL10">
        <v>172</v>
      </c>
      <c r="FM10">
        <v>172</v>
      </c>
      <c r="FN10">
        <v>176</v>
      </c>
      <c r="FO10">
        <v>181</v>
      </c>
      <c r="FP10">
        <v>190</v>
      </c>
      <c r="FQ10">
        <v>200</v>
      </c>
      <c r="FR10">
        <v>207</v>
      </c>
      <c r="FS10">
        <v>209</v>
      </c>
      <c r="FT10">
        <v>213</v>
      </c>
      <c r="FU10">
        <v>215</v>
      </c>
      <c r="FV10">
        <v>223</v>
      </c>
      <c r="FW10">
        <v>233</v>
      </c>
      <c r="FX10">
        <v>238</v>
      </c>
      <c r="FY10">
        <v>245</v>
      </c>
      <c r="FZ10">
        <v>254</v>
      </c>
      <c r="GA10">
        <v>269</v>
      </c>
      <c r="GB10">
        <v>288</v>
      </c>
      <c r="GC10">
        <v>290</v>
      </c>
      <c r="GD10">
        <v>313</v>
      </c>
      <c r="GE10">
        <v>319</v>
      </c>
      <c r="GF10">
        <v>325</v>
      </c>
      <c r="GG10">
        <v>339</v>
      </c>
      <c r="GH10">
        <v>347</v>
      </c>
      <c r="GI10">
        <v>350</v>
      </c>
      <c r="GJ10">
        <v>369</v>
      </c>
      <c r="GK10">
        <v>371</v>
      </c>
      <c r="GL10">
        <v>379</v>
      </c>
      <c r="GM10">
        <v>390</v>
      </c>
      <c r="GN10">
        <v>391</v>
      </c>
      <c r="GO10">
        <v>396</v>
      </c>
      <c r="GP10">
        <v>403</v>
      </c>
      <c r="GQ10">
        <v>416</v>
      </c>
      <c r="GR10">
        <v>419</v>
      </c>
      <c r="GS10">
        <v>425</v>
      </c>
      <c r="GT10">
        <v>432</v>
      </c>
      <c r="GU10">
        <v>442</v>
      </c>
      <c r="GV10">
        <v>446</v>
      </c>
      <c r="GW10">
        <v>447</v>
      </c>
      <c r="GX10">
        <v>454</v>
      </c>
      <c r="GY10">
        <v>457</v>
      </c>
      <c r="GZ10">
        <v>464</v>
      </c>
      <c r="HA10">
        <v>477</v>
      </c>
      <c r="HB10">
        <v>482</v>
      </c>
      <c r="HC10">
        <v>487</v>
      </c>
      <c r="HD10">
        <v>490</v>
      </c>
      <c r="HE10">
        <v>496</v>
      </c>
      <c r="HF10">
        <v>497</v>
      </c>
      <c r="HG10">
        <v>502</v>
      </c>
      <c r="HH10">
        <v>504</v>
      </c>
      <c r="HI10">
        <v>505</v>
      </c>
      <c r="HJ10">
        <v>506</v>
      </c>
      <c r="HK10">
        <v>507</v>
      </c>
      <c r="HL10">
        <v>511</v>
      </c>
      <c r="HM10">
        <v>513</v>
      </c>
      <c r="HN10">
        <v>516</v>
      </c>
      <c r="HO10">
        <v>517</v>
      </c>
      <c r="HP10">
        <v>521</v>
      </c>
      <c r="HQ10">
        <v>521</v>
      </c>
      <c r="HR10">
        <v>522</v>
      </c>
      <c r="HS10">
        <v>526</v>
      </c>
      <c r="HT10">
        <v>528</v>
      </c>
      <c r="HU10">
        <v>531</v>
      </c>
      <c r="HV10">
        <v>538</v>
      </c>
      <c r="HW10">
        <v>540</v>
      </c>
      <c r="HX10">
        <v>542</v>
      </c>
      <c r="HY10">
        <v>545</v>
      </c>
      <c r="HZ10">
        <v>548</v>
      </c>
      <c r="IA10">
        <v>551</v>
      </c>
      <c r="IB10">
        <v>551</v>
      </c>
      <c r="IC10">
        <v>555</v>
      </c>
      <c r="ID10">
        <v>559</v>
      </c>
      <c r="IE10">
        <v>559</v>
      </c>
      <c r="IF10">
        <v>561</v>
      </c>
      <c r="IG10">
        <v>562</v>
      </c>
      <c r="IH10">
        <v>562</v>
      </c>
      <c r="II10">
        <v>573</v>
      </c>
      <c r="IJ10">
        <v>574</v>
      </c>
      <c r="IK10">
        <v>578</v>
      </c>
      <c r="IL10">
        <v>578</v>
      </c>
      <c r="IM10">
        <v>580</v>
      </c>
      <c r="IN10">
        <v>583</v>
      </c>
      <c r="IO10">
        <v>587</v>
      </c>
      <c r="IP10">
        <v>593</v>
      </c>
      <c r="IQ10">
        <v>594</v>
      </c>
      <c r="IR10">
        <v>607</v>
      </c>
      <c r="IS10">
        <v>615</v>
      </c>
      <c r="IT10">
        <v>623</v>
      </c>
      <c r="IU10">
        <v>634</v>
      </c>
      <c r="IV10">
        <v>638</v>
      </c>
      <c r="IW10">
        <v>655</v>
      </c>
      <c r="IX10">
        <v>661</v>
      </c>
      <c r="IY10">
        <v>663</v>
      </c>
      <c r="IZ10">
        <v>664</v>
      </c>
      <c r="JA10">
        <v>667</v>
      </c>
      <c r="JB10">
        <v>685</v>
      </c>
      <c r="JC10">
        <v>686</v>
      </c>
      <c r="JD10">
        <v>691</v>
      </c>
      <c r="JE10">
        <v>692</v>
      </c>
      <c r="JF10">
        <v>697</v>
      </c>
      <c r="JG10">
        <v>703</v>
      </c>
      <c r="JH10">
        <v>706</v>
      </c>
      <c r="JI10">
        <v>714</v>
      </c>
      <c r="JJ10">
        <v>715</v>
      </c>
      <c r="JK10">
        <v>719</v>
      </c>
      <c r="JL10">
        <v>720</v>
      </c>
      <c r="JM10">
        <v>722</v>
      </c>
      <c r="JN10">
        <v>727</v>
      </c>
      <c r="JO10">
        <v>732</v>
      </c>
      <c r="JP10">
        <v>737</v>
      </c>
      <c r="JQ10">
        <v>740</v>
      </c>
      <c r="JR10">
        <v>747</v>
      </c>
      <c r="JS10">
        <v>756</v>
      </c>
      <c r="JT10">
        <v>760</v>
      </c>
      <c r="JU10">
        <v>763</v>
      </c>
      <c r="JV10">
        <v>767</v>
      </c>
      <c r="JW10">
        <v>774</v>
      </c>
      <c r="JX10">
        <v>777</v>
      </c>
      <c r="JY10">
        <v>780</v>
      </c>
      <c r="JZ10">
        <v>792</v>
      </c>
      <c r="KA10">
        <v>795</v>
      </c>
      <c r="KB10">
        <v>797</v>
      </c>
      <c r="KC10">
        <v>797</v>
      </c>
      <c r="KD10">
        <v>802</v>
      </c>
      <c r="KE10">
        <v>806</v>
      </c>
      <c r="KF10">
        <v>814</v>
      </c>
      <c r="KG10">
        <v>822</v>
      </c>
      <c r="KH10">
        <v>830</v>
      </c>
      <c r="KI10">
        <v>831</v>
      </c>
      <c r="KJ10">
        <v>839</v>
      </c>
      <c r="KK10">
        <v>848</v>
      </c>
      <c r="KL10">
        <v>866</v>
      </c>
      <c r="KM10">
        <v>876</v>
      </c>
      <c r="KN10">
        <v>897</v>
      </c>
      <c r="KO10">
        <v>902</v>
      </c>
      <c r="KP10">
        <v>917</v>
      </c>
      <c r="KQ10">
        <v>930</v>
      </c>
      <c r="KR10">
        <v>947</v>
      </c>
      <c r="KS10">
        <v>957</v>
      </c>
      <c r="KT10">
        <v>973</v>
      </c>
      <c r="KU10">
        <v>997</v>
      </c>
      <c r="KV10">
        <v>1021</v>
      </c>
      <c r="KW10">
        <v>1035</v>
      </c>
      <c r="KX10">
        <v>1040</v>
      </c>
      <c r="KY10">
        <v>1093</v>
      </c>
      <c r="KZ10">
        <v>1108</v>
      </c>
      <c r="LA10">
        <v>1119</v>
      </c>
      <c r="LB10">
        <v>1138</v>
      </c>
      <c r="LC10">
        <v>1158</v>
      </c>
      <c r="LD10">
        <v>1182</v>
      </c>
      <c r="LE10">
        <v>1223</v>
      </c>
      <c r="LF10">
        <v>1269</v>
      </c>
      <c r="LG10">
        <v>1322</v>
      </c>
      <c r="LH10">
        <v>1345</v>
      </c>
      <c r="LI10">
        <v>1366</v>
      </c>
      <c r="LJ10">
        <v>1381</v>
      </c>
      <c r="LK10">
        <v>1406</v>
      </c>
      <c r="LL10">
        <v>1417</v>
      </c>
      <c r="LM10">
        <v>1460</v>
      </c>
      <c r="LN10">
        <v>1503</v>
      </c>
      <c r="LO10">
        <v>1522</v>
      </c>
      <c r="LP10">
        <v>1537</v>
      </c>
      <c r="LQ10">
        <v>1549</v>
      </c>
      <c r="LR10">
        <v>1567</v>
      </c>
      <c r="LS10">
        <v>1636</v>
      </c>
      <c r="LT10">
        <v>1685</v>
      </c>
      <c r="LU10">
        <v>1722</v>
      </c>
      <c r="LV10">
        <v>1750</v>
      </c>
      <c r="LW10">
        <v>1814</v>
      </c>
      <c r="LX10">
        <v>1859</v>
      </c>
      <c r="LY10">
        <v>1882</v>
      </c>
      <c r="LZ10">
        <v>1892</v>
      </c>
      <c r="MA10">
        <v>1917</v>
      </c>
      <c r="MB10">
        <v>1941</v>
      </c>
      <c r="MC10">
        <v>1941</v>
      </c>
      <c r="MD10">
        <v>1978</v>
      </c>
      <c r="ME10">
        <v>2039</v>
      </c>
      <c r="MF10">
        <v>2071</v>
      </c>
      <c r="MG10">
        <v>2071</v>
      </c>
      <c r="MH10">
        <v>2097</v>
      </c>
      <c r="MI10">
        <v>2119</v>
      </c>
      <c r="MJ10">
        <v>2169</v>
      </c>
      <c r="MK10">
        <v>2211</v>
      </c>
      <c r="ML10">
        <v>2211</v>
      </c>
      <c r="MM10">
        <v>2256</v>
      </c>
      <c r="MN10">
        <v>2256</v>
      </c>
      <c r="MO10">
        <v>2270</v>
      </c>
      <c r="MP10">
        <v>2318</v>
      </c>
      <c r="MQ10">
        <v>2348</v>
      </c>
      <c r="MR10">
        <v>2415</v>
      </c>
      <c r="MS10">
        <v>2415</v>
      </c>
      <c r="MT10">
        <v>2415</v>
      </c>
      <c r="MU10">
        <v>2514</v>
      </c>
      <c r="MV10">
        <v>2522</v>
      </c>
      <c r="MW10">
        <v>2580</v>
      </c>
      <c r="MX10">
        <v>2603</v>
      </c>
      <c r="MY10">
        <v>2646</v>
      </c>
      <c r="MZ10">
        <v>2696</v>
      </c>
      <c r="NA10">
        <v>2766</v>
      </c>
      <c r="NB10">
        <v>2766</v>
      </c>
      <c r="NC10">
        <v>2832</v>
      </c>
      <c r="ND10">
        <v>2900</v>
      </c>
      <c r="NE10">
        <v>2955</v>
      </c>
      <c r="NF10">
        <v>3017</v>
      </c>
      <c r="NG10">
        <v>3076</v>
      </c>
      <c r="NH10">
        <v>3076</v>
      </c>
      <c r="NI10">
        <v>3164</v>
      </c>
      <c r="NJ10">
        <v>3164</v>
      </c>
      <c r="NK10">
        <v>3203</v>
      </c>
      <c r="NL10">
        <v>3340</v>
      </c>
      <c r="NM10">
        <v>3368</v>
      </c>
      <c r="NN10">
        <v>3415</v>
      </c>
      <c r="NO10">
        <v>3459</v>
      </c>
      <c r="NP10">
        <v>3459</v>
      </c>
      <c r="NQ10">
        <v>3498</v>
      </c>
      <c r="NR10">
        <v>3537</v>
      </c>
      <c r="NS10">
        <v>3582</v>
      </c>
      <c r="NT10">
        <v>3611</v>
      </c>
      <c r="NU10">
        <v>3661</v>
      </c>
      <c r="NV10">
        <v>3743</v>
      </c>
      <c r="NW10">
        <v>3743</v>
      </c>
      <c r="NX10">
        <v>3775</v>
      </c>
      <c r="NY10">
        <v>3815</v>
      </c>
      <c r="NZ10">
        <v>3859</v>
      </c>
      <c r="OA10">
        <v>3888</v>
      </c>
      <c r="OB10">
        <v>3922</v>
      </c>
      <c r="OC10">
        <v>3946</v>
      </c>
      <c r="OD10">
        <v>3946</v>
      </c>
      <c r="OE10">
        <v>3993</v>
      </c>
      <c r="OF10">
        <v>4003</v>
      </c>
      <c r="OG10">
        <v>3993</v>
      </c>
      <c r="OH10">
        <v>4014</v>
      </c>
      <c r="OI10">
        <v>4021</v>
      </c>
      <c r="OJ10">
        <v>4032</v>
      </c>
      <c r="OK10">
        <v>4032</v>
      </c>
      <c r="OL10">
        <v>4032</v>
      </c>
      <c r="OM10">
        <v>4051</v>
      </c>
      <c r="ON10">
        <v>4129</v>
      </c>
      <c r="OO10">
        <v>4133</v>
      </c>
      <c r="OP10">
        <v>4157</v>
      </c>
      <c r="OQ10">
        <v>4188</v>
      </c>
      <c r="OR10">
        <v>4188</v>
      </c>
    </row>
    <row r="11" spans="1:811">
      <c r="A11">
        <v>84053017</v>
      </c>
      <c r="B11" t="s">
        <v>50</v>
      </c>
      <c r="C11" t="s">
        <v>51</v>
      </c>
      <c r="D11">
        <v>840</v>
      </c>
      <c r="E11">
        <v>53017</v>
      </c>
      <c r="F11" t="s">
        <v>53</v>
      </c>
      <c r="G11" t="s">
        <v>57</v>
      </c>
      <c r="H11" t="s">
        <v>50</v>
      </c>
      <c r="I11">
        <v>47.736133500000001</v>
      </c>
      <c r="J11">
        <v>-119.692937</v>
      </c>
      <c r="K11" t="s">
        <v>73</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1</v>
      </c>
      <c r="BV11">
        <v>1</v>
      </c>
      <c r="BW11">
        <v>2</v>
      </c>
      <c r="BX11">
        <v>5</v>
      </c>
      <c r="BY11">
        <v>5</v>
      </c>
      <c r="BZ11">
        <v>5</v>
      </c>
      <c r="CA11">
        <v>5</v>
      </c>
      <c r="CB11">
        <v>5</v>
      </c>
      <c r="CC11">
        <v>5</v>
      </c>
      <c r="CD11">
        <v>5</v>
      </c>
      <c r="CE11">
        <v>6</v>
      </c>
      <c r="CF11">
        <v>6</v>
      </c>
      <c r="CG11">
        <v>9</v>
      </c>
      <c r="CH11">
        <v>10</v>
      </c>
      <c r="CI11">
        <v>10</v>
      </c>
      <c r="CJ11">
        <v>10</v>
      </c>
      <c r="CK11">
        <v>10</v>
      </c>
      <c r="CL11">
        <v>12</v>
      </c>
      <c r="CM11">
        <v>13</v>
      </c>
      <c r="CN11">
        <v>16</v>
      </c>
      <c r="CO11">
        <v>16</v>
      </c>
      <c r="CP11">
        <v>18</v>
      </c>
      <c r="CQ11">
        <v>26</v>
      </c>
      <c r="CR11">
        <v>29</v>
      </c>
      <c r="CS11">
        <v>34</v>
      </c>
      <c r="CT11">
        <v>34</v>
      </c>
      <c r="CU11">
        <v>34</v>
      </c>
      <c r="CV11">
        <v>34</v>
      </c>
      <c r="CW11">
        <v>32</v>
      </c>
      <c r="CX11">
        <v>59</v>
      </c>
      <c r="CY11">
        <v>61</v>
      </c>
      <c r="CZ11">
        <v>63</v>
      </c>
      <c r="DA11">
        <v>69</v>
      </c>
      <c r="DB11">
        <v>70</v>
      </c>
      <c r="DC11">
        <v>72</v>
      </c>
      <c r="DD11">
        <v>75</v>
      </c>
      <c r="DE11">
        <v>75</v>
      </c>
      <c r="DF11">
        <v>77</v>
      </c>
      <c r="DG11">
        <v>78</v>
      </c>
      <c r="DH11">
        <v>79</v>
      </c>
      <c r="DI11">
        <v>82</v>
      </c>
      <c r="DJ11">
        <v>82</v>
      </c>
      <c r="DK11">
        <v>84</v>
      </c>
      <c r="DL11">
        <v>84</v>
      </c>
      <c r="DM11">
        <v>95</v>
      </c>
      <c r="DN11">
        <v>98</v>
      </c>
      <c r="DO11">
        <v>102</v>
      </c>
      <c r="DP11">
        <v>107</v>
      </c>
      <c r="DQ11">
        <v>112</v>
      </c>
      <c r="DR11">
        <v>114</v>
      </c>
      <c r="DS11">
        <v>114</v>
      </c>
      <c r="DT11">
        <v>116</v>
      </c>
      <c r="DU11">
        <v>120</v>
      </c>
      <c r="DV11">
        <v>124</v>
      </c>
      <c r="DW11">
        <v>125</v>
      </c>
      <c r="DX11">
        <v>126</v>
      </c>
      <c r="DY11">
        <v>129</v>
      </c>
      <c r="DZ11">
        <v>130</v>
      </c>
      <c r="EA11">
        <v>132</v>
      </c>
      <c r="EB11">
        <v>137</v>
      </c>
      <c r="EC11">
        <v>139</v>
      </c>
      <c r="ED11">
        <v>139</v>
      </c>
      <c r="EE11">
        <v>157</v>
      </c>
      <c r="EF11">
        <v>157</v>
      </c>
      <c r="EG11">
        <v>157</v>
      </c>
      <c r="EH11">
        <v>162</v>
      </c>
      <c r="EI11">
        <v>164</v>
      </c>
      <c r="EJ11">
        <v>167</v>
      </c>
      <c r="EK11">
        <v>169</v>
      </c>
      <c r="EL11">
        <v>172</v>
      </c>
      <c r="EM11">
        <v>172</v>
      </c>
      <c r="EN11">
        <v>173</v>
      </c>
      <c r="EO11">
        <v>175</v>
      </c>
      <c r="EP11">
        <v>176</v>
      </c>
      <c r="EQ11">
        <v>176</v>
      </c>
      <c r="ER11">
        <v>177</v>
      </c>
      <c r="ES11">
        <v>177</v>
      </c>
      <c r="ET11">
        <v>177</v>
      </c>
      <c r="EU11">
        <v>177</v>
      </c>
      <c r="EV11">
        <v>177</v>
      </c>
      <c r="EW11">
        <v>177</v>
      </c>
      <c r="EX11">
        <v>178</v>
      </c>
      <c r="EY11">
        <v>182</v>
      </c>
      <c r="EZ11">
        <v>182</v>
      </c>
      <c r="FA11">
        <v>183</v>
      </c>
      <c r="FB11">
        <v>184</v>
      </c>
      <c r="FC11">
        <v>187</v>
      </c>
      <c r="FD11">
        <v>187</v>
      </c>
      <c r="FE11">
        <v>191</v>
      </c>
      <c r="FF11">
        <v>195</v>
      </c>
      <c r="FG11">
        <v>195</v>
      </c>
      <c r="FH11">
        <v>195</v>
      </c>
      <c r="FI11">
        <v>205</v>
      </c>
      <c r="FJ11">
        <v>209</v>
      </c>
      <c r="FK11">
        <v>217</v>
      </c>
      <c r="FL11">
        <v>223</v>
      </c>
      <c r="FM11">
        <v>230</v>
      </c>
      <c r="FN11">
        <v>233</v>
      </c>
      <c r="FO11">
        <v>235</v>
      </c>
      <c r="FP11">
        <v>244</v>
      </c>
      <c r="FQ11">
        <v>255</v>
      </c>
      <c r="FR11">
        <v>267</v>
      </c>
      <c r="FS11">
        <v>274</v>
      </c>
      <c r="FT11">
        <v>281</v>
      </c>
      <c r="FU11">
        <v>306</v>
      </c>
      <c r="FV11">
        <v>310</v>
      </c>
      <c r="FW11">
        <v>328</v>
      </c>
      <c r="FX11">
        <v>334</v>
      </c>
      <c r="FY11">
        <v>351</v>
      </c>
      <c r="FZ11">
        <v>369</v>
      </c>
      <c r="GA11">
        <v>382</v>
      </c>
      <c r="GB11">
        <v>400</v>
      </c>
      <c r="GC11">
        <v>403</v>
      </c>
      <c r="GD11">
        <v>410</v>
      </c>
      <c r="GE11">
        <v>429</v>
      </c>
      <c r="GF11">
        <v>437</v>
      </c>
      <c r="GG11">
        <v>464</v>
      </c>
      <c r="GH11">
        <v>497</v>
      </c>
      <c r="GI11">
        <v>538</v>
      </c>
      <c r="GJ11">
        <v>554</v>
      </c>
      <c r="GK11">
        <v>585</v>
      </c>
      <c r="GL11">
        <v>591</v>
      </c>
      <c r="GM11">
        <v>607</v>
      </c>
      <c r="GN11">
        <v>629</v>
      </c>
      <c r="GO11">
        <v>652</v>
      </c>
      <c r="GP11">
        <v>676</v>
      </c>
      <c r="GQ11">
        <v>686</v>
      </c>
      <c r="GR11">
        <v>709</v>
      </c>
      <c r="GS11">
        <v>729</v>
      </c>
      <c r="GT11">
        <v>772</v>
      </c>
      <c r="GU11">
        <v>794</v>
      </c>
      <c r="GV11">
        <v>812</v>
      </c>
      <c r="GW11">
        <v>835</v>
      </c>
      <c r="GX11">
        <v>845</v>
      </c>
      <c r="GY11">
        <v>875</v>
      </c>
      <c r="GZ11">
        <v>897</v>
      </c>
      <c r="HA11">
        <v>915</v>
      </c>
      <c r="HB11">
        <v>940</v>
      </c>
      <c r="HC11">
        <v>955</v>
      </c>
      <c r="HD11">
        <v>968</v>
      </c>
      <c r="HE11">
        <v>971</v>
      </c>
      <c r="HF11">
        <v>981</v>
      </c>
      <c r="HG11">
        <v>991</v>
      </c>
      <c r="HH11">
        <v>1012</v>
      </c>
      <c r="HI11">
        <v>1018</v>
      </c>
      <c r="HJ11">
        <v>1040</v>
      </c>
      <c r="HK11">
        <v>1041</v>
      </c>
      <c r="HL11">
        <v>1048</v>
      </c>
      <c r="HM11">
        <v>1061</v>
      </c>
      <c r="HN11">
        <v>1080</v>
      </c>
      <c r="HO11">
        <v>1083</v>
      </c>
      <c r="HP11">
        <v>1104</v>
      </c>
      <c r="HQ11">
        <v>1112</v>
      </c>
      <c r="HR11">
        <v>1117</v>
      </c>
      <c r="HS11">
        <v>1118</v>
      </c>
      <c r="HT11">
        <v>1134</v>
      </c>
      <c r="HU11">
        <v>1142</v>
      </c>
      <c r="HV11">
        <v>1145</v>
      </c>
      <c r="HW11">
        <v>1149</v>
      </c>
      <c r="HX11">
        <v>1151</v>
      </c>
      <c r="HY11">
        <v>1153</v>
      </c>
      <c r="HZ11">
        <v>1164</v>
      </c>
      <c r="IA11">
        <v>1188</v>
      </c>
      <c r="IB11">
        <v>1194</v>
      </c>
      <c r="IC11">
        <v>1201</v>
      </c>
      <c r="ID11">
        <v>1203</v>
      </c>
      <c r="IE11">
        <v>1208</v>
      </c>
      <c r="IF11">
        <v>1209</v>
      </c>
      <c r="IG11">
        <v>1210</v>
      </c>
      <c r="IH11">
        <v>1214</v>
      </c>
      <c r="II11">
        <v>1226</v>
      </c>
      <c r="IJ11">
        <v>1228</v>
      </c>
      <c r="IK11">
        <v>1236</v>
      </c>
      <c r="IL11">
        <v>1237</v>
      </c>
      <c r="IM11">
        <v>1239</v>
      </c>
      <c r="IN11">
        <v>1244</v>
      </c>
      <c r="IO11">
        <v>1257</v>
      </c>
      <c r="IP11">
        <v>1259</v>
      </c>
      <c r="IQ11">
        <v>1262</v>
      </c>
      <c r="IR11">
        <v>1265</v>
      </c>
      <c r="IS11">
        <v>1265</v>
      </c>
      <c r="IT11">
        <v>1266</v>
      </c>
      <c r="IU11">
        <v>1272</v>
      </c>
      <c r="IV11">
        <v>1277</v>
      </c>
      <c r="IW11">
        <v>1282</v>
      </c>
      <c r="IX11">
        <v>1286</v>
      </c>
      <c r="IY11">
        <v>1291</v>
      </c>
      <c r="IZ11">
        <v>1292</v>
      </c>
      <c r="JA11">
        <v>1296</v>
      </c>
      <c r="JB11">
        <v>1298</v>
      </c>
      <c r="JC11">
        <v>1303</v>
      </c>
      <c r="JD11">
        <v>1306</v>
      </c>
      <c r="JE11">
        <v>1309</v>
      </c>
      <c r="JF11">
        <v>1310</v>
      </c>
      <c r="JG11">
        <v>1311</v>
      </c>
      <c r="JH11">
        <v>1313</v>
      </c>
      <c r="JI11">
        <v>1320</v>
      </c>
      <c r="JJ11">
        <v>1327</v>
      </c>
      <c r="JK11">
        <v>1327</v>
      </c>
      <c r="JL11">
        <v>1334</v>
      </c>
      <c r="JM11">
        <v>1339</v>
      </c>
      <c r="JN11">
        <v>1343</v>
      </c>
      <c r="JO11">
        <v>1345</v>
      </c>
      <c r="JP11">
        <v>1354</v>
      </c>
      <c r="JQ11">
        <v>1360</v>
      </c>
      <c r="JR11">
        <v>1363</v>
      </c>
      <c r="JS11">
        <v>1367</v>
      </c>
      <c r="JT11">
        <v>1370</v>
      </c>
      <c r="JU11">
        <v>1374</v>
      </c>
      <c r="JV11">
        <v>1374</v>
      </c>
      <c r="JW11">
        <v>1379</v>
      </c>
      <c r="JX11">
        <v>1380</v>
      </c>
      <c r="JY11">
        <v>1383</v>
      </c>
      <c r="JZ11">
        <v>1386</v>
      </c>
      <c r="KA11">
        <v>1389</v>
      </c>
      <c r="KB11">
        <v>1393</v>
      </c>
      <c r="KC11">
        <v>1394</v>
      </c>
      <c r="KD11">
        <v>1396</v>
      </c>
      <c r="KE11">
        <v>1402</v>
      </c>
      <c r="KF11">
        <v>1405</v>
      </c>
      <c r="KG11">
        <v>1413</v>
      </c>
      <c r="KH11">
        <v>1417</v>
      </c>
      <c r="KI11">
        <v>1420</v>
      </c>
      <c r="KJ11">
        <v>1421</v>
      </c>
      <c r="KK11">
        <v>1427</v>
      </c>
      <c r="KL11">
        <v>1444</v>
      </c>
      <c r="KM11">
        <v>1462</v>
      </c>
      <c r="KN11">
        <v>1473</v>
      </c>
      <c r="KO11">
        <v>1489</v>
      </c>
      <c r="KP11">
        <v>1489</v>
      </c>
      <c r="KQ11">
        <v>1490</v>
      </c>
      <c r="KR11">
        <v>1499</v>
      </c>
      <c r="KS11">
        <v>1526</v>
      </c>
      <c r="KT11">
        <v>1566</v>
      </c>
      <c r="KU11">
        <v>1591</v>
      </c>
      <c r="KV11">
        <v>1612</v>
      </c>
      <c r="KW11">
        <v>1613</v>
      </c>
      <c r="KX11">
        <v>1613</v>
      </c>
      <c r="KY11">
        <v>1642</v>
      </c>
      <c r="KZ11">
        <v>1682</v>
      </c>
      <c r="LA11">
        <v>1702</v>
      </c>
      <c r="LB11">
        <v>1730</v>
      </c>
      <c r="LC11">
        <v>1763</v>
      </c>
      <c r="LD11">
        <v>1764</v>
      </c>
      <c r="LE11">
        <v>1775</v>
      </c>
      <c r="LF11">
        <v>1818</v>
      </c>
      <c r="LG11">
        <v>1829</v>
      </c>
      <c r="LH11">
        <v>1851</v>
      </c>
      <c r="LI11">
        <v>1885</v>
      </c>
      <c r="LJ11">
        <v>1901</v>
      </c>
      <c r="LK11">
        <v>1903</v>
      </c>
      <c r="LL11">
        <v>1906</v>
      </c>
      <c r="LM11">
        <v>1944</v>
      </c>
      <c r="LN11">
        <v>1973</v>
      </c>
      <c r="LO11">
        <v>1981</v>
      </c>
      <c r="LP11">
        <v>2007</v>
      </c>
      <c r="LQ11">
        <v>2037</v>
      </c>
      <c r="LR11">
        <v>2038</v>
      </c>
      <c r="LS11">
        <v>2042</v>
      </c>
      <c r="LT11">
        <v>2116</v>
      </c>
      <c r="LU11">
        <v>2205</v>
      </c>
      <c r="LV11">
        <v>2236</v>
      </c>
      <c r="LW11">
        <v>2264</v>
      </c>
      <c r="LX11">
        <v>2292</v>
      </c>
      <c r="LY11">
        <v>2305</v>
      </c>
      <c r="LZ11">
        <v>2313</v>
      </c>
      <c r="MA11">
        <v>2328</v>
      </c>
      <c r="MB11">
        <v>2343</v>
      </c>
      <c r="MC11">
        <v>2343</v>
      </c>
      <c r="MD11">
        <v>2360</v>
      </c>
      <c r="ME11">
        <v>2383</v>
      </c>
      <c r="MF11">
        <v>2396</v>
      </c>
      <c r="MG11">
        <v>2396</v>
      </c>
      <c r="MH11">
        <v>2398</v>
      </c>
      <c r="MI11">
        <v>2399</v>
      </c>
      <c r="MJ11">
        <v>2421</v>
      </c>
      <c r="MK11">
        <v>2450</v>
      </c>
      <c r="ML11">
        <v>2450</v>
      </c>
      <c r="MM11">
        <v>2488</v>
      </c>
      <c r="MN11">
        <v>2488</v>
      </c>
      <c r="MO11">
        <v>2496</v>
      </c>
      <c r="MP11">
        <v>2518</v>
      </c>
      <c r="MQ11">
        <v>2565</v>
      </c>
      <c r="MR11">
        <v>2597</v>
      </c>
      <c r="MS11">
        <v>2597</v>
      </c>
      <c r="MT11">
        <v>2597</v>
      </c>
      <c r="MU11">
        <v>2678</v>
      </c>
      <c r="MV11">
        <v>2692</v>
      </c>
      <c r="MW11">
        <v>2695</v>
      </c>
      <c r="MX11">
        <v>2728</v>
      </c>
      <c r="MY11">
        <v>2744</v>
      </c>
      <c r="MZ11">
        <v>2774</v>
      </c>
      <c r="NA11">
        <v>2785</v>
      </c>
      <c r="NB11">
        <v>2785</v>
      </c>
      <c r="NC11">
        <v>2815</v>
      </c>
      <c r="ND11">
        <v>2827</v>
      </c>
      <c r="NE11">
        <v>2850</v>
      </c>
      <c r="NF11">
        <v>2864</v>
      </c>
      <c r="NG11">
        <v>2873</v>
      </c>
      <c r="NH11">
        <v>2873</v>
      </c>
      <c r="NI11">
        <v>2893</v>
      </c>
      <c r="NJ11">
        <v>2893</v>
      </c>
      <c r="NK11">
        <v>2916</v>
      </c>
      <c r="NL11">
        <v>2926</v>
      </c>
      <c r="NM11">
        <v>2939</v>
      </c>
      <c r="NN11">
        <v>2949</v>
      </c>
      <c r="NO11">
        <v>2962</v>
      </c>
      <c r="NP11">
        <v>2962</v>
      </c>
      <c r="NQ11">
        <v>2967</v>
      </c>
      <c r="NR11">
        <v>2977</v>
      </c>
      <c r="NS11">
        <v>2989</v>
      </c>
      <c r="NT11">
        <v>3003</v>
      </c>
      <c r="NU11">
        <v>3017</v>
      </c>
      <c r="NV11">
        <v>3018</v>
      </c>
      <c r="NW11">
        <v>3018</v>
      </c>
      <c r="NX11">
        <v>3024</v>
      </c>
      <c r="NY11">
        <v>3030</v>
      </c>
      <c r="NZ11">
        <v>3040</v>
      </c>
      <c r="OA11">
        <v>3051</v>
      </c>
      <c r="OB11">
        <v>3060</v>
      </c>
      <c r="OC11">
        <v>3060</v>
      </c>
      <c r="OD11">
        <v>3060</v>
      </c>
      <c r="OE11">
        <v>3075</v>
      </c>
      <c r="OF11">
        <v>3083</v>
      </c>
      <c r="OG11">
        <v>3088</v>
      </c>
      <c r="OH11">
        <v>3093</v>
      </c>
      <c r="OI11">
        <v>3096</v>
      </c>
      <c r="OJ11">
        <v>3103</v>
      </c>
      <c r="OK11">
        <v>3103</v>
      </c>
      <c r="OL11">
        <v>3103</v>
      </c>
      <c r="OM11">
        <v>3112</v>
      </c>
      <c r="ON11">
        <v>3119</v>
      </c>
      <c r="OO11">
        <v>3127</v>
      </c>
      <c r="OP11">
        <v>3133</v>
      </c>
      <c r="OQ11">
        <v>3133</v>
      </c>
      <c r="OR11">
        <v>3133</v>
      </c>
    </row>
    <row r="12" spans="1:811">
      <c r="A12">
        <v>84053019</v>
      </c>
      <c r="B12" t="s">
        <v>50</v>
      </c>
      <c r="C12" t="s">
        <v>51</v>
      </c>
      <c r="D12">
        <v>840</v>
      </c>
      <c r="E12">
        <v>53019</v>
      </c>
      <c r="F12" t="s">
        <v>74</v>
      </c>
      <c r="G12" t="s">
        <v>57</v>
      </c>
      <c r="H12" t="s">
        <v>50</v>
      </c>
      <c r="I12">
        <v>48.471143099999999</v>
      </c>
      <c r="J12">
        <v>-118.5154041</v>
      </c>
      <c r="K12" t="s">
        <v>75</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1</v>
      </c>
      <c r="BY12">
        <v>1</v>
      </c>
      <c r="BZ12">
        <v>1</v>
      </c>
      <c r="CA12">
        <v>1</v>
      </c>
      <c r="CB12">
        <v>1</v>
      </c>
      <c r="CC12">
        <v>1</v>
      </c>
      <c r="CD12">
        <v>1</v>
      </c>
      <c r="CE12">
        <v>1</v>
      </c>
      <c r="CF12">
        <v>1</v>
      </c>
      <c r="CG12">
        <v>1</v>
      </c>
      <c r="CH12">
        <v>1</v>
      </c>
      <c r="CI12">
        <v>1</v>
      </c>
      <c r="CJ12">
        <v>1</v>
      </c>
      <c r="CK12">
        <v>1</v>
      </c>
      <c r="CL12">
        <v>1</v>
      </c>
      <c r="CM12">
        <v>1</v>
      </c>
      <c r="CN12">
        <v>1</v>
      </c>
      <c r="CO12">
        <v>1</v>
      </c>
      <c r="CP12">
        <v>1</v>
      </c>
      <c r="CQ12">
        <v>1</v>
      </c>
      <c r="CR12">
        <v>1</v>
      </c>
      <c r="CS12">
        <v>1</v>
      </c>
      <c r="CT12">
        <v>1</v>
      </c>
      <c r="CU12">
        <v>1</v>
      </c>
      <c r="CV12">
        <v>1</v>
      </c>
      <c r="CW12">
        <v>1</v>
      </c>
      <c r="CX12">
        <v>1</v>
      </c>
      <c r="CY12">
        <v>1</v>
      </c>
      <c r="CZ12">
        <v>1</v>
      </c>
      <c r="DA12">
        <v>1</v>
      </c>
      <c r="DB12">
        <v>1</v>
      </c>
      <c r="DC12">
        <v>1</v>
      </c>
      <c r="DD12">
        <v>1</v>
      </c>
      <c r="DE12">
        <v>1</v>
      </c>
      <c r="DF12">
        <v>1</v>
      </c>
      <c r="DG12">
        <v>1</v>
      </c>
      <c r="DH12">
        <v>1</v>
      </c>
      <c r="DI12">
        <v>1</v>
      </c>
      <c r="DJ12">
        <v>1</v>
      </c>
      <c r="DK12">
        <v>1</v>
      </c>
      <c r="DL12">
        <v>1</v>
      </c>
      <c r="DM12">
        <v>1</v>
      </c>
      <c r="DN12">
        <v>1</v>
      </c>
      <c r="DO12">
        <v>1</v>
      </c>
      <c r="DP12">
        <v>1</v>
      </c>
      <c r="DQ12">
        <v>1</v>
      </c>
      <c r="DR12">
        <v>1</v>
      </c>
      <c r="DS12">
        <v>1</v>
      </c>
      <c r="DT12">
        <v>1</v>
      </c>
      <c r="DU12">
        <v>1</v>
      </c>
      <c r="DV12">
        <v>1</v>
      </c>
      <c r="DW12">
        <v>1</v>
      </c>
      <c r="DX12">
        <v>1</v>
      </c>
      <c r="DY12">
        <v>1</v>
      </c>
      <c r="DZ12">
        <v>1</v>
      </c>
      <c r="EA12">
        <v>1</v>
      </c>
      <c r="EB12">
        <v>1</v>
      </c>
      <c r="EC12">
        <v>1</v>
      </c>
      <c r="ED12">
        <v>1</v>
      </c>
      <c r="EE12">
        <v>1</v>
      </c>
      <c r="EF12">
        <v>1</v>
      </c>
      <c r="EG12">
        <v>1</v>
      </c>
      <c r="EH12">
        <v>1</v>
      </c>
      <c r="EI12">
        <v>1</v>
      </c>
      <c r="EJ12">
        <v>1</v>
      </c>
      <c r="EK12">
        <v>1</v>
      </c>
      <c r="EL12">
        <v>1</v>
      </c>
      <c r="EM12">
        <v>1</v>
      </c>
      <c r="EN12">
        <v>1</v>
      </c>
      <c r="EO12">
        <v>1</v>
      </c>
      <c r="EP12">
        <v>1</v>
      </c>
      <c r="EQ12">
        <v>1</v>
      </c>
      <c r="ER12">
        <v>1</v>
      </c>
      <c r="ES12">
        <v>1</v>
      </c>
      <c r="ET12">
        <v>1</v>
      </c>
      <c r="EU12">
        <v>1</v>
      </c>
      <c r="EV12">
        <v>1</v>
      </c>
      <c r="EW12">
        <v>1</v>
      </c>
      <c r="EX12">
        <v>1</v>
      </c>
      <c r="EY12">
        <v>1</v>
      </c>
      <c r="EZ12">
        <v>1</v>
      </c>
      <c r="FA12">
        <v>1</v>
      </c>
      <c r="FB12">
        <v>1</v>
      </c>
      <c r="FC12">
        <v>1</v>
      </c>
      <c r="FD12">
        <v>1</v>
      </c>
      <c r="FE12">
        <v>1</v>
      </c>
      <c r="FF12">
        <v>1</v>
      </c>
      <c r="FG12">
        <v>1</v>
      </c>
      <c r="FH12">
        <v>1</v>
      </c>
      <c r="FI12">
        <v>1</v>
      </c>
      <c r="FJ12">
        <v>1</v>
      </c>
      <c r="FK12">
        <v>1</v>
      </c>
      <c r="FL12">
        <v>1</v>
      </c>
      <c r="FM12">
        <v>1</v>
      </c>
      <c r="FN12">
        <v>1</v>
      </c>
      <c r="FO12">
        <v>1</v>
      </c>
      <c r="FP12">
        <v>1</v>
      </c>
      <c r="FQ12">
        <v>1</v>
      </c>
      <c r="FR12">
        <v>1</v>
      </c>
      <c r="FS12">
        <v>1</v>
      </c>
      <c r="FT12">
        <v>1</v>
      </c>
      <c r="FU12">
        <v>1</v>
      </c>
      <c r="FV12">
        <v>1</v>
      </c>
      <c r="FW12">
        <v>1</v>
      </c>
      <c r="FX12">
        <v>2</v>
      </c>
      <c r="FY12">
        <v>3</v>
      </c>
      <c r="FZ12">
        <v>3</v>
      </c>
      <c r="GA12">
        <v>4</v>
      </c>
      <c r="GB12">
        <v>4</v>
      </c>
      <c r="GC12">
        <v>4</v>
      </c>
      <c r="GD12">
        <v>4</v>
      </c>
      <c r="GE12">
        <v>4</v>
      </c>
      <c r="GF12">
        <v>6</v>
      </c>
      <c r="GG12">
        <v>7</v>
      </c>
      <c r="GH12">
        <v>7</v>
      </c>
      <c r="GI12">
        <v>7</v>
      </c>
      <c r="GJ12">
        <v>7</v>
      </c>
      <c r="GK12">
        <v>7</v>
      </c>
      <c r="GL12">
        <v>8</v>
      </c>
      <c r="GM12">
        <v>8</v>
      </c>
      <c r="GN12">
        <v>10</v>
      </c>
      <c r="GO12">
        <v>10</v>
      </c>
      <c r="GP12">
        <v>10</v>
      </c>
      <c r="GQ12">
        <v>11</v>
      </c>
      <c r="GR12">
        <v>11</v>
      </c>
      <c r="GS12">
        <v>11</v>
      </c>
      <c r="GT12">
        <v>13</v>
      </c>
      <c r="GU12">
        <v>14</v>
      </c>
      <c r="GV12">
        <v>18</v>
      </c>
      <c r="GW12">
        <v>20</v>
      </c>
      <c r="GX12">
        <v>20</v>
      </c>
      <c r="GY12">
        <v>21</v>
      </c>
      <c r="GZ12">
        <v>21</v>
      </c>
      <c r="HA12">
        <v>22</v>
      </c>
      <c r="HB12">
        <v>22</v>
      </c>
      <c r="HC12">
        <v>22</v>
      </c>
      <c r="HD12">
        <v>23</v>
      </c>
      <c r="HE12">
        <v>23</v>
      </c>
      <c r="HF12">
        <v>23</v>
      </c>
      <c r="HG12">
        <v>23</v>
      </c>
      <c r="HH12">
        <v>23</v>
      </c>
      <c r="HI12">
        <v>23</v>
      </c>
      <c r="HJ12">
        <v>23</v>
      </c>
      <c r="HK12">
        <v>23</v>
      </c>
      <c r="HL12">
        <v>23</v>
      </c>
      <c r="HM12">
        <v>23</v>
      </c>
      <c r="HN12">
        <v>23</v>
      </c>
      <c r="HO12">
        <v>23</v>
      </c>
      <c r="HP12">
        <v>23</v>
      </c>
      <c r="HQ12">
        <v>23</v>
      </c>
      <c r="HR12">
        <v>24</v>
      </c>
      <c r="HS12">
        <v>24</v>
      </c>
      <c r="HT12">
        <v>25</v>
      </c>
      <c r="HU12">
        <v>25</v>
      </c>
      <c r="HV12">
        <v>25</v>
      </c>
      <c r="HW12">
        <v>25</v>
      </c>
      <c r="HX12">
        <v>25</v>
      </c>
      <c r="HY12">
        <v>25</v>
      </c>
      <c r="HZ12">
        <v>25</v>
      </c>
      <c r="IA12">
        <v>25</v>
      </c>
      <c r="IB12">
        <v>27</v>
      </c>
      <c r="IC12">
        <v>27</v>
      </c>
      <c r="ID12">
        <v>28</v>
      </c>
      <c r="IE12">
        <v>28</v>
      </c>
      <c r="IF12">
        <v>28</v>
      </c>
      <c r="IG12">
        <v>29</v>
      </c>
      <c r="IH12">
        <v>29</v>
      </c>
      <c r="II12">
        <v>29</v>
      </c>
      <c r="IJ12">
        <v>29</v>
      </c>
      <c r="IK12">
        <v>29</v>
      </c>
      <c r="IL12">
        <v>29</v>
      </c>
      <c r="IM12">
        <v>29</v>
      </c>
      <c r="IN12">
        <v>29</v>
      </c>
      <c r="IO12">
        <v>29</v>
      </c>
      <c r="IP12">
        <v>29</v>
      </c>
      <c r="IQ12">
        <v>29</v>
      </c>
      <c r="IR12">
        <v>29</v>
      </c>
      <c r="IS12">
        <v>29</v>
      </c>
      <c r="IT12">
        <v>29</v>
      </c>
      <c r="IU12">
        <v>29</v>
      </c>
      <c r="IV12">
        <v>29</v>
      </c>
      <c r="IW12">
        <v>29</v>
      </c>
      <c r="IX12">
        <v>30</v>
      </c>
      <c r="IY12">
        <v>30</v>
      </c>
      <c r="IZ12">
        <v>30</v>
      </c>
      <c r="JA12">
        <v>30</v>
      </c>
      <c r="JB12">
        <v>30</v>
      </c>
      <c r="JC12">
        <v>30</v>
      </c>
      <c r="JD12">
        <v>30</v>
      </c>
      <c r="JE12">
        <v>30</v>
      </c>
      <c r="JF12">
        <v>30</v>
      </c>
      <c r="JG12">
        <v>30</v>
      </c>
      <c r="JH12">
        <v>30</v>
      </c>
      <c r="JI12">
        <v>30</v>
      </c>
      <c r="JJ12">
        <v>30</v>
      </c>
      <c r="JK12">
        <v>30</v>
      </c>
      <c r="JL12">
        <v>30</v>
      </c>
      <c r="JM12">
        <v>30</v>
      </c>
      <c r="JN12">
        <v>30</v>
      </c>
      <c r="JO12">
        <v>30</v>
      </c>
      <c r="JP12">
        <v>30</v>
      </c>
      <c r="JQ12">
        <v>30</v>
      </c>
      <c r="JR12">
        <v>30</v>
      </c>
      <c r="JS12">
        <v>30</v>
      </c>
      <c r="JT12">
        <v>30</v>
      </c>
      <c r="JU12">
        <v>31</v>
      </c>
      <c r="JV12">
        <v>32</v>
      </c>
      <c r="JW12">
        <v>33</v>
      </c>
      <c r="JX12">
        <v>33</v>
      </c>
      <c r="JY12">
        <v>33</v>
      </c>
      <c r="JZ12">
        <v>34</v>
      </c>
      <c r="KA12">
        <v>34</v>
      </c>
      <c r="KB12">
        <v>34</v>
      </c>
      <c r="KC12">
        <v>34</v>
      </c>
      <c r="KD12">
        <v>34</v>
      </c>
      <c r="KE12">
        <v>34</v>
      </c>
      <c r="KF12">
        <v>35</v>
      </c>
      <c r="KG12">
        <v>35</v>
      </c>
      <c r="KH12">
        <v>35</v>
      </c>
      <c r="KI12">
        <v>35</v>
      </c>
      <c r="KJ12">
        <v>35</v>
      </c>
      <c r="KK12">
        <v>35</v>
      </c>
      <c r="KL12">
        <v>35</v>
      </c>
      <c r="KM12">
        <v>35</v>
      </c>
      <c r="KN12">
        <v>36</v>
      </c>
      <c r="KO12">
        <v>36</v>
      </c>
      <c r="KP12">
        <v>37</v>
      </c>
      <c r="KQ12">
        <v>37</v>
      </c>
      <c r="KR12">
        <v>38</v>
      </c>
      <c r="KS12">
        <v>38</v>
      </c>
      <c r="KT12">
        <v>38</v>
      </c>
      <c r="KU12">
        <v>39</v>
      </c>
      <c r="KV12">
        <v>42</v>
      </c>
      <c r="KW12">
        <v>42</v>
      </c>
      <c r="KX12">
        <v>44</v>
      </c>
      <c r="KY12">
        <v>44</v>
      </c>
      <c r="KZ12">
        <v>46</v>
      </c>
      <c r="LA12">
        <v>47</v>
      </c>
      <c r="LB12">
        <v>50</v>
      </c>
      <c r="LC12">
        <v>55</v>
      </c>
      <c r="LD12">
        <v>55</v>
      </c>
      <c r="LE12">
        <v>55</v>
      </c>
      <c r="LF12">
        <v>62</v>
      </c>
      <c r="LG12">
        <v>66</v>
      </c>
      <c r="LH12">
        <v>66</v>
      </c>
      <c r="LI12">
        <v>66</v>
      </c>
      <c r="LJ12">
        <v>78</v>
      </c>
      <c r="LK12">
        <v>83</v>
      </c>
      <c r="LL12">
        <v>83</v>
      </c>
      <c r="LM12">
        <v>85</v>
      </c>
      <c r="LN12">
        <v>100</v>
      </c>
      <c r="LO12">
        <v>105</v>
      </c>
      <c r="LP12">
        <v>117</v>
      </c>
      <c r="LQ12">
        <v>119</v>
      </c>
      <c r="LR12">
        <v>127</v>
      </c>
      <c r="LS12">
        <v>131</v>
      </c>
      <c r="LT12">
        <v>135</v>
      </c>
      <c r="LU12">
        <v>138</v>
      </c>
      <c r="LV12">
        <v>144</v>
      </c>
      <c r="LW12">
        <v>144</v>
      </c>
      <c r="LX12">
        <v>147</v>
      </c>
      <c r="LY12">
        <v>147</v>
      </c>
      <c r="LZ12">
        <v>147</v>
      </c>
      <c r="MA12">
        <v>147</v>
      </c>
      <c r="MB12">
        <v>149</v>
      </c>
      <c r="MC12">
        <v>149</v>
      </c>
      <c r="MD12">
        <v>153</v>
      </c>
      <c r="ME12">
        <v>157</v>
      </c>
      <c r="MF12">
        <v>157</v>
      </c>
      <c r="MG12">
        <v>157</v>
      </c>
      <c r="MH12">
        <v>161</v>
      </c>
      <c r="MI12">
        <v>162</v>
      </c>
      <c r="MJ12">
        <v>168</v>
      </c>
      <c r="MK12">
        <v>169</v>
      </c>
      <c r="ML12">
        <v>169</v>
      </c>
      <c r="MM12">
        <v>169</v>
      </c>
      <c r="MN12">
        <v>169</v>
      </c>
      <c r="MO12">
        <v>169</v>
      </c>
      <c r="MP12">
        <v>172</v>
      </c>
      <c r="MQ12">
        <v>173</v>
      </c>
      <c r="MR12">
        <v>176</v>
      </c>
      <c r="MS12">
        <v>176</v>
      </c>
      <c r="MT12">
        <v>176</v>
      </c>
      <c r="MU12">
        <v>180</v>
      </c>
      <c r="MV12">
        <v>180</v>
      </c>
      <c r="MW12">
        <v>181</v>
      </c>
      <c r="MX12">
        <v>183</v>
      </c>
      <c r="MY12">
        <v>184</v>
      </c>
      <c r="MZ12">
        <v>186</v>
      </c>
      <c r="NA12">
        <v>188</v>
      </c>
      <c r="NB12">
        <v>188</v>
      </c>
      <c r="NC12">
        <v>193</v>
      </c>
      <c r="ND12">
        <v>196</v>
      </c>
      <c r="NE12">
        <v>196</v>
      </c>
      <c r="NF12">
        <v>193</v>
      </c>
      <c r="NG12">
        <v>193</v>
      </c>
      <c r="NH12">
        <v>193</v>
      </c>
      <c r="NI12">
        <v>195</v>
      </c>
      <c r="NJ12">
        <v>195</v>
      </c>
      <c r="NK12">
        <v>195</v>
      </c>
      <c r="NL12">
        <v>197</v>
      </c>
      <c r="NM12">
        <v>197</v>
      </c>
      <c r="NN12">
        <v>197</v>
      </c>
      <c r="NO12">
        <v>197</v>
      </c>
      <c r="NP12">
        <v>197</v>
      </c>
      <c r="NQ12">
        <v>198</v>
      </c>
      <c r="NR12">
        <v>198</v>
      </c>
      <c r="NS12">
        <v>198</v>
      </c>
      <c r="NT12">
        <v>197</v>
      </c>
      <c r="NU12">
        <v>198</v>
      </c>
      <c r="NV12">
        <v>199</v>
      </c>
      <c r="NW12">
        <v>199</v>
      </c>
      <c r="NX12">
        <v>200</v>
      </c>
      <c r="NY12">
        <v>199</v>
      </c>
      <c r="NZ12">
        <v>199</v>
      </c>
      <c r="OA12">
        <v>201</v>
      </c>
      <c r="OB12">
        <v>201</v>
      </c>
      <c r="OC12">
        <v>201</v>
      </c>
      <c r="OD12">
        <v>201</v>
      </c>
      <c r="OE12">
        <v>201</v>
      </c>
      <c r="OF12">
        <v>201</v>
      </c>
      <c r="OG12">
        <v>201</v>
      </c>
      <c r="OH12">
        <v>201</v>
      </c>
      <c r="OI12">
        <v>201</v>
      </c>
      <c r="OJ12">
        <v>202</v>
      </c>
      <c r="OK12">
        <v>202</v>
      </c>
      <c r="OL12">
        <v>202</v>
      </c>
      <c r="OM12">
        <v>202</v>
      </c>
      <c r="ON12">
        <v>202</v>
      </c>
      <c r="OO12">
        <v>204</v>
      </c>
      <c r="OP12">
        <v>204</v>
      </c>
      <c r="OQ12">
        <v>204</v>
      </c>
      <c r="OR12">
        <v>204</v>
      </c>
    </row>
    <row r="13" spans="1:811">
      <c r="A13">
        <v>84053021</v>
      </c>
      <c r="B13" t="s">
        <v>50</v>
      </c>
      <c r="C13" t="s">
        <v>51</v>
      </c>
      <c r="D13">
        <v>840</v>
      </c>
      <c r="E13">
        <v>53021</v>
      </c>
      <c r="F13" t="s">
        <v>76</v>
      </c>
      <c r="G13" t="s">
        <v>57</v>
      </c>
      <c r="H13" t="s">
        <v>50</v>
      </c>
      <c r="I13">
        <v>46.533514250000003</v>
      </c>
      <c r="J13">
        <v>-118.9018212</v>
      </c>
      <c r="K13" t="s">
        <v>77</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1</v>
      </c>
      <c r="BQ13">
        <v>1</v>
      </c>
      <c r="BR13">
        <v>2</v>
      </c>
      <c r="BS13">
        <v>2</v>
      </c>
      <c r="BT13">
        <v>3</v>
      </c>
      <c r="BU13">
        <v>5</v>
      </c>
      <c r="BV13">
        <v>5</v>
      </c>
      <c r="BW13">
        <v>7</v>
      </c>
      <c r="BX13">
        <v>7</v>
      </c>
      <c r="BY13">
        <v>12</v>
      </c>
      <c r="BZ13">
        <v>12</v>
      </c>
      <c r="CA13">
        <v>16</v>
      </c>
      <c r="CB13">
        <v>37</v>
      </c>
      <c r="CC13">
        <v>33</v>
      </c>
      <c r="CD13">
        <v>33</v>
      </c>
      <c r="CE13">
        <v>41</v>
      </c>
      <c r="CF13">
        <v>45</v>
      </c>
      <c r="CG13">
        <v>46</v>
      </c>
      <c r="CH13">
        <v>56</v>
      </c>
      <c r="CI13">
        <v>64</v>
      </c>
      <c r="CJ13">
        <v>70</v>
      </c>
      <c r="CK13">
        <v>75</v>
      </c>
      <c r="CL13">
        <v>86</v>
      </c>
      <c r="CM13">
        <v>97</v>
      </c>
      <c r="CN13">
        <v>107</v>
      </c>
      <c r="CO13">
        <v>112</v>
      </c>
      <c r="CP13">
        <v>122</v>
      </c>
      <c r="CQ13">
        <v>134</v>
      </c>
      <c r="CR13">
        <v>185</v>
      </c>
      <c r="CS13">
        <v>152</v>
      </c>
      <c r="CT13">
        <v>162</v>
      </c>
      <c r="CU13">
        <v>177</v>
      </c>
      <c r="CV13">
        <v>191</v>
      </c>
      <c r="CW13">
        <v>191</v>
      </c>
      <c r="CX13">
        <v>192</v>
      </c>
      <c r="CY13">
        <v>207</v>
      </c>
      <c r="CZ13">
        <v>233</v>
      </c>
      <c r="DA13">
        <v>239</v>
      </c>
      <c r="DB13">
        <v>250</v>
      </c>
      <c r="DC13">
        <v>251</v>
      </c>
      <c r="DD13">
        <v>256</v>
      </c>
      <c r="DE13">
        <v>265</v>
      </c>
      <c r="DF13">
        <v>276</v>
      </c>
      <c r="DG13">
        <v>279</v>
      </c>
      <c r="DH13">
        <v>309</v>
      </c>
      <c r="DI13">
        <v>348</v>
      </c>
      <c r="DJ13">
        <v>363</v>
      </c>
      <c r="DK13">
        <v>377</v>
      </c>
      <c r="DL13">
        <v>379</v>
      </c>
      <c r="DM13">
        <v>387</v>
      </c>
      <c r="DN13">
        <v>401</v>
      </c>
      <c r="DO13">
        <v>404</v>
      </c>
      <c r="DP13">
        <v>408</v>
      </c>
      <c r="DQ13">
        <v>412</v>
      </c>
      <c r="DR13">
        <v>420</v>
      </c>
      <c r="DS13">
        <v>422</v>
      </c>
      <c r="DT13">
        <v>422</v>
      </c>
      <c r="DU13">
        <v>427</v>
      </c>
      <c r="DV13">
        <v>433</v>
      </c>
      <c r="DW13">
        <v>441</v>
      </c>
      <c r="DX13">
        <v>444</v>
      </c>
      <c r="DY13">
        <v>456</v>
      </c>
      <c r="DZ13">
        <v>464</v>
      </c>
      <c r="EA13">
        <v>466</v>
      </c>
      <c r="EB13">
        <v>472</v>
      </c>
      <c r="EC13">
        <v>480</v>
      </c>
      <c r="ED13">
        <v>480</v>
      </c>
      <c r="EE13">
        <v>499</v>
      </c>
      <c r="EF13">
        <v>503</v>
      </c>
      <c r="EG13">
        <v>510</v>
      </c>
      <c r="EH13">
        <v>513</v>
      </c>
      <c r="EI13">
        <v>523</v>
      </c>
      <c r="EJ13">
        <v>535</v>
      </c>
      <c r="EK13">
        <v>549</v>
      </c>
      <c r="EL13">
        <v>574</v>
      </c>
      <c r="EM13">
        <v>615</v>
      </c>
      <c r="EN13">
        <v>637</v>
      </c>
      <c r="EO13">
        <v>650</v>
      </c>
      <c r="EP13">
        <v>677</v>
      </c>
      <c r="EQ13">
        <v>713</v>
      </c>
      <c r="ER13">
        <v>733</v>
      </c>
      <c r="ES13">
        <v>754</v>
      </c>
      <c r="ET13">
        <v>770</v>
      </c>
      <c r="EU13">
        <v>799</v>
      </c>
      <c r="EV13">
        <v>828</v>
      </c>
      <c r="EW13">
        <v>843</v>
      </c>
      <c r="EX13">
        <v>878</v>
      </c>
      <c r="EY13">
        <v>902</v>
      </c>
      <c r="EZ13">
        <v>952</v>
      </c>
      <c r="FA13">
        <v>1004</v>
      </c>
      <c r="FB13">
        <v>1042</v>
      </c>
      <c r="FC13">
        <v>1079</v>
      </c>
      <c r="FD13">
        <v>1116</v>
      </c>
      <c r="FE13">
        <v>1198</v>
      </c>
      <c r="FF13">
        <v>1277</v>
      </c>
      <c r="FG13">
        <v>1311</v>
      </c>
      <c r="FH13">
        <v>1339</v>
      </c>
      <c r="FI13">
        <v>1408</v>
      </c>
      <c r="FJ13">
        <v>1451</v>
      </c>
      <c r="FK13">
        <v>1490</v>
      </c>
      <c r="FL13">
        <v>1553</v>
      </c>
      <c r="FM13">
        <v>1575</v>
      </c>
      <c r="FN13">
        <v>1613</v>
      </c>
      <c r="FO13">
        <v>1679</v>
      </c>
      <c r="FP13">
        <v>1746</v>
      </c>
      <c r="FQ13">
        <v>1800</v>
      </c>
      <c r="FR13">
        <v>1858</v>
      </c>
      <c r="FS13">
        <v>1890</v>
      </c>
      <c r="FT13">
        <v>1959</v>
      </c>
      <c r="FU13">
        <v>2117</v>
      </c>
      <c r="FV13">
        <v>2169</v>
      </c>
      <c r="FW13">
        <v>2197</v>
      </c>
      <c r="FX13">
        <v>2269</v>
      </c>
      <c r="FY13">
        <v>2330</v>
      </c>
      <c r="FZ13">
        <v>2358</v>
      </c>
      <c r="GA13">
        <v>2454</v>
      </c>
      <c r="GB13">
        <v>2510</v>
      </c>
      <c r="GC13">
        <v>2552</v>
      </c>
      <c r="GD13">
        <v>2597</v>
      </c>
      <c r="GE13">
        <v>2621</v>
      </c>
      <c r="GF13">
        <v>2677</v>
      </c>
      <c r="GG13">
        <v>2736</v>
      </c>
      <c r="GH13">
        <v>2793</v>
      </c>
      <c r="GI13">
        <v>2829</v>
      </c>
      <c r="GJ13">
        <v>2881</v>
      </c>
      <c r="GK13">
        <v>2916</v>
      </c>
      <c r="GL13">
        <v>2943</v>
      </c>
      <c r="GM13">
        <v>2982</v>
      </c>
      <c r="GN13">
        <v>3033</v>
      </c>
      <c r="GO13">
        <v>3064</v>
      </c>
      <c r="GP13">
        <v>3084</v>
      </c>
      <c r="GQ13">
        <v>3159</v>
      </c>
      <c r="GR13">
        <v>3210</v>
      </c>
      <c r="GS13">
        <v>3247</v>
      </c>
      <c r="GT13">
        <v>3275</v>
      </c>
      <c r="GU13">
        <v>3317</v>
      </c>
      <c r="GV13">
        <v>3343</v>
      </c>
      <c r="GW13">
        <v>3361</v>
      </c>
      <c r="GX13">
        <v>3408</v>
      </c>
      <c r="GY13">
        <v>3425</v>
      </c>
      <c r="GZ13">
        <v>3441</v>
      </c>
      <c r="HA13">
        <v>3483</v>
      </c>
      <c r="HB13">
        <v>3521</v>
      </c>
      <c r="HC13">
        <v>3542</v>
      </c>
      <c r="HD13">
        <v>3578</v>
      </c>
      <c r="HE13">
        <v>3598</v>
      </c>
      <c r="HF13">
        <v>3614</v>
      </c>
      <c r="HG13">
        <v>3638</v>
      </c>
      <c r="HH13">
        <v>3690</v>
      </c>
      <c r="HI13">
        <v>3728</v>
      </c>
      <c r="HJ13">
        <v>3737</v>
      </c>
      <c r="HK13">
        <v>3753</v>
      </c>
      <c r="HL13">
        <v>3774</v>
      </c>
      <c r="HM13">
        <v>3783</v>
      </c>
      <c r="HN13">
        <v>3799</v>
      </c>
      <c r="HO13">
        <v>3826</v>
      </c>
      <c r="HP13">
        <v>3846</v>
      </c>
      <c r="HQ13">
        <v>3856</v>
      </c>
      <c r="HR13">
        <v>3864</v>
      </c>
      <c r="HS13">
        <v>3873</v>
      </c>
      <c r="HT13">
        <v>3887</v>
      </c>
      <c r="HU13">
        <v>3896</v>
      </c>
      <c r="HV13">
        <v>3916</v>
      </c>
      <c r="HW13">
        <v>3942</v>
      </c>
      <c r="HX13">
        <v>3958</v>
      </c>
      <c r="HY13">
        <v>3971</v>
      </c>
      <c r="HZ13">
        <v>3990</v>
      </c>
      <c r="IA13">
        <v>4000</v>
      </c>
      <c r="IB13">
        <v>4019</v>
      </c>
      <c r="IC13">
        <v>4039</v>
      </c>
      <c r="ID13">
        <v>4058</v>
      </c>
      <c r="IE13">
        <v>4070</v>
      </c>
      <c r="IF13">
        <v>4073</v>
      </c>
      <c r="IG13">
        <v>4078</v>
      </c>
      <c r="IH13">
        <v>4097</v>
      </c>
      <c r="II13">
        <v>4108</v>
      </c>
      <c r="IJ13">
        <v>4119</v>
      </c>
      <c r="IK13">
        <v>4136</v>
      </c>
      <c r="IL13">
        <v>4147</v>
      </c>
      <c r="IM13">
        <v>4166</v>
      </c>
      <c r="IN13">
        <v>4169</v>
      </c>
      <c r="IO13">
        <v>4177</v>
      </c>
      <c r="IP13">
        <v>4182</v>
      </c>
      <c r="IQ13">
        <v>4190</v>
      </c>
      <c r="IR13">
        <v>4213</v>
      </c>
      <c r="IS13">
        <v>4224</v>
      </c>
      <c r="IT13">
        <v>4228</v>
      </c>
      <c r="IU13">
        <v>4237</v>
      </c>
      <c r="IV13">
        <v>4255</v>
      </c>
      <c r="IW13">
        <v>4267</v>
      </c>
      <c r="IX13">
        <v>4280</v>
      </c>
      <c r="IY13">
        <v>4304</v>
      </c>
      <c r="IZ13">
        <v>4319</v>
      </c>
      <c r="JA13">
        <v>4335</v>
      </c>
      <c r="JB13">
        <v>4347</v>
      </c>
      <c r="JC13">
        <v>4372</v>
      </c>
      <c r="JD13">
        <v>4383</v>
      </c>
      <c r="JE13">
        <v>4393</v>
      </c>
      <c r="JF13">
        <v>4416</v>
      </c>
      <c r="JG13">
        <v>4425</v>
      </c>
      <c r="JH13">
        <v>4443</v>
      </c>
      <c r="JI13">
        <v>4451</v>
      </c>
      <c r="JJ13">
        <v>4480</v>
      </c>
      <c r="JK13">
        <v>4495</v>
      </c>
      <c r="JL13">
        <v>4509</v>
      </c>
      <c r="JM13">
        <v>4518</v>
      </c>
      <c r="JN13">
        <v>4564</v>
      </c>
      <c r="JO13">
        <v>4573</v>
      </c>
      <c r="JP13">
        <v>4595</v>
      </c>
      <c r="JQ13">
        <v>4612</v>
      </c>
      <c r="JR13">
        <v>4631</v>
      </c>
      <c r="JS13">
        <v>4645</v>
      </c>
      <c r="JT13">
        <v>4673</v>
      </c>
      <c r="JU13">
        <v>4680</v>
      </c>
      <c r="JV13">
        <v>4703</v>
      </c>
      <c r="JW13">
        <v>4716</v>
      </c>
      <c r="JX13">
        <v>4746</v>
      </c>
      <c r="JY13">
        <v>4759</v>
      </c>
      <c r="JZ13">
        <v>4764</v>
      </c>
      <c r="KA13">
        <v>4799</v>
      </c>
      <c r="KB13">
        <v>4833</v>
      </c>
      <c r="KC13">
        <v>4848</v>
      </c>
      <c r="KD13">
        <v>4874</v>
      </c>
      <c r="KE13">
        <v>4891</v>
      </c>
      <c r="KF13">
        <v>4899</v>
      </c>
      <c r="KG13">
        <v>4910</v>
      </c>
      <c r="KH13">
        <v>4943</v>
      </c>
      <c r="KI13">
        <v>4974</v>
      </c>
      <c r="KJ13">
        <v>5006</v>
      </c>
      <c r="KK13">
        <v>5032</v>
      </c>
      <c r="KL13">
        <v>5058</v>
      </c>
      <c r="KM13">
        <v>5074</v>
      </c>
      <c r="KN13">
        <v>5086</v>
      </c>
      <c r="KO13">
        <v>5135</v>
      </c>
      <c r="KP13">
        <v>5170</v>
      </c>
      <c r="KQ13">
        <v>5197</v>
      </c>
      <c r="KR13">
        <v>5249</v>
      </c>
      <c r="KS13">
        <v>5262</v>
      </c>
      <c r="KT13">
        <v>5330</v>
      </c>
      <c r="KU13">
        <v>5350</v>
      </c>
      <c r="KV13">
        <v>5387</v>
      </c>
      <c r="KW13">
        <v>5503</v>
      </c>
      <c r="KX13">
        <v>5562</v>
      </c>
      <c r="KY13">
        <v>5628</v>
      </c>
      <c r="KZ13">
        <v>5694</v>
      </c>
      <c r="LA13">
        <v>5741</v>
      </c>
      <c r="LB13">
        <v>5820</v>
      </c>
      <c r="LC13">
        <v>5894</v>
      </c>
      <c r="LD13">
        <v>5987</v>
      </c>
      <c r="LE13">
        <v>6079</v>
      </c>
      <c r="LF13">
        <v>6160</v>
      </c>
      <c r="LG13">
        <v>6241</v>
      </c>
      <c r="LH13">
        <v>6364</v>
      </c>
      <c r="LI13">
        <v>6437</v>
      </c>
      <c r="LJ13">
        <v>6489</v>
      </c>
      <c r="LK13">
        <v>6569</v>
      </c>
      <c r="LL13">
        <v>6632</v>
      </c>
      <c r="LM13">
        <v>6687</v>
      </c>
      <c r="LN13">
        <v>6765</v>
      </c>
      <c r="LO13">
        <v>6850</v>
      </c>
      <c r="LP13">
        <v>6874</v>
      </c>
      <c r="LQ13">
        <v>6901</v>
      </c>
      <c r="LR13">
        <v>6914</v>
      </c>
      <c r="LS13">
        <v>7214</v>
      </c>
      <c r="LT13">
        <v>7305</v>
      </c>
      <c r="LU13">
        <v>7420</v>
      </c>
      <c r="LV13">
        <v>7525</v>
      </c>
      <c r="LW13">
        <v>7600</v>
      </c>
      <c r="LX13">
        <v>7715</v>
      </c>
      <c r="LY13">
        <v>7799</v>
      </c>
      <c r="LZ13">
        <v>7871</v>
      </c>
      <c r="MA13">
        <v>7925</v>
      </c>
      <c r="MB13">
        <v>7932</v>
      </c>
      <c r="MC13">
        <v>7932</v>
      </c>
      <c r="MD13">
        <v>7997</v>
      </c>
      <c r="ME13">
        <v>8120</v>
      </c>
      <c r="MF13">
        <v>8161</v>
      </c>
      <c r="MG13">
        <v>8161</v>
      </c>
      <c r="MH13">
        <v>8293</v>
      </c>
      <c r="MI13">
        <v>8343</v>
      </c>
      <c r="MJ13">
        <v>8378</v>
      </c>
      <c r="MK13">
        <v>8432</v>
      </c>
      <c r="ML13">
        <v>8432</v>
      </c>
      <c r="MM13">
        <v>8531</v>
      </c>
      <c r="MN13">
        <v>8531</v>
      </c>
      <c r="MO13">
        <v>8586</v>
      </c>
      <c r="MP13">
        <v>8623</v>
      </c>
      <c r="MQ13">
        <v>8649</v>
      </c>
      <c r="MR13">
        <v>8772</v>
      </c>
      <c r="MS13">
        <v>8772</v>
      </c>
      <c r="MT13">
        <v>8772</v>
      </c>
      <c r="MU13">
        <v>8939</v>
      </c>
      <c r="MV13">
        <v>9001</v>
      </c>
      <c r="MW13">
        <v>9040</v>
      </c>
      <c r="MX13">
        <v>9082</v>
      </c>
      <c r="MY13">
        <v>9156</v>
      </c>
      <c r="MZ13">
        <v>9267</v>
      </c>
      <c r="NA13">
        <v>9321</v>
      </c>
      <c r="NB13">
        <v>9321</v>
      </c>
      <c r="NC13">
        <v>9432</v>
      </c>
      <c r="ND13">
        <v>9477</v>
      </c>
      <c r="NE13">
        <v>9526</v>
      </c>
      <c r="NF13">
        <v>9586</v>
      </c>
      <c r="NG13">
        <v>9622</v>
      </c>
      <c r="NH13">
        <v>9622</v>
      </c>
      <c r="NI13">
        <v>9711</v>
      </c>
      <c r="NJ13">
        <v>9711</v>
      </c>
      <c r="NK13">
        <v>9753</v>
      </c>
      <c r="NL13">
        <v>9795</v>
      </c>
      <c r="NM13">
        <v>9847</v>
      </c>
      <c r="NN13">
        <v>9885</v>
      </c>
      <c r="NO13">
        <v>9927</v>
      </c>
      <c r="NP13">
        <v>9927</v>
      </c>
      <c r="NQ13">
        <v>9981</v>
      </c>
      <c r="NR13">
        <v>10018</v>
      </c>
      <c r="NS13">
        <v>10048</v>
      </c>
      <c r="NT13">
        <v>10095</v>
      </c>
      <c r="NU13">
        <v>10139</v>
      </c>
      <c r="NV13">
        <v>10166</v>
      </c>
      <c r="NW13">
        <v>10166</v>
      </c>
      <c r="NX13">
        <v>10466</v>
      </c>
      <c r="NY13">
        <v>10483</v>
      </c>
      <c r="NZ13">
        <v>10540</v>
      </c>
      <c r="OA13">
        <v>10560</v>
      </c>
      <c r="OB13">
        <v>10618</v>
      </c>
      <c r="OC13">
        <v>10622</v>
      </c>
      <c r="OD13">
        <v>10622</v>
      </c>
      <c r="OE13">
        <v>10689</v>
      </c>
      <c r="OF13">
        <v>10714</v>
      </c>
      <c r="OG13">
        <v>10733</v>
      </c>
      <c r="OH13">
        <v>10785</v>
      </c>
      <c r="OI13">
        <v>10824</v>
      </c>
      <c r="OJ13">
        <v>10855</v>
      </c>
      <c r="OK13">
        <v>10855</v>
      </c>
      <c r="OL13">
        <v>10855</v>
      </c>
      <c r="OM13">
        <v>10875</v>
      </c>
      <c r="ON13">
        <v>10891</v>
      </c>
      <c r="OO13">
        <v>10940</v>
      </c>
      <c r="OP13">
        <v>10974</v>
      </c>
      <c r="OQ13">
        <v>10991</v>
      </c>
      <c r="OR13">
        <v>10991</v>
      </c>
    </row>
    <row r="14" spans="1:811">
      <c r="A14">
        <v>84053023</v>
      </c>
      <c r="B14" t="s">
        <v>50</v>
      </c>
      <c r="C14" t="s">
        <v>51</v>
      </c>
      <c r="D14">
        <v>840</v>
      </c>
      <c r="E14">
        <v>53023</v>
      </c>
      <c r="F14" t="s">
        <v>78</v>
      </c>
      <c r="G14" t="s">
        <v>57</v>
      </c>
      <c r="H14" t="s">
        <v>50</v>
      </c>
      <c r="I14">
        <v>46.431975020000003</v>
      </c>
      <c r="J14">
        <v>-117.5454032</v>
      </c>
      <c r="K14" t="s">
        <v>79</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1</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0</v>
      </c>
      <c r="FR14">
        <v>0</v>
      </c>
      <c r="FS14">
        <v>0</v>
      </c>
      <c r="FT14">
        <v>0</v>
      </c>
      <c r="FU14">
        <v>0</v>
      </c>
      <c r="FV14">
        <v>0</v>
      </c>
      <c r="FW14">
        <v>0</v>
      </c>
      <c r="FX14">
        <v>0</v>
      </c>
      <c r="FY14">
        <v>0</v>
      </c>
      <c r="FZ14">
        <v>1</v>
      </c>
      <c r="GA14">
        <v>1</v>
      </c>
      <c r="GB14">
        <v>1</v>
      </c>
      <c r="GC14">
        <v>2</v>
      </c>
      <c r="GD14">
        <v>2</v>
      </c>
      <c r="GE14">
        <v>2</v>
      </c>
      <c r="GF14">
        <v>2</v>
      </c>
      <c r="GG14">
        <v>2</v>
      </c>
      <c r="GH14">
        <v>2</v>
      </c>
      <c r="GI14">
        <v>2</v>
      </c>
      <c r="GJ14">
        <v>2</v>
      </c>
      <c r="GK14">
        <v>2</v>
      </c>
      <c r="GL14">
        <v>2</v>
      </c>
      <c r="GM14">
        <v>2</v>
      </c>
      <c r="GN14">
        <v>2</v>
      </c>
      <c r="GO14">
        <v>2</v>
      </c>
      <c r="GP14">
        <v>2</v>
      </c>
      <c r="GQ14">
        <v>2</v>
      </c>
      <c r="GR14">
        <v>2</v>
      </c>
      <c r="GS14">
        <v>2</v>
      </c>
      <c r="GT14">
        <v>2</v>
      </c>
      <c r="GU14">
        <v>2</v>
      </c>
      <c r="GV14">
        <v>2</v>
      </c>
      <c r="GW14">
        <v>2</v>
      </c>
      <c r="GX14">
        <v>2</v>
      </c>
      <c r="GY14">
        <v>2</v>
      </c>
      <c r="GZ14">
        <v>2</v>
      </c>
      <c r="HA14">
        <v>2</v>
      </c>
      <c r="HB14">
        <v>4</v>
      </c>
      <c r="HC14">
        <v>4</v>
      </c>
      <c r="HD14">
        <v>4</v>
      </c>
      <c r="HE14">
        <v>4</v>
      </c>
      <c r="HF14">
        <v>4</v>
      </c>
      <c r="HG14">
        <v>4</v>
      </c>
      <c r="HH14">
        <v>4</v>
      </c>
      <c r="HI14">
        <v>4</v>
      </c>
      <c r="HJ14">
        <v>4</v>
      </c>
      <c r="HK14">
        <v>4</v>
      </c>
      <c r="HL14">
        <v>4</v>
      </c>
      <c r="HM14">
        <v>4</v>
      </c>
      <c r="HN14">
        <v>4</v>
      </c>
      <c r="HO14">
        <v>4</v>
      </c>
      <c r="HP14">
        <v>4</v>
      </c>
      <c r="HQ14">
        <v>4</v>
      </c>
      <c r="HR14">
        <v>4</v>
      </c>
      <c r="HS14">
        <v>4</v>
      </c>
      <c r="HT14">
        <v>4</v>
      </c>
      <c r="HU14">
        <v>4</v>
      </c>
      <c r="HV14">
        <v>4</v>
      </c>
      <c r="HW14">
        <v>4</v>
      </c>
      <c r="HX14">
        <v>4</v>
      </c>
      <c r="HY14">
        <v>4</v>
      </c>
      <c r="HZ14">
        <v>4</v>
      </c>
      <c r="IA14">
        <v>4</v>
      </c>
      <c r="IB14">
        <v>4</v>
      </c>
      <c r="IC14">
        <v>4</v>
      </c>
      <c r="ID14">
        <v>4</v>
      </c>
      <c r="IE14">
        <v>4</v>
      </c>
      <c r="IF14">
        <v>4</v>
      </c>
      <c r="IG14">
        <v>4</v>
      </c>
      <c r="IH14">
        <v>4</v>
      </c>
      <c r="II14">
        <v>8</v>
      </c>
      <c r="IJ14">
        <v>8</v>
      </c>
      <c r="IK14">
        <v>9</v>
      </c>
      <c r="IL14">
        <v>10</v>
      </c>
      <c r="IM14">
        <v>10</v>
      </c>
      <c r="IN14">
        <v>10</v>
      </c>
      <c r="IO14">
        <v>11</v>
      </c>
      <c r="IP14">
        <v>11</v>
      </c>
      <c r="IQ14">
        <v>11</v>
      </c>
      <c r="IR14">
        <v>11</v>
      </c>
      <c r="IS14">
        <v>11</v>
      </c>
      <c r="IT14">
        <v>11</v>
      </c>
      <c r="IU14">
        <v>11</v>
      </c>
      <c r="IV14">
        <v>11</v>
      </c>
      <c r="IW14">
        <v>11</v>
      </c>
      <c r="IX14">
        <v>11</v>
      </c>
      <c r="IY14">
        <v>11</v>
      </c>
      <c r="IZ14">
        <v>11</v>
      </c>
      <c r="JA14">
        <v>11</v>
      </c>
      <c r="JB14">
        <v>11</v>
      </c>
      <c r="JC14">
        <v>12</v>
      </c>
      <c r="JD14">
        <v>12</v>
      </c>
      <c r="JE14">
        <v>12</v>
      </c>
      <c r="JF14">
        <v>12</v>
      </c>
      <c r="JG14">
        <v>13</v>
      </c>
      <c r="JH14">
        <v>13</v>
      </c>
      <c r="JI14">
        <v>13</v>
      </c>
      <c r="JJ14">
        <v>13</v>
      </c>
      <c r="JK14">
        <v>13</v>
      </c>
      <c r="JL14">
        <v>13</v>
      </c>
      <c r="JM14">
        <v>13</v>
      </c>
      <c r="JN14">
        <v>13</v>
      </c>
      <c r="JO14">
        <v>13</v>
      </c>
      <c r="JP14">
        <v>13</v>
      </c>
      <c r="JQ14">
        <v>13</v>
      </c>
      <c r="JR14">
        <v>13</v>
      </c>
      <c r="JS14">
        <v>13</v>
      </c>
      <c r="JT14">
        <v>14</v>
      </c>
      <c r="JU14">
        <v>14</v>
      </c>
      <c r="JV14">
        <v>14</v>
      </c>
      <c r="JW14">
        <v>14</v>
      </c>
      <c r="JX14">
        <v>14</v>
      </c>
      <c r="JY14">
        <v>14</v>
      </c>
      <c r="JZ14">
        <v>14</v>
      </c>
      <c r="KA14">
        <v>14</v>
      </c>
      <c r="KB14">
        <v>14</v>
      </c>
      <c r="KC14">
        <v>14</v>
      </c>
      <c r="KD14">
        <v>16</v>
      </c>
      <c r="KE14">
        <v>17</v>
      </c>
      <c r="KF14">
        <v>18</v>
      </c>
      <c r="KG14">
        <v>24</v>
      </c>
      <c r="KH14">
        <v>27</v>
      </c>
      <c r="KI14">
        <v>27</v>
      </c>
      <c r="KJ14">
        <v>27</v>
      </c>
      <c r="KK14">
        <v>31</v>
      </c>
      <c r="KL14">
        <v>32</v>
      </c>
      <c r="KM14">
        <v>34</v>
      </c>
      <c r="KN14">
        <v>40</v>
      </c>
      <c r="KO14">
        <v>42</v>
      </c>
      <c r="KP14">
        <v>42</v>
      </c>
      <c r="KQ14">
        <v>44</v>
      </c>
      <c r="KR14">
        <v>48</v>
      </c>
      <c r="KS14">
        <v>51</v>
      </c>
      <c r="KT14">
        <v>51</v>
      </c>
      <c r="KU14">
        <v>51</v>
      </c>
      <c r="KV14">
        <v>55</v>
      </c>
      <c r="KW14">
        <v>57</v>
      </c>
      <c r="KX14">
        <v>58</v>
      </c>
      <c r="KY14">
        <v>59</v>
      </c>
      <c r="KZ14">
        <v>59</v>
      </c>
      <c r="LA14">
        <v>59</v>
      </c>
      <c r="LB14">
        <v>59</v>
      </c>
      <c r="LC14">
        <v>59</v>
      </c>
      <c r="LD14">
        <v>59</v>
      </c>
      <c r="LE14">
        <v>59</v>
      </c>
      <c r="LF14">
        <v>59</v>
      </c>
      <c r="LG14">
        <v>59</v>
      </c>
      <c r="LH14">
        <v>62</v>
      </c>
      <c r="LI14">
        <v>62</v>
      </c>
      <c r="LJ14">
        <v>62</v>
      </c>
      <c r="LK14">
        <v>62</v>
      </c>
      <c r="LL14">
        <v>64</v>
      </c>
      <c r="LM14">
        <v>65</v>
      </c>
      <c r="LN14">
        <v>69</v>
      </c>
      <c r="LO14">
        <v>69</v>
      </c>
      <c r="LP14">
        <v>69</v>
      </c>
      <c r="LQ14">
        <v>69</v>
      </c>
      <c r="LR14">
        <v>70</v>
      </c>
      <c r="LS14">
        <v>70</v>
      </c>
      <c r="LT14">
        <v>70</v>
      </c>
      <c r="LU14">
        <v>70</v>
      </c>
      <c r="LV14">
        <v>70</v>
      </c>
      <c r="LW14">
        <v>70</v>
      </c>
      <c r="LX14">
        <v>71</v>
      </c>
      <c r="LY14">
        <v>71</v>
      </c>
      <c r="LZ14">
        <v>71</v>
      </c>
      <c r="MA14">
        <v>71</v>
      </c>
      <c r="MB14">
        <v>72</v>
      </c>
      <c r="MC14">
        <v>72</v>
      </c>
      <c r="MD14">
        <v>72</v>
      </c>
      <c r="ME14">
        <v>72</v>
      </c>
      <c r="MF14">
        <v>77</v>
      </c>
      <c r="MG14">
        <v>77</v>
      </c>
      <c r="MH14">
        <v>77</v>
      </c>
      <c r="MI14">
        <v>79</v>
      </c>
      <c r="MJ14">
        <v>79</v>
      </c>
      <c r="MK14">
        <v>83</v>
      </c>
      <c r="ML14">
        <v>83</v>
      </c>
      <c r="MM14">
        <v>84</v>
      </c>
      <c r="MN14">
        <v>84</v>
      </c>
      <c r="MO14">
        <v>87</v>
      </c>
      <c r="MP14">
        <v>95</v>
      </c>
      <c r="MQ14">
        <v>95</v>
      </c>
      <c r="MR14">
        <v>95</v>
      </c>
      <c r="MS14">
        <v>95</v>
      </c>
      <c r="MT14">
        <v>95</v>
      </c>
      <c r="MU14">
        <v>97</v>
      </c>
      <c r="MV14">
        <v>96</v>
      </c>
      <c r="MW14">
        <v>96</v>
      </c>
      <c r="MX14">
        <v>97</v>
      </c>
      <c r="MY14">
        <v>97</v>
      </c>
      <c r="MZ14">
        <v>98</v>
      </c>
      <c r="NA14">
        <v>99</v>
      </c>
      <c r="NB14">
        <v>99</v>
      </c>
      <c r="NC14">
        <v>99</v>
      </c>
      <c r="ND14">
        <v>100</v>
      </c>
      <c r="NE14">
        <v>100</v>
      </c>
      <c r="NF14">
        <v>100</v>
      </c>
      <c r="NG14">
        <v>102</v>
      </c>
      <c r="NH14">
        <v>102</v>
      </c>
      <c r="NI14">
        <v>102</v>
      </c>
      <c r="NJ14">
        <v>102</v>
      </c>
      <c r="NK14">
        <v>102</v>
      </c>
      <c r="NL14">
        <v>103</v>
      </c>
      <c r="NM14">
        <v>102</v>
      </c>
      <c r="NN14">
        <v>102</v>
      </c>
      <c r="NO14">
        <v>102</v>
      </c>
      <c r="NP14">
        <v>102</v>
      </c>
      <c r="NQ14">
        <v>102</v>
      </c>
      <c r="NR14">
        <v>103</v>
      </c>
      <c r="NS14">
        <v>103</v>
      </c>
      <c r="NT14">
        <v>103</v>
      </c>
      <c r="NU14">
        <v>103</v>
      </c>
      <c r="NV14">
        <v>103</v>
      </c>
      <c r="NW14">
        <v>103</v>
      </c>
      <c r="NX14">
        <v>104</v>
      </c>
      <c r="NY14">
        <v>105</v>
      </c>
      <c r="NZ14">
        <v>105</v>
      </c>
      <c r="OA14">
        <v>105</v>
      </c>
      <c r="OB14">
        <v>111</v>
      </c>
      <c r="OC14">
        <v>111</v>
      </c>
      <c r="OD14">
        <v>111</v>
      </c>
      <c r="OE14">
        <v>111</v>
      </c>
      <c r="OF14">
        <v>111</v>
      </c>
      <c r="OG14">
        <v>112</v>
      </c>
      <c r="OH14">
        <v>112</v>
      </c>
      <c r="OI14">
        <v>112</v>
      </c>
      <c r="OJ14">
        <v>112</v>
      </c>
      <c r="OK14">
        <v>112</v>
      </c>
      <c r="OL14">
        <v>112</v>
      </c>
      <c r="OM14">
        <v>112</v>
      </c>
      <c r="ON14">
        <v>112</v>
      </c>
      <c r="OO14">
        <v>112</v>
      </c>
      <c r="OP14">
        <v>112</v>
      </c>
      <c r="OQ14">
        <v>114</v>
      </c>
      <c r="OR14">
        <v>114</v>
      </c>
    </row>
    <row r="15" spans="1:811">
      <c r="A15">
        <v>84053025</v>
      </c>
      <c r="B15" t="s">
        <v>50</v>
      </c>
      <c r="C15" t="s">
        <v>51</v>
      </c>
      <c r="D15">
        <v>840</v>
      </c>
      <c r="E15">
        <v>53025</v>
      </c>
      <c r="F15" t="s">
        <v>54</v>
      </c>
      <c r="G15" t="s">
        <v>57</v>
      </c>
      <c r="H15" t="s">
        <v>50</v>
      </c>
      <c r="I15">
        <v>47.207537369999997</v>
      </c>
      <c r="J15">
        <v>-119.4500749</v>
      </c>
      <c r="K15" t="s">
        <v>80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1</v>
      </c>
      <c r="BD15">
        <v>1</v>
      </c>
      <c r="BE15">
        <v>1</v>
      </c>
      <c r="BF15">
        <v>1</v>
      </c>
      <c r="BG15">
        <v>1</v>
      </c>
      <c r="BH15">
        <v>1</v>
      </c>
      <c r="BI15">
        <v>1</v>
      </c>
      <c r="BJ15">
        <v>1</v>
      </c>
      <c r="BK15">
        <v>1</v>
      </c>
      <c r="BL15">
        <v>2</v>
      </c>
      <c r="BM15">
        <v>2</v>
      </c>
      <c r="BN15">
        <v>3</v>
      </c>
      <c r="BO15">
        <v>7</v>
      </c>
      <c r="BP15">
        <v>8</v>
      </c>
      <c r="BQ15">
        <v>8</v>
      </c>
      <c r="BR15">
        <v>8</v>
      </c>
      <c r="BS15">
        <v>11</v>
      </c>
      <c r="BT15">
        <v>18</v>
      </c>
      <c r="BU15">
        <v>23</v>
      </c>
      <c r="BV15">
        <v>23</v>
      </c>
      <c r="BW15">
        <v>27</v>
      </c>
      <c r="BX15">
        <v>33</v>
      </c>
      <c r="BY15">
        <v>39</v>
      </c>
      <c r="BZ15">
        <v>44</v>
      </c>
      <c r="CA15">
        <v>50</v>
      </c>
      <c r="CB15">
        <v>59</v>
      </c>
      <c r="CC15">
        <v>63</v>
      </c>
      <c r="CD15">
        <v>63</v>
      </c>
      <c r="CE15">
        <v>73</v>
      </c>
      <c r="CF15">
        <v>75</v>
      </c>
      <c r="CG15">
        <v>77</v>
      </c>
      <c r="CH15">
        <v>80</v>
      </c>
      <c r="CI15">
        <v>88</v>
      </c>
      <c r="CJ15">
        <v>88</v>
      </c>
      <c r="CK15">
        <v>94</v>
      </c>
      <c r="CL15">
        <v>95</v>
      </c>
      <c r="CM15">
        <v>101</v>
      </c>
      <c r="CN15">
        <v>110</v>
      </c>
      <c r="CO15">
        <v>114</v>
      </c>
      <c r="CP15">
        <v>120</v>
      </c>
      <c r="CQ15">
        <v>122</v>
      </c>
      <c r="CR15">
        <v>122</v>
      </c>
      <c r="CS15">
        <v>129</v>
      </c>
      <c r="CT15">
        <v>133</v>
      </c>
      <c r="CU15">
        <v>140</v>
      </c>
      <c r="CV15">
        <v>143</v>
      </c>
      <c r="CW15">
        <v>143</v>
      </c>
      <c r="CX15">
        <v>143</v>
      </c>
      <c r="CY15">
        <v>147</v>
      </c>
      <c r="CZ15">
        <v>146</v>
      </c>
      <c r="DA15">
        <v>149</v>
      </c>
      <c r="DB15">
        <v>150</v>
      </c>
      <c r="DC15">
        <v>150</v>
      </c>
      <c r="DD15">
        <v>152</v>
      </c>
      <c r="DE15">
        <v>155</v>
      </c>
      <c r="DF15">
        <v>155</v>
      </c>
      <c r="DG15">
        <v>159</v>
      </c>
      <c r="DH15">
        <v>163</v>
      </c>
      <c r="DI15">
        <v>169</v>
      </c>
      <c r="DJ15">
        <v>170</v>
      </c>
      <c r="DK15">
        <v>180</v>
      </c>
      <c r="DL15">
        <v>180</v>
      </c>
      <c r="DM15">
        <v>179</v>
      </c>
      <c r="DN15">
        <v>179</v>
      </c>
      <c r="DO15">
        <v>180</v>
      </c>
      <c r="DP15">
        <v>181</v>
      </c>
      <c r="DQ15">
        <v>181</v>
      </c>
      <c r="DR15">
        <v>183</v>
      </c>
      <c r="DS15">
        <v>183</v>
      </c>
      <c r="DT15">
        <v>185</v>
      </c>
      <c r="DU15">
        <v>185</v>
      </c>
      <c r="DV15">
        <v>185</v>
      </c>
      <c r="DW15">
        <v>185</v>
      </c>
      <c r="DX15">
        <v>186</v>
      </c>
      <c r="DY15">
        <v>187</v>
      </c>
      <c r="DZ15">
        <v>186</v>
      </c>
      <c r="EA15">
        <v>188</v>
      </c>
      <c r="EB15">
        <v>188</v>
      </c>
      <c r="EC15">
        <v>189</v>
      </c>
      <c r="ED15">
        <v>189</v>
      </c>
      <c r="EE15">
        <v>190</v>
      </c>
      <c r="EF15">
        <v>190</v>
      </c>
      <c r="EG15">
        <v>190</v>
      </c>
      <c r="EH15">
        <v>194</v>
      </c>
      <c r="EI15">
        <v>198</v>
      </c>
      <c r="EJ15">
        <v>202</v>
      </c>
      <c r="EK15">
        <v>203</v>
      </c>
      <c r="EL15">
        <v>204</v>
      </c>
      <c r="EM15">
        <v>210</v>
      </c>
      <c r="EN15">
        <v>212</v>
      </c>
      <c r="EO15">
        <v>212</v>
      </c>
      <c r="EP15">
        <v>214</v>
      </c>
      <c r="EQ15">
        <v>215</v>
      </c>
      <c r="ER15">
        <v>216</v>
      </c>
      <c r="ES15">
        <v>219</v>
      </c>
      <c r="ET15">
        <v>223</v>
      </c>
      <c r="EU15">
        <v>231</v>
      </c>
      <c r="EV15">
        <v>236</v>
      </c>
      <c r="EW15">
        <v>242</v>
      </c>
      <c r="EX15">
        <v>253</v>
      </c>
      <c r="EY15">
        <v>259</v>
      </c>
      <c r="EZ15">
        <v>264</v>
      </c>
      <c r="FA15">
        <v>267</v>
      </c>
      <c r="FB15">
        <v>309</v>
      </c>
      <c r="FC15">
        <v>326</v>
      </c>
      <c r="FD15">
        <v>349</v>
      </c>
      <c r="FE15">
        <v>357</v>
      </c>
      <c r="FF15">
        <v>368</v>
      </c>
      <c r="FG15">
        <v>374</v>
      </c>
      <c r="FH15">
        <v>405</v>
      </c>
      <c r="FI15">
        <v>413</v>
      </c>
      <c r="FJ15">
        <v>437</v>
      </c>
      <c r="FK15">
        <v>445</v>
      </c>
      <c r="FL15">
        <v>458</v>
      </c>
      <c r="FM15">
        <v>473</v>
      </c>
      <c r="FN15">
        <v>488</v>
      </c>
      <c r="FO15">
        <v>510</v>
      </c>
      <c r="FP15">
        <v>510</v>
      </c>
      <c r="FQ15">
        <v>516</v>
      </c>
      <c r="FR15">
        <v>526</v>
      </c>
      <c r="FS15">
        <v>535</v>
      </c>
      <c r="FT15">
        <v>549</v>
      </c>
      <c r="FU15">
        <v>689</v>
      </c>
      <c r="FV15">
        <v>696</v>
      </c>
      <c r="FW15">
        <v>704</v>
      </c>
      <c r="FX15">
        <v>727</v>
      </c>
      <c r="FY15">
        <v>752</v>
      </c>
      <c r="FZ15">
        <v>761</v>
      </c>
      <c r="GA15">
        <v>788</v>
      </c>
      <c r="GB15">
        <v>844</v>
      </c>
      <c r="GC15">
        <v>860</v>
      </c>
      <c r="GD15">
        <v>864</v>
      </c>
      <c r="GE15">
        <v>870</v>
      </c>
      <c r="GF15">
        <v>892</v>
      </c>
      <c r="GG15">
        <v>923</v>
      </c>
      <c r="GH15">
        <v>950</v>
      </c>
      <c r="GI15">
        <v>969</v>
      </c>
      <c r="GJ15">
        <v>993</v>
      </c>
      <c r="GK15">
        <v>1000</v>
      </c>
      <c r="GL15">
        <v>1012</v>
      </c>
      <c r="GM15">
        <v>1041</v>
      </c>
      <c r="GN15">
        <v>1062</v>
      </c>
      <c r="GO15">
        <v>1097</v>
      </c>
      <c r="GP15">
        <v>1109</v>
      </c>
      <c r="GQ15">
        <v>1150</v>
      </c>
      <c r="GR15">
        <v>1173</v>
      </c>
      <c r="GS15">
        <v>1186</v>
      </c>
      <c r="GT15">
        <v>1214</v>
      </c>
      <c r="GU15">
        <v>1233</v>
      </c>
      <c r="GV15">
        <v>1275</v>
      </c>
      <c r="GW15">
        <v>1295</v>
      </c>
      <c r="GX15">
        <v>1324</v>
      </c>
      <c r="GY15">
        <v>1334</v>
      </c>
      <c r="GZ15">
        <v>1391</v>
      </c>
      <c r="HA15">
        <v>1421</v>
      </c>
      <c r="HB15">
        <v>1460</v>
      </c>
      <c r="HC15">
        <v>1489</v>
      </c>
      <c r="HD15">
        <v>1540</v>
      </c>
      <c r="HE15">
        <v>1568</v>
      </c>
      <c r="HF15">
        <v>1583</v>
      </c>
      <c r="HG15">
        <v>1622</v>
      </c>
      <c r="HH15">
        <v>1675</v>
      </c>
      <c r="HI15">
        <v>1740</v>
      </c>
      <c r="HJ15">
        <v>1825</v>
      </c>
      <c r="HK15">
        <v>1836</v>
      </c>
      <c r="HL15">
        <v>1874</v>
      </c>
      <c r="HM15">
        <v>1905</v>
      </c>
      <c r="HN15">
        <v>1936</v>
      </c>
      <c r="HO15">
        <v>1948</v>
      </c>
      <c r="HP15">
        <v>2050</v>
      </c>
      <c r="HQ15">
        <v>2071</v>
      </c>
      <c r="HR15">
        <v>2090</v>
      </c>
      <c r="HS15">
        <v>2108</v>
      </c>
      <c r="HT15">
        <v>2114</v>
      </c>
      <c r="HU15">
        <v>2169</v>
      </c>
      <c r="HV15">
        <v>2213</v>
      </c>
      <c r="HW15">
        <v>2245</v>
      </c>
      <c r="HX15">
        <v>2278</v>
      </c>
      <c r="HY15">
        <v>2298</v>
      </c>
      <c r="HZ15">
        <v>2308</v>
      </c>
      <c r="IA15">
        <v>2333</v>
      </c>
      <c r="IB15">
        <v>2379</v>
      </c>
      <c r="IC15">
        <v>2397</v>
      </c>
      <c r="ID15">
        <v>2436</v>
      </c>
      <c r="IE15">
        <v>2466</v>
      </c>
      <c r="IF15">
        <v>2506</v>
      </c>
      <c r="IG15">
        <v>2522</v>
      </c>
      <c r="IH15">
        <v>2530</v>
      </c>
      <c r="II15">
        <v>2542</v>
      </c>
      <c r="IJ15">
        <v>2566</v>
      </c>
      <c r="IK15">
        <v>2585</v>
      </c>
      <c r="IL15">
        <v>2617</v>
      </c>
      <c r="IM15">
        <v>2675</v>
      </c>
      <c r="IN15">
        <v>2688</v>
      </c>
      <c r="IO15">
        <v>2698</v>
      </c>
      <c r="IP15">
        <v>2709</v>
      </c>
      <c r="IQ15">
        <v>2736</v>
      </c>
      <c r="IR15">
        <v>2781</v>
      </c>
      <c r="IS15">
        <v>2792</v>
      </c>
      <c r="IT15">
        <v>2801</v>
      </c>
      <c r="IU15">
        <v>2806</v>
      </c>
      <c r="IV15">
        <v>2850</v>
      </c>
      <c r="IW15">
        <v>2897</v>
      </c>
      <c r="IX15">
        <v>2912</v>
      </c>
      <c r="IY15">
        <v>2922</v>
      </c>
      <c r="IZ15">
        <v>2940</v>
      </c>
      <c r="JA15">
        <v>2956</v>
      </c>
      <c r="JB15">
        <v>2973</v>
      </c>
      <c r="JC15">
        <v>2980</v>
      </c>
      <c r="JD15">
        <v>2992</v>
      </c>
      <c r="JE15">
        <v>3020</v>
      </c>
      <c r="JF15">
        <v>3030</v>
      </c>
      <c r="JG15">
        <v>3039</v>
      </c>
      <c r="JH15">
        <v>3056</v>
      </c>
      <c r="JI15">
        <v>3058</v>
      </c>
      <c r="JJ15">
        <v>3063</v>
      </c>
      <c r="JK15">
        <v>3087</v>
      </c>
      <c r="JL15">
        <v>3107</v>
      </c>
      <c r="JM15">
        <v>3120</v>
      </c>
      <c r="JN15">
        <v>3142</v>
      </c>
      <c r="JO15">
        <v>3160</v>
      </c>
      <c r="JP15">
        <v>3173</v>
      </c>
      <c r="JQ15">
        <v>3183</v>
      </c>
      <c r="JR15">
        <v>3204</v>
      </c>
      <c r="JS15">
        <v>3230</v>
      </c>
      <c r="JT15">
        <v>3253</v>
      </c>
      <c r="JU15">
        <v>3260</v>
      </c>
      <c r="JV15">
        <v>3266</v>
      </c>
      <c r="JW15">
        <v>3284</v>
      </c>
      <c r="JX15">
        <v>3288</v>
      </c>
      <c r="JY15">
        <v>3302</v>
      </c>
      <c r="JZ15">
        <v>3313</v>
      </c>
      <c r="KA15">
        <v>3318</v>
      </c>
      <c r="KB15">
        <v>3325</v>
      </c>
      <c r="KC15">
        <v>3332</v>
      </c>
      <c r="KD15">
        <v>3338</v>
      </c>
      <c r="KE15">
        <v>3341</v>
      </c>
      <c r="KF15">
        <v>3354</v>
      </c>
      <c r="KG15">
        <v>3368</v>
      </c>
      <c r="KH15">
        <v>3381</v>
      </c>
      <c r="KI15">
        <v>3389</v>
      </c>
      <c r="KJ15">
        <v>3403</v>
      </c>
      <c r="KK15">
        <v>3409</v>
      </c>
      <c r="KL15">
        <v>3414</v>
      </c>
      <c r="KM15">
        <v>3426</v>
      </c>
      <c r="KN15">
        <v>3445</v>
      </c>
      <c r="KO15">
        <v>3450</v>
      </c>
      <c r="KP15">
        <v>3460</v>
      </c>
      <c r="KQ15">
        <v>3479</v>
      </c>
      <c r="KR15">
        <v>3485</v>
      </c>
      <c r="KS15">
        <v>3496</v>
      </c>
      <c r="KT15">
        <v>3586</v>
      </c>
      <c r="KU15">
        <v>3672</v>
      </c>
      <c r="KV15">
        <v>3704</v>
      </c>
      <c r="KW15">
        <v>3732</v>
      </c>
      <c r="KX15">
        <v>3742</v>
      </c>
      <c r="KY15">
        <v>3808</v>
      </c>
      <c r="KZ15">
        <v>3825</v>
      </c>
      <c r="LA15">
        <v>3850</v>
      </c>
      <c r="LB15">
        <v>3876</v>
      </c>
      <c r="LC15">
        <v>3930</v>
      </c>
      <c r="LD15">
        <v>3983</v>
      </c>
      <c r="LE15">
        <v>4089</v>
      </c>
      <c r="LF15">
        <v>4140</v>
      </c>
      <c r="LG15">
        <v>4182</v>
      </c>
      <c r="LH15">
        <v>4234</v>
      </c>
      <c r="LI15">
        <v>4267</v>
      </c>
      <c r="LJ15">
        <v>4296</v>
      </c>
      <c r="LK15">
        <v>4334</v>
      </c>
      <c r="LL15">
        <v>4351</v>
      </c>
      <c r="LM15">
        <v>4410</v>
      </c>
      <c r="LN15">
        <v>4457</v>
      </c>
      <c r="LO15">
        <v>4517</v>
      </c>
      <c r="LP15">
        <v>4540</v>
      </c>
      <c r="LQ15">
        <v>4573</v>
      </c>
      <c r="LR15">
        <v>4603</v>
      </c>
      <c r="LS15">
        <v>4691</v>
      </c>
      <c r="LT15">
        <v>4749</v>
      </c>
      <c r="LU15">
        <v>4819</v>
      </c>
      <c r="LV15">
        <v>4913</v>
      </c>
      <c r="LW15">
        <v>4979</v>
      </c>
      <c r="LX15">
        <v>5052</v>
      </c>
      <c r="LY15">
        <v>5094</v>
      </c>
      <c r="LZ15">
        <v>5159</v>
      </c>
      <c r="MA15">
        <v>5210</v>
      </c>
      <c r="MB15">
        <v>5240</v>
      </c>
      <c r="MC15">
        <v>5240</v>
      </c>
      <c r="MD15">
        <v>5308</v>
      </c>
      <c r="ME15">
        <v>5418</v>
      </c>
      <c r="MF15">
        <v>5465</v>
      </c>
      <c r="MG15">
        <v>5465</v>
      </c>
      <c r="MH15">
        <v>5511</v>
      </c>
      <c r="MI15">
        <v>5544</v>
      </c>
      <c r="MJ15">
        <v>5650</v>
      </c>
      <c r="MK15">
        <v>5723</v>
      </c>
      <c r="ML15">
        <v>5723</v>
      </c>
      <c r="MM15">
        <v>5777</v>
      </c>
      <c r="MN15">
        <v>5777</v>
      </c>
      <c r="MO15">
        <v>5812</v>
      </c>
      <c r="MP15">
        <v>5851</v>
      </c>
      <c r="MQ15">
        <v>5879</v>
      </c>
      <c r="MR15">
        <v>5981</v>
      </c>
      <c r="MS15">
        <v>5981</v>
      </c>
      <c r="MT15">
        <v>5981</v>
      </c>
      <c r="MU15">
        <v>6078</v>
      </c>
      <c r="MV15">
        <v>6109</v>
      </c>
      <c r="MW15">
        <v>6145</v>
      </c>
      <c r="MX15">
        <v>6191</v>
      </c>
      <c r="MY15">
        <v>6251</v>
      </c>
      <c r="MZ15">
        <v>6313</v>
      </c>
      <c r="NA15">
        <v>6381</v>
      </c>
      <c r="NB15">
        <v>6381</v>
      </c>
      <c r="NC15">
        <v>6445</v>
      </c>
      <c r="ND15">
        <v>6473</v>
      </c>
      <c r="NE15">
        <v>6531</v>
      </c>
      <c r="NF15">
        <v>6595</v>
      </c>
      <c r="NG15">
        <v>6645</v>
      </c>
      <c r="NH15">
        <v>6645</v>
      </c>
      <c r="NI15">
        <v>6724</v>
      </c>
      <c r="NJ15">
        <v>6724</v>
      </c>
      <c r="NK15">
        <v>6773</v>
      </c>
      <c r="NL15">
        <v>6822</v>
      </c>
      <c r="NM15">
        <v>6865</v>
      </c>
      <c r="NN15">
        <v>6902</v>
      </c>
      <c r="NO15">
        <v>6931</v>
      </c>
      <c r="NP15">
        <v>6931</v>
      </c>
      <c r="NQ15">
        <v>6975</v>
      </c>
      <c r="NR15">
        <v>6995</v>
      </c>
      <c r="NS15">
        <v>7028</v>
      </c>
      <c r="NT15">
        <v>7070</v>
      </c>
      <c r="NU15">
        <v>7109</v>
      </c>
      <c r="NV15">
        <v>7133</v>
      </c>
      <c r="NW15">
        <v>7133</v>
      </c>
      <c r="NX15">
        <v>7167</v>
      </c>
      <c r="NY15">
        <v>7180</v>
      </c>
      <c r="NZ15">
        <v>7218</v>
      </c>
      <c r="OA15">
        <v>7244</v>
      </c>
      <c r="OB15">
        <v>7275</v>
      </c>
      <c r="OC15">
        <v>7277</v>
      </c>
      <c r="OD15">
        <v>7277</v>
      </c>
      <c r="OE15">
        <v>7334</v>
      </c>
      <c r="OF15">
        <v>7355</v>
      </c>
      <c r="OG15">
        <v>7372</v>
      </c>
      <c r="OH15">
        <v>7394</v>
      </c>
      <c r="OI15">
        <v>7420</v>
      </c>
      <c r="OJ15">
        <v>7446</v>
      </c>
      <c r="OK15">
        <v>7446</v>
      </c>
      <c r="OL15">
        <v>7446</v>
      </c>
      <c r="OM15">
        <v>7482</v>
      </c>
      <c r="ON15">
        <v>7500</v>
      </c>
      <c r="OO15">
        <v>7513</v>
      </c>
      <c r="OP15">
        <v>7540</v>
      </c>
      <c r="OQ15">
        <v>7556</v>
      </c>
      <c r="OR15">
        <v>7556</v>
      </c>
    </row>
    <row r="16" spans="1:811">
      <c r="A16">
        <v>84053027</v>
      </c>
      <c r="B16" t="s">
        <v>50</v>
      </c>
      <c r="C16" t="s">
        <v>51</v>
      </c>
      <c r="D16">
        <v>840</v>
      </c>
      <c r="E16">
        <v>53027</v>
      </c>
      <c r="F16" t="s">
        <v>81</v>
      </c>
      <c r="G16" t="s">
        <v>57</v>
      </c>
      <c r="H16" t="s">
        <v>50</v>
      </c>
      <c r="I16">
        <v>47.140037049999997</v>
      </c>
      <c r="J16">
        <v>-123.7820567</v>
      </c>
      <c r="K16" t="s">
        <v>82</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1</v>
      </c>
      <c r="BL16">
        <v>1</v>
      </c>
      <c r="BM16">
        <v>1</v>
      </c>
      <c r="BN16">
        <v>1</v>
      </c>
      <c r="BO16">
        <v>1</v>
      </c>
      <c r="BP16">
        <v>1</v>
      </c>
      <c r="BQ16">
        <v>1</v>
      </c>
      <c r="BR16">
        <v>1</v>
      </c>
      <c r="BS16">
        <v>1</v>
      </c>
      <c r="BT16">
        <v>1</v>
      </c>
      <c r="BU16">
        <v>1</v>
      </c>
      <c r="BV16">
        <v>1</v>
      </c>
      <c r="BW16">
        <v>1</v>
      </c>
      <c r="BX16">
        <v>1</v>
      </c>
      <c r="BY16">
        <v>1</v>
      </c>
      <c r="BZ16">
        <v>1</v>
      </c>
      <c r="CA16">
        <v>1</v>
      </c>
      <c r="CB16">
        <v>1</v>
      </c>
      <c r="CC16">
        <v>2</v>
      </c>
      <c r="CD16">
        <v>2</v>
      </c>
      <c r="CE16">
        <v>2</v>
      </c>
      <c r="CF16">
        <v>2</v>
      </c>
      <c r="CG16">
        <v>3</v>
      </c>
      <c r="CH16">
        <v>6</v>
      </c>
      <c r="CI16">
        <v>6</v>
      </c>
      <c r="CJ16">
        <v>6</v>
      </c>
      <c r="CK16">
        <v>7</v>
      </c>
      <c r="CL16">
        <v>7</v>
      </c>
      <c r="CM16">
        <v>8</v>
      </c>
      <c r="CN16">
        <v>8</v>
      </c>
      <c r="CO16">
        <v>11</v>
      </c>
      <c r="CP16">
        <v>11</v>
      </c>
      <c r="CQ16">
        <v>11</v>
      </c>
      <c r="CR16">
        <v>12</v>
      </c>
      <c r="CS16">
        <v>12</v>
      </c>
      <c r="CT16">
        <v>12</v>
      </c>
      <c r="CU16">
        <v>12</v>
      </c>
      <c r="CV16">
        <v>12</v>
      </c>
      <c r="CW16">
        <v>12</v>
      </c>
      <c r="CX16">
        <v>12</v>
      </c>
      <c r="CY16">
        <v>12</v>
      </c>
      <c r="CZ16">
        <v>12</v>
      </c>
      <c r="DA16">
        <v>12</v>
      </c>
      <c r="DB16">
        <v>12</v>
      </c>
      <c r="DC16">
        <v>12</v>
      </c>
      <c r="DD16">
        <v>12</v>
      </c>
      <c r="DE16">
        <v>12</v>
      </c>
      <c r="DF16">
        <v>12</v>
      </c>
      <c r="DG16">
        <v>12</v>
      </c>
      <c r="DH16">
        <v>12</v>
      </c>
      <c r="DI16">
        <v>12</v>
      </c>
      <c r="DJ16">
        <v>12</v>
      </c>
      <c r="DK16">
        <v>12</v>
      </c>
      <c r="DL16">
        <v>12</v>
      </c>
      <c r="DM16">
        <v>12</v>
      </c>
      <c r="DN16">
        <v>13</v>
      </c>
      <c r="DO16">
        <v>13</v>
      </c>
      <c r="DP16">
        <v>14</v>
      </c>
      <c r="DQ16">
        <v>13</v>
      </c>
      <c r="DR16">
        <v>13</v>
      </c>
      <c r="DS16">
        <v>13</v>
      </c>
      <c r="DT16">
        <v>13</v>
      </c>
      <c r="DU16">
        <v>13</v>
      </c>
      <c r="DV16">
        <v>14</v>
      </c>
      <c r="DW16">
        <v>15</v>
      </c>
      <c r="DX16">
        <v>15</v>
      </c>
      <c r="DY16">
        <v>15</v>
      </c>
      <c r="DZ16">
        <v>15</v>
      </c>
      <c r="EA16">
        <v>15</v>
      </c>
      <c r="EB16">
        <v>15</v>
      </c>
      <c r="EC16">
        <v>16</v>
      </c>
      <c r="ED16">
        <v>16</v>
      </c>
      <c r="EE16">
        <v>16</v>
      </c>
      <c r="EF16">
        <v>16</v>
      </c>
      <c r="EG16">
        <v>16</v>
      </c>
      <c r="EH16">
        <v>16</v>
      </c>
      <c r="EI16">
        <v>16</v>
      </c>
      <c r="EJ16">
        <v>16</v>
      </c>
      <c r="EK16">
        <v>16</v>
      </c>
      <c r="EL16">
        <v>17</v>
      </c>
      <c r="EM16">
        <v>18</v>
      </c>
      <c r="EN16">
        <v>18</v>
      </c>
      <c r="EO16">
        <v>18</v>
      </c>
      <c r="EP16">
        <v>19</v>
      </c>
      <c r="EQ16">
        <v>19</v>
      </c>
      <c r="ER16">
        <v>19</v>
      </c>
      <c r="ES16">
        <v>19</v>
      </c>
      <c r="ET16">
        <v>19</v>
      </c>
      <c r="EU16">
        <v>19</v>
      </c>
      <c r="EV16">
        <v>19</v>
      </c>
      <c r="EW16">
        <v>20</v>
      </c>
      <c r="EX16">
        <v>20</v>
      </c>
      <c r="EY16">
        <v>20</v>
      </c>
      <c r="EZ16">
        <v>20</v>
      </c>
      <c r="FA16">
        <v>20</v>
      </c>
      <c r="FB16">
        <v>21</v>
      </c>
      <c r="FC16">
        <v>21</v>
      </c>
      <c r="FD16">
        <v>22</v>
      </c>
      <c r="FE16">
        <v>23</v>
      </c>
      <c r="FF16">
        <v>23</v>
      </c>
      <c r="FG16">
        <v>23</v>
      </c>
      <c r="FH16">
        <v>23</v>
      </c>
      <c r="FI16">
        <v>23</v>
      </c>
      <c r="FJ16">
        <v>23</v>
      </c>
      <c r="FK16">
        <v>23</v>
      </c>
      <c r="FL16">
        <v>24</v>
      </c>
      <c r="FM16">
        <v>25</v>
      </c>
      <c r="FN16">
        <v>25</v>
      </c>
      <c r="FO16">
        <v>25</v>
      </c>
      <c r="FP16">
        <v>25</v>
      </c>
      <c r="FQ16">
        <v>25</v>
      </c>
      <c r="FR16">
        <v>26</v>
      </c>
      <c r="FS16">
        <v>26</v>
      </c>
      <c r="FT16">
        <v>27</v>
      </c>
      <c r="FU16">
        <v>31</v>
      </c>
      <c r="FV16">
        <v>33</v>
      </c>
      <c r="FW16">
        <v>33</v>
      </c>
      <c r="FX16">
        <v>35</v>
      </c>
      <c r="FY16">
        <v>39</v>
      </c>
      <c r="FZ16">
        <v>41</v>
      </c>
      <c r="GA16">
        <v>44</v>
      </c>
      <c r="GB16">
        <v>52</v>
      </c>
      <c r="GC16">
        <v>52</v>
      </c>
      <c r="GD16">
        <v>55</v>
      </c>
      <c r="GE16">
        <v>57</v>
      </c>
      <c r="GF16">
        <v>62</v>
      </c>
      <c r="GG16">
        <v>63</v>
      </c>
      <c r="GH16">
        <v>63</v>
      </c>
      <c r="GI16">
        <v>64</v>
      </c>
      <c r="GJ16">
        <v>64</v>
      </c>
      <c r="GK16">
        <v>65</v>
      </c>
      <c r="GL16">
        <v>69</v>
      </c>
      <c r="GM16">
        <v>74</v>
      </c>
      <c r="GN16">
        <v>78</v>
      </c>
      <c r="GO16">
        <v>80</v>
      </c>
      <c r="GP16">
        <v>80</v>
      </c>
      <c r="GQ16">
        <v>84</v>
      </c>
      <c r="GR16">
        <v>88</v>
      </c>
      <c r="GS16">
        <v>91</v>
      </c>
      <c r="GT16">
        <v>94</v>
      </c>
      <c r="GU16">
        <v>94</v>
      </c>
      <c r="GV16">
        <v>94</v>
      </c>
      <c r="GW16">
        <v>98</v>
      </c>
      <c r="GX16">
        <v>100</v>
      </c>
      <c r="GY16">
        <v>108</v>
      </c>
      <c r="GZ16">
        <v>108</v>
      </c>
      <c r="HA16">
        <v>109</v>
      </c>
      <c r="HB16">
        <v>120</v>
      </c>
      <c r="HC16">
        <v>120</v>
      </c>
      <c r="HD16">
        <v>122</v>
      </c>
      <c r="HE16">
        <v>123</v>
      </c>
      <c r="HF16">
        <v>125</v>
      </c>
      <c r="HG16">
        <v>128</v>
      </c>
      <c r="HH16">
        <v>133</v>
      </c>
      <c r="HI16">
        <v>139</v>
      </c>
      <c r="HJ16">
        <v>143</v>
      </c>
      <c r="HK16">
        <v>144</v>
      </c>
      <c r="HL16">
        <v>144</v>
      </c>
      <c r="HM16">
        <v>149</v>
      </c>
      <c r="HN16">
        <v>165</v>
      </c>
      <c r="HO16">
        <v>171</v>
      </c>
      <c r="HP16">
        <v>195</v>
      </c>
      <c r="HQ16">
        <v>213</v>
      </c>
      <c r="HR16">
        <v>220</v>
      </c>
      <c r="HS16">
        <v>221</v>
      </c>
      <c r="HT16">
        <v>225</v>
      </c>
      <c r="HU16">
        <v>226</v>
      </c>
      <c r="HV16">
        <v>227</v>
      </c>
      <c r="HW16">
        <v>229</v>
      </c>
      <c r="HX16">
        <v>248</v>
      </c>
      <c r="HY16">
        <v>250</v>
      </c>
      <c r="HZ16">
        <v>254</v>
      </c>
      <c r="IA16">
        <v>257</v>
      </c>
      <c r="IB16">
        <v>268</v>
      </c>
      <c r="IC16">
        <v>286</v>
      </c>
      <c r="ID16">
        <v>295</v>
      </c>
      <c r="IE16">
        <v>306</v>
      </c>
      <c r="IF16">
        <v>313</v>
      </c>
      <c r="IG16">
        <v>314</v>
      </c>
      <c r="IH16">
        <v>318</v>
      </c>
      <c r="II16">
        <v>339</v>
      </c>
      <c r="IJ16">
        <v>343</v>
      </c>
      <c r="IK16">
        <v>372</v>
      </c>
      <c r="IL16">
        <v>378</v>
      </c>
      <c r="IM16">
        <v>386</v>
      </c>
      <c r="IN16">
        <v>389</v>
      </c>
      <c r="IO16">
        <v>409</v>
      </c>
      <c r="IP16">
        <v>420</v>
      </c>
      <c r="IQ16">
        <v>431</v>
      </c>
      <c r="IR16">
        <v>442</v>
      </c>
      <c r="IS16">
        <v>456</v>
      </c>
      <c r="IT16">
        <v>458</v>
      </c>
      <c r="IU16">
        <v>468</v>
      </c>
      <c r="IV16">
        <v>481</v>
      </c>
      <c r="IW16">
        <v>490</v>
      </c>
      <c r="IX16">
        <v>497</v>
      </c>
      <c r="IY16">
        <v>513</v>
      </c>
      <c r="IZ16">
        <v>521</v>
      </c>
      <c r="JA16">
        <v>523</v>
      </c>
      <c r="JB16">
        <v>523</v>
      </c>
      <c r="JC16">
        <v>542</v>
      </c>
      <c r="JD16">
        <v>550</v>
      </c>
      <c r="JE16">
        <v>558</v>
      </c>
      <c r="JF16">
        <v>567</v>
      </c>
      <c r="JG16">
        <v>572</v>
      </c>
      <c r="JH16">
        <v>574</v>
      </c>
      <c r="JI16">
        <v>574</v>
      </c>
      <c r="JJ16">
        <v>580</v>
      </c>
      <c r="JK16">
        <v>582</v>
      </c>
      <c r="JL16">
        <v>594</v>
      </c>
      <c r="JM16">
        <v>597</v>
      </c>
      <c r="JN16">
        <v>620</v>
      </c>
      <c r="JO16">
        <v>621</v>
      </c>
      <c r="JP16">
        <v>622</v>
      </c>
      <c r="JQ16">
        <v>631</v>
      </c>
      <c r="JR16">
        <v>637</v>
      </c>
      <c r="JS16">
        <v>651</v>
      </c>
      <c r="JT16">
        <v>655</v>
      </c>
      <c r="JU16">
        <v>666</v>
      </c>
      <c r="JV16">
        <v>667</v>
      </c>
      <c r="JW16">
        <v>669</v>
      </c>
      <c r="JX16">
        <v>682</v>
      </c>
      <c r="JY16">
        <v>683</v>
      </c>
      <c r="JZ16">
        <v>695</v>
      </c>
      <c r="KA16">
        <v>705</v>
      </c>
      <c r="KB16">
        <v>715</v>
      </c>
      <c r="KC16">
        <v>739</v>
      </c>
      <c r="KD16">
        <v>739</v>
      </c>
      <c r="KE16">
        <v>741</v>
      </c>
      <c r="KF16">
        <v>744</v>
      </c>
      <c r="KG16">
        <v>752</v>
      </c>
      <c r="KH16">
        <v>755</v>
      </c>
      <c r="KI16">
        <v>760</v>
      </c>
      <c r="KJ16">
        <v>771</v>
      </c>
      <c r="KK16">
        <v>771</v>
      </c>
      <c r="KL16">
        <v>775</v>
      </c>
      <c r="KM16">
        <v>779</v>
      </c>
      <c r="KN16">
        <v>809</v>
      </c>
      <c r="KO16">
        <v>820</v>
      </c>
      <c r="KP16">
        <v>824</v>
      </c>
      <c r="KQ16">
        <v>843</v>
      </c>
      <c r="KR16">
        <v>851</v>
      </c>
      <c r="KS16">
        <v>868</v>
      </c>
      <c r="KT16">
        <v>874</v>
      </c>
      <c r="KU16">
        <v>885</v>
      </c>
      <c r="KV16">
        <v>899</v>
      </c>
      <c r="KW16">
        <v>915</v>
      </c>
      <c r="KX16">
        <v>924</v>
      </c>
      <c r="KY16">
        <v>933</v>
      </c>
      <c r="KZ16">
        <v>940</v>
      </c>
      <c r="LA16">
        <v>951</v>
      </c>
      <c r="LB16">
        <v>962</v>
      </c>
      <c r="LC16">
        <v>980</v>
      </c>
      <c r="LD16">
        <v>983</v>
      </c>
      <c r="LE16">
        <v>998</v>
      </c>
      <c r="LF16">
        <v>1019</v>
      </c>
      <c r="LG16">
        <v>1028</v>
      </c>
      <c r="LH16">
        <v>1045</v>
      </c>
      <c r="LI16">
        <v>1053</v>
      </c>
      <c r="LJ16">
        <v>1071</v>
      </c>
      <c r="LK16">
        <v>1079</v>
      </c>
      <c r="LL16">
        <v>1091</v>
      </c>
      <c r="LM16">
        <v>1098</v>
      </c>
      <c r="LN16">
        <v>1108</v>
      </c>
      <c r="LO16">
        <v>1156</v>
      </c>
      <c r="LP16">
        <v>1184</v>
      </c>
      <c r="LQ16">
        <v>1230</v>
      </c>
      <c r="LR16">
        <v>1277</v>
      </c>
      <c r="LS16">
        <v>1342</v>
      </c>
      <c r="LT16">
        <v>1365</v>
      </c>
      <c r="LU16">
        <v>1384</v>
      </c>
      <c r="LV16">
        <v>1400</v>
      </c>
      <c r="LW16">
        <v>1432</v>
      </c>
      <c r="LX16">
        <v>1462</v>
      </c>
      <c r="LY16">
        <v>1486</v>
      </c>
      <c r="LZ16">
        <v>1518</v>
      </c>
      <c r="MA16">
        <v>1556</v>
      </c>
      <c r="MB16">
        <v>1576</v>
      </c>
      <c r="MC16">
        <v>1576</v>
      </c>
      <c r="MD16">
        <v>1615</v>
      </c>
      <c r="ME16">
        <v>1679</v>
      </c>
      <c r="MF16">
        <v>1704</v>
      </c>
      <c r="MG16">
        <v>1704</v>
      </c>
      <c r="MH16">
        <v>1738</v>
      </c>
      <c r="MI16">
        <v>1749</v>
      </c>
      <c r="MJ16">
        <v>1769</v>
      </c>
      <c r="MK16">
        <v>2039</v>
      </c>
      <c r="ML16">
        <v>2039</v>
      </c>
      <c r="MM16">
        <v>2069</v>
      </c>
      <c r="MN16">
        <v>2069</v>
      </c>
      <c r="MO16">
        <v>2083</v>
      </c>
      <c r="MP16">
        <v>2135</v>
      </c>
      <c r="MQ16">
        <v>2147</v>
      </c>
      <c r="MR16">
        <v>2220</v>
      </c>
      <c r="MS16">
        <v>2220</v>
      </c>
      <c r="MT16">
        <v>2220</v>
      </c>
      <c r="MU16">
        <v>2405</v>
      </c>
      <c r="MV16">
        <v>2399</v>
      </c>
      <c r="MW16">
        <v>2410</v>
      </c>
      <c r="MX16">
        <v>2446</v>
      </c>
      <c r="MY16">
        <v>2465</v>
      </c>
      <c r="MZ16">
        <v>2527</v>
      </c>
      <c r="NA16">
        <v>2560</v>
      </c>
      <c r="NB16">
        <v>2560</v>
      </c>
      <c r="NC16">
        <v>2605</v>
      </c>
      <c r="ND16">
        <v>2622</v>
      </c>
      <c r="NE16">
        <v>2630</v>
      </c>
      <c r="NF16">
        <v>2656</v>
      </c>
      <c r="NG16">
        <v>2661</v>
      </c>
      <c r="NH16">
        <v>2661</v>
      </c>
      <c r="NI16">
        <v>2709</v>
      </c>
      <c r="NJ16">
        <v>2709</v>
      </c>
      <c r="NK16">
        <v>2737</v>
      </c>
      <c r="NL16">
        <v>2753</v>
      </c>
      <c r="NM16">
        <v>2766</v>
      </c>
      <c r="NN16">
        <v>2777</v>
      </c>
      <c r="NO16">
        <v>2837</v>
      </c>
      <c r="NP16">
        <v>2837</v>
      </c>
      <c r="NQ16">
        <v>2856</v>
      </c>
      <c r="NR16">
        <v>2867</v>
      </c>
      <c r="NS16">
        <v>2874</v>
      </c>
      <c r="NT16">
        <v>2924</v>
      </c>
      <c r="NU16">
        <v>2993</v>
      </c>
      <c r="NV16">
        <v>3012</v>
      </c>
      <c r="NW16">
        <v>3012</v>
      </c>
      <c r="NX16">
        <v>3011</v>
      </c>
      <c r="NY16">
        <v>3028</v>
      </c>
      <c r="NZ16">
        <v>3039</v>
      </c>
      <c r="OA16">
        <v>3052</v>
      </c>
      <c r="OB16">
        <v>3065</v>
      </c>
      <c r="OC16">
        <v>3074</v>
      </c>
      <c r="OD16">
        <v>3074</v>
      </c>
      <c r="OE16">
        <v>3186</v>
      </c>
      <c r="OF16">
        <v>3186</v>
      </c>
      <c r="OG16">
        <v>3176</v>
      </c>
      <c r="OH16">
        <v>3200</v>
      </c>
      <c r="OI16">
        <v>3221</v>
      </c>
      <c r="OJ16">
        <v>3225</v>
      </c>
      <c r="OK16">
        <v>3225</v>
      </c>
      <c r="OL16">
        <v>3225</v>
      </c>
      <c r="OM16">
        <v>3227</v>
      </c>
      <c r="ON16">
        <v>3233</v>
      </c>
      <c r="OO16">
        <v>3244</v>
      </c>
      <c r="OP16">
        <v>3263</v>
      </c>
      <c r="OQ16">
        <v>3270</v>
      </c>
      <c r="OR16">
        <v>3270</v>
      </c>
    </row>
    <row r="17" spans="1:408">
      <c r="A17">
        <v>84053029</v>
      </c>
      <c r="B17" t="s">
        <v>50</v>
      </c>
      <c r="C17" t="s">
        <v>51</v>
      </c>
      <c r="D17">
        <v>840</v>
      </c>
      <c r="E17">
        <v>53029</v>
      </c>
      <c r="F17" t="s">
        <v>83</v>
      </c>
      <c r="G17" t="s">
        <v>57</v>
      </c>
      <c r="H17" t="s">
        <v>50</v>
      </c>
      <c r="I17">
        <v>48.147133050000001</v>
      </c>
      <c r="J17">
        <v>-122.52164070000001</v>
      </c>
      <c r="K17" t="s">
        <v>84</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1</v>
      </c>
      <c r="BJ17">
        <v>1</v>
      </c>
      <c r="BK17">
        <v>3</v>
      </c>
      <c r="BL17">
        <v>6</v>
      </c>
      <c r="BM17">
        <v>6</v>
      </c>
      <c r="BN17">
        <v>7</v>
      </c>
      <c r="BO17">
        <v>14</v>
      </c>
      <c r="BP17">
        <v>16</v>
      </c>
      <c r="BQ17">
        <v>17</v>
      </c>
      <c r="BR17">
        <v>19</v>
      </c>
      <c r="BS17">
        <v>19</v>
      </c>
      <c r="BT17">
        <v>21</v>
      </c>
      <c r="BU17">
        <v>25</v>
      </c>
      <c r="BV17">
        <v>25</v>
      </c>
      <c r="BW17">
        <v>38</v>
      </c>
      <c r="BX17">
        <v>64</v>
      </c>
      <c r="BY17">
        <v>64</v>
      </c>
      <c r="BZ17">
        <v>80</v>
      </c>
      <c r="CA17">
        <v>93</v>
      </c>
      <c r="CB17">
        <v>105</v>
      </c>
      <c r="CC17">
        <v>106</v>
      </c>
      <c r="CD17">
        <v>109</v>
      </c>
      <c r="CE17">
        <v>114</v>
      </c>
      <c r="CF17">
        <v>119</v>
      </c>
      <c r="CG17">
        <v>122</v>
      </c>
      <c r="CH17">
        <v>130</v>
      </c>
      <c r="CI17">
        <v>141</v>
      </c>
      <c r="CJ17">
        <v>142</v>
      </c>
      <c r="CK17">
        <v>145</v>
      </c>
      <c r="CL17">
        <v>155</v>
      </c>
      <c r="CM17">
        <v>155</v>
      </c>
      <c r="CN17">
        <v>157</v>
      </c>
      <c r="CO17">
        <v>158</v>
      </c>
      <c r="CP17">
        <v>158</v>
      </c>
      <c r="CQ17">
        <v>162</v>
      </c>
      <c r="CR17">
        <v>163</v>
      </c>
      <c r="CS17">
        <v>164</v>
      </c>
      <c r="CT17">
        <v>165</v>
      </c>
      <c r="CU17">
        <v>165</v>
      </c>
      <c r="CV17">
        <v>166</v>
      </c>
      <c r="CW17">
        <v>166</v>
      </c>
      <c r="CX17">
        <v>166</v>
      </c>
      <c r="CY17">
        <v>168</v>
      </c>
      <c r="CZ17">
        <v>160</v>
      </c>
      <c r="DA17">
        <v>160</v>
      </c>
      <c r="DB17">
        <v>161</v>
      </c>
      <c r="DC17">
        <v>160</v>
      </c>
      <c r="DD17">
        <v>164</v>
      </c>
      <c r="DE17">
        <v>168</v>
      </c>
      <c r="DF17">
        <v>168</v>
      </c>
      <c r="DG17">
        <v>168</v>
      </c>
      <c r="DH17">
        <v>169</v>
      </c>
      <c r="DI17">
        <v>169</v>
      </c>
      <c r="DJ17">
        <v>169</v>
      </c>
      <c r="DK17">
        <v>169</v>
      </c>
      <c r="DL17">
        <v>168</v>
      </c>
      <c r="DM17">
        <v>172</v>
      </c>
      <c r="DN17">
        <v>173</v>
      </c>
      <c r="DO17">
        <v>172</v>
      </c>
      <c r="DP17">
        <v>173</v>
      </c>
      <c r="DQ17">
        <v>174</v>
      </c>
      <c r="DR17">
        <v>174</v>
      </c>
      <c r="DS17">
        <v>174</v>
      </c>
      <c r="DT17">
        <v>176</v>
      </c>
      <c r="DU17">
        <v>176</v>
      </c>
      <c r="DV17">
        <v>176</v>
      </c>
      <c r="DW17">
        <v>176</v>
      </c>
      <c r="DX17">
        <v>176</v>
      </c>
      <c r="DY17">
        <v>176</v>
      </c>
      <c r="DZ17">
        <v>176</v>
      </c>
      <c r="EA17">
        <v>176</v>
      </c>
      <c r="EB17">
        <v>177</v>
      </c>
      <c r="EC17">
        <v>177</v>
      </c>
      <c r="ED17">
        <v>177</v>
      </c>
      <c r="EE17">
        <v>177</v>
      </c>
      <c r="EF17">
        <v>177</v>
      </c>
      <c r="EG17">
        <v>177</v>
      </c>
      <c r="EH17">
        <v>177</v>
      </c>
      <c r="EI17">
        <v>177</v>
      </c>
      <c r="EJ17">
        <v>178</v>
      </c>
      <c r="EK17">
        <v>178</v>
      </c>
      <c r="EL17">
        <v>178</v>
      </c>
      <c r="EM17">
        <v>181</v>
      </c>
      <c r="EN17">
        <v>182</v>
      </c>
      <c r="EO17">
        <v>182</v>
      </c>
      <c r="EP17">
        <v>182</v>
      </c>
      <c r="EQ17">
        <v>182</v>
      </c>
      <c r="ER17">
        <v>182</v>
      </c>
      <c r="ES17">
        <v>182</v>
      </c>
      <c r="ET17">
        <v>182</v>
      </c>
      <c r="EU17">
        <v>182</v>
      </c>
      <c r="EV17">
        <v>183</v>
      </c>
      <c r="EW17">
        <v>183</v>
      </c>
      <c r="EX17">
        <v>183</v>
      </c>
      <c r="EY17">
        <v>183</v>
      </c>
      <c r="EZ17">
        <v>183</v>
      </c>
      <c r="FA17">
        <v>184</v>
      </c>
      <c r="FB17">
        <v>185</v>
      </c>
      <c r="FC17">
        <v>185</v>
      </c>
      <c r="FD17">
        <v>186</v>
      </c>
      <c r="FE17">
        <v>187</v>
      </c>
      <c r="FF17">
        <v>187</v>
      </c>
      <c r="FG17">
        <v>187</v>
      </c>
      <c r="FH17">
        <v>188</v>
      </c>
      <c r="FI17">
        <v>189</v>
      </c>
      <c r="FJ17">
        <v>192</v>
      </c>
      <c r="FK17">
        <v>192</v>
      </c>
      <c r="FL17">
        <v>193</v>
      </c>
      <c r="FM17">
        <v>193</v>
      </c>
      <c r="FN17">
        <v>193</v>
      </c>
      <c r="FO17">
        <v>193</v>
      </c>
      <c r="FP17">
        <v>194</v>
      </c>
      <c r="FQ17">
        <v>196</v>
      </c>
      <c r="FR17">
        <v>196</v>
      </c>
      <c r="FS17">
        <v>196</v>
      </c>
      <c r="FT17">
        <v>196</v>
      </c>
      <c r="FU17">
        <v>196</v>
      </c>
      <c r="FV17">
        <v>198</v>
      </c>
      <c r="FW17">
        <v>199</v>
      </c>
      <c r="FX17">
        <v>203</v>
      </c>
      <c r="FY17">
        <v>204</v>
      </c>
      <c r="FZ17">
        <v>207</v>
      </c>
      <c r="GA17">
        <v>207</v>
      </c>
      <c r="GB17">
        <v>208</v>
      </c>
      <c r="GC17">
        <v>208</v>
      </c>
      <c r="GD17">
        <v>211</v>
      </c>
      <c r="GE17">
        <v>211</v>
      </c>
      <c r="GF17">
        <v>214</v>
      </c>
      <c r="GG17">
        <v>215</v>
      </c>
      <c r="GH17">
        <v>215</v>
      </c>
      <c r="GI17">
        <v>217</v>
      </c>
      <c r="GJ17">
        <v>219</v>
      </c>
      <c r="GK17">
        <v>221</v>
      </c>
      <c r="GL17">
        <v>222</v>
      </c>
      <c r="GM17">
        <v>224</v>
      </c>
      <c r="GN17">
        <v>226</v>
      </c>
      <c r="GO17">
        <v>228</v>
      </c>
      <c r="GP17">
        <v>229</v>
      </c>
      <c r="GQ17">
        <v>236</v>
      </c>
      <c r="GR17">
        <v>237</v>
      </c>
      <c r="GS17">
        <v>238</v>
      </c>
      <c r="GT17">
        <v>238</v>
      </c>
      <c r="GU17">
        <v>241</v>
      </c>
      <c r="GV17">
        <v>242</v>
      </c>
      <c r="GW17">
        <v>244</v>
      </c>
      <c r="GX17">
        <v>245</v>
      </c>
      <c r="GY17">
        <v>245</v>
      </c>
      <c r="GZ17">
        <v>245</v>
      </c>
      <c r="HA17">
        <v>246</v>
      </c>
      <c r="HB17">
        <v>248</v>
      </c>
      <c r="HC17">
        <v>249</v>
      </c>
      <c r="HD17">
        <v>249</v>
      </c>
      <c r="HE17">
        <v>249</v>
      </c>
      <c r="HF17">
        <v>249</v>
      </c>
      <c r="HG17">
        <v>249</v>
      </c>
      <c r="HH17">
        <v>249</v>
      </c>
      <c r="HI17">
        <v>250</v>
      </c>
      <c r="HJ17">
        <v>252</v>
      </c>
      <c r="HK17">
        <v>253</v>
      </c>
      <c r="HL17">
        <v>253</v>
      </c>
      <c r="HM17">
        <v>257</v>
      </c>
      <c r="HN17">
        <v>260</v>
      </c>
      <c r="HO17">
        <v>262</v>
      </c>
      <c r="HP17">
        <v>264</v>
      </c>
      <c r="HQ17">
        <v>264</v>
      </c>
      <c r="HR17">
        <v>264</v>
      </c>
      <c r="HS17">
        <v>267</v>
      </c>
      <c r="HT17">
        <v>268</v>
      </c>
      <c r="HU17">
        <v>268</v>
      </c>
      <c r="HV17">
        <v>269</v>
      </c>
      <c r="HW17">
        <v>269</v>
      </c>
      <c r="HX17">
        <v>270</v>
      </c>
      <c r="HY17">
        <v>271</v>
      </c>
      <c r="HZ17">
        <v>272</v>
      </c>
      <c r="IA17">
        <v>272</v>
      </c>
      <c r="IB17">
        <v>272</v>
      </c>
      <c r="IC17">
        <v>274</v>
      </c>
      <c r="ID17">
        <v>274</v>
      </c>
      <c r="IE17">
        <v>274</v>
      </c>
      <c r="IF17">
        <v>274</v>
      </c>
      <c r="IG17">
        <v>274</v>
      </c>
      <c r="IH17">
        <v>274</v>
      </c>
      <c r="II17">
        <v>274</v>
      </c>
      <c r="IJ17">
        <v>276</v>
      </c>
      <c r="IK17">
        <v>278</v>
      </c>
      <c r="IL17">
        <v>278</v>
      </c>
      <c r="IM17">
        <v>278</v>
      </c>
      <c r="IN17">
        <v>281</v>
      </c>
      <c r="IO17">
        <v>286</v>
      </c>
      <c r="IP17">
        <v>287</v>
      </c>
      <c r="IQ17">
        <v>290</v>
      </c>
      <c r="IR17">
        <v>292</v>
      </c>
      <c r="IS17">
        <v>293</v>
      </c>
      <c r="IT17">
        <v>296</v>
      </c>
      <c r="IU17">
        <v>299</v>
      </c>
      <c r="IV17">
        <v>302</v>
      </c>
      <c r="IW17">
        <v>310</v>
      </c>
      <c r="IX17">
        <v>315</v>
      </c>
      <c r="IY17">
        <v>317</v>
      </c>
      <c r="IZ17">
        <v>317</v>
      </c>
      <c r="JA17">
        <v>317</v>
      </c>
      <c r="JB17">
        <v>317</v>
      </c>
      <c r="JC17">
        <v>317</v>
      </c>
      <c r="JD17">
        <v>319</v>
      </c>
      <c r="JE17">
        <v>321</v>
      </c>
      <c r="JF17">
        <v>322</v>
      </c>
      <c r="JG17">
        <v>322</v>
      </c>
      <c r="JH17">
        <v>324</v>
      </c>
      <c r="JI17">
        <v>325</v>
      </c>
      <c r="JJ17">
        <v>328</v>
      </c>
      <c r="JK17">
        <v>331</v>
      </c>
      <c r="JL17">
        <v>332</v>
      </c>
      <c r="JM17">
        <v>337</v>
      </c>
      <c r="JN17">
        <v>343</v>
      </c>
      <c r="JO17">
        <v>346</v>
      </c>
      <c r="JP17">
        <v>349</v>
      </c>
      <c r="JQ17">
        <v>354</v>
      </c>
      <c r="JR17">
        <v>356</v>
      </c>
      <c r="JS17">
        <v>360</v>
      </c>
      <c r="JT17">
        <v>362</v>
      </c>
      <c r="JU17">
        <v>363</v>
      </c>
      <c r="JV17">
        <v>364</v>
      </c>
      <c r="JW17">
        <v>366</v>
      </c>
      <c r="JX17">
        <v>373</v>
      </c>
      <c r="JY17">
        <v>381</v>
      </c>
      <c r="JZ17">
        <v>382</v>
      </c>
      <c r="KA17">
        <v>388</v>
      </c>
      <c r="KB17">
        <v>390</v>
      </c>
      <c r="KC17">
        <v>391</v>
      </c>
      <c r="KD17">
        <v>396</v>
      </c>
      <c r="KE17">
        <v>396</v>
      </c>
      <c r="KF17">
        <v>398</v>
      </c>
      <c r="KG17">
        <v>408</v>
      </c>
      <c r="KH17">
        <v>413</v>
      </c>
      <c r="KI17">
        <v>418</v>
      </c>
      <c r="KJ17">
        <v>419</v>
      </c>
      <c r="KK17">
        <v>423</v>
      </c>
      <c r="KL17">
        <v>426</v>
      </c>
      <c r="KM17">
        <v>430</v>
      </c>
      <c r="KN17">
        <v>438</v>
      </c>
      <c r="KO17">
        <v>441</v>
      </c>
      <c r="KP17">
        <v>444</v>
      </c>
      <c r="KQ17">
        <v>448</v>
      </c>
      <c r="KR17">
        <v>462</v>
      </c>
      <c r="KS17">
        <v>465</v>
      </c>
      <c r="KT17">
        <v>481</v>
      </c>
      <c r="KU17">
        <v>495</v>
      </c>
      <c r="KV17">
        <v>506</v>
      </c>
      <c r="KW17">
        <v>512</v>
      </c>
      <c r="KX17">
        <v>513</v>
      </c>
      <c r="KY17">
        <v>521</v>
      </c>
      <c r="KZ17">
        <v>527</v>
      </c>
      <c r="LA17">
        <v>532</v>
      </c>
      <c r="LB17">
        <v>547</v>
      </c>
      <c r="LC17">
        <v>564</v>
      </c>
      <c r="LD17">
        <v>572</v>
      </c>
      <c r="LE17">
        <v>588</v>
      </c>
      <c r="LF17">
        <v>599</v>
      </c>
      <c r="LG17">
        <v>608</v>
      </c>
      <c r="LH17">
        <v>625</v>
      </c>
      <c r="LI17">
        <v>632</v>
      </c>
      <c r="LJ17">
        <v>640</v>
      </c>
      <c r="LK17">
        <v>644</v>
      </c>
      <c r="LL17">
        <v>648</v>
      </c>
      <c r="LM17">
        <v>667</v>
      </c>
      <c r="LN17">
        <v>689</v>
      </c>
      <c r="LO17">
        <v>692</v>
      </c>
      <c r="LP17">
        <v>709</v>
      </c>
      <c r="LQ17">
        <v>712</v>
      </c>
      <c r="LR17">
        <v>717</v>
      </c>
      <c r="LS17">
        <v>731</v>
      </c>
      <c r="LT17">
        <v>747</v>
      </c>
      <c r="LU17">
        <v>768</v>
      </c>
      <c r="LV17">
        <v>778</v>
      </c>
      <c r="LW17">
        <v>786</v>
      </c>
      <c r="LX17">
        <v>797</v>
      </c>
      <c r="LY17">
        <v>799</v>
      </c>
      <c r="LZ17">
        <v>800</v>
      </c>
      <c r="MA17">
        <v>806</v>
      </c>
      <c r="MB17">
        <v>809</v>
      </c>
      <c r="MC17">
        <v>809</v>
      </c>
      <c r="MD17">
        <v>829</v>
      </c>
      <c r="ME17">
        <v>844</v>
      </c>
      <c r="MF17">
        <v>851</v>
      </c>
      <c r="MG17">
        <v>851</v>
      </c>
      <c r="MH17">
        <v>860</v>
      </c>
      <c r="MI17">
        <v>864</v>
      </c>
      <c r="MJ17">
        <v>872</v>
      </c>
      <c r="MK17">
        <v>877</v>
      </c>
      <c r="ML17">
        <v>877</v>
      </c>
      <c r="MM17">
        <v>894</v>
      </c>
      <c r="MN17">
        <v>894</v>
      </c>
      <c r="MO17">
        <v>895</v>
      </c>
      <c r="MP17">
        <v>900</v>
      </c>
      <c r="MQ17">
        <v>913</v>
      </c>
      <c r="MR17">
        <v>924</v>
      </c>
      <c r="MS17">
        <v>924</v>
      </c>
      <c r="MT17">
        <v>924</v>
      </c>
      <c r="MU17">
        <v>942</v>
      </c>
      <c r="MV17">
        <v>955</v>
      </c>
      <c r="MW17">
        <v>977</v>
      </c>
      <c r="MX17">
        <v>977</v>
      </c>
      <c r="MY17">
        <v>992</v>
      </c>
      <c r="MZ17">
        <v>1012</v>
      </c>
      <c r="NA17">
        <v>1036</v>
      </c>
      <c r="NB17">
        <v>1036</v>
      </c>
      <c r="NC17">
        <v>1042</v>
      </c>
      <c r="ND17">
        <v>1058</v>
      </c>
      <c r="NE17">
        <v>1067</v>
      </c>
      <c r="NF17">
        <v>1070</v>
      </c>
      <c r="NG17">
        <v>1074</v>
      </c>
      <c r="NH17">
        <v>1074</v>
      </c>
      <c r="NI17">
        <v>1087</v>
      </c>
      <c r="NJ17">
        <v>1087</v>
      </c>
      <c r="NK17">
        <v>1095</v>
      </c>
      <c r="NL17">
        <v>1107</v>
      </c>
      <c r="NM17">
        <v>1122</v>
      </c>
      <c r="NN17">
        <v>1125</v>
      </c>
      <c r="NO17">
        <v>1140</v>
      </c>
      <c r="NP17">
        <v>1140</v>
      </c>
      <c r="NQ17">
        <v>1151</v>
      </c>
      <c r="NR17">
        <v>1158</v>
      </c>
      <c r="NS17">
        <v>1162</v>
      </c>
      <c r="NT17">
        <v>1170</v>
      </c>
      <c r="NU17">
        <v>1182</v>
      </c>
      <c r="NV17">
        <v>1184</v>
      </c>
      <c r="NW17">
        <v>1184</v>
      </c>
      <c r="NX17">
        <v>1193</v>
      </c>
      <c r="NY17">
        <v>1198</v>
      </c>
      <c r="NZ17">
        <v>1206</v>
      </c>
      <c r="OA17">
        <v>1210</v>
      </c>
      <c r="OB17">
        <v>1217</v>
      </c>
      <c r="OC17">
        <v>1220</v>
      </c>
      <c r="OD17">
        <v>1220</v>
      </c>
      <c r="OE17">
        <v>1240</v>
      </c>
      <c r="OF17">
        <v>1247</v>
      </c>
      <c r="OG17">
        <v>1252</v>
      </c>
      <c r="OH17">
        <v>1253</v>
      </c>
      <c r="OI17">
        <v>1257</v>
      </c>
      <c r="OJ17">
        <v>1262</v>
      </c>
      <c r="OK17">
        <v>1262</v>
      </c>
      <c r="OL17">
        <v>1262</v>
      </c>
      <c r="OM17">
        <v>1267</v>
      </c>
      <c r="ON17">
        <v>1267</v>
      </c>
      <c r="OO17">
        <v>1271</v>
      </c>
      <c r="OP17">
        <v>1272</v>
      </c>
      <c r="OQ17">
        <v>1274</v>
      </c>
      <c r="OR17">
        <v>1274</v>
      </c>
    </row>
    <row r="18" spans="1:408">
      <c r="A18">
        <v>84053031</v>
      </c>
      <c r="B18" t="s">
        <v>50</v>
      </c>
      <c r="C18" t="s">
        <v>51</v>
      </c>
      <c r="D18">
        <v>840</v>
      </c>
      <c r="E18">
        <v>53031</v>
      </c>
      <c r="F18" t="s">
        <v>85</v>
      </c>
      <c r="G18" t="s">
        <v>57</v>
      </c>
      <c r="H18" t="s">
        <v>50</v>
      </c>
      <c r="I18">
        <v>47.750030770000002</v>
      </c>
      <c r="J18">
        <v>-123.5609704</v>
      </c>
      <c r="K18" t="s">
        <v>86</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1</v>
      </c>
      <c r="BF18">
        <v>1</v>
      </c>
      <c r="BG18">
        <v>1</v>
      </c>
      <c r="BH18">
        <v>1</v>
      </c>
      <c r="BI18">
        <v>1</v>
      </c>
      <c r="BJ18">
        <v>1</v>
      </c>
      <c r="BK18">
        <v>1</v>
      </c>
      <c r="BL18">
        <v>1</v>
      </c>
      <c r="BM18">
        <v>1</v>
      </c>
      <c r="BN18">
        <v>3</v>
      </c>
      <c r="BO18">
        <v>3</v>
      </c>
      <c r="BP18">
        <v>4</v>
      </c>
      <c r="BQ18">
        <v>4</v>
      </c>
      <c r="BR18">
        <v>4</v>
      </c>
      <c r="BS18">
        <v>4</v>
      </c>
      <c r="BT18">
        <v>6</v>
      </c>
      <c r="BU18">
        <v>6</v>
      </c>
      <c r="BV18">
        <v>8</v>
      </c>
      <c r="BW18">
        <v>9</v>
      </c>
      <c r="BX18">
        <v>11</v>
      </c>
      <c r="BY18">
        <v>11</v>
      </c>
      <c r="BZ18">
        <v>11</v>
      </c>
      <c r="CA18">
        <v>13</v>
      </c>
      <c r="CB18">
        <v>14</v>
      </c>
      <c r="CC18">
        <v>16</v>
      </c>
      <c r="CD18">
        <v>17</v>
      </c>
      <c r="CE18">
        <v>19</v>
      </c>
      <c r="CF18">
        <v>19</v>
      </c>
      <c r="CG18">
        <v>19</v>
      </c>
      <c r="CH18">
        <v>20</v>
      </c>
      <c r="CI18">
        <v>22</v>
      </c>
      <c r="CJ18">
        <v>27</v>
      </c>
      <c r="CK18">
        <v>27</v>
      </c>
      <c r="CL18">
        <v>27</v>
      </c>
      <c r="CM18">
        <v>28</v>
      </c>
      <c r="CN18">
        <v>28</v>
      </c>
      <c r="CO18">
        <v>28</v>
      </c>
      <c r="CP18">
        <v>28</v>
      </c>
      <c r="CQ18">
        <v>28</v>
      </c>
      <c r="CR18">
        <v>28</v>
      </c>
      <c r="CS18">
        <v>28</v>
      </c>
      <c r="CT18">
        <v>28</v>
      </c>
      <c r="CU18">
        <v>28</v>
      </c>
      <c r="CV18">
        <v>29</v>
      </c>
      <c r="CW18">
        <v>28</v>
      </c>
      <c r="CX18">
        <v>28</v>
      </c>
      <c r="CY18">
        <v>28</v>
      </c>
      <c r="CZ18">
        <v>28</v>
      </c>
      <c r="DA18">
        <v>28</v>
      </c>
      <c r="DB18">
        <v>28</v>
      </c>
      <c r="DC18">
        <v>28</v>
      </c>
      <c r="DD18">
        <v>28</v>
      </c>
      <c r="DE18">
        <v>28</v>
      </c>
      <c r="DF18">
        <v>28</v>
      </c>
      <c r="DG18">
        <v>28</v>
      </c>
      <c r="DH18">
        <v>28</v>
      </c>
      <c r="DI18">
        <v>28</v>
      </c>
      <c r="DJ18">
        <v>28</v>
      </c>
      <c r="DK18">
        <v>28</v>
      </c>
      <c r="DL18">
        <v>28</v>
      </c>
      <c r="DM18">
        <v>28</v>
      </c>
      <c r="DN18">
        <v>28</v>
      </c>
      <c r="DO18">
        <v>28</v>
      </c>
      <c r="DP18">
        <v>29</v>
      </c>
      <c r="DQ18">
        <v>29</v>
      </c>
      <c r="DR18">
        <v>29</v>
      </c>
      <c r="DS18">
        <v>29</v>
      </c>
      <c r="DT18">
        <v>29</v>
      </c>
      <c r="DU18">
        <v>29</v>
      </c>
      <c r="DV18">
        <v>29</v>
      </c>
      <c r="DW18">
        <v>30</v>
      </c>
      <c r="DX18">
        <v>30</v>
      </c>
      <c r="DY18">
        <v>30</v>
      </c>
      <c r="DZ18">
        <v>30</v>
      </c>
      <c r="EA18">
        <v>30</v>
      </c>
      <c r="EB18">
        <v>30</v>
      </c>
      <c r="EC18">
        <v>30</v>
      </c>
      <c r="ED18">
        <v>30</v>
      </c>
      <c r="EE18">
        <v>30</v>
      </c>
      <c r="EF18">
        <v>30</v>
      </c>
      <c r="EG18">
        <v>30</v>
      </c>
      <c r="EH18">
        <v>30</v>
      </c>
      <c r="EI18">
        <v>30</v>
      </c>
      <c r="EJ18">
        <v>30</v>
      </c>
      <c r="EK18">
        <v>30</v>
      </c>
      <c r="EL18">
        <v>30</v>
      </c>
      <c r="EM18">
        <v>31</v>
      </c>
      <c r="EN18">
        <v>31</v>
      </c>
      <c r="EO18">
        <v>31</v>
      </c>
      <c r="EP18">
        <v>31</v>
      </c>
      <c r="EQ18">
        <v>31</v>
      </c>
      <c r="ER18">
        <v>31</v>
      </c>
      <c r="ES18">
        <v>31</v>
      </c>
      <c r="ET18">
        <v>31</v>
      </c>
      <c r="EU18">
        <v>31</v>
      </c>
      <c r="EV18">
        <v>31</v>
      </c>
      <c r="EW18">
        <v>31</v>
      </c>
      <c r="EX18">
        <v>31</v>
      </c>
      <c r="EY18">
        <v>32</v>
      </c>
      <c r="EZ18">
        <v>32</v>
      </c>
      <c r="FA18">
        <v>32</v>
      </c>
      <c r="FB18">
        <v>32</v>
      </c>
      <c r="FC18">
        <v>32</v>
      </c>
      <c r="FD18">
        <v>33</v>
      </c>
      <c r="FE18">
        <v>33</v>
      </c>
      <c r="FF18">
        <v>33</v>
      </c>
      <c r="FG18">
        <v>33</v>
      </c>
      <c r="FH18">
        <v>33</v>
      </c>
      <c r="FI18">
        <v>35</v>
      </c>
      <c r="FJ18">
        <v>36</v>
      </c>
      <c r="FK18">
        <v>36</v>
      </c>
      <c r="FL18">
        <v>37</v>
      </c>
      <c r="FM18">
        <v>37</v>
      </c>
      <c r="FN18">
        <v>38</v>
      </c>
      <c r="FO18">
        <v>38</v>
      </c>
      <c r="FP18">
        <v>38</v>
      </c>
      <c r="FQ18">
        <v>38</v>
      </c>
      <c r="FR18">
        <v>38</v>
      </c>
      <c r="FS18">
        <v>38</v>
      </c>
      <c r="FT18">
        <v>39</v>
      </c>
      <c r="FU18">
        <v>41</v>
      </c>
      <c r="FV18">
        <v>41</v>
      </c>
      <c r="FW18">
        <v>41</v>
      </c>
      <c r="FX18">
        <v>41</v>
      </c>
      <c r="FY18">
        <v>41</v>
      </c>
      <c r="FZ18">
        <v>41</v>
      </c>
      <c r="GA18">
        <v>42</v>
      </c>
      <c r="GB18">
        <v>43</v>
      </c>
      <c r="GC18">
        <v>44</v>
      </c>
      <c r="GD18">
        <v>50</v>
      </c>
      <c r="GE18">
        <v>50</v>
      </c>
      <c r="GF18">
        <v>50</v>
      </c>
      <c r="GG18">
        <v>50</v>
      </c>
      <c r="GH18">
        <v>50</v>
      </c>
      <c r="GI18">
        <v>50</v>
      </c>
      <c r="GJ18">
        <v>50</v>
      </c>
      <c r="GK18">
        <v>50</v>
      </c>
      <c r="GL18">
        <v>50</v>
      </c>
      <c r="GM18">
        <v>50</v>
      </c>
      <c r="GN18">
        <v>50</v>
      </c>
      <c r="GO18">
        <v>50</v>
      </c>
      <c r="GP18">
        <v>50</v>
      </c>
      <c r="GQ18">
        <v>50</v>
      </c>
      <c r="GR18">
        <v>51</v>
      </c>
      <c r="GS18">
        <v>51</v>
      </c>
      <c r="GT18">
        <v>51</v>
      </c>
      <c r="GU18">
        <v>51</v>
      </c>
      <c r="GV18">
        <v>53</v>
      </c>
      <c r="GW18">
        <v>53</v>
      </c>
      <c r="GX18">
        <v>54</v>
      </c>
      <c r="GY18">
        <v>54</v>
      </c>
      <c r="GZ18">
        <v>54</v>
      </c>
      <c r="HA18">
        <v>54</v>
      </c>
      <c r="HB18">
        <v>54</v>
      </c>
      <c r="HC18">
        <v>54</v>
      </c>
      <c r="HD18">
        <v>54</v>
      </c>
      <c r="HE18">
        <v>55</v>
      </c>
      <c r="HF18">
        <v>55</v>
      </c>
      <c r="HG18">
        <v>56</v>
      </c>
      <c r="HH18">
        <v>57</v>
      </c>
      <c r="HI18">
        <v>57</v>
      </c>
      <c r="HJ18">
        <v>60</v>
      </c>
      <c r="HK18">
        <v>61</v>
      </c>
      <c r="HL18">
        <v>61</v>
      </c>
      <c r="HM18">
        <v>62</v>
      </c>
      <c r="HN18">
        <v>63</v>
      </c>
      <c r="HO18">
        <v>65</v>
      </c>
      <c r="HP18">
        <v>66</v>
      </c>
      <c r="HQ18">
        <v>67</v>
      </c>
      <c r="HR18">
        <v>68</v>
      </c>
      <c r="HS18">
        <v>69</v>
      </c>
      <c r="HT18">
        <v>69</v>
      </c>
      <c r="HU18">
        <v>69</v>
      </c>
      <c r="HV18">
        <v>69</v>
      </c>
      <c r="HW18">
        <v>69</v>
      </c>
      <c r="HX18">
        <v>69</v>
      </c>
      <c r="HY18">
        <v>70</v>
      </c>
      <c r="HZ18">
        <v>70</v>
      </c>
      <c r="IA18">
        <v>70</v>
      </c>
      <c r="IB18">
        <v>70</v>
      </c>
      <c r="IC18">
        <v>70</v>
      </c>
      <c r="ID18">
        <v>70</v>
      </c>
      <c r="IE18">
        <v>70</v>
      </c>
      <c r="IF18">
        <v>70</v>
      </c>
      <c r="IG18">
        <v>70</v>
      </c>
      <c r="IH18">
        <v>70</v>
      </c>
      <c r="II18">
        <v>70</v>
      </c>
      <c r="IJ18">
        <v>70</v>
      </c>
      <c r="IK18">
        <v>71</v>
      </c>
      <c r="IL18">
        <v>71</v>
      </c>
      <c r="IM18">
        <v>71</v>
      </c>
      <c r="IN18">
        <v>71</v>
      </c>
      <c r="IO18">
        <v>71</v>
      </c>
      <c r="IP18">
        <v>71</v>
      </c>
      <c r="IQ18">
        <v>71</v>
      </c>
      <c r="IR18">
        <v>71</v>
      </c>
      <c r="IS18">
        <v>71</v>
      </c>
      <c r="IT18">
        <v>71</v>
      </c>
      <c r="IU18">
        <v>71</v>
      </c>
      <c r="IV18">
        <v>71</v>
      </c>
      <c r="IW18">
        <v>71</v>
      </c>
      <c r="IX18">
        <v>71</v>
      </c>
      <c r="IY18">
        <v>71</v>
      </c>
      <c r="IZ18">
        <v>71</v>
      </c>
      <c r="JA18">
        <v>71</v>
      </c>
      <c r="JB18">
        <v>71</v>
      </c>
      <c r="JC18">
        <v>71</v>
      </c>
      <c r="JD18">
        <v>71</v>
      </c>
      <c r="JE18">
        <v>71</v>
      </c>
      <c r="JF18">
        <v>72</v>
      </c>
      <c r="JG18">
        <v>74</v>
      </c>
      <c r="JH18">
        <v>75</v>
      </c>
      <c r="JI18">
        <v>75</v>
      </c>
      <c r="JJ18">
        <v>75</v>
      </c>
      <c r="JK18">
        <v>75</v>
      </c>
      <c r="JL18">
        <v>75</v>
      </c>
      <c r="JM18">
        <v>77</v>
      </c>
      <c r="JN18">
        <v>77</v>
      </c>
      <c r="JO18">
        <v>78</v>
      </c>
      <c r="JP18">
        <v>79</v>
      </c>
      <c r="JQ18">
        <v>80</v>
      </c>
      <c r="JR18">
        <v>80</v>
      </c>
      <c r="JS18">
        <v>80</v>
      </c>
      <c r="JT18">
        <v>81</v>
      </c>
      <c r="JU18">
        <v>81</v>
      </c>
      <c r="JV18">
        <v>81</v>
      </c>
      <c r="JW18">
        <v>81</v>
      </c>
      <c r="JX18">
        <v>81</v>
      </c>
      <c r="JY18">
        <v>82</v>
      </c>
      <c r="JZ18">
        <v>84</v>
      </c>
      <c r="KA18">
        <v>86</v>
      </c>
      <c r="KB18">
        <v>86</v>
      </c>
      <c r="KC18">
        <v>86</v>
      </c>
      <c r="KD18">
        <v>87</v>
      </c>
      <c r="KE18">
        <v>87</v>
      </c>
      <c r="KF18">
        <v>87</v>
      </c>
      <c r="KG18">
        <v>88</v>
      </c>
      <c r="KH18">
        <v>88</v>
      </c>
      <c r="KI18">
        <v>88</v>
      </c>
      <c r="KJ18">
        <v>89</v>
      </c>
      <c r="KK18">
        <v>89</v>
      </c>
      <c r="KL18">
        <v>90</v>
      </c>
      <c r="KM18">
        <v>90</v>
      </c>
      <c r="KN18">
        <v>91</v>
      </c>
      <c r="KO18">
        <v>91</v>
      </c>
      <c r="KP18">
        <v>92</v>
      </c>
      <c r="KQ18">
        <v>93</v>
      </c>
      <c r="KR18">
        <v>94</v>
      </c>
      <c r="KS18">
        <v>102</v>
      </c>
      <c r="KT18">
        <v>103</v>
      </c>
      <c r="KU18">
        <v>107</v>
      </c>
      <c r="KV18">
        <v>113</v>
      </c>
      <c r="KW18">
        <v>117</v>
      </c>
      <c r="KX18">
        <v>117</v>
      </c>
      <c r="KY18">
        <v>126</v>
      </c>
      <c r="KZ18">
        <v>126</v>
      </c>
      <c r="LA18">
        <v>127</v>
      </c>
      <c r="LB18">
        <v>135</v>
      </c>
      <c r="LC18">
        <v>139</v>
      </c>
      <c r="LD18">
        <v>144</v>
      </c>
      <c r="LE18">
        <v>145</v>
      </c>
      <c r="LF18">
        <v>149</v>
      </c>
      <c r="LG18">
        <v>152</v>
      </c>
      <c r="LH18">
        <v>154</v>
      </c>
      <c r="LI18">
        <v>159</v>
      </c>
      <c r="LJ18">
        <v>162</v>
      </c>
      <c r="LK18">
        <v>165</v>
      </c>
      <c r="LL18">
        <v>165</v>
      </c>
      <c r="LM18">
        <v>167</v>
      </c>
      <c r="LN18">
        <v>169</v>
      </c>
      <c r="LO18">
        <v>170</v>
      </c>
      <c r="LP18">
        <v>171</v>
      </c>
      <c r="LQ18">
        <v>173</v>
      </c>
      <c r="LR18">
        <v>173</v>
      </c>
      <c r="LS18">
        <v>178</v>
      </c>
      <c r="LT18">
        <v>181</v>
      </c>
      <c r="LU18">
        <v>186</v>
      </c>
      <c r="LV18">
        <v>189</v>
      </c>
      <c r="LW18">
        <v>192</v>
      </c>
      <c r="LX18">
        <v>194</v>
      </c>
      <c r="LY18">
        <v>195</v>
      </c>
      <c r="LZ18">
        <v>196</v>
      </c>
      <c r="MA18">
        <v>198</v>
      </c>
      <c r="MB18">
        <v>199</v>
      </c>
      <c r="MC18">
        <v>199</v>
      </c>
      <c r="MD18">
        <v>201</v>
      </c>
      <c r="ME18">
        <v>204</v>
      </c>
      <c r="MF18">
        <v>204</v>
      </c>
      <c r="MG18">
        <v>204</v>
      </c>
      <c r="MH18">
        <v>205</v>
      </c>
      <c r="MI18">
        <v>207</v>
      </c>
      <c r="MJ18">
        <v>209</v>
      </c>
      <c r="MK18">
        <v>211</v>
      </c>
      <c r="ML18">
        <v>211</v>
      </c>
      <c r="MM18">
        <v>214</v>
      </c>
      <c r="MN18">
        <v>214</v>
      </c>
      <c r="MO18">
        <v>216</v>
      </c>
      <c r="MP18">
        <v>218</v>
      </c>
      <c r="MQ18">
        <v>219</v>
      </c>
      <c r="MR18">
        <v>220</v>
      </c>
      <c r="MS18">
        <v>220</v>
      </c>
      <c r="MT18">
        <v>220</v>
      </c>
      <c r="MU18">
        <v>229</v>
      </c>
      <c r="MV18">
        <v>233</v>
      </c>
      <c r="MW18">
        <v>238</v>
      </c>
      <c r="MX18">
        <v>238</v>
      </c>
      <c r="MY18">
        <v>246</v>
      </c>
      <c r="MZ18">
        <v>252</v>
      </c>
      <c r="NA18">
        <v>254</v>
      </c>
      <c r="NB18">
        <v>254</v>
      </c>
      <c r="NC18">
        <v>256</v>
      </c>
      <c r="ND18">
        <v>258</v>
      </c>
      <c r="NE18">
        <v>259</v>
      </c>
      <c r="NF18">
        <v>261</v>
      </c>
      <c r="NG18">
        <v>267</v>
      </c>
      <c r="NH18">
        <v>267</v>
      </c>
      <c r="NI18">
        <v>273</v>
      </c>
      <c r="NJ18">
        <v>273</v>
      </c>
      <c r="NK18">
        <v>273</v>
      </c>
      <c r="NL18">
        <v>276</v>
      </c>
      <c r="NM18">
        <v>277</v>
      </c>
      <c r="NN18">
        <v>279</v>
      </c>
      <c r="NO18">
        <v>281</v>
      </c>
      <c r="NP18">
        <v>281</v>
      </c>
      <c r="NQ18">
        <v>281</v>
      </c>
      <c r="NR18">
        <v>284</v>
      </c>
      <c r="NS18">
        <v>286</v>
      </c>
      <c r="NT18">
        <v>290</v>
      </c>
      <c r="NU18">
        <v>291</v>
      </c>
      <c r="NV18">
        <v>292</v>
      </c>
      <c r="NW18">
        <v>292</v>
      </c>
      <c r="NX18">
        <v>308</v>
      </c>
      <c r="NY18">
        <v>309</v>
      </c>
      <c r="NZ18">
        <v>309</v>
      </c>
      <c r="OA18">
        <v>312</v>
      </c>
      <c r="OB18">
        <v>316</v>
      </c>
      <c r="OC18">
        <v>317</v>
      </c>
      <c r="OD18">
        <v>317</v>
      </c>
      <c r="OE18">
        <v>325</v>
      </c>
      <c r="OF18">
        <v>325</v>
      </c>
      <c r="OG18">
        <v>325</v>
      </c>
      <c r="OH18">
        <v>325</v>
      </c>
      <c r="OI18">
        <v>328</v>
      </c>
      <c r="OJ18">
        <v>329</v>
      </c>
      <c r="OK18">
        <v>329</v>
      </c>
      <c r="OL18">
        <v>329</v>
      </c>
      <c r="OM18">
        <v>329</v>
      </c>
      <c r="ON18">
        <v>331</v>
      </c>
      <c r="OO18">
        <v>331</v>
      </c>
      <c r="OP18">
        <v>331</v>
      </c>
      <c r="OQ18">
        <v>333</v>
      </c>
      <c r="OR18">
        <v>333</v>
      </c>
    </row>
    <row r="19" spans="1:408">
      <c r="A19">
        <v>84053033</v>
      </c>
      <c r="B19" t="s">
        <v>50</v>
      </c>
      <c r="C19" t="s">
        <v>51</v>
      </c>
      <c r="D19">
        <v>840</v>
      </c>
      <c r="E19">
        <v>53033</v>
      </c>
      <c r="F19" t="s">
        <v>87</v>
      </c>
      <c r="G19" t="s">
        <v>57</v>
      </c>
      <c r="H19" t="s">
        <v>50</v>
      </c>
      <c r="I19">
        <v>47.491378920000002</v>
      </c>
      <c r="J19">
        <v>-121.8346131</v>
      </c>
      <c r="K19" t="s">
        <v>88</v>
      </c>
      <c r="L19">
        <v>1</v>
      </c>
      <c r="M19">
        <v>1</v>
      </c>
      <c r="N19">
        <v>1</v>
      </c>
      <c r="O19">
        <v>1</v>
      </c>
      <c r="P19">
        <v>1</v>
      </c>
      <c r="Q19">
        <v>1</v>
      </c>
      <c r="R19">
        <v>1</v>
      </c>
      <c r="S19">
        <v>1</v>
      </c>
      <c r="T19">
        <v>1</v>
      </c>
      <c r="U19">
        <v>1</v>
      </c>
      <c r="V19">
        <v>1</v>
      </c>
      <c r="W19">
        <v>1</v>
      </c>
      <c r="X19">
        <v>1</v>
      </c>
      <c r="Y19">
        <v>1</v>
      </c>
      <c r="Z19">
        <v>1</v>
      </c>
      <c r="AA19">
        <v>1</v>
      </c>
      <c r="AB19">
        <v>1</v>
      </c>
      <c r="AC19">
        <v>1</v>
      </c>
      <c r="AD19">
        <v>1</v>
      </c>
      <c r="AE19">
        <v>1</v>
      </c>
      <c r="AF19">
        <v>1</v>
      </c>
      <c r="AG19">
        <v>1</v>
      </c>
      <c r="AH19">
        <v>1</v>
      </c>
      <c r="AI19">
        <v>1</v>
      </c>
      <c r="AJ19">
        <v>1</v>
      </c>
      <c r="AK19">
        <v>1</v>
      </c>
      <c r="AL19">
        <v>1</v>
      </c>
      <c r="AM19">
        <v>1</v>
      </c>
      <c r="AN19">
        <v>1</v>
      </c>
      <c r="AO19">
        <v>1</v>
      </c>
      <c r="AP19">
        <v>1</v>
      </c>
      <c r="AQ19">
        <v>1</v>
      </c>
      <c r="AR19">
        <v>1</v>
      </c>
      <c r="AS19">
        <v>1</v>
      </c>
      <c r="AT19">
        <v>1</v>
      </c>
      <c r="AU19">
        <v>1</v>
      </c>
      <c r="AV19">
        <v>1</v>
      </c>
      <c r="AW19">
        <v>1</v>
      </c>
      <c r="AX19">
        <v>6</v>
      </c>
      <c r="AY19">
        <v>9</v>
      </c>
      <c r="AZ19">
        <v>14</v>
      </c>
      <c r="BA19">
        <v>21</v>
      </c>
      <c r="BB19">
        <v>31</v>
      </c>
      <c r="BC19">
        <v>51</v>
      </c>
      <c r="BD19">
        <v>58</v>
      </c>
      <c r="BE19">
        <v>71</v>
      </c>
      <c r="BF19">
        <v>83</v>
      </c>
      <c r="BG19">
        <v>83</v>
      </c>
      <c r="BH19">
        <v>116</v>
      </c>
      <c r="BI19">
        <v>190</v>
      </c>
      <c r="BJ19">
        <v>270</v>
      </c>
      <c r="BK19">
        <v>328</v>
      </c>
      <c r="BL19">
        <v>387</v>
      </c>
      <c r="BM19">
        <v>387</v>
      </c>
      <c r="BN19">
        <v>488</v>
      </c>
      <c r="BO19">
        <v>569</v>
      </c>
      <c r="BP19">
        <v>562</v>
      </c>
      <c r="BQ19">
        <v>693</v>
      </c>
      <c r="BR19">
        <v>793</v>
      </c>
      <c r="BS19">
        <v>934</v>
      </c>
      <c r="BT19">
        <v>1040</v>
      </c>
      <c r="BU19">
        <v>1170</v>
      </c>
      <c r="BV19">
        <v>1170</v>
      </c>
      <c r="BW19">
        <v>1359</v>
      </c>
      <c r="BX19">
        <v>1577</v>
      </c>
      <c r="BY19">
        <v>1577</v>
      </c>
      <c r="BZ19">
        <v>2077</v>
      </c>
      <c r="CA19">
        <v>2159</v>
      </c>
      <c r="CB19">
        <v>2161</v>
      </c>
      <c r="CC19">
        <v>2330</v>
      </c>
      <c r="CD19">
        <v>2330</v>
      </c>
      <c r="CE19">
        <v>2656</v>
      </c>
      <c r="CF19">
        <v>2787</v>
      </c>
      <c r="CG19">
        <v>2898</v>
      </c>
      <c r="CH19">
        <v>3167</v>
      </c>
      <c r="CI19">
        <v>3331</v>
      </c>
      <c r="CJ19">
        <v>3486</v>
      </c>
      <c r="CK19">
        <v>3688</v>
      </c>
      <c r="CL19">
        <v>3886</v>
      </c>
      <c r="CM19">
        <v>4117</v>
      </c>
      <c r="CN19">
        <v>4262</v>
      </c>
      <c r="CO19">
        <v>4426</v>
      </c>
      <c r="CP19">
        <v>4426</v>
      </c>
      <c r="CQ19">
        <v>4549</v>
      </c>
      <c r="CR19">
        <v>4620</v>
      </c>
      <c r="CS19">
        <v>4697</v>
      </c>
      <c r="CT19">
        <v>4902</v>
      </c>
      <c r="CU19">
        <v>4902</v>
      </c>
      <c r="CV19">
        <v>5174</v>
      </c>
      <c r="CW19">
        <v>5174</v>
      </c>
      <c r="CX19">
        <v>5293</v>
      </c>
      <c r="CY19">
        <v>5379</v>
      </c>
      <c r="CZ19">
        <v>5532</v>
      </c>
      <c r="DA19">
        <v>5637</v>
      </c>
      <c r="DB19">
        <v>5739</v>
      </c>
      <c r="DC19">
        <v>5863</v>
      </c>
      <c r="DD19">
        <v>5945</v>
      </c>
      <c r="DE19">
        <v>6001</v>
      </c>
      <c r="DF19">
        <v>6103</v>
      </c>
      <c r="DG19">
        <v>6207</v>
      </c>
      <c r="DH19">
        <v>6274</v>
      </c>
      <c r="DI19">
        <v>6351</v>
      </c>
      <c r="DJ19">
        <v>6449</v>
      </c>
      <c r="DK19">
        <v>6545</v>
      </c>
      <c r="DL19">
        <v>6621</v>
      </c>
      <c r="DM19">
        <v>6704</v>
      </c>
      <c r="DN19">
        <v>6809</v>
      </c>
      <c r="DO19">
        <v>6863</v>
      </c>
      <c r="DP19">
        <v>6947</v>
      </c>
      <c r="DQ19">
        <v>7007</v>
      </c>
      <c r="DR19">
        <v>7068</v>
      </c>
      <c r="DS19">
        <v>7137</v>
      </c>
      <c r="DT19">
        <v>7212</v>
      </c>
      <c r="DU19">
        <v>7290</v>
      </c>
      <c r="DV19">
        <v>7325</v>
      </c>
      <c r="DW19">
        <v>7426</v>
      </c>
      <c r="DX19">
        <v>7472</v>
      </c>
      <c r="DY19">
        <v>7515</v>
      </c>
      <c r="DZ19">
        <v>7565</v>
      </c>
      <c r="EA19">
        <v>7602</v>
      </c>
      <c r="EB19">
        <v>7630</v>
      </c>
      <c r="EC19">
        <v>7669</v>
      </c>
      <c r="ED19">
        <v>7669</v>
      </c>
      <c r="EE19">
        <v>7783</v>
      </c>
      <c r="EF19">
        <v>7826</v>
      </c>
      <c r="EG19">
        <v>7835</v>
      </c>
      <c r="EH19">
        <v>7863</v>
      </c>
      <c r="EI19">
        <v>7923</v>
      </c>
      <c r="EJ19">
        <v>7949</v>
      </c>
      <c r="EK19">
        <v>7993</v>
      </c>
      <c r="EL19">
        <v>8092</v>
      </c>
      <c r="EM19">
        <v>8244</v>
      </c>
      <c r="EN19">
        <v>8289</v>
      </c>
      <c r="EO19">
        <v>8339</v>
      </c>
      <c r="EP19">
        <v>8387</v>
      </c>
      <c r="EQ19">
        <v>8441</v>
      </c>
      <c r="ER19">
        <v>8481</v>
      </c>
      <c r="ES19">
        <v>8516</v>
      </c>
      <c r="ET19">
        <v>8546</v>
      </c>
      <c r="EU19">
        <v>8567</v>
      </c>
      <c r="EV19">
        <v>8587</v>
      </c>
      <c r="EW19">
        <v>8631</v>
      </c>
      <c r="EX19">
        <v>8710</v>
      </c>
      <c r="EY19">
        <v>8749</v>
      </c>
      <c r="EZ19">
        <v>8813</v>
      </c>
      <c r="FA19">
        <v>8867</v>
      </c>
      <c r="FB19">
        <v>8899</v>
      </c>
      <c r="FC19">
        <v>8989</v>
      </c>
      <c r="FD19">
        <v>9061</v>
      </c>
      <c r="FE19">
        <v>9155</v>
      </c>
      <c r="FF19">
        <v>9215</v>
      </c>
      <c r="FG19">
        <v>9249</v>
      </c>
      <c r="FH19">
        <v>9374</v>
      </c>
      <c r="FI19">
        <v>9454</v>
      </c>
      <c r="FJ19">
        <v>9574</v>
      </c>
      <c r="FK19">
        <v>9678</v>
      </c>
      <c r="FL19">
        <v>9816</v>
      </c>
      <c r="FM19">
        <v>9898</v>
      </c>
      <c r="FN19">
        <v>10053</v>
      </c>
      <c r="FO19">
        <v>10174</v>
      </c>
      <c r="FP19">
        <v>10338</v>
      </c>
      <c r="FQ19">
        <v>10547</v>
      </c>
      <c r="FR19">
        <v>10682</v>
      </c>
      <c r="FS19">
        <v>10781</v>
      </c>
      <c r="FT19">
        <v>10954</v>
      </c>
      <c r="FU19">
        <v>11127</v>
      </c>
      <c r="FV19">
        <v>11190</v>
      </c>
      <c r="FW19">
        <v>11298</v>
      </c>
      <c r="FX19">
        <v>11440</v>
      </c>
      <c r="FY19">
        <v>11579</v>
      </c>
      <c r="FZ19">
        <v>11686</v>
      </c>
      <c r="GA19">
        <v>11847</v>
      </c>
      <c r="GB19">
        <v>12122</v>
      </c>
      <c r="GC19">
        <v>12241</v>
      </c>
      <c r="GD19">
        <v>12346</v>
      </c>
      <c r="GE19">
        <v>12590</v>
      </c>
      <c r="GF19">
        <v>12742</v>
      </c>
      <c r="GG19">
        <v>12934</v>
      </c>
      <c r="GH19">
        <v>13148</v>
      </c>
      <c r="GI19">
        <v>13315</v>
      </c>
      <c r="GJ19">
        <v>13482</v>
      </c>
      <c r="GK19">
        <v>13632</v>
      </c>
      <c r="GL19">
        <v>13844</v>
      </c>
      <c r="GM19">
        <v>14038</v>
      </c>
      <c r="GN19">
        <v>14251</v>
      </c>
      <c r="GO19">
        <v>14416</v>
      </c>
      <c r="GP19">
        <v>14578</v>
      </c>
      <c r="GQ19">
        <v>14720</v>
      </c>
      <c r="GR19">
        <v>14864</v>
      </c>
      <c r="GS19">
        <v>15040</v>
      </c>
      <c r="GT19">
        <v>15220</v>
      </c>
      <c r="GU19">
        <v>15412</v>
      </c>
      <c r="GV19">
        <v>15506</v>
      </c>
      <c r="GW19">
        <v>15615</v>
      </c>
      <c r="GX19">
        <v>15736</v>
      </c>
      <c r="GY19">
        <v>15876</v>
      </c>
      <c r="GZ19">
        <v>16095</v>
      </c>
      <c r="HA19">
        <v>16216</v>
      </c>
      <c r="HB19">
        <v>16423</v>
      </c>
      <c r="HC19">
        <v>16564</v>
      </c>
      <c r="HD19">
        <v>16702</v>
      </c>
      <c r="HE19">
        <v>16801</v>
      </c>
      <c r="HF19">
        <v>16928</v>
      </c>
      <c r="HG19">
        <v>17109</v>
      </c>
      <c r="HH19">
        <v>17304</v>
      </c>
      <c r="HI19">
        <v>17498</v>
      </c>
      <c r="HJ19">
        <v>17625</v>
      </c>
      <c r="HK19">
        <v>17732</v>
      </c>
      <c r="HL19">
        <v>17892</v>
      </c>
      <c r="HM19">
        <v>18075</v>
      </c>
      <c r="HN19">
        <v>18326</v>
      </c>
      <c r="HO19">
        <v>18468</v>
      </c>
      <c r="HP19">
        <v>18682</v>
      </c>
      <c r="HQ19">
        <v>18788</v>
      </c>
      <c r="HR19">
        <v>18920</v>
      </c>
      <c r="HS19">
        <v>18980</v>
      </c>
      <c r="HT19">
        <v>19101</v>
      </c>
      <c r="HU19">
        <v>19287</v>
      </c>
      <c r="HV19">
        <v>19455</v>
      </c>
      <c r="HW19">
        <v>19591</v>
      </c>
      <c r="HX19">
        <v>19692</v>
      </c>
      <c r="HY19">
        <v>19784</v>
      </c>
      <c r="HZ19">
        <v>19829</v>
      </c>
      <c r="IA19">
        <v>19920</v>
      </c>
      <c r="IB19">
        <v>20030</v>
      </c>
      <c r="IC19">
        <v>20172</v>
      </c>
      <c r="ID19">
        <v>20309</v>
      </c>
      <c r="IE19">
        <v>20388</v>
      </c>
      <c r="IF19">
        <v>20473</v>
      </c>
      <c r="IG19">
        <v>20497</v>
      </c>
      <c r="IH19">
        <v>20558</v>
      </c>
      <c r="II19">
        <v>20667</v>
      </c>
      <c r="IJ19">
        <v>20796</v>
      </c>
      <c r="IK19">
        <v>20923</v>
      </c>
      <c r="IL19">
        <v>21005</v>
      </c>
      <c r="IM19">
        <v>21052</v>
      </c>
      <c r="IN19">
        <v>21099</v>
      </c>
      <c r="IO19">
        <v>21189</v>
      </c>
      <c r="IP19">
        <v>21291</v>
      </c>
      <c r="IQ19">
        <v>21406</v>
      </c>
      <c r="IR19">
        <v>21531</v>
      </c>
      <c r="IS19">
        <v>21602</v>
      </c>
      <c r="IT19">
        <v>21666</v>
      </c>
      <c r="IU19">
        <v>21704</v>
      </c>
      <c r="IV19">
        <v>21793</v>
      </c>
      <c r="IW19">
        <v>21903</v>
      </c>
      <c r="IX19">
        <v>22024</v>
      </c>
      <c r="IY19">
        <v>22152</v>
      </c>
      <c r="IZ19">
        <v>22258</v>
      </c>
      <c r="JA19">
        <v>22351</v>
      </c>
      <c r="JB19">
        <v>22396</v>
      </c>
      <c r="JC19">
        <v>22529</v>
      </c>
      <c r="JD19">
        <v>22722</v>
      </c>
      <c r="JE19">
        <v>22945</v>
      </c>
      <c r="JF19">
        <v>23116</v>
      </c>
      <c r="JG19">
        <v>23221</v>
      </c>
      <c r="JH19">
        <v>23320</v>
      </c>
      <c r="JI19">
        <v>23417</v>
      </c>
      <c r="JJ19">
        <v>23560</v>
      </c>
      <c r="JK19">
        <v>23763</v>
      </c>
      <c r="JL19">
        <v>23937</v>
      </c>
      <c r="JM19">
        <v>24042</v>
      </c>
      <c r="JN19">
        <v>24274</v>
      </c>
      <c r="JO19">
        <v>24375</v>
      </c>
      <c r="JP19">
        <v>24506</v>
      </c>
      <c r="JQ19">
        <v>24683</v>
      </c>
      <c r="JR19">
        <v>24816</v>
      </c>
      <c r="JS19">
        <v>24987</v>
      </c>
      <c r="JT19">
        <v>25202</v>
      </c>
      <c r="JU19">
        <v>25341</v>
      </c>
      <c r="JV19">
        <v>25464</v>
      </c>
      <c r="JW19">
        <v>25559</v>
      </c>
      <c r="JX19">
        <v>25777</v>
      </c>
      <c r="JY19">
        <v>25961</v>
      </c>
      <c r="JZ19">
        <v>26159</v>
      </c>
      <c r="KA19">
        <v>26418</v>
      </c>
      <c r="KB19">
        <v>26607</v>
      </c>
      <c r="KC19">
        <v>26787</v>
      </c>
      <c r="KD19">
        <v>26870</v>
      </c>
      <c r="KE19">
        <v>27081</v>
      </c>
      <c r="KF19">
        <v>27340</v>
      </c>
      <c r="KG19">
        <v>27667</v>
      </c>
      <c r="KH19">
        <v>28047</v>
      </c>
      <c r="KI19">
        <v>28266</v>
      </c>
      <c r="KJ19">
        <v>28540</v>
      </c>
      <c r="KK19">
        <v>28651</v>
      </c>
      <c r="KL19">
        <v>29344</v>
      </c>
      <c r="KM19">
        <v>29651</v>
      </c>
      <c r="KN19">
        <v>30202</v>
      </c>
      <c r="KO19">
        <v>30752</v>
      </c>
      <c r="KP19">
        <v>31220</v>
      </c>
      <c r="KQ19">
        <v>31545</v>
      </c>
      <c r="KR19">
        <v>31872</v>
      </c>
      <c r="KS19">
        <v>32287</v>
      </c>
      <c r="KT19">
        <v>32888</v>
      </c>
      <c r="KU19">
        <v>33442</v>
      </c>
      <c r="KV19">
        <v>34206</v>
      </c>
      <c r="KW19">
        <v>34833</v>
      </c>
      <c r="KX19">
        <v>35315</v>
      </c>
      <c r="KY19">
        <v>36085</v>
      </c>
      <c r="KZ19">
        <v>36323</v>
      </c>
      <c r="LA19">
        <v>36891</v>
      </c>
      <c r="LB19">
        <v>37582</v>
      </c>
      <c r="LC19">
        <v>38086</v>
      </c>
      <c r="LD19">
        <v>38877</v>
      </c>
      <c r="LE19">
        <v>40107</v>
      </c>
      <c r="LF19">
        <v>40974</v>
      </c>
      <c r="LG19">
        <v>41852</v>
      </c>
      <c r="LH19">
        <v>42601</v>
      </c>
      <c r="LI19">
        <v>43237</v>
      </c>
      <c r="LJ19">
        <v>43777</v>
      </c>
      <c r="LK19">
        <v>44328</v>
      </c>
      <c r="LL19">
        <v>44820</v>
      </c>
      <c r="LM19">
        <v>45573</v>
      </c>
      <c r="LN19">
        <v>46204</v>
      </c>
      <c r="LO19">
        <v>46546</v>
      </c>
      <c r="LP19">
        <v>47007</v>
      </c>
      <c r="LQ19">
        <v>47573</v>
      </c>
      <c r="LR19">
        <v>47952</v>
      </c>
      <c r="LS19">
        <v>49763</v>
      </c>
      <c r="LT19">
        <v>50700</v>
      </c>
      <c r="LU19">
        <v>51374</v>
      </c>
      <c r="LV19">
        <v>52176</v>
      </c>
      <c r="LW19">
        <v>52948</v>
      </c>
      <c r="LX19">
        <v>53761</v>
      </c>
      <c r="LY19">
        <v>54428</v>
      </c>
      <c r="LZ19">
        <v>55034</v>
      </c>
      <c r="MA19">
        <v>55373</v>
      </c>
      <c r="MB19">
        <v>55637</v>
      </c>
      <c r="MC19">
        <v>55637</v>
      </c>
      <c r="MD19">
        <v>56268</v>
      </c>
      <c r="ME19">
        <v>57134</v>
      </c>
      <c r="MF19">
        <v>57783</v>
      </c>
      <c r="MG19">
        <v>57783</v>
      </c>
      <c r="MH19">
        <v>58747</v>
      </c>
      <c r="MI19">
        <v>58968</v>
      </c>
      <c r="MJ19">
        <v>59383</v>
      </c>
      <c r="MK19">
        <v>59894</v>
      </c>
      <c r="ML19">
        <v>59894</v>
      </c>
      <c r="MM19">
        <v>60693</v>
      </c>
      <c r="MN19">
        <v>60693</v>
      </c>
      <c r="MO19">
        <v>61148</v>
      </c>
      <c r="MP19">
        <v>61455</v>
      </c>
      <c r="MQ19">
        <v>61710</v>
      </c>
      <c r="MR19">
        <v>62580</v>
      </c>
      <c r="MS19">
        <v>62580</v>
      </c>
      <c r="MT19">
        <v>62580</v>
      </c>
      <c r="MU19">
        <v>65265</v>
      </c>
      <c r="MV19">
        <v>65570</v>
      </c>
      <c r="MW19">
        <v>65834</v>
      </c>
      <c r="MX19">
        <v>66286</v>
      </c>
      <c r="MY19">
        <v>66998</v>
      </c>
      <c r="MZ19">
        <v>67932</v>
      </c>
      <c r="NA19">
        <v>68799</v>
      </c>
      <c r="NB19">
        <v>68799</v>
      </c>
      <c r="NC19">
        <v>70059</v>
      </c>
      <c r="ND19">
        <v>70545</v>
      </c>
      <c r="NE19">
        <v>71106</v>
      </c>
      <c r="NF19">
        <v>71646</v>
      </c>
      <c r="NG19">
        <v>72253</v>
      </c>
      <c r="NH19">
        <v>72253</v>
      </c>
      <c r="NI19">
        <v>73015</v>
      </c>
      <c r="NJ19">
        <v>73015</v>
      </c>
      <c r="NK19">
        <v>73667</v>
      </c>
      <c r="NL19">
        <v>74077</v>
      </c>
      <c r="NM19">
        <v>74500</v>
      </c>
      <c r="NN19">
        <v>74951</v>
      </c>
      <c r="NO19">
        <v>75433</v>
      </c>
      <c r="NP19">
        <v>75433</v>
      </c>
      <c r="NQ19">
        <v>75903</v>
      </c>
      <c r="NR19">
        <v>76146</v>
      </c>
      <c r="NS19">
        <v>76559</v>
      </c>
      <c r="NT19">
        <v>77067</v>
      </c>
      <c r="NU19">
        <v>77691</v>
      </c>
      <c r="NV19">
        <v>78010</v>
      </c>
      <c r="NW19">
        <v>78010</v>
      </c>
      <c r="NX19">
        <v>78389</v>
      </c>
      <c r="NY19">
        <v>78678</v>
      </c>
      <c r="NZ19">
        <v>79061</v>
      </c>
      <c r="OA19">
        <v>79340</v>
      </c>
      <c r="OB19">
        <v>79631</v>
      </c>
      <c r="OC19">
        <v>79699</v>
      </c>
      <c r="OD19">
        <v>79699</v>
      </c>
      <c r="OE19">
        <v>80415</v>
      </c>
      <c r="OF19">
        <v>80594</v>
      </c>
      <c r="OG19">
        <v>80796</v>
      </c>
      <c r="OH19">
        <v>81082</v>
      </c>
      <c r="OI19">
        <v>81330</v>
      </c>
      <c r="OJ19">
        <v>81541</v>
      </c>
      <c r="OK19">
        <v>81541</v>
      </c>
      <c r="OL19">
        <v>81541</v>
      </c>
      <c r="OM19">
        <v>82022</v>
      </c>
      <c r="ON19">
        <v>82201</v>
      </c>
      <c r="OO19">
        <v>82402</v>
      </c>
      <c r="OP19">
        <v>82615</v>
      </c>
      <c r="OQ19">
        <v>82835</v>
      </c>
      <c r="OR19">
        <v>82835</v>
      </c>
    </row>
    <row r="20" spans="1:408">
      <c r="A20">
        <v>84053035</v>
      </c>
      <c r="B20" t="s">
        <v>50</v>
      </c>
      <c r="C20" t="s">
        <v>51</v>
      </c>
      <c r="D20">
        <v>840</v>
      </c>
      <c r="E20">
        <v>53035</v>
      </c>
      <c r="F20" t="s">
        <v>89</v>
      </c>
      <c r="G20" t="s">
        <v>57</v>
      </c>
      <c r="H20" t="s">
        <v>50</v>
      </c>
      <c r="I20">
        <v>47.634790260000003</v>
      </c>
      <c r="J20">
        <v>-122.6436061</v>
      </c>
      <c r="K20" t="s">
        <v>90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1</v>
      </c>
      <c r="BI20">
        <v>2</v>
      </c>
      <c r="BJ20">
        <v>2</v>
      </c>
      <c r="BK20">
        <v>3</v>
      </c>
      <c r="BL20">
        <v>3</v>
      </c>
      <c r="BM20">
        <v>3</v>
      </c>
      <c r="BN20">
        <v>7</v>
      </c>
      <c r="BO20">
        <v>7</v>
      </c>
      <c r="BP20">
        <v>9</v>
      </c>
      <c r="BQ20">
        <v>12</v>
      </c>
      <c r="BR20">
        <v>12</v>
      </c>
      <c r="BS20">
        <v>15</v>
      </c>
      <c r="BT20">
        <v>18</v>
      </c>
      <c r="BU20">
        <v>18</v>
      </c>
      <c r="BV20">
        <v>18</v>
      </c>
      <c r="BW20">
        <v>20</v>
      </c>
      <c r="BX20">
        <v>33</v>
      </c>
      <c r="BY20">
        <v>33</v>
      </c>
      <c r="BZ20">
        <v>42</v>
      </c>
      <c r="CA20">
        <v>50</v>
      </c>
      <c r="CB20">
        <v>56</v>
      </c>
      <c r="CC20">
        <v>74</v>
      </c>
      <c r="CD20">
        <v>74</v>
      </c>
      <c r="CE20">
        <v>83</v>
      </c>
      <c r="CF20">
        <v>95</v>
      </c>
      <c r="CG20">
        <v>99</v>
      </c>
      <c r="CH20">
        <v>104</v>
      </c>
      <c r="CI20">
        <v>104</v>
      </c>
      <c r="CJ20">
        <v>119</v>
      </c>
      <c r="CK20">
        <v>119</v>
      </c>
      <c r="CL20">
        <v>120</v>
      </c>
      <c r="CM20">
        <v>126</v>
      </c>
      <c r="CN20">
        <v>128</v>
      </c>
      <c r="CO20">
        <v>132</v>
      </c>
      <c r="CP20">
        <v>132</v>
      </c>
      <c r="CQ20">
        <v>132</v>
      </c>
      <c r="CR20">
        <v>132</v>
      </c>
      <c r="CS20">
        <v>132</v>
      </c>
      <c r="CT20">
        <v>135</v>
      </c>
      <c r="CU20">
        <v>135</v>
      </c>
      <c r="CV20">
        <v>138</v>
      </c>
      <c r="CW20">
        <v>138</v>
      </c>
      <c r="CX20">
        <v>138</v>
      </c>
      <c r="CY20">
        <v>141</v>
      </c>
      <c r="CZ20">
        <v>144</v>
      </c>
      <c r="DA20">
        <v>143</v>
      </c>
      <c r="DB20">
        <v>144</v>
      </c>
      <c r="DC20">
        <v>144</v>
      </c>
      <c r="DD20">
        <v>147</v>
      </c>
      <c r="DE20">
        <v>148</v>
      </c>
      <c r="DF20">
        <v>148</v>
      </c>
      <c r="DG20">
        <v>149</v>
      </c>
      <c r="DH20">
        <v>150</v>
      </c>
      <c r="DI20">
        <v>150</v>
      </c>
      <c r="DJ20">
        <v>150</v>
      </c>
      <c r="DK20">
        <v>150</v>
      </c>
      <c r="DL20">
        <v>150</v>
      </c>
      <c r="DM20">
        <v>151</v>
      </c>
      <c r="DN20">
        <v>154</v>
      </c>
      <c r="DO20">
        <v>154</v>
      </c>
      <c r="DP20">
        <v>155</v>
      </c>
      <c r="DQ20">
        <v>155</v>
      </c>
      <c r="DR20">
        <v>156</v>
      </c>
      <c r="DS20">
        <v>156</v>
      </c>
      <c r="DT20">
        <v>156</v>
      </c>
      <c r="DU20">
        <v>157</v>
      </c>
      <c r="DV20">
        <v>157</v>
      </c>
      <c r="DW20">
        <v>159</v>
      </c>
      <c r="DX20">
        <v>160</v>
      </c>
      <c r="DY20">
        <v>160</v>
      </c>
      <c r="DZ20">
        <v>161</v>
      </c>
      <c r="EA20">
        <v>161</v>
      </c>
      <c r="EB20">
        <v>161</v>
      </c>
      <c r="EC20">
        <v>160</v>
      </c>
      <c r="ED20">
        <v>160</v>
      </c>
      <c r="EE20">
        <v>161</v>
      </c>
      <c r="EF20">
        <v>161</v>
      </c>
      <c r="EG20">
        <v>161</v>
      </c>
      <c r="EH20">
        <v>161</v>
      </c>
      <c r="EI20">
        <v>161</v>
      </c>
      <c r="EJ20">
        <v>161</v>
      </c>
      <c r="EK20">
        <v>161</v>
      </c>
      <c r="EL20">
        <v>161</v>
      </c>
      <c r="EM20">
        <v>161</v>
      </c>
      <c r="EN20">
        <v>162</v>
      </c>
      <c r="EO20">
        <v>163</v>
      </c>
      <c r="EP20">
        <v>163</v>
      </c>
      <c r="EQ20">
        <v>164</v>
      </c>
      <c r="ER20">
        <v>164</v>
      </c>
      <c r="ES20">
        <v>164</v>
      </c>
      <c r="ET20">
        <v>170</v>
      </c>
      <c r="EU20">
        <v>171</v>
      </c>
      <c r="EV20">
        <v>172</v>
      </c>
      <c r="EW20">
        <v>172</v>
      </c>
      <c r="EX20">
        <v>174</v>
      </c>
      <c r="EY20">
        <v>174</v>
      </c>
      <c r="EZ20">
        <v>177</v>
      </c>
      <c r="FA20">
        <v>177</v>
      </c>
      <c r="FB20">
        <v>179</v>
      </c>
      <c r="FC20">
        <v>182</v>
      </c>
      <c r="FD20">
        <v>185</v>
      </c>
      <c r="FE20">
        <v>189</v>
      </c>
      <c r="FF20">
        <v>190</v>
      </c>
      <c r="FG20">
        <v>191</v>
      </c>
      <c r="FH20">
        <v>195</v>
      </c>
      <c r="FI20">
        <v>198</v>
      </c>
      <c r="FJ20">
        <v>201</v>
      </c>
      <c r="FK20">
        <v>206</v>
      </c>
      <c r="FL20">
        <v>213</v>
      </c>
      <c r="FM20">
        <v>214</v>
      </c>
      <c r="FN20">
        <v>216</v>
      </c>
      <c r="FO20">
        <v>221</v>
      </c>
      <c r="FP20">
        <v>226</v>
      </c>
      <c r="FQ20">
        <v>231</v>
      </c>
      <c r="FR20">
        <v>241</v>
      </c>
      <c r="FS20">
        <v>242</v>
      </c>
      <c r="FT20">
        <v>246</v>
      </c>
      <c r="FU20">
        <v>248</v>
      </c>
      <c r="FV20">
        <v>251</v>
      </c>
      <c r="FW20">
        <v>263</v>
      </c>
      <c r="FX20">
        <v>273</v>
      </c>
      <c r="FY20">
        <v>280</v>
      </c>
      <c r="FZ20">
        <v>285</v>
      </c>
      <c r="GA20">
        <v>295</v>
      </c>
      <c r="GB20">
        <v>309</v>
      </c>
      <c r="GC20">
        <v>316</v>
      </c>
      <c r="GD20">
        <v>322</v>
      </c>
      <c r="GE20">
        <v>343</v>
      </c>
      <c r="GF20">
        <v>357</v>
      </c>
      <c r="GG20">
        <v>366</v>
      </c>
      <c r="GH20">
        <v>397</v>
      </c>
      <c r="GI20">
        <v>406</v>
      </c>
      <c r="GJ20">
        <v>413</v>
      </c>
      <c r="GK20">
        <v>428</v>
      </c>
      <c r="GL20">
        <v>445</v>
      </c>
      <c r="GM20">
        <v>478</v>
      </c>
      <c r="GN20">
        <v>501</v>
      </c>
      <c r="GO20">
        <v>530</v>
      </c>
      <c r="GP20">
        <v>546</v>
      </c>
      <c r="GQ20">
        <v>558</v>
      </c>
      <c r="GR20">
        <v>568</v>
      </c>
      <c r="GS20">
        <v>593</v>
      </c>
      <c r="GT20">
        <v>609</v>
      </c>
      <c r="GU20">
        <v>630</v>
      </c>
      <c r="GV20">
        <v>639</v>
      </c>
      <c r="GW20">
        <v>650</v>
      </c>
      <c r="GX20">
        <v>668</v>
      </c>
      <c r="GY20">
        <v>686</v>
      </c>
      <c r="GZ20">
        <v>697</v>
      </c>
      <c r="HA20">
        <v>710</v>
      </c>
      <c r="HB20">
        <v>720</v>
      </c>
      <c r="HC20">
        <v>729</v>
      </c>
      <c r="HD20">
        <v>737</v>
      </c>
      <c r="HE20">
        <v>752</v>
      </c>
      <c r="HF20">
        <v>759</v>
      </c>
      <c r="HG20">
        <v>769</v>
      </c>
      <c r="HH20">
        <v>787</v>
      </c>
      <c r="HI20">
        <v>794</v>
      </c>
      <c r="HJ20">
        <v>801</v>
      </c>
      <c r="HK20">
        <v>808</v>
      </c>
      <c r="HL20">
        <v>823</v>
      </c>
      <c r="HM20">
        <v>849</v>
      </c>
      <c r="HN20">
        <v>866</v>
      </c>
      <c r="HO20">
        <v>889</v>
      </c>
      <c r="HP20">
        <v>912</v>
      </c>
      <c r="HQ20">
        <v>924</v>
      </c>
      <c r="HR20">
        <v>929</v>
      </c>
      <c r="HS20">
        <v>932</v>
      </c>
      <c r="HT20">
        <v>940</v>
      </c>
      <c r="HU20">
        <v>957</v>
      </c>
      <c r="HV20">
        <v>965</v>
      </c>
      <c r="HW20">
        <v>973</v>
      </c>
      <c r="HX20">
        <v>984</v>
      </c>
      <c r="HY20">
        <v>991</v>
      </c>
      <c r="HZ20">
        <v>998</v>
      </c>
      <c r="IA20">
        <v>1011</v>
      </c>
      <c r="IB20">
        <v>1018</v>
      </c>
      <c r="IC20">
        <v>1026</v>
      </c>
      <c r="ID20">
        <v>1035</v>
      </c>
      <c r="IE20">
        <v>1041</v>
      </c>
      <c r="IF20">
        <v>1045</v>
      </c>
      <c r="IG20">
        <v>1057</v>
      </c>
      <c r="IH20">
        <v>1059</v>
      </c>
      <c r="II20">
        <v>1068</v>
      </c>
      <c r="IJ20">
        <v>1079</v>
      </c>
      <c r="IK20">
        <v>1096</v>
      </c>
      <c r="IL20">
        <v>1099</v>
      </c>
      <c r="IM20">
        <v>1100</v>
      </c>
      <c r="IN20">
        <v>1107</v>
      </c>
      <c r="IO20">
        <v>1112</v>
      </c>
      <c r="IP20">
        <v>1125</v>
      </c>
      <c r="IQ20">
        <v>1132</v>
      </c>
      <c r="IR20">
        <v>1133</v>
      </c>
      <c r="IS20">
        <v>1137</v>
      </c>
      <c r="IT20">
        <v>1137</v>
      </c>
      <c r="IU20">
        <v>1143</v>
      </c>
      <c r="IV20">
        <v>1148</v>
      </c>
      <c r="IW20">
        <v>1155</v>
      </c>
      <c r="IX20">
        <v>1173</v>
      </c>
      <c r="IY20">
        <v>1191</v>
      </c>
      <c r="IZ20">
        <v>1199</v>
      </c>
      <c r="JA20">
        <v>1213</v>
      </c>
      <c r="JB20">
        <v>1216</v>
      </c>
      <c r="JC20">
        <v>1220</v>
      </c>
      <c r="JD20">
        <v>1228</v>
      </c>
      <c r="JE20">
        <v>1247</v>
      </c>
      <c r="JF20">
        <v>1256</v>
      </c>
      <c r="JG20">
        <v>1270</v>
      </c>
      <c r="JH20">
        <v>1280</v>
      </c>
      <c r="JI20">
        <v>1292</v>
      </c>
      <c r="JJ20">
        <v>1318</v>
      </c>
      <c r="JK20">
        <v>1329</v>
      </c>
      <c r="JL20">
        <v>1338</v>
      </c>
      <c r="JM20">
        <v>1346</v>
      </c>
      <c r="JN20">
        <v>1351</v>
      </c>
      <c r="JO20">
        <v>1356</v>
      </c>
      <c r="JP20">
        <v>1362</v>
      </c>
      <c r="JQ20">
        <v>1373</v>
      </c>
      <c r="JR20">
        <v>1381</v>
      </c>
      <c r="JS20">
        <v>1391</v>
      </c>
      <c r="JT20">
        <v>1404</v>
      </c>
      <c r="JU20">
        <v>1409</v>
      </c>
      <c r="JV20">
        <v>1413</v>
      </c>
      <c r="JW20">
        <v>1422</v>
      </c>
      <c r="JX20">
        <v>1438</v>
      </c>
      <c r="JY20">
        <v>1444</v>
      </c>
      <c r="JZ20">
        <v>1454</v>
      </c>
      <c r="KA20">
        <v>1464</v>
      </c>
      <c r="KB20">
        <v>1471</v>
      </c>
      <c r="KC20">
        <v>1478</v>
      </c>
      <c r="KD20">
        <v>1496</v>
      </c>
      <c r="KE20">
        <v>1511</v>
      </c>
      <c r="KF20">
        <v>1531</v>
      </c>
      <c r="KG20">
        <v>1552</v>
      </c>
      <c r="KH20">
        <v>1555</v>
      </c>
      <c r="KI20">
        <v>1576</v>
      </c>
      <c r="KJ20">
        <v>1599</v>
      </c>
      <c r="KK20">
        <v>1614</v>
      </c>
      <c r="KL20">
        <v>1637</v>
      </c>
      <c r="KM20">
        <v>1649</v>
      </c>
      <c r="KN20">
        <v>1675</v>
      </c>
      <c r="KO20">
        <v>1698</v>
      </c>
      <c r="KP20">
        <v>1731</v>
      </c>
      <c r="KQ20">
        <v>1749</v>
      </c>
      <c r="KR20">
        <v>1768</v>
      </c>
      <c r="KS20">
        <v>1803</v>
      </c>
      <c r="KT20">
        <v>1848</v>
      </c>
      <c r="KU20">
        <v>1884</v>
      </c>
      <c r="KV20">
        <v>1926</v>
      </c>
      <c r="KW20">
        <v>1955</v>
      </c>
      <c r="KX20">
        <v>1978</v>
      </c>
      <c r="KY20">
        <v>2022</v>
      </c>
      <c r="KZ20">
        <v>2035</v>
      </c>
      <c r="LA20">
        <v>2062</v>
      </c>
      <c r="LB20">
        <v>2085</v>
      </c>
      <c r="LC20">
        <v>2109</v>
      </c>
      <c r="LD20">
        <v>2157</v>
      </c>
      <c r="LE20">
        <v>2190</v>
      </c>
      <c r="LF20">
        <v>2245</v>
      </c>
      <c r="LG20">
        <v>2296</v>
      </c>
      <c r="LH20">
        <v>2356</v>
      </c>
      <c r="LI20">
        <v>2380</v>
      </c>
      <c r="LJ20">
        <v>2404</v>
      </c>
      <c r="LK20">
        <v>2433</v>
      </c>
      <c r="LL20">
        <v>2482</v>
      </c>
      <c r="LM20">
        <v>2528</v>
      </c>
      <c r="LN20">
        <v>2573</v>
      </c>
      <c r="LO20">
        <v>2616</v>
      </c>
      <c r="LP20">
        <v>2676</v>
      </c>
      <c r="LQ20">
        <v>2705</v>
      </c>
      <c r="LR20">
        <v>2750</v>
      </c>
      <c r="LS20">
        <v>2841</v>
      </c>
      <c r="LT20">
        <v>2919</v>
      </c>
      <c r="LU20">
        <v>2957</v>
      </c>
      <c r="LV20">
        <v>3000</v>
      </c>
      <c r="LW20">
        <v>3037</v>
      </c>
      <c r="LX20">
        <v>3098</v>
      </c>
      <c r="LY20">
        <v>3130</v>
      </c>
      <c r="LZ20">
        <v>3142</v>
      </c>
      <c r="MA20">
        <v>3204</v>
      </c>
      <c r="MB20">
        <v>3228</v>
      </c>
      <c r="MC20">
        <v>3228</v>
      </c>
      <c r="MD20">
        <v>3296</v>
      </c>
      <c r="ME20">
        <v>3362</v>
      </c>
      <c r="MF20">
        <v>3402</v>
      </c>
      <c r="MG20">
        <v>3402</v>
      </c>
      <c r="MH20">
        <v>3459</v>
      </c>
      <c r="MI20">
        <v>3493</v>
      </c>
      <c r="MJ20">
        <v>3560</v>
      </c>
      <c r="MK20">
        <v>3622</v>
      </c>
      <c r="ML20">
        <v>3622</v>
      </c>
      <c r="MM20">
        <v>3729</v>
      </c>
      <c r="MN20">
        <v>3729</v>
      </c>
      <c r="MO20">
        <v>3757</v>
      </c>
      <c r="MP20">
        <v>3787</v>
      </c>
      <c r="MQ20">
        <v>3806</v>
      </c>
      <c r="MR20">
        <v>3887</v>
      </c>
      <c r="MS20">
        <v>3887</v>
      </c>
      <c r="MT20">
        <v>3887</v>
      </c>
      <c r="MU20">
        <v>4004</v>
      </c>
      <c r="MV20">
        <v>4034</v>
      </c>
      <c r="MW20">
        <v>4076</v>
      </c>
      <c r="MX20">
        <v>4136</v>
      </c>
      <c r="MY20">
        <v>4203</v>
      </c>
      <c r="MZ20">
        <v>4271</v>
      </c>
      <c r="NA20">
        <v>4355</v>
      </c>
      <c r="NB20">
        <v>4355</v>
      </c>
      <c r="NC20">
        <v>4450</v>
      </c>
      <c r="ND20">
        <v>4490</v>
      </c>
      <c r="NE20">
        <v>4516</v>
      </c>
      <c r="NF20">
        <v>4595</v>
      </c>
      <c r="NG20">
        <v>4641</v>
      </c>
      <c r="NH20">
        <v>4641</v>
      </c>
      <c r="NI20">
        <v>4701</v>
      </c>
      <c r="NJ20">
        <v>4701</v>
      </c>
      <c r="NK20">
        <v>4748</v>
      </c>
      <c r="NL20">
        <v>4801</v>
      </c>
      <c r="NM20">
        <v>4846</v>
      </c>
      <c r="NN20">
        <v>4893</v>
      </c>
      <c r="NO20">
        <v>4924</v>
      </c>
      <c r="NP20">
        <v>4924</v>
      </c>
      <c r="NQ20">
        <v>4971</v>
      </c>
      <c r="NR20">
        <v>4994</v>
      </c>
      <c r="NS20">
        <v>5018</v>
      </c>
      <c r="NT20">
        <v>5077</v>
      </c>
      <c r="NU20">
        <v>5108</v>
      </c>
      <c r="NV20">
        <v>5144</v>
      </c>
      <c r="NW20">
        <v>5144</v>
      </c>
      <c r="NX20">
        <v>5168</v>
      </c>
      <c r="NY20">
        <v>5208</v>
      </c>
      <c r="NZ20">
        <v>5233</v>
      </c>
      <c r="OA20">
        <v>5273</v>
      </c>
      <c r="OB20">
        <v>5310</v>
      </c>
      <c r="OC20">
        <v>5320</v>
      </c>
      <c r="OD20">
        <v>5320</v>
      </c>
      <c r="OE20">
        <v>5437</v>
      </c>
      <c r="OF20">
        <v>5470</v>
      </c>
      <c r="OG20">
        <v>5483</v>
      </c>
      <c r="OH20">
        <v>5513</v>
      </c>
      <c r="OI20">
        <v>5529</v>
      </c>
      <c r="OJ20">
        <v>5555</v>
      </c>
      <c r="OK20">
        <v>5555</v>
      </c>
      <c r="OL20">
        <v>5555</v>
      </c>
      <c r="OM20">
        <v>5577</v>
      </c>
      <c r="ON20">
        <v>5596</v>
      </c>
      <c r="OO20">
        <v>5606</v>
      </c>
      <c r="OP20">
        <v>5632</v>
      </c>
      <c r="OQ20">
        <v>5647</v>
      </c>
      <c r="OR20">
        <v>5647</v>
      </c>
    </row>
    <row r="21" spans="1:408">
      <c r="A21">
        <v>84053037</v>
      </c>
      <c r="B21" t="s">
        <v>50</v>
      </c>
      <c r="C21" t="s">
        <v>51</v>
      </c>
      <c r="D21">
        <v>840</v>
      </c>
      <c r="E21">
        <v>53037</v>
      </c>
      <c r="F21" t="s">
        <v>91</v>
      </c>
      <c r="G21" t="s">
        <v>57</v>
      </c>
      <c r="H21" t="s">
        <v>50</v>
      </c>
      <c r="I21">
        <v>47.125212140000002</v>
      </c>
      <c r="J21">
        <v>-120.679439</v>
      </c>
      <c r="K21" t="s">
        <v>92</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1</v>
      </c>
      <c r="BG21">
        <v>1</v>
      </c>
      <c r="BH21">
        <v>1</v>
      </c>
      <c r="BI21">
        <v>1</v>
      </c>
      <c r="BJ21">
        <v>2</v>
      </c>
      <c r="BK21">
        <v>3</v>
      </c>
      <c r="BL21">
        <v>3</v>
      </c>
      <c r="BM21">
        <v>3</v>
      </c>
      <c r="BN21">
        <v>3</v>
      </c>
      <c r="BO21">
        <v>3</v>
      </c>
      <c r="BP21">
        <v>4</v>
      </c>
      <c r="BQ21">
        <v>4</v>
      </c>
      <c r="BR21">
        <v>4</v>
      </c>
      <c r="BS21">
        <v>4</v>
      </c>
      <c r="BT21">
        <v>4</v>
      </c>
      <c r="BU21">
        <v>4</v>
      </c>
      <c r="BV21">
        <v>5</v>
      </c>
      <c r="BW21">
        <v>18</v>
      </c>
      <c r="BX21">
        <v>8</v>
      </c>
      <c r="BY21">
        <v>8</v>
      </c>
      <c r="BZ21">
        <v>8</v>
      </c>
      <c r="CA21">
        <v>8</v>
      </c>
      <c r="CB21">
        <v>9</v>
      </c>
      <c r="CC21">
        <v>9</v>
      </c>
      <c r="CD21">
        <v>9</v>
      </c>
      <c r="CE21">
        <v>10</v>
      </c>
      <c r="CF21">
        <v>10</v>
      </c>
      <c r="CG21">
        <v>10</v>
      </c>
      <c r="CH21">
        <v>10</v>
      </c>
      <c r="CI21">
        <v>12</v>
      </c>
      <c r="CJ21">
        <v>13</v>
      </c>
      <c r="CK21">
        <v>13</v>
      </c>
      <c r="CL21">
        <v>15</v>
      </c>
      <c r="CM21">
        <v>15</v>
      </c>
      <c r="CN21">
        <v>15</v>
      </c>
      <c r="CO21">
        <v>13</v>
      </c>
      <c r="CP21">
        <v>14</v>
      </c>
      <c r="CQ21">
        <v>14</v>
      </c>
      <c r="CR21">
        <v>14</v>
      </c>
      <c r="CS21">
        <v>14</v>
      </c>
      <c r="CT21">
        <v>14</v>
      </c>
      <c r="CU21">
        <v>14</v>
      </c>
      <c r="CV21">
        <v>14</v>
      </c>
      <c r="CW21">
        <v>14</v>
      </c>
      <c r="CX21">
        <v>14</v>
      </c>
      <c r="CY21">
        <v>14</v>
      </c>
      <c r="CZ21">
        <v>14</v>
      </c>
      <c r="DA21">
        <v>14</v>
      </c>
      <c r="DB21">
        <v>14</v>
      </c>
      <c r="DC21">
        <v>14</v>
      </c>
      <c r="DD21">
        <v>14</v>
      </c>
      <c r="DE21">
        <v>15</v>
      </c>
      <c r="DF21">
        <v>14</v>
      </c>
      <c r="DG21">
        <v>14</v>
      </c>
      <c r="DH21">
        <v>15</v>
      </c>
      <c r="DI21">
        <v>15</v>
      </c>
      <c r="DJ21">
        <v>15</v>
      </c>
      <c r="DK21">
        <v>14</v>
      </c>
      <c r="DL21">
        <v>14</v>
      </c>
      <c r="DM21">
        <v>15</v>
      </c>
      <c r="DN21">
        <v>15</v>
      </c>
      <c r="DO21">
        <v>15</v>
      </c>
      <c r="DP21">
        <v>17</v>
      </c>
      <c r="DQ21">
        <v>18</v>
      </c>
      <c r="DR21">
        <v>40</v>
      </c>
      <c r="DS21">
        <v>40</v>
      </c>
      <c r="DT21">
        <v>40</v>
      </c>
      <c r="DU21">
        <v>39</v>
      </c>
      <c r="DV21">
        <v>47</v>
      </c>
      <c r="DW21">
        <v>51</v>
      </c>
      <c r="DX21">
        <v>52</v>
      </c>
      <c r="DY21">
        <v>57</v>
      </c>
      <c r="DZ21">
        <v>61</v>
      </c>
      <c r="EA21">
        <v>66</v>
      </c>
      <c r="EB21">
        <v>66</v>
      </c>
      <c r="EC21">
        <v>66</v>
      </c>
      <c r="ED21">
        <v>66</v>
      </c>
      <c r="EE21">
        <v>72</v>
      </c>
      <c r="EF21">
        <v>75</v>
      </c>
      <c r="EG21">
        <v>75</v>
      </c>
      <c r="EH21">
        <v>80</v>
      </c>
      <c r="EI21">
        <v>80</v>
      </c>
      <c r="EJ21">
        <v>83</v>
      </c>
      <c r="EK21">
        <v>87</v>
      </c>
      <c r="EL21">
        <v>88</v>
      </c>
      <c r="EM21">
        <v>89</v>
      </c>
      <c r="EN21">
        <v>89</v>
      </c>
      <c r="EO21">
        <v>89</v>
      </c>
      <c r="EP21">
        <v>89</v>
      </c>
      <c r="EQ21">
        <v>89</v>
      </c>
      <c r="ER21">
        <v>90</v>
      </c>
      <c r="ES21">
        <v>91</v>
      </c>
      <c r="ET21">
        <v>91</v>
      </c>
      <c r="EU21">
        <v>92</v>
      </c>
      <c r="EV21">
        <v>93</v>
      </c>
      <c r="EW21">
        <v>93</v>
      </c>
      <c r="EX21">
        <v>93</v>
      </c>
      <c r="EY21">
        <v>93</v>
      </c>
      <c r="EZ21">
        <v>93</v>
      </c>
      <c r="FA21">
        <v>93</v>
      </c>
      <c r="FB21">
        <v>93</v>
      </c>
      <c r="FC21">
        <v>93</v>
      </c>
      <c r="FD21">
        <v>94</v>
      </c>
      <c r="FE21">
        <v>95</v>
      </c>
      <c r="FF21">
        <v>97</v>
      </c>
      <c r="FG21">
        <v>100</v>
      </c>
      <c r="FH21">
        <v>100</v>
      </c>
      <c r="FI21">
        <v>109</v>
      </c>
      <c r="FJ21">
        <v>112</v>
      </c>
      <c r="FK21">
        <v>113</v>
      </c>
      <c r="FL21">
        <v>117</v>
      </c>
      <c r="FM21">
        <v>121</v>
      </c>
      <c r="FN21">
        <v>127</v>
      </c>
      <c r="FO21">
        <v>128</v>
      </c>
      <c r="FP21">
        <v>130</v>
      </c>
      <c r="FQ21">
        <v>139</v>
      </c>
      <c r="FR21">
        <v>141</v>
      </c>
      <c r="FS21">
        <v>141</v>
      </c>
      <c r="FT21">
        <v>149</v>
      </c>
      <c r="FU21">
        <v>160</v>
      </c>
      <c r="FV21">
        <v>162</v>
      </c>
      <c r="FW21">
        <v>165</v>
      </c>
      <c r="FX21">
        <v>168</v>
      </c>
      <c r="FY21">
        <v>169</v>
      </c>
      <c r="FZ21">
        <v>176</v>
      </c>
      <c r="GA21">
        <v>183</v>
      </c>
      <c r="GB21">
        <v>191</v>
      </c>
      <c r="GC21">
        <v>196</v>
      </c>
      <c r="GD21">
        <v>204</v>
      </c>
      <c r="GE21">
        <v>258</v>
      </c>
      <c r="GF21">
        <v>275</v>
      </c>
      <c r="GG21">
        <v>276</v>
      </c>
      <c r="GH21">
        <v>282</v>
      </c>
      <c r="GI21">
        <v>301</v>
      </c>
      <c r="GJ21">
        <v>305</v>
      </c>
      <c r="GK21">
        <v>307</v>
      </c>
      <c r="GL21">
        <v>308</v>
      </c>
      <c r="GM21">
        <v>310</v>
      </c>
      <c r="GN21">
        <v>315</v>
      </c>
      <c r="GO21">
        <v>316</v>
      </c>
      <c r="GP21">
        <v>320</v>
      </c>
      <c r="GQ21">
        <v>323</v>
      </c>
      <c r="GR21">
        <v>329</v>
      </c>
      <c r="GS21">
        <v>329</v>
      </c>
      <c r="GT21">
        <v>340</v>
      </c>
      <c r="GU21">
        <v>349</v>
      </c>
      <c r="GV21">
        <v>350</v>
      </c>
      <c r="GW21">
        <v>350</v>
      </c>
      <c r="GX21">
        <v>355</v>
      </c>
      <c r="GY21">
        <v>356</v>
      </c>
      <c r="GZ21">
        <v>356</v>
      </c>
      <c r="HA21">
        <v>365</v>
      </c>
      <c r="HB21">
        <v>379</v>
      </c>
      <c r="HC21">
        <v>380</v>
      </c>
      <c r="HD21">
        <v>380</v>
      </c>
      <c r="HE21">
        <v>399</v>
      </c>
      <c r="HF21">
        <v>417</v>
      </c>
      <c r="HG21">
        <v>417</v>
      </c>
      <c r="HH21">
        <v>431</v>
      </c>
      <c r="HI21">
        <v>451</v>
      </c>
      <c r="HJ21">
        <v>451</v>
      </c>
      <c r="HK21">
        <v>451</v>
      </c>
      <c r="HL21">
        <v>452</v>
      </c>
      <c r="HM21">
        <v>452</v>
      </c>
      <c r="HN21">
        <v>453</v>
      </c>
      <c r="HO21">
        <v>453</v>
      </c>
      <c r="HP21">
        <v>454</v>
      </c>
      <c r="HQ21">
        <v>454</v>
      </c>
      <c r="HR21">
        <v>454</v>
      </c>
      <c r="HS21">
        <v>454</v>
      </c>
      <c r="HT21">
        <v>454</v>
      </c>
      <c r="HU21">
        <v>454</v>
      </c>
      <c r="HV21">
        <v>455</v>
      </c>
      <c r="HW21">
        <v>455</v>
      </c>
      <c r="HX21">
        <v>455</v>
      </c>
      <c r="HY21">
        <v>455</v>
      </c>
      <c r="HZ21">
        <v>455</v>
      </c>
      <c r="IA21">
        <v>456</v>
      </c>
      <c r="IB21">
        <v>456</v>
      </c>
      <c r="IC21">
        <v>456</v>
      </c>
      <c r="ID21">
        <v>458</v>
      </c>
      <c r="IE21">
        <v>458</v>
      </c>
      <c r="IF21">
        <v>458</v>
      </c>
      <c r="IG21">
        <v>458</v>
      </c>
      <c r="IH21">
        <v>460</v>
      </c>
      <c r="II21">
        <v>460</v>
      </c>
      <c r="IJ21">
        <v>482</v>
      </c>
      <c r="IK21">
        <v>490</v>
      </c>
      <c r="IL21">
        <v>491</v>
      </c>
      <c r="IM21">
        <v>491</v>
      </c>
      <c r="IN21">
        <v>494</v>
      </c>
      <c r="IO21">
        <v>494</v>
      </c>
      <c r="IP21">
        <v>495</v>
      </c>
      <c r="IQ21">
        <v>495</v>
      </c>
      <c r="IR21">
        <v>498</v>
      </c>
      <c r="IS21">
        <v>498</v>
      </c>
      <c r="IT21">
        <v>498</v>
      </c>
      <c r="IU21">
        <v>498</v>
      </c>
      <c r="IV21">
        <v>513</v>
      </c>
      <c r="IW21">
        <v>519</v>
      </c>
      <c r="IX21">
        <v>532</v>
      </c>
      <c r="IY21">
        <v>537</v>
      </c>
      <c r="IZ21">
        <v>538</v>
      </c>
      <c r="JA21">
        <v>540</v>
      </c>
      <c r="JB21">
        <v>546</v>
      </c>
      <c r="JC21">
        <v>548</v>
      </c>
      <c r="JD21">
        <v>549</v>
      </c>
      <c r="JE21">
        <v>557</v>
      </c>
      <c r="JF21">
        <v>558</v>
      </c>
      <c r="JG21">
        <v>558</v>
      </c>
      <c r="JH21">
        <v>560</v>
      </c>
      <c r="JI21">
        <v>570</v>
      </c>
      <c r="JJ21">
        <v>572</v>
      </c>
      <c r="JK21">
        <v>578</v>
      </c>
      <c r="JL21">
        <v>587</v>
      </c>
      <c r="JM21">
        <v>598</v>
      </c>
      <c r="JN21">
        <v>601</v>
      </c>
      <c r="JO21">
        <v>601</v>
      </c>
      <c r="JP21">
        <v>626</v>
      </c>
      <c r="JQ21">
        <v>643</v>
      </c>
      <c r="JR21">
        <v>648</v>
      </c>
      <c r="JS21">
        <v>664</v>
      </c>
      <c r="JT21">
        <v>679</v>
      </c>
      <c r="JU21">
        <v>681</v>
      </c>
      <c r="JV21">
        <v>684</v>
      </c>
      <c r="JW21">
        <v>689</v>
      </c>
      <c r="JX21">
        <v>706</v>
      </c>
      <c r="JY21">
        <v>706</v>
      </c>
      <c r="JZ21">
        <v>728</v>
      </c>
      <c r="KA21">
        <v>729</v>
      </c>
      <c r="KB21">
        <v>731</v>
      </c>
      <c r="KC21">
        <v>731</v>
      </c>
      <c r="KD21">
        <v>748</v>
      </c>
      <c r="KE21">
        <v>762</v>
      </c>
      <c r="KF21">
        <v>777</v>
      </c>
      <c r="KG21">
        <v>802</v>
      </c>
      <c r="KH21">
        <v>807</v>
      </c>
      <c r="KI21">
        <v>807</v>
      </c>
      <c r="KJ21">
        <v>808</v>
      </c>
      <c r="KK21">
        <v>808</v>
      </c>
      <c r="KL21">
        <v>809</v>
      </c>
      <c r="KM21">
        <v>811</v>
      </c>
      <c r="KN21">
        <v>813</v>
      </c>
      <c r="KO21">
        <v>814</v>
      </c>
      <c r="KP21">
        <v>814</v>
      </c>
      <c r="KQ21">
        <v>815</v>
      </c>
      <c r="KR21">
        <v>818</v>
      </c>
      <c r="KS21">
        <v>821</v>
      </c>
      <c r="KT21">
        <v>823</v>
      </c>
      <c r="KU21">
        <v>825</v>
      </c>
      <c r="KV21">
        <v>832</v>
      </c>
      <c r="KW21">
        <v>842</v>
      </c>
      <c r="KX21">
        <v>845</v>
      </c>
      <c r="KY21">
        <v>855</v>
      </c>
      <c r="KZ21">
        <v>855</v>
      </c>
      <c r="LA21">
        <v>855</v>
      </c>
      <c r="LB21">
        <v>897</v>
      </c>
      <c r="LC21">
        <v>920</v>
      </c>
      <c r="LD21">
        <v>935</v>
      </c>
      <c r="LE21">
        <v>947</v>
      </c>
      <c r="LF21">
        <v>949</v>
      </c>
      <c r="LG21">
        <v>957</v>
      </c>
      <c r="LH21">
        <v>964</v>
      </c>
      <c r="LI21">
        <v>964</v>
      </c>
      <c r="LJ21">
        <v>969</v>
      </c>
      <c r="LK21">
        <v>990</v>
      </c>
      <c r="LL21">
        <v>1018</v>
      </c>
      <c r="LM21">
        <v>1055</v>
      </c>
      <c r="LN21">
        <v>1196</v>
      </c>
      <c r="LO21">
        <v>1226</v>
      </c>
      <c r="LP21">
        <v>1241</v>
      </c>
      <c r="LQ21">
        <v>1243</v>
      </c>
      <c r="LR21">
        <v>1273</v>
      </c>
      <c r="LS21">
        <v>1285</v>
      </c>
      <c r="LT21">
        <v>1310</v>
      </c>
      <c r="LU21">
        <v>1334</v>
      </c>
      <c r="LV21">
        <v>1360</v>
      </c>
      <c r="LW21">
        <v>1370</v>
      </c>
      <c r="LX21">
        <v>1391</v>
      </c>
      <c r="LY21">
        <v>1392</v>
      </c>
      <c r="LZ21">
        <v>1397</v>
      </c>
      <c r="MA21">
        <v>1402</v>
      </c>
      <c r="MB21">
        <v>1452</v>
      </c>
      <c r="MC21">
        <v>1452</v>
      </c>
      <c r="MD21">
        <v>1466</v>
      </c>
      <c r="ME21">
        <v>1473</v>
      </c>
      <c r="MF21">
        <v>1517</v>
      </c>
      <c r="MG21">
        <v>1517</v>
      </c>
      <c r="MH21">
        <v>1523</v>
      </c>
      <c r="MI21">
        <v>1525</v>
      </c>
      <c r="MJ21">
        <v>1552</v>
      </c>
      <c r="MK21">
        <v>1555</v>
      </c>
      <c r="ML21">
        <v>1555</v>
      </c>
      <c r="MM21">
        <v>1567</v>
      </c>
      <c r="MN21">
        <v>1567</v>
      </c>
      <c r="MO21">
        <v>1571</v>
      </c>
      <c r="MP21">
        <v>1660</v>
      </c>
      <c r="MQ21">
        <v>1674</v>
      </c>
      <c r="MR21">
        <v>1688</v>
      </c>
      <c r="MS21">
        <v>1688</v>
      </c>
      <c r="MT21">
        <v>1688</v>
      </c>
      <c r="MU21">
        <v>1741</v>
      </c>
      <c r="MV21">
        <v>1751</v>
      </c>
      <c r="MW21">
        <v>1791</v>
      </c>
      <c r="MX21">
        <v>1807</v>
      </c>
      <c r="MY21">
        <v>1830</v>
      </c>
      <c r="MZ21">
        <v>1847</v>
      </c>
      <c r="NA21">
        <v>1851</v>
      </c>
      <c r="NB21">
        <v>1851</v>
      </c>
      <c r="NC21">
        <v>1853</v>
      </c>
      <c r="ND21">
        <v>1903</v>
      </c>
      <c r="NE21">
        <v>1910</v>
      </c>
      <c r="NF21">
        <v>1933</v>
      </c>
      <c r="NG21">
        <v>1943</v>
      </c>
      <c r="NH21">
        <v>1943</v>
      </c>
      <c r="NI21">
        <v>1953</v>
      </c>
      <c r="NJ21">
        <v>1953</v>
      </c>
      <c r="NK21">
        <v>1976</v>
      </c>
      <c r="NL21">
        <v>1981</v>
      </c>
      <c r="NM21">
        <v>1990</v>
      </c>
      <c r="NN21">
        <v>1996</v>
      </c>
      <c r="NO21">
        <v>2002</v>
      </c>
      <c r="NP21">
        <v>2002</v>
      </c>
      <c r="NQ21">
        <v>2009</v>
      </c>
      <c r="NR21">
        <v>2032</v>
      </c>
      <c r="NS21">
        <v>2046</v>
      </c>
      <c r="NT21">
        <v>2053</v>
      </c>
      <c r="NU21">
        <v>2064</v>
      </c>
      <c r="NV21">
        <v>2069</v>
      </c>
      <c r="NW21">
        <v>2069</v>
      </c>
      <c r="NX21">
        <v>2070</v>
      </c>
      <c r="NY21">
        <v>2080</v>
      </c>
      <c r="NZ21">
        <v>2088</v>
      </c>
      <c r="OA21">
        <v>2101</v>
      </c>
      <c r="OB21">
        <v>2112</v>
      </c>
      <c r="OC21">
        <v>2114</v>
      </c>
      <c r="OD21">
        <v>2114</v>
      </c>
      <c r="OE21">
        <v>2122</v>
      </c>
      <c r="OF21">
        <v>2123</v>
      </c>
      <c r="OG21">
        <v>2124</v>
      </c>
      <c r="OH21">
        <v>2131</v>
      </c>
      <c r="OI21">
        <v>2136</v>
      </c>
      <c r="OJ21">
        <v>2139</v>
      </c>
      <c r="OK21">
        <v>2139</v>
      </c>
      <c r="OL21">
        <v>2139</v>
      </c>
      <c r="OM21">
        <v>2145</v>
      </c>
      <c r="ON21">
        <v>2147</v>
      </c>
      <c r="OO21">
        <v>2178</v>
      </c>
      <c r="OP21">
        <v>2186</v>
      </c>
      <c r="OQ21">
        <v>2188</v>
      </c>
      <c r="OR21">
        <v>2188</v>
      </c>
    </row>
    <row r="22" spans="1:408">
      <c r="A22">
        <v>84053039</v>
      </c>
      <c r="B22" t="s">
        <v>50</v>
      </c>
      <c r="C22" t="s">
        <v>51</v>
      </c>
      <c r="D22">
        <v>840</v>
      </c>
      <c r="E22">
        <v>53039</v>
      </c>
      <c r="F22" t="s">
        <v>93</v>
      </c>
      <c r="G22" t="s">
        <v>57</v>
      </c>
      <c r="H22" t="s">
        <v>50</v>
      </c>
      <c r="I22">
        <v>45.873258389999997</v>
      </c>
      <c r="J22">
        <v>-120.7913598</v>
      </c>
      <c r="K22" t="s">
        <v>94</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1</v>
      </c>
      <c r="BP22">
        <v>1</v>
      </c>
      <c r="BQ22">
        <v>2</v>
      </c>
      <c r="BR22">
        <v>2</v>
      </c>
      <c r="BS22">
        <v>4</v>
      </c>
      <c r="BT22">
        <v>4</v>
      </c>
      <c r="BU22">
        <v>4</v>
      </c>
      <c r="BV22">
        <v>4</v>
      </c>
      <c r="BW22">
        <v>6</v>
      </c>
      <c r="BX22">
        <v>7</v>
      </c>
      <c r="BY22">
        <v>7</v>
      </c>
      <c r="BZ22">
        <v>7</v>
      </c>
      <c r="CA22">
        <v>7</v>
      </c>
      <c r="CB22">
        <v>8</v>
      </c>
      <c r="CC22">
        <v>9</v>
      </c>
      <c r="CD22">
        <v>9</v>
      </c>
      <c r="CE22">
        <v>9</v>
      </c>
      <c r="CF22">
        <v>9</v>
      </c>
      <c r="CG22">
        <v>9</v>
      </c>
      <c r="CH22">
        <v>11</v>
      </c>
      <c r="CI22">
        <v>11</v>
      </c>
      <c r="CJ22">
        <v>11</v>
      </c>
      <c r="CK22">
        <v>11</v>
      </c>
      <c r="CL22">
        <v>12</v>
      </c>
      <c r="CM22">
        <v>12</v>
      </c>
      <c r="CN22">
        <v>12</v>
      </c>
      <c r="CO22">
        <v>14</v>
      </c>
      <c r="CP22">
        <v>14</v>
      </c>
      <c r="CQ22">
        <v>14</v>
      </c>
      <c r="CR22">
        <v>15</v>
      </c>
      <c r="CS22">
        <v>16</v>
      </c>
      <c r="CT22">
        <v>16</v>
      </c>
      <c r="CU22">
        <v>16</v>
      </c>
      <c r="CV22">
        <v>16</v>
      </c>
      <c r="CW22">
        <v>16</v>
      </c>
      <c r="CX22">
        <v>16</v>
      </c>
      <c r="CY22">
        <v>16</v>
      </c>
      <c r="CZ22">
        <v>16</v>
      </c>
      <c r="DA22">
        <v>16</v>
      </c>
      <c r="DB22">
        <v>16</v>
      </c>
      <c r="DC22">
        <v>16</v>
      </c>
      <c r="DD22">
        <v>16</v>
      </c>
      <c r="DE22">
        <v>16</v>
      </c>
      <c r="DF22">
        <v>16</v>
      </c>
      <c r="DG22">
        <v>17</v>
      </c>
      <c r="DH22">
        <v>17</v>
      </c>
      <c r="DI22">
        <v>17</v>
      </c>
      <c r="DJ22">
        <v>18</v>
      </c>
      <c r="DK22">
        <v>18</v>
      </c>
      <c r="DL22">
        <v>17</v>
      </c>
      <c r="DM22">
        <v>18</v>
      </c>
      <c r="DN22">
        <v>19</v>
      </c>
      <c r="DO22">
        <v>19</v>
      </c>
      <c r="DP22">
        <v>19</v>
      </c>
      <c r="DQ22">
        <v>19</v>
      </c>
      <c r="DR22">
        <v>20</v>
      </c>
      <c r="DS22">
        <v>21</v>
      </c>
      <c r="DT22">
        <v>22</v>
      </c>
      <c r="DU22">
        <v>22</v>
      </c>
      <c r="DV22">
        <v>22</v>
      </c>
      <c r="DW22">
        <v>22</v>
      </c>
      <c r="DX22">
        <v>24</v>
      </c>
      <c r="DY22">
        <v>24</v>
      </c>
      <c r="DZ22">
        <v>25</v>
      </c>
      <c r="EA22">
        <v>24</v>
      </c>
      <c r="EB22">
        <v>24</v>
      </c>
      <c r="EC22">
        <v>24</v>
      </c>
      <c r="ED22">
        <v>24</v>
      </c>
      <c r="EE22">
        <v>24</v>
      </c>
      <c r="EF22">
        <v>24</v>
      </c>
      <c r="EG22">
        <v>24</v>
      </c>
      <c r="EH22">
        <v>24</v>
      </c>
      <c r="EI22">
        <v>24</v>
      </c>
      <c r="EJ22">
        <v>24</v>
      </c>
      <c r="EK22">
        <v>24</v>
      </c>
      <c r="EL22">
        <v>25</v>
      </c>
      <c r="EM22">
        <v>29</v>
      </c>
      <c r="EN22">
        <v>29</v>
      </c>
      <c r="EO22">
        <v>29</v>
      </c>
      <c r="EP22">
        <v>30</v>
      </c>
      <c r="EQ22">
        <v>33</v>
      </c>
      <c r="ER22">
        <v>33</v>
      </c>
      <c r="ES22">
        <v>35</v>
      </c>
      <c r="ET22">
        <v>36</v>
      </c>
      <c r="EU22">
        <v>37</v>
      </c>
      <c r="EV22">
        <v>43</v>
      </c>
      <c r="EW22">
        <v>43</v>
      </c>
      <c r="EX22">
        <v>45</v>
      </c>
      <c r="EY22">
        <v>45</v>
      </c>
      <c r="EZ22">
        <v>46</v>
      </c>
      <c r="FA22">
        <v>51</v>
      </c>
      <c r="FB22">
        <v>51</v>
      </c>
      <c r="FC22">
        <v>52</v>
      </c>
      <c r="FD22">
        <v>52</v>
      </c>
      <c r="FE22">
        <v>52</v>
      </c>
      <c r="FF22">
        <v>52</v>
      </c>
      <c r="FG22">
        <v>52</v>
      </c>
      <c r="FH22">
        <v>54</v>
      </c>
      <c r="FI22">
        <v>55</v>
      </c>
      <c r="FJ22">
        <v>55</v>
      </c>
      <c r="FK22">
        <v>57</v>
      </c>
      <c r="FL22">
        <v>58</v>
      </c>
      <c r="FM22">
        <v>60</v>
      </c>
      <c r="FN22">
        <v>60</v>
      </c>
      <c r="FO22">
        <v>60</v>
      </c>
      <c r="FP22">
        <v>60</v>
      </c>
      <c r="FQ22">
        <v>65</v>
      </c>
      <c r="FR22">
        <v>65</v>
      </c>
      <c r="FS22">
        <v>66</v>
      </c>
      <c r="FT22">
        <v>66</v>
      </c>
      <c r="FU22">
        <v>66</v>
      </c>
      <c r="FV22">
        <v>70</v>
      </c>
      <c r="FW22">
        <v>74</v>
      </c>
      <c r="FX22">
        <v>76</v>
      </c>
      <c r="FY22">
        <v>77</v>
      </c>
      <c r="FZ22">
        <v>79</v>
      </c>
      <c r="GA22">
        <v>79</v>
      </c>
      <c r="GB22">
        <v>80</v>
      </c>
      <c r="GC22">
        <v>80</v>
      </c>
      <c r="GD22">
        <v>81</v>
      </c>
      <c r="GE22">
        <v>82</v>
      </c>
      <c r="GF22">
        <v>83</v>
      </c>
      <c r="GG22">
        <v>84</v>
      </c>
      <c r="GH22">
        <v>85</v>
      </c>
      <c r="GI22">
        <v>86</v>
      </c>
      <c r="GJ22">
        <v>87</v>
      </c>
      <c r="GK22">
        <v>89</v>
      </c>
      <c r="GL22">
        <v>89</v>
      </c>
      <c r="GM22">
        <v>90</v>
      </c>
      <c r="GN22">
        <v>92</v>
      </c>
      <c r="GO22">
        <v>94</v>
      </c>
      <c r="GP22">
        <v>95</v>
      </c>
      <c r="GQ22">
        <v>102</v>
      </c>
      <c r="GR22">
        <v>104</v>
      </c>
      <c r="GS22">
        <v>104</v>
      </c>
      <c r="GT22">
        <v>106</v>
      </c>
      <c r="GU22">
        <v>107</v>
      </c>
      <c r="GV22">
        <v>109</v>
      </c>
      <c r="GW22">
        <v>109</v>
      </c>
      <c r="GX22">
        <v>109</v>
      </c>
      <c r="GY22">
        <v>111</v>
      </c>
      <c r="GZ22">
        <v>111</v>
      </c>
      <c r="HA22">
        <v>112</v>
      </c>
      <c r="HB22">
        <v>114</v>
      </c>
      <c r="HC22">
        <v>116</v>
      </c>
      <c r="HD22">
        <v>116</v>
      </c>
      <c r="HE22">
        <v>121</v>
      </c>
      <c r="HF22">
        <v>122</v>
      </c>
      <c r="HG22">
        <v>126</v>
      </c>
      <c r="HH22">
        <v>133</v>
      </c>
      <c r="HI22">
        <v>144</v>
      </c>
      <c r="HJ22">
        <v>145</v>
      </c>
      <c r="HK22">
        <v>145</v>
      </c>
      <c r="HL22">
        <v>164</v>
      </c>
      <c r="HM22">
        <v>167</v>
      </c>
      <c r="HN22">
        <v>172</v>
      </c>
      <c r="HO22">
        <v>173</v>
      </c>
      <c r="HP22">
        <v>175</v>
      </c>
      <c r="HQ22">
        <v>178</v>
      </c>
      <c r="HR22">
        <v>181</v>
      </c>
      <c r="HS22">
        <v>182</v>
      </c>
      <c r="HT22">
        <v>184</v>
      </c>
      <c r="HU22">
        <v>189</v>
      </c>
      <c r="HV22">
        <v>191</v>
      </c>
      <c r="HW22">
        <v>192</v>
      </c>
      <c r="HX22">
        <v>193</v>
      </c>
      <c r="HY22">
        <v>195</v>
      </c>
      <c r="HZ22">
        <v>195</v>
      </c>
      <c r="IA22">
        <v>195</v>
      </c>
      <c r="IB22">
        <v>195</v>
      </c>
      <c r="IC22">
        <v>197</v>
      </c>
      <c r="ID22">
        <v>198</v>
      </c>
      <c r="IE22">
        <v>198</v>
      </c>
      <c r="IF22">
        <v>198</v>
      </c>
      <c r="IG22">
        <v>198</v>
      </c>
      <c r="IH22">
        <v>199</v>
      </c>
      <c r="II22">
        <v>200</v>
      </c>
      <c r="IJ22">
        <v>204</v>
      </c>
      <c r="IK22">
        <v>204</v>
      </c>
      <c r="IL22">
        <v>204</v>
      </c>
      <c r="IM22">
        <v>204</v>
      </c>
      <c r="IN22">
        <v>206</v>
      </c>
      <c r="IO22">
        <v>206</v>
      </c>
      <c r="IP22">
        <v>206</v>
      </c>
      <c r="IQ22">
        <v>206</v>
      </c>
      <c r="IR22">
        <v>206</v>
      </c>
      <c r="IS22">
        <v>206</v>
      </c>
      <c r="IT22">
        <v>206</v>
      </c>
      <c r="IU22">
        <v>207</v>
      </c>
      <c r="IV22">
        <v>207</v>
      </c>
      <c r="IW22">
        <v>208</v>
      </c>
      <c r="IX22">
        <v>208</v>
      </c>
      <c r="IY22">
        <v>208</v>
      </c>
      <c r="IZ22">
        <v>208</v>
      </c>
      <c r="JA22">
        <v>208</v>
      </c>
      <c r="JB22">
        <v>209</v>
      </c>
      <c r="JC22">
        <v>209</v>
      </c>
      <c r="JD22">
        <v>210</v>
      </c>
      <c r="JE22">
        <v>212</v>
      </c>
      <c r="JF22">
        <v>213</v>
      </c>
      <c r="JG22">
        <v>213</v>
      </c>
      <c r="JH22">
        <v>213</v>
      </c>
      <c r="JI22">
        <v>213</v>
      </c>
      <c r="JJ22">
        <v>215</v>
      </c>
      <c r="JK22">
        <v>215</v>
      </c>
      <c r="JL22">
        <v>215</v>
      </c>
      <c r="JM22">
        <v>217</v>
      </c>
      <c r="JN22">
        <v>217</v>
      </c>
      <c r="JO22">
        <v>218</v>
      </c>
      <c r="JP22">
        <v>218</v>
      </c>
      <c r="JQ22">
        <v>218</v>
      </c>
      <c r="JR22">
        <v>218</v>
      </c>
      <c r="JS22">
        <v>218</v>
      </c>
      <c r="JT22">
        <v>219</v>
      </c>
      <c r="JU22">
        <v>220</v>
      </c>
      <c r="JV22">
        <v>220</v>
      </c>
      <c r="JW22">
        <v>221</v>
      </c>
      <c r="JX22">
        <v>222</v>
      </c>
      <c r="JY22">
        <v>222</v>
      </c>
      <c r="JZ22">
        <v>223</v>
      </c>
      <c r="KA22">
        <v>224</v>
      </c>
      <c r="KB22">
        <v>224</v>
      </c>
      <c r="KC22">
        <v>224</v>
      </c>
      <c r="KD22">
        <v>224</v>
      </c>
      <c r="KE22">
        <v>224</v>
      </c>
      <c r="KF22">
        <v>224</v>
      </c>
      <c r="KG22">
        <v>225</v>
      </c>
      <c r="KH22">
        <v>226</v>
      </c>
      <c r="KI22">
        <v>227</v>
      </c>
      <c r="KJ22">
        <v>227</v>
      </c>
      <c r="KK22">
        <v>227</v>
      </c>
      <c r="KL22">
        <v>231</v>
      </c>
      <c r="KM22">
        <v>231</v>
      </c>
      <c r="KN22">
        <v>235</v>
      </c>
      <c r="KO22">
        <v>235</v>
      </c>
      <c r="KP22">
        <v>237</v>
      </c>
      <c r="KQ22">
        <v>238</v>
      </c>
      <c r="KR22">
        <v>240</v>
      </c>
      <c r="KS22">
        <v>242</v>
      </c>
      <c r="KT22">
        <v>242</v>
      </c>
      <c r="KU22">
        <v>246</v>
      </c>
      <c r="KV22">
        <v>248</v>
      </c>
      <c r="KW22">
        <v>250</v>
      </c>
      <c r="KX22">
        <v>251</v>
      </c>
      <c r="KY22">
        <v>252</v>
      </c>
      <c r="KZ22">
        <v>253</v>
      </c>
      <c r="LA22">
        <v>253</v>
      </c>
      <c r="LB22">
        <v>256</v>
      </c>
      <c r="LC22">
        <v>257</v>
      </c>
      <c r="LD22">
        <v>261</v>
      </c>
      <c r="LE22">
        <v>262</v>
      </c>
      <c r="LF22">
        <v>269</v>
      </c>
      <c r="LG22">
        <v>272</v>
      </c>
      <c r="LH22">
        <v>281</v>
      </c>
      <c r="LI22">
        <v>282</v>
      </c>
      <c r="LJ22">
        <v>285</v>
      </c>
      <c r="LK22">
        <v>287</v>
      </c>
      <c r="LL22">
        <v>290</v>
      </c>
      <c r="LM22">
        <v>297</v>
      </c>
      <c r="LN22">
        <v>302</v>
      </c>
      <c r="LO22">
        <v>305</v>
      </c>
      <c r="LP22">
        <v>314</v>
      </c>
      <c r="LQ22">
        <v>322</v>
      </c>
      <c r="LR22">
        <v>323</v>
      </c>
      <c r="LS22">
        <v>330</v>
      </c>
      <c r="LT22">
        <v>332</v>
      </c>
      <c r="LU22">
        <v>340</v>
      </c>
      <c r="LV22">
        <v>352</v>
      </c>
      <c r="LW22">
        <v>360</v>
      </c>
      <c r="LX22">
        <v>365</v>
      </c>
      <c r="LY22">
        <v>367</v>
      </c>
      <c r="LZ22">
        <v>370</v>
      </c>
      <c r="MA22">
        <v>374</v>
      </c>
      <c r="MB22">
        <v>378</v>
      </c>
      <c r="MC22">
        <v>378</v>
      </c>
      <c r="MD22">
        <v>387</v>
      </c>
      <c r="ME22">
        <v>402</v>
      </c>
      <c r="MF22">
        <v>416</v>
      </c>
      <c r="MG22">
        <v>416</v>
      </c>
      <c r="MH22">
        <v>419</v>
      </c>
      <c r="MI22">
        <v>418</v>
      </c>
      <c r="MJ22">
        <v>420</v>
      </c>
      <c r="MK22">
        <v>422</v>
      </c>
      <c r="ML22">
        <v>422</v>
      </c>
      <c r="MM22">
        <v>434</v>
      </c>
      <c r="MN22">
        <v>434</v>
      </c>
      <c r="MO22">
        <v>437</v>
      </c>
      <c r="MP22">
        <v>441</v>
      </c>
      <c r="MQ22">
        <v>443</v>
      </c>
      <c r="MR22">
        <v>476</v>
      </c>
      <c r="MS22">
        <v>476</v>
      </c>
      <c r="MT22">
        <v>476</v>
      </c>
      <c r="MU22">
        <v>491</v>
      </c>
      <c r="MV22">
        <v>491</v>
      </c>
      <c r="MW22">
        <v>498</v>
      </c>
      <c r="MX22">
        <v>502</v>
      </c>
      <c r="MY22">
        <v>506</v>
      </c>
      <c r="MZ22">
        <v>529</v>
      </c>
      <c r="NA22">
        <v>540</v>
      </c>
      <c r="NB22">
        <v>540</v>
      </c>
      <c r="NC22">
        <v>540</v>
      </c>
      <c r="ND22">
        <v>550</v>
      </c>
      <c r="NE22">
        <v>550</v>
      </c>
      <c r="NF22">
        <v>554</v>
      </c>
      <c r="NG22">
        <v>557</v>
      </c>
      <c r="NH22">
        <v>557</v>
      </c>
      <c r="NI22">
        <v>569</v>
      </c>
      <c r="NJ22">
        <v>569</v>
      </c>
      <c r="NK22">
        <v>569</v>
      </c>
      <c r="NL22">
        <v>577</v>
      </c>
      <c r="NM22">
        <v>582</v>
      </c>
      <c r="NN22">
        <v>586</v>
      </c>
      <c r="NO22">
        <v>586</v>
      </c>
      <c r="NP22">
        <v>586</v>
      </c>
      <c r="NQ22">
        <v>593</v>
      </c>
      <c r="NR22">
        <v>596</v>
      </c>
      <c r="NS22">
        <v>599</v>
      </c>
      <c r="NT22">
        <v>602</v>
      </c>
      <c r="NU22">
        <v>606</v>
      </c>
      <c r="NV22">
        <v>607</v>
      </c>
      <c r="NW22">
        <v>607</v>
      </c>
      <c r="NX22">
        <v>609</v>
      </c>
      <c r="NY22">
        <v>614</v>
      </c>
      <c r="NZ22">
        <v>614</v>
      </c>
      <c r="OA22">
        <v>618</v>
      </c>
      <c r="OB22">
        <v>617</v>
      </c>
      <c r="OC22">
        <v>618</v>
      </c>
      <c r="OD22">
        <v>618</v>
      </c>
      <c r="OE22">
        <v>620</v>
      </c>
      <c r="OF22">
        <v>622</v>
      </c>
      <c r="OG22">
        <v>637</v>
      </c>
      <c r="OH22">
        <v>639</v>
      </c>
      <c r="OI22">
        <v>643</v>
      </c>
      <c r="OJ22">
        <v>643</v>
      </c>
      <c r="OK22">
        <v>643</v>
      </c>
      <c r="OL22">
        <v>643</v>
      </c>
      <c r="OM22">
        <v>644</v>
      </c>
      <c r="ON22">
        <v>649</v>
      </c>
      <c r="OO22">
        <v>653</v>
      </c>
      <c r="OP22">
        <v>653</v>
      </c>
      <c r="OQ22">
        <v>653</v>
      </c>
      <c r="OR22">
        <v>653</v>
      </c>
    </row>
    <row r="23" spans="1:408">
      <c r="A23">
        <v>84053041</v>
      </c>
      <c r="B23" t="s">
        <v>50</v>
      </c>
      <c r="C23" t="s">
        <v>51</v>
      </c>
      <c r="D23">
        <v>840</v>
      </c>
      <c r="E23">
        <v>53041</v>
      </c>
      <c r="F23" t="s">
        <v>95</v>
      </c>
      <c r="G23" t="s">
        <v>57</v>
      </c>
      <c r="H23" t="s">
        <v>50</v>
      </c>
      <c r="I23">
        <v>46.577564760000001</v>
      </c>
      <c r="J23">
        <v>-122.39257689999999</v>
      </c>
      <c r="K23" t="s">
        <v>96</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1</v>
      </c>
      <c r="BO23">
        <v>1</v>
      </c>
      <c r="BP23">
        <v>1</v>
      </c>
      <c r="BQ23">
        <v>1</v>
      </c>
      <c r="BR23">
        <v>1</v>
      </c>
      <c r="BS23">
        <v>2</v>
      </c>
      <c r="BT23">
        <v>2</v>
      </c>
      <c r="BU23">
        <v>2</v>
      </c>
      <c r="BV23">
        <v>2</v>
      </c>
      <c r="BW23">
        <v>2</v>
      </c>
      <c r="BX23">
        <v>5</v>
      </c>
      <c r="BY23">
        <v>5</v>
      </c>
      <c r="BZ23">
        <v>7</v>
      </c>
      <c r="CA23">
        <v>7</v>
      </c>
      <c r="CB23">
        <v>10</v>
      </c>
      <c r="CC23">
        <v>10</v>
      </c>
      <c r="CD23">
        <v>10</v>
      </c>
      <c r="CE23">
        <v>10</v>
      </c>
      <c r="CF23">
        <v>12</v>
      </c>
      <c r="CG23">
        <v>13</v>
      </c>
      <c r="CH23">
        <v>13</v>
      </c>
      <c r="CI23">
        <v>16</v>
      </c>
      <c r="CJ23">
        <v>16</v>
      </c>
      <c r="CK23">
        <v>16</v>
      </c>
      <c r="CL23">
        <v>17</v>
      </c>
      <c r="CM23">
        <v>18</v>
      </c>
      <c r="CN23">
        <v>18</v>
      </c>
      <c r="CO23">
        <v>17</v>
      </c>
      <c r="CP23">
        <v>17</v>
      </c>
      <c r="CQ23">
        <v>17</v>
      </c>
      <c r="CR23">
        <v>19</v>
      </c>
      <c r="CS23">
        <v>19</v>
      </c>
      <c r="CT23">
        <v>19</v>
      </c>
      <c r="CU23">
        <v>19</v>
      </c>
      <c r="CV23">
        <v>20</v>
      </c>
      <c r="CW23">
        <v>21</v>
      </c>
      <c r="CX23">
        <v>21</v>
      </c>
      <c r="CY23">
        <v>21</v>
      </c>
      <c r="CZ23">
        <v>22</v>
      </c>
      <c r="DA23">
        <v>25</v>
      </c>
      <c r="DB23">
        <v>29</v>
      </c>
      <c r="DC23">
        <v>29</v>
      </c>
      <c r="DD23">
        <v>29</v>
      </c>
      <c r="DE23">
        <v>29</v>
      </c>
      <c r="DF23">
        <v>29</v>
      </c>
      <c r="DG23">
        <v>29</v>
      </c>
      <c r="DH23">
        <v>29</v>
      </c>
      <c r="DI23">
        <v>29</v>
      </c>
      <c r="DJ23">
        <v>29</v>
      </c>
      <c r="DK23">
        <v>29</v>
      </c>
      <c r="DL23">
        <v>29</v>
      </c>
      <c r="DM23">
        <v>29</v>
      </c>
      <c r="DN23">
        <v>30</v>
      </c>
      <c r="DO23">
        <v>30</v>
      </c>
      <c r="DP23">
        <v>30</v>
      </c>
      <c r="DQ23">
        <v>30</v>
      </c>
      <c r="DR23">
        <v>30</v>
      </c>
      <c r="DS23">
        <v>32</v>
      </c>
      <c r="DT23">
        <v>33</v>
      </c>
      <c r="DU23">
        <v>32</v>
      </c>
      <c r="DV23">
        <v>32</v>
      </c>
      <c r="DW23">
        <v>34</v>
      </c>
      <c r="DX23">
        <v>34</v>
      </c>
      <c r="DY23">
        <v>35</v>
      </c>
      <c r="DZ23">
        <v>35</v>
      </c>
      <c r="EA23">
        <v>35</v>
      </c>
      <c r="EB23">
        <v>35</v>
      </c>
      <c r="EC23">
        <v>35</v>
      </c>
      <c r="ED23">
        <v>35</v>
      </c>
      <c r="EE23">
        <v>35</v>
      </c>
      <c r="EF23">
        <v>35</v>
      </c>
      <c r="EG23">
        <v>35</v>
      </c>
      <c r="EH23">
        <v>35</v>
      </c>
      <c r="EI23">
        <v>35</v>
      </c>
      <c r="EJ23">
        <v>35</v>
      </c>
      <c r="EK23">
        <v>36</v>
      </c>
      <c r="EL23">
        <v>37</v>
      </c>
      <c r="EM23">
        <v>36</v>
      </c>
      <c r="EN23">
        <v>36</v>
      </c>
      <c r="EO23">
        <v>36</v>
      </c>
      <c r="EP23">
        <v>36</v>
      </c>
      <c r="EQ23">
        <v>36</v>
      </c>
      <c r="ER23">
        <v>36</v>
      </c>
      <c r="ES23">
        <v>36</v>
      </c>
      <c r="ET23">
        <v>36</v>
      </c>
      <c r="EU23">
        <v>36</v>
      </c>
      <c r="EV23">
        <v>36</v>
      </c>
      <c r="EW23">
        <v>37</v>
      </c>
      <c r="EX23">
        <v>37</v>
      </c>
      <c r="EY23">
        <v>37</v>
      </c>
      <c r="EZ23">
        <v>38</v>
      </c>
      <c r="FA23">
        <v>38</v>
      </c>
      <c r="FB23">
        <v>39</v>
      </c>
      <c r="FC23">
        <v>40</v>
      </c>
      <c r="FD23">
        <v>46</v>
      </c>
      <c r="FE23">
        <v>46</v>
      </c>
      <c r="FF23">
        <v>48</v>
      </c>
      <c r="FG23">
        <v>49</v>
      </c>
      <c r="FH23">
        <v>50</v>
      </c>
      <c r="FI23">
        <v>53</v>
      </c>
      <c r="FJ23">
        <v>54</v>
      </c>
      <c r="FK23">
        <v>60</v>
      </c>
      <c r="FL23">
        <v>63</v>
      </c>
      <c r="FM23">
        <v>67</v>
      </c>
      <c r="FN23">
        <v>67</v>
      </c>
      <c r="FO23">
        <v>68</v>
      </c>
      <c r="FP23">
        <v>71</v>
      </c>
      <c r="FQ23">
        <v>74</v>
      </c>
      <c r="FR23">
        <v>74</v>
      </c>
      <c r="FS23">
        <v>79</v>
      </c>
      <c r="FT23">
        <v>79</v>
      </c>
      <c r="FU23">
        <v>79</v>
      </c>
      <c r="FV23">
        <v>80</v>
      </c>
      <c r="FW23">
        <v>81</v>
      </c>
      <c r="FX23">
        <v>87</v>
      </c>
      <c r="FY23">
        <v>90</v>
      </c>
      <c r="FZ23">
        <v>93</v>
      </c>
      <c r="GA23">
        <v>94</v>
      </c>
      <c r="GB23">
        <v>102</v>
      </c>
      <c r="GC23">
        <v>104</v>
      </c>
      <c r="GD23">
        <v>109</v>
      </c>
      <c r="GE23">
        <v>111</v>
      </c>
      <c r="GF23">
        <v>117</v>
      </c>
      <c r="GG23">
        <v>123</v>
      </c>
      <c r="GH23">
        <v>131</v>
      </c>
      <c r="GI23">
        <v>133</v>
      </c>
      <c r="GJ23">
        <v>137</v>
      </c>
      <c r="GK23">
        <v>137</v>
      </c>
      <c r="GL23">
        <v>142</v>
      </c>
      <c r="GM23">
        <v>145</v>
      </c>
      <c r="GN23">
        <v>150</v>
      </c>
      <c r="GO23">
        <v>153</v>
      </c>
      <c r="GP23">
        <v>156</v>
      </c>
      <c r="GQ23">
        <v>162</v>
      </c>
      <c r="GR23">
        <v>166</v>
      </c>
      <c r="GS23">
        <v>170</v>
      </c>
      <c r="GT23">
        <v>177</v>
      </c>
      <c r="GU23">
        <v>183</v>
      </c>
      <c r="GV23">
        <v>191</v>
      </c>
      <c r="GW23">
        <v>194</v>
      </c>
      <c r="GX23">
        <v>195</v>
      </c>
      <c r="GY23">
        <v>199</v>
      </c>
      <c r="GZ23">
        <v>202</v>
      </c>
      <c r="HA23">
        <v>210</v>
      </c>
      <c r="HB23">
        <v>219</v>
      </c>
      <c r="HC23">
        <v>227</v>
      </c>
      <c r="HD23">
        <v>235</v>
      </c>
      <c r="HE23">
        <v>238</v>
      </c>
      <c r="HF23">
        <v>239</v>
      </c>
      <c r="HG23">
        <v>242</v>
      </c>
      <c r="HH23">
        <v>252</v>
      </c>
      <c r="HI23">
        <v>271</v>
      </c>
      <c r="HJ23">
        <v>273</v>
      </c>
      <c r="HK23">
        <v>274</v>
      </c>
      <c r="HL23">
        <v>279</v>
      </c>
      <c r="HM23">
        <v>290</v>
      </c>
      <c r="HN23">
        <v>294</v>
      </c>
      <c r="HO23">
        <v>303</v>
      </c>
      <c r="HP23">
        <v>311</v>
      </c>
      <c r="HQ23">
        <v>317</v>
      </c>
      <c r="HR23">
        <v>319</v>
      </c>
      <c r="HS23">
        <v>321</v>
      </c>
      <c r="HT23">
        <v>325</v>
      </c>
      <c r="HU23">
        <v>337</v>
      </c>
      <c r="HV23">
        <v>337</v>
      </c>
      <c r="HW23">
        <v>343</v>
      </c>
      <c r="HX23">
        <v>347</v>
      </c>
      <c r="HY23">
        <v>352</v>
      </c>
      <c r="HZ23">
        <v>352</v>
      </c>
      <c r="IA23">
        <v>353</v>
      </c>
      <c r="IB23">
        <v>362</v>
      </c>
      <c r="IC23">
        <v>363</v>
      </c>
      <c r="ID23">
        <v>371</v>
      </c>
      <c r="IE23">
        <v>380</v>
      </c>
      <c r="IF23">
        <v>393</v>
      </c>
      <c r="IG23">
        <v>416</v>
      </c>
      <c r="IH23">
        <v>419</v>
      </c>
      <c r="II23">
        <v>426</v>
      </c>
      <c r="IJ23">
        <v>436</v>
      </c>
      <c r="IK23">
        <v>440</v>
      </c>
      <c r="IL23">
        <v>442</v>
      </c>
      <c r="IM23">
        <v>446</v>
      </c>
      <c r="IN23">
        <v>455</v>
      </c>
      <c r="IO23">
        <v>458</v>
      </c>
      <c r="IP23">
        <v>463</v>
      </c>
      <c r="IQ23">
        <v>464</v>
      </c>
      <c r="IR23">
        <v>467</v>
      </c>
      <c r="IS23">
        <v>474</v>
      </c>
      <c r="IT23">
        <v>482</v>
      </c>
      <c r="IU23">
        <v>486</v>
      </c>
      <c r="IV23">
        <v>495</v>
      </c>
      <c r="IW23">
        <v>497</v>
      </c>
      <c r="IX23">
        <v>503</v>
      </c>
      <c r="IY23">
        <v>517</v>
      </c>
      <c r="IZ23">
        <v>545</v>
      </c>
      <c r="JA23">
        <v>547</v>
      </c>
      <c r="JB23">
        <v>553</v>
      </c>
      <c r="JC23">
        <v>569</v>
      </c>
      <c r="JD23">
        <v>579</v>
      </c>
      <c r="JE23">
        <v>592</v>
      </c>
      <c r="JF23">
        <v>607</v>
      </c>
      <c r="JG23">
        <v>617</v>
      </c>
      <c r="JH23">
        <v>625</v>
      </c>
      <c r="JI23">
        <v>631</v>
      </c>
      <c r="JJ23">
        <v>639</v>
      </c>
      <c r="JK23">
        <v>643</v>
      </c>
      <c r="JL23">
        <v>657</v>
      </c>
      <c r="JM23">
        <v>662</v>
      </c>
      <c r="JN23">
        <v>669</v>
      </c>
      <c r="JO23">
        <v>673</v>
      </c>
      <c r="JP23">
        <v>676</v>
      </c>
      <c r="JQ23">
        <v>678</v>
      </c>
      <c r="JR23">
        <v>685</v>
      </c>
      <c r="JS23">
        <v>689</v>
      </c>
      <c r="JT23">
        <v>697</v>
      </c>
      <c r="JU23">
        <v>702</v>
      </c>
      <c r="JV23">
        <v>710</v>
      </c>
      <c r="JW23">
        <v>714</v>
      </c>
      <c r="JX23">
        <v>721</v>
      </c>
      <c r="JY23">
        <v>731</v>
      </c>
      <c r="JZ23">
        <v>734</v>
      </c>
      <c r="KA23">
        <v>743</v>
      </c>
      <c r="KB23">
        <v>749</v>
      </c>
      <c r="KC23">
        <v>755</v>
      </c>
      <c r="KD23">
        <v>758</v>
      </c>
      <c r="KE23">
        <v>764</v>
      </c>
      <c r="KF23">
        <v>775</v>
      </c>
      <c r="KG23">
        <v>786</v>
      </c>
      <c r="KH23">
        <v>789</v>
      </c>
      <c r="KI23">
        <v>802</v>
      </c>
      <c r="KJ23">
        <v>806</v>
      </c>
      <c r="KK23">
        <v>811</v>
      </c>
      <c r="KL23">
        <v>818</v>
      </c>
      <c r="KM23">
        <v>823</v>
      </c>
      <c r="KN23">
        <v>827</v>
      </c>
      <c r="KO23">
        <v>832</v>
      </c>
      <c r="KP23">
        <v>840</v>
      </c>
      <c r="KQ23">
        <v>843</v>
      </c>
      <c r="KR23">
        <v>866</v>
      </c>
      <c r="KS23">
        <v>887</v>
      </c>
      <c r="KT23">
        <v>916</v>
      </c>
      <c r="KU23">
        <v>954</v>
      </c>
      <c r="KV23">
        <v>972</v>
      </c>
      <c r="KW23">
        <v>987</v>
      </c>
      <c r="KX23">
        <v>1000</v>
      </c>
      <c r="KY23">
        <v>1027</v>
      </c>
      <c r="KZ23">
        <v>1033</v>
      </c>
      <c r="LA23">
        <v>1062</v>
      </c>
      <c r="LB23">
        <v>1081</v>
      </c>
      <c r="LC23">
        <v>1095</v>
      </c>
      <c r="LD23">
        <v>1119</v>
      </c>
      <c r="LE23">
        <v>1152</v>
      </c>
      <c r="LF23">
        <v>1184</v>
      </c>
      <c r="LG23">
        <v>1219</v>
      </c>
      <c r="LH23">
        <v>1246</v>
      </c>
      <c r="LI23">
        <v>1254</v>
      </c>
      <c r="LJ23">
        <v>1282</v>
      </c>
      <c r="LK23">
        <v>1308</v>
      </c>
      <c r="LL23">
        <v>1331</v>
      </c>
      <c r="LM23">
        <v>1369</v>
      </c>
      <c r="LN23">
        <v>1396</v>
      </c>
      <c r="LO23">
        <v>1432</v>
      </c>
      <c r="LP23">
        <v>1484</v>
      </c>
      <c r="LQ23">
        <v>1512</v>
      </c>
      <c r="LR23">
        <v>1553</v>
      </c>
      <c r="LS23">
        <v>1619</v>
      </c>
      <c r="LT23">
        <v>1690</v>
      </c>
      <c r="LU23">
        <v>1728</v>
      </c>
      <c r="LV23">
        <v>1771</v>
      </c>
      <c r="LW23">
        <v>1814</v>
      </c>
      <c r="LX23">
        <v>1845</v>
      </c>
      <c r="LY23">
        <v>1864</v>
      </c>
      <c r="LZ23">
        <v>1880</v>
      </c>
      <c r="MA23">
        <v>1905</v>
      </c>
      <c r="MB23">
        <v>1932</v>
      </c>
      <c r="MC23">
        <v>1932</v>
      </c>
      <c r="MD23">
        <v>1994</v>
      </c>
      <c r="ME23">
        <v>2023</v>
      </c>
      <c r="MF23">
        <v>2042</v>
      </c>
      <c r="MG23">
        <v>2042</v>
      </c>
      <c r="MH23">
        <v>2144</v>
      </c>
      <c r="MI23">
        <v>2164</v>
      </c>
      <c r="MJ23">
        <v>2186</v>
      </c>
      <c r="MK23">
        <v>2229</v>
      </c>
      <c r="ML23">
        <v>2229</v>
      </c>
      <c r="MM23">
        <v>2268</v>
      </c>
      <c r="MN23">
        <v>2268</v>
      </c>
      <c r="MO23">
        <v>2285</v>
      </c>
      <c r="MP23">
        <v>2348</v>
      </c>
      <c r="MQ23">
        <v>2364</v>
      </c>
      <c r="MR23">
        <v>2445</v>
      </c>
      <c r="MS23">
        <v>2445</v>
      </c>
      <c r="MT23">
        <v>2445</v>
      </c>
      <c r="MU23">
        <v>2514</v>
      </c>
      <c r="MV23">
        <v>2527</v>
      </c>
      <c r="MW23">
        <v>2581</v>
      </c>
      <c r="MX23">
        <v>2586</v>
      </c>
      <c r="MY23">
        <v>2637</v>
      </c>
      <c r="MZ23">
        <v>2677</v>
      </c>
      <c r="NA23">
        <v>2731</v>
      </c>
      <c r="NB23">
        <v>2731</v>
      </c>
      <c r="NC23">
        <v>2758</v>
      </c>
      <c r="ND23">
        <v>2789</v>
      </c>
      <c r="NE23">
        <v>2835</v>
      </c>
      <c r="NF23">
        <v>2879</v>
      </c>
      <c r="NG23">
        <v>2919</v>
      </c>
      <c r="NH23">
        <v>2919</v>
      </c>
      <c r="NI23">
        <v>2978</v>
      </c>
      <c r="NJ23">
        <v>2978</v>
      </c>
      <c r="NK23">
        <v>2996</v>
      </c>
      <c r="NL23">
        <v>3021</v>
      </c>
      <c r="NM23">
        <v>3071</v>
      </c>
      <c r="NN23">
        <v>3102</v>
      </c>
      <c r="NO23">
        <v>3126</v>
      </c>
      <c r="NP23">
        <v>3126</v>
      </c>
      <c r="NQ23">
        <v>3144</v>
      </c>
      <c r="NR23">
        <v>3178</v>
      </c>
      <c r="NS23">
        <v>3218</v>
      </c>
      <c r="NT23">
        <v>3265</v>
      </c>
      <c r="NU23">
        <v>3288</v>
      </c>
      <c r="NV23">
        <v>3320</v>
      </c>
      <c r="NW23">
        <v>3320</v>
      </c>
      <c r="NX23">
        <v>3337</v>
      </c>
      <c r="NY23">
        <v>3358</v>
      </c>
      <c r="NZ23">
        <v>3380</v>
      </c>
      <c r="OA23">
        <v>3410</v>
      </c>
      <c r="OB23">
        <v>3429</v>
      </c>
      <c r="OC23">
        <v>3438</v>
      </c>
      <c r="OD23">
        <v>3438</v>
      </c>
      <c r="OE23">
        <v>3477</v>
      </c>
      <c r="OF23">
        <v>3494</v>
      </c>
      <c r="OG23">
        <v>3492</v>
      </c>
      <c r="OH23">
        <v>3510</v>
      </c>
      <c r="OI23">
        <v>3536</v>
      </c>
      <c r="OJ23">
        <v>3546</v>
      </c>
      <c r="OK23">
        <v>3546</v>
      </c>
      <c r="OL23">
        <v>3546</v>
      </c>
      <c r="OM23">
        <v>3560</v>
      </c>
      <c r="ON23">
        <v>3576</v>
      </c>
      <c r="OO23">
        <v>3600</v>
      </c>
      <c r="OP23">
        <v>3608</v>
      </c>
      <c r="OQ23">
        <v>3628</v>
      </c>
      <c r="OR23">
        <v>3628</v>
      </c>
    </row>
    <row r="24" spans="1:408">
      <c r="A24">
        <v>84053043</v>
      </c>
      <c r="B24" t="s">
        <v>50</v>
      </c>
      <c r="C24" t="s">
        <v>51</v>
      </c>
      <c r="D24">
        <v>840</v>
      </c>
      <c r="E24">
        <v>53043</v>
      </c>
      <c r="F24" t="s">
        <v>55</v>
      </c>
      <c r="G24" t="s">
        <v>57</v>
      </c>
      <c r="H24" t="s">
        <v>50</v>
      </c>
      <c r="I24">
        <v>47.57705241</v>
      </c>
      <c r="J24">
        <v>-118.41943879999999</v>
      </c>
      <c r="K24" t="s">
        <v>97</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1</v>
      </c>
      <c r="BO24">
        <v>1</v>
      </c>
      <c r="BP24">
        <v>1</v>
      </c>
      <c r="BQ24">
        <v>1</v>
      </c>
      <c r="BR24">
        <v>1</v>
      </c>
      <c r="BS24">
        <v>1</v>
      </c>
      <c r="BT24">
        <v>1</v>
      </c>
      <c r="BU24">
        <v>1</v>
      </c>
      <c r="BV24">
        <v>1</v>
      </c>
      <c r="BW24">
        <v>1</v>
      </c>
      <c r="BX24">
        <v>1</v>
      </c>
      <c r="BY24">
        <v>1</v>
      </c>
      <c r="BZ24">
        <v>1</v>
      </c>
      <c r="CA24">
        <v>1</v>
      </c>
      <c r="CB24">
        <v>1</v>
      </c>
      <c r="CC24">
        <v>1</v>
      </c>
      <c r="CD24">
        <v>1</v>
      </c>
      <c r="CE24">
        <v>1</v>
      </c>
      <c r="CF24">
        <v>1</v>
      </c>
      <c r="CG24">
        <v>1</v>
      </c>
      <c r="CH24">
        <v>1</v>
      </c>
      <c r="CI24">
        <v>1</v>
      </c>
      <c r="CJ24">
        <v>1</v>
      </c>
      <c r="CK24">
        <v>1</v>
      </c>
      <c r="CL24">
        <v>1</v>
      </c>
      <c r="CM24">
        <v>1</v>
      </c>
      <c r="CN24">
        <v>2</v>
      </c>
      <c r="CO24">
        <v>2</v>
      </c>
      <c r="CP24">
        <v>2</v>
      </c>
      <c r="CQ24">
        <v>2</v>
      </c>
      <c r="CR24">
        <v>2</v>
      </c>
      <c r="CS24">
        <v>2</v>
      </c>
      <c r="CT24">
        <v>2</v>
      </c>
      <c r="CU24">
        <v>2</v>
      </c>
      <c r="CV24">
        <v>2</v>
      </c>
      <c r="CW24">
        <v>2</v>
      </c>
      <c r="CX24">
        <v>2</v>
      </c>
      <c r="CY24">
        <v>2</v>
      </c>
      <c r="CZ24">
        <v>2</v>
      </c>
      <c r="DA24">
        <v>2</v>
      </c>
      <c r="DB24">
        <v>2</v>
      </c>
      <c r="DC24">
        <v>2</v>
      </c>
      <c r="DD24">
        <v>2</v>
      </c>
      <c r="DE24">
        <v>2</v>
      </c>
      <c r="DF24">
        <v>2</v>
      </c>
      <c r="DG24">
        <v>2</v>
      </c>
      <c r="DH24">
        <v>2</v>
      </c>
      <c r="DI24">
        <v>2</v>
      </c>
      <c r="DJ24">
        <v>2</v>
      </c>
      <c r="DK24">
        <v>2</v>
      </c>
      <c r="DL24">
        <v>2</v>
      </c>
      <c r="DM24">
        <v>2</v>
      </c>
      <c r="DN24">
        <v>2</v>
      </c>
      <c r="DO24">
        <v>2</v>
      </c>
      <c r="DP24">
        <v>2</v>
      </c>
      <c r="DQ24">
        <v>2</v>
      </c>
      <c r="DR24">
        <v>2</v>
      </c>
      <c r="DS24">
        <v>2</v>
      </c>
      <c r="DT24">
        <v>2</v>
      </c>
      <c r="DU24">
        <v>2</v>
      </c>
      <c r="DV24">
        <v>2</v>
      </c>
      <c r="DW24">
        <v>2</v>
      </c>
      <c r="DX24">
        <v>2</v>
      </c>
      <c r="DY24">
        <v>2</v>
      </c>
      <c r="DZ24">
        <v>2</v>
      </c>
      <c r="EA24">
        <v>2</v>
      </c>
      <c r="EB24">
        <v>2</v>
      </c>
      <c r="EC24">
        <v>2</v>
      </c>
      <c r="ED24">
        <v>2</v>
      </c>
      <c r="EE24">
        <v>2</v>
      </c>
      <c r="EF24">
        <v>2</v>
      </c>
      <c r="EG24">
        <v>2</v>
      </c>
      <c r="EH24">
        <v>2</v>
      </c>
      <c r="EI24">
        <v>2</v>
      </c>
      <c r="EJ24">
        <v>2</v>
      </c>
      <c r="EK24">
        <v>2</v>
      </c>
      <c r="EL24">
        <v>2</v>
      </c>
      <c r="EM24">
        <v>2</v>
      </c>
      <c r="EN24">
        <v>2</v>
      </c>
      <c r="EO24">
        <v>2</v>
      </c>
      <c r="EP24">
        <v>2</v>
      </c>
      <c r="EQ24">
        <v>2</v>
      </c>
      <c r="ER24">
        <v>2</v>
      </c>
      <c r="ES24">
        <v>2</v>
      </c>
      <c r="ET24">
        <v>2</v>
      </c>
      <c r="EU24">
        <v>2</v>
      </c>
      <c r="EV24">
        <v>2</v>
      </c>
      <c r="EW24">
        <v>2</v>
      </c>
      <c r="EX24">
        <v>2</v>
      </c>
      <c r="EY24">
        <v>2</v>
      </c>
      <c r="EZ24">
        <v>2</v>
      </c>
      <c r="FA24">
        <v>2</v>
      </c>
      <c r="FB24">
        <v>2</v>
      </c>
      <c r="FC24">
        <v>2</v>
      </c>
      <c r="FD24">
        <v>2</v>
      </c>
      <c r="FE24">
        <v>2</v>
      </c>
      <c r="FF24">
        <v>2</v>
      </c>
      <c r="FG24">
        <v>2</v>
      </c>
      <c r="FH24">
        <v>2</v>
      </c>
      <c r="FI24">
        <v>2</v>
      </c>
      <c r="FJ24">
        <v>2</v>
      </c>
      <c r="FK24">
        <v>2</v>
      </c>
      <c r="FL24">
        <v>3</v>
      </c>
      <c r="FM24">
        <v>3</v>
      </c>
      <c r="FN24">
        <v>3</v>
      </c>
      <c r="FO24">
        <v>4</v>
      </c>
      <c r="FP24">
        <v>4</v>
      </c>
      <c r="FQ24">
        <v>4</v>
      </c>
      <c r="FR24">
        <v>4</v>
      </c>
      <c r="FS24">
        <v>4</v>
      </c>
      <c r="FT24">
        <v>4</v>
      </c>
      <c r="FU24">
        <v>4</v>
      </c>
      <c r="FV24">
        <v>4</v>
      </c>
      <c r="FW24">
        <v>4</v>
      </c>
      <c r="FX24">
        <v>4</v>
      </c>
      <c r="FY24">
        <v>4</v>
      </c>
      <c r="FZ24">
        <v>4</v>
      </c>
      <c r="GA24">
        <v>4</v>
      </c>
      <c r="GB24">
        <v>4</v>
      </c>
      <c r="GC24">
        <v>4</v>
      </c>
      <c r="GD24">
        <v>4</v>
      </c>
      <c r="GE24">
        <v>5</v>
      </c>
      <c r="GF24">
        <v>5</v>
      </c>
      <c r="GG24">
        <v>5</v>
      </c>
      <c r="GH24">
        <v>5</v>
      </c>
      <c r="GI24">
        <v>6</v>
      </c>
      <c r="GJ24">
        <v>6</v>
      </c>
      <c r="GK24">
        <v>6</v>
      </c>
      <c r="GL24">
        <v>7</v>
      </c>
      <c r="GM24">
        <v>8</v>
      </c>
      <c r="GN24">
        <v>9</v>
      </c>
      <c r="GO24">
        <v>9</v>
      </c>
      <c r="GP24">
        <v>9</v>
      </c>
      <c r="GQ24">
        <v>9</v>
      </c>
      <c r="GR24">
        <v>10</v>
      </c>
      <c r="GS24">
        <v>10</v>
      </c>
      <c r="GT24">
        <v>12</v>
      </c>
      <c r="GU24">
        <v>13</v>
      </c>
      <c r="GV24">
        <v>13</v>
      </c>
      <c r="GW24">
        <v>13</v>
      </c>
      <c r="GX24">
        <v>15</v>
      </c>
      <c r="GY24">
        <v>19</v>
      </c>
      <c r="GZ24">
        <v>20</v>
      </c>
      <c r="HA24">
        <v>22</v>
      </c>
      <c r="HB24">
        <v>27</v>
      </c>
      <c r="HC24">
        <v>27</v>
      </c>
      <c r="HD24">
        <v>27</v>
      </c>
      <c r="HE24">
        <v>27</v>
      </c>
      <c r="HF24">
        <v>27</v>
      </c>
      <c r="HG24">
        <v>27</v>
      </c>
      <c r="HH24">
        <v>30</v>
      </c>
      <c r="HI24">
        <v>31</v>
      </c>
      <c r="HJ24">
        <v>31</v>
      </c>
      <c r="HK24">
        <v>31</v>
      </c>
      <c r="HL24">
        <v>31</v>
      </c>
      <c r="HM24">
        <v>31</v>
      </c>
      <c r="HN24">
        <v>31</v>
      </c>
      <c r="HO24">
        <v>31</v>
      </c>
      <c r="HP24">
        <v>31</v>
      </c>
      <c r="HQ24">
        <v>31</v>
      </c>
      <c r="HR24">
        <v>31</v>
      </c>
      <c r="HS24">
        <v>31</v>
      </c>
      <c r="HT24">
        <v>31</v>
      </c>
      <c r="HU24">
        <v>31</v>
      </c>
      <c r="HV24">
        <v>31</v>
      </c>
      <c r="HW24">
        <v>31</v>
      </c>
      <c r="HX24">
        <v>31</v>
      </c>
      <c r="HY24">
        <v>31</v>
      </c>
      <c r="HZ24">
        <v>31</v>
      </c>
      <c r="IA24">
        <v>31</v>
      </c>
      <c r="IB24">
        <v>31</v>
      </c>
      <c r="IC24">
        <v>32</v>
      </c>
      <c r="ID24">
        <v>32</v>
      </c>
      <c r="IE24">
        <v>33</v>
      </c>
      <c r="IF24">
        <v>33</v>
      </c>
      <c r="IG24">
        <v>34</v>
      </c>
      <c r="IH24">
        <v>34</v>
      </c>
      <c r="II24">
        <v>34</v>
      </c>
      <c r="IJ24">
        <v>36</v>
      </c>
      <c r="IK24">
        <v>38</v>
      </c>
      <c r="IL24">
        <v>38</v>
      </c>
      <c r="IM24">
        <v>38</v>
      </c>
      <c r="IN24">
        <v>38</v>
      </c>
      <c r="IO24">
        <v>38</v>
      </c>
      <c r="IP24">
        <v>39</v>
      </c>
      <c r="IQ24">
        <v>39</v>
      </c>
      <c r="IR24">
        <v>39</v>
      </c>
      <c r="IS24">
        <v>40</v>
      </c>
      <c r="IT24">
        <v>40</v>
      </c>
      <c r="IU24">
        <v>40</v>
      </c>
      <c r="IV24">
        <v>40</v>
      </c>
      <c r="IW24">
        <v>41</v>
      </c>
      <c r="IX24">
        <v>44</v>
      </c>
      <c r="IY24">
        <v>46</v>
      </c>
      <c r="IZ24">
        <v>46</v>
      </c>
      <c r="JA24">
        <v>47</v>
      </c>
      <c r="JB24">
        <v>50</v>
      </c>
      <c r="JC24">
        <v>50</v>
      </c>
      <c r="JD24">
        <v>52</v>
      </c>
      <c r="JE24">
        <v>58</v>
      </c>
      <c r="JF24">
        <v>60</v>
      </c>
      <c r="JG24">
        <v>60</v>
      </c>
      <c r="JH24">
        <v>60</v>
      </c>
      <c r="JI24">
        <v>60</v>
      </c>
      <c r="JJ24">
        <v>60</v>
      </c>
      <c r="JK24">
        <v>63</v>
      </c>
      <c r="JL24">
        <v>63</v>
      </c>
      <c r="JM24">
        <v>63</v>
      </c>
      <c r="JN24">
        <v>63</v>
      </c>
      <c r="JO24">
        <v>63</v>
      </c>
      <c r="JP24">
        <v>63</v>
      </c>
      <c r="JQ24">
        <v>63</v>
      </c>
      <c r="JR24">
        <v>63</v>
      </c>
      <c r="JS24">
        <v>64</v>
      </c>
      <c r="JT24">
        <v>64</v>
      </c>
      <c r="JU24">
        <v>64</v>
      </c>
      <c r="JV24">
        <v>65</v>
      </c>
      <c r="JW24">
        <v>66</v>
      </c>
      <c r="JX24">
        <v>70</v>
      </c>
      <c r="JY24">
        <v>74</v>
      </c>
      <c r="JZ24">
        <v>75</v>
      </c>
      <c r="KA24">
        <v>76</v>
      </c>
      <c r="KB24">
        <v>76</v>
      </c>
      <c r="KC24">
        <v>76</v>
      </c>
      <c r="KD24">
        <v>76</v>
      </c>
      <c r="KE24">
        <v>77</v>
      </c>
      <c r="KF24">
        <v>79</v>
      </c>
      <c r="KG24">
        <v>80</v>
      </c>
      <c r="KH24">
        <v>81</v>
      </c>
      <c r="KI24">
        <v>81</v>
      </c>
      <c r="KJ24">
        <v>81</v>
      </c>
      <c r="KK24">
        <v>82</v>
      </c>
      <c r="KL24">
        <v>83</v>
      </c>
      <c r="KM24">
        <v>83</v>
      </c>
      <c r="KN24">
        <v>84</v>
      </c>
      <c r="KO24">
        <v>85</v>
      </c>
      <c r="KP24">
        <v>85</v>
      </c>
      <c r="KQ24">
        <v>85</v>
      </c>
      <c r="KR24">
        <v>88</v>
      </c>
      <c r="KS24">
        <v>88</v>
      </c>
      <c r="KT24">
        <v>88</v>
      </c>
      <c r="KU24">
        <v>93</v>
      </c>
      <c r="KV24">
        <v>105</v>
      </c>
      <c r="KW24">
        <v>107</v>
      </c>
      <c r="KX24">
        <v>109</v>
      </c>
      <c r="KY24">
        <v>124</v>
      </c>
      <c r="KZ24">
        <v>124</v>
      </c>
      <c r="LA24">
        <v>128</v>
      </c>
      <c r="LB24">
        <v>132</v>
      </c>
      <c r="LC24">
        <v>134</v>
      </c>
      <c r="LD24">
        <v>145</v>
      </c>
      <c r="LE24">
        <v>145</v>
      </c>
      <c r="LF24">
        <v>148</v>
      </c>
      <c r="LG24">
        <v>152</v>
      </c>
      <c r="LH24">
        <v>161</v>
      </c>
      <c r="LI24">
        <v>161</v>
      </c>
      <c r="LJ24">
        <v>171</v>
      </c>
      <c r="LK24">
        <v>174</v>
      </c>
      <c r="LL24">
        <v>177</v>
      </c>
      <c r="LM24">
        <v>180</v>
      </c>
      <c r="LN24">
        <v>181</v>
      </c>
      <c r="LO24">
        <v>184</v>
      </c>
      <c r="LP24">
        <v>186</v>
      </c>
      <c r="LQ24">
        <v>186</v>
      </c>
      <c r="LR24">
        <v>191</v>
      </c>
      <c r="LS24">
        <v>196</v>
      </c>
      <c r="LT24">
        <v>203</v>
      </c>
      <c r="LU24">
        <v>205</v>
      </c>
      <c r="LV24">
        <v>207</v>
      </c>
      <c r="LW24">
        <v>210</v>
      </c>
      <c r="LX24">
        <v>212</v>
      </c>
      <c r="LY24">
        <v>212</v>
      </c>
      <c r="LZ24">
        <v>214</v>
      </c>
      <c r="MA24">
        <v>215</v>
      </c>
      <c r="MB24">
        <v>218</v>
      </c>
      <c r="MC24">
        <v>218</v>
      </c>
      <c r="MD24">
        <v>218</v>
      </c>
      <c r="ME24">
        <v>221</v>
      </c>
      <c r="MF24">
        <v>221</v>
      </c>
      <c r="MG24">
        <v>221</v>
      </c>
      <c r="MH24">
        <v>222</v>
      </c>
      <c r="MI24">
        <v>224</v>
      </c>
      <c r="MJ24">
        <v>227</v>
      </c>
      <c r="MK24">
        <v>233</v>
      </c>
      <c r="ML24">
        <v>233</v>
      </c>
      <c r="MM24">
        <v>236</v>
      </c>
      <c r="MN24">
        <v>236</v>
      </c>
      <c r="MO24">
        <v>241</v>
      </c>
      <c r="MP24">
        <v>245</v>
      </c>
      <c r="MQ24">
        <v>243</v>
      </c>
      <c r="MR24">
        <v>250</v>
      </c>
      <c r="MS24">
        <v>250</v>
      </c>
      <c r="MT24">
        <v>250</v>
      </c>
      <c r="MU24">
        <v>259</v>
      </c>
      <c r="MV24">
        <v>263</v>
      </c>
      <c r="MW24">
        <v>265</v>
      </c>
      <c r="MX24">
        <v>266</v>
      </c>
      <c r="MY24">
        <v>268</v>
      </c>
      <c r="MZ24">
        <v>274</v>
      </c>
      <c r="NA24">
        <v>277</v>
      </c>
      <c r="NB24">
        <v>277</v>
      </c>
      <c r="NC24">
        <v>281</v>
      </c>
      <c r="ND24">
        <v>281</v>
      </c>
      <c r="NE24">
        <v>281</v>
      </c>
      <c r="NF24">
        <v>283</v>
      </c>
      <c r="NG24">
        <v>291</v>
      </c>
      <c r="NH24">
        <v>291</v>
      </c>
      <c r="NI24">
        <v>294</v>
      </c>
      <c r="NJ24">
        <v>294</v>
      </c>
      <c r="NK24">
        <v>293</v>
      </c>
      <c r="NL24">
        <v>292</v>
      </c>
      <c r="NM24">
        <v>294</v>
      </c>
      <c r="NN24">
        <v>298</v>
      </c>
      <c r="NO24">
        <v>300</v>
      </c>
      <c r="NP24">
        <v>300</v>
      </c>
      <c r="NQ24">
        <v>302</v>
      </c>
      <c r="NR24">
        <v>303</v>
      </c>
      <c r="NS24">
        <v>303</v>
      </c>
      <c r="NT24">
        <v>304</v>
      </c>
      <c r="NU24">
        <v>309</v>
      </c>
      <c r="NV24">
        <v>309</v>
      </c>
      <c r="NW24">
        <v>309</v>
      </c>
      <c r="NX24">
        <v>311</v>
      </c>
      <c r="NY24">
        <v>311</v>
      </c>
      <c r="NZ24">
        <v>311</v>
      </c>
      <c r="OA24">
        <v>317</v>
      </c>
      <c r="OB24">
        <v>320</v>
      </c>
      <c r="OC24">
        <v>321</v>
      </c>
      <c r="OD24">
        <v>321</v>
      </c>
      <c r="OE24">
        <v>322</v>
      </c>
      <c r="OF24">
        <v>324</v>
      </c>
      <c r="OG24">
        <v>324</v>
      </c>
      <c r="OH24">
        <v>327</v>
      </c>
      <c r="OI24">
        <v>329</v>
      </c>
      <c r="OJ24">
        <v>329</v>
      </c>
      <c r="OK24">
        <v>329</v>
      </c>
      <c r="OL24">
        <v>329</v>
      </c>
      <c r="OM24">
        <v>330</v>
      </c>
      <c r="ON24">
        <v>332</v>
      </c>
      <c r="OO24">
        <v>332</v>
      </c>
      <c r="OP24">
        <v>335</v>
      </c>
      <c r="OQ24">
        <v>335</v>
      </c>
      <c r="OR24">
        <v>335</v>
      </c>
    </row>
    <row r="25" spans="1:408">
      <c r="A25">
        <v>84053045</v>
      </c>
      <c r="B25" t="s">
        <v>50</v>
      </c>
      <c r="C25" t="s">
        <v>51</v>
      </c>
      <c r="D25">
        <v>840</v>
      </c>
      <c r="E25">
        <v>53045</v>
      </c>
      <c r="F25" t="s">
        <v>98</v>
      </c>
      <c r="G25" t="s">
        <v>57</v>
      </c>
      <c r="H25" t="s">
        <v>50</v>
      </c>
      <c r="I25">
        <v>47.350075859999997</v>
      </c>
      <c r="J25">
        <v>-123.1863685</v>
      </c>
      <c r="K25" t="s">
        <v>99</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1</v>
      </c>
      <c r="BQ25">
        <v>1</v>
      </c>
      <c r="BR25">
        <v>1</v>
      </c>
      <c r="BS25">
        <v>1</v>
      </c>
      <c r="BT25">
        <v>1</v>
      </c>
      <c r="BU25">
        <v>1</v>
      </c>
      <c r="BV25">
        <v>1</v>
      </c>
      <c r="BW25">
        <v>2</v>
      </c>
      <c r="BX25">
        <v>2</v>
      </c>
      <c r="BY25">
        <v>2</v>
      </c>
      <c r="BZ25">
        <v>2</v>
      </c>
      <c r="CA25">
        <v>2</v>
      </c>
      <c r="CB25">
        <v>2</v>
      </c>
      <c r="CC25">
        <v>5</v>
      </c>
      <c r="CD25">
        <v>6</v>
      </c>
      <c r="CE25">
        <v>11</v>
      </c>
      <c r="CF25">
        <v>13</v>
      </c>
      <c r="CG25">
        <v>13</v>
      </c>
      <c r="CH25">
        <v>14</v>
      </c>
      <c r="CI25">
        <v>15</v>
      </c>
      <c r="CJ25">
        <v>16</v>
      </c>
      <c r="CK25">
        <v>17</v>
      </c>
      <c r="CL25">
        <v>17</v>
      </c>
      <c r="CM25">
        <v>18</v>
      </c>
      <c r="CN25">
        <v>18</v>
      </c>
      <c r="CO25">
        <v>19</v>
      </c>
      <c r="CP25">
        <v>19</v>
      </c>
      <c r="CQ25">
        <v>19</v>
      </c>
      <c r="CR25">
        <v>19</v>
      </c>
      <c r="CS25">
        <v>20</v>
      </c>
      <c r="CT25">
        <v>21</v>
      </c>
      <c r="CU25">
        <v>22</v>
      </c>
      <c r="CV25">
        <v>22</v>
      </c>
      <c r="CW25">
        <v>22</v>
      </c>
      <c r="CX25">
        <v>22</v>
      </c>
      <c r="CY25">
        <v>22</v>
      </c>
      <c r="CZ25">
        <v>22</v>
      </c>
      <c r="DA25">
        <v>22</v>
      </c>
      <c r="DB25">
        <v>22</v>
      </c>
      <c r="DC25">
        <v>22</v>
      </c>
      <c r="DD25">
        <v>23</v>
      </c>
      <c r="DE25">
        <v>23</v>
      </c>
      <c r="DF25">
        <v>23</v>
      </c>
      <c r="DG25">
        <v>23</v>
      </c>
      <c r="DH25">
        <v>25</v>
      </c>
      <c r="DI25">
        <v>25</v>
      </c>
      <c r="DJ25">
        <v>26</v>
      </c>
      <c r="DK25">
        <v>26</v>
      </c>
      <c r="DL25">
        <v>26</v>
      </c>
      <c r="DM25">
        <v>26</v>
      </c>
      <c r="DN25">
        <v>28</v>
      </c>
      <c r="DO25">
        <v>28</v>
      </c>
      <c r="DP25">
        <v>28</v>
      </c>
      <c r="DQ25">
        <v>28</v>
      </c>
      <c r="DR25">
        <v>28</v>
      </c>
      <c r="DS25">
        <v>29</v>
      </c>
      <c r="DT25">
        <v>30</v>
      </c>
      <c r="DU25">
        <v>30</v>
      </c>
      <c r="DV25">
        <v>30</v>
      </c>
      <c r="DW25">
        <v>30</v>
      </c>
      <c r="DX25">
        <v>31</v>
      </c>
      <c r="DY25">
        <v>33</v>
      </c>
      <c r="DZ25">
        <v>33</v>
      </c>
      <c r="EA25">
        <v>33</v>
      </c>
      <c r="EB25">
        <v>33</v>
      </c>
      <c r="EC25">
        <v>34</v>
      </c>
      <c r="ED25">
        <v>34</v>
      </c>
      <c r="EE25">
        <v>34</v>
      </c>
      <c r="EF25">
        <v>34</v>
      </c>
      <c r="EG25">
        <v>34</v>
      </c>
      <c r="EH25">
        <v>34</v>
      </c>
      <c r="EI25">
        <v>34</v>
      </c>
      <c r="EJ25">
        <v>35</v>
      </c>
      <c r="EK25">
        <v>35</v>
      </c>
      <c r="EL25">
        <v>36</v>
      </c>
      <c r="EM25">
        <v>37</v>
      </c>
      <c r="EN25">
        <v>37</v>
      </c>
      <c r="EO25">
        <v>37</v>
      </c>
      <c r="EP25">
        <v>38</v>
      </c>
      <c r="EQ25">
        <v>38</v>
      </c>
      <c r="ER25">
        <v>38</v>
      </c>
      <c r="ES25">
        <v>38</v>
      </c>
      <c r="ET25">
        <v>39</v>
      </c>
      <c r="EU25">
        <v>39</v>
      </c>
      <c r="EV25">
        <v>39</v>
      </c>
      <c r="EW25">
        <v>39</v>
      </c>
      <c r="EX25">
        <v>39</v>
      </c>
      <c r="EY25">
        <v>40</v>
      </c>
      <c r="EZ25">
        <v>41</v>
      </c>
      <c r="FA25">
        <v>41</v>
      </c>
      <c r="FB25">
        <v>42</v>
      </c>
      <c r="FC25">
        <v>42</v>
      </c>
      <c r="FD25">
        <v>42</v>
      </c>
      <c r="FE25">
        <v>42</v>
      </c>
      <c r="FF25">
        <v>43</v>
      </c>
      <c r="FG25">
        <v>43</v>
      </c>
      <c r="FH25">
        <v>44</v>
      </c>
      <c r="FI25">
        <v>44</v>
      </c>
      <c r="FJ25">
        <v>47</v>
      </c>
      <c r="FK25">
        <v>47</v>
      </c>
      <c r="FL25">
        <v>47</v>
      </c>
      <c r="FM25">
        <v>48</v>
      </c>
      <c r="FN25">
        <v>48</v>
      </c>
      <c r="FO25">
        <v>51</v>
      </c>
      <c r="FP25">
        <v>52</v>
      </c>
      <c r="FQ25">
        <v>53</v>
      </c>
      <c r="FR25">
        <v>53</v>
      </c>
      <c r="FS25">
        <v>53</v>
      </c>
      <c r="FT25">
        <v>53</v>
      </c>
      <c r="FU25">
        <v>54</v>
      </c>
      <c r="FV25">
        <v>55</v>
      </c>
      <c r="FW25">
        <v>55</v>
      </c>
      <c r="FX25">
        <v>55</v>
      </c>
      <c r="FY25">
        <v>55</v>
      </c>
      <c r="FZ25">
        <v>60</v>
      </c>
      <c r="GA25">
        <v>60</v>
      </c>
      <c r="GB25">
        <v>62</v>
      </c>
      <c r="GC25">
        <v>65</v>
      </c>
      <c r="GD25">
        <v>66</v>
      </c>
      <c r="GE25">
        <v>71</v>
      </c>
      <c r="GF25">
        <v>74</v>
      </c>
      <c r="GG25">
        <v>75</v>
      </c>
      <c r="GH25">
        <v>77</v>
      </c>
      <c r="GI25">
        <v>81</v>
      </c>
      <c r="GJ25">
        <v>84</v>
      </c>
      <c r="GK25">
        <v>88</v>
      </c>
      <c r="GL25">
        <v>90</v>
      </c>
      <c r="GM25">
        <v>95</v>
      </c>
      <c r="GN25">
        <v>105</v>
      </c>
      <c r="GO25">
        <v>114</v>
      </c>
      <c r="GP25">
        <v>118</v>
      </c>
      <c r="GQ25">
        <v>125</v>
      </c>
      <c r="GR25">
        <v>135</v>
      </c>
      <c r="GS25">
        <v>145</v>
      </c>
      <c r="GT25">
        <v>149</v>
      </c>
      <c r="GU25">
        <v>151</v>
      </c>
      <c r="GV25">
        <v>157</v>
      </c>
      <c r="GW25">
        <v>163</v>
      </c>
      <c r="GX25">
        <v>174</v>
      </c>
      <c r="GY25">
        <v>186</v>
      </c>
      <c r="GZ25">
        <v>189</v>
      </c>
      <c r="HA25">
        <v>203</v>
      </c>
      <c r="HB25">
        <v>213</v>
      </c>
      <c r="HC25">
        <v>218</v>
      </c>
      <c r="HD25">
        <v>227</v>
      </c>
      <c r="HE25">
        <v>230</v>
      </c>
      <c r="HF25">
        <v>239</v>
      </c>
      <c r="HG25">
        <v>241</v>
      </c>
      <c r="HH25">
        <v>256</v>
      </c>
      <c r="HI25">
        <v>261</v>
      </c>
      <c r="HJ25">
        <v>264</v>
      </c>
      <c r="HK25">
        <v>266</v>
      </c>
      <c r="HL25">
        <v>268</v>
      </c>
      <c r="HM25">
        <v>272</v>
      </c>
      <c r="HN25">
        <v>274</v>
      </c>
      <c r="HO25">
        <v>275</v>
      </c>
      <c r="HP25">
        <v>284</v>
      </c>
      <c r="HQ25">
        <v>288</v>
      </c>
      <c r="HR25">
        <v>296</v>
      </c>
      <c r="HS25">
        <v>299</v>
      </c>
      <c r="HT25">
        <v>302</v>
      </c>
      <c r="HU25">
        <v>307</v>
      </c>
      <c r="HV25">
        <v>310</v>
      </c>
      <c r="HW25">
        <v>315</v>
      </c>
      <c r="HX25">
        <v>316</v>
      </c>
      <c r="HY25">
        <v>323</v>
      </c>
      <c r="HZ25">
        <v>323</v>
      </c>
      <c r="IA25">
        <v>324</v>
      </c>
      <c r="IB25">
        <v>326</v>
      </c>
      <c r="IC25">
        <v>336</v>
      </c>
      <c r="ID25">
        <v>338</v>
      </c>
      <c r="IE25">
        <v>339</v>
      </c>
      <c r="IF25">
        <v>342</v>
      </c>
      <c r="IG25">
        <v>343</v>
      </c>
      <c r="IH25">
        <v>344</v>
      </c>
      <c r="II25">
        <v>349</v>
      </c>
      <c r="IJ25">
        <v>351</v>
      </c>
      <c r="IK25">
        <v>355</v>
      </c>
      <c r="IL25">
        <v>356</v>
      </c>
      <c r="IM25">
        <v>356</v>
      </c>
      <c r="IN25">
        <v>356</v>
      </c>
      <c r="IO25">
        <v>357</v>
      </c>
      <c r="IP25">
        <v>361</v>
      </c>
      <c r="IQ25">
        <v>366</v>
      </c>
      <c r="IR25">
        <v>370</v>
      </c>
      <c r="IS25">
        <v>373</v>
      </c>
      <c r="IT25">
        <v>375</v>
      </c>
      <c r="IU25">
        <v>377</v>
      </c>
      <c r="IV25">
        <v>380</v>
      </c>
      <c r="IW25">
        <v>383</v>
      </c>
      <c r="IX25">
        <v>390</v>
      </c>
      <c r="IY25">
        <v>397</v>
      </c>
      <c r="IZ25">
        <v>401</v>
      </c>
      <c r="JA25">
        <v>405</v>
      </c>
      <c r="JB25">
        <v>407</v>
      </c>
      <c r="JC25">
        <v>409</v>
      </c>
      <c r="JD25">
        <v>426</v>
      </c>
      <c r="JE25">
        <v>438</v>
      </c>
      <c r="JF25">
        <v>438</v>
      </c>
      <c r="JG25">
        <v>446</v>
      </c>
      <c r="JH25">
        <v>448</v>
      </c>
      <c r="JI25">
        <v>448</v>
      </c>
      <c r="JJ25">
        <v>453</v>
      </c>
      <c r="JK25">
        <v>457</v>
      </c>
      <c r="JL25">
        <v>461</v>
      </c>
      <c r="JM25">
        <v>470</v>
      </c>
      <c r="JN25">
        <v>475</v>
      </c>
      <c r="JO25">
        <v>477</v>
      </c>
      <c r="JP25">
        <v>478</v>
      </c>
      <c r="JQ25">
        <v>483</v>
      </c>
      <c r="JR25">
        <v>491</v>
      </c>
      <c r="JS25">
        <v>493</v>
      </c>
      <c r="JT25">
        <v>495</v>
      </c>
      <c r="JU25">
        <v>495</v>
      </c>
      <c r="JV25">
        <v>501</v>
      </c>
      <c r="JW25">
        <v>501</v>
      </c>
      <c r="JX25">
        <v>504</v>
      </c>
      <c r="JY25">
        <v>510</v>
      </c>
      <c r="JZ25">
        <v>515</v>
      </c>
      <c r="KA25">
        <v>517</v>
      </c>
      <c r="KB25">
        <v>519</v>
      </c>
      <c r="KC25">
        <v>523</v>
      </c>
      <c r="KD25">
        <v>524</v>
      </c>
      <c r="KE25">
        <v>524</v>
      </c>
      <c r="KF25">
        <v>528</v>
      </c>
      <c r="KG25">
        <v>534</v>
      </c>
      <c r="KH25">
        <v>541</v>
      </c>
      <c r="KI25">
        <v>544</v>
      </c>
      <c r="KJ25">
        <v>546</v>
      </c>
      <c r="KK25">
        <v>547</v>
      </c>
      <c r="KL25">
        <v>554</v>
      </c>
      <c r="KM25">
        <v>556</v>
      </c>
      <c r="KN25">
        <v>566</v>
      </c>
      <c r="KO25">
        <v>568</v>
      </c>
      <c r="KP25">
        <v>575</v>
      </c>
      <c r="KQ25">
        <v>577</v>
      </c>
      <c r="KR25">
        <v>581</v>
      </c>
      <c r="KS25">
        <v>583</v>
      </c>
      <c r="KT25">
        <v>597</v>
      </c>
      <c r="KU25">
        <v>611</v>
      </c>
      <c r="KV25">
        <v>623</v>
      </c>
      <c r="KW25">
        <v>627</v>
      </c>
      <c r="KX25">
        <v>628</v>
      </c>
      <c r="KY25">
        <v>637</v>
      </c>
      <c r="KZ25">
        <v>638</v>
      </c>
      <c r="LA25">
        <v>645</v>
      </c>
      <c r="LB25">
        <v>654</v>
      </c>
      <c r="LC25">
        <v>659</v>
      </c>
      <c r="LD25">
        <v>669</v>
      </c>
      <c r="LE25">
        <v>686</v>
      </c>
      <c r="LF25">
        <v>705</v>
      </c>
      <c r="LG25">
        <v>716</v>
      </c>
      <c r="LH25">
        <v>727</v>
      </c>
      <c r="LI25">
        <v>742</v>
      </c>
      <c r="LJ25">
        <v>752</v>
      </c>
      <c r="LK25">
        <v>793</v>
      </c>
      <c r="LL25">
        <v>813</v>
      </c>
      <c r="LM25">
        <v>816</v>
      </c>
      <c r="LN25">
        <v>824</v>
      </c>
      <c r="LO25">
        <v>928</v>
      </c>
      <c r="LP25">
        <v>954</v>
      </c>
      <c r="LQ25">
        <v>988</v>
      </c>
      <c r="LR25">
        <v>1034</v>
      </c>
      <c r="LS25">
        <v>1080</v>
      </c>
      <c r="LT25">
        <v>1096</v>
      </c>
      <c r="LU25">
        <v>1101</v>
      </c>
      <c r="LV25">
        <v>1131</v>
      </c>
      <c r="LW25">
        <v>1150</v>
      </c>
      <c r="LX25">
        <v>1163</v>
      </c>
      <c r="LY25">
        <v>1189</v>
      </c>
      <c r="LZ25">
        <v>1209</v>
      </c>
      <c r="MA25">
        <v>1222</v>
      </c>
      <c r="MB25">
        <v>1230</v>
      </c>
      <c r="MC25">
        <v>1230</v>
      </c>
      <c r="MD25">
        <v>1279</v>
      </c>
      <c r="ME25">
        <v>1301</v>
      </c>
      <c r="MF25">
        <v>1310</v>
      </c>
      <c r="MG25">
        <v>1310</v>
      </c>
      <c r="MH25">
        <v>1337</v>
      </c>
      <c r="MI25">
        <v>1340</v>
      </c>
      <c r="MJ25">
        <v>1348</v>
      </c>
      <c r="MK25">
        <v>1366</v>
      </c>
      <c r="ML25">
        <v>1366</v>
      </c>
      <c r="MM25">
        <v>1388</v>
      </c>
      <c r="MN25">
        <v>1388</v>
      </c>
      <c r="MO25">
        <v>1405</v>
      </c>
      <c r="MP25">
        <v>1463</v>
      </c>
      <c r="MQ25">
        <v>1465</v>
      </c>
      <c r="MR25">
        <v>1492</v>
      </c>
      <c r="MS25">
        <v>1492</v>
      </c>
      <c r="MT25">
        <v>1492</v>
      </c>
      <c r="MU25">
        <v>1663</v>
      </c>
      <c r="MV25">
        <v>1671</v>
      </c>
      <c r="MW25">
        <v>1676</v>
      </c>
      <c r="MX25">
        <v>1679</v>
      </c>
      <c r="MY25">
        <v>1697</v>
      </c>
      <c r="MZ25">
        <v>1750</v>
      </c>
      <c r="NA25">
        <v>1827</v>
      </c>
      <c r="NB25">
        <v>1827</v>
      </c>
      <c r="NC25">
        <v>1876</v>
      </c>
      <c r="ND25">
        <v>1889</v>
      </c>
      <c r="NE25">
        <v>1894</v>
      </c>
      <c r="NF25">
        <v>1902</v>
      </c>
      <c r="NG25">
        <v>1920</v>
      </c>
      <c r="NH25">
        <v>1920</v>
      </c>
      <c r="NI25">
        <v>1950</v>
      </c>
      <c r="NJ25">
        <v>1950</v>
      </c>
      <c r="NK25">
        <v>1969</v>
      </c>
      <c r="NL25">
        <v>1997</v>
      </c>
      <c r="NM25">
        <v>2010</v>
      </c>
      <c r="NN25">
        <v>2027</v>
      </c>
      <c r="NO25">
        <v>2040</v>
      </c>
      <c r="NP25">
        <v>2040</v>
      </c>
      <c r="NQ25">
        <v>2057</v>
      </c>
      <c r="NR25">
        <v>2061</v>
      </c>
      <c r="NS25">
        <v>2073</v>
      </c>
      <c r="NT25">
        <v>2084</v>
      </c>
      <c r="NU25">
        <v>2102</v>
      </c>
      <c r="NV25">
        <v>2119</v>
      </c>
      <c r="NW25">
        <v>2119</v>
      </c>
      <c r="NX25">
        <v>2126</v>
      </c>
      <c r="NY25">
        <v>2129</v>
      </c>
      <c r="NZ25">
        <v>2136</v>
      </c>
      <c r="OA25">
        <v>2147</v>
      </c>
      <c r="OB25">
        <v>2157</v>
      </c>
      <c r="OC25">
        <v>2158</v>
      </c>
      <c r="OD25">
        <v>2158</v>
      </c>
      <c r="OE25">
        <v>2188</v>
      </c>
      <c r="OF25">
        <v>2198</v>
      </c>
      <c r="OG25">
        <v>2200</v>
      </c>
      <c r="OH25">
        <v>2208</v>
      </c>
      <c r="OI25">
        <v>2213</v>
      </c>
      <c r="OJ25">
        <v>2220</v>
      </c>
      <c r="OK25">
        <v>2220</v>
      </c>
      <c r="OL25">
        <v>2220</v>
      </c>
      <c r="OM25">
        <v>2223</v>
      </c>
      <c r="ON25">
        <v>2227</v>
      </c>
      <c r="OO25">
        <v>2232</v>
      </c>
      <c r="OP25">
        <v>2238</v>
      </c>
      <c r="OQ25">
        <v>2242</v>
      </c>
      <c r="OR25">
        <v>2242</v>
      </c>
    </row>
    <row r="26" spans="1:408">
      <c r="A26">
        <v>84053047</v>
      </c>
      <c r="B26" t="s">
        <v>50</v>
      </c>
      <c r="C26" t="s">
        <v>51</v>
      </c>
      <c r="D26">
        <v>840</v>
      </c>
      <c r="E26">
        <v>53047</v>
      </c>
      <c r="F26" t="s">
        <v>100</v>
      </c>
      <c r="G26" t="s">
        <v>57</v>
      </c>
      <c r="H26" t="s">
        <v>50</v>
      </c>
      <c r="I26">
        <v>48.54855019</v>
      </c>
      <c r="J26">
        <v>-119.7387224</v>
      </c>
      <c r="K26" t="s">
        <v>101</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1</v>
      </c>
      <c r="BY26">
        <v>1</v>
      </c>
      <c r="BZ26">
        <v>3</v>
      </c>
      <c r="CA26">
        <v>3</v>
      </c>
      <c r="CB26">
        <v>3</v>
      </c>
      <c r="CC26">
        <v>3</v>
      </c>
      <c r="CD26">
        <v>3</v>
      </c>
      <c r="CE26">
        <v>3</v>
      </c>
      <c r="CF26">
        <v>4</v>
      </c>
      <c r="CG26">
        <v>6</v>
      </c>
      <c r="CH26">
        <v>7</v>
      </c>
      <c r="CI26">
        <v>9</v>
      </c>
      <c r="CJ26">
        <v>9</v>
      </c>
      <c r="CK26">
        <v>10</v>
      </c>
      <c r="CL26">
        <v>12</v>
      </c>
      <c r="CM26">
        <v>12</v>
      </c>
      <c r="CN26">
        <v>14</v>
      </c>
      <c r="CO26">
        <v>15</v>
      </c>
      <c r="CP26">
        <v>15</v>
      </c>
      <c r="CQ26">
        <v>15</v>
      </c>
      <c r="CR26">
        <v>15</v>
      </c>
      <c r="CS26">
        <v>15</v>
      </c>
      <c r="CT26">
        <v>15</v>
      </c>
      <c r="CU26">
        <v>15</v>
      </c>
      <c r="CV26">
        <v>15</v>
      </c>
      <c r="CW26">
        <v>14</v>
      </c>
      <c r="CX26">
        <v>14</v>
      </c>
      <c r="CY26">
        <v>14</v>
      </c>
      <c r="CZ26">
        <v>16</v>
      </c>
      <c r="DA26">
        <v>16</v>
      </c>
      <c r="DB26">
        <v>17</v>
      </c>
      <c r="DC26">
        <v>19</v>
      </c>
      <c r="DD26">
        <v>20</v>
      </c>
      <c r="DE26">
        <v>21</v>
      </c>
      <c r="DF26">
        <v>21</v>
      </c>
      <c r="DG26">
        <v>22</v>
      </c>
      <c r="DH26">
        <v>21</v>
      </c>
      <c r="DI26">
        <v>21</v>
      </c>
      <c r="DJ26">
        <v>21</v>
      </c>
      <c r="DK26">
        <v>21</v>
      </c>
      <c r="DL26">
        <v>21</v>
      </c>
      <c r="DM26">
        <v>21</v>
      </c>
      <c r="DN26">
        <v>21</v>
      </c>
      <c r="DO26">
        <v>21</v>
      </c>
      <c r="DP26">
        <v>22</v>
      </c>
      <c r="DQ26">
        <v>25</v>
      </c>
      <c r="DR26">
        <v>25</v>
      </c>
      <c r="DS26">
        <v>30</v>
      </c>
      <c r="DT26">
        <v>29</v>
      </c>
      <c r="DU26">
        <v>31</v>
      </c>
      <c r="DV26">
        <v>35</v>
      </c>
      <c r="DW26">
        <v>37</v>
      </c>
      <c r="DX26">
        <v>40</v>
      </c>
      <c r="DY26">
        <v>40</v>
      </c>
      <c r="DZ26">
        <v>40</v>
      </c>
      <c r="EA26">
        <v>40</v>
      </c>
      <c r="EB26">
        <v>42</v>
      </c>
      <c r="EC26">
        <v>42</v>
      </c>
      <c r="ED26">
        <v>42</v>
      </c>
      <c r="EE26">
        <v>43</v>
      </c>
      <c r="EF26">
        <v>44</v>
      </c>
      <c r="EG26">
        <v>44</v>
      </c>
      <c r="EH26">
        <v>45</v>
      </c>
      <c r="EI26">
        <v>47</v>
      </c>
      <c r="EJ26">
        <v>47</v>
      </c>
      <c r="EK26">
        <v>46</v>
      </c>
      <c r="EL26">
        <v>49</v>
      </c>
      <c r="EM26">
        <v>49</v>
      </c>
      <c r="EN26">
        <v>51</v>
      </c>
      <c r="EO26">
        <v>52</v>
      </c>
      <c r="EP26">
        <v>52</v>
      </c>
      <c r="EQ26">
        <v>56</v>
      </c>
      <c r="ER26">
        <v>56</v>
      </c>
      <c r="ES26">
        <v>56</v>
      </c>
      <c r="ET26">
        <v>56</v>
      </c>
      <c r="EU26">
        <v>56</v>
      </c>
      <c r="EV26">
        <v>56</v>
      </c>
      <c r="EW26">
        <v>57</v>
      </c>
      <c r="EX26">
        <v>57</v>
      </c>
      <c r="EY26">
        <v>57</v>
      </c>
      <c r="EZ26">
        <v>58</v>
      </c>
      <c r="FA26">
        <v>58</v>
      </c>
      <c r="FB26">
        <v>61</v>
      </c>
      <c r="FC26">
        <v>62</v>
      </c>
      <c r="FD26">
        <v>63</v>
      </c>
      <c r="FE26">
        <v>63</v>
      </c>
      <c r="FF26">
        <v>63</v>
      </c>
      <c r="FG26">
        <v>63</v>
      </c>
      <c r="FH26">
        <v>63</v>
      </c>
      <c r="FI26">
        <v>63</v>
      </c>
      <c r="FJ26">
        <v>63</v>
      </c>
      <c r="FK26">
        <v>64</v>
      </c>
      <c r="FL26">
        <v>67</v>
      </c>
      <c r="FM26">
        <v>67</v>
      </c>
      <c r="FN26">
        <v>70</v>
      </c>
      <c r="FO26">
        <v>77</v>
      </c>
      <c r="FP26">
        <v>85</v>
      </c>
      <c r="FQ26">
        <v>86</v>
      </c>
      <c r="FR26">
        <v>86</v>
      </c>
      <c r="FS26">
        <v>90</v>
      </c>
      <c r="FT26">
        <v>116</v>
      </c>
      <c r="FU26">
        <v>149</v>
      </c>
      <c r="FV26">
        <v>149</v>
      </c>
      <c r="FW26">
        <v>156</v>
      </c>
      <c r="FX26">
        <v>159</v>
      </c>
      <c r="FY26">
        <v>176</v>
      </c>
      <c r="FZ26">
        <v>183</v>
      </c>
      <c r="GA26">
        <v>202</v>
      </c>
      <c r="GB26">
        <v>229</v>
      </c>
      <c r="GC26">
        <v>229</v>
      </c>
      <c r="GD26">
        <v>240</v>
      </c>
      <c r="GE26">
        <v>264</v>
      </c>
      <c r="GF26">
        <v>289</v>
      </c>
      <c r="GG26">
        <v>320</v>
      </c>
      <c r="GH26">
        <v>381</v>
      </c>
      <c r="GI26">
        <v>452</v>
      </c>
      <c r="GJ26">
        <v>477</v>
      </c>
      <c r="GK26">
        <v>505</v>
      </c>
      <c r="GL26">
        <v>521</v>
      </c>
      <c r="GM26">
        <v>549</v>
      </c>
      <c r="GN26">
        <v>573</v>
      </c>
      <c r="GO26">
        <v>601</v>
      </c>
      <c r="GP26">
        <v>631</v>
      </c>
      <c r="GQ26">
        <v>650</v>
      </c>
      <c r="GR26">
        <v>669</v>
      </c>
      <c r="GS26">
        <v>686</v>
      </c>
      <c r="GT26">
        <v>725</v>
      </c>
      <c r="GU26">
        <v>734</v>
      </c>
      <c r="GV26">
        <v>751</v>
      </c>
      <c r="GW26">
        <v>767</v>
      </c>
      <c r="GX26">
        <v>779</v>
      </c>
      <c r="GY26">
        <v>791</v>
      </c>
      <c r="GZ26">
        <v>815</v>
      </c>
      <c r="HA26">
        <v>833</v>
      </c>
      <c r="HB26">
        <v>857</v>
      </c>
      <c r="HC26">
        <v>863</v>
      </c>
      <c r="HD26">
        <v>875</v>
      </c>
      <c r="HE26">
        <v>875</v>
      </c>
      <c r="HF26">
        <v>879</v>
      </c>
      <c r="HG26">
        <v>884</v>
      </c>
      <c r="HH26">
        <v>903</v>
      </c>
      <c r="HI26">
        <v>905</v>
      </c>
      <c r="HJ26">
        <v>923</v>
      </c>
      <c r="HK26">
        <v>926</v>
      </c>
      <c r="HL26">
        <v>928</v>
      </c>
      <c r="HM26">
        <v>935</v>
      </c>
      <c r="HN26">
        <v>947</v>
      </c>
      <c r="HO26">
        <v>947</v>
      </c>
      <c r="HP26">
        <v>954</v>
      </c>
      <c r="HQ26">
        <v>968</v>
      </c>
      <c r="HR26">
        <v>969</v>
      </c>
      <c r="HS26">
        <v>969</v>
      </c>
      <c r="HT26">
        <v>977</v>
      </c>
      <c r="HU26">
        <v>981</v>
      </c>
      <c r="HV26">
        <v>981</v>
      </c>
      <c r="HW26">
        <v>994</v>
      </c>
      <c r="HX26">
        <v>997</v>
      </c>
      <c r="HY26">
        <v>997</v>
      </c>
      <c r="HZ26">
        <v>998</v>
      </c>
      <c r="IA26">
        <v>999</v>
      </c>
      <c r="IB26">
        <v>1000</v>
      </c>
      <c r="IC26">
        <v>1004</v>
      </c>
      <c r="ID26">
        <v>1004</v>
      </c>
      <c r="IE26">
        <v>1004</v>
      </c>
      <c r="IF26">
        <v>1005</v>
      </c>
      <c r="IG26">
        <v>1005</v>
      </c>
      <c r="IH26">
        <v>1005</v>
      </c>
      <c r="II26">
        <v>1005</v>
      </c>
      <c r="IJ26">
        <v>1018</v>
      </c>
      <c r="IK26">
        <v>1020</v>
      </c>
      <c r="IL26">
        <v>1020</v>
      </c>
      <c r="IM26">
        <v>1023</v>
      </c>
      <c r="IN26">
        <v>1035</v>
      </c>
      <c r="IO26">
        <v>1042</v>
      </c>
      <c r="IP26">
        <v>1043</v>
      </c>
      <c r="IQ26">
        <v>1045</v>
      </c>
      <c r="IR26">
        <v>1045</v>
      </c>
      <c r="IS26">
        <v>1045</v>
      </c>
      <c r="IT26">
        <v>1045</v>
      </c>
      <c r="IU26">
        <v>1050</v>
      </c>
      <c r="IV26">
        <v>1058</v>
      </c>
      <c r="IW26">
        <v>1067</v>
      </c>
      <c r="IX26">
        <v>1071</v>
      </c>
      <c r="IY26">
        <v>1073</v>
      </c>
      <c r="IZ26">
        <v>1074</v>
      </c>
      <c r="JA26">
        <v>1074</v>
      </c>
      <c r="JB26">
        <v>1079</v>
      </c>
      <c r="JC26">
        <v>1084</v>
      </c>
      <c r="JD26">
        <v>1085</v>
      </c>
      <c r="JE26">
        <v>1086</v>
      </c>
      <c r="JF26">
        <v>1087</v>
      </c>
      <c r="JG26">
        <v>1087</v>
      </c>
      <c r="JH26">
        <v>1087</v>
      </c>
      <c r="JI26">
        <v>1092</v>
      </c>
      <c r="JJ26">
        <v>1092</v>
      </c>
      <c r="JK26">
        <v>1101</v>
      </c>
      <c r="JL26">
        <v>1102</v>
      </c>
      <c r="JM26">
        <v>1102</v>
      </c>
      <c r="JN26">
        <v>1103</v>
      </c>
      <c r="JO26">
        <v>1103</v>
      </c>
      <c r="JP26">
        <v>1106</v>
      </c>
      <c r="JQ26">
        <v>1127</v>
      </c>
      <c r="JR26">
        <v>1129</v>
      </c>
      <c r="JS26">
        <v>1129</v>
      </c>
      <c r="JT26">
        <v>1129</v>
      </c>
      <c r="JU26">
        <v>1129</v>
      </c>
      <c r="JV26">
        <v>1129</v>
      </c>
      <c r="JW26">
        <v>1132</v>
      </c>
      <c r="JX26">
        <v>1135</v>
      </c>
      <c r="JY26">
        <v>1136</v>
      </c>
      <c r="JZ26">
        <v>1139</v>
      </c>
      <c r="KA26">
        <v>1140</v>
      </c>
      <c r="KB26">
        <v>1145</v>
      </c>
      <c r="KC26">
        <v>1145</v>
      </c>
      <c r="KD26">
        <v>1147</v>
      </c>
      <c r="KE26">
        <v>1150</v>
      </c>
      <c r="KF26">
        <v>1158</v>
      </c>
      <c r="KG26">
        <v>1167</v>
      </c>
      <c r="KH26">
        <v>1168</v>
      </c>
      <c r="KI26">
        <v>1168</v>
      </c>
      <c r="KJ26">
        <v>1169</v>
      </c>
      <c r="KK26">
        <v>1175</v>
      </c>
      <c r="KL26">
        <v>1178</v>
      </c>
      <c r="KM26">
        <v>1182</v>
      </c>
      <c r="KN26">
        <v>1186</v>
      </c>
      <c r="KO26">
        <v>1188</v>
      </c>
      <c r="KP26">
        <v>1189</v>
      </c>
      <c r="KQ26">
        <v>1189</v>
      </c>
      <c r="KR26">
        <v>1189</v>
      </c>
      <c r="KS26">
        <v>1189</v>
      </c>
      <c r="KT26">
        <v>1192</v>
      </c>
      <c r="KU26">
        <v>1196</v>
      </c>
      <c r="KV26">
        <v>1201</v>
      </c>
      <c r="KW26">
        <v>1202</v>
      </c>
      <c r="KX26">
        <v>1202</v>
      </c>
      <c r="KY26">
        <v>1206</v>
      </c>
      <c r="KZ26">
        <v>1226</v>
      </c>
      <c r="LA26">
        <v>1250</v>
      </c>
      <c r="LB26">
        <v>1264</v>
      </c>
      <c r="LC26">
        <v>1275</v>
      </c>
      <c r="LD26">
        <v>1276</v>
      </c>
      <c r="LE26">
        <v>1298</v>
      </c>
      <c r="LF26">
        <v>1308</v>
      </c>
      <c r="LG26">
        <v>1318</v>
      </c>
      <c r="LH26">
        <v>1325</v>
      </c>
      <c r="LI26">
        <v>1329</v>
      </c>
      <c r="LJ26">
        <v>1333</v>
      </c>
      <c r="LK26">
        <v>1333</v>
      </c>
      <c r="LL26">
        <v>1337</v>
      </c>
      <c r="LM26">
        <v>1341</v>
      </c>
      <c r="LN26">
        <v>1347</v>
      </c>
      <c r="LO26">
        <v>1365</v>
      </c>
      <c r="LP26">
        <v>1374</v>
      </c>
      <c r="LQ26">
        <v>1377</v>
      </c>
      <c r="LR26">
        <v>1379</v>
      </c>
      <c r="LS26">
        <v>1392</v>
      </c>
      <c r="LT26">
        <v>1399</v>
      </c>
      <c r="LU26">
        <v>1442</v>
      </c>
      <c r="LV26">
        <v>1467</v>
      </c>
      <c r="LW26">
        <v>1486</v>
      </c>
      <c r="LX26">
        <v>1509</v>
      </c>
      <c r="LY26">
        <v>1520</v>
      </c>
      <c r="LZ26">
        <v>1521</v>
      </c>
      <c r="MA26">
        <v>1523</v>
      </c>
      <c r="MB26">
        <v>1541</v>
      </c>
      <c r="MC26">
        <v>1541</v>
      </c>
      <c r="MD26">
        <v>1564</v>
      </c>
      <c r="ME26">
        <v>1573</v>
      </c>
      <c r="MF26">
        <v>1580</v>
      </c>
      <c r="MG26">
        <v>1580</v>
      </c>
      <c r="MH26">
        <v>1590</v>
      </c>
      <c r="MI26">
        <v>1596</v>
      </c>
      <c r="MJ26">
        <v>1648</v>
      </c>
      <c r="MK26">
        <v>1673</v>
      </c>
      <c r="ML26">
        <v>1673</v>
      </c>
      <c r="MM26">
        <v>1692</v>
      </c>
      <c r="MN26">
        <v>1692</v>
      </c>
      <c r="MO26">
        <v>1694</v>
      </c>
      <c r="MP26">
        <v>1703</v>
      </c>
      <c r="MQ26">
        <v>1728</v>
      </c>
      <c r="MR26">
        <v>1757</v>
      </c>
      <c r="MS26">
        <v>1757</v>
      </c>
      <c r="MT26">
        <v>1757</v>
      </c>
      <c r="MU26">
        <v>1794</v>
      </c>
      <c r="MV26">
        <v>1793</v>
      </c>
      <c r="MW26">
        <v>1797</v>
      </c>
      <c r="MX26">
        <v>1823</v>
      </c>
      <c r="MY26">
        <v>1841</v>
      </c>
      <c r="MZ26">
        <v>1851</v>
      </c>
      <c r="NA26">
        <v>1870</v>
      </c>
      <c r="NB26">
        <v>1870</v>
      </c>
      <c r="NC26">
        <v>1883</v>
      </c>
      <c r="ND26">
        <v>1886</v>
      </c>
      <c r="NE26">
        <v>1901</v>
      </c>
      <c r="NF26">
        <v>1918</v>
      </c>
      <c r="NG26">
        <v>1922</v>
      </c>
      <c r="NH26">
        <v>1922</v>
      </c>
      <c r="NI26">
        <v>1938</v>
      </c>
      <c r="NJ26">
        <v>1938</v>
      </c>
      <c r="NK26">
        <v>1939</v>
      </c>
      <c r="NL26">
        <v>1956</v>
      </c>
      <c r="NM26">
        <v>1967</v>
      </c>
      <c r="NN26">
        <v>1975</v>
      </c>
      <c r="NO26">
        <v>1980</v>
      </c>
      <c r="NP26">
        <v>1980</v>
      </c>
      <c r="NQ26">
        <v>1985</v>
      </c>
      <c r="NR26">
        <v>1985</v>
      </c>
      <c r="NS26">
        <v>2007</v>
      </c>
      <c r="NT26">
        <v>2015</v>
      </c>
      <c r="NU26">
        <v>2020</v>
      </c>
      <c r="NV26">
        <v>2030</v>
      </c>
      <c r="NW26">
        <v>2030</v>
      </c>
      <c r="NX26">
        <v>2031</v>
      </c>
      <c r="NY26">
        <v>2036</v>
      </c>
      <c r="NZ26">
        <v>2041</v>
      </c>
      <c r="OA26">
        <v>2043</v>
      </c>
      <c r="OB26">
        <v>2047</v>
      </c>
      <c r="OC26">
        <v>2047</v>
      </c>
      <c r="OD26">
        <v>2047</v>
      </c>
      <c r="OE26">
        <v>2055</v>
      </c>
      <c r="OF26">
        <v>2059</v>
      </c>
      <c r="OG26">
        <v>2064</v>
      </c>
      <c r="OH26">
        <v>2070</v>
      </c>
      <c r="OI26">
        <v>2073</v>
      </c>
      <c r="OJ26">
        <v>2074</v>
      </c>
      <c r="OK26">
        <v>2074</v>
      </c>
      <c r="OL26">
        <v>2074</v>
      </c>
      <c r="OM26">
        <v>2077</v>
      </c>
      <c r="ON26">
        <v>2084</v>
      </c>
      <c r="OO26">
        <v>2090</v>
      </c>
      <c r="OP26">
        <v>2093</v>
      </c>
      <c r="OQ26">
        <v>2096</v>
      </c>
      <c r="OR26">
        <v>2096</v>
      </c>
    </row>
    <row r="27" spans="1:408">
      <c r="A27">
        <v>84080053</v>
      </c>
      <c r="B27" t="s">
        <v>50</v>
      </c>
      <c r="C27" t="s">
        <v>51</v>
      </c>
      <c r="D27">
        <v>840</v>
      </c>
      <c r="E27">
        <v>80053</v>
      </c>
      <c r="F27" t="s">
        <v>164</v>
      </c>
      <c r="G27" t="s">
        <v>57</v>
      </c>
      <c r="H27" t="s">
        <v>50</v>
      </c>
      <c r="I27">
        <v>0</v>
      </c>
      <c r="J27">
        <v>0</v>
      </c>
      <c r="K27" t="s">
        <v>165</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c r="GA27">
        <v>0</v>
      </c>
      <c r="GB27">
        <v>0</v>
      </c>
      <c r="GC27">
        <v>0</v>
      </c>
      <c r="GD27">
        <v>0</v>
      </c>
      <c r="GE27">
        <v>0</v>
      </c>
      <c r="GF27">
        <v>0</v>
      </c>
      <c r="GG27">
        <v>0</v>
      </c>
      <c r="GH27">
        <v>0</v>
      </c>
      <c r="GI27">
        <v>0</v>
      </c>
      <c r="GJ27">
        <v>0</v>
      </c>
      <c r="GK27">
        <v>0</v>
      </c>
      <c r="GL27">
        <v>0</v>
      </c>
      <c r="GM27">
        <v>0</v>
      </c>
      <c r="GN27">
        <v>0</v>
      </c>
      <c r="GO27">
        <v>0</v>
      </c>
      <c r="GP27">
        <v>0</v>
      </c>
      <c r="GQ27">
        <v>0</v>
      </c>
      <c r="GR27">
        <v>0</v>
      </c>
      <c r="GS27">
        <v>0</v>
      </c>
      <c r="GT27">
        <v>0</v>
      </c>
      <c r="GU27">
        <v>0</v>
      </c>
      <c r="GV27">
        <v>0</v>
      </c>
      <c r="GW27">
        <v>0</v>
      </c>
      <c r="GX27">
        <v>0</v>
      </c>
      <c r="GY27">
        <v>0</v>
      </c>
      <c r="GZ27">
        <v>0</v>
      </c>
      <c r="HA27">
        <v>0</v>
      </c>
      <c r="HB27">
        <v>0</v>
      </c>
      <c r="HC27">
        <v>0</v>
      </c>
      <c r="HD27">
        <v>0</v>
      </c>
      <c r="HE27">
        <v>0</v>
      </c>
      <c r="HF27">
        <v>0</v>
      </c>
      <c r="HG27">
        <v>0</v>
      </c>
      <c r="HH27">
        <v>0</v>
      </c>
      <c r="HI27">
        <v>0</v>
      </c>
      <c r="HJ27">
        <v>0</v>
      </c>
      <c r="HK27">
        <v>0</v>
      </c>
      <c r="HL27">
        <v>0</v>
      </c>
      <c r="HM27">
        <v>0</v>
      </c>
      <c r="HN27">
        <v>0</v>
      </c>
      <c r="HO27">
        <v>0</v>
      </c>
      <c r="HP27">
        <v>0</v>
      </c>
      <c r="HQ27">
        <v>0</v>
      </c>
      <c r="HR27">
        <v>0</v>
      </c>
      <c r="HS27">
        <v>0</v>
      </c>
      <c r="HT27">
        <v>0</v>
      </c>
      <c r="HU27">
        <v>0</v>
      </c>
      <c r="HV27">
        <v>0</v>
      </c>
      <c r="HW27">
        <v>0</v>
      </c>
      <c r="HX27">
        <v>0</v>
      </c>
      <c r="HY27">
        <v>0</v>
      </c>
      <c r="HZ27">
        <v>0</v>
      </c>
      <c r="IA27">
        <v>0</v>
      </c>
      <c r="IB27">
        <v>0</v>
      </c>
      <c r="IC27">
        <v>0</v>
      </c>
      <c r="ID27">
        <v>0</v>
      </c>
      <c r="IE27">
        <v>0</v>
      </c>
      <c r="IF27">
        <v>0</v>
      </c>
      <c r="IG27">
        <v>0</v>
      </c>
      <c r="IH27">
        <v>0</v>
      </c>
      <c r="II27">
        <v>0</v>
      </c>
      <c r="IJ27">
        <v>0</v>
      </c>
      <c r="IK27">
        <v>0</v>
      </c>
      <c r="IL27">
        <v>0</v>
      </c>
      <c r="IM27">
        <v>0</v>
      </c>
      <c r="IN27">
        <v>0</v>
      </c>
      <c r="IO27">
        <v>0</v>
      </c>
      <c r="IP27">
        <v>0</v>
      </c>
      <c r="IQ27">
        <v>0</v>
      </c>
      <c r="IR27">
        <v>0</v>
      </c>
      <c r="IS27">
        <v>0</v>
      </c>
      <c r="IT27">
        <v>0</v>
      </c>
      <c r="IU27">
        <v>0</v>
      </c>
      <c r="IV27">
        <v>0</v>
      </c>
      <c r="IW27">
        <v>0</v>
      </c>
      <c r="IX27">
        <v>0</v>
      </c>
      <c r="IY27">
        <v>0</v>
      </c>
      <c r="IZ27">
        <v>0</v>
      </c>
      <c r="JA27">
        <v>0</v>
      </c>
      <c r="JB27">
        <v>0</v>
      </c>
      <c r="JC27">
        <v>0</v>
      </c>
      <c r="JD27">
        <v>0</v>
      </c>
      <c r="JE27">
        <v>0</v>
      </c>
      <c r="JF27">
        <v>0</v>
      </c>
      <c r="JG27">
        <v>0</v>
      </c>
      <c r="JH27">
        <v>0</v>
      </c>
      <c r="JI27">
        <v>0</v>
      </c>
      <c r="JJ27">
        <v>0</v>
      </c>
      <c r="JK27">
        <v>0</v>
      </c>
      <c r="JL27">
        <v>0</v>
      </c>
      <c r="JM27">
        <v>0</v>
      </c>
      <c r="JN27">
        <v>0</v>
      </c>
      <c r="JO27">
        <v>0</v>
      </c>
      <c r="JP27">
        <v>0</v>
      </c>
      <c r="JQ27">
        <v>0</v>
      </c>
      <c r="JR27">
        <v>0</v>
      </c>
      <c r="JS27">
        <v>0</v>
      </c>
      <c r="JT27">
        <v>0</v>
      </c>
      <c r="JU27">
        <v>0</v>
      </c>
      <c r="JV27">
        <v>0</v>
      </c>
      <c r="JW27">
        <v>0</v>
      </c>
      <c r="JX27">
        <v>0</v>
      </c>
      <c r="JY27">
        <v>0</v>
      </c>
      <c r="JZ27">
        <v>0</v>
      </c>
      <c r="KA27">
        <v>0</v>
      </c>
      <c r="KB27">
        <v>0</v>
      </c>
      <c r="KC27">
        <v>0</v>
      </c>
      <c r="KD27">
        <v>0</v>
      </c>
      <c r="KE27">
        <v>0</v>
      </c>
      <c r="KF27">
        <v>0</v>
      </c>
      <c r="KG27">
        <v>0</v>
      </c>
      <c r="KH27">
        <v>0</v>
      </c>
      <c r="KI27">
        <v>0</v>
      </c>
      <c r="KJ27">
        <v>0</v>
      </c>
      <c r="KK27">
        <v>0</v>
      </c>
      <c r="KL27">
        <v>0</v>
      </c>
      <c r="KM27">
        <v>0</v>
      </c>
      <c r="KN27">
        <v>0</v>
      </c>
      <c r="KO27">
        <v>0</v>
      </c>
      <c r="KP27">
        <v>0</v>
      </c>
      <c r="KQ27">
        <v>0</v>
      </c>
      <c r="KR27">
        <v>0</v>
      </c>
      <c r="KS27">
        <v>0</v>
      </c>
      <c r="KT27">
        <v>0</v>
      </c>
      <c r="KU27">
        <v>0</v>
      </c>
      <c r="KV27">
        <v>0</v>
      </c>
      <c r="KW27">
        <v>0</v>
      </c>
      <c r="KX27">
        <v>0</v>
      </c>
      <c r="KY27">
        <v>0</v>
      </c>
      <c r="KZ27">
        <v>0</v>
      </c>
      <c r="LA27">
        <v>0</v>
      </c>
      <c r="LB27">
        <v>0</v>
      </c>
      <c r="LC27">
        <v>0</v>
      </c>
      <c r="LD27">
        <v>0</v>
      </c>
      <c r="LE27">
        <v>0</v>
      </c>
      <c r="LF27">
        <v>0</v>
      </c>
      <c r="LG27">
        <v>0</v>
      </c>
      <c r="LH27">
        <v>0</v>
      </c>
      <c r="LI27">
        <v>0</v>
      </c>
      <c r="LJ27">
        <v>0</v>
      </c>
      <c r="LK27">
        <v>0</v>
      </c>
      <c r="LL27">
        <v>0</v>
      </c>
      <c r="LM27">
        <v>0</v>
      </c>
      <c r="LN27">
        <v>0</v>
      </c>
      <c r="LO27">
        <v>0</v>
      </c>
      <c r="LP27">
        <v>0</v>
      </c>
      <c r="LQ27">
        <v>0</v>
      </c>
      <c r="LR27">
        <v>0</v>
      </c>
      <c r="LS27">
        <v>0</v>
      </c>
      <c r="LT27">
        <v>0</v>
      </c>
      <c r="LU27">
        <v>0</v>
      </c>
      <c r="LV27">
        <v>0</v>
      </c>
      <c r="LW27">
        <v>0</v>
      </c>
      <c r="LX27">
        <v>0</v>
      </c>
      <c r="LY27">
        <v>0</v>
      </c>
      <c r="LZ27">
        <v>0</v>
      </c>
      <c r="MA27">
        <v>0</v>
      </c>
      <c r="MB27">
        <v>0</v>
      </c>
      <c r="MC27">
        <v>0</v>
      </c>
      <c r="MD27">
        <v>0</v>
      </c>
      <c r="ME27">
        <v>0</v>
      </c>
      <c r="MF27">
        <v>0</v>
      </c>
      <c r="MG27">
        <v>0</v>
      </c>
      <c r="MH27">
        <v>0</v>
      </c>
      <c r="MI27">
        <v>0</v>
      </c>
      <c r="MJ27">
        <v>0</v>
      </c>
      <c r="MK27">
        <v>0</v>
      </c>
      <c r="ML27">
        <v>0</v>
      </c>
      <c r="MM27">
        <v>0</v>
      </c>
      <c r="MN27">
        <v>0</v>
      </c>
      <c r="MO27">
        <v>0</v>
      </c>
      <c r="MP27">
        <v>0</v>
      </c>
      <c r="MQ27">
        <v>0</v>
      </c>
      <c r="MR27">
        <v>0</v>
      </c>
      <c r="MS27">
        <v>0</v>
      </c>
      <c r="MT27">
        <v>0</v>
      </c>
      <c r="MU27">
        <v>0</v>
      </c>
      <c r="MV27">
        <v>0</v>
      </c>
      <c r="MW27">
        <v>0</v>
      </c>
      <c r="MX27">
        <v>0</v>
      </c>
      <c r="MY27">
        <v>0</v>
      </c>
      <c r="MZ27">
        <v>0</v>
      </c>
      <c r="NA27">
        <v>0</v>
      </c>
      <c r="NB27">
        <v>0</v>
      </c>
      <c r="NC27">
        <v>0</v>
      </c>
      <c r="ND27">
        <v>0</v>
      </c>
      <c r="NE27">
        <v>0</v>
      </c>
      <c r="NF27">
        <v>0</v>
      </c>
      <c r="NG27">
        <v>0</v>
      </c>
      <c r="NH27">
        <v>0</v>
      </c>
      <c r="NI27">
        <v>0</v>
      </c>
      <c r="NJ27">
        <v>0</v>
      </c>
      <c r="NK27">
        <v>0</v>
      </c>
      <c r="NL27">
        <v>0</v>
      </c>
      <c r="NM27">
        <v>0</v>
      </c>
      <c r="NN27">
        <v>0</v>
      </c>
      <c r="NO27">
        <v>0</v>
      </c>
      <c r="NP27">
        <v>0</v>
      </c>
      <c r="NQ27">
        <v>0</v>
      </c>
      <c r="NR27">
        <v>0</v>
      </c>
      <c r="NS27">
        <v>0</v>
      </c>
      <c r="NT27">
        <v>0</v>
      </c>
      <c r="NU27">
        <v>0</v>
      </c>
      <c r="NV27">
        <v>0</v>
      </c>
      <c r="NW27">
        <v>0</v>
      </c>
      <c r="NX27">
        <v>0</v>
      </c>
      <c r="NY27">
        <v>0</v>
      </c>
      <c r="NZ27">
        <v>0</v>
      </c>
      <c r="OA27">
        <v>0</v>
      </c>
      <c r="OB27">
        <v>0</v>
      </c>
      <c r="OC27">
        <v>0</v>
      </c>
      <c r="OD27">
        <v>0</v>
      </c>
      <c r="OE27">
        <v>0</v>
      </c>
      <c r="OF27">
        <v>0</v>
      </c>
      <c r="OG27">
        <v>0</v>
      </c>
      <c r="OH27">
        <v>0</v>
      </c>
      <c r="OI27">
        <v>0</v>
      </c>
      <c r="OJ27">
        <v>0</v>
      </c>
      <c r="OK27">
        <v>0</v>
      </c>
      <c r="OL27">
        <v>0</v>
      </c>
      <c r="OM27">
        <v>0</v>
      </c>
      <c r="ON27">
        <v>0</v>
      </c>
      <c r="OO27">
        <v>0</v>
      </c>
      <c r="OP27">
        <v>0</v>
      </c>
      <c r="OQ27">
        <v>0</v>
      </c>
      <c r="OR27">
        <v>0</v>
      </c>
    </row>
    <row r="28" spans="1:408">
      <c r="A28">
        <v>84053049</v>
      </c>
      <c r="B28" t="s">
        <v>50</v>
      </c>
      <c r="C28" t="s">
        <v>51</v>
      </c>
      <c r="D28">
        <v>840</v>
      </c>
      <c r="E28">
        <v>53049</v>
      </c>
      <c r="F28" t="s">
        <v>102</v>
      </c>
      <c r="G28" t="s">
        <v>57</v>
      </c>
      <c r="H28" t="s">
        <v>50</v>
      </c>
      <c r="I28">
        <v>46.554183690000002</v>
      </c>
      <c r="J28">
        <v>-123.7285716</v>
      </c>
      <c r="K28" t="s">
        <v>103</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1</v>
      </c>
      <c r="CO28">
        <v>1</v>
      </c>
      <c r="CP28">
        <v>1</v>
      </c>
      <c r="CQ28">
        <v>1</v>
      </c>
      <c r="CR28">
        <v>1</v>
      </c>
      <c r="CS28">
        <v>1</v>
      </c>
      <c r="CT28">
        <v>1</v>
      </c>
      <c r="CU28">
        <v>1</v>
      </c>
      <c r="CV28">
        <v>1</v>
      </c>
      <c r="CW28">
        <v>3</v>
      </c>
      <c r="CX28">
        <v>3</v>
      </c>
      <c r="CY28">
        <v>3</v>
      </c>
      <c r="CZ28">
        <v>4</v>
      </c>
      <c r="DA28">
        <v>4</v>
      </c>
      <c r="DB28">
        <v>4</v>
      </c>
      <c r="DC28">
        <v>4</v>
      </c>
      <c r="DD28">
        <v>4</v>
      </c>
      <c r="DE28">
        <v>4</v>
      </c>
      <c r="DF28">
        <v>4</v>
      </c>
      <c r="DG28">
        <v>4</v>
      </c>
      <c r="DH28">
        <v>4</v>
      </c>
      <c r="DI28">
        <v>4</v>
      </c>
      <c r="DJ28">
        <v>4</v>
      </c>
      <c r="DK28">
        <v>4</v>
      </c>
      <c r="DL28">
        <v>4</v>
      </c>
      <c r="DM28">
        <v>4</v>
      </c>
      <c r="DN28">
        <v>4</v>
      </c>
      <c r="DO28">
        <v>8</v>
      </c>
      <c r="DP28">
        <v>9</v>
      </c>
      <c r="DQ28">
        <v>9</v>
      </c>
      <c r="DR28">
        <v>9</v>
      </c>
      <c r="DS28">
        <v>9</v>
      </c>
      <c r="DT28">
        <v>9</v>
      </c>
      <c r="DU28">
        <v>9</v>
      </c>
      <c r="DV28">
        <v>9</v>
      </c>
      <c r="DW28">
        <v>9</v>
      </c>
      <c r="DX28">
        <v>9</v>
      </c>
      <c r="DY28">
        <v>9</v>
      </c>
      <c r="DZ28">
        <v>9</v>
      </c>
      <c r="EA28">
        <v>9</v>
      </c>
      <c r="EB28">
        <v>9</v>
      </c>
      <c r="EC28">
        <v>9</v>
      </c>
      <c r="ED28">
        <v>9</v>
      </c>
      <c r="EE28">
        <v>9</v>
      </c>
      <c r="EF28">
        <v>9</v>
      </c>
      <c r="EG28">
        <v>9</v>
      </c>
      <c r="EH28">
        <v>9</v>
      </c>
      <c r="EI28">
        <v>9</v>
      </c>
      <c r="EJ28">
        <v>9</v>
      </c>
      <c r="EK28">
        <v>9</v>
      </c>
      <c r="EL28">
        <v>9</v>
      </c>
      <c r="EM28">
        <v>9</v>
      </c>
      <c r="EN28">
        <v>9</v>
      </c>
      <c r="EO28">
        <v>9</v>
      </c>
      <c r="EP28">
        <v>9</v>
      </c>
      <c r="EQ28">
        <v>9</v>
      </c>
      <c r="ER28">
        <v>9</v>
      </c>
      <c r="ES28">
        <v>9</v>
      </c>
      <c r="ET28">
        <v>9</v>
      </c>
      <c r="EU28">
        <v>10</v>
      </c>
      <c r="EV28">
        <v>10</v>
      </c>
      <c r="EW28">
        <v>11</v>
      </c>
      <c r="EX28">
        <v>11</v>
      </c>
      <c r="EY28">
        <v>12</v>
      </c>
      <c r="EZ28">
        <v>12</v>
      </c>
      <c r="FA28">
        <v>12</v>
      </c>
      <c r="FB28">
        <v>12</v>
      </c>
      <c r="FC28">
        <v>12</v>
      </c>
      <c r="FD28">
        <v>12</v>
      </c>
      <c r="FE28">
        <v>12</v>
      </c>
      <c r="FF28">
        <v>12</v>
      </c>
      <c r="FG28">
        <v>12</v>
      </c>
      <c r="FH28">
        <v>12</v>
      </c>
      <c r="FI28">
        <v>17</v>
      </c>
      <c r="FJ28">
        <v>17</v>
      </c>
      <c r="FK28">
        <v>17</v>
      </c>
      <c r="FL28">
        <v>17</v>
      </c>
      <c r="FM28">
        <v>18</v>
      </c>
      <c r="FN28">
        <v>18</v>
      </c>
      <c r="FO28">
        <v>18</v>
      </c>
      <c r="FP28">
        <v>18</v>
      </c>
      <c r="FQ28">
        <v>18</v>
      </c>
      <c r="FR28">
        <v>18</v>
      </c>
      <c r="FS28">
        <v>18</v>
      </c>
      <c r="FT28">
        <v>18</v>
      </c>
      <c r="FU28">
        <v>18</v>
      </c>
      <c r="FV28">
        <v>18</v>
      </c>
      <c r="FW28">
        <v>18</v>
      </c>
      <c r="FX28">
        <v>18</v>
      </c>
      <c r="FY28">
        <v>18</v>
      </c>
      <c r="FZ28">
        <v>18</v>
      </c>
      <c r="GA28">
        <v>18</v>
      </c>
      <c r="GB28">
        <v>18</v>
      </c>
      <c r="GC28">
        <v>18</v>
      </c>
      <c r="GD28">
        <v>18</v>
      </c>
      <c r="GE28">
        <v>18</v>
      </c>
      <c r="GF28">
        <v>18</v>
      </c>
      <c r="GG28">
        <v>19</v>
      </c>
      <c r="GH28">
        <v>19</v>
      </c>
      <c r="GI28">
        <v>19</v>
      </c>
      <c r="GJ28">
        <v>25</v>
      </c>
      <c r="GK28">
        <v>26</v>
      </c>
      <c r="GL28">
        <v>26</v>
      </c>
      <c r="GM28">
        <v>26</v>
      </c>
      <c r="GN28">
        <v>29</v>
      </c>
      <c r="GO28">
        <v>30</v>
      </c>
      <c r="GP28">
        <v>30</v>
      </c>
      <c r="GQ28">
        <v>32</v>
      </c>
      <c r="GR28">
        <v>34</v>
      </c>
      <c r="GS28">
        <v>34</v>
      </c>
      <c r="GT28">
        <v>35</v>
      </c>
      <c r="GU28">
        <v>39</v>
      </c>
      <c r="GV28">
        <v>39</v>
      </c>
      <c r="GW28">
        <v>39</v>
      </c>
      <c r="GX28">
        <v>40</v>
      </c>
      <c r="GY28">
        <v>43</v>
      </c>
      <c r="GZ28">
        <v>45</v>
      </c>
      <c r="HA28">
        <v>46</v>
      </c>
      <c r="HB28">
        <v>47</v>
      </c>
      <c r="HC28">
        <v>50</v>
      </c>
      <c r="HD28">
        <v>50</v>
      </c>
      <c r="HE28">
        <v>51</v>
      </c>
      <c r="HF28">
        <v>55</v>
      </c>
      <c r="HG28">
        <v>55</v>
      </c>
      <c r="HH28">
        <v>56</v>
      </c>
      <c r="HI28">
        <v>58</v>
      </c>
      <c r="HJ28">
        <v>59</v>
      </c>
      <c r="HK28">
        <v>59</v>
      </c>
      <c r="HL28">
        <v>59</v>
      </c>
      <c r="HM28">
        <v>59</v>
      </c>
      <c r="HN28">
        <v>60</v>
      </c>
      <c r="HO28">
        <v>60</v>
      </c>
      <c r="HP28">
        <v>60</v>
      </c>
      <c r="HQ28">
        <v>61</v>
      </c>
      <c r="HR28">
        <v>61</v>
      </c>
      <c r="HS28">
        <v>61</v>
      </c>
      <c r="HT28">
        <v>61</v>
      </c>
      <c r="HU28">
        <v>61</v>
      </c>
      <c r="HV28">
        <v>61</v>
      </c>
      <c r="HW28">
        <v>61</v>
      </c>
      <c r="HX28">
        <v>61</v>
      </c>
      <c r="HY28">
        <v>61</v>
      </c>
      <c r="HZ28">
        <v>61</v>
      </c>
      <c r="IA28">
        <v>61</v>
      </c>
      <c r="IB28">
        <v>61</v>
      </c>
      <c r="IC28">
        <v>65</v>
      </c>
      <c r="ID28">
        <v>67</v>
      </c>
      <c r="IE28">
        <v>68</v>
      </c>
      <c r="IF28">
        <v>69</v>
      </c>
      <c r="IG28">
        <v>69</v>
      </c>
      <c r="IH28">
        <v>70</v>
      </c>
      <c r="II28">
        <v>75</v>
      </c>
      <c r="IJ28">
        <v>77</v>
      </c>
      <c r="IK28">
        <v>77</v>
      </c>
      <c r="IL28">
        <v>78</v>
      </c>
      <c r="IM28">
        <v>78</v>
      </c>
      <c r="IN28">
        <v>78</v>
      </c>
      <c r="IO28">
        <v>78</v>
      </c>
      <c r="IP28">
        <v>79</v>
      </c>
      <c r="IQ28">
        <v>81</v>
      </c>
      <c r="IR28">
        <v>81</v>
      </c>
      <c r="IS28">
        <v>81</v>
      </c>
      <c r="IT28">
        <v>81</v>
      </c>
      <c r="IU28">
        <v>81</v>
      </c>
      <c r="IV28">
        <v>81</v>
      </c>
      <c r="IW28">
        <v>81</v>
      </c>
      <c r="IX28">
        <v>81</v>
      </c>
      <c r="IY28">
        <v>81</v>
      </c>
      <c r="IZ28">
        <v>81</v>
      </c>
      <c r="JA28">
        <v>81</v>
      </c>
      <c r="JB28">
        <v>84</v>
      </c>
      <c r="JC28">
        <v>87</v>
      </c>
      <c r="JD28">
        <v>87</v>
      </c>
      <c r="JE28">
        <v>87</v>
      </c>
      <c r="JF28">
        <v>89</v>
      </c>
      <c r="JG28">
        <v>89</v>
      </c>
      <c r="JH28">
        <v>89</v>
      </c>
      <c r="JI28">
        <v>92</v>
      </c>
      <c r="JJ28">
        <v>92</v>
      </c>
      <c r="JK28">
        <v>92</v>
      </c>
      <c r="JL28">
        <v>93</v>
      </c>
      <c r="JM28">
        <v>96</v>
      </c>
      <c r="JN28">
        <v>107</v>
      </c>
      <c r="JO28">
        <v>107</v>
      </c>
      <c r="JP28">
        <v>107</v>
      </c>
      <c r="JQ28">
        <v>107</v>
      </c>
      <c r="JR28">
        <v>108</v>
      </c>
      <c r="JS28">
        <v>108</v>
      </c>
      <c r="JT28">
        <v>113</v>
      </c>
      <c r="JU28">
        <v>113</v>
      </c>
      <c r="JV28">
        <v>113</v>
      </c>
      <c r="JW28">
        <v>113</v>
      </c>
      <c r="JX28">
        <v>115</v>
      </c>
      <c r="JY28">
        <v>115</v>
      </c>
      <c r="JZ28">
        <v>118</v>
      </c>
      <c r="KA28">
        <v>118</v>
      </c>
      <c r="KB28">
        <v>118</v>
      </c>
      <c r="KC28">
        <v>118</v>
      </c>
      <c r="KD28">
        <v>119</v>
      </c>
      <c r="KE28">
        <v>119</v>
      </c>
      <c r="KF28">
        <v>120</v>
      </c>
      <c r="KG28">
        <v>120</v>
      </c>
      <c r="KH28">
        <v>120</v>
      </c>
      <c r="KI28">
        <v>121</v>
      </c>
      <c r="KJ28">
        <v>123</v>
      </c>
      <c r="KK28">
        <v>124</v>
      </c>
      <c r="KL28">
        <v>124</v>
      </c>
      <c r="KM28">
        <v>125</v>
      </c>
      <c r="KN28">
        <v>125</v>
      </c>
      <c r="KO28">
        <v>125</v>
      </c>
      <c r="KP28">
        <v>133</v>
      </c>
      <c r="KQ28">
        <v>156</v>
      </c>
      <c r="KR28">
        <v>157</v>
      </c>
      <c r="KS28">
        <v>163</v>
      </c>
      <c r="KT28">
        <v>164</v>
      </c>
      <c r="KU28">
        <v>164</v>
      </c>
      <c r="KV28">
        <v>168</v>
      </c>
      <c r="KW28">
        <v>169</v>
      </c>
      <c r="KX28">
        <v>171</v>
      </c>
      <c r="KY28">
        <v>183</v>
      </c>
      <c r="KZ28">
        <v>191</v>
      </c>
      <c r="LA28">
        <v>192</v>
      </c>
      <c r="LB28">
        <v>194</v>
      </c>
      <c r="LC28">
        <v>195</v>
      </c>
      <c r="LD28">
        <v>196</v>
      </c>
      <c r="LE28">
        <v>222</v>
      </c>
      <c r="LF28">
        <v>227</v>
      </c>
      <c r="LG28">
        <v>233</v>
      </c>
      <c r="LH28">
        <v>261</v>
      </c>
      <c r="LI28">
        <v>262</v>
      </c>
      <c r="LJ28">
        <v>263</v>
      </c>
      <c r="LK28">
        <v>264</v>
      </c>
      <c r="LL28">
        <v>266</v>
      </c>
      <c r="LM28">
        <v>267</v>
      </c>
      <c r="LN28">
        <v>267</v>
      </c>
      <c r="LO28">
        <v>273</v>
      </c>
      <c r="LP28">
        <v>276</v>
      </c>
      <c r="LQ28">
        <v>277</v>
      </c>
      <c r="LR28">
        <v>279</v>
      </c>
      <c r="LS28">
        <v>285</v>
      </c>
      <c r="LT28">
        <v>285</v>
      </c>
      <c r="LU28">
        <v>290</v>
      </c>
      <c r="LV28">
        <v>291</v>
      </c>
      <c r="LW28">
        <v>297</v>
      </c>
      <c r="LX28">
        <v>302</v>
      </c>
      <c r="LY28">
        <v>312</v>
      </c>
      <c r="LZ28">
        <v>482</v>
      </c>
      <c r="MA28">
        <v>487</v>
      </c>
      <c r="MB28">
        <v>487</v>
      </c>
      <c r="MC28">
        <v>487</v>
      </c>
      <c r="MD28">
        <v>492</v>
      </c>
      <c r="ME28">
        <v>503</v>
      </c>
      <c r="MF28">
        <v>504</v>
      </c>
      <c r="MG28">
        <v>504</v>
      </c>
      <c r="MH28">
        <v>509</v>
      </c>
      <c r="MI28">
        <v>510</v>
      </c>
      <c r="MJ28">
        <v>512</v>
      </c>
      <c r="MK28">
        <v>522</v>
      </c>
      <c r="ML28">
        <v>522</v>
      </c>
      <c r="MM28">
        <v>531</v>
      </c>
      <c r="MN28">
        <v>531</v>
      </c>
      <c r="MO28">
        <v>532</v>
      </c>
      <c r="MP28">
        <v>536</v>
      </c>
      <c r="MQ28">
        <v>539</v>
      </c>
      <c r="MR28">
        <v>542</v>
      </c>
      <c r="MS28">
        <v>542</v>
      </c>
      <c r="MT28">
        <v>542</v>
      </c>
      <c r="MU28">
        <v>552</v>
      </c>
      <c r="MV28">
        <v>555</v>
      </c>
      <c r="MW28">
        <v>563</v>
      </c>
      <c r="MX28">
        <v>561</v>
      </c>
      <c r="MY28">
        <v>561</v>
      </c>
      <c r="MZ28">
        <v>570</v>
      </c>
      <c r="NA28">
        <v>578</v>
      </c>
      <c r="NB28">
        <v>578</v>
      </c>
      <c r="NC28">
        <v>578</v>
      </c>
      <c r="ND28">
        <v>579</v>
      </c>
      <c r="NE28">
        <v>584</v>
      </c>
      <c r="NF28">
        <v>591</v>
      </c>
      <c r="NG28">
        <v>592</v>
      </c>
      <c r="NH28">
        <v>592</v>
      </c>
      <c r="NI28">
        <v>599</v>
      </c>
      <c r="NJ28">
        <v>599</v>
      </c>
      <c r="NK28">
        <v>604</v>
      </c>
      <c r="NL28">
        <v>615</v>
      </c>
      <c r="NM28">
        <v>630</v>
      </c>
      <c r="NN28">
        <v>637</v>
      </c>
      <c r="NO28">
        <v>638</v>
      </c>
      <c r="NP28">
        <v>638</v>
      </c>
      <c r="NQ28">
        <v>641</v>
      </c>
      <c r="NR28">
        <v>642</v>
      </c>
      <c r="NS28">
        <v>645</v>
      </c>
      <c r="NT28">
        <v>648</v>
      </c>
      <c r="NU28">
        <v>656</v>
      </c>
      <c r="NV28">
        <v>662</v>
      </c>
      <c r="NW28">
        <v>662</v>
      </c>
      <c r="NX28">
        <v>665</v>
      </c>
      <c r="NY28">
        <v>667</v>
      </c>
      <c r="NZ28">
        <v>667</v>
      </c>
      <c r="OA28">
        <v>671</v>
      </c>
      <c r="OB28">
        <v>679</v>
      </c>
      <c r="OC28">
        <v>680</v>
      </c>
      <c r="OD28">
        <v>680</v>
      </c>
      <c r="OE28">
        <v>685</v>
      </c>
      <c r="OF28">
        <v>687</v>
      </c>
      <c r="OG28">
        <v>688</v>
      </c>
      <c r="OH28">
        <v>689</v>
      </c>
      <c r="OI28">
        <v>689</v>
      </c>
      <c r="OJ28">
        <v>689</v>
      </c>
      <c r="OK28">
        <v>689</v>
      </c>
      <c r="OL28">
        <v>689</v>
      </c>
      <c r="OM28">
        <v>689</v>
      </c>
      <c r="ON28">
        <v>692</v>
      </c>
      <c r="OO28">
        <v>700</v>
      </c>
      <c r="OP28">
        <v>699</v>
      </c>
      <c r="OQ28">
        <v>699</v>
      </c>
      <c r="OR28">
        <v>699</v>
      </c>
    </row>
    <row r="29" spans="1:408">
      <c r="A29">
        <v>84053051</v>
      </c>
      <c r="B29" t="s">
        <v>50</v>
      </c>
      <c r="C29" t="s">
        <v>51</v>
      </c>
      <c r="D29">
        <v>840</v>
      </c>
      <c r="E29">
        <v>53051</v>
      </c>
      <c r="F29" t="s">
        <v>104</v>
      </c>
      <c r="G29" t="s">
        <v>57</v>
      </c>
      <c r="H29" t="s">
        <v>50</v>
      </c>
      <c r="I29">
        <v>48.532340210000001</v>
      </c>
      <c r="J29">
        <v>-117.27418040000001</v>
      </c>
      <c r="K29" t="s">
        <v>105</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1</v>
      </c>
      <c r="CG29">
        <v>1</v>
      </c>
      <c r="CH29">
        <v>1</v>
      </c>
      <c r="CI29">
        <v>1</v>
      </c>
      <c r="CJ29">
        <v>1</v>
      </c>
      <c r="CK29">
        <v>1</v>
      </c>
      <c r="CL29">
        <v>1</v>
      </c>
      <c r="CM29">
        <v>1</v>
      </c>
      <c r="CN29">
        <v>1</v>
      </c>
      <c r="CO29">
        <v>1</v>
      </c>
      <c r="CP29">
        <v>1</v>
      </c>
      <c r="CQ29">
        <v>1</v>
      </c>
      <c r="CR29">
        <v>1</v>
      </c>
      <c r="CS29">
        <v>1</v>
      </c>
      <c r="CT29">
        <v>2</v>
      </c>
      <c r="CU29">
        <v>2</v>
      </c>
      <c r="CV29">
        <v>2</v>
      </c>
      <c r="CW29">
        <v>2</v>
      </c>
      <c r="CX29">
        <v>2</v>
      </c>
      <c r="CY29">
        <v>2</v>
      </c>
      <c r="CZ29">
        <v>2</v>
      </c>
      <c r="DA29">
        <v>2</v>
      </c>
      <c r="DB29">
        <v>2</v>
      </c>
      <c r="DC29">
        <v>2</v>
      </c>
      <c r="DD29">
        <v>2</v>
      </c>
      <c r="DE29">
        <v>2</v>
      </c>
      <c r="DF29">
        <v>2</v>
      </c>
      <c r="DG29">
        <v>2</v>
      </c>
      <c r="DH29">
        <v>2</v>
      </c>
      <c r="DI29">
        <v>2</v>
      </c>
      <c r="DJ29">
        <v>2</v>
      </c>
      <c r="DK29">
        <v>2</v>
      </c>
      <c r="DL29">
        <v>2</v>
      </c>
      <c r="DM29">
        <v>2</v>
      </c>
      <c r="DN29">
        <v>2</v>
      </c>
      <c r="DO29">
        <v>2</v>
      </c>
      <c r="DP29">
        <v>2</v>
      </c>
      <c r="DQ29">
        <v>2</v>
      </c>
      <c r="DR29">
        <v>2</v>
      </c>
      <c r="DS29">
        <v>2</v>
      </c>
      <c r="DT29">
        <v>2</v>
      </c>
      <c r="DU29">
        <v>2</v>
      </c>
      <c r="DV29">
        <v>2</v>
      </c>
      <c r="DW29">
        <v>2</v>
      </c>
      <c r="DX29">
        <v>2</v>
      </c>
      <c r="DY29">
        <v>2</v>
      </c>
      <c r="DZ29">
        <v>2</v>
      </c>
      <c r="EA29">
        <v>2</v>
      </c>
      <c r="EB29">
        <v>2</v>
      </c>
      <c r="EC29">
        <v>2</v>
      </c>
      <c r="ED29">
        <v>2</v>
      </c>
      <c r="EE29">
        <v>3</v>
      </c>
      <c r="EF29">
        <v>3</v>
      </c>
      <c r="EG29">
        <v>3</v>
      </c>
      <c r="EH29">
        <v>3</v>
      </c>
      <c r="EI29">
        <v>3</v>
      </c>
      <c r="EJ29">
        <v>3</v>
      </c>
      <c r="EK29">
        <v>3</v>
      </c>
      <c r="EL29">
        <v>3</v>
      </c>
      <c r="EM29">
        <v>3</v>
      </c>
      <c r="EN29">
        <v>3</v>
      </c>
      <c r="EO29">
        <v>3</v>
      </c>
      <c r="EP29">
        <v>3</v>
      </c>
      <c r="EQ29">
        <v>3</v>
      </c>
      <c r="ER29">
        <v>3</v>
      </c>
      <c r="ES29">
        <v>3</v>
      </c>
      <c r="ET29">
        <v>3</v>
      </c>
      <c r="EU29">
        <v>3</v>
      </c>
      <c r="EV29">
        <v>3</v>
      </c>
      <c r="EW29">
        <v>3</v>
      </c>
      <c r="EX29">
        <v>3</v>
      </c>
      <c r="EY29">
        <v>3</v>
      </c>
      <c r="EZ29">
        <v>3</v>
      </c>
      <c r="FA29">
        <v>3</v>
      </c>
      <c r="FB29">
        <v>3</v>
      </c>
      <c r="FC29">
        <v>3</v>
      </c>
      <c r="FD29">
        <v>3</v>
      </c>
      <c r="FE29">
        <v>3</v>
      </c>
      <c r="FF29">
        <v>3</v>
      </c>
      <c r="FG29">
        <v>3</v>
      </c>
      <c r="FH29">
        <v>3</v>
      </c>
      <c r="FI29">
        <v>3</v>
      </c>
      <c r="FJ29">
        <v>3</v>
      </c>
      <c r="FK29">
        <v>3</v>
      </c>
      <c r="FL29">
        <v>3</v>
      </c>
      <c r="FM29">
        <v>3</v>
      </c>
      <c r="FN29">
        <v>4</v>
      </c>
      <c r="FO29">
        <v>4</v>
      </c>
      <c r="FP29">
        <v>4</v>
      </c>
      <c r="FQ29">
        <v>4</v>
      </c>
      <c r="FR29">
        <v>5</v>
      </c>
      <c r="FS29">
        <v>5</v>
      </c>
      <c r="FT29">
        <v>5</v>
      </c>
      <c r="FU29">
        <v>5</v>
      </c>
      <c r="FV29">
        <v>7</v>
      </c>
      <c r="FW29">
        <v>7</v>
      </c>
      <c r="FX29">
        <v>7</v>
      </c>
      <c r="FY29">
        <v>8</v>
      </c>
      <c r="FZ29">
        <v>8</v>
      </c>
      <c r="GA29">
        <v>9</v>
      </c>
      <c r="GB29">
        <v>12</v>
      </c>
      <c r="GC29">
        <v>13</v>
      </c>
      <c r="GD29">
        <v>14</v>
      </c>
      <c r="GE29">
        <v>18</v>
      </c>
      <c r="GF29">
        <v>18</v>
      </c>
      <c r="GG29">
        <v>18</v>
      </c>
      <c r="GH29">
        <v>22</v>
      </c>
      <c r="GI29">
        <v>24</v>
      </c>
      <c r="GJ29">
        <v>25</v>
      </c>
      <c r="GK29">
        <v>25</v>
      </c>
      <c r="GL29">
        <v>27</v>
      </c>
      <c r="GM29">
        <v>27</v>
      </c>
      <c r="GN29">
        <v>32</v>
      </c>
      <c r="GO29">
        <v>34</v>
      </c>
      <c r="GP29">
        <v>36</v>
      </c>
      <c r="GQ29">
        <v>36</v>
      </c>
      <c r="GR29">
        <v>36</v>
      </c>
      <c r="GS29">
        <v>36</v>
      </c>
      <c r="GT29">
        <v>36</v>
      </c>
      <c r="GU29">
        <v>37</v>
      </c>
      <c r="GV29">
        <v>37</v>
      </c>
      <c r="GW29">
        <v>37</v>
      </c>
      <c r="GX29">
        <v>37</v>
      </c>
      <c r="GY29">
        <v>40</v>
      </c>
      <c r="GZ29">
        <v>40</v>
      </c>
      <c r="HA29">
        <v>41</v>
      </c>
      <c r="HB29">
        <v>42</v>
      </c>
      <c r="HC29">
        <v>43</v>
      </c>
      <c r="HD29">
        <v>46</v>
      </c>
      <c r="HE29">
        <v>46</v>
      </c>
      <c r="HF29">
        <v>48</v>
      </c>
      <c r="HG29">
        <v>48</v>
      </c>
      <c r="HH29">
        <v>48</v>
      </c>
      <c r="HI29">
        <v>50</v>
      </c>
      <c r="HJ29">
        <v>51</v>
      </c>
      <c r="HK29">
        <v>51</v>
      </c>
      <c r="HL29">
        <v>51</v>
      </c>
      <c r="HM29">
        <v>51</v>
      </c>
      <c r="HN29">
        <v>53</v>
      </c>
      <c r="HO29">
        <v>55</v>
      </c>
      <c r="HP29">
        <v>55</v>
      </c>
      <c r="HQ29">
        <v>55</v>
      </c>
      <c r="HR29">
        <v>55</v>
      </c>
      <c r="HS29">
        <v>55</v>
      </c>
      <c r="HT29">
        <v>55</v>
      </c>
      <c r="HU29">
        <v>55</v>
      </c>
      <c r="HV29">
        <v>55</v>
      </c>
      <c r="HW29">
        <v>55</v>
      </c>
      <c r="HX29">
        <v>56</v>
      </c>
      <c r="HY29">
        <v>56</v>
      </c>
      <c r="HZ29">
        <v>57</v>
      </c>
      <c r="IA29">
        <v>57</v>
      </c>
      <c r="IB29">
        <v>57</v>
      </c>
      <c r="IC29">
        <v>58</v>
      </c>
      <c r="ID29">
        <v>58</v>
      </c>
      <c r="IE29">
        <v>58</v>
      </c>
      <c r="IF29">
        <v>58</v>
      </c>
      <c r="IG29">
        <v>58</v>
      </c>
      <c r="IH29">
        <v>58</v>
      </c>
      <c r="II29">
        <v>58</v>
      </c>
      <c r="IJ29">
        <v>58</v>
      </c>
      <c r="IK29">
        <v>58</v>
      </c>
      <c r="IL29">
        <v>58</v>
      </c>
      <c r="IM29">
        <v>58</v>
      </c>
      <c r="IN29">
        <v>58</v>
      </c>
      <c r="IO29">
        <v>59</v>
      </c>
      <c r="IP29">
        <v>59</v>
      </c>
      <c r="IQ29">
        <v>60</v>
      </c>
      <c r="IR29">
        <v>60</v>
      </c>
      <c r="IS29">
        <v>60</v>
      </c>
      <c r="IT29">
        <v>61</v>
      </c>
      <c r="IU29">
        <v>61</v>
      </c>
      <c r="IV29">
        <v>61</v>
      </c>
      <c r="IW29">
        <v>62</v>
      </c>
      <c r="IX29">
        <v>62</v>
      </c>
      <c r="IY29">
        <v>62</v>
      </c>
      <c r="IZ29">
        <v>64</v>
      </c>
      <c r="JA29">
        <v>64</v>
      </c>
      <c r="JB29">
        <v>67</v>
      </c>
      <c r="JC29">
        <v>67</v>
      </c>
      <c r="JD29">
        <v>71</v>
      </c>
      <c r="JE29">
        <v>73</v>
      </c>
      <c r="JF29">
        <v>79</v>
      </c>
      <c r="JG29">
        <v>84</v>
      </c>
      <c r="JH29">
        <v>89</v>
      </c>
      <c r="JI29">
        <v>93</v>
      </c>
      <c r="JJ29">
        <v>94</v>
      </c>
      <c r="JK29">
        <v>99</v>
      </c>
      <c r="JL29">
        <v>104</v>
      </c>
      <c r="JM29">
        <v>111</v>
      </c>
      <c r="JN29">
        <v>114</v>
      </c>
      <c r="JO29">
        <v>123</v>
      </c>
      <c r="JP29">
        <v>127</v>
      </c>
      <c r="JQ29">
        <v>127</v>
      </c>
      <c r="JR29">
        <v>131</v>
      </c>
      <c r="JS29">
        <v>133</v>
      </c>
      <c r="JT29">
        <v>134</v>
      </c>
      <c r="JU29">
        <v>136</v>
      </c>
      <c r="JV29">
        <v>141</v>
      </c>
      <c r="JW29">
        <v>142</v>
      </c>
      <c r="JX29">
        <v>142</v>
      </c>
      <c r="JY29">
        <v>144</v>
      </c>
      <c r="JZ29">
        <v>145</v>
      </c>
      <c r="KA29">
        <v>145</v>
      </c>
      <c r="KB29">
        <v>147</v>
      </c>
      <c r="KC29">
        <v>148</v>
      </c>
      <c r="KD29">
        <v>150</v>
      </c>
      <c r="KE29">
        <v>151</v>
      </c>
      <c r="KF29">
        <v>152</v>
      </c>
      <c r="KG29">
        <v>153</v>
      </c>
      <c r="KH29">
        <v>155</v>
      </c>
      <c r="KI29">
        <v>156</v>
      </c>
      <c r="KJ29">
        <v>158</v>
      </c>
      <c r="KK29">
        <v>160</v>
      </c>
      <c r="KL29">
        <v>162</v>
      </c>
      <c r="KM29">
        <v>165</v>
      </c>
      <c r="KN29">
        <v>167</v>
      </c>
      <c r="KO29">
        <v>170</v>
      </c>
      <c r="KP29">
        <v>172</v>
      </c>
      <c r="KQ29">
        <v>178</v>
      </c>
      <c r="KR29">
        <v>179</v>
      </c>
      <c r="KS29">
        <v>181</v>
      </c>
      <c r="KT29">
        <v>187</v>
      </c>
      <c r="KU29">
        <v>192</v>
      </c>
      <c r="KV29">
        <v>194</v>
      </c>
      <c r="KW29">
        <v>196</v>
      </c>
      <c r="KX29">
        <v>198</v>
      </c>
      <c r="KY29">
        <v>199</v>
      </c>
      <c r="KZ29">
        <v>199</v>
      </c>
      <c r="LA29">
        <v>202</v>
      </c>
      <c r="LB29">
        <v>203</v>
      </c>
      <c r="LC29">
        <v>206</v>
      </c>
      <c r="LD29">
        <v>207</v>
      </c>
      <c r="LE29">
        <v>213</v>
      </c>
      <c r="LF29">
        <v>223</v>
      </c>
      <c r="LG29">
        <v>228</v>
      </c>
      <c r="LH29">
        <v>234</v>
      </c>
      <c r="LI29">
        <v>241</v>
      </c>
      <c r="LJ29">
        <v>247</v>
      </c>
      <c r="LK29">
        <v>250</v>
      </c>
      <c r="LL29">
        <v>256</v>
      </c>
      <c r="LM29">
        <v>258</v>
      </c>
      <c r="LN29">
        <v>268</v>
      </c>
      <c r="LO29">
        <v>295</v>
      </c>
      <c r="LP29">
        <v>302</v>
      </c>
      <c r="LQ29">
        <v>305</v>
      </c>
      <c r="LR29">
        <v>310</v>
      </c>
      <c r="LS29">
        <v>318</v>
      </c>
      <c r="LT29">
        <v>326</v>
      </c>
      <c r="LU29">
        <v>330</v>
      </c>
      <c r="LV29">
        <v>338</v>
      </c>
      <c r="LW29">
        <v>348</v>
      </c>
      <c r="LX29">
        <v>358</v>
      </c>
      <c r="LY29">
        <v>361</v>
      </c>
      <c r="LZ29">
        <v>364</v>
      </c>
      <c r="MA29">
        <v>366</v>
      </c>
      <c r="MB29">
        <v>368</v>
      </c>
      <c r="MC29">
        <v>368</v>
      </c>
      <c r="MD29">
        <v>384</v>
      </c>
      <c r="ME29">
        <v>387</v>
      </c>
      <c r="MF29">
        <v>393</v>
      </c>
      <c r="MG29">
        <v>393</v>
      </c>
      <c r="MH29">
        <v>400</v>
      </c>
      <c r="MI29">
        <v>404</v>
      </c>
      <c r="MJ29">
        <v>412</v>
      </c>
      <c r="MK29">
        <v>413</v>
      </c>
      <c r="ML29">
        <v>413</v>
      </c>
      <c r="MM29">
        <v>418</v>
      </c>
      <c r="MN29">
        <v>418</v>
      </c>
      <c r="MO29">
        <v>425</v>
      </c>
      <c r="MP29">
        <v>434</v>
      </c>
      <c r="MQ29">
        <v>437</v>
      </c>
      <c r="MR29">
        <v>453</v>
      </c>
      <c r="MS29">
        <v>453</v>
      </c>
      <c r="MT29">
        <v>453</v>
      </c>
      <c r="MU29">
        <v>469</v>
      </c>
      <c r="MV29">
        <v>468</v>
      </c>
      <c r="MW29">
        <v>474</v>
      </c>
      <c r="MX29">
        <v>476</v>
      </c>
      <c r="MY29">
        <v>481</v>
      </c>
      <c r="MZ29">
        <v>494</v>
      </c>
      <c r="NA29">
        <v>499</v>
      </c>
      <c r="NB29">
        <v>499</v>
      </c>
      <c r="NC29">
        <v>504</v>
      </c>
      <c r="ND29">
        <v>504</v>
      </c>
      <c r="NE29">
        <v>509</v>
      </c>
      <c r="NF29">
        <v>513</v>
      </c>
      <c r="NG29">
        <v>519</v>
      </c>
      <c r="NH29">
        <v>519</v>
      </c>
      <c r="NI29">
        <v>526</v>
      </c>
      <c r="NJ29">
        <v>526</v>
      </c>
      <c r="NK29">
        <v>527</v>
      </c>
      <c r="NL29">
        <v>529</v>
      </c>
      <c r="NM29">
        <v>534</v>
      </c>
      <c r="NN29">
        <v>540</v>
      </c>
      <c r="NO29">
        <v>544</v>
      </c>
      <c r="NP29">
        <v>544</v>
      </c>
      <c r="NQ29">
        <v>547</v>
      </c>
      <c r="NR29">
        <v>549</v>
      </c>
      <c r="NS29">
        <v>549</v>
      </c>
      <c r="NT29">
        <v>554</v>
      </c>
      <c r="NU29">
        <v>558</v>
      </c>
      <c r="NV29">
        <v>563</v>
      </c>
      <c r="NW29">
        <v>563</v>
      </c>
      <c r="NX29">
        <v>563</v>
      </c>
      <c r="NY29">
        <v>564</v>
      </c>
      <c r="NZ29">
        <v>565</v>
      </c>
      <c r="OA29">
        <v>572</v>
      </c>
      <c r="OB29">
        <v>573</v>
      </c>
      <c r="OC29">
        <v>573</v>
      </c>
      <c r="OD29">
        <v>573</v>
      </c>
      <c r="OE29">
        <v>574</v>
      </c>
      <c r="OF29">
        <v>575</v>
      </c>
      <c r="OG29">
        <v>577</v>
      </c>
      <c r="OH29">
        <v>582</v>
      </c>
      <c r="OI29">
        <v>583</v>
      </c>
      <c r="OJ29">
        <v>585</v>
      </c>
      <c r="OK29">
        <v>585</v>
      </c>
      <c r="OL29">
        <v>585</v>
      </c>
      <c r="OM29">
        <v>587</v>
      </c>
      <c r="ON29">
        <v>587</v>
      </c>
      <c r="OO29">
        <v>595</v>
      </c>
      <c r="OP29">
        <v>595</v>
      </c>
      <c r="OQ29">
        <v>601</v>
      </c>
      <c r="OR29">
        <v>601</v>
      </c>
    </row>
    <row r="30" spans="1:408">
      <c r="A30">
        <v>84053053</v>
      </c>
      <c r="B30" t="s">
        <v>50</v>
      </c>
      <c r="C30" t="s">
        <v>51</v>
      </c>
      <c r="D30">
        <v>840</v>
      </c>
      <c r="E30">
        <v>53053</v>
      </c>
      <c r="F30" t="s">
        <v>106</v>
      </c>
      <c r="G30" t="s">
        <v>57</v>
      </c>
      <c r="H30" t="s">
        <v>50</v>
      </c>
      <c r="I30">
        <v>47.03892768</v>
      </c>
      <c r="J30">
        <v>-122.1405958</v>
      </c>
      <c r="K30" t="s">
        <v>107</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1</v>
      </c>
      <c r="BF30">
        <v>4</v>
      </c>
      <c r="BG30">
        <v>4</v>
      </c>
      <c r="BH30">
        <v>4</v>
      </c>
      <c r="BI30">
        <v>14</v>
      </c>
      <c r="BJ30">
        <v>17</v>
      </c>
      <c r="BK30">
        <v>19</v>
      </c>
      <c r="BL30">
        <v>26</v>
      </c>
      <c r="BM30">
        <v>26</v>
      </c>
      <c r="BN30">
        <v>38</v>
      </c>
      <c r="BO30">
        <v>45</v>
      </c>
      <c r="BP30">
        <v>56</v>
      </c>
      <c r="BQ30">
        <v>75</v>
      </c>
      <c r="BR30">
        <v>83</v>
      </c>
      <c r="BS30">
        <v>95</v>
      </c>
      <c r="BT30">
        <v>107</v>
      </c>
      <c r="BU30">
        <v>126</v>
      </c>
      <c r="BV30">
        <v>138</v>
      </c>
      <c r="BW30">
        <v>155</v>
      </c>
      <c r="BX30">
        <v>186</v>
      </c>
      <c r="BY30">
        <v>231</v>
      </c>
      <c r="BZ30">
        <v>231</v>
      </c>
      <c r="CA30">
        <v>317</v>
      </c>
      <c r="CB30">
        <v>317</v>
      </c>
      <c r="CC30">
        <v>377</v>
      </c>
      <c r="CD30">
        <v>377</v>
      </c>
      <c r="CE30">
        <v>498</v>
      </c>
      <c r="CF30">
        <v>571</v>
      </c>
      <c r="CG30">
        <v>620</v>
      </c>
      <c r="CH30">
        <v>688</v>
      </c>
      <c r="CI30">
        <v>717</v>
      </c>
      <c r="CJ30">
        <v>760</v>
      </c>
      <c r="CK30">
        <v>795</v>
      </c>
      <c r="CL30">
        <v>838</v>
      </c>
      <c r="CM30">
        <v>875</v>
      </c>
      <c r="CN30">
        <v>922</v>
      </c>
      <c r="CO30">
        <v>931</v>
      </c>
      <c r="CP30">
        <v>969</v>
      </c>
      <c r="CQ30">
        <v>969</v>
      </c>
      <c r="CR30">
        <v>1000</v>
      </c>
      <c r="CS30">
        <v>1022</v>
      </c>
      <c r="CT30">
        <v>1086</v>
      </c>
      <c r="CU30">
        <v>1086</v>
      </c>
      <c r="CV30">
        <v>1143</v>
      </c>
      <c r="CW30">
        <v>1188</v>
      </c>
      <c r="CX30">
        <v>1219</v>
      </c>
      <c r="CY30">
        <v>1236</v>
      </c>
      <c r="CZ30">
        <v>1192</v>
      </c>
      <c r="DA30">
        <v>1212</v>
      </c>
      <c r="DB30">
        <v>1235</v>
      </c>
      <c r="DC30">
        <v>1244</v>
      </c>
      <c r="DD30">
        <v>1263</v>
      </c>
      <c r="DE30">
        <v>1293</v>
      </c>
      <c r="DF30">
        <v>1306</v>
      </c>
      <c r="DG30">
        <v>1322</v>
      </c>
      <c r="DH30">
        <v>1339</v>
      </c>
      <c r="DI30">
        <v>1376</v>
      </c>
      <c r="DJ30">
        <v>1393</v>
      </c>
      <c r="DK30">
        <v>1414</v>
      </c>
      <c r="DL30">
        <v>1433</v>
      </c>
      <c r="DM30">
        <v>1454</v>
      </c>
      <c r="DN30">
        <v>1496</v>
      </c>
      <c r="DO30">
        <v>1510</v>
      </c>
      <c r="DP30">
        <v>1539</v>
      </c>
      <c r="DQ30">
        <v>1562</v>
      </c>
      <c r="DR30">
        <v>1582</v>
      </c>
      <c r="DS30">
        <v>1593</v>
      </c>
      <c r="DT30">
        <v>1604</v>
      </c>
      <c r="DU30">
        <v>1626</v>
      </c>
      <c r="DV30">
        <v>1636</v>
      </c>
      <c r="DW30">
        <v>1654</v>
      </c>
      <c r="DX30">
        <v>1680</v>
      </c>
      <c r="DY30">
        <v>1687</v>
      </c>
      <c r="DZ30">
        <v>1704</v>
      </c>
      <c r="EA30">
        <v>1716</v>
      </c>
      <c r="EB30">
        <v>1719</v>
      </c>
      <c r="EC30">
        <v>1728</v>
      </c>
      <c r="ED30">
        <v>1728</v>
      </c>
      <c r="EE30">
        <v>1756</v>
      </c>
      <c r="EF30">
        <v>1762</v>
      </c>
      <c r="EG30">
        <v>1766</v>
      </c>
      <c r="EH30">
        <v>1856</v>
      </c>
      <c r="EI30">
        <v>1884</v>
      </c>
      <c r="EJ30">
        <v>1909</v>
      </c>
      <c r="EK30">
        <v>1922</v>
      </c>
      <c r="EL30">
        <v>1937</v>
      </c>
      <c r="EM30">
        <v>1965</v>
      </c>
      <c r="EN30">
        <v>1981</v>
      </c>
      <c r="EO30">
        <v>2005</v>
      </c>
      <c r="EP30">
        <v>2023</v>
      </c>
      <c r="EQ30">
        <v>2032</v>
      </c>
      <c r="ER30">
        <v>2052</v>
      </c>
      <c r="ES30">
        <v>2061</v>
      </c>
      <c r="ET30">
        <v>2074</v>
      </c>
      <c r="EU30">
        <v>2081</v>
      </c>
      <c r="EV30">
        <v>2085</v>
      </c>
      <c r="EW30">
        <v>2101</v>
      </c>
      <c r="EX30">
        <v>2114</v>
      </c>
      <c r="EY30">
        <v>2135</v>
      </c>
      <c r="EZ30">
        <v>2148</v>
      </c>
      <c r="FA30">
        <v>2167</v>
      </c>
      <c r="FB30">
        <v>2184</v>
      </c>
      <c r="FC30">
        <v>2204</v>
      </c>
      <c r="FD30">
        <v>2235</v>
      </c>
      <c r="FE30">
        <v>2271</v>
      </c>
      <c r="FF30">
        <v>2289</v>
      </c>
      <c r="FG30">
        <v>2300</v>
      </c>
      <c r="FH30">
        <v>2324</v>
      </c>
      <c r="FI30">
        <v>2367</v>
      </c>
      <c r="FJ30">
        <v>2405</v>
      </c>
      <c r="FK30">
        <v>2425</v>
      </c>
      <c r="FL30">
        <v>2470</v>
      </c>
      <c r="FM30">
        <v>2490</v>
      </c>
      <c r="FN30">
        <v>2516</v>
      </c>
      <c r="FO30">
        <v>2566</v>
      </c>
      <c r="FP30">
        <v>2594</v>
      </c>
      <c r="FQ30">
        <v>2652</v>
      </c>
      <c r="FR30">
        <v>2705</v>
      </c>
      <c r="FS30">
        <v>2756</v>
      </c>
      <c r="FT30">
        <v>2813</v>
      </c>
      <c r="FU30">
        <v>2860</v>
      </c>
      <c r="FV30">
        <v>2887</v>
      </c>
      <c r="FW30">
        <v>2940</v>
      </c>
      <c r="FX30">
        <v>2993</v>
      </c>
      <c r="FY30">
        <v>3056</v>
      </c>
      <c r="FZ30">
        <v>3120</v>
      </c>
      <c r="GA30">
        <v>3183</v>
      </c>
      <c r="GB30">
        <v>3254</v>
      </c>
      <c r="GC30">
        <v>3306</v>
      </c>
      <c r="GD30">
        <v>3392</v>
      </c>
      <c r="GE30">
        <v>3485</v>
      </c>
      <c r="GF30">
        <v>3553</v>
      </c>
      <c r="GG30">
        <v>3640</v>
      </c>
      <c r="GH30">
        <v>3750</v>
      </c>
      <c r="GI30">
        <v>3833</v>
      </c>
      <c r="GJ30">
        <v>3915</v>
      </c>
      <c r="GK30">
        <v>4008</v>
      </c>
      <c r="GL30">
        <v>4130</v>
      </c>
      <c r="GM30">
        <v>4244</v>
      </c>
      <c r="GN30">
        <v>4358</v>
      </c>
      <c r="GO30">
        <v>4454</v>
      </c>
      <c r="GP30">
        <v>4562</v>
      </c>
      <c r="GQ30">
        <v>4627</v>
      </c>
      <c r="GR30">
        <v>4727</v>
      </c>
      <c r="GS30">
        <v>4835</v>
      </c>
      <c r="GT30">
        <v>4975</v>
      </c>
      <c r="GU30">
        <v>5071</v>
      </c>
      <c r="GV30">
        <v>5128</v>
      </c>
      <c r="GW30">
        <v>5217</v>
      </c>
      <c r="GX30">
        <v>5282</v>
      </c>
      <c r="GY30">
        <v>5346</v>
      </c>
      <c r="GZ30">
        <v>5473</v>
      </c>
      <c r="HA30">
        <v>5536</v>
      </c>
      <c r="HB30">
        <v>5613</v>
      </c>
      <c r="HC30">
        <v>5699</v>
      </c>
      <c r="HD30">
        <v>5757</v>
      </c>
      <c r="HE30">
        <v>5807</v>
      </c>
      <c r="HF30">
        <v>5879</v>
      </c>
      <c r="HG30">
        <v>5940</v>
      </c>
      <c r="HH30">
        <v>6038</v>
      </c>
      <c r="HI30">
        <v>6099</v>
      </c>
      <c r="HJ30">
        <v>6156</v>
      </c>
      <c r="HK30">
        <v>6184</v>
      </c>
      <c r="HL30">
        <v>6222</v>
      </c>
      <c r="HM30">
        <v>6286</v>
      </c>
      <c r="HN30">
        <v>6348</v>
      </c>
      <c r="HO30">
        <v>6400</v>
      </c>
      <c r="HP30">
        <v>6490</v>
      </c>
      <c r="HQ30">
        <v>6557</v>
      </c>
      <c r="HR30">
        <v>6580</v>
      </c>
      <c r="HS30">
        <v>6601</v>
      </c>
      <c r="HT30">
        <v>6649</v>
      </c>
      <c r="HU30">
        <v>6687</v>
      </c>
      <c r="HV30">
        <v>6730</v>
      </c>
      <c r="HW30">
        <v>6779</v>
      </c>
      <c r="HX30">
        <v>6822</v>
      </c>
      <c r="HY30">
        <v>6852</v>
      </c>
      <c r="HZ30">
        <v>6879</v>
      </c>
      <c r="IA30">
        <v>6923</v>
      </c>
      <c r="IB30">
        <v>6985</v>
      </c>
      <c r="IC30">
        <v>7025</v>
      </c>
      <c r="ID30">
        <v>7073</v>
      </c>
      <c r="IE30">
        <v>7114</v>
      </c>
      <c r="IF30">
        <v>7142</v>
      </c>
      <c r="IG30">
        <v>7167</v>
      </c>
      <c r="IH30">
        <v>7189</v>
      </c>
      <c r="II30">
        <v>7227</v>
      </c>
      <c r="IJ30">
        <v>7270</v>
      </c>
      <c r="IK30">
        <v>7305</v>
      </c>
      <c r="IL30">
        <v>7350</v>
      </c>
      <c r="IM30">
        <v>7383</v>
      </c>
      <c r="IN30">
        <v>7404</v>
      </c>
      <c r="IO30">
        <v>7436</v>
      </c>
      <c r="IP30">
        <v>7466</v>
      </c>
      <c r="IQ30">
        <v>7509</v>
      </c>
      <c r="IR30">
        <v>7561</v>
      </c>
      <c r="IS30">
        <v>7596</v>
      </c>
      <c r="IT30">
        <v>7657</v>
      </c>
      <c r="IU30">
        <v>7699</v>
      </c>
      <c r="IV30">
        <v>7739</v>
      </c>
      <c r="IW30">
        <v>7779</v>
      </c>
      <c r="IX30">
        <v>7833</v>
      </c>
      <c r="IY30">
        <v>7901</v>
      </c>
      <c r="IZ30">
        <v>7961</v>
      </c>
      <c r="JA30">
        <v>8007</v>
      </c>
      <c r="JB30">
        <v>8047</v>
      </c>
      <c r="JC30">
        <v>8107</v>
      </c>
      <c r="JD30">
        <v>8161</v>
      </c>
      <c r="JE30">
        <v>8222</v>
      </c>
      <c r="JF30">
        <v>8291</v>
      </c>
      <c r="JG30">
        <v>8335</v>
      </c>
      <c r="JH30">
        <v>8388</v>
      </c>
      <c r="JI30">
        <v>8422</v>
      </c>
      <c r="JJ30">
        <v>8484</v>
      </c>
      <c r="JK30">
        <v>8570</v>
      </c>
      <c r="JL30">
        <v>8660</v>
      </c>
      <c r="JM30">
        <v>8717</v>
      </c>
      <c r="JN30">
        <v>8817</v>
      </c>
      <c r="JO30">
        <v>8847</v>
      </c>
      <c r="JP30">
        <v>8897</v>
      </c>
      <c r="JQ30">
        <v>8989</v>
      </c>
      <c r="JR30">
        <v>9060</v>
      </c>
      <c r="JS30">
        <v>9155</v>
      </c>
      <c r="JT30">
        <v>9244</v>
      </c>
      <c r="JU30">
        <v>9349</v>
      </c>
      <c r="JV30">
        <v>9410</v>
      </c>
      <c r="JW30">
        <v>9441</v>
      </c>
      <c r="JX30">
        <v>9578</v>
      </c>
      <c r="JY30">
        <v>9645</v>
      </c>
      <c r="JZ30">
        <v>9764</v>
      </c>
      <c r="KA30">
        <v>9891</v>
      </c>
      <c r="KB30">
        <v>10002</v>
      </c>
      <c r="KC30">
        <v>10073</v>
      </c>
      <c r="KD30">
        <v>10133</v>
      </c>
      <c r="KE30">
        <v>10224</v>
      </c>
      <c r="KF30">
        <v>10331</v>
      </c>
      <c r="KG30">
        <v>10439</v>
      </c>
      <c r="KH30">
        <v>10543</v>
      </c>
      <c r="KI30">
        <v>10627</v>
      </c>
      <c r="KJ30">
        <v>10731</v>
      </c>
      <c r="KK30">
        <v>10801</v>
      </c>
      <c r="KL30">
        <v>11001</v>
      </c>
      <c r="KM30">
        <v>11150</v>
      </c>
      <c r="KN30">
        <v>11334</v>
      </c>
      <c r="KO30">
        <v>11512</v>
      </c>
      <c r="KP30">
        <v>11684</v>
      </c>
      <c r="KQ30">
        <v>11794</v>
      </c>
      <c r="KR30">
        <v>11888</v>
      </c>
      <c r="KS30">
        <v>12199</v>
      </c>
      <c r="KT30">
        <v>12422</v>
      </c>
      <c r="KU30">
        <v>12666</v>
      </c>
      <c r="KV30">
        <v>12867</v>
      </c>
      <c r="KW30">
        <v>13201</v>
      </c>
      <c r="KX30">
        <v>13339</v>
      </c>
      <c r="KY30">
        <v>13590</v>
      </c>
      <c r="KZ30">
        <v>13803</v>
      </c>
      <c r="LA30">
        <v>14032</v>
      </c>
      <c r="LB30">
        <v>14246</v>
      </c>
      <c r="LC30">
        <v>14384</v>
      </c>
      <c r="LD30">
        <v>14787</v>
      </c>
      <c r="LE30">
        <v>15229</v>
      </c>
      <c r="LF30">
        <v>15527</v>
      </c>
      <c r="LG30">
        <v>15797</v>
      </c>
      <c r="LH30">
        <v>16118</v>
      </c>
      <c r="LI30">
        <v>16300</v>
      </c>
      <c r="LJ30">
        <v>16538</v>
      </c>
      <c r="LK30">
        <v>16918</v>
      </c>
      <c r="LL30">
        <v>17327</v>
      </c>
      <c r="LM30">
        <v>17594</v>
      </c>
      <c r="LN30">
        <v>17832</v>
      </c>
      <c r="LO30">
        <v>18060</v>
      </c>
      <c r="LP30">
        <v>18251</v>
      </c>
      <c r="LQ30">
        <v>18509</v>
      </c>
      <c r="LR30">
        <v>18713</v>
      </c>
      <c r="LS30">
        <v>19321</v>
      </c>
      <c r="LT30">
        <v>19624</v>
      </c>
      <c r="LU30">
        <v>19867</v>
      </c>
      <c r="LV30">
        <v>20141</v>
      </c>
      <c r="LW30">
        <v>20508</v>
      </c>
      <c r="LX30">
        <v>21490</v>
      </c>
      <c r="LY30">
        <v>21706</v>
      </c>
      <c r="LZ30">
        <v>21909</v>
      </c>
      <c r="MA30">
        <v>22134</v>
      </c>
      <c r="MB30">
        <v>22348</v>
      </c>
      <c r="MC30">
        <v>22348</v>
      </c>
      <c r="MD30">
        <v>22694</v>
      </c>
      <c r="ME30">
        <v>22876</v>
      </c>
      <c r="MF30">
        <v>23114</v>
      </c>
      <c r="MG30">
        <v>23114</v>
      </c>
      <c r="MH30">
        <v>23447</v>
      </c>
      <c r="MI30">
        <v>23612</v>
      </c>
      <c r="MJ30">
        <v>23914</v>
      </c>
      <c r="MK30">
        <v>24299</v>
      </c>
      <c r="ML30">
        <v>24299</v>
      </c>
      <c r="MM30">
        <v>24817</v>
      </c>
      <c r="MN30">
        <v>24817</v>
      </c>
      <c r="MO30">
        <v>25070</v>
      </c>
      <c r="MP30">
        <v>25205</v>
      </c>
      <c r="MQ30">
        <v>25464</v>
      </c>
      <c r="MR30">
        <v>25864</v>
      </c>
      <c r="MS30">
        <v>25864</v>
      </c>
      <c r="MT30">
        <v>25864</v>
      </c>
      <c r="MU30">
        <v>26839</v>
      </c>
      <c r="MV30">
        <v>26975</v>
      </c>
      <c r="MW30">
        <v>27193</v>
      </c>
      <c r="MX30">
        <v>27436</v>
      </c>
      <c r="MY30">
        <v>27769</v>
      </c>
      <c r="MZ30">
        <v>28427</v>
      </c>
      <c r="NA30">
        <v>28743</v>
      </c>
      <c r="NB30">
        <v>28743</v>
      </c>
      <c r="NC30">
        <v>29205</v>
      </c>
      <c r="ND30">
        <v>29563</v>
      </c>
      <c r="NE30">
        <v>30008</v>
      </c>
      <c r="NF30">
        <v>30193</v>
      </c>
      <c r="NG30">
        <v>30509</v>
      </c>
      <c r="NH30">
        <v>30509</v>
      </c>
      <c r="NI30">
        <v>30912</v>
      </c>
      <c r="NJ30">
        <v>30912</v>
      </c>
      <c r="NK30">
        <v>31164</v>
      </c>
      <c r="NL30">
        <v>31474</v>
      </c>
      <c r="NM30">
        <v>31781</v>
      </c>
      <c r="NN30">
        <v>32137</v>
      </c>
      <c r="NO30">
        <v>32305</v>
      </c>
      <c r="NP30">
        <v>32305</v>
      </c>
      <c r="NQ30">
        <v>32698</v>
      </c>
      <c r="NR30">
        <v>32936</v>
      </c>
      <c r="NS30">
        <v>33192</v>
      </c>
      <c r="NT30">
        <v>33488</v>
      </c>
      <c r="NU30">
        <v>33736</v>
      </c>
      <c r="NV30">
        <v>33995</v>
      </c>
      <c r="NW30">
        <v>33995</v>
      </c>
      <c r="NX30">
        <v>34287</v>
      </c>
      <c r="NY30">
        <v>34500</v>
      </c>
      <c r="NZ30">
        <v>34653</v>
      </c>
      <c r="OA30">
        <v>34850</v>
      </c>
      <c r="OB30">
        <v>35017</v>
      </c>
      <c r="OC30">
        <v>35112</v>
      </c>
      <c r="OD30">
        <v>35112</v>
      </c>
      <c r="OE30">
        <v>35451</v>
      </c>
      <c r="OF30">
        <v>35557</v>
      </c>
      <c r="OG30">
        <v>35781</v>
      </c>
      <c r="OH30">
        <v>36045</v>
      </c>
      <c r="OI30">
        <v>36283</v>
      </c>
      <c r="OJ30">
        <v>36410</v>
      </c>
      <c r="OK30">
        <v>36410</v>
      </c>
      <c r="OL30">
        <v>36410</v>
      </c>
      <c r="OM30">
        <v>36648</v>
      </c>
      <c r="ON30">
        <v>36870</v>
      </c>
      <c r="OO30">
        <v>37039</v>
      </c>
      <c r="OP30">
        <v>37152</v>
      </c>
      <c r="OQ30">
        <v>37243</v>
      </c>
      <c r="OR30">
        <v>37243</v>
      </c>
    </row>
    <row r="31" spans="1:408">
      <c r="A31">
        <v>84053055</v>
      </c>
      <c r="B31" t="s">
        <v>50</v>
      </c>
      <c r="C31" t="s">
        <v>51</v>
      </c>
      <c r="D31">
        <v>840</v>
      </c>
      <c r="E31">
        <v>53055</v>
      </c>
      <c r="F31" t="s">
        <v>108</v>
      </c>
      <c r="G31" t="s">
        <v>57</v>
      </c>
      <c r="H31" t="s">
        <v>50</v>
      </c>
      <c r="I31">
        <v>48.601827829999998</v>
      </c>
      <c r="J31">
        <v>-122.96745</v>
      </c>
      <c r="K31" t="s">
        <v>109</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1</v>
      </c>
      <c r="BT31">
        <v>1</v>
      </c>
      <c r="BU31">
        <v>1</v>
      </c>
      <c r="BV31">
        <v>1</v>
      </c>
      <c r="BW31">
        <v>1</v>
      </c>
      <c r="BX31">
        <v>2</v>
      </c>
      <c r="BY31">
        <v>2</v>
      </c>
      <c r="BZ31">
        <v>3</v>
      </c>
      <c r="CA31">
        <v>4</v>
      </c>
      <c r="CB31">
        <v>4</v>
      </c>
      <c r="CC31">
        <v>4</v>
      </c>
      <c r="CD31">
        <v>4</v>
      </c>
      <c r="CE31">
        <v>6</v>
      </c>
      <c r="CF31">
        <v>6</v>
      </c>
      <c r="CG31">
        <v>6</v>
      </c>
      <c r="CH31">
        <v>7</v>
      </c>
      <c r="CI31">
        <v>9</v>
      </c>
      <c r="CJ31">
        <v>10</v>
      </c>
      <c r="CK31">
        <v>12</v>
      </c>
      <c r="CL31">
        <v>12</v>
      </c>
      <c r="CM31">
        <v>12</v>
      </c>
      <c r="CN31">
        <v>13</v>
      </c>
      <c r="CO31">
        <v>13</v>
      </c>
      <c r="CP31">
        <v>13</v>
      </c>
      <c r="CQ31">
        <v>13</v>
      </c>
      <c r="CR31">
        <v>13</v>
      </c>
      <c r="CS31">
        <v>13</v>
      </c>
      <c r="CT31">
        <v>13</v>
      </c>
      <c r="CU31">
        <v>15</v>
      </c>
      <c r="CV31">
        <v>15</v>
      </c>
      <c r="CW31">
        <v>15</v>
      </c>
      <c r="CX31">
        <v>15</v>
      </c>
      <c r="CY31">
        <v>15</v>
      </c>
      <c r="CZ31">
        <v>14</v>
      </c>
      <c r="DA31">
        <v>14</v>
      </c>
      <c r="DB31">
        <v>14</v>
      </c>
      <c r="DC31">
        <v>14</v>
      </c>
      <c r="DD31">
        <v>14</v>
      </c>
      <c r="DE31">
        <v>14</v>
      </c>
      <c r="DF31">
        <v>14</v>
      </c>
      <c r="DG31">
        <v>14</v>
      </c>
      <c r="DH31">
        <v>14</v>
      </c>
      <c r="DI31">
        <v>14</v>
      </c>
      <c r="DJ31">
        <v>14</v>
      </c>
      <c r="DK31">
        <v>14</v>
      </c>
      <c r="DL31">
        <v>14</v>
      </c>
      <c r="DM31">
        <v>14</v>
      </c>
      <c r="DN31">
        <v>14</v>
      </c>
      <c r="DO31">
        <v>14</v>
      </c>
      <c r="DP31">
        <v>15</v>
      </c>
      <c r="DQ31">
        <v>15</v>
      </c>
      <c r="DR31">
        <v>15</v>
      </c>
      <c r="DS31">
        <v>15</v>
      </c>
      <c r="DT31">
        <v>15</v>
      </c>
      <c r="DU31">
        <v>15</v>
      </c>
      <c r="DV31">
        <v>15</v>
      </c>
      <c r="DW31">
        <v>15</v>
      </c>
      <c r="DX31">
        <v>15</v>
      </c>
      <c r="DY31">
        <v>15</v>
      </c>
      <c r="DZ31">
        <v>15</v>
      </c>
      <c r="EA31">
        <v>15</v>
      </c>
      <c r="EB31">
        <v>15</v>
      </c>
      <c r="EC31">
        <v>15</v>
      </c>
      <c r="ED31">
        <v>15</v>
      </c>
      <c r="EE31">
        <v>15</v>
      </c>
      <c r="EF31">
        <v>15</v>
      </c>
      <c r="EG31">
        <v>15</v>
      </c>
      <c r="EH31">
        <v>15</v>
      </c>
      <c r="EI31">
        <v>15</v>
      </c>
      <c r="EJ31">
        <v>15</v>
      </c>
      <c r="EK31">
        <v>15</v>
      </c>
      <c r="EL31">
        <v>15</v>
      </c>
      <c r="EM31">
        <v>15</v>
      </c>
      <c r="EN31">
        <v>15</v>
      </c>
      <c r="EO31">
        <v>15</v>
      </c>
      <c r="EP31">
        <v>15</v>
      </c>
      <c r="EQ31">
        <v>15</v>
      </c>
      <c r="ER31">
        <v>15</v>
      </c>
      <c r="ES31">
        <v>15</v>
      </c>
      <c r="ET31">
        <v>15</v>
      </c>
      <c r="EU31">
        <v>15</v>
      </c>
      <c r="EV31">
        <v>15</v>
      </c>
      <c r="EW31">
        <v>15</v>
      </c>
      <c r="EX31">
        <v>15</v>
      </c>
      <c r="EY31">
        <v>15</v>
      </c>
      <c r="EZ31">
        <v>15</v>
      </c>
      <c r="FA31">
        <v>16</v>
      </c>
      <c r="FB31">
        <v>16</v>
      </c>
      <c r="FC31">
        <v>16</v>
      </c>
      <c r="FD31">
        <v>16</v>
      </c>
      <c r="FE31">
        <v>17</v>
      </c>
      <c r="FF31">
        <v>18</v>
      </c>
      <c r="FG31">
        <v>18</v>
      </c>
      <c r="FH31">
        <v>18</v>
      </c>
      <c r="FI31">
        <v>19</v>
      </c>
      <c r="FJ31">
        <v>19</v>
      </c>
      <c r="FK31">
        <v>19</v>
      </c>
      <c r="FL31">
        <v>19</v>
      </c>
      <c r="FM31">
        <v>19</v>
      </c>
      <c r="FN31">
        <v>19</v>
      </c>
      <c r="FO31">
        <v>19</v>
      </c>
      <c r="FP31">
        <v>19</v>
      </c>
      <c r="FQ31">
        <v>19</v>
      </c>
      <c r="FR31">
        <v>19</v>
      </c>
      <c r="FS31">
        <v>19</v>
      </c>
      <c r="FT31">
        <v>19</v>
      </c>
      <c r="FU31">
        <v>20</v>
      </c>
      <c r="FV31">
        <v>20</v>
      </c>
      <c r="FW31">
        <v>20</v>
      </c>
      <c r="FX31">
        <v>20</v>
      </c>
      <c r="FY31">
        <v>20</v>
      </c>
      <c r="FZ31">
        <v>20</v>
      </c>
      <c r="GA31">
        <v>20</v>
      </c>
      <c r="GB31">
        <v>22</v>
      </c>
      <c r="GC31">
        <v>22</v>
      </c>
      <c r="GD31">
        <v>22</v>
      </c>
      <c r="GE31">
        <v>22</v>
      </c>
      <c r="GF31">
        <v>24</v>
      </c>
      <c r="GG31">
        <v>24</v>
      </c>
      <c r="GH31">
        <v>24</v>
      </c>
      <c r="GI31">
        <v>24</v>
      </c>
      <c r="GJ31">
        <v>24</v>
      </c>
      <c r="GK31">
        <v>25</v>
      </c>
      <c r="GL31">
        <v>25</v>
      </c>
      <c r="GM31">
        <v>26</v>
      </c>
      <c r="GN31">
        <v>28</v>
      </c>
      <c r="GO31">
        <v>28</v>
      </c>
      <c r="GP31">
        <v>28</v>
      </c>
      <c r="GQ31">
        <v>28</v>
      </c>
      <c r="GR31">
        <v>28</v>
      </c>
      <c r="GS31">
        <v>28</v>
      </c>
      <c r="GT31">
        <v>28</v>
      </c>
      <c r="GU31">
        <v>28</v>
      </c>
      <c r="GV31">
        <v>28</v>
      </c>
      <c r="GW31">
        <v>28</v>
      </c>
      <c r="GX31">
        <v>28</v>
      </c>
      <c r="GY31">
        <v>28</v>
      </c>
      <c r="GZ31">
        <v>28</v>
      </c>
      <c r="HA31">
        <v>28</v>
      </c>
      <c r="HB31">
        <v>28</v>
      </c>
      <c r="HC31">
        <v>28</v>
      </c>
      <c r="HD31">
        <v>28</v>
      </c>
      <c r="HE31">
        <v>29</v>
      </c>
      <c r="HF31">
        <v>29</v>
      </c>
      <c r="HG31">
        <v>29</v>
      </c>
      <c r="HH31">
        <v>29</v>
      </c>
      <c r="HI31">
        <v>29</v>
      </c>
      <c r="HJ31">
        <v>29</v>
      </c>
      <c r="HK31">
        <v>29</v>
      </c>
      <c r="HL31">
        <v>29</v>
      </c>
      <c r="HM31">
        <v>29</v>
      </c>
      <c r="HN31">
        <v>29</v>
      </c>
      <c r="HO31">
        <v>29</v>
      </c>
      <c r="HP31">
        <v>29</v>
      </c>
      <c r="HQ31">
        <v>29</v>
      </c>
      <c r="HR31">
        <v>29</v>
      </c>
      <c r="HS31">
        <v>29</v>
      </c>
      <c r="HT31">
        <v>29</v>
      </c>
      <c r="HU31">
        <v>29</v>
      </c>
      <c r="HV31">
        <v>29</v>
      </c>
      <c r="HW31">
        <v>29</v>
      </c>
      <c r="HX31">
        <v>29</v>
      </c>
      <c r="HY31">
        <v>29</v>
      </c>
      <c r="HZ31">
        <v>29</v>
      </c>
      <c r="IA31">
        <v>29</v>
      </c>
      <c r="IB31">
        <v>29</v>
      </c>
      <c r="IC31">
        <v>29</v>
      </c>
      <c r="ID31">
        <v>29</v>
      </c>
      <c r="IE31">
        <v>29</v>
      </c>
      <c r="IF31">
        <v>29</v>
      </c>
      <c r="IG31">
        <v>29</v>
      </c>
      <c r="IH31">
        <v>29</v>
      </c>
      <c r="II31">
        <v>29</v>
      </c>
      <c r="IJ31">
        <v>29</v>
      </c>
      <c r="IK31">
        <v>29</v>
      </c>
      <c r="IL31">
        <v>29</v>
      </c>
      <c r="IM31">
        <v>29</v>
      </c>
      <c r="IN31">
        <v>29</v>
      </c>
      <c r="IO31">
        <v>29</v>
      </c>
      <c r="IP31">
        <v>29</v>
      </c>
      <c r="IQ31">
        <v>29</v>
      </c>
      <c r="IR31">
        <v>29</v>
      </c>
      <c r="IS31">
        <v>29</v>
      </c>
      <c r="IT31">
        <v>29</v>
      </c>
      <c r="IU31">
        <v>29</v>
      </c>
      <c r="IV31">
        <v>29</v>
      </c>
      <c r="IW31">
        <v>29</v>
      </c>
      <c r="IX31">
        <v>29</v>
      </c>
      <c r="IY31">
        <v>29</v>
      </c>
      <c r="IZ31">
        <v>29</v>
      </c>
      <c r="JA31">
        <v>29</v>
      </c>
      <c r="JB31">
        <v>29</v>
      </c>
      <c r="JC31">
        <v>29</v>
      </c>
      <c r="JD31">
        <v>29</v>
      </c>
      <c r="JE31">
        <v>29</v>
      </c>
      <c r="JF31">
        <v>29</v>
      </c>
      <c r="JG31">
        <v>29</v>
      </c>
      <c r="JH31">
        <v>29</v>
      </c>
      <c r="JI31">
        <v>29</v>
      </c>
      <c r="JJ31">
        <v>29</v>
      </c>
      <c r="JK31">
        <v>29</v>
      </c>
      <c r="JL31">
        <v>29</v>
      </c>
      <c r="JM31">
        <v>29</v>
      </c>
      <c r="JN31">
        <v>29</v>
      </c>
      <c r="JO31">
        <v>29</v>
      </c>
      <c r="JP31">
        <v>30</v>
      </c>
      <c r="JQ31">
        <v>30</v>
      </c>
      <c r="JR31">
        <v>30</v>
      </c>
      <c r="JS31">
        <v>30</v>
      </c>
      <c r="JT31">
        <v>30</v>
      </c>
      <c r="JU31">
        <v>30</v>
      </c>
      <c r="JV31">
        <v>30</v>
      </c>
      <c r="JW31">
        <v>30</v>
      </c>
      <c r="JX31">
        <v>30</v>
      </c>
      <c r="JY31">
        <v>30</v>
      </c>
      <c r="JZ31">
        <v>30</v>
      </c>
      <c r="KA31">
        <v>30</v>
      </c>
      <c r="KB31">
        <v>31</v>
      </c>
      <c r="KC31">
        <v>32</v>
      </c>
      <c r="KD31">
        <v>32</v>
      </c>
      <c r="KE31">
        <v>33</v>
      </c>
      <c r="KF31">
        <v>33</v>
      </c>
      <c r="KG31">
        <v>33</v>
      </c>
      <c r="KH31">
        <v>33</v>
      </c>
      <c r="KI31">
        <v>34</v>
      </c>
      <c r="KJ31">
        <v>34</v>
      </c>
      <c r="KK31">
        <v>34</v>
      </c>
      <c r="KL31">
        <v>35</v>
      </c>
      <c r="KM31">
        <v>36</v>
      </c>
      <c r="KN31">
        <v>36</v>
      </c>
      <c r="KO31">
        <v>37</v>
      </c>
      <c r="KP31">
        <v>39</v>
      </c>
      <c r="KQ31">
        <v>40</v>
      </c>
      <c r="KR31">
        <v>40</v>
      </c>
      <c r="KS31">
        <v>40</v>
      </c>
      <c r="KT31">
        <v>41</v>
      </c>
      <c r="KU31">
        <v>43</v>
      </c>
      <c r="KV31">
        <v>47</v>
      </c>
      <c r="KW31">
        <v>51</v>
      </c>
      <c r="KX31">
        <v>51</v>
      </c>
      <c r="KY31">
        <v>52</v>
      </c>
      <c r="KZ31">
        <v>52</v>
      </c>
      <c r="LA31">
        <v>53</v>
      </c>
      <c r="LB31">
        <v>54</v>
      </c>
      <c r="LC31">
        <v>55</v>
      </c>
      <c r="LD31">
        <v>55</v>
      </c>
      <c r="LE31">
        <v>56</v>
      </c>
      <c r="LF31">
        <v>59</v>
      </c>
      <c r="LG31">
        <v>59</v>
      </c>
      <c r="LH31">
        <v>59</v>
      </c>
      <c r="LI31">
        <v>59</v>
      </c>
      <c r="LJ31">
        <v>60</v>
      </c>
      <c r="LK31">
        <v>60</v>
      </c>
      <c r="LL31">
        <v>60</v>
      </c>
      <c r="LM31">
        <v>60</v>
      </c>
      <c r="LN31">
        <v>61</v>
      </c>
      <c r="LO31">
        <v>61</v>
      </c>
      <c r="LP31">
        <v>62</v>
      </c>
      <c r="LQ31">
        <v>62</v>
      </c>
      <c r="LR31">
        <v>63</v>
      </c>
      <c r="LS31">
        <v>65</v>
      </c>
      <c r="LT31">
        <v>66</v>
      </c>
      <c r="LU31">
        <v>66</v>
      </c>
      <c r="LV31">
        <v>67</v>
      </c>
      <c r="LW31">
        <v>67</v>
      </c>
      <c r="LX31">
        <v>71</v>
      </c>
      <c r="LY31">
        <v>72</v>
      </c>
      <c r="LZ31">
        <v>72</v>
      </c>
      <c r="MA31">
        <v>73</v>
      </c>
      <c r="MB31">
        <v>74</v>
      </c>
      <c r="MC31">
        <v>74</v>
      </c>
      <c r="MD31">
        <v>74</v>
      </c>
      <c r="ME31">
        <v>70</v>
      </c>
      <c r="MF31">
        <v>70</v>
      </c>
      <c r="MG31">
        <v>70</v>
      </c>
      <c r="MH31">
        <v>70</v>
      </c>
      <c r="MI31">
        <v>72</v>
      </c>
      <c r="MJ31">
        <v>73</v>
      </c>
      <c r="MK31">
        <v>73</v>
      </c>
      <c r="ML31">
        <v>73</v>
      </c>
      <c r="MM31">
        <v>73</v>
      </c>
      <c r="MN31">
        <v>73</v>
      </c>
      <c r="MO31">
        <v>73</v>
      </c>
      <c r="MP31">
        <v>73</v>
      </c>
      <c r="MQ31">
        <v>73</v>
      </c>
      <c r="MR31">
        <v>74</v>
      </c>
      <c r="MS31">
        <v>74</v>
      </c>
      <c r="MT31">
        <v>74</v>
      </c>
      <c r="MU31">
        <v>76</v>
      </c>
      <c r="MV31">
        <v>76</v>
      </c>
      <c r="MW31">
        <v>77</v>
      </c>
      <c r="MX31">
        <v>80</v>
      </c>
      <c r="MY31">
        <v>81</v>
      </c>
      <c r="MZ31">
        <v>83</v>
      </c>
      <c r="NA31">
        <v>84</v>
      </c>
      <c r="NB31">
        <v>84</v>
      </c>
      <c r="NC31">
        <v>83</v>
      </c>
      <c r="ND31">
        <v>84</v>
      </c>
      <c r="NE31">
        <v>86</v>
      </c>
      <c r="NF31">
        <v>89</v>
      </c>
      <c r="NG31">
        <v>91</v>
      </c>
      <c r="NH31">
        <v>91</v>
      </c>
      <c r="NI31">
        <v>90</v>
      </c>
      <c r="NJ31">
        <v>90</v>
      </c>
      <c r="NK31">
        <v>89</v>
      </c>
      <c r="NL31">
        <v>90</v>
      </c>
      <c r="NM31">
        <v>90</v>
      </c>
      <c r="NN31">
        <v>91</v>
      </c>
      <c r="NO31">
        <v>92</v>
      </c>
      <c r="NP31">
        <v>92</v>
      </c>
      <c r="NQ31">
        <v>91</v>
      </c>
      <c r="NR31">
        <v>92</v>
      </c>
      <c r="NS31">
        <v>92</v>
      </c>
      <c r="NT31">
        <v>96</v>
      </c>
      <c r="NU31">
        <v>96</v>
      </c>
      <c r="NV31">
        <v>94</v>
      </c>
      <c r="NW31">
        <v>94</v>
      </c>
      <c r="NX31">
        <v>96</v>
      </c>
      <c r="NY31">
        <v>97</v>
      </c>
      <c r="NZ31">
        <v>100</v>
      </c>
      <c r="OA31">
        <v>102</v>
      </c>
      <c r="OB31">
        <v>104</v>
      </c>
      <c r="OC31">
        <v>105</v>
      </c>
      <c r="OD31">
        <v>105</v>
      </c>
      <c r="OE31">
        <v>116</v>
      </c>
      <c r="OF31">
        <v>116</v>
      </c>
      <c r="OG31">
        <v>115</v>
      </c>
      <c r="OH31">
        <v>116</v>
      </c>
      <c r="OI31">
        <v>116</v>
      </c>
      <c r="OJ31">
        <v>118</v>
      </c>
      <c r="OK31">
        <v>118</v>
      </c>
      <c r="OL31">
        <v>118</v>
      </c>
      <c r="OM31">
        <v>119</v>
      </c>
      <c r="ON31">
        <v>120</v>
      </c>
      <c r="OO31">
        <v>121</v>
      </c>
      <c r="OP31">
        <v>121</v>
      </c>
      <c r="OQ31">
        <v>121</v>
      </c>
      <c r="OR31">
        <v>121</v>
      </c>
    </row>
    <row r="32" spans="1:408">
      <c r="A32">
        <v>84053057</v>
      </c>
      <c r="B32" t="s">
        <v>50</v>
      </c>
      <c r="C32" t="s">
        <v>51</v>
      </c>
      <c r="D32">
        <v>840</v>
      </c>
      <c r="E32">
        <v>53057</v>
      </c>
      <c r="F32" t="s">
        <v>110</v>
      </c>
      <c r="G32" t="s">
        <v>57</v>
      </c>
      <c r="H32" t="s">
        <v>50</v>
      </c>
      <c r="I32">
        <v>48.481714879999998</v>
      </c>
      <c r="J32">
        <v>-121.766131</v>
      </c>
      <c r="K32" t="s">
        <v>111</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1</v>
      </c>
      <c r="BJ32">
        <v>1</v>
      </c>
      <c r="BK32">
        <v>3</v>
      </c>
      <c r="BL32">
        <v>4</v>
      </c>
      <c r="BM32">
        <v>4</v>
      </c>
      <c r="BN32">
        <v>7</v>
      </c>
      <c r="BO32">
        <v>9</v>
      </c>
      <c r="BP32">
        <v>14</v>
      </c>
      <c r="BQ32">
        <v>18</v>
      </c>
      <c r="BR32">
        <v>25</v>
      </c>
      <c r="BS32">
        <v>28</v>
      </c>
      <c r="BT32">
        <v>33</v>
      </c>
      <c r="BU32">
        <v>33</v>
      </c>
      <c r="BV32">
        <v>45</v>
      </c>
      <c r="BW32">
        <v>48</v>
      </c>
      <c r="BX32">
        <v>78</v>
      </c>
      <c r="BY32">
        <v>78</v>
      </c>
      <c r="BZ32">
        <v>91</v>
      </c>
      <c r="CA32">
        <v>99</v>
      </c>
      <c r="CB32">
        <v>101</v>
      </c>
      <c r="CC32">
        <v>121</v>
      </c>
      <c r="CD32">
        <v>128</v>
      </c>
      <c r="CE32">
        <v>143</v>
      </c>
      <c r="CF32">
        <v>153</v>
      </c>
      <c r="CG32">
        <v>161</v>
      </c>
      <c r="CH32">
        <v>161</v>
      </c>
      <c r="CI32">
        <v>161</v>
      </c>
      <c r="CJ32">
        <v>166</v>
      </c>
      <c r="CK32">
        <v>169</v>
      </c>
      <c r="CL32">
        <v>172</v>
      </c>
      <c r="CM32">
        <v>178</v>
      </c>
      <c r="CN32">
        <v>185</v>
      </c>
      <c r="CO32">
        <v>187</v>
      </c>
      <c r="CP32">
        <v>191</v>
      </c>
      <c r="CQ32">
        <v>195</v>
      </c>
      <c r="CR32">
        <v>198</v>
      </c>
      <c r="CS32">
        <v>209</v>
      </c>
      <c r="CT32">
        <v>218</v>
      </c>
      <c r="CU32">
        <v>226</v>
      </c>
      <c r="CV32">
        <v>240</v>
      </c>
      <c r="CW32">
        <v>245</v>
      </c>
      <c r="CX32">
        <v>252</v>
      </c>
      <c r="CY32">
        <v>255</v>
      </c>
      <c r="CZ32">
        <v>280</v>
      </c>
      <c r="DA32">
        <v>283</v>
      </c>
      <c r="DB32">
        <v>287</v>
      </c>
      <c r="DC32">
        <v>299</v>
      </c>
      <c r="DD32">
        <v>305</v>
      </c>
      <c r="DE32">
        <v>308</v>
      </c>
      <c r="DF32">
        <v>322</v>
      </c>
      <c r="DG32">
        <v>329</v>
      </c>
      <c r="DH32">
        <v>337</v>
      </c>
      <c r="DI32">
        <v>345</v>
      </c>
      <c r="DJ32">
        <v>354</v>
      </c>
      <c r="DK32">
        <v>357</v>
      </c>
      <c r="DL32">
        <v>364</v>
      </c>
      <c r="DM32">
        <v>379</v>
      </c>
      <c r="DN32">
        <v>389</v>
      </c>
      <c r="DO32">
        <v>391</v>
      </c>
      <c r="DP32">
        <v>397</v>
      </c>
      <c r="DQ32">
        <v>401</v>
      </c>
      <c r="DR32">
        <v>402</v>
      </c>
      <c r="DS32">
        <v>406</v>
      </c>
      <c r="DT32">
        <v>411</v>
      </c>
      <c r="DU32">
        <v>416</v>
      </c>
      <c r="DV32">
        <v>423</v>
      </c>
      <c r="DW32">
        <v>425</v>
      </c>
      <c r="DX32">
        <v>425</v>
      </c>
      <c r="DY32">
        <v>426</v>
      </c>
      <c r="DZ32">
        <v>426</v>
      </c>
      <c r="EA32">
        <v>426</v>
      </c>
      <c r="EB32">
        <v>426</v>
      </c>
      <c r="EC32">
        <v>426</v>
      </c>
      <c r="ED32">
        <v>426</v>
      </c>
      <c r="EE32">
        <v>426</v>
      </c>
      <c r="EF32">
        <v>426</v>
      </c>
      <c r="EG32">
        <v>427</v>
      </c>
      <c r="EH32">
        <v>428</v>
      </c>
      <c r="EI32">
        <v>428</v>
      </c>
      <c r="EJ32">
        <v>430</v>
      </c>
      <c r="EK32">
        <v>432</v>
      </c>
      <c r="EL32">
        <v>434</v>
      </c>
      <c r="EM32">
        <v>437</v>
      </c>
      <c r="EN32">
        <v>440</v>
      </c>
      <c r="EO32">
        <v>446</v>
      </c>
      <c r="EP32">
        <v>449</v>
      </c>
      <c r="EQ32">
        <v>449</v>
      </c>
      <c r="ER32">
        <v>450</v>
      </c>
      <c r="ES32">
        <v>450</v>
      </c>
      <c r="ET32">
        <v>450</v>
      </c>
      <c r="EU32">
        <v>450</v>
      </c>
      <c r="EV32">
        <v>452</v>
      </c>
      <c r="EW32">
        <v>454</v>
      </c>
      <c r="EX32">
        <v>456</v>
      </c>
      <c r="EY32">
        <v>461</v>
      </c>
      <c r="EZ32">
        <v>463</v>
      </c>
      <c r="FA32">
        <v>464</v>
      </c>
      <c r="FB32">
        <v>469</v>
      </c>
      <c r="FC32">
        <v>474</v>
      </c>
      <c r="FD32">
        <v>479</v>
      </c>
      <c r="FE32">
        <v>482</v>
      </c>
      <c r="FF32">
        <v>485</v>
      </c>
      <c r="FG32">
        <v>485</v>
      </c>
      <c r="FH32">
        <v>486</v>
      </c>
      <c r="FI32">
        <v>488</v>
      </c>
      <c r="FJ32">
        <v>491</v>
      </c>
      <c r="FK32">
        <v>493</v>
      </c>
      <c r="FL32">
        <v>502</v>
      </c>
      <c r="FM32">
        <v>504</v>
      </c>
      <c r="FN32">
        <v>512</v>
      </c>
      <c r="FO32">
        <v>518</v>
      </c>
      <c r="FP32">
        <v>525</v>
      </c>
      <c r="FQ32">
        <v>528</v>
      </c>
      <c r="FR32">
        <v>533</v>
      </c>
      <c r="FS32">
        <v>553</v>
      </c>
      <c r="FT32">
        <v>553</v>
      </c>
      <c r="FU32">
        <v>557</v>
      </c>
      <c r="FV32">
        <v>558</v>
      </c>
      <c r="FW32">
        <v>567</v>
      </c>
      <c r="FX32">
        <v>571</v>
      </c>
      <c r="FY32">
        <v>573</v>
      </c>
      <c r="FZ32">
        <v>600</v>
      </c>
      <c r="GA32">
        <v>605</v>
      </c>
      <c r="GB32">
        <v>619</v>
      </c>
      <c r="GC32">
        <v>627</v>
      </c>
      <c r="GD32">
        <v>643</v>
      </c>
      <c r="GE32">
        <v>654</v>
      </c>
      <c r="GF32">
        <v>657</v>
      </c>
      <c r="GG32">
        <v>674</v>
      </c>
      <c r="GH32">
        <v>692</v>
      </c>
      <c r="GI32">
        <v>713</v>
      </c>
      <c r="GJ32">
        <v>714</v>
      </c>
      <c r="GK32">
        <v>720</v>
      </c>
      <c r="GL32">
        <v>733</v>
      </c>
      <c r="GM32">
        <v>735</v>
      </c>
      <c r="GN32">
        <v>745</v>
      </c>
      <c r="GO32">
        <v>752</v>
      </c>
      <c r="GP32">
        <v>765</v>
      </c>
      <c r="GQ32">
        <v>773</v>
      </c>
      <c r="GR32">
        <v>782</v>
      </c>
      <c r="GS32">
        <v>800</v>
      </c>
      <c r="GT32">
        <v>810</v>
      </c>
      <c r="GU32">
        <v>823</v>
      </c>
      <c r="GV32">
        <v>835</v>
      </c>
      <c r="GW32">
        <v>847</v>
      </c>
      <c r="GX32">
        <v>856</v>
      </c>
      <c r="GY32">
        <v>870</v>
      </c>
      <c r="GZ32">
        <v>879</v>
      </c>
      <c r="HA32">
        <v>881</v>
      </c>
      <c r="HB32">
        <v>899</v>
      </c>
      <c r="HC32">
        <v>903</v>
      </c>
      <c r="HD32">
        <v>909</v>
      </c>
      <c r="HE32">
        <v>910</v>
      </c>
      <c r="HF32">
        <v>923</v>
      </c>
      <c r="HG32">
        <v>930</v>
      </c>
      <c r="HH32">
        <v>937</v>
      </c>
      <c r="HI32">
        <v>943</v>
      </c>
      <c r="HJ32">
        <v>955</v>
      </c>
      <c r="HK32">
        <v>961</v>
      </c>
      <c r="HL32">
        <v>963</v>
      </c>
      <c r="HM32">
        <v>975</v>
      </c>
      <c r="HN32">
        <v>986</v>
      </c>
      <c r="HO32">
        <v>992</v>
      </c>
      <c r="HP32">
        <v>1011</v>
      </c>
      <c r="HQ32">
        <v>1011</v>
      </c>
      <c r="HR32">
        <v>1012</v>
      </c>
      <c r="HS32">
        <v>1014</v>
      </c>
      <c r="HT32">
        <v>1021</v>
      </c>
      <c r="HU32">
        <v>1026</v>
      </c>
      <c r="HV32">
        <v>1035</v>
      </c>
      <c r="HW32">
        <v>1040</v>
      </c>
      <c r="HX32">
        <v>1048</v>
      </c>
      <c r="HY32">
        <v>1050</v>
      </c>
      <c r="HZ32">
        <v>1050</v>
      </c>
      <c r="IA32">
        <v>1054</v>
      </c>
      <c r="IB32">
        <v>1068</v>
      </c>
      <c r="IC32">
        <v>1070</v>
      </c>
      <c r="ID32">
        <v>1071</v>
      </c>
      <c r="IE32">
        <v>1076</v>
      </c>
      <c r="IF32">
        <v>1077</v>
      </c>
      <c r="IG32">
        <v>1078</v>
      </c>
      <c r="IH32">
        <v>1078</v>
      </c>
      <c r="II32">
        <v>1081</v>
      </c>
      <c r="IJ32">
        <v>1087</v>
      </c>
      <c r="IK32">
        <v>1088</v>
      </c>
      <c r="IL32">
        <v>1091</v>
      </c>
      <c r="IM32">
        <v>1092</v>
      </c>
      <c r="IN32">
        <v>1096</v>
      </c>
      <c r="IO32">
        <v>1097</v>
      </c>
      <c r="IP32">
        <v>1101</v>
      </c>
      <c r="IQ32">
        <v>1104</v>
      </c>
      <c r="IR32">
        <v>1108</v>
      </c>
      <c r="IS32">
        <v>1110</v>
      </c>
      <c r="IT32">
        <v>1114</v>
      </c>
      <c r="IU32">
        <v>1115</v>
      </c>
      <c r="IV32">
        <v>1119</v>
      </c>
      <c r="IW32">
        <v>1121</v>
      </c>
      <c r="IX32">
        <v>1125</v>
      </c>
      <c r="IY32">
        <v>1130</v>
      </c>
      <c r="IZ32">
        <v>1134</v>
      </c>
      <c r="JA32">
        <v>1138</v>
      </c>
      <c r="JB32">
        <v>1138</v>
      </c>
      <c r="JC32">
        <v>1143</v>
      </c>
      <c r="JD32">
        <v>1147</v>
      </c>
      <c r="JE32">
        <v>1149</v>
      </c>
      <c r="JF32">
        <v>1155</v>
      </c>
      <c r="JG32">
        <v>1159</v>
      </c>
      <c r="JH32">
        <v>1164</v>
      </c>
      <c r="JI32">
        <v>1168</v>
      </c>
      <c r="JJ32">
        <v>1178</v>
      </c>
      <c r="JK32">
        <v>1183</v>
      </c>
      <c r="JL32">
        <v>1188</v>
      </c>
      <c r="JM32">
        <v>1194</v>
      </c>
      <c r="JN32">
        <v>1202</v>
      </c>
      <c r="JO32">
        <v>1203</v>
      </c>
      <c r="JP32">
        <v>1203</v>
      </c>
      <c r="JQ32">
        <v>1216</v>
      </c>
      <c r="JR32">
        <v>1219</v>
      </c>
      <c r="JS32">
        <v>1223</v>
      </c>
      <c r="JT32">
        <v>1230</v>
      </c>
      <c r="JU32">
        <v>1236</v>
      </c>
      <c r="JV32">
        <v>1240</v>
      </c>
      <c r="JW32">
        <v>1246</v>
      </c>
      <c r="JX32">
        <v>1251</v>
      </c>
      <c r="JY32">
        <v>1263</v>
      </c>
      <c r="JZ32">
        <v>1267</v>
      </c>
      <c r="KA32">
        <v>1280</v>
      </c>
      <c r="KB32">
        <v>1282</v>
      </c>
      <c r="KC32">
        <v>1284</v>
      </c>
      <c r="KD32">
        <v>1290</v>
      </c>
      <c r="KE32">
        <v>1298</v>
      </c>
      <c r="KF32">
        <v>1304</v>
      </c>
      <c r="KG32">
        <v>1309</v>
      </c>
      <c r="KH32">
        <v>1312</v>
      </c>
      <c r="KI32">
        <v>1334</v>
      </c>
      <c r="KJ32">
        <v>1342</v>
      </c>
      <c r="KK32">
        <v>1352</v>
      </c>
      <c r="KL32">
        <v>1371</v>
      </c>
      <c r="KM32">
        <v>1385</v>
      </c>
      <c r="KN32">
        <v>1420</v>
      </c>
      <c r="KO32">
        <v>1438</v>
      </c>
      <c r="KP32">
        <v>1450</v>
      </c>
      <c r="KQ32">
        <v>1488</v>
      </c>
      <c r="KR32">
        <v>1517</v>
      </c>
      <c r="KS32">
        <v>1535</v>
      </c>
      <c r="KT32">
        <v>1566</v>
      </c>
      <c r="KU32">
        <v>1595</v>
      </c>
      <c r="KV32">
        <v>1643</v>
      </c>
      <c r="KW32">
        <v>1691</v>
      </c>
      <c r="KX32">
        <v>1713</v>
      </c>
      <c r="KY32">
        <v>1738</v>
      </c>
      <c r="KZ32">
        <v>1751</v>
      </c>
      <c r="LA32">
        <v>1773</v>
      </c>
      <c r="LB32">
        <v>1795</v>
      </c>
      <c r="LC32">
        <v>1822</v>
      </c>
      <c r="LD32">
        <v>1849</v>
      </c>
      <c r="LE32">
        <v>1879</v>
      </c>
      <c r="LF32">
        <v>1949</v>
      </c>
      <c r="LG32">
        <v>1988</v>
      </c>
      <c r="LH32">
        <v>2026</v>
      </c>
      <c r="LI32">
        <v>2070</v>
      </c>
      <c r="LJ32">
        <v>2092</v>
      </c>
      <c r="LK32">
        <v>2111</v>
      </c>
      <c r="LL32">
        <v>2138</v>
      </c>
      <c r="LM32">
        <v>2172</v>
      </c>
      <c r="LN32">
        <v>2228</v>
      </c>
      <c r="LO32">
        <v>2272</v>
      </c>
      <c r="LP32">
        <v>2309</v>
      </c>
      <c r="LQ32">
        <v>2330</v>
      </c>
      <c r="LR32">
        <v>2370</v>
      </c>
      <c r="LS32">
        <v>2423</v>
      </c>
      <c r="LT32">
        <v>2471</v>
      </c>
      <c r="LU32">
        <v>2491</v>
      </c>
      <c r="LV32">
        <v>2550</v>
      </c>
      <c r="LW32">
        <v>2609</v>
      </c>
      <c r="LX32">
        <v>2673</v>
      </c>
      <c r="LY32">
        <v>2713</v>
      </c>
      <c r="LZ32">
        <v>2714</v>
      </c>
      <c r="MA32">
        <v>2725</v>
      </c>
      <c r="MB32">
        <v>2741</v>
      </c>
      <c r="MC32">
        <v>2741</v>
      </c>
      <c r="MD32">
        <v>2844</v>
      </c>
      <c r="ME32">
        <v>2907</v>
      </c>
      <c r="MF32">
        <v>2921</v>
      </c>
      <c r="MG32">
        <v>2921</v>
      </c>
      <c r="MH32">
        <v>3005</v>
      </c>
      <c r="MI32">
        <v>3011</v>
      </c>
      <c r="MJ32">
        <v>3068</v>
      </c>
      <c r="MK32">
        <v>3112</v>
      </c>
      <c r="ML32">
        <v>3112</v>
      </c>
      <c r="MM32">
        <v>3145</v>
      </c>
      <c r="MN32">
        <v>3145</v>
      </c>
      <c r="MO32">
        <v>3167</v>
      </c>
      <c r="MP32">
        <v>3178</v>
      </c>
      <c r="MQ32">
        <v>3237</v>
      </c>
      <c r="MR32">
        <v>3299</v>
      </c>
      <c r="MS32">
        <v>3299</v>
      </c>
      <c r="MT32">
        <v>3299</v>
      </c>
      <c r="MU32">
        <v>3365</v>
      </c>
      <c r="MV32">
        <v>3378</v>
      </c>
      <c r="MW32">
        <v>3395</v>
      </c>
      <c r="MX32">
        <v>3420</v>
      </c>
      <c r="MY32">
        <v>3476</v>
      </c>
      <c r="MZ32">
        <v>3526</v>
      </c>
      <c r="NA32">
        <v>3552</v>
      </c>
      <c r="NB32">
        <v>3552</v>
      </c>
      <c r="NC32">
        <v>3610</v>
      </c>
      <c r="ND32">
        <v>3623</v>
      </c>
      <c r="NE32">
        <v>3719</v>
      </c>
      <c r="NF32">
        <v>3750</v>
      </c>
      <c r="NG32">
        <v>3732</v>
      </c>
      <c r="NH32">
        <v>3732</v>
      </c>
      <c r="NI32">
        <v>3801</v>
      </c>
      <c r="NJ32">
        <v>3801</v>
      </c>
      <c r="NK32">
        <v>3812</v>
      </c>
      <c r="NL32">
        <v>3837</v>
      </c>
      <c r="NM32">
        <v>3875</v>
      </c>
      <c r="NN32">
        <v>3898</v>
      </c>
      <c r="NO32">
        <v>3945</v>
      </c>
      <c r="NP32">
        <v>3945</v>
      </c>
      <c r="NQ32">
        <v>3971</v>
      </c>
      <c r="NR32">
        <v>3984</v>
      </c>
      <c r="NS32">
        <v>4012</v>
      </c>
      <c r="NT32">
        <v>4042</v>
      </c>
      <c r="NU32">
        <v>4061</v>
      </c>
      <c r="NV32">
        <v>4088</v>
      </c>
      <c r="NW32">
        <v>4088</v>
      </c>
      <c r="NX32">
        <v>4116</v>
      </c>
      <c r="NY32">
        <v>4123</v>
      </c>
      <c r="NZ32">
        <v>4145</v>
      </c>
      <c r="OA32">
        <v>4175</v>
      </c>
      <c r="OB32">
        <v>4189</v>
      </c>
      <c r="OC32">
        <v>4195</v>
      </c>
      <c r="OD32">
        <v>4195</v>
      </c>
      <c r="OE32">
        <v>4232</v>
      </c>
      <c r="OF32">
        <v>4234</v>
      </c>
      <c r="OG32">
        <v>4238</v>
      </c>
      <c r="OH32">
        <v>4270</v>
      </c>
      <c r="OI32">
        <v>4276</v>
      </c>
      <c r="OJ32">
        <v>4283</v>
      </c>
      <c r="OK32">
        <v>4283</v>
      </c>
      <c r="OL32">
        <v>4283</v>
      </c>
      <c r="OM32">
        <v>4283</v>
      </c>
      <c r="ON32">
        <v>4297</v>
      </c>
      <c r="OO32">
        <v>4320</v>
      </c>
      <c r="OP32">
        <v>4323</v>
      </c>
      <c r="OQ32">
        <v>4341</v>
      </c>
      <c r="OR32">
        <v>4341</v>
      </c>
    </row>
    <row r="33" spans="1:408">
      <c r="A33">
        <v>84053059</v>
      </c>
      <c r="B33" t="s">
        <v>50</v>
      </c>
      <c r="C33" t="s">
        <v>51</v>
      </c>
      <c r="D33">
        <v>840</v>
      </c>
      <c r="E33">
        <v>53059</v>
      </c>
      <c r="F33" t="s">
        <v>112</v>
      </c>
      <c r="G33" t="s">
        <v>57</v>
      </c>
      <c r="H33" t="s">
        <v>50</v>
      </c>
      <c r="I33">
        <v>46.024087260000002</v>
      </c>
      <c r="J33">
        <v>-121.9164403</v>
      </c>
      <c r="K33" t="s">
        <v>113</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1</v>
      </c>
      <c r="CA33">
        <v>1</v>
      </c>
      <c r="CB33">
        <v>1</v>
      </c>
      <c r="CC33">
        <v>1</v>
      </c>
      <c r="CD33">
        <v>1</v>
      </c>
      <c r="CE33">
        <v>1</v>
      </c>
      <c r="CF33">
        <v>1</v>
      </c>
      <c r="CG33">
        <v>1</v>
      </c>
      <c r="CH33">
        <v>2</v>
      </c>
      <c r="CI33">
        <v>2</v>
      </c>
      <c r="CJ33">
        <v>2</v>
      </c>
      <c r="CK33">
        <v>2</v>
      </c>
      <c r="CL33">
        <v>2</v>
      </c>
      <c r="CM33">
        <v>2</v>
      </c>
      <c r="CN33">
        <v>3</v>
      </c>
      <c r="CO33">
        <v>3</v>
      </c>
      <c r="CP33">
        <v>3</v>
      </c>
      <c r="CQ33">
        <v>3</v>
      </c>
      <c r="CR33">
        <v>3</v>
      </c>
      <c r="CS33">
        <v>3</v>
      </c>
      <c r="CT33">
        <v>3</v>
      </c>
      <c r="CU33">
        <v>3</v>
      </c>
      <c r="CV33">
        <v>3</v>
      </c>
      <c r="CW33">
        <v>3</v>
      </c>
      <c r="CX33">
        <v>3</v>
      </c>
      <c r="CY33">
        <v>3</v>
      </c>
      <c r="CZ33">
        <v>3</v>
      </c>
      <c r="DA33">
        <v>3</v>
      </c>
      <c r="DB33">
        <v>3</v>
      </c>
      <c r="DC33">
        <v>3</v>
      </c>
      <c r="DD33">
        <v>3</v>
      </c>
      <c r="DE33">
        <v>3</v>
      </c>
      <c r="DF33">
        <v>3</v>
      </c>
      <c r="DG33">
        <v>3</v>
      </c>
      <c r="DH33">
        <v>3</v>
      </c>
      <c r="DI33">
        <v>3</v>
      </c>
      <c r="DJ33">
        <v>3</v>
      </c>
      <c r="DK33">
        <v>3</v>
      </c>
      <c r="DL33">
        <v>3</v>
      </c>
      <c r="DM33">
        <v>3</v>
      </c>
      <c r="DN33">
        <v>3</v>
      </c>
      <c r="DO33">
        <v>3</v>
      </c>
      <c r="DP33">
        <v>3</v>
      </c>
      <c r="DQ33">
        <v>3</v>
      </c>
      <c r="DR33">
        <v>3</v>
      </c>
      <c r="DS33">
        <v>3</v>
      </c>
      <c r="DT33">
        <v>3</v>
      </c>
      <c r="DU33">
        <v>3</v>
      </c>
      <c r="DV33">
        <v>3</v>
      </c>
      <c r="DW33">
        <v>3</v>
      </c>
      <c r="DX33">
        <v>3</v>
      </c>
      <c r="DY33">
        <v>3</v>
      </c>
      <c r="DZ33">
        <v>3</v>
      </c>
      <c r="EA33">
        <v>3</v>
      </c>
      <c r="EB33">
        <v>3</v>
      </c>
      <c r="EC33">
        <v>3</v>
      </c>
      <c r="ED33">
        <v>3</v>
      </c>
      <c r="EE33">
        <v>3</v>
      </c>
      <c r="EF33">
        <v>3</v>
      </c>
      <c r="EG33">
        <v>3</v>
      </c>
      <c r="EH33">
        <v>3</v>
      </c>
      <c r="EI33">
        <v>3</v>
      </c>
      <c r="EJ33">
        <v>3</v>
      </c>
      <c r="EK33">
        <v>3</v>
      </c>
      <c r="EL33">
        <v>3</v>
      </c>
      <c r="EM33">
        <v>3</v>
      </c>
      <c r="EN33">
        <v>3</v>
      </c>
      <c r="EO33">
        <v>3</v>
      </c>
      <c r="EP33">
        <v>3</v>
      </c>
      <c r="EQ33">
        <v>3</v>
      </c>
      <c r="ER33">
        <v>3</v>
      </c>
      <c r="ES33">
        <v>3</v>
      </c>
      <c r="ET33">
        <v>3</v>
      </c>
      <c r="EU33">
        <v>3</v>
      </c>
      <c r="EV33">
        <v>3</v>
      </c>
      <c r="EW33">
        <v>3</v>
      </c>
      <c r="EX33">
        <v>3</v>
      </c>
      <c r="EY33">
        <v>3</v>
      </c>
      <c r="EZ33">
        <v>3</v>
      </c>
      <c r="FA33">
        <v>3</v>
      </c>
      <c r="FB33">
        <v>3</v>
      </c>
      <c r="FC33">
        <v>3</v>
      </c>
      <c r="FD33">
        <v>3</v>
      </c>
      <c r="FE33">
        <v>3</v>
      </c>
      <c r="FF33">
        <v>3</v>
      </c>
      <c r="FG33">
        <v>3</v>
      </c>
      <c r="FH33">
        <v>3</v>
      </c>
      <c r="FI33">
        <v>3</v>
      </c>
      <c r="FJ33">
        <v>3</v>
      </c>
      <c r="FK33">
        <v>4</v>
      </c>
      <c r="FL33">
        <v>4</v>
      </c>
      <c r="FM33">
        <v>4</v>
      </c>
      <c r="FN33">
        <v>4</v>
      </c>
      <c r="FO33">
        <v>5</v>
      </c>
      <c r="FP33">
        <v>5</v>
      </c>
      <c r="FQ33">
        <v>6</v>
      </c>
      <c r="FR33">
        <v>8</v>
      </c>
      <c r="FS33">
        <v>8</v>
      </c>
      <c r="FT33">
        <v>11</v>
      </c>
      <c r="FU33">
        <v>13</v>
      </c>
      <c r="FV33">
        <v>15</v>
      </c>
      <c r="FW33">
        <v>20</v>
      </c>
      <c r="FX33">
        <v>20</v>
      </c>
      <c r="FY33">
        <v>23</v>
      </c>
      <c r="FZ33">
        <v>23</v>
      </c>
      <c r="GA33">
        <v>24</v>
      </c>
      <c r="GB33">
        <v>28</v>
      </c>
      <c r="GC33">
        <v>32</v>
      </c>
      <c r="GD33">
        <v>34</v>
      </c>
      <c r="GE33">
        <v>36</v>
      </c>
      <c r="GF33">
        <v>36</v>
      </c>
      <c r="GG33">
        <v>38</v>
      </c>
      <c r="GH33">
        <v>39</v>
      </c>
      <c r="GI33">
        <v>40</v>
      </c>
      <c r="GJ33">
        <v>43</v>
      </c>
      <c r="GK33">
        <v>43</v>
      </c>
      <c r="GL33">
        <v>44</v>
      </c>
      <c r="GM33">
        <v>44</v>
      </c>
      <c r="GN33">
        <v>45</v>
      </c>
      <c r="GO33">
        <v>47</v>
      </c>
      <c r="GP33">
        <v>47</v>
      </c>
      <c r="GQ33">
        <v>47</v>
      </c>
      <c r="GR33">
        <v>47</v>
      </c>
      <c r="GS33">
        <v>47</v>
      </c>
      <c r="GT33">
        <v>47</v>
      </c>
      <c r="GU33">
        <v>52</v>
      </c>
      <c r="GV33">
        <v>53</v>
      </c>
      <c r="GW33">
        <v>53</v>
      </c>
      <c r="GX33">
        <v>55</v>
      </c>
      <c r="GY33">
        <v>56</v>
      </c>
      <c r="GZ33">
        <v>56</v>
      </c>
      <c r="HA33">
        <v>58</v>
      </c>
      <c r="HB33">
        <v>58</v>
      </c>
      <c r="HC33">
        <v>58</v>
      </c>
      <c r="HD33">
        <v>58</v>
      </c>
      <c r="HE33">
        <v>58</v>
      </c>
      <c r="HF33">
        <v>58</v>
      </c>
      <c r="HG33">
        <v>58</v>
      </c>
      <c r="HH33">
        <v>59</v>
      </c>
      <c r="HI33">
        <v>59</v>
      </c>
      <c r="HJ33">
        <v>59</v>
      </c>
      <c r="HK33">
        <v>59</v>
      </c>
      <c r="HL33">
        <v>59</v>
      </c>
      <c r="HM33">
        <v>59</v>
      </c>
      <c r="HN33">
        <v>59</v>
      </c>
      <c r="HO33">
        <v>59</v>
      </c>
      <c r="HP33">
        <v>59</v>
      </c>
      <c r="HQ33">
        <v>59</v>
      </c>
      <c r="HR33">
        <v>59</v>
      </c>
      <c r="HS33">
        <v>59</v>
      </c>
      <c r="HT33">
        <v>59</v>
      </c>
      <c r="HU33">
        <v>59</v>
      </c>
      <c r="HV33">
        <v>59</v>
      </c>
      <c r="HW33">
        <v>59</v>
      </c>
      <c r="HX33">
        <v>59</v>
      </c>
      <c r="HY33">
        <v>59</v>
      </c>
      <c r="HZ33">
        <v>59</v>
      </c>
      <c r="IA33">
        <v>59</v>
      </c>
      <c r="IB33">
        <v>59</v>
      </c>
      <c r="IC33">
        <v>60</v>
      </c>
      <c r="ID33">
        <v>61</v>
      </c>
      <c r="IE33">
        <v>61</v>
      </c>
      <c r="IF33">
        <v>61</v>
      </c>
      <c r="IG33">
        <v>61</v>
      </c>
      <c r="IH33">
        <v>61</v>
      </c>
      <c r="II33">
        <v>61</v>
      </c>
      <c r="IJ33">
        <v>61</v>
      </c>
      <c r="IK33">
        <v>61</v>
      </c>
      <c r="IL33">
        <v>61</v>
      </c>
      <c r="IM33">
        <v>61</v>
      </c>
      <c r="IN33">
        <v>61</v>
      </c>
      <c r="IO33">
        <v>61</v>
      </c>
      <c r="IP33">
        <v>61</v>
      </c>
      <c r="IQ33">
        <v>61</v>
      </c>
      <c r="IR33">
        <v>61</v>
      </c>
      <c r="IS33">
        <v>64</v>
      </c>
      <c r="IT33">
        <v>64</v>
      </c>
      <c r="IU33">
        <v>64</v>
      </c>
      <c r="IV33">
        <v>64</v>
      </c>
      <c r="IW33">
        <v>65</v>
      </c>
      <c r="IX33">
        <v>66</v>
      </c>
      <c r="IY33">
        <v>66</v>
      </c>
      <c r="IZ33">
        <v>66</v>
      </c>
      <c r="JA33">
        <v>66</v>
      </c>
      <c r="JB33">
        <v>66</v>
      </c>
      <c r="JC33">
        <v>66</v>
      </c>
      <c r="JD33">
        <v>66</v>
      </c>
      <c r="JE33">
        <v>66</v>
      </c>
      <c r="JF33">
        <v>67</v>
      </c>
      <c r="JG33">
        <v>67</v>
      </c>
      <c r="JH33">
        <v>67</v>
      </c>
      <c r="JI33">
        <v>67</v>
      </c>
      <c r="JJ33">
        <v>67</v>
      </c>
      <c r="JK33">
        <v>67</v>
      </c>
      <c r="JL33">
        <v>67</v>
      </c>
      <c r="JM33">
        <v>67</v>
      </c>
      <c r="JN33">
        <v>67</v>
      </c>
      <c r="JO33">
        <v>67</v>
      </c>
      <c r="JP33">
        <v>67</v>
      </c>
      <c r="JQ33">
        <v>68</v>
      </c>
      <c r="JR33">
        <v>68</v>
      </c>
      <c r="JS33">
        <v>70</v>
      </c>
      <c r="JT33">
        <v>71</v>
      </c>
      <c r="JU33">
        <v>72</v>
      </c>
      <c r="JV33">
        <v>73</v>
      </c>
      <c r="JW33">
        <v>74</v>
      </c>
      <c r="JX33">
        <v>74</v>
      </c>
      <c r="JY33">
        <v>75</v>
      </c>
      <c r="JZ33">
        <v>75</v>
      </c>
      <c r="KA33">
        <v>75</v>
      </c>
      <c r="KB33">
        <v>75</v>
      </c>
      <c r="KC33">
        <v>75</v>
      </c>
      <c r="KD33">
        <v>76</v>
      </c>
      <c r="KE33">
        <v>76</v>
      </c>
      <c r="KF33">
        <v>76</v>
      </c>
      <c r="KG33">
        <v>76</v>
      </c>
      <c r="KH33">
        <v>76</v>
      </c>
      <c r="KI33">
        <v>76</v>
      </c>
      <c r="KJ33">
        <v>76</v>
      </c>
      <c r="KK33">
        <v>76</v>
      </c>
      <c r="KL33">
        <v>76</v>
      </c>
      <c r="KM33">
        <v>76</v>
      </c>
      <c r="KN33">
        <v>76</v>
      </c>
      <c r="KO33">
        <v>76</v>
      </c>
      <c r="KP33">
        <v>77</v>
      </c>
      <c r="KQ33">
        <v>77</v>
      </c>
      <c r="KR33">
        <v>78</v>
      </c>
      <c r="KS33">
        <v>80</v>
      </c>
      <c r="KT33">
        <v>81</v>
      </c>
      <c r="KU33">
        <v>82</v>
      </c>
      <c r="KV33">
        <v>86</v>
      </c>
      <c r="KW33">
        <v>86</v>
      </c>
      <c r="KX33">
        <v>87</v>
      </c>
      <c r="KY33">
        <v>88</v>
      </c>
      <c r="KZ33">
        <v>88</v>
      </c>
      <c r="LA33">
        <v>90</v>
      </c>
      <c r="LB33">
        <v>90</v>
      </c>
      <c r="LC33">
        <v>90</v>
      </c>
      <c r="LD33">
        <v>90</v>
      </c>
      <c r="LE33">
        <v>95</v>
      </c>
      <c r="LF33">
        <v>100</v>
      </c>
      <c r="LG33">
        <v>100</v>
      </c>
      <c r="LH33">
        <v>101</v>
      </c>
      <c r="LI33">
        <v>104</v>
      </c>
      <c r="LJ33">
        <v>104</v>
      </c>
      <c r="LK33">
        <v>106</v>
      </c>
      <c r="LL33">
        <v>107</v>
      </c>
      <c r="LM33">
        <v>110</v>
      </c>
      <c r="LN33">
        <v>111</v>
      </c>
      <c r="LO33">
        <v>113</v>
      </c>
      <c r="LP33">
        <v>114</v>
      </c>
      <c r="LQ33">
        <v>114</v>
      </c>
      <c r="LR33">
        <v>119</v>
      </c>
      <c r="LS33">
        <v>125</v>
      </c>
      <c r="LT33">
        <v>127</v>
      </c>
      <c r="LU33">
        <v>140</v>
      </c>
      <c r="LV33">
        <v>141</v>
      </c>
      <c r="LW33">
        <v>144</v>
      </c>
      <c r="LX33">
        <v>148</v>
      </c>
      <c r="LY33">
        <v>150</v>
      </c>
      <c r="LZ33">
        <v>151</v>
      </c>
      <c r="MA33">
        <v>151</v>
      </c>
      <c r="MB33">
        <v>153</v>
      </c>
      <c r="MC33">
        <v>153</v>
      </c>
      <c r="MD33">
        <v>150</v>
      </c>
      <c r="ME33">
        <v>163</v>
      </c>
      <c r="MF33">
        <v>164</v>
      </c>
      <c r="MG33">
        <v>164</v>
      </c>
      <c r="MH33">
        <v>166</v>
      </c>
      <c r="MI33">
        <v>168</v>
      </c>
      <c r="MJ33">
        <v>168</v>
      </c>
      <c r="MK33">
        <v>168</v>
      </c>
      <c r="ML33">
        <v>168</v>
      </c>
      <c r="MM33">
        <v>179</v>
      </c>
      <c r="MN33">
        <v>179</v>
      </c>
      <c r="MO33">
        <v>180</v>
      </c>
      <c r="MP33">
        <v>181</v>
      </c>
      <c r="MQ33">
        <v>183</v>
      </c>
      <c r="MR33">
        <v>190</v>
      </c>
      <c r="MS33">
        <v>190</v>
      </c>
      <c r="MT33">
        <v>190</v>
      </c>
      <c r="MU33">
        <v>193</v>
      </c>
      <c r="MV33">
        <v>194</v>
      </c>
      <c r="MW33">
        <v>196</v>
      </c>
      <c r="MX33">
        <v>197</v>
      </c>
      <c r="MY33">
        <v>204</v>
      </c>
      <c r="MZ33">
        <v>209</v>
      </c>
      <c r="NA33">
        <v>213</v>
      </c>
      <c r="NB33">
        <v>213</v>
      </c>
      <c r="NC33">
        <v>217</v>
      </c>
      <c r="ND33">
        <v>218</v>
      </c>
      <c r="NE33">
        <v>221</v>
      </c>
      <c r="NF33">
        <v>221</v>
      </c>
      <c r="NG33">
        <v>222</v>
      </c>
      <c r="NH33">
        <v>222</v>
      </c>
      <c r="NI33">
        <v>223</v>
      </c>
      <c r="NJ33">
        <v>223</v>
      </c>
      <c r="NK33">
        <v>229</v>
      </c>
      <c r="NL33">
        <v>233</v>
      </c>
      <c r="NM33">
        <v>234</v>
      </c>
      <c r="NN33">
        <v>234</v>
      </c>
      <c r="NO33">
        <v>236</v>
      </c>
      <c r="NP33">
        <v>236</v>
      </c>
      <c r="NQ33">
        <v>238</v>
      </c>
      <c r="NR33">
        <v>238</v>
      </c>
      <c r="NS33">
        <v>238</v>
      </c>
      <c r="NT33">
        <v>240</v>
      </c>
      <c r="NU33">
        <v>241</v>
      </c>
      <c r="NV33">
        <v>240</v>
      </c>
      <c r="NW33">
        <v>240</v>
      </c>
      <c r="NX33">
        <v>244</v>
      </c>
      <c r="NY33">
        <v>245</v>
      </c>
      <c r="NZ33">
        <v>245</v>
      </c>
      <c r="OA33">
        <v>245</v>
      </c>
      <c r="OB33">
        <v>246</v>
      </c>
      <c r="OC33">
        <v>246</v>
      </c>
      <c r="OD33">
        <v>246</v>
      </c>
      <c r="OE33">
        <v>248</v>
      </c>
      <c r="OF33">
        <v>248</v>
      </c>
      <c r="OG33">
        <v>249</v>
      </c>
      <c r="OH33">
        <v>249</v>
      </c>
      <c r="OI33">
        <v>250</v>
      </c>
      <c r="OJ33">
        <v>250</v>
      </c>
      <c r="OK33">
        <v>250</v>
      </c>
      <c r="OL33">
        <v>250</v>
      </c>
      <c r="OM33">
        <v>251</v>
      </c>
      <c r="ON33">
        <v>252</v>
      </c>
      <c r="OO33">
        <v>252</v>
      </c>
      <c r="OP33">
        <v>253</v>
      </c>
      <c r="OQ33">
        <v>253</v>
      </c>
      <c r="OR33">
        <v>253</v>
      </c>
    </row>
    <row r="34" spans="1:408">
      <c r="A34">
        <v>84053061</v>
      </c>
      <c r="B34" t="s">
        <v>50</v>
      </c>
      <c r="C34" t="s">
        <v>51</v>
      </c>
      <c r="D34">
        <v>840</v>
      </c>
      <c r="E34">
        <v>53061</v>
      </c>
      <c r="F34" t="s">
        <v>114</v>
      </c>
      <c r="G34" t="s">
        <v>57</v>
      </c>
      <c r="H34" t="s">
        <v>50</v>
      </c>
      <c r="I34">
        <v>48.046159830000001</v>
      </c>
      <c r="J34">
        <v>-121.7170703</v>
      </c>
      <c r="K34" t="s">
        <v>115</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1</v>
      </c>
      <c r="AY34">
        <v>2</v>
      </c>
      <c r="AZ34">
        <v>4</v>
      </c>
      <c r="BA34">
        <v>6</v>
      </c>
      <c r="BB34">
        <v>8</v>
      </c>
      <c r="BC34">
        <v>18</v>
      </c>
      <c r="BD34">
        <v>19</v>
      </c>
      <c r="BE34">
        <v>27</v>
      </c>
      <c r="BF34">
        <v>31</v>
      </c>
      <c r="BG34">
        <v>31</v>
      </c>
      <c r="BH34">
        <v>37</v>
      </c>
      <c r="BI34">
        <v>68</v>
      </c>
      <c r="BJ34">
        <v>108</v>
      </c>
      <c r="BK34">
        <v>133</v>
      </c>
      <c r="BL34">
        <v>154</v>
      </c>
      <c r="BM34">
        <v>154</v>
      </c>
      <c r="BN34">
        <v>200</v>
      </c>
      <c r="BO34">
        <v>266</v>
      </c>
      <c r="BP34">
        <v>310</v>
      </c>
      <c r="BQ34">
        <v>348</v>
      </c>
      <c r="BR34">
        <v>385</v>
      </c>
      <c r="BS34">
        <v>447</v>
      </c>
      <c r="BT34">
        <v>480</v>
      </c>
      <c r="BU34">
        <v>519</v>
      </c>
      <c r="BV34">
        <v>614</v>
      </c>
      <c r="BW34">
        <v>634</v>
      </c>
      <c r="BX34">
        <v>778</v>
      </c>
      <c r="BY34">
        <v>912</v>
      </c>
      <c r="BZ34">
        <v>913</v>
      </c>
      <c r="CA34">
        <v>912</v>
      </c>
      <c r="CB34">
        <v>1068</v>
      </c>
      <c r="CC34">
        <v>1229</v>
      </c>
      <c r="CD34">
        <v>1304</v>
      </c>
      <c r="CE34">
        <v>1376</v>
      </c>
      <c r="CF34">
        <v>1376</v>
      </c>
      <c r="CG34">
        <v>1503</v>
      </c>
      <c r="CH34">
        <v>1559</v>
      </c>
      <c r="CI34">
        <v>1603</v>
      </c>
      <c r="CJ34">
        <v>1659</v>
      </c>
      <c r="CK34">
        <v>1695</v>
      </c>
      <c r="CL34">
        <v>1745</v>
      </c>
      <c r="CM34">
        <v>1802</v>
      </c>
      <c r="CN34">
        <v>1835</v>
      </c>
      <c r="CO34">
        <v>1867</v>
      </c>
      <c r="CP34">
        <v>1907</v>
      </c>
      <c r="CQ34">
        <v>1950</v>
      </c>
      <c r="CR34">
        <v>1988</v>
      </c>
      <c r="CS34">
        <v>2032</v>
      </c>
      <c r="CT34">
        <v>2056</v>
      </c>
      <c r="CU34">
        <v>2093</v>
      </c>
      <c r="CV34">
        <v>2143</v>
      </c>
      <c r="CW34">
        <v>2163</v>
      </c>
      <c r="CX34">
        <v>2189</v>
      </c>
      <c r="CY34">
        <v>2209</v>
      </c>
      <c r="CZ34">
        <v>2216</v>
      </c>
      <c r="DA34">
        <v>2243</v>
      </c>
      <c r="DB34">
        <v>2297</v>
      </c>
      <c r="DC34">
        <v>2311</v>
      </c>
      <c r="DD34">
        <v>2332</v>
      </c>
      <c r="DE34">
        <v>2365</v>
      </c>
      <c r="DF34">
        <v>2389</v>
      </c>
      <c r="DG34">
        <v>2433</v>
      </c>
      <c r="DH34">
        <v>2453</v>
      </c>
      <c r="DI34">
        <v>2493</v>
      </c>
      <c r="DJ34">
        <v>2509</v>
      </c>
      <c r="DK34">
        <v>2537</v>
      </c>
      <c r="DL34">
        <v>2549</v>
      </c>
      <c r="DM34">
        <v>2584</v>
      </c>
      <c r="DN34">
        <v>2627</v>
      </c>
      <c r="DO34">
        <v>2634</v>
      </c>
      <c r="DP34">
        <v>2664</v>
      </c>
      <c r="DQ34">
        <v>2681</v>
      </c>
      <c r="DR34">
        <v>2690</v>
      </c>
      <c r="DS34">
        <v>2711</v>
      </c>
      <c r="DT34">
        <v>2720</v>
      </c>
      <c r="DU34">
        <v>2739</v>
      </c>
      <c r="DV34">
        <v>2756</v>
      </c>
      <c r="DW34">
        <v>2773</v>
      </c>
      <c r="DX34">
        <v>2784</v>
      </c>
      <c r="DY34">
        <v>2797</v>
      </c>
      <c r="DZ34">
        <v>2818</v>
      </c>
      <c r="EA34">
        <v>2826</v>
      </c>
      <c r="EB34">
        <v>2846</v>
      </c>
      <c r="EC34">
        <v>2863</v>
      </c>
      <c r="ED34">
        <v>2863</v>
      </c>
      <c r="EE34">
        <v>2895</v>
      </c>
      <c r="EF34">
        <v>2904</v>
      </c>
      <c r="EG34">
        <v>2916</v>
      </c>
      <c r="EH34">
        <v>2927</v>
      </c>
      <c r="EI34">
        <v>2937</v>
      </c>
      <c r="EJ34">
        <v>2945</v>
      </c>
      <c r="EK34">
        <v>2956</v>
      </c>
      <c r="EL34">
        <v>2967</v>
      </c>
      <c r="EM34">
        <v>2983</v>
      </c>
      <c r="EN34">
        <v>2992</v>
      </c>
      <c r="EO34">
        <v>3002</v>
      </c>
      <c r="EP34">
        <v>3014</v>
      </c>
      <c r="EQ34">
        <v>3026</v>
      </c>
      <c r="ER34">
        <v>3032</v>
      </c>
      <c r="ES34">
        <v>3034</v>
      </c>
      <c r="ET34">
        <v>3059</v>
      </c>
      <c r="EU34">
        <v>3080</v>
      </c>
      <c r="EV34">
        <v>3086</v>
      </c>
      <c r="EW34">
        <v>3111</v>
      </c>
      <c r="EX34">
        <v>3131</v>
      </c>
      <c r="EY34">
        <v>3138</v>
      </c>
      <c r="EZ34">
        <v>3157</v>
      </c>
      <c r="FA34">
        <v>3168</v>
      </c>
      <c r="FB34">
        <v>3184</v>
      </c>
      <c r="FC34">
        <v>3200</v>
      </c>
      <c r="FD34">
        <v>3216</v>
      </c>
      <c r="FE34">
        <v>3235</v>
      </c>
      <c r="FF34">
        <v>3243</v>
      </c>
      <c r="FG34">
        <v>3259</v>
      </c>
      <c r="FH34">
        <v>3336</v>
      </c>
      <c r="FI34">
        <v>3354</v>
      </c>
      <c r="FJ34">
        <v>3380</v>
      </c>
      <c r="FK34">
        <v>3413</v>
      </c>
      <c r="FL34">
        <v>3438</v>
      </c>
      <c r="FM34">
        <v>3445</v>
      </c>
      <c r="FN34">
        <v>3468</v>
      </c>
      <c r="FO34">
        <v>3515</v>
      </c>
      <c r="FP34">
        <v>3546</v>
      </c>
      <c r="FQ34">
        <v>3595</v>
      </c>
      <c r="FR34">
        <v>3648</v>
      </c>
      <c r="FS34">
        <v>3667</v>
      </c>
      <c r="FT34">
        <v>3700</v>
      </c>
      <c r="FU34">
        <v>3731</v>
      </c>
      <c r="FV34">
        <v>3767</v>
      </c>
      <c r="FW34">
        <v>3795</v>
      </c>
      <c r="FX34">
        <v>3827</v>
      </c>
      <c r="FY34">
        <v>3867</v>
      </c>
      <c r="FZ34">
        <v>3929</v>
      </c>
      <c r="GA34">
        <v>3977</v>
      </c>
      <c r="GB34">
        <v>4051</v>
      </c>
      <c r="GC34">
        <v>4089</v>
      </c>
      <c r="GD34">
        <v>4136</v>
      </c>
      <c r="GE34">
        <v>4206</v>
      </c>
      <c r="GF34">
        <v>4262</v>
      </c>
      <c r="GG34">
        <v>4330</v>
      </c>
      <c r="GH34">
        <v>4377</v>
      </c>
      <c r="GI34">
        <v>4413</v>
      </c>
      <c r="GJ34">
        <v>4489</v>
      </c>
      <c r="GK34">
        <v>4527</v>
      </c>
      <c r="GL34">
        <v>4575</v>
      </c>
      <c r="GM34">
        <v>4650</v>
      </c>
      <c r="GN34">
        <v>4724</v>
      </c>
      <c r="GO34">
        <v>4764</v>
      </c>
      <c r="GP34">
        <v>4794</v>
      </c>
      <c r="GQ34">
        <v>4854</v>
      </c>
      <c r="GR34">
        <v>4906</v>
      </c>
      <c r="GS34">
        <v>4958</v>
      </c>
      <c r="GT34">
        <v>5039</v>
      </c>
      <c r="GU34">
        <v>5095</v>
      </c>
      <c r="GV34">
        <v>5151</v>
      </c>
      <c r="GW34">
        <v>5166</v>
      </c>
      <c r="GX34">
        <v>5231</v>
      </c>
      <c r="GY34">
        <v>5270</v>
      </c>
      <c r="GZ34">
        <v>5335</v>
      </c>
      <c r="HA34">
        <v>5377</v>
      </c>
      <c r="HB34">
        <v>5428</v>
      </c>
      <c r="HC34">
        <v>5467</v>
      </c>
      <c r="HD34">
        <v>5492</v>
      </c>
      <c r="HE34">
        <v>5542</v>
      </c>
      <c r="HF34">
        <v>5590</v>
      </c>
      <c r="HG34">
        <v>5629</v>
      </c>
      <c r="HH34">
        <v>5678</v>
      </c>
      <c r="HI34">
        <v>5726</v>
      </c>
      <c r="HJ34">
        <v>5741</v>
      </c>
      <c r="HK34">
        <v>5749</v>
      </c>
      <c r="HL34">
        <v>5807</v>
      </c>
      <c r="HM34">
        <v>5858</v>
      </c>
      <c r="HN34">
        <v>5904</v>
      </c>
      <c r="HO34">
        <v>5945</v>
      </c>
      <c r="HP34">
        <v>5979</v>
      </c>
      <c r="HQ34">
        <v>6018</v>
      </c>
      <c r="HR34">
        <v>6035</v>
      </c>
      <c r="HS34">
        <v>6064</v>
      </c>
      <c r="HT34">
        <v>6098</v>
      </c>
      <c r="HU34">
        <v>6151</v>
      </c>
      <c r="HV34">
        <v>6194</v>
      </c>
      <c r="HW34">
        <v>6245</v>
      </c>
      <c r="HX34">
        <v>6269</v>
      </c>
      <c r="HY34">
        <v>6285</v>
      </c>
      <c r="HZ34">
        <v>6309</v>
      </c>
      <c r="IA34">
        <v>6340</v>
      </c>
      <c r="IB34">
        <v>6384</v>
      </c>
      <c r="IC34">
        <v>6402</v>
      </c>
      <c r="ID34">
        <v>6434</v>
      </c>
      <c r="IE34">
        <v>6460</v>
      </c>
      <c r="IF34">
        <v>6472</v>
      </c>
      <c r="IG34">
        <v>6480</v>
      </c>
      <c r="IH34">
        <v>6515</v>
      </c>
      <c r="II34">
        <v>6535</v>
      </c>
      <c r="IJ34">
        <v>6580</v>
      </c>
      <c r="IK34">
        <v>6597</v>
      </c>
      <c r="IL34">
        <v>6628</v>
      </c>
      <c r="IM34">
        <v>6650</v>
      </c>
      <c r="IN34">
        <v>6675</v>
      </c>
      <c r="IO34">
        <v>6694</v>
      </c>
      <c r="IP34">
        <v>6719</v>
      </c>
      <c r="IQ34">
        <v>6750</v>
      </c>
      <c r="IR34">
        <v>6778</v>
      </c>
      <c r="IS34">
        <v>6802</v>
      </c>
      <c r="IT34">
        <v>6816</v>
      </c>
      <c r="IU34">
        <v>6838</v>
      </c>
      <c r="IV34">
        <v>6865</v>
      </c>
      <c r="IW34">
        <v>6892</v>
      </c>
      <c r="IX34">
        <v>6931</v>
      </c>
      <c r="IY34">
        <v>6990</v>
      </c>
      <c r="IZ34">
        <v>7015</v>
      </c>
      <c r="JA34">
        <v>7032</v>
      </c>
      <c r="JB34">
        <v>7061</v>
      </c>
      <c r="JC34">
        <v>7099</v>
      </c>
      <c r="JD34">
        <v>7144</v>
      </c>
      <c r="JE34">
        <v>7201</v>
      </c>
      <c r="JF34">
        <v>7242</v>
      </c>
      <c r="JG34">
        <v>7276</v>
      </c>
      <c r="JH34">
        <v>7300</v>
      </c>
      <c r="JI34">
        <v>7350</v>
      </c>
      <c r="JJ34">
        <v>7394</v>
      </c>
      <c r="JK34">
        <v>7452</v>
      </c>
      <c r="JL34">
        <v>7511</v>
      </c>
      <c r="JM34">
        <v>7573</v>
      </c>
      <c r="JN34">
        <v>7624</v>
      </c>
      <c r="JO34">
        <v>7654</v>
      </c>
      <c r="JP34">
        <v>7742</v>
      </c>
      <c r="JQ34">
        <v>7811</v>
      </c>
      <c r="JR34">
        <v>7901</v>
      </c>
      <c r="JS34">
        <v>8000</v>
      </c>
      <c r="JT34">
        <v>8086</v>
      </c>
      <c r="JU34">
        <v>8122</v>
      </c>
      <c r="JV34">
        <v>8166</v>
      </c>
      <c r="JW34">
        <v>8249</v>
      </c>
      <c r="JX34">
        <v>8342</v>
      </c>
      <c r="JY34">
        <v>8436</v>
      </c>
      <c r="JZ34">
        <v>8515</v>
      </c>
      <c r="KA34">
        <v>8620</v>
      </c>
      <c r="KB34">
        <v>8657</v>
      </c>
      <c r="KC34">
        <v>8689</v>
      </c>
      <c r="KD34">
        <v>8793</v>
      </c>
      <c r="KE34">
        <v>8866</v>
      </c>
      <c r="KF34">
        <v>8950</v>
      </c>
      <c r="KG34">
        <v>9043</v>
      </c>
      <c r="KH34">
        <v>9121</v>
      </c>
      <c r="KI34">
        <v>9191</v>
      </c>
      <c r="KJ34">
        <v>9298</v>
      </c>
      <c r="KK34">
        <v>9407</v>
      </c>
      <c r="KL34">
        <v>9531</v>
      </c>
      <c r="KM34">
        <v>9680</v>
      </c>
      <c r="KN34">
        <v>9909</v>
      </c>
      <c r="KO34">
        <v>10118</v>
      </c>
      <c r="KP34">
        <v>10265</v>
      </c>
      <c r="KQ34">
        <v>10423</v>
      </c>
      <c r="KR34">
        <v>10572</v>
      </c>
      <c r="KS34">
        <v>10722</v>
      </c>
      <c r="KT34">
        <v>10829</v>
      </c>
      <c r="KU34">
        <v>11085</v>
      </c>
      <c r="KV34">
        <v>11374</v>
      </c>
      <c r="KW34">
        <v>11521</v>
      </c>
      <c r="KX34">
        <v>11693</v>
      </c>
      <c r="KY34">
        <v>11913</v>
      </c>
      <c r="KZ34">
        <v>12027</v>
      </c>
      <c r="LA34">
        <v>12233</v>
      </c>
      <c r="LB34">
        <v>12410</v>
      </c>
      <c r="LC34">
        <v>12584</v>
      </c>
      <c r="LD34">
        <v>12776</v>
      </c>
      <c r="LE34">
        <v>13086</v>
      </c>
      <c r="LF34">
        <v>13450</v>
      </c>
      <c r="LG34">
        <v>13713</v>
      </c>
      <c r="LH34">
        <v>14012</v>
      </c>
      <c r="LI34">
        <v>14195</v>
      </c>
      <c r="LJ34">
        <v>14474</v>
      </c>
      <c r="LK34">
        <v>14600</v>
      </c>
      <c r="LL34">
        <v>14833</v>
      </c>
      <c r="LM34">
        <v>15057</v>
      </c>
      <c r="LN34">
        <v>15343</v>
      </c>
      <c r="LO34">
        <v>15546</v>
      </c>
      <c r="LP34">
        <v>15713</v>
      </c>
      <c r="LQ34">
        <v>15908</v>
      </c>
      <c r="LR34">
        <v>16026</v>
      </c>
      <c r="LS34">
        <v>16648</v>
      </c>
      <c r="LT34">
        <v>16985</v>
      </c>
      <c r="LU34">
        <v>17262</v>
      </c>
      <c r="LV34">
        <v>17546</v>
      </c>
      <c r="LW34">
        <v>17920</v>
      </c>
      <c r="LX34">
        <v>18265</v>
      </c>
      <c r="LY34">
        <v>18538</v>
      </c>
      <c r="LZ34">
        <v>18707</v>
      </c>
      <c r="MA34">
        <v>18875</v>
      </c>
      <c r="MB34">
        <v>19047</v>
      </c>
      <c r="MC34">
        <v>19047</v>
      </c>
      <c r="MD34">
        <v>19328</v>
      </c>
      <c r="ME34">
        <v>19622</v>
      </c>
      <c r="MF34">
        <v>19819</v>
      </c>
      <c r="MG34">
        <v>19819</v>
      </c>
      <c r="MH34">
        <v>20273</v>
      </c>
      <c r="MI34">
        <v>20407</v>
      </c>
      <c r="MJ34">
        <v>20656</v>
      </c>
      <c r="MK34">
        <v>20893</v>
      </c>
      <c r="ML34">
        <v>20893</v>
      </c>
      <c r="MM34">
        <v>21264</v>
      </c>
      <c r="MN34">
        <v>21264</v>
      </c>
      <c r="MO34">
        <v>21462</v>
      </c>
      <c r="MP34">
        <v>21707</v>
      </c>
      <c r="MQ34">
        <v>21837</v>
      </c>
      <c r="MR34">
        <v>22393</v>
      </c>
      <c r="MS34">
        <v>22393</v>
      </c>
      <c r="MT34">
        <v>22393</v>
      </c>
      <c r="MU34">
        <v>23120</v>
      </c>
      <c r="MV34">
        <v>23186</v>
      </c>
      <c r="MW34">
        <v>23426</v>
      </c>
      <c r="MX34">
        <v>23710</v>
      </c>
      <c r="MY34">
        <v>24038</v>
      </c>
      <c r="MZ34">
        <v>24382</v>
      </c>
      <c r="NA34">
        <v>24616</v>
      </c>
      <c r="NB34">
        <v>24616</v>
      </c>
      <c r="NC34">
        <v>25186</v>
      </c>
      <c r="ND34">
        <v>25243</v>
      </c>
      <c r="NE34">
        <v>25468</v>
      </c>
      <c r="NF34">
        <v>25698</v>
      </c>
      <c r="NG34">
        <v>25869</v>
      </c>
      <c r="NH34">
        <v>25869</v>
      </c>
      <c r="NI34">
        <v>26267</v>
      </c>
      <c r="NJ34">
        <v>26267</v>
      </c>
      <c r="NK34">
        <v>26363</v>
      </c>
      <c r="NL34">
        <v>26498</v>
      </c>
      <c r="NM34">
        <v>26625</v>
      </c>
      <c r="NN34">
        <v>26773</v>
      </c>
      <c r="NO34">
        <v>26925</v>
      </c>
      <c r="NP34">
        <v>26925</v>
      </c>
      <c r="NQ34">
        <v>27069</v>
      </c>
      <c r="NR34">
        <v>27163</v>
      </c>
      <c r="NS34">
        <v>27316</v>
      </c>
      <c r="NT34">
        <v>27508</v>
      </c>
      <c r="NU34">
        <v>27633</v>
      </c>
      <c r="NV34">
        <v>27744</v>
      </c>
      <c r="NW34">
        <v>27744</v>
      </c>
      <c r="NX34">
        <v>27866</v>
      </c>
      <c r="NY34">
        <v>27957</v>
      </c>
      <c r="NZ34">
        <v>28096</v>
      </c>
      <c r="OA34">
        <v>28284</v>
      </c>
      <c r="OB34">
        <v>28403</v>
      </c>
      <c r="OC34">
        <v>28479</v>
      </c>
      <c r="OD34">
        <v>28479</v>
      </c>
      <c r="OE34">
        <v>28737</v>
      </c>
      <c r="OF34">
        <v>28787</v>
      </c>
      <c r="OG34">
        <v>28780</v>
      </c>
      <c r="OH34">
        <v>28896</v>
      </c>
      <c r="OI34">
        <v>28971</v>
      </c>
      <c r="OJ34">
        <v>29065</v>
      </c>
      <c r="OK34">
        <v>29065</v>
      </c>
      <c r="OL34">
        <v>29065</v>
      </c>
      <c r="OM34">
        <v>29256</v>
      </c>
      <c r="ON34">
        <v>29386</v>
      </c>
      <c r="OO34">
        <v>29506</v>
      </c>
      <c r="OP34">
        <v>29595</v>
      </c>
      <c r="OQ34">
        <v>29705</v>
      </c>
      <c r="OR34">
        <v>29705</v>
      </c>
    </row>
    <row r="35" spans="1:408">
      <c r="A35">
        <v>84053063</v>
      </c>
      <c r="B35" t="s">
        <v>50</v>
      </c>
      <c r="C35" t="s">
        <v>51</v>
      </c>
      <c r="D35">
        <v>840</v>
      </c>
      <c r="E35">
        <v>53063</v>
      </c>
      <c r="F35" t="s">
        <v>116</v>
      </c>
      <c r="G35" t="s">
        <v>57</v>
      </c>
      <c r="H35" t="s">
        <v>50</v>
      </c>
      <c r="I35">
        <v>47.621131460000001</v>
      </c>
      <c r="J35">
        <v>-117.4046494</v>
      </c>
      <c r="K35" t="s">
        <v>117</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3</v>
      </c>
      <c r="BM35">
        <v>3</v>
      </c>
      <c r="BN35">
        <v>3</v>
      </c>
      <c r="BO35">
        <v>4</v>
      </c>
      <c r="BP35">
        <v>5</v>
      </c>
      <c r="BQ35">
        <v>9</v>
      </c>
      <c r="BR35">
        <v>11</v>
      </c>
      <c r="BS35">
        <v>16</v>
      </c>
      <c r="BT35">
        <v>20</v>
      </c>
      <c r="BU35">
        <v>20</v>
      </c>
      <c r="BV35">
        <v>29</v>
      </c>
      <c r="BW35">
        <v>33</v>
      </c>
      <c r="BX35">
        <v>67</v>
      </c>
      <c r="BY35">
        <v>83</v>
      </c>
      <c r="BZ35">
        <v>108</v>
      </c>
      <c r="CA35">
        <v>108</v>
      </c>
      <c r="CB35">
        <v>136</v>
      </c>
      <c r="CC35">
        <v>136</v>
      </c>
      <c r="CD35">
        <v>158</v>
      </c>
      <c r="CE35">
        <v>182</v>
      </c>
      <c r="CF35">
        <v>194</v>
      </c>
      <c r="CG35">
        <v>209</v>
      </c>
      <c r="CH35">
        <v>219</v>
      </c>
      <c r="CI35">
        <v>222</v>
      </c>
      <c r="CJ35">
        <v>222</v>
      </c>
      <c r="CK35">
        <v>239</v>
      </c>
      <c r="CL35">
        <v>246</v>
      </c>
      <c r="CM35">
        <v>251</v>
      </c>
      <c r="CN35">
        <v>251</v>
      </c>
      <c r="CO35">
        <v>274</v>
      </c>
      <c r="CP35">
        <v>276</v>
      </c>
      <c r="CQ35">
        <v>276</v>
      </c>
      <c r="CR35">
        <v>278</v>
      </c>
      <c r="CS35">
        <v>286</v>
      </c>
      <c r="CT35">
        <v>298</v>
      </c>
      <c r="CU35">
        <v>302</v>
      </c>
      <c r="CV35">
        <v>307</v>
      </c>
      <c r="CW35">
        <v>313</v>
      </c>
      <c r="CX35">
        <v>315</v>
      </c>
      <c r="CY35">
        <v>317</v>
      </c>
      <c r="CZ35">
        <v>320</v>
      </c>
      <c r="DA35">
        <v>330</v>
      </c>
      <c r="DB35">
        <v>345</v>
      </c>
      <c r="DC35">
        <v>347</v>
      </c>
      <c r="DD35">
        <v>347</v>
      </c>
      <c r="DE35">
        <v>350</v>
      </c>
      <c r="DF35">
        <v>353</v>
      </c>
      <c r="DG35">
        <v>357</v>
      </c>
      <c r="DH35">
        <v>367</v>
      </c>
      <c r="DI35">
        <v>366</v>
      </c>
      <c r="DJ35">
        <v>369</v>
      </c>
      <c r="DK35">
        <v>372</v>
      </c>
      <c r="DL35">
        <v>373</v>
      </c>
      <c r="DM35">
        <v>379</v>
      </c>
      <c r="DN35">
        <v>380</v>
      </c>
      <c r="DO35">
        <v>381</v>
      </c>
      <c r="DP35">
        <v>381</v>
      </c>
      <c r="DQ35">
        <v>382</v>
      </c>
      <c r="DR35">
        <v>384</v>
      </c>
      <c r="DS35">
        <v>385</v>
      </c>
      <c r="DT35">
        <v>387</v>
      </c>
      <c r="DU35">
        <v>393</v>
      </c>
      <c r="DV35">
        <v>393</v>
      </c>
      <c r="DW35">
        <v>396</v>
      </c>
      <c r="DX35">
        <v>400</v>
      </c>
      <c r="DY35">
        <v>403</v>
      </c>
      <c r="DZ35">
        <v>411</v>
      </c>
      <c r="EA35">
        <v>415</v>
      </c>
      <c r="EB35">
        <v>421</v>
      </c>
      <c r="EC35">
        <v>437</v>
      </c>
      <c r="ED35">
        <v>437</v>
      </c>
      <c r="EE35">
        <v>477</v>
      </c>
      <c r="EF35">
        <v>494</v>
      </c>
      <c r="EG35">
        <v>497</v>
      </c>
      <c r="EH35">
        <v>516</v>
      </c>
      <c r="EI35">
        <v>531</v>
      </c>
      <c r="EJ35">
        <v>555</v>
      </c>
      <c r="EK35">
        <v>582</v>
      </c>
      <c r="EL35">
        <v>596</v>
      </c>
      <c r="EM35">
        <v>612</v>
      </c>
      <c r="EN35">
        <v>628</v>
      </c>
      <c r="EO35">
        <v>646</v>
      </c>
      <c r="EP35">
        <v>661</v>
      </c>
      <c r="EQ35">
        <v>713</v>
      </c>
      <c r="ER35">
        <v>727</v>
      </c>
      <c r="ES35">
        <v>751</v>
      </c>
      <c r="ET35">
        <v>768</v>
      </c>
      <c r="EU35">
        <v>779</v>
      </c>
      <c r="EV35">
        <v>784</v>
      </c>
      <c r="EW35">
        <v>791</v>
      </c>
      <c r="EX35">
        <v>805</v>
      </c>
      <c r="EY35">
        <v>819</v>
      </c>
      <c r="EZ35">
        <v>837</v>
      </c>
      <c r="FA35">
        <v>848</v>
      </c>
      <c r="FB35">
        <v>872</v>
      </c>
      <c r="FC35">
        <v>883</v>
      </c>
      <c r="FD35">
        <v>904</v>
      </c>
      <c r="FE35">
        <v>956</v>
      </c>
      <c r="FF35">
        <v>975</v>
      </c>
      <c r="FG35">
        <v>984</v>
      </c>
      <c r="FH35">
        <v>1023</v>
      </c>
      <c r="FI35">
        <v>1072</v>
      </c>
      <c r="FJ35">
        <v>1101</v>
      </c>
      <c r="FK35">
        <v>1150</v>
      </c>
      <c r="FL35">
        <v>1184</v>
      </c>
      <c r="FM35">
        <v>1197</v>
      </c>
      <c r="FN35">
        <v>1241</v>
      </c>
      <c r="FO35">
        <v>1347</v>
      </c>
      <c r="FP35">
        <v>1395</v>
      </c>
      <c r="FQ35">
        <v>1450</v>
      </c>
      <c r="FR35">
        <v>1533</v>
      </c>
      <c r="FS35">
        <v>1555</v>
      </c>
      <c r="FT35">
        <v>1606</v>
      </c>
      <c r="FU35">
        <v>1710</v>
      </c>
      <c r="FV35">
        <v>1763</v>
      </c>
      <c r="FW35">
        <v>1822</v>
      </c>
      <c r="FX35">
        <v>1856</v>
      </c>
      <c r="FY35">
        <v>1906</v>
      </c>
      <c r="FZ35">
        <v>1949</v>
      </c>
      <c r="GA35">
        <v>2072</v>
      </c>
      <c r="GB35">
        <v>2138</v>
      </c>
      <c r="GC35">
        <v>2211</v>
      </c>
      <c r="GD35">
        <v>2274</v>
      </c>
      <c r="GE35">
        <v>2394</v>
      </c>
      <c r="GF35">
        <v>2452</v>
      </c>
      <c r="GG35">
        <v>2576</v>
      </c>
      <c r="GH35">
        <v>2668</v>
      </c>
      <c r="GI35">
        <v>2742</v>
      </c>
      <c r="GJ35">
        <v>2821</v>
      </c>
      <c r="GK35">
        <v>2895</v>
      </c>
      <c r="GL35">
        <v>2964</v>
      </c>
      <c r="GM35">
        <v>3023</v>
      </c>
      <c r="GN35">
        <v>3165</v>
      </c>
      <c r="GO35">
        <v>3269</v>
      </c>
      <c r="GP35">
        <v>3320</v>
      </c>
      <c r="GQ35">
        <v>3424</v>
      </c>
      <c r="GR35">
        <v>3509</v>
      </c>
      <c r="GS35">
        <v>3570</v>
      </c>
      <c r="GT35">
        <v>3720</v>
      </c>
      <c r="GU35">
        <v>3808</v>
      </c>
      <c r="GV35">
        <v>3860</v>
      </c>
      <c r="GW35">
        <v>3910</v>
      </c>
      <c r="GX35">
        <v>4006</v>
      </c>
      <c r="GY35">
        <v>4089</v>
      </c>
      <c r="GZ35">
        <v>4190</v>
      </c>
      <c r="HA35">
        <v>4281</v>
      </c>
      <c r="HB35">
        <v>4397</v>
      </c>
      <c r="HC35">
        <v>4444</v>
      </c>
      <c r="HD35">
        <v>4508</v>
      </c>
      <c r="HE35">
        <v>4564</v>
      </c>
      <c r="HF35">
        <v>4602</v>
      </c>
      <c r="HG35">
        <v>4672</v>
      </c>
      <c r="HH35">
        <v>4725</v>
      </c>
      <c r="HI35">
        <v>4762</v>
      </c>
      <c r="HJ35">
        <v>4800</v>
      </c>
      <c r="HK35">
        <v>4814</v>
      </c>
      <c r="HL35">
        <v>4844</v>
      </c>
      <c r="HM35">
        <v>4862</v>
      </c>
      <c r="HN35">
        <v>4913</v>
      </c>
      <c r="HO35">
        <v>4946</v>
      </c>
      <c r="HP35">
        <v>4984</v>
      </c>
      <c r="HQ35">
        <v>5017</v>
      </c>
      <c r="HR35">
        <v>5045</v>
      </c>
      <c r="HS35">
        <v>5071</v>
      </c>
      <c r="HT35">
        <v>5115</v>
      </c>
      <c r="HU35">
        <v>5156</v>
      </c>
      <c r="HV35">
        <v>5206</v>
      </c>
      <c r="HW35">
        <v>5263</v>
      </c>
      <c r="HX35">
        <v>5292</v>
      </c>
      <c r="HY35">
        <v>5311</v>
      </c>
      <c r="HZ35">
        <v>5345</v>
      </c>
      <c r="IA35">
        <v>5395</v>
      </c>
      <c r="IB35">
        <v>5441</v>
      </c>
      <c r="IC35">
        <v>5474</v>
      </c>
      <c r="ID35">
        <v>5518</v>
      </c>
      <c r="IE35">
        <v>5543</v>
      </c>
      <c r="IF35">
        <v>5581</v>
      </c>
      <c r="IG35">
        <v>5606</v>
      </c>
      <c r="IH35">
        <v>5632</v>
      </c>
      <c r="II35">
        <v>5672</v>
      </c>
      <c r="IJ35">
        <v>5743</v>
      </c>
      <c r="IK35">
        <v>5796</v>
      </c>
      <c r="IL35">
        <v>5840</v>
      </c>
      <c r="IM35">
        <v>5891</v>
      </c>
      <c r="IN35">
        <v>5927</v>
      </c>
      <c r="IO35">
        <v>5981</v>
      </c>
      <c r="IP35">
        <v>6033</v>
      </c>
      <c r="IQ35">
        <v>6089</v>
      </c>
      <c r="IR35">
        <v>6196</v>
      </c>
      <c r="IS35">
        <v>6244</v>
      </c>
      <c r="IT35">
        <v>6302</v>
      </c>
      <c r="IU35">
        <v>6391</v>
      </c>
      <c r="IV35">
        <v>6477</v>
      </c>
      <c r="IW35">
        <v>6597</v>
      </c>
      <c r="IX35">
        <v>6695</v>
      </c>
      <c r="IY35">
        <v>6766</v>
      </c>
      <c r="IZ35">
        <v>6840</v>
      </c>
      <c r="JA35">
        <v>6901</v>
      </c>
      <c r="JB35">
        <v>6957</v>
      </c>
      <c r="JC35">
        <v>7029</v>
      </c>
      <c r="JD35">
        <v>7122</v>
      </c>
      <c r="JE35">
        <v>7225</v>
      </c>
      <c r="JF35">
        <v>7293</v>
      </c>
      <c r="JG35">
        <v>7393</v>
      </c>
      <c r="JH35">
        <v>7453</v>
      </c>
      <c r="JI35">
        <v>7514</v>
      </c>
      <c r="JJ35">
        <v>7568</v>
      </c>
      <c r="JK35">
        <v>7694</v>
      </c>
      <c r="JL35">
        <v>7795</v>
      </c>
      <c r="JM35">
        <v>7874</v>
      </c>
      <c r="JN35">
        <v>7979</v>
      </c>
      <c r="JO35">
        <v>8042</v>
      </c>
      <c r="JP35">
        <v>8114</v>
      </c>
      <c r="JQ35">
        <v>8198</v>
      </c>
      <c r="JR35">
        <v>8336</v>
      </c>
      <c r="JS35">
        <v>8425</v>
      </c>
      <c r="JT35">
        <v>8538</v>
      </c>
      <c r="JU35">
        <v>8611</v>
      </c>
      <c r="JV35">
        <v>8677</v>
      </c>
      <c r="JW35">
        <v>8738</v>
      </c>
      <c r="JX35">
        <v>8803</v>
      </c>
      <c r="JY35">
        <v>8899</v>
      </c>
      <c r="JZ35">
        <v>9012</v>
      </c>
      <c r="KA35">
        <v>9107</v>
      </c>
      <c r="KB35">
        <v>9226</v>
      </c>
      <c r="KC35">
        <v>9290</v>
      </c>
      <c r="KD35">
        <v>9353</v>
      </c>
      <c r="KE35">
        <v>9469</v>
      </c>
      <c r="KF35">
        <v>9589</v>
      </c>
      <c r="KG35">
        <v>9747</v>
      </c>
      <c r="KH35">
        <v>9813</v>
      </c>
      <c r="KI35">
        <v>9969</v>
      </c>
      <c r="KJ35">
        <v>10122</v>
      </c>
      <c r="KK35">
        <v>10187</v>
      </c>
      <c r="KL35">
        <v>10289</v>
      </c>
      <c r="KM35">
        <v>10396</v>
      </c>
      <c r="KN35">
        <v>10620</v>
      </c>
      <c r="KO35">
        <v>10819</v>
      </c>
      <c r="KP35">
        <v>11053</v>
      </c>
      <c r="KQ35">
        <v>11263</v>
      </c>
      <c r="KR35">
        <v>11380</v>
      </c>
      <c r="KS35">
        <v>11522</v>
      </c>
      <c r="KT35">
        <v>11764</v>
      </c>
      <c r="KU35">
        <v>12029</v>
      </c>
      <c r="KV35">
        <v>12218</v>
      </c>
      <c r="KW35">
        <v>12477</v>
      </c>
      <c r="KX35">
        <v>12761</v>
      </c>
      <c r="KY35">
        <v>13028</v>
      </c>
      <c r="KZ35">
        <v>13218</v>
      </c>
      <c r="LA35">
        <v>13501</v>
      </c>
      <c r="LB35">
        <v>13699</v>
      </c>
      <c r="LC35">
        <v>13850</v>
      </c>
      <c r="LD35">
        <v>14199</v>
      </c>
      <c r="LE35">
        <v>14561</v>
      </c>
      <c r="LF35">
        <v>14854</v>
      </c>
      <c r="LG35">
        <v>15227</v>
      </c>
      <c r="LH35">
        <v>15610</v>
      </c>
      <c r="LI35">
        <v>15843</v>
      </c>
      <c r="LJ35">
        <v>16477</v>
      </c>
      <c r="LK35">
        <v>16677</v>
      </c>
      <c r="LL35">
        <v>16989</v>
      </c>
      <c r="LM35">
        <v>17133</v>
      </c>
      <c r="LN35">
        <v>17592</v>
      </c>
      <c r="LO35">
        <v>18026</v>
      </c>
      <c r="LP35">
        <v>18372</v>
      </c>
      <c r="LQ35">
        <v>18447</v>
      </c>
      <c r="LR35">
        <v>18744</v>
      </c>
      <c r="LS35">
        <v>19446</v>
      </c>
      <c r="LT35">
        <v>19956</v>
      </c>
      <c r="LU35">
        <v>20231</v>
      </c>
      <c r="LV35">
        <v>20583</v>
      </c>
      <c r="LW35">
        <v>20897</v>
      </c>
      <c r="LX35">
        <v>21330</v>
      </c>
      <c r="LY35">
        <v>21674</v>
      </c>
      <c r="LZ35">
        <v>21907</v>
      </c>
      <c r="MA35">
        <v>22035</v>
      </c>
      <c r="MB35">
        <v>22429</v>
      </c>
      <c r="MC35">
        <v>22429</v>
      </c>
      <c r="MD35">
        <v>22649</v>
      </c>
      <c r="ME35">
        <v>22761</v>
      </c>
      <c r="MF35">
        <v>23032</v>
      </c>
      <c r="MG35">
        <v>23032</v>
      </c>
      <c r="MH35">
        <v>23440</v>
      </c>
      <c r="MI35">
        <v>23571</v>
      </c>
      <c r="MJ35">
        <v>23768</v>
      </c>
      <c r="MK35">
        <v>24020</v>
      </c>
      <c r="ML35">
        <v>24020</v>
      </c>
      <c r="MM35">
        <v>24402</v>
      </c>
      <c r="MN35">
        <v>24402</v>
      </c>
      <c r="MO35">
        <v>24655</v>
      </c>
      <c r="MP35">
        <v>25084</v>
      </c>
      <c r="MQ35">
        <v>25179</v>
      </c>
      <c r="MR35">
        <v>25581</v>
      </c>
      <c r="MS35">
        <v>25581</v>
      </c>
      <c r="MT35">
        <v>25581</v>
      </c>
      <c r="MU35">
        <v>26682</v>
      </c>
      <c r="MV35">
        <v>26572</v>
      </c>
      <c r="MW35">
        <v>26990</v>
      </c>
      <c r="MX35">
        <v>27230</v>
      </c>
      <c r="MY35">
        <v>27667</v>
      </c>
      <c r="MZ35">
        <v>28247</v>
      </c>
      <c r="NA35">
        <v>28492</v>
      </c>
      <c r="NB35">
        <v>28492</v>
      </c>
      <c r="NC35">
        <v>29176</v>
      </c>
      <c r="ND35">
        <v>29332</v>
      </c>
      <c r="NE35">
        <v>29678</v>
      </c>
      <c r="NF35">
        <v>30070</v>
      </c>
      <c r="NG35">
        <v>30266</v>
      </c>
      <c r="NH35">
        <v>30266</v>
      </c>
      <c r="NI35">
        <v>30756</v>
      </c>
      <c r="NJ35">
        <v>30756</v>
      </c>
      <c r="NK35">
        <v>31031</v>
      </c>
      <c r="NL35">
        <v>31175</v>
      </c>
      <c r="NM35">
        <v>31417</v>
      </c>
      <c r="NN35">
        <v>31696</v>
      </c>
      <c r="NO35">
        <v>31930</v>
      </c>
      <c r="NP35">
        <v>31930</v>
      </c>
      <c r="NQ35">
        <v>32047</v>
      </c>
      <c r="NR35">
        <v>32215</v>
      </c>
      <c r="NS35">
        <v>32436</v>
      </c>
      <c r="NT35">
        <v>32947</v>
      </c>
      <c r="NU35">
        <v>33095</v>
      </c>
      <c r="NV35">
        <v>33359</v>
      </c>
      <c r="NW35">
        <v>33359</v>
      </c>
      <c r="NX35">
        <v>33477</v>
      </c>
      <c r="NY35">
        <v>33704</v>
      </c>
      <c r="NZ35">
        <v>33850</v>
      </c>
      <c r="OA35">
        <v>34022</v>
      </c>
      <c r="OB35">
        <v>34201</v>
      </c>
      <c r="OC35">
        <v>34272</v>
      </c>
      <c r="OD35">
        <v>34272</v>
      </c>
      <c r="OE35">
        <v>34587</v>
      </c>
      <c r="OF35">
        <v>34735</v>
      </c>
      <c r="OG35">
        <v>34839</v>
      </c>
      <c r="OH35">
        <v>34980</v>
      </c>
      <c r="OI35">
        <v>35044</v>
      </c>
      <c r="OJ35">
        <v>35134</v>
      </c>
      <c r="OK35">
        <v>35134</v>
      </c>
      <c r="OL35">
        <v>35134</v>
      </c>
      <c r="OM35">
        <v>35359</v>
      </c>
      <c r="ON35">
        <v>35431</v>
      </c>
      <c r="OO35">
        <v>35579</v>
      </c>
      <c r="OP35">
        <v>35677</v>
      </c>
      <c r="OQ35">
        <v>35780</v>
      </c>
      <c r="OR35">
        <v>35780</v>
      </c>
    </row>
    <row r="36" spans="1:408">
      <c r="A36">
        <v>84053065</v>
      </c>
      <c r="B36" t="s">
        <v>50</v>
      </c>
      <c r="C36" t="s">
        <v>51</v>
      </c>
      <c r="D36">
        <v>840</v>
      </c>
      <c r="E36">
        <v>53065</v>
      </c>
      <c r="F36" t="s">
        <v>56</v>
      </c>
      <c r="G36" t="s">
        <v>57</v>
      </c>
      <c r="H36" t="s">
        <v>50</v>
      </c>
      <c r="I36">
        <v>48.400354749999998</v>
      </c>
      <c r="J36">
        <v>-117.85427009999999</v>
      </c>
      <c r="K36" t="s">
        <v>118</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1</v>
      </c>
      <c r="BT36">
        <v>1</v>
      </c>
      <c r="BU36">
        <v>1</v>
      </c>
      <c r="BV36">
        <v>1</v>
      </c>
      <c r="BW36">
        <v>1</v>
      </c>
      <c r="BX36">
        <v>2</v>
      </c>
      <c r="BY36">
        <v>2</v>
      </c>
      <c r="BZ36">
        <v>3</v>
      </c>
      <c r="CA36">
        <v>3</v>
      </c>
      <c r="CB36">
        <v>3</v>
      </c>
      <c r="CC36">
        <v>4</v>
      </c>
      <c r="CD36">
        <v>4</v>
      </c>
      <c r="CE36">
        <v>5</v>
      </c>
      <c r="CF36">
        <v>5</v>
      </c>
      <c r="CG36">
        <v>5</v>
      </c>
      <c r="CH36">
        <v>5</v>
      </c>
      <c r="CI36">
        <v>5</v>
      </c>
      <c r="CJ36">
        <v>5</v>
      </c>
      <c r="CK36">
        <v>5</v>
      </c>
      <c r="CL36">
        <v>6</v>
      </c>
      <c r="CM36">
        <v>6</v>
      </c>
      <c r="CN36">
        <v>6</v>
      </c>
      <c r="CO36">
        <v>7</v>
      </c>
      <c r="CP36">
        <v>7</v>
      </c>
      <c r="CQ36">
        <v>7</v>
      </c>
      <c r="CR36">
        <v>7</v>
      </c>
      <c r="CS36">
        <v>7</v>
      </c>
      <c r="CT36">
        <v>7</v>
      </c>
      <c r="CU36">
        <v>8</v>
      </c>
      <c r="CV36">
        <v>8</v>
      </c>
      <c r="CW36">
        <v>8</v>
      </c>
      <c r="CX36">
        <v>8</v>
      </c>
      <c r="CY36">
        <v>8</v>
      </c>
      <c r="CZ36">
        <v>9</v>
      </c>
      <c r="DA36">
        <v>9</v>
      </c>
      <c r="DB36">
        <v>10</v>
      </c>
      <c r="DC36">
        <v>9</v>
      </c>
      <c r="DD36">
        <v>9</v>
      </c>
      <c r="DE36">
        <v>9</v>
      </c>
      <c r="DF36">
        <v>9</v>
      </c>
      <c r="DG36">
        <v>9</v>
      </c>
      <c r="DH36">
        <v>9</v>
      </c>
      <c r="DI36">
        <v>9</v>
      </c>
      <c r="DJ36">
        <v>9</v>
      </c>
      <c r="DK36">
        <v>9</v>
      </c>
      <c r="DL36">
        <v>9</v>
      </c>
      <c r="DM36">
        <v>9</v>
      </c>
      <c r="DN36">
        <v>9</v>
      </c>
      <c r="DO36">
        <v>9</v>
      </c>
      <c r="DP36">
        <v>9</v>
      </c>
      <c r="DQ36">
        <v>9</v>
      </c>
      <c r="DR36">
        <v>9</v>
      </c>
      <c r="DS36">
        <v>9</v>
      </c>
      <c r="DT36">
        <v>9</v>
      </c>
      <c r="DU36">
        <v>9</v>
      </c>
      <c r="DV36">
        <v>9</v>
      </c>
      <c r="DW36">
        <v>9</v>
      </c>
      <c r="DX36">
        <v>9</v>
      </c>
      <c r="DY36">
        <v>9</v>
      </c>
      <c r="DZ36">
        <v>10</v>
      </c>
      <c r="EA36">
        <v>10</v>
      </c>
      <c r="EB36">
        <v>10</v>
      </c>
      <c r="EC36">
        <v>10</v>
      </c>
      <c r="ED36">
        <v>10</v>
      </c>
      <c r="EE36">
        <v>10</v>
      </c>
      <c r="EF36">
        <v>10</v>
      </c>
      <c r="EG36">
        <v>10</v>
      </c>
      <c r="EH36">
        <v>10</v>
      </c>
      <c r="EI36">
        <v>11</v>
      </c>
      <c r="EJ36">
        <v>11</v>
      </c>
      <c r="EK36">
        <v>11</v>
      </c>
      <c r="EL36">
        <v>11</v>
      </c>
      <c r="EM36">
        <v>11</v>
      </c>
      <c r="EN36">
        <v>13</v>
      </c>
      <c r="EO36">
        <v>13</v>
      </c>
      <c r="EP36">
        <v>13</v>
      </c>
      <c r="EQ36">
        <v>13</v>
      </c>
      <c r="ER36">
        <v>13</v>
      </c>
      <c r="ES36">
        <v>13</v>
      </c>
      <c r="ET36">
        <v>13</v>
      </c>
      <c r="EU36">
        <v>14</v>
      </c>
      <c r="EV36">
        <v>15</v>
      </c>
      <c r="EW36">
        <v>15</v>
      </c>
      <c r="EX36">
        <v>15</v>
      </c>
      <c r="EY36">
        <v>15</v>
      </c>
      <c r="EZ36">
        <v>15</v>
      </c>
      <c r="FA36">
        <v>15</v>
      </c>
      <c r="FB36">
        <v>16</v>
      </c>
      <c r="FC36">
        <v>16</v>
      </c>
      <c r="FD36">
        <v>16</v>
      </c>
      <c r="FE36">
        <v>16</v>
      </c>
      <c r="FF36">
        <v>16</v>
      </c>
      <c r="FG36">
        <v>16</v>
      </c>
      <c r="FH36">
        <v>16</v>
      </c>
      <c r="FI36">
        <v>16</v>
      </c>
      <c r="FJ36">
        <v>16</v>
      </c>
      <c r="FK36">
        <v>16</v>
      </c>
      <c r="FL36">
        <v>16</v>
      </c>
      <c r="FM36">
        <v>17</v>
      </c>
      <c r="FN36">
        <v>17</v>
      </c>
      <c r="FO36">
        <v>18</v>
      </c>
      <c r="FP36">
        <v>18</v>
      </c>
      <c r="FQ36">
        <v>18</v>
      </c>
      <c r="FR36">
        <v>19</v>
      </c>
      <c r="FS36">
        <v>19</v>
      </c>
      <c r="FT36">
        <v>20</v>
      </c>
      <c r="FU36">
        <v>20</v>
      </c>
      <c r="FV36">
        <v>20</v>
      </c>
      <c r="FW36">
        <v>21</v>
      </c>
      <c r="FX36">
        <v>21</v>
      </c>
      <c r="FY36">
        <v>23</v>
      </c>
      <c r="FZ36">
        <v>25</v>
      </c>
      <c r="GA36">
        <v>27</v>
      </c>
      <c r="GB36">
        <v>27</v>
      </c>
      <c r="GC36">
        <v>29</v>
      </c>
      <c r="GD36">
        <v>32</v>
      </c>
      <c r="GE36">
        <v>38</v>
      </c>
      <c r="GF36">
        <v>40</v>
      </c>
      <c r="GG36">
        <v>46</v>
      </c>
      <c r="GH36">
        <v>47</v>
      </c>
      <c r="GI36">
        <v>47</v>
      </c>
      <c r="GJ36">
        <v>49</v>
      </c>
      <c r="GK36">
        <v>50</v>
      </c>
      <c r="GL36">
        <v>52</v>
      </c>
      <c r="GM36">
        <v>54</v>
      </c>
      <c r="GN36">
        <v>58</v>
      </c>
      <c r="GO36">
        <v>63</v>
      </c>
      <c r="GP36">
        <v>63</v>
      </c>
      <c r="GQ36">
        <v>66</v>
      </c>
      <c r="GR36">
        <v>68</v>
      </c>
      <c r="GS36">
        <v>80</v>
      </c>
      <c r="GT36">
        <v>85</v>
      </c>
      <c r="GU36">
        <v>86</v>
      </c>
      <c r="GV36">
        <v>86</v>
      </c>
      <c r="GW36">
        <v>89</v>
      </c>
      <c r="GX36">
        <v>91</v>
      </c>
      <c r="GY36">
        <v>94</v>
      </c>
      <c r="GZ36">
        <v>97</v>
      </c>
      <c r="HA36">
        <v>104</v>
      </c>
      <c r="HB36">
        <v>107</v>
      </c>
      <c r="HC36">
        <v>109</v>
      </c>
      <c r="HD36">
        <v>109</v>
      </c>
      <c r="HE36">
        <v>110</v>
      </c>
      <c r="HF36">
        <v>111</v>
      </c>
      <c r="HG36">
        <v>111</v>
      </c>
      <c r="HH36">
        <v>112</v>
      </c>
      <c r="HI36">
        <v>115</v>
      </c>
      <c r="HJ36">
        <v>115</v>
      </c>
      <c r="HK36">
        <v>115</v>
      </c>
      <c r="HL36">
        <v>115</v>
      </c>
      <c r="HM36">
        <v>117</v>
      </c>
      <c r="HN36">
        <v>120</v>
      </c>
      <c r="HO36">
        <v>120</v>
      </c>
      <c r="HP36">
        <v>122</v>
      </c>
      <c r="HQ36">
        <v>122</v>
      </c>
      <c r="HR36">
        <v>122</v>
      </c>
      <c r="HS36">
        <v>122</v>
      </c>
      <c r="HT36">
        <v>124</v>
      </c>
      <c r="HU36">
        <v>124</v>
      </c>
      <c r="HV36">
        <v>124</v>
      </c>
      <c r="HW36">
        <v>125</v>
      </c>
      <c r="HX36">
        <v>125</v>
      </c>
      <c r="HY36">
        <v>126</v>
      </c>
      <c r="HZ36">
        <v>126</v>
      </c>
      <c r="IA36">
        <v>128</v>
      </c>
      <c r="IB36">
        <v>129</v>
      </c>
      <c r="IC36">
        <v>129</v>
      </c>
      <c r="ID36">
        <v>129</v>
      </c>
      <c r="IE36">
        <v>131</v>
      </c>
      <c r="IF36">
        <v>133</v>
      </c>
      <c r="IG36">
        <v>133</v>
      </c>
      <c r="IH36">
        <v>133</v>
      </c>
      <c r="II36">
        <v>133</v>
      </c>
      <c r="IJ36">
        <v>133</v>
      </c>
      <c r="IK36">
        <v>135</v>
      </c>
      <c r="IL36">
        <v>136</v>
      </c>
      <c r="IM36">
        <v>136</v>
      </c>
      <c r="IN36">
        <v>136</v>
      </c>
      <c r="IO36">
        <v>138</v>
      </c>
      <c r="IP36">
        <v>138</v>
      </c>
      <c r="IQ36">
        <v>146</v>
      </c>
      <c r="IR36">
        <v>149</v>
      </c>
      <c r="IS36">
        <v>150</v>
      </c>
      <c r="IT36">
        <v>153</v>
      </c>
      <c r="IU36">
        <v>155</v>
      </c>
      <c r="IV36">
        <v>163</v>
      </c>
      <c r="IW36">
        <v>164</v>
      </c>
      <c r="IX36">
        <v>168</v>
      </c>
      <c r="IY36">
        <v>169</v>
      </c>
      <c r="IZ36">
        <v>169</v>
      </c>
      <c r="JA36">
        <v>169</v>
      </c>
      <c r="JB36">
        <v>169</v>
      </c>
      <c r="JC36">
        <v>183</v>
      </c>
      <c r="JD36">
        <v>184</v>
      </c>
      <c r="JE36">
        <v>191</v>
      </c>
      <c r="JF36">
        <v>195</v>
      </c>
      <c r="JG36">
        <v>196</v>
      </c>
      <c r="JH36">
        <v>202</v>
      </c>
      <c r="JI36">
        <v>204</v>
      </c>
      <c r="JJ36">
        <v>207</v>
      </c>
      <c r="JK36">
        <v>211</v>
      </c>
      <c r="JL36">
        <v>214</v>
      </c>
      <c r="JM36">
        <v>216</v>
      </c>
      <c r="JN36">
        <v>221</v>
      </c>
      <c r="JO36">
        <v>222</v>
      </c>
      <c r="JP36">
        <v>223</v>
      </c>
      <c r="JQ36">
        <v>227</v>
      </c>
      <c r="JR36">
        <v>232</v>
      </c>
      <c r="JS36">
        <v>237</v>
      </c>
      <c r="JT36">
        <v>240</v>
      </c>
      <c r="JU36">
        <v>244</v>
      </c>
      <c r="JV36">
        <v>244</v>
      </c>
      <c r="JW36">
        <v>245</v>
      </c>
      <c r="JX36">
        <v>248</v>
      </c>
      <c r="JY36">
        <v>252</v>
      </c>
      <c r="JZ36">
        <v>252</v>
      </c>
      <c r="KA36">
        <v>256</v>
      </c>
      <c r="KB36">
        <v>256</v>
      </c>
      <c r="KC36">
        <v>258</v>
      </c>
      <c r="KD36">
        <v>264</v>
      </c>
      <c r="KE36">
        <v>268</v>
      </c>
      <c r="KF36">
        <v>279</v>
      </c>
      <c r="KG36">
        <v>285</v>
      </c>
      <c r="KH36">
        <v>292</v>
      </c>
      <c r="KI36">
        <v>295</v>
      </c>
      <c r="KJ36">
        <v>300</v>
      </c>
      <c r="KK36">
        <v>306</v>
      </c>
      <c r="KL36">
        <v>316</v>
      </c>
      <c r="KM36">
        <v>322</v>
      </c>
      <c r="KN36">
        <v>337</v>
      </c>
      <c r="KO36">
        <v>348</v>
      </c>
      <c r="KP36">
        <v>356</v>
      </c>
      <c r="KQ36">
        <v>360</v>
      </c>
      <c r="KR36">
        <v>367</v>
      </c>
      <c r="KS36">
        <v>392</v>
      </c>
      <c r="KT36">
        <v>399</v>
      </c>
      <c r="KU36">
        <v>424</v>
      </c>
      <c r="KV36">
        <v>437</v>
      </c>
      <c r="KW36">
        <v>449</v>
      </c>
      <c r="KX36">
        <v>456</v>
      </c>
      <c r="KY36">
        <v>466</v>
      </c>
      <c r="KZ36">
        <v>480</v>
      </c>
      <c r="LA36">
        <v>499</v>
      </c>
      <c r="LB36">
        <v>522</v>
      </c>
      <c r="LC36">
        <v>541</v>
      </c>
      <c r="LD36">
        <v>571</v>
      </c>
      <c r="LE36">
        <v>579</v>
      </c>
      <c r="LF36">
        <v>589</v>
      </c>
      <c r="LG36">
        <v>624</v>
      </c>
      <c r="LH36">
        <v>654</v>
      </c>
      <c r="LI36">
        <v>664</v>
      </c>
      <c r="LJ36">
        <v>684</v>
      </c>
      <c r="LK36">
        <v>704</v>
      </c>
      <c r="LL36">
        <v>712</v>
      </c>
      <c r="LM36">
        <v>720</v>
      </c>
      <c r="LN36">
        <v>760</v>
      </c>
      <c r="LO36">
        <v>802</v>
      </c>
      <c r="LP36">
        <v>819</v>
      </c>
      <c r="LQ36">
        <v>839</v>
      </c>
      <c r="LR36">
        <v>867</v>
      </c>
      <c r="LS36">
        <v>880</v>
      </c>
      <c r="LT36">
        <v>886</v>
      </c>
      <c r="LU36">
        <v>926</v>
      </c>
      <c r="LV36">
        <v>943</v>
      </c>
      <c r="LW36">
        <v>967</v>
      </c>
      <c r="LX36">
        <v>1001</v>
      </c>
      <c r="LY36">
        <v>1008</v>
      </c>
      <c r="LZ36">
        <v>1014</v>
      </c>
      <c r="MA36">
        <v>1020</v>
      </c>
      <c r="MB36">
        <v>1036</v>
      </c>
      <c r="MC36">
        <v>1036</v>
      </c>
      <c r="MD36">
        <v>1060</v>
      </c>
      <c r="ME36">
        <v>1059</v>
      </c>
      <c r="MF36">
        <v>1074</v>
      </c>
      <c r="MG36">
        <v>1074</v>
      </c>
      <c r="MH36">
        <v>1094</v>
      </c>
      <c r="MI36">
        <v>1095</v>
      </c>
      <c r="MJ36">
        <v>1110</v>
      </c>
      <c r="MK36">
        <v>1122</v>
      </c>
      <c r="ML36">
        <v>1122</v>
      </c>
      <c r="MM36">
        <v>1138</v>
      </c>
      <c r="MN36">
        <v>1138</v>
      </c>
      <c r="MO36">
        <v>1145</v>
      </c>
      <c r="MP36">
        <v>1148</v>
      </c>
      <c r="MQ36">
        <v>1157</v>
      </c>
      <c r="MR36">
        <v>1182</v>
      </c>
      <c r="MS36">
        <v>1182</v>
      </c>
      <c r="MT36">
        <v>1182</v>
      </c>
      <c r="MU36">
        <v>1193</v>
      </c>
      <c r="MV36">
        <v>1194</v>
      </c>
      <c r="MW36">
        <v>1195</v>
      </c>
      <c r="MX36">
        <v>1214</v>
      </c>
      <c r="MY36">
        <v>1238</v>
      </c>
      <c r="MZ36">
        <v>1260</v>
      </c>
      <c r="NA36">
        <v>1271</v>
      </c>
      <c r="NB36">
        <v>1271</v>
      </c>
      <c r="NC36">
        <v>1321</v>
      </c>
      <c r="ND36">
        <v>1308</v>
      </c>
      <c r="NE36">
        <v>1318</v>
      </c>
      <c r="NF36">
        <v>1331</v>
      </c>
      <c r="NG36">
        <v>1341</v>
      </c>
      <c r="NH36">
        <v>1341</v>
      </c>
      <c r="NI36">
        <v>1364</v>
      </c>
      <c r="NJ36">
        <v>1364</v>
      </c>
      <c r="NK36">
        <v>1358</v>
      </c>
      <c r="NL36">
        <v>1372</v>
      </c>
      <c r="NM36">
        <v>1380</v>
      </c>
      <c r="NN36">
        <v>1386</v>
      </c>
      <c r="NO36">
        <v>1396</v>
      </c>
      <c r="NP36">
        <v>1396</v>
      </c>
      <c r="NQ36">
        <v>1407</v>
      </c>
      <c r="NR36">
        <v>1411</v>
      </c>
      <c r="NS36">
        <v>1417</v>
      </c>
      <c r="NT36">
        <v>1442</v>
      </c>
      <c r="NU36">
        <v>1457</v>
      </c>
      <c r="NV36">
        <v>1465</v>
      </c>
      <c r="NW36">
        <v>1465</v>
      </c>
      <c r="NX36">
        <v>1472</v>
      </c>
      <c r="NY36">
        <v>1482</v>
      </c>
      <c r="NZ36">
        <v>1494</v>
      </c>
      <c r="OA36">
        <v>1498</v>
      </c>
      <c r="OB36">
        <v>1505</v>
      </c>
      <c r="OC36">
        <v>1512</v>
      </c>
      <c r="OD36">
        <v>1512</v>
      </c>
      <c r="OE36">
        <v>1524</v>
      </c>
      <c r="OF36">
        <v>1522</v>
      </c>
      <c r="OG36">
        <v>1528</v>
      </c>
      <c r="OH36">
        <v>1535</v>
      </c>
      <c r="OI36">
        <v>1536</v>
      </c>
      <c r="OJ36">
        <v>1542</v>
      </c>
      <c r="OK36">
        <v>1542</v>
      </c>
      <c r="OL36">
        <v>1542</v>
      </c>
      <c r="OM36">
        <v>1545</v>
      </c>
      <c r="ON36">
        <v>1546</v>
      </c>
      <c r="OO36">
        <v>1551</v>
      </c>
      <c r="OP36">
        <v>1559</v>
      </c>
      <c r="OQ36">
        <v>1563</v>
      </c>
      <c r="OR36">
        <v>1563</v>
      </c>
    </row>
    <row r="37" spans="1:408">
      <c r="A37">
        <v>84053067</v>
      </c>
      <c r="B37" t="s">
        <v>50</v>
      </c>
      <c r="C37" t="s">
        <v>51</v>
      </c>
      <c r="D37">
        <v>840</v>
      </c>
      <c r="E37">
        <v>53067</v>
      </c>
      <c r="F37" t="s">
        <v>119</v>
      </c>
      <c r="G37" t="s">
        <v>57</v>
      </c>
      <c r="H37" t="s">
        <v>50</v>
      </c>
      <c r="I37">
        <v>46.9291895</v>
      </c>
      <c r="J37">
        <v>-122.82906560000001</v>
      </c>
      <c r="K37" t="s">
        <v>120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1</v>
      </c>
      <c r="BJ37">
        <v>1</v>
      </c>
      <c r="BK37">
        <v>1</v>
      </c>
      <c r="BL37">
        <v>3</v>
      </c>
      <c r="BM37">
        <v>3</v>
      </c>
      <c r="BN37">
        <v>4</v>
      </c>
      <c r="BO37">
        <v>5</v>
      </c>
      <c r="BP37">
        <v>6</v>
      </c>
      <c r="BQ37">
        <v>6</v>
      </c>
      <c r="BR37">
        <v>8</v>
      </c>
      <c r="BS37">
        <v>9</v>
      </c>
      <c r="BT37">
        <v>11</v>
      </c>
      <c r="BU37">
        <v>11</v>
      </c>
      <c r="BV37">
        <v>11</v>
      </c>
      <c r="BW37">
        <v>14</v>
      </c>
      <c r="BX37">
        <v>24</v>
      </c>
      <c r="BY37">
        <v>24</v>
      </c>
      <c r="BZ37">
        <v>27</v>
      </c>
      <c r="CA37">
        <v>33</v>
      </c>
      <c r="CB37">
        <v>36</v>
      </c>
      <c r="CC37">
        <v>48</v>
      </c>
      <c r="CD37">
        <v>48</v>
      </c>
      <c r="CE37">
        <v>51</v>
      </c>
      <c r="CF37">
        <v>58</v>
      </c>
      <c r="CG37">
        <v>64</v>
      </c>
      <c r="CH37">
        <v>67</v>
      </c>
      <c r="CI37">
        <v>67</v>
      </c>
      <c r="CJ37">
        <v>74</v>
      </c>
      <c r="CK37">
        <v>74</v>
      </c>
      <c r="CL37">
        <v>77</v>
      </c>
      <c r="CM37">
        <v>81</v>
      </c>
      <c r="CN37">
        <v>81</v>
      </c>
      <c r="CO37">
        <v>81</v>
      </c>
      <c r="CP37">
        <v>81</v>
      </c>
      <c r="CQ37">
        <v>81</v>
      </c>
      <c r="CR37">
        <v>82</v>
      </c>
      <c r="CS37">
        <v>86</v>
      </c>
      <c r="CT37">
        <v>89</v>
      </c>
      <c r="CU37">
        <v>89</v>
      </c>
      <c r="CV37">
        <v>93</v>
      </c>
      <c r="CW37">
        <v>94</v>
      </c>
      <c r="CX37">
        <v>94</v>
      </c>
      <c r="CY37">
        <v>94</v>
      </c>
      <c r="CZ37">
        <v>96</v>
      </c>
      <c r="DA37">
        <v>98</v>
      </c>
      <c r="DB37">
        <v>101</v>
      </c>
      <c r="DC37">
        <v>100</v>
      </c>
      <c r="DD37">
        <v>100</v>
      </c>
      <c r="DE37">
        <v>100</v>
      </c>
      <c r="DF37">
        <v>104</v>
      </c>
      <c r="DG37">
        <v>105</v>
      </c>
      <c r="DH37">
        <v>106</v>
      </c>
      <c r="DI37">
        <v>111</v>
      </c>
      <c r="DJ37">
        <v>111</v>
      </c>
      <c r="DK37">
        <v>113</v>
      </c>
      <c r="DL37">
        <v>113</v>
      </c>
      <c r="DM37">
        <v>116</v>
      </c>
      <c r="DN37">
        <v>115</v>
      </c>
      <c r="DO37">
        <v>115</v>
      </c>
      <c r="DP37">
        <v>117</v>
      </c>
      <c r="DQ37">
        <v>121</v>
      </c>
      <c r="DR37">
        <v>121</v>
      </c>
      <c r="DS37">
        <v>122</v>
      </c>
      <c r="DT37">
        <v>122</v>
      </c>
      <c r="DU37">
        <v>123</v>
      </c>
      <c r="DV37">
        <v>122</v>
      </c>
      <c r="DW37">
        <v>123</v>
      </c>
      <c r="DX37">
        <v>124</v>
      </c>
      <c r="DY37">
        <v>124</v>
      </c>
      <c r="DZ37">
        <v>124</v>
      </c>
      <c r="EA37">
        <v>124</v>
      </c>
      <c r="EB37">
        <v>124</v>
      </c>
      <c r="EC37">
        <v>124</v>
      </c>
      <c r="ED37">
        <v>124</v>
      </c>
      <c r="EE37">
        <v>127</v>
      </c>
      <c r="EF37">
        <v>129</v>
      </c>
      <c r="EG37">
        <v>130</v>
      </c>
      <c r="EH37">
        <v>131</v>
      </c>
      <c r="EI37">
        <v>132</v>
      </c>
      <c r="EJ37">
        <v>133</v>
      </c>
      <c r="EK37">
        <v>135</v>
      </c>
      <c r="EL37">
        <v>147</v>
      </c>
      <c r="EM37">
        <v>155</v>
      </c>
      <c r="EN37">
        <v>157</v>
      </c>
      <c r="EO37">
        <v>157</v>
      </c>
      <c r="EP37">
        <v>160</v>
      </c>
      <c r="EQ37">
        <v>167</v>
      </c>
      <c r="ER37">
        <v>170</v>
      </c>
      <c r="ES37">
        <v>173</v>
      </c>
      <c r="ET37">
        <v>175</v>
      </c>
      <c r="EU37">
        <v>180</v>
      </c>
      <c r="EV37">
        <v>181</v>
      </c>
      <c r="EW37">
        <v>187</v>
      </c>
      <c r="EX37">
        <v>191</v>
      </c>
      <c r="EY37">
        <v>194</v>
      </c>
      <c r="EZ37">
        <v>194</v>
      </c>
      <c r="FA37">
        <v>201</v>
      </c>
      <c r="FB37">
        <v>201</v>
      </c>
      <c r="FC37">
        <v>205</v>
      </c>
      <c r="FD37">
        <v>210</v>
      </c>
      <c r="FE37">
        <v>214</v>
      </c>
      <c r="FF37">
        <v>215</v>
      </c>
      <c r="FG37">
        <v>216</v>
      </c>
      <c r="FH37">
        <v>221</v>
      </c>
      <c r="FI37">
        <v>226</v>
      </c>
      <c r="FJ37">
        <v>226</v>
      </c>
      <c r="FK37">
        <v>227</v>
      </c>
      <c r="FL37">
        <v>233</v>
      </c>
      <c r="FM37">
        <v>238</v>
      </c>
      <c r="FN37">
        <v>244</v>
      </c>
      <c r="FO37">
        <v>258</v>
      </c>
      <c r="FP37">
        <v>265</v>
      </c>
      <c r="FQ37">
        <v>273</v>
      </c>
      <c r="FR37">
        <v>282</v>
      </c>
      <c r="FS37">
        <v>285</v>
      </c>
      <c r="FT37">
        <v>288</v>
      </c>
      <c r="FU37">
        <v>289</v>
      </c>
      <c r="FV37">
        <v>297</v>
      </c>
      <c r="FW37">
        <v>302</v>
      </c>
      <c r="FX37">
        <v>308</v>
      </c>
      <c r="FY37">
        <v>321</v>
      </c>
      <c r="FZ37">
        <v>331</v>
      </c>
      <c r="GA37">
        <v>351</v>
      </c>
      <c r="GB37">
        <v>376</v>
      </c>
      <c r="GC37">
        <v>384</v>
      </c>
      <c r="GD37">
        <v>393</v>
      </c>
      <c r="GE37">
        <v>407</v>
      </c>
      <c r="GF37">
        <v>421</v>
      </c>
      <c r="GG37">
        <v>443</v>
      </c>
      <c r="GH37">
        <v>454</v>
      </c>
      <c r="GI37">
        <v>466</v>
      </c>
      <c r="GJ37">
        <v>473</v>
      </c>
      <c r="GK37">
        <v>482</v>
      </c>
      <c r="GL37">
        <v>494</v>
      </c>
      <c r="GM37">
        <v>510</v>
      </c>
      <c r="GN37">
        <v>535</v>
      </c>
      <c r="GO37">
        <v>543</v>
      </c>
      <c r="GP37">
        <v>560</v>
      </c>
      <c r="GQ37">
        <v>569</v>
      </c>
      <c r="GR37">
        <v>577</v>
      </c>
      <c r="GS37">
        <v>603</v>
      </c>
      <c r="GT37">
        <v>618</v>
      </c>
      <c r="GU37">
        <v>635</v>
      </c>
      <c r="GV37">
        <v>638</v>
      </c>
      <c r="GW37">
        <v>643</v>
      </c>
      <c r="GX37">
        <v>652</v>
      </c>
      <c r="GY37">
        <v>664</v>
      </c>
      <c r="GZ37">
        <v>685</v>
      </c>
      <c r="HA37">
        <v>701</v>
      </c>
      <c r="HB37">
        <v>713</v>
      </c>
      <c r="HC37">
        <v>725</v>
      </c>
      <c r="HD37">
        <v>740</v>
      </c>
      <c r="HE37">
        <v>756</v>
      </c>
      <c r="HF37">
        <v>765</v>
      </c>
      <c r="HG37">
        <v>774</v>
      </c>
      <c r="HH37">
        <v>790</v>
      </c>
      <c r="HI37">
        <v>798</v>
      </c>
      <c r="HJ37">
        <v>807</v>
      </c>
      <c r="HK37">
        <v>813</v>
      </c>
      <c r="HL37">
        <v>821</v>
      </c>
      <c r="HM37">
        <v>829</v>
      </c>
      <c r="HN37">
        <v>855</v>
      </c>
      <c r="HO37">
        <v>858</v>
      </c>
      <c r="HP37">
        <v>870</v>
      </c>
      <c r="HQ37">
        <v>877</v>
      </c>
      <c r="HR37">
        <v>886</v>
      </c>
      <c r="HS37">
        <v>894</v>
      </c>
      <c r="HT37">
        <v>903</v>
      </c>
      <c r="HU37">
        <v>907</v>
      </c>
      <c r="HV37">
        <v>924</v>
      </c>
      <c r="HW37">
        <v>938</v>
      </c>
      <c r="HX37">
        <v>943</v>
      </c>
      <c r="HY37">
        <v>947</v>
      </c>
      <c r="HZ37">
        <v>954</v>
      </c>
      <c r="IA37">
        <v>956</v>
      </c>
      <c r="IB37">
        <v>968</v>
      </c>
      <c r="IC37">
        <v>981</v>
      </c>
      <c r="ID37">
        <v>984</v>
      </c>
      <c r="IE37">
        <v>993</v>
      </c>
      <c r="IF37">
        <v>999</v>
      </c>
      <c r="IG37">
        <v>1004</v>
      </c>
      <c r="IH37">
        <v>1010</v>
      </c>
      <c r="II37">
        <v>1018</v>
      </c>
      <c r="IJ37">
        <v>1027</v>
      </c>
      <c r="IK37">
        <v>1035</v>
      </c>
      <c r="IL37">
        <v>1038</v>
      </c>
      <c r="IM37">
        <v>1040</v>
      </c>
      <c r="IN37">
        <v>1043</v>
      </c>
      <c r="IO37">
        <v>1048</v>
      </c>
      <c r="IP37">
        <v>1056</v>
      </c>
      <c r="IQ37">
        <v>1060</v>
      </c>
      <c r="IR37">
        <v>1068</v>
      </c>
      <c r="IS37">
        <v>1076</v>
      </c>
      <c r="IT37">
        <v>1079</v>
      </c>
      <c r="IU37">
        <v>1084</v>
      </c>
      <c r="IV37">
        <v>1090</v>
      </c>
      <c r="IW37">
        <v>1107</v>
      </c>
      <c r="IX37">
        <v>1121</v>
      </c>
      <c r="IY37">
        <v>1140</v>
      </c>
      <c r="IZ37">
        <v>1148</v>
      </c>
      <c r="JA37">
        <v>1162</v>
      </c>
      <c r="JB37">
        <v>1163</v>
      </c>
      <c r="JC37">
        <v>1170</v>
      </c>
      <c r="JD37">
        <v>1198</v>
      </c>
      <c r="JE37">
        <v>1223</v>
      </c>
      <c r="JF37">
        <v>1242</v>
      </c>
      <c r="JG37">
        <v>1258</v>
      </c>
      <c r="JH37">
        <v>1269</v>
      </c>
      <c r="JI37">
        <v>1280</v>
      </c>
      <c r="JJ37">
        <v>1288</v>
      </c>
      <c r="JK37">
        <v>1321</v>
      </c>
      <c r="JL37">
        <v>1340</v>
      </c>
      <c r="JM37">
        <v>1355</v>
      </c>
      <c r="JN37">
        <v>1378</v>
      </c>
      <c r="JO37">
        <v>1394</v>
      </c>
      <c r="JP37">
        <v>1407</v>
      </c>
      <c r="JQ37">
        <v>1420</v>
      </c>
      <c r="JR37">
        <v>1441</v>
      </c>
      <c r="JS37">
        <v>1486</v>
      </c>
      <c r="JT37">
        <v>1499</v>
      </c>
      <c r="JU37">
        <v>1516</v>
      </c>
      <c r="JV37">
        <v>1528</v>
      </c>
      <c r="JW37">
        <v>1535</v>
      </c>
      <c r="JX37">
        <v>1553</v>
      </c>
      <c r="JY37">
        <v>1586</v>
      </c>
      <c r="JZ37">
        <v>1625</v>
      </c>
      <c r="KA37">
        <v>1643</v>
      </c>
      <c r="KB37">
        <v>1668</v>
      </c>
      <c r="KC37">
        <v>1682</v>
      </c>
      <c r="KD37">
        <v>1696</v>
      </c>
      <c r="KE37">
        <v>1707</v>
      </c>
      <c r="KF37">
        <v>1744</v>
      </c>
      <c r="KG37">
        <v>1768</v>
      </c>
      <c r="KH37">
        <v>1791</v>
      </c>
      <c r="KI37">
        <v>1810</v>
      </c>
      <c r="KJ37">
        <v>1842</v>
      </c>
      <c r="KK37">
        <v>1858</v>
      </c>
      <c r="KL37">
        <v>1873</v>
      </c>
      <c r="KM37">
        <v>1897</v>
      </c>
      <c r="KN37">
        <v>1934</v>
      </c>
      <c r="KO37">
        <v>1967</v>
      </c>
      <c r="KP37">
        <v>1991</v>
      </c>
      <c r="KQ37">
        <v>2031</v>
      </c>
      <c r="KR37">
        <v>2092</v>
      </c>
      <c r="KS37">
        <v>2143</v>
      </c>
      <c r="KT37">
        <v>2200</v>
      </c>
      <c r="KU37">
        <v>2287</v>
      </c>
      <c r="KV37">
        <v>2382</v>
      </c>
      <c r="KW37">
        <v>2423</v>
      </c>
      <c r="KX37">
        <v>2441</v>
      </c>
      <c r="KY37">
        <v>2515</v>
      </c>
      <c r="KZ37">
        <v>2557</v>
      </c>
      <c r="LA37">
        <v>2612</v>
      </c>
      <c r="LB37">
        <v>2663</v>
      </c>
      <c r="LC37">
        <v>2698</v>
      </c>
      <c r="LD37">
        <v>2747</v>
      </c>
      <c r="LE37">
        <v>2806</v>
      </c>
      <c r="LF37">
        <v>2885</v>
      </c>
      <c r="LG37">
        <v>2943</v>
      </c>
      <c r="LH37">
        <v>3009</v>
      </c>
      <c r="LI37">
        <v>3075</v>
      </c>
      <c r="LJ37">
        <v>3113</v>
      </c>
      <c r="LK37">
        <v>3127</v>
      </c>
      <c r="LL37">
        <v>3189</v>
      </c>
      <c r="LM37">
        <v>3244</v>
      </c>
      <c r="LN37">
        <v>3288</v>
      </c>
      <c r="LO37">
        <v>3321</v>
      </c>
      <c r="LP37">
        <v>3380</v>
      </c>
      <c r="LQ37">
        <v>3402</v>
      </c>
      <c r="LR37">
        <v>3436</v>
      </c>
      <c r="LS37">
        <v>3540</v>
      </c>
      <c r="LT37">
        <v>3611</v>
      </c>
      <c r="LU37">
        <v>3670</v>
      </c>
      <c r="LV37">
        <v>3728</v>
      </c>
      <c r="LW37">
        <v>3794</v>
      </c>
      <c r="LX37">
        <v>3854</v>
      </c>
      <c r="LY37">
        <v>3912</v>
      </c>
      <c r="LZ37">
        <v>3946</v>
      </c>
      <c r="MA37">
        <v>3997</v>
      </c>
      <c r="MB37">
        <v>4031</v>
      </c>
      <c r="MC37">
        <v>4031</v>
      </c>
      <c r="MD37">
        <v>4108</v>
      </c>
      <c r="ME37">
        <v>4168</v>
      </c>
      <c r="MF37">
        <v>4211</v>
      </c>
      <c r="MG37">
        <v>4211</v>
      </c>
      <c r="MH37">
        <v>4302</v>
      </c>
      <c r="MI37">
        <v>4342</v>
      </c>
      <c r="MJ37">
        <v>4380</v>
      </c>
      <c r="MK37">
        <v>4428</v>
      </c>
      <c r="ML37">
        <v>4428</v>
      </c>
      <c r="MM37">
        <v>4539</v>
      </c>
      <c r="MN37">
        <v>4539</v>
      </c>
      <c r="MO37">
        <v>4581</v>
      </c>
      <c r="MP37">
        <v>4626</v>
      </c>
      <c r="MQ37">
        <v>4648</v>
      </c>
      <c r="MR37">
        <v>4766</v>
      </c>
      <c r="MS37">
        <v>4766</v>
      </c>
      <c r="MT37">
        <v>4766</v>
      </c>
      <c r="MU37">
        <v>4944</v>
      </c>
      <c r="MV37">
        <v>4945</v>
      </c>
      <c r="MW37">
        <v>5015</v>
      </c>
      <c r="MX37">
        <v>5060</v>
      </c>
      <c r="MY37">
        <v>5134</v>
      </c>
      <c r="MZ37">
        <v>5261</v>
      </c>
      <c r="NA37">
        <v>5334</v>
      </c>
      <c r="NB37">
        <v>5334</v>
      </c>
      <c r="NC37">
        <v>5440</v>
      </c>
      <c r="ND37">
        <v>5463</v>
      </c>
      <c r="NE37">
        <v>5528</v>
      </c>
      <c r="NF37">
        <v>5627</v>
      </c>
      <c r="NG37">
        <v>5664</v>
      </c>
      <c r="NH37">
        <v>5664</v>
      </c>
      <c r="NI37">
        <v>5760</v>
      </c>
      <c r="NJ37">
        <v>5760</v>
      </c>
      <c r="NK37">
        <v>5805</v>
      </c>
      <c r="NL37">
        <v>5863</v>
      </c>
      <c r="NM37">
        <v>5959</v>
      </c>
      <c r="NN37">
        <v>6017</v>
      </c>
      <c r="NO37">
        <v>6059</v>
      </c>
      <c r="NP37">
        <v>6059</v>
      </c>
      <c r="NQ37">
        <v>6121</v>
      </c>
      <c r="NR37">
        <v>6159</v>
      </c>
      <c r="NS37">
        <v>6214</v>
      </c>
      <c r="NT37">
        <v>6283</v>
      </c>
      <c r="NU37">
        <v>6335</v>
      </c>
      <c r="NV37">
        <v>6380</v>
      </c>
      <c r="NW37">
        <v>6380</v>
      </c>
      <c r="NX37">
        <v>6417</v>
      </c>
      <c r="NY37">
        <v>6444</v>
      </c>
      <c r="NZ37">
        <v>6468</v>
      </c>
      <c r="OA37">
        <v>6515</v>
      </c>
      <c r="OB37">
        <v>6554</v>
      </c>
      <c r="OC37">
        <v>6559</v>
      </c>
      <c r="OD37">
        <v>6559</v>
      </c>
      <c r="OE37">
        <v>6635</v>
      </c>
      <c r="OF37">
        <v>6654</v>
      </c>
      <c r="OG37">
        <v>6681</v>
      </c>
      <c r="OH37">
        <v>6729</v>
      </c>
      <c r="OI37">
        <v>6746</v>
      </c>
      <c r="OJ37">
        <v>6772</v>
      </c>
      <c r="OK37">
        <v>6772</v>
      </c>
      <c r="OL37">
        <v>6772</v>
      </c>
      <c r="OM37">
        <v>6906</v>
      </c>
      <c r="ON37">
        <v>6918</v>
      </c>
      <c r="OO37">
        <v>6964</v>
      </c>
      <c r="OP37">
        <v>6980</v>
      </c>
      <c r="OQ37">
        <v>7024</v>
      </c>
      <c r="OR37">
        <v>7024</v>
      </c>
    </row>
    <row r="38" spans="1:408">
      <c r="A38">
        <v>84090053</v>
      </c>
      <c r="B38" t="s">
        <v>50</v>
      </c>
      <c r="C38" t="s">
        <v>51</v>
      </c>
      <c r="D38">
        <v>840</v>
      </c>
      <c r="E38">
        <v>90053</v>
      </c>
      <c r="F38" t="s">
        <v>162</v>
      </c>
      <c r="G38" t="s">
        <v>57</v>
      </c>
      <c r="H38" t="s">
        <v>50</v>
      </c>
      <c r="I38">
        <v>0</v>
      </c>
      <c r="J38">
        <v>0</v>
      </c>
      <c r="K38" t="s">
        <v>163</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5</v>
      </c>
      <c r="BI38">
        <v>0</v>
      </c>
      <c r="BJ38">
        <v>36</v>
      </c>
      <c r="BK38">
        <v>65</v>
      </c>
      <c r="BL38">
        <v>39</v>
      </c>
      <c r="BM38">
        <v>0</v>
      </c>
      <c r="BN38">
        <v>0</v>
      </c>
      <c r="BO38">
        <v>0</v>
      </c>
      <c r="BP38">
        <v>0</v>
      </c>
      <c r="BQ38">
        <v>151</v>
      </c>
      <c r="BR38">
        <v>130</v>
      </c>
      <c r="BS38">
        <v>146</v>
      </c>
      <c r="BT38">
        <v>164</v>
      </c>
      <c r="BU38">
        <v>145</v>
      </c>
      <c r="BV38">
        <v>112</v>
      </c>
      <c r="BW38">
        <v>51</v>
      </c>
      <c r="BX38">
        <v>69</v>
      </c>
      <c r="BY38">
        <v>67</v>
      </c>
      <c r="BZ38">
        <v>0</v>
      </c>
      <c r="CA38">
        <v>125</v>
      </c>
      <c r="CB38">
        <v>274</v>
      </c>
      <c r="CC38">
        <v>274</v>
      </c>
      <c r="CD38">
        <v>303</v>
      </c>
      <c r="CE38">
        <v>344</v>
      </c>
      <c r="CF38">
        <v>501</v>
      </c>
      <c r="CG38">
        <v>483</v>
      </c>
      <c r="CH38">
        <v>533</v>
      </c>
      <c r="CI38">
        <v>648</v>
      </c>
      <c r="CJ38">
        <v>677</v>
      </c>
      <c r="CK38">
        <v>915</v>
      </c>
      <c r="CL38">
        <v>838</v>
      </c>
      <c r="CM38">
        <v>908</v>
      </c>
      <c r="CN38">
        <v>848</v>
      </c>
      <c r="CO38">
        <v>732</v>
      </c>
      <c r="CP38">
        <v>619</v>
      </c>
      <c r="CQ38">
        <v>484</v>
      </c>
      <c r="CR38">
        <v>383</v>
      </c>
      <c r="CS38">
        <v>272</v>
      </c>
      <c r="CT38">
        <v>334</v>
      </c>
      <c r="CU38">
        <v>444</v>
      </c>
      <c r="CV38">
        <v>159</v>
      </c>
      <c r="CW38">
        <v>159</v>
      </c>
      <c r="CX38">
        <v>159</v>
      </c>
      <c r="CY38">
        <v>159</v>
      </c>
      <c r="CZ38">
        <v>134</v>
      </c>
      <c r="DA38">
        <v>100</v>
      </c>
      <c r="DB38">
        <v>137</v>
      </c>
      <c r="DC38">
        <v>123</v>
      </c>
      <c r="DD38">
        <v>103</v>
      </c>
      <c r="DE38">
        <v>79</v>
      </c>
      <c r="DF38">
        <v>76</v>
      </c>
      <c r="DG38">
        <v>60</v>
      </c>
      <c r="DH38">
        <v>77</v>
      </c>
      <c r="DI38">
        <v>100</v>
      </c>
      <c r="DJ38">
        <v>63</v>
      </c>
      <c r="DK38">
        <v>52</v>
      </c>
      <c r="DL38">
        <v>37</v>
      </c>
      <c r="DM38">
        <v>61</v>
      </c>
      <c r="DN38">
        <v>53</v>
      </c>
      <c r="DO38">
        <v>69</v>
      </c>
      <c r="DP38">
        <v>56</v>
      </c>
      <c r="DQ38">
        <v>40</v>
      </c>
      <c r="DR38">
        <v>38</v>
      </c>
      <c r="DS38">
        <v>57</v>
      </c>
      <c r="DT38">
        <v>73</v>
      </c>
      <c r="DU38">
        <v>110</v>
      </c>
      <c r="DV38">
        <v>125</v>
      </c>
      <c r="DW38">
        <v>112</v>
      </c>
      <c r="DX38">
        <v>101</v>
      </c>
      <c r="DY38">
        <v>54</v>
      </c>
      <c r="DZ38">
        <v>52</v>
      </c>
      <c r="EA38">
        <v>48</v>
      </c>
      <c r="EB38">
        <v>66</v>
      </c>
      <c r="EC38">
        <v>59</v>
      </c>
      <c r="ED38">
        <v>59</v>
      </c>
      <c r="EE38">
        <v>72</v>
      </c>
      <c r="EF38">
        <v>62</v>
      </c>
      <c r="EG38">
        <v>48</v>
      </c>
      <c r="EH38">
        <v>51</v>
      </c>
      <c r="EI38">
        <v>53</v>
      </c>
      <c r="EJ38">
        <v>58</v>
      </c>
      <c r="EK38">
        <v>61</v>
      </c>
      <c r="EL38">
        <v>68</v>
      </c>
      <c r="EM38">
        <v>12</v>
      </c>
      <c r="EN38">
        <v>12</v>
      </c>
      <c r="EO38">
        <v>12</v>
      </c>
      <c r="EP38">
        <v>12</v>
      </c>
      <c r="EQ38">
        <v>12</v>
      </c>
      <c r="ER38">
        <v>12</v>
      </c>
      <c r="ES38">
        <v>12</v>
      </c>
      <c r="ET38">
        <v>12</v>
      </c>
      <c r="EU38">
        <v>12</v>
      </c>
      <c r="EV38">
        <v>12</v>
      </c>
      <c r="EW38">
        <v>12</v>
      </c>
      <c r="EX38">
        <v>13</v>
      </c>
      <c r="EY38">
        <v>13</v>
      </c>
      <c r="EZ38">
        <v>13</v>
      </c>
      <c r="FA38">
        <v>13</v>
      </c>
      <c r="FB38">
        <v>13</v>
      </c>
      <c r="FC38">
        <v>13</v>
      </c>
      <c r="FD38">
        <v>13</v>
      </c>
      <c r="FE38">
        <v>18</v>
      </c>
      <c r="FF38">
        <v>18</v>
      </c>
      <c r="FG38">
        <v>18</v>
      </c>
      <c r="FH38">
        <v>18</v>
      </c>
      <c r="FI38">
        <v>20</v>
      </c>
      <c r="FJ38">
        <v>20</v>
      </c>
      <c r="FK38">
        <v>20</v>
      </c>
      <c r="FL38">
        <v>22</v>
      </c>
      <c r="FM38">
        <v>22</v>
      </c>
      <c r="FN38">
        <v>23</v>
      </c>
      <c r="FO38">
        <v>24</v>
      </c>
      <c r="FP38">
        <v>25</v>
      </c>
      <c r="FQ38">
        <v>26</v>
      </c>
      <c r="FR38">
        <v>28</v>
      </c>
      <c r="FS38">
        <v>28</v>
      </c>
      <c r="FT38">
        <v>29</v>
      </c>
      <c r="FU38">
        <v>30</v>
      </c>
      <c r="FV38">
        <v>31</v>
      </c>
      <c r="FW38">
        <v>33</v>
      </c>
      <c r="FX38">
        <v>35</v>
      </c>
      <c r="FY38">
        <v>47</v>
      </c>
      <c r="FZ38">
        <v>47</v>
      </c>
      <c r="GA38">
        <v>48</v>
      </c>
      <c r="GB38">
        <v>49</v>
      </c>
      <c r="GC38">
        <v>50</v>
      </c>
      <c r="GD38">
        <v>51</v>
      </c>
      <c r="GE38">
        <v>55</v>
      </c>
      <c r="GF38">
        <v>55</v>
      </c>
      <c r="GG38">
        <v>55</v>
      </c>
      <c r="GH38">
        <v>59</v>
      </c>
      <c r="GI38">
        <v>67</v>
      </c>
      <c r="GJ38">
        <v>73</v>
      </c>
      <c r="GK38">
        <v>78</v>
      </c>
      <c r="GL38">
        <v>84</v>
      </c>
      <c r="GM38">
        <v>85</v>
      </c>
      <c r="GN38">
        <v>91</v>
      </c>
      <c r="GO38">
        <v>100</v>
      </c>
      <c r="GP38">
        <v>109</v>
      </c>
      <c r="GQ38">
        <v>111</v>
      </c>
      <c r="GR38">
        <v>113</v>
      </c>
      <c r="GS38">
        <v>113</v>
      </c>
      <c r="GT38">
        <v>116</v>
      </c>
      <c r="GU38">
        <v>118</v>
      </c>
      <c r="GV38">
        <v>121</v>
      </c>
      <c r="GW38">
        <v>126</v>
      </c>
      <c r="GX38">
        <v>126</v>
      </c>
      <c r="GY38">
        <v>129</v>
      </c>
      <c r="GZ38">
        <v>131</v>
      </c>
      <c r="HA38">
        <v>137</v>
      </c>
      <c r="HB38">
        <v>146</v>
      </c>
      <c r="HC38">
        <v>158</v>
      </c>
      <c r="HD38">
        <v>163</v>
      </c>
      <c r="HE38">
        <v>164</v>
      </c>
      <c r="HF38">
        <v>166</v>
      </c>
      <c r="HG38">
        <v>166</v>
      </c>
      <c r="HH38">
        <v>167</v>
      </c>
      <c r="HI38">
        <v>172</v>
      </c>
      <c r="HJ38">
        <v>174</v>
      </c>
      <c r="HK38">
        <v>178</v>
      </c>
      <c r="HL38">
        <v>179</v>
      </c>
      <c r="HM38">
        <v>181</v>
      </c>
      <c r="HN38">
        <v>184</v>
      </c>
      <c r="HO38">
        <v>195</v>
      </c>
      <c r="HP38">
        <v>200</v>
      </c>
      <c r="HQ38">
        <v>203</v>
      </c>
      <c r="HR38">
        <v>206</v>
      </c>
      <c r="HS38">
        <v>207</v>
      </c>
      <c r="HT38">
        <v>211</v>
      </c>
      <c r="HU38">
        <v>212</v>
      </c>
      <c r="HV38">
        <v>213</v>
      </c>
      <c r="HW38">
        <v>223</v>
      </c>
      <c r="HX38">
        <v>231</v>
      </c>
      <c r="HY38">
        <v>235</v>
      </c>
      <c r="HZ38">
        <v>236</v>
      </c>
      <c r="IA38">
        <v>237</v>
      </c>
      <c r="IB38">
        <v>238</v>
      </c>
      <c r="IC38">
        <v>239</v>
      </c>
      <c r="ID38">
        <v>247</v>
      </c>
      <c r="IE38">
        <v>253</v>
      </c>
      <c r="IF38">
        <v>253</v>
      </c>
      <c r="IG38">
        <v>253</v>
      </c>
      <c r="IH38">
        <v>254</v>
      </c>
      <c r="II38">
        <v>255</v>
      </c>
      <c r="IJ38">
        <v>258</v>
      </c>
      <c r="IK38">
        <v>259</v>
      </c>
      <c r="IL38">
        <v>262</v>
      </c>
      <c r="IM38">
        <v>264</v>
      </c>
      <c r="IN38">
        <v>264</v>
      </c>
      <c r="IO38">
        <v>264</v>
      </c>
      <c r="IP38">
        <v>271</v>
      </c>
      <c r="IQ38">
        <v>272</v>
      </c>
      <c r="IR38">
        <v>273</v>
      </c>
      <c r="IS38">
        <v>275</v>
      </c>
      <c r="IT38">
        <v>277</v>
      </c>
      <c r="IU38">
        <v>277</v>
      </c>
      <c r="IV38">
        <v>277</v>
      </c>
      <c r="IW38">
        <v>277</v>
      </c>
      <c r="IX38">
        <v>280</v>
      </c>
      <c r="IY38">
        <v>288</v>
      </c>
      <c r="IZ38">
        <v>288</v>
      </c>
      <c r="JA38">
        <v>289</v>
      </c>
      <c r="JB38">
        <v>289</v>
      </c>
      <c r="JC38">
        <v>290</v>
      </c>
      <c r="JD38">
        <v>290</v>
      </c>
      <c r="JE38">
        <v>290</v>
      </c>
      <c r="JF38">
        <v>303</v>
      </c>
      <c r="JG38">
        <v>306</v>
      </c>
      <c r="JH38">
        <v>306</v>
      </c>
      <c r="JI38">
        <v>306</v>
      </c>
      <c r="JJ38">
        <v>308</v>
      </c>
      <c r="JK38">
        <v>308</v>
      </c>
      <c r="JL38">
        <v>309</v>
      </c>
      <c r="JM38">
        <v>309</v>
      </c>
      <c r="JN38">
        <v>324</v>
      </c>
      <c r="JO38">
        <v>325</v>
      </c>
      <c r="JP38">
        <v>325</v>
      </c>
      <c r="JQ38">
        <v>325</v>
      </c>
      <c r="JR38">
        <v>325</v>
      </c>
      <c r="JS38">
        <v>326</v>
      </c>
      <c r="JT38">
        <v>332</v>
      </c>
      <c r="JU38">
        <v>334</v>
      </c>
      <c r="JV38">
        <v>334</v>
      </c>
      <c r="JW38">
        <v>335</v>
      </c>
      <c r="JX38">
        <v>340</v>
      </c>
      <c r="JY38">
        <v>343</v>
      </c>
      <c r="JZ38">
        <v>344</v>
      </c>
      <c r="KA38">
        <v>347</v>
      </c>
      <c r="KB38">
        <v>350</v>
      </c>
      <c r="KC38">
        <v>350</v>
      </c>
      <c r="KD38">
        <v>351</v>
      </c>
      <c r="KE38">
        <v>352</v>
      </c>
      <c r="KF38">
        <v>354</v>
      </c>
      <c r="KG38">
        <v>356</v>
      </c>
      <c r="KH38">
        <v>357</v>
      </c>
      <c r="KI38">
        <v>357</v>
      </c>
      <c r="KJ38">
        <v>357</v>
      </c>
      <c r="KK38">
        <v>360</v>
      </c>
      <c r="KL38">
        <v>364</v>
      </c>
      <c r="KM38">
        <v>368</v>
      </c>
      <c r="KN38">
        <v>370</v>
      </c>
      <c r="KO38">
        <v>376</v>
      </c>
      <c r="KP38">
        <v>377</v>
      </c>
      <c r="KQ38">
        <v>378</v>
      </c>
      <c r="KR38">
        <v>379</v>
      </c>
      <c r="KS38">
        <v>382</v>
      </c>
      <c r="KT38">
        <v>384</v>
      </c>
      <c r="KU38">
        <v>385</v>
      </c>
      <c r="KV38">
        <v>392</v>
      </c>
      <c r="KW38">
        <v>394</v>
      </c>
      <c r="KX38">
        <v>394</v>
      </c>
      <c r="KY38">
        <v>400</v>
      </c>
      <c r="KZ38">
        <v>404</v>
      </c>
      <c r="LA38">
        <v>412</v>
      </c>
      <c r="LB38">
        <v>418</v>
      </c>
      <c r="LC38">
        <v>427</v>
      </c>
      <c r="LD38">
        <v>430</v>
      </c>
      <c r="LE38">
        <v>434</v>
      </c>
      <c r="LF38">
        <v>435</v>
      </c>
      <c r="LG38">
        <v>436</v>
      </c>
      <c r="LH38">
        <v>441</v>
      </c>
      <c r="LI38">
        <v>441</v>
      </c>
      <c r="LJ38">
        <v>443</v>
      </c>
      <c r="LK38">
        <v>445</v>
      </c>
      <c r="LL38">
        <v>447</v>
      </c>
      <c r="LM38">
        <v>450</v>
      </c>
      <c r="LN38">
        <v>455</v>
      </c>
      <c r="LO38">
        <v>489</v>
      </c>
      <c r="LP38">
        <v>516</v>
      </c>
      <c r="LQ38">
        <v>558</v>
      </c>
      <c r="LR38">
        <v>565</v>
      </c>
      <c r="LS38">
        <v>822</v>
      </c>
      <c r="LT38">
        <v>1052</v>
      </c>
      <c r="LU38">
        <v>1102</v>
      </c>
      <c r="LV38">
        <v>1109</v>
      </c>
      <c r="LW38">
        <v>1129</v>
      </c>
      <c r="LX38">
        <v>1158</v>
      </c>
      <c r="LY38">
        <v>1225</v>
      </c>
      <c r="LZ38">
        <v>1233</v>
      </c>
      <c r="MA38">
        <v>1309</v>
      </c>
      <c r="MB38">
        <v>1322</v>
      </c>
      <c r="MC38">
        <v>1322</v>
      </c>
      <c r="MD38">
        <v>1487</v>
      </c>
      <c r="ME38">
        <v>1344</v>
      </c>
      <c r="MF38">
        <v>1342</v>
      </c>
      <c r="MG38">
        <v>1342</v>
      </c>
      <c r="MH38">
        <v>1577</v>
      </c>
      <c r="MI38">
        <v>1387</v>
      </c>
      <c r="MJ38">
        <v>1405</v>
      </c>
      <c r="MK38">
        <v>1468</v>
      </c>
      <c r="ML38">
        <v>1468</v>
      </c>
      <c r="MM38">
        <v>1394</v>
      </c>
      <c r="MN38">
        <v>1394</v>
      </c>
      <c r="MO38">
        <v>1396</v>
      </c>
      <c r="MP38">
        <v>1415</v>
      </c>
      <c r="MQ38">
        <v>1420</v>
      </c>
      <c r="MR38">
        <v>1489</v>
      </c>
      <c r="MS38">
        <v>1489</v>
      </c>
      <c r="MT38">
        <v>1489</v>
      </c>
      <c r="MU38">
        <v>1404</v>
      </c>
      <c r="MV38">
        <v>1404</v>
      </c>
      <c r="MW38">
        <v>1416</v>
      </c>
      <c r="MX38">
        <v>1407</v>
      </c>
      <c r="MY38">
        <v>1431</v>
      </c>
      <c r="MZ38">
        <v>1562</v>
      </c>
      <c r="NA38">
        <v>1465</v>
      </c>
      <c r="NB38">
        <v>1465</v>
      </c>
      <c r="NC38">
        <v>1476</v>
      </c>
      <c r="ND38">
        <v>1428</v>
      </c>
      <c r="NE38">
        <v>1458</v>
      </c>
      <c r="NF38">
        <v>1422</v>
      </c>
      <c r="NG38">
        <v>1439</v>
      </c>
      <c r="NH38">
        <v>1439</v>
      </c>
      <c r="NI38">
        <v>1549</v>
      </c>
      <c r="NJ38">
        <v>1549</v>
      </c>
      <c r="NK38">
        <v>1459</v>
      </c>
      <c r="NL38">
        <v>1439</v>
      </c>
      <c r="NM38">
        <v>1436</v>
      </c>
      <c r="NN38">
        <v>1434</v>
      </c>
      <c r="NO38">
        <v>1442</v>
      </c>
      <c r="NP38">
        <v>1442</v>
      </c>
      <c r="NQ38">
        <v>1435</v>
      </c>
      <c r="NR38">
        <v>1442</v>
      </c>
      <c r="NS38">
        <v>1449</v>
      </c>
      <c r="NT38">
        <v>1431</v>
      </c>
      <c r="NU38">
        <v>1431</v>
      </c>
      <c r="NV38">
        <v>1442</v>
      </c>
      <c r="NW38">
        <v>1442</v>
      </c>
      <c r="NX38">
        <v>1436</v>
      </c>
      <c r="NY38">
        <v>1447</v>
      </c>
      <c r="NZ38">
        <v>1443</v>
      </c>
      <c r="OA38">
        <v>1446</v>
      </c>
      <c r="OB38">
        <v>1445</v>
      </c>
      <c r="OC38">
        <v>1448</v>
      </c>
      <c r="OD38">
        <v>1448</v>
      </c>
      <c r="OE38">
        <v>1458</v>
      </c>
      <c r="OF38">
        <v>1442</v>
      </c>
      <c r="OG38">
        <v>1457</v>
      </c>
      <c r="OH38">
        <v>1536</v>
      </c>
      <c r="OI38">
        <v>1481</v>
      </c>
      <c r="OJ38">
        <v>1448</v>
      </c>
      <c r="OK38">
        <v>1448</v>
      </c>
      <c r="OL38">
        <v>1448</v>
      </c>
      <c r="OM38">
        <v>1446</v>
      </c>
      <c r="ON38">
        <v>1453</v>
      </c>
      <c r="OO38">
        <v>1453</v>
      </c>
      <c r="OP38">
        <v>1476</v>
      </c>
      <c r="OQ38">
        <v>1462</v>
      </c>
      <c r="OR38">
        <v>1462</v>
      </c>
    </row>
    <row r="39" spans="1:408">
      <c r="A39">
        <v>84053069</v>
      </c>
      <c r="B39" t="s">
        <v>50</v>
      </c>
      <c r="C39" t="s">
        <v>51</v>
      </c>
      <c r="D39">
        <v>840</v>
      </c>
      <c r="E39">
        <v>53069</v>
      </c>
      <c r="F39" t="s">
        <v>121</v>
      </c>
      <c r="G39" t="s">
        <v>57</v>
      </c>
      <c r="H39" t="s">
        <v>50</v>
      </c>
      <c r="I39">
        <v>46.2918003999999</v>
      </c>
      <c r="J39">
        <v>-123.42508309999999</v>
      </c>
      <c r="K39" t="s">
        <v>122</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1</v>
      </c>
      <c r="CG39">
        <v>1</v>
      </c>
      <c r="CH39">
        <v>1</v>
      </c>
      <c r="CI39">
        <v>2</v>
      </c>
      <c r="CJ39">
        <v>2</v>
      </c>
      <c r="CK39">
        <v>2</v>
      </c>
      <c r="CL39">
        <v>2</v>
      </c>
      <c r="CM39">
        <v>2</v>
      </c>
      <c r="CN39">
        <v>2</v>
      </c>
      <c r="CO39">
        <v>2</v>
      </c>
      <c r="CP39">
        <v>2</v>
      </c>
      <c r="CQ39">
        <v>2</v>
      </c>
      <c r="CR39">
        <v>2</v>
      </c>
      <c r="CS39">
        <v>2</v>
      </c>
      <c r="CT39">
        <v>2</v>
      </c>
      <c r="CU39">
        <v>2</v>
      </c>
      <c r="CV39">
        <v>2</v>
      </c>
      <c r="CW39">
        <v>2</v>
      </c>
      <c r="CX39">
        <v>2</v>
      </c>
      <c r="CY39">
        <v>2</v>
      </c>
      <c r="CZ39">
        <v>2</v>
      </c>
      <c r="DA39">
        <v>2</v>
      </c>
      <c r="DB39">
        <v>2</v>
      </c>
      <c r="DC39">
        <v>2</v>
      </c>
      <c r="DD39">
        <v>2</v>
      </c>
      <c r="DE39">
        <v>2</v>
      </c>
      <c r="DF39">
        <v>2</v>
      </c>
      <c r="DG39">
        <v>2</v>
      </c>
      <c r="DH39">
        <v>2</v>
      </c>
      <c r="DI39">
        <v>2</v>
      </c>
      <c r="DJ39">
        <v>2</v>
      </c>
      <c r="DK39">
        <v>2</v>
      </c>
      <c r="DL39">
        <v>2</v>
      </c>
      <c r="DM39">
        <v>2</v>
      </c>
      <c r="DN39">
        <v>2</v>
      </c>
      <c r="DO39">
        <v>3</v>
      </c>
      <c r="DP39">
        <v>3</v>
      </c>
      <c r="DQ39">
        <v>3</v>
      </c>
      <c r="DR39">
        <v>4</v>
      </c>
      <c r="DS39">
        <v>4</v>
      </c>
      <c r="DT39">
        <v>4</v>
      </c>
      <c r="DU39">
        <v>4</v>
      </c>
      <c r="DV39">
        <v>4</v>
      </c>
      <c r="DW39">
        <v>4</v>
      </c>
      <c r="DX39">
        <v>4</v>
      </c>
      <c r="DY39">
        <v>4</v>
      </c>
      <c r="DZ39">
        <v>4</v>
      </c>
      <c r="EA39">
        <v>4</v>
      </c>
      <c r="EB39">
        <v>4</v>
      </c>
      <c r="EC39">
        <v>4</v>
      </c>
      <c r="ED39">
        <v>4</v>
      </c>
      <c r="EE39">
        <v>4</v>
      </c>
      <c r="EF39">
        <v>4</v>
      </c>
      <c r="EG39">
        <v>4</v>
      </c>
      <c r="EH39">
        <v>4</v>
      </c>
      <c r="EI39">
        <v>4</v>
      </c>
      <c r="EJ39">
        <v>4</v>
      </c>
      <c r="EK39">
        <v>4</v>
      </c>
      <c r="EL39">
        <v>4</v>
      </c>
      <c r="EM39">
        <v>4</v>
      </c>
      <c r="EN39">
        <v>4</v>
      </c>
      <c r="EO39">
        <v>4</v>
      </c>
      <c r="EP39">
        <v>4</v>
      </c>
      <c r="EQ39">
        <v>4</v>
      </c>
      <c r="ER39">
        <v>4</v>
      </c>
      <c r="ES39">
        <v>4</v>
      </c>
      <c r="ET39">
        <v>4</v>
      </c>
      <c r="EU39">
        <v>4</v>
      </c>
      <c r="EV39">
        <v>4</v>
      </c>
      <c r="EW39">
        <v>4</v>
      </c>
      <c r="EX39">
        <v>4</v>
      </c>
      <c r="EY39">
        <v>4</v>
      </c>
      <c r="EZ39">
        <v>4</v>
      </c>
      <c r="FA39">
        <v>4</v>
      </c>
      <c r="FB39">
        <v>4</v>
      </c>
      <c r="FC39">
        <v>4</v>
      </c>
      <c r="FD39">
        <v>4</v>
      </c>
      <c r="FE39">
        <v>4</v>
      </c>
      <c r="FF39">
        <v>4</v>
      </c>
      <c r="FG39">
        <v>4</v>
      </c>
      <c r="FH39">
        <v>4</v>
      </c>
      <c r="FI39">
        <v>4</v>
      </c>
      <c r="FJ39">
        <v>5</v>
      </c>
      <c r="FK39">
        <v>5</v>
      </c>
      <c r="FL39">
        <v>5</v>
      </c>
      <c r="FM39">
        <v>5</v>
      </c>
      <c r="FN39">
        <v>5</v>
      </c>
      <c r="FO39">
        <v>5</v>
      </c>
      <c r="FP39">
        <v>5</v>
      </c>
      <c r="FQ39">
        <v>5</v>
      </c>
      <c r="FR39">
        <v>5</v>
      </c>
      <c r="FS39">
        <v>5</v>
      </c>
      <c r="FT39">
        <v>5</v>
      </c>
      <c r="FU39">
        <v>5</v>
      </c>
      <c r="FV39">
        <v>5</v>
      </c>
      <c r="FW39">
        <v>5</v>
      </c>
      <c r="FX39">
        <v>5</v>
      </c>
      <c r="FY39">
        <v>5</v>
      </c>
      <c r="FZ39">
        <v>5</v>
      </c>
      <c r="GA39">
        <v>5</v>
      </c>
      <c r="GB39">
        <v>5</v>
      </c>
      <c r="GC39">
        <v>5</v>
      </c>
      <c r="GD39">
        <v>5</v>
      </c>
      <c r="GE39">
        <v>5</v>
      </c>
      <c r="GF39">
        <v>5</v>
      </c>
      <c r="GG39">
        <v>5</v>
      </c>
      <c r="GH39">
        <v>5</v>
      </c>
      <c r="GI39">
        <v>5</v>
      </c>
      <c r="GJ39">
        <v>5</v>
      </c>
      <c r="GK39">
        <v>5</v>
      </c>
      <c r="GL39">
        <v>5</v>
      </c>
      <c r="GM39">
        <v>5</v>
      </c>
      <c r="GN39">
        <v>5</v>
      </c>
      <c r="GO39">
        <v>5</v>
      </c>
      <c r="GP39">
        <v>5</v>
      </c>
      <c r="GQ39">
        <v>5</v>
      </c>
      <c r="GR39">
        <v>5</v>
      </c>
      <c r="GS39">
        <v>5</v>
      </c>
      <c r="GT39">
        <v>5</v>
      </c>
      <c r="GU39">
        <v>5</v>
      </c>
      <c r="GV39">
        <v>5</v>
      </c>
      <c r="GW39">
        <v>5</v>
      </c>
      <c r="GX39">
        <v>5</v>
      </c>
      <c r="GY39">
        <v>5</v>
      </c>
      <c r="GZ39">
        <v>5</v>
      </c>
      <c r="HA39">
        <v>5</v>
      </c>
      <c r="HB39">
        <v>5</v>
      </c>
      <c r="HC39">
        <v>5</v>
      </c>
      <c r="HD39">
        <v>5</v>
      </c>
      <c r="HE39">
        <v>5</v>
      </c>
      <c r="HF39">
        <v>5</v>
      </c>
      <c r="HG39">
        <v>5</v>
      </c>
      <c r="HH39">
        <v>5</v>
      </c>
      <c r="HI39">
        <v>5</v>
      </c>
      <c r="HJ39">
        <v>5</v>
      </c>
      <c r="HK39">
        <v>5</v>
      </c>
      <c r="HL39">
        <v>5</v>
      </c>
      <c r="HM39">
        <v>5</v>
      </c>
      <c r="HN39">
        <v>6</v>
      </c>
      <c r="HO39">
        <v>6</v>
      </c>
      <c r="HP39">
        <v>6</v>
      </c>
      <c r="HQ39">
        <v>6</v>
      </c>
      <c r="HR39">
        <v>6</v>
      </c>
      <c r="HS39">
        <v>6</v>
      </c>
      <c r="HT39">
        <v>6</v>
      </c>
      <c r="HU39">
        <v>6</v>
      </c>
      <c r="HV39">
        <v>6</v>
      </c>
      <c r="HW39">
        <v>6</v>
      </c>
      <c r="HX39">
        <v>6</v>
      </c>
      <c r="HY39">
        <v>6</v>
      </c>
      <c r="HZ39">
        <v>6</v>
      </c>
      <c r="IA39">
        <v>6</v>
      </c>
      <c r="IB39">
        <v>6</v>
      </c>
      <c r="IC39">
        <v>6</v>
      </c>
      <c r="ID39">
        <v>6</v>
      </c>
      <c r="IE39">
        <v>6</v>
      </c>
      <c r="IF39">
        <v>6</v>
      </c>
      <c r="IG39">
        <v>6</v>
      </c>
      <c r="IH39">
        <v>6</v>
      </c>
      <c r="II39">
        <v>6</v>
      </c>
      <c r="IJ39">
        <v>6</v>
      </c>
      <c r="IK39">
        <v>6</v>
      </c>
      <c r="IL39">
        <v>6</v>
      </c>
      <c r="IM39">
        <v>6</v>
      </c>
      <c r="IN39">
        <v>6</v>
      </c>
      <c r="IO39">
        <v>6</v>
      </c>
      <c r="IP39">
        <v>6</v>
      </c>
      <c r="IQ39">
        <v>6</v>
      </c>
      <c r="IR39">
        <v>6</v>
      </c>
      <c r="IS39">
        <v>6</v>
      </c>
      <c r="IT39">
        <v>6</v>
      </c>
      <c r="IU39">
        <v>6</v>
      </c>
      <c r="IV39">
        <v>6</v>
      </c>
      <c r="IW39">
        <v>6</v>
      </c>
      <c r="IX39">
        <v>6</v>
      </c>
      <c r="IY39">
        <v>6</v>
      </c>
      <c r="IZ39">
        <v>6</v>
      </c>
      <c r="JA39">
        <v>6</v>
      </c>
      <c r="JB39">
        <v>6</v>
      </c>
      <c r="JC39">
        <v>6</v>
      </c>
      <c r="JD39">
        <v>6</v>
      </c>
      <c r="JE39">
        <v>6</v>
      </c>
      <c r="JF39">
        <v>7</v>
      </c>
      <c r="JG39">
        <v>7</v>
      </c>
      <c r="JH39">
        <v>7</v>
      </c>
      <c r="JI39">
        <v>7</v>
      </c>
      <c r="JJ39">
        <v>7</v>
      </c>
      <c r="JK39">
        <v>7</v>
      </c>
      <c r="JL39">
        <v>7</v>
      </c>
      <c r="JM39">
        <v>7</v>
      </c>
      <c r="JN39">
        <v>8</v>
      </c>
      <c r="JO39">
        <v>8</v>
      </c>
      <c r="JP39">
        <v>8</v>
      </c>
      <c r="JQ39">
        <v>8</v>
      </c>
      <c r="JR39">
        <v>9</v>
      </c>
      <c r="JS39">
        <v>10</v>
      </c>
      <c r="JT39">
        <v>10</v>
      </c>
      <c r="JU39">
        <v>10</v>
      </c>
      <c r="JV39">
        <v>10</v>
      </c>
      <c r="JW39">
        <v>10</v>
      </c>
      <c r="JX39">
        <v>10</v>
      </c>
      <c r="JY39">
        <v>10</v>
      </c>
      <c r="JZ39">
        <v>10</v>
      </c>
      <c r="KA39">
        <v>10</v>
      </c>
      <c r="KB39">
        <v>10</v>
      </c>
      <c r="KC39">
        <v>10</v>
      </c>
      <c r="KD39">
        <v>10</v>
      </c>
      <c r="KE39">
        <v>10</v>
      </c>
      <c r="KF39">
        <v>10</v>
      </c>
      <c r="KG39">
        <v>10</v>
      </c>
      <c r="KH39">
        <v>10</v>
      </c>
      <c r="KI39">
        <v>11</v>
      </c>
      <c r="KJ39">
        <v>11</v>
      </c>
      <c r="KK39">
        <v>11</v>
      </c>
      <c r="KL39">
        <v>11</v>
      </c>
      <c r="KM39">
        <v>11</v>
      </c>
      <c r="KN39">
        <v>11</v>
      </c>
      <c r="KO39">
        <v>11</v>
      </c>
      <c r="KP39">
        <v>11</v>
      </c>
      <c r="KQ39">
        <v>11</v>
      </c>
      <c r="KR39">
        <v>11</v>
      </c>
      <c r="KS39">
        <v>11</v>
      </c>
      <c r="KT39">
        <v>11</v>
      </c>
      <c r="KU39">
        <v>11</v>
      </c>
      <c r="KV39">
        <v>12</v>
      </c>
      <c r="KW39">
        <v>12</v>
      </c>
      <c r="KX39">
        <v>12</v>
      </c>
      <c r="KY39">
        <v>13</v>
      </c>
      <c r="KZ39">
        <v>13</v>
      </c>
      <c r="LA39">
        <v>13</v>
      </c>
      <c r="LB39">
        <v>14</v>
      </c>
      <c r="LC39">
        <v>14</v>
      </c>
      <c r="LD39">
        <v>14</v>
      </c>
      <c r="LE39">
        <v>17</v>
      </c>
      <c r="LF39">
        <v>18</v>
      </c>
      <c r="LG39">
        <v>20</v>
      </c>
      <c r="LH39">
        <v>21</v>
      </c>
      <c r="LI39">
        <v>28</v>
      </c>
      <c r="LJ39">
        <v>32</v>
      </c>
      <c r="LK39">
        <v>32</v>
      </c>
      <c r="LL39">
        <v>32</v>
      </c>
      <c r="LM39">
        <v>33</v>
      </c>
      <c r="LN39">
        <v>34</v>
      </c>
      <c r="LO39">
        <v>34</v>
      </c>
      <c r="LP39">
        <v>35</v>
      </c>
      <c r="LQ39">
        <v>37</v>
      </c>
      <c r="LR39">
        <v>37</v>
      </c>
      <c r="LS39">
        <v>39</v>
      </c>
      <c r="LT39">
        <v>41</v>
      </c>
      <c r="LU39">
        <v>41</v>
      </c>
      <c r="LV39">
        <v>41</v>
      </c>
      <c r="LW39">
        <v>43</v>
      </c>
      <c r="LX39">
        <v>44</v>
      </c>
      <c r="LY39">
        <v>44</v>
      </c>
      <c r="LZ39">
        <v>44</v>
      </c>
      <c r="MA39">
        <v>44</v>
      </c>
      <c r="MB39">
        <v>44</v>
      </c>
      <c r="MC39">
        <v>44</v>
      </c>
      <c r="MD39">
        <v>44</v>
      </c>
      <c r="ME39">
        <v>43</v>
      </c>
      <c r="MF39">
        <v>44</v>
      </c>
      <c r="MG39">
        <v>44</v>
      </c>
      <c r="MH39">
        <v>45</v>
      </c>
      <c r="MI39">
        <v>45</v>
      </c>
      <c r="MJ39">
        <v>46</v>
      </c>
      <c r="MK39">
        <v>46</v>
      </c>
      <c r="ML39">
        <v>46</v>
      </c>
      <c r="MM39">
        <v>47</v>
      </c>
      <c r="MN39">
        <v>47</v>
      </c>
      <c r="MO39">
        <v>47</v>
      </c>
      <c r="MP39">
        <v>48</v>
      </c>
      <c r="MQ39">
        <v>48</v>
      </c>
      <c r="MR39">
        <v>48</v>
      </c>
      <c r="MS39">
        <v>48</v>
      </c>
      <c r="MT39">
        <v>48</v>
      </c>
      <c r="MU39">
        <v>49</v>
      </c>
      <c r="MV39">
        <v>49</v>
      </c>
      <c r="MW39">
        <v>50</v>
      </c>
      <c r="MX39">
        <v>51</v>
      </c>
      <c r="MY39">
        <v>55</v>
      </c>
      <c r="MZ39">
        <v>56</v>
      </c>
      <c r="NA39">
        <v>57</v>
      </c>
      <c r="NB39">
        <v>57</v>
      </c>
      <c r="NC39">
        <v>57</v>
      </c>
      <c r="ND39">
        <v>60</v>
      </c>
      <c r="NE39">
        <v>60</v>
      </c>
      <c r="NF39">
        <v>60</v>
      </c>
      <c r="NG39">
        <v>61</v>
      </c>
      <c r="NH39">
        <v>61</v>
      </c>
      <c r="NI39">
        <v>62</v>
      </c>
      <c r="NJ39">
        <v>62</v>
      </c>
      <c r="NK39">
        <v>63</v>
      </c>
      <c r="NL39">
        <v>63</v>
      </c>
      <c r="NM39">
        <v>64</v>
      </c>
      <c r="NN39">
        <v>65</v>
      </c>
      <c r="NO39">
        <v>65</v>
      </c>
      <c r="NP39">
        <v>65</v>
      </c>
      <c r="NQ39">
        <v>65</v>
      </c>
      <c r="NR39">
        <v>65</v>
      </c>
      <c r="NS39">
        <v>66</v>
      </c>
      <c r="NT39">
        <v>66</v>
      </c>
      <c r="NU39">
        <v>67</v>
      </c>
      <c r="NV39">
        <v>69</v>
      </c>
      <c r="NW39">
        <v>69</v>
      </c>
      <c r="NX39">
        <v>69</v>
      </c>
      <c r="NY39">
        <v>71</v>
      </c>
      <c r="NZ39">
        <v>71</v>
      </c>
      <c r="OA39">
        <v>71</v>
      </c>
      <c r="OB39">
        <v>71</v>
      </c>
      <c r="OC39">
        <v>71</v>
      </c>
      <c r="OD39">
        <v>71</v>
      </c>
      <c r="OE39">
        <v>73</v>
      </c>
      <c r="OF39">
        <v>73</v>
      </c>
      <c r="OG39">
        <v>72</v>
      </c>
      <c r="OH39">
        <v>72</v>
      </c>
      <c r="OI39">
        <v>75</v>
      </c>
      <c r="OJ39">
        <v>75</v>
      </c>
      <c r="OK39">
        <v>75</v>
      </c>
      <c r="OL39">
        <v>75</v>
      </c>
      <c r="OM39">
        <v>76</v>
      </c>
      <c r="ON39">
        <v>77</v>
      </c>
      <c r="OO39">
        <v>78</v>
      </c>
      <c r="OP39">
        <v>78</v>
      </c>
      <c r="OQ39">
        <v>80</v>
      </c>
      <c r="OR39">
        <v>80</v>
      </c>
    </row>
    <row r="40" spans="1:408">
      <c r="A40">
        <v>84053071</v>
      </c>
      <c r="B40" t="s">
        <v>50</v>
      </c>
      <c r="C40" t="s">
        <v>51</v>
      </c>
      <c r="D40">
        <v>840</v>
      </c>
      <c r="E40">
        <v>53071</v>
      </c>
      <c r="F40" t="s">
        <v>123</v>
      </c>
      <c r="G40" t="s">
        <v>57</v>
      </c>
      <c r="H40" t="s">
        <v>50</v>
      </c>
      <c r="I40">
        <v>46.230400510000003</v>
      </c>
      <c r="J40">
        <v>-118.4775539</v>
      </c>
      <c r="K40" t="s">
        <v>124</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1</v>
      </c>
      <c r="BT40">
        <v>1</v>
      </c>
      <c r="BU40">
        <v>1</v>
      </c>
      <c r="BV40">
        <v>1</v>
      </c>
      <c r="BW40">
        <v>2</v>
      </c>
      <c r="BX40">
        <v>2</v>
      </c>
      <c r="BY40">
        <v>2</v>
      </c>
      <c r="BZ40">
        <v>4</v>
      </c>
      <c r="CA40">
        <v>5</v>
      </c>
      <c r="CB40">
        <v>6</v>
      </c>
      <c r="CC40">
        <v>6</v>
      </c>
      <c r="CD40">
        <v>7</v>
      </c>
      <c r="CE40">
        <v>8</v>
      </c>
      <c r="CF40">
        <v>8</v>
      </c>
      <c r="CG40">
        <v>8</v>
      </c>
      <c r="CH40">
        <v>9</v>
      </c>
      <c r="CI40">
        <v>12</v>
      </c>
      <c r="CJ40">
        <v>13</v>
      </c>
      <c r="CK40">
        <v>16</v>
      </c>
      <c r="CL40">
        <v>17</v>
      </c>
      <c r="CM40">
        <v>17</v>
      </c>
      <c r="CN40">
        <v>20</v>
      </c>
      <c r="CO40">
        <v>21</v>
      </c>
      <c r="CP40">
        <v>21</v>
      </c>
      <c r="CQ40">
        <v>21</v>
      </c>
      <c r="CR40">
        <v>23</v>
      </c>
      <c r="CS40">
        <v>26</v>
      </c>
      <c r="CT40">
        <v>26</v>
      </c>
      <c r="CU40">
        <v>27</v>
      </c>
      <c r="CV40">
        <v>27</v>
      </c>
      <c r="CW40">
        <v>33</v>
      </c>
      <c r="CX40">
        <v>33</v>
      </c>
      <c r="CY40">
        <v>34</v>
      </c>
      <c r="CZ40">
        <v>41</v>
      </c>
      <c r="DA40">
        <v>48</v>
      </c>
      <c r="DB40">
        <v>50</v>
      </c>
      <c r="DC40">
        <v>52</v>
      </c>
      <c r="DD40">
        <v>55</v>
      </c>
      <c r="DE40">
        <v>57</v>
      </c>
      <c r="DF40">
        <v>62</v>
      </c>
      <c r="DG40">
        <v>67</v>
      </c>
      <c r="DH40">
        <v>76</v>
      </c>
      <c r="DI40">
        <v>87</v>
      </c>
      <c r="DJ40">
        <v>88</v>
      </c>
      <c r="DK40">
        <v>92</v>
      </c>
      <c r="DL40">
        <v>93</v>
      </c>
      <c r="DM40">
        <v>96</v>
      </c>
      <c r="DN40">
        <v>97</v>
      </c>
      <c r="DO40">
        <v>97</v>
      </c>
      <c r="DP40">
        <v>99</v>
      </c>
      <c r="DQ40">
        <v>99</v>
      </c>
      <c r="DR40">
        <v>103</v>
      </c>
      <c r="DS40">
        <v>106</v>
      </c>
      <c r="DT40">
        <v>105</v>
      </c>
      <c r="DU40">
        <v>105</v>
      </c>
      <c r="DV40">
        <v>105</v>
      </c>
      <c r="DW40">
        <v>106</v>
      </c>
      <c r="DX40">
        <v>107</v>
      </c>
      <c r="DY40">
        <v>107</v>
      </c>
      <c r="DZ40">
        <v>106</v>
      </c>
      <c r="EA40">
        <v>106</v>
      </c>
      <c r="EB40">
        <v>106</v>
      </c>
      <c r="EC40">
        <v>106</v>
      </c>
      <c r="ED40">
        <v>106</v>
      </c>
      <c r="EE40">
        <v>107</v>
      </c>
      <c r="EF40">
        <v>108</v>
      </c>
      <c r="EG40">
        <v>108</v>
      </c>
      <c r="EH40">
        <v>108</v>
      </c>
      <c r="EI40">
        <v>108</v>
      </c>
      <c r="EJ40">
        <v>108</v>
      </c>
      <c r="EK40">
        <v>109</v>
      </c>
      <c r="EL40">
        <v>108</v>
      </c>
      <c r="EM40">
        <v>110</v>
      </c>
      <c r="EN40">
        <v>110</v>
      </c>
      <c r="EO40">
        <v>111</v>
      </c>
      <c r="EP40">
        <v>111</v>
      </c>
      <c r="EQ40">
        <v>113</v>
      </c>
      <c r="ER40">
        <v>114</v>
      </c>
      <c r="ES40">
        <v>114</v>
      </c>
      <c r="ET40">
        <v>115</v>
      </c>
      <c r="EU40">
        <v>117</v>
      </c>
      <c r="EV40">
        <v>118</v>
      </c>
      <c r="EW40">
        <v>118</v>
      </c>
      <c r="EX40">
        <v>118</v>
      </c>
      <c r="EY40">
        <v>118</v>
      </c>
      <c r="EZ40">
        <v>120</v>
      </c>
      <c r="FA40">
        <v>122</v>
      </c>
      <c r="FB40">
        <v>124</v>
      </c>
      <c r="FC40">
        <v>127</v>
      </c>
      <c r="FD40">
        <v>129</v>
      </c>
      <c r="FE40">
        <v>132</v>
      </c>
      <c r="FF40">
        <v>136</v>
      </c>
      <c r="FG40">
        <v>141</v>
      </c>
      <c r="FH40">
        <v>144</v>
      </c>
      <c r="FI40">
        <v>144</v>
      </c>
      <c r="FJ40">
        <v>147</v>
      </c>
      <c r="FK40">
        <v>148</v>
      </c>
      <c r="FL40">
        <v>152</v>
      </c>
      <c r="FM40">
        <v>159</v>
      </c>
      <c r="FN40">
        <v>162</v>
      </c>
      <c r="FO40">
        <v>166</v>
      </c>
      <c r="FP40">
        <v>171</v>
      </c>
      <c r="FQ40">
        <v>172</v>
      </c>
      <c r="FR40">
        <v>177</v>
      </c>
      <c r="FS40">
        <v>178</v>
      </c>
      <c r="FT40">
        <v>181</v>
      </c>
      <c r="FU40">
        <v>189</v>
      </c>
      <c r="FV40">
        <v>195</v>
      </c>
      <c r="FW40">
        <v>196</v>
      </c>
      <c r="FX40">
        <v>199</v>
      </c>
      <c r="FY40">
        <v>204</v>
      </c>
      <c r="FZ40">
        <v>209</v>
      </c>
      <c r="GA40">
        <v>219</v>
      </c>
      <c r="GB40">
        <v>231</v>
      </c>
      <c r="GC40">
        <v>236</v>
      </c>
      <c r="GD40">
        <v>244</v>
      </c>
      <c r="GE40">
        <v>250</v>
      </c>
      <c r="GF40">
        <v>263</v>
      </c>
      <c r="GG40">
        <v>272</v>
      </c>
      <c r="GH40">
        <v>281</v>
      </c>
      <c r="GI40">
        <v>296</v>
      </c>
      <c r="GJ40">
        <v>301</v>
      </c>
      <c r="GK40">
        <v>310</v>
      </c>
      <c r="GL40">
        <v>315</v>
      </c>
      <c r="GM40">
        <v>325</v>
      </c>
      <c r="GN40">
        <v>340</v>
      </c>
      <c r="GO40">
        <v>347</v>
      </c>
      <c r="GP40">
        <v>354</v>
      </c>
      <c r="GQ40">
        <v>366</v>
      </c>
      <c r="GR40">
        <v>383</v>
      </c>
      <c r="GS40">
        <v>395</v>
      </c>
      <c r="GT40">
        <v>401</v>
      </c>
      <c r="GU40">
        <v>415</v>
      </c>
      <c r="GV40">
        <v>423</v>
      </c>
      <c r="GW40">
        <v>463</v>
      </c>
      <c r="GX40">
        <v>468</v>
      </c>
      <c r="GY40">
        <v>477</v>
      </c>
      <c r="GZ40">
        <v>494</v>
      </c>
      <c r="HA40">
        <v>502</v>
      </c>
      <c r="HB40">
        <v>527</v>
      </c>
      <c r="HC40">
        <v>538</v>
      </c>
      <c r="HD40">
        <v>548</v>
      </c>
      <c r="HE40">
        <v>548</v>
      </c>
      <c r="HF40">
        <v>561</v>
      </c>
      <c r="HG40">
        <v>570</v>
      </c>
      <c r="HH40">
        <v>578</v>
      </c>
      <c r="HI40">
        <v>585</v>
      </c>
      <c r="HJ40">
        <v>635</v>
      </c>
      <c r="HK40">
        <v>641</v>
      </c>
      <c r="HL40">
        <v>647</v>
      </c>
      <c r="HM40">
        <v>656</v>
      </c>
      <c r="HN40">
        <v>672</v>
      </c>
      <c r="HO40">
        <v>680</v>
      </c>
      <c r="HP40">
        <v>693</v>
      </c>
      <c r="HQ40">
        <v>696</v>
      </c>
      <c r="HR40">
        <v>704</v>
      </c>
      <c r="HS40">
        <v>710</v>
      </c>
      <c r="HT40">
        <v>725</v>
      </c>
      <c r="HU40">
        <v>730</v>
      </c>
      <c r="HV40">
        <v>736</v>
      </c>
      <c r="HW40">
        <v>748</v>
      </c>
      <c r="HX40">
        <v>757</v>
      </c>
      <c r="HY40">
        <v>763</v>
      </c>
      <c r="HZ40">
        <v>765</v>
      </c>
      <c r="IA40">
        <v>769</v>
      </c>
      <c r="IB40">
        <v>772</v>
      </c>
      <c r="IC40">
        <v>780</v>
      </c>
      <c r="ID40">
        <v>787</v>
      </c>
      <c r="IE40">
        <v>795</v>
      </c>
      <c r="IF40">
        <v>798</v>
      </c>
      <c r="IG40">
        <v>799</v>
      </c>
      <c r="IH40">
        <v>801</v>
      </c>
      <c r="II40">
        <v>810</v>
      </c>
      <c r="IJ40">
        <v>817</v>
      </c>
      <c r="IK40">
        <v>822</v>
      </c>
      <c r="IL40">
        <v>826</v>
      </c>
      <c r="IM40">
        <v>826</v>
      </c>
      <c r="IN40">
        <v>828</v>
      </c>
      <c r="IO40">
        <v>836</v>
      </c>
      <c r="IP40">
        <v>840</v>
      </c>
      <c r="IQ40">
        <v>848</v>
      </c>
      <c r="IR40">
        <v>862</v>
      </c>
      <c r="IS40">
        <v>865</v>
      </c>
      <c r="IT40">
        <v>865</v>
      </c>
      <c r="IU40">
        <v>868</v>
      </c>
      <c r="IV40">
        <v>872</v>
      </c>
      <c r="IW40">
        <v>878</v>
      </c>
      <c r="IX40">
        <v>885</v>
      </c>
      <c r="IY40">
        <v>894</v>
      </c>
      <c r="IZ40">
        <v>897</v>
      </c>
      <c r="JA40">
        <v>903</v>
      </c>
      <c r="JB40">
        <v>906</v>
      </c>
      <c r="JC40">
        <v>919</v>
      </c>
      <c r="JD40">
        <v>922</v>
      </c>
      <c r="JE40">
        <v>927</v>
      </c>
      <c r="JF40">
        <v>931</v>
      </c>
      <c r="JG40">
        <v>935</v>
      </c>
      <c r="JH40">
        <v>940</v>
      </c>
      <c r="JI40">
        <v>940</v>
      </c>
      <c r="JJ40">
        <v>940</v>
      </c>
      <c r="JK40">
        <v>947</v>
      </c>
      <c r="JL40">
        <v>949</v>
      </c>
      <c r="JM40">
        <v>950</v>
      </c>
      <c r="JN40">
        <v>957</v>
      </c>
      <c r="JO40">
        <v>959</v>
      </c>
      <c r="JP40">
        <v>961</v>
      </c>
      <c r="JQ40">
        <v>965</v>
      </c>
      <c r="JR40">
        <v>976</v>
      </c>
      <c r="JS40">
        <v>983</v>
      </c>
      <c r="JT40">
        <v>992</v>
      </c>
      <c r="JU40">
        <v>1000</v>
      </c>
      <c r="JV40">
        <v>1009</v>
      </c>
      <c r="JW40">
        <v>1015</v>
      </c>
      <c r="JX40">
        <v>1022</v>
      </c>
      <c r="JY40">
        <v>1043</v>
      </c>
      <c r="JZ40">
        <v>1057</v>
      </c>
      <c r="KA40">
        <v>1084</v>
      </c>
      <c r="KB40">
        <v>1115</v>
      </c>
      <c r="KC40">
        <v>1139</v>
      </c>
      <c r="KD40">
        <v>1148</v>
      </c>
      <c r="KE40">
        <v>1162</v>
      </c>
      <c r="KF40">
        <v>1167</v>
      </c>
      <c r="KG40">
        <v>1213</v>
      </c>
      <c r="KH40">
        <v>1228</v>
      </c>
      <c r="KI40">
        <v>1251</v>
      </c>
      <c r="KJ40">
        <v>1309</v>
      </c>
      <c r="KK40">
        <v>1315</v>
      </c>
      <c r="KL40">
        <v>1346</v>
      </c>
      <c r="KM40">
        <v>1377</v>
      </c>
      <c r="KN40">
        <v>1412</v>
      </c>
      <c r="KO40">
        <v>1436</v>
      </c>
      <c r="KP40">
        <v>1473</v>
      </c>
      <c r="KQ40">
        <v>1504</v>
      </c>
      <c r="KR40">
        <v>1538</v>
      </c>
      <c r="KS40">
        <v>1569</v>
      </c>
      <c r="KT40">
        <v>1609</v>
      </c>
      <c r="KU40">
        <v>1661</v>
      </c>
      <c r="KV40">
        <v>1700</v>
      </c>
      <c r="KW40">
        <v>1740</v>
      </c>
      <c r="KX40">
        <v>1760</v>
      </c>
      <c r="KY40">
        <v>1807</v>
      </c>
      <c r="KZ40">
        <v>1828</v>
      </c>
      <c r="LA40">
        <v>1857</v>
      </c>
      <c r="LB40">
        <v>1881</v>
      </c>
      <c r="LC40">
        <v>1898</v>
      </c>
      <c r="LD40">
        <v>1920</v>
      </c>
      <c r="LE40">
        <v>2003</v>
      </c>
      <c r="LF40">
        <v>2058</v>
      </c>
      <c r="LG40">
        <v>2119</v>
      </c>
      <c r="LH40">
        <v>2151</v>
      </c>
      <c r="LI40">
        <v>2174</v>
      </c>
      <c r="LJ40">
        <v>2203</v>
      </c>
      <c r="LK40">
        <v>2244</v>
      </c>
      <c r="LL40">
        <v>2280</v>
      </c>
      <c r="LM40">
        <v>2297</v>
      </c>
      <c r="LN40">
        <v>2334</v>
      </c>
      <c r="LO40">
        <v>2362</v>
      </c>
      <c r="LP40">
        <v>2391</v>
      </c>
      <c r="LQ40">
        <v>2418</v>
      </c>
      <c r="LR40">
        <v>2448</v>
      </c>
      <c r="LS40">
        <v>2490</v>
      </c>
      <c r="LT40">
        <v>2522</v>
      </c>
      <c r="LU40">
        <v>2545</v>
      </c>
      <c r="LV40">
        <v>2584</v>
      </c>
      <c r="LW40">
        <v>2615</v>
      </c>
      <c r="LX40">
        <v>2643</v>
      </c>
      <c r="LY40">
        <v>2666</v>
      </c>
      <c r="LZ40">
        <v>2698</v>
      </c>
      <c r="MA40">
        <v>2722</v>
      </c>
      <c r="MB40">
        <v>2752</v>
      </c>
      <c r="MC40">
        <v>2752</v>
      </c>
      <c r="MD40">
        <v>2783</v>
      </c>
      <c r="ME40">
        <v>3014</v>
      </c>
      <c r="MF40">
        <v>3036</v>
      </c>
      <c r="MG40">
        <v>3036</v>
      </c>
      <c r="MH40">
        <v>3105</v>
      </c>
      <c r="MI40">
        <v>3200</v>
      </c>
      <c r="MJ40">
        <v>3244</v>
      </c>
      <c r="MK40">
        <v>3323</v>
      </c>
      <c r="ML40">
        <v>3323</v>
      </c>
      <c r="MM40">
        <v>3369</v>
      </c>
      <c r="MN40">
        <v>3369</v>
      </c>
      <c r="MO40">
        <v>3386</v>
      </c>
      <c r="MP40">
        <v>3449</v>
      </c>
      <c r="MQ40">
        <v>3461</v>
      </c>
      <c r="MR40">
        <v>3518</v>
      </c>
      <c r="MS40">
        <v>3518</v>
      </c>
      <c r="MT40">
        <v>3518</v>
      </c>
      <c r="MU40">
        <v>3611</v>
      </c>
      <c r="MV40">
        <v>3586</v>
      </c>
      <c r="MW40">
        <v>3616</v>
      </c>
      <c r="MX40">
        <v>3622</v>
      </c>
      <c r="MY40">
        <v>3649</v>
      </c>
      <c r="MZ40">
        <v>3699</v>
      </c>
      <c r="NA40">
        <v>3841</v>
      </c>
      <c r="NB40">
        <v>3841</v>
      </c>
      <c r="NC40">
        <v>4008</v>
      </c>
      <c r="ND40">
        <v>3936</v>
      </c>
      <c r="NE40">
        <v>3990</v>
      </c>
      <c r="NF40">
        <v>4036</v>
      </c>
      <c r="NG40">
        <v>4039</v>
      </c>
      <c r="NH40">
        <v>4039</v>
      </c>
      <c r="NI40">
        <v>4102</v>
      </c>
      <c r="NJ40">
        <v>4102</v>
      </c>
      <c r="NK40">
        <v>4126</v>
      </c>
      <c r="NL40">
        <v>4192</v>
      </c>
      <c r="NM40">
        <v>4222</v>
      </c>
      <c r="NN40">
        <v>4244</v>
      </c>
      <c r="NO40">
        <v>4256</v>
      </c>
      <c r="NP40">
        <v>4256</v>
      </c>
      <c r="NQ40">
        <v>4268</v>
      </c>
      <c r="NR40">
        <v>4284</v>
      </c>
      <c r="NS40">
        <v>4302</v>
      </c>
      <c r="NT40">
        <v>4321</v>
      </c>
      <c r="NU40">
        <v>4356</v>
      </c>
      <c r="NV40">
        <v>4386</v>
      </c>
      <c r="NW40">
        <v>4386</v>
      </c>
      <c r="NX40">
        <v>4424</v>
      </c>
      <c r="NY40">
        <v>4438</v>
      </c>
      <c r="NZ40">
        <v>4449</v>
      </c>
      <c r="OA40">
        <v>4476</v>
      </c>
      <c r="OB40">
        <v>4498</v>
      </c>
      <c r="OC40">
        <v>4500</v>
      </c>
      <c r="OD40">
        <v>4500</v>
      </c>
      <c r="OE40">
        <v>4549</v>
      </c>
      <c r="OF40">
        <v>4550</v>
      </c>
      <c r="OG40">
        <v>4548</v>
      </c>
      <c r="OH40">
        <v>4558</v>
      </c>
      <c r="OI40">
        <v>4570</v>
      </c>
      <c r="OJ40">
        <v>4588</v>
      </c>
      <c r="OK40">
        <v>4588</v>
      </c>
      <c r="OL40">
        <v>4588</v>
      </c>
      <c r="OM40">
        <v>4605</v>
      </c>
      <c r="ON40">
        <v>4612</v>
      </c>
      <c r="OO40">
        <v>4625</v>
      </c>
      <c r="OP40">
        <v>4638</v>
      </c>
      <c r="OQ40">
        <v>4643</v>
      </c>
      <c r="OR40">
        <v>4643</v>
      </c>
    </row>
    <row r="41" spans="1:408">
      <c r="A41">
        <v>84053073</v>
      </c>
      <c r="B41" t="s">
        <v>50</v>
      </c>
      <c r="C41" t="s">
        <v>51</v>
      </c>
      <c r="D41">
        <v>840</v>
      </c>
      <c r="E41">
        <v>53073</v>
      </c>
      <c r="F41" t="s">
        <v>125</v>
      </c>
      <c r="G41" t="s">
        <v>57</v>
      </c>
      <c r="H41" t="s">
        <v>50</v>
      </c>
      <c r="I41">
        <v>48.822279760000001</v>
      </c>
      <c r="J41">
        <v>-121.7490018</v>
      </c>
      <c r="K41" t="s">
        <v>126</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1</v>
      </c>
      <c r="BJ41">
        <v>1</v>
      </c>
      <c r="BK41">
        <v>1</v>
      </c>
      <c r="BL41">
        <v>2</v>
      </c>
      <c r="BM41">
        <v>2</v>
      </c>
      <c r="BN41">
        <v>3</v>
      </c>
      <c r="BO41">
        <v>6</v>
      </c>
      <c r="BP41">
        <v>7</v>
      </c>
      <c r="BQ41">
        <v>7</v>
      </c>
      <c r="BR41">
        <v>10</v>
      </c>
      <c r="BS41">
        <v>14</v>
      </c>
      <c r="BT41">
        <v>14</v>
      </c>
      <c r="BU41">
        <v>48</v>
      </c>
      <c r="BV41">
        <v>48</v>
      </c>
      <c r="BW41">
        <v>64</v>
      </c>
      <c r="BX41">
        <v>86</v>
      </c>
      <c r="BY41">
        <v>92</v>
      </c>
      <c r="BZ41">
        <v>102</v>
      </c>
      <c r="CA41">
        <v>116</v>
      </c>
      <c r="CB41">
        <v>116</v>
      </c>
      <c r="CC41">
        <v>139</v>
      </c>
      <c r="CD41">
        <v>139</v>
      </c>
      <c r="CE41">
        <v>175</v>
      </c>
      <c r="CF41">
        <v>182</v>
      </c>
      <c r="CG41">
        <v>199</v>
      </c>
      <c r="CH41">
        <v>224</v>
      </c>
      <c r="CI41">
        <v>228</v>
      </c>
      <c r="CJ41">
        <v>238</v>
      </c>
      <c r="CK41">
        <v>238</v>
      </c>
      <c r="CL41">
        <v>243</v>
      </c>
      <c r="CM41">
        <v>250</v>
      </c>
      <c r="CN41">
        <v>261</v>
      </c>
      <c r="CO41">
        <v>263</v>
      </c>
      <c r="CP41">
        <v>264</v>
      </c>
      <c r="CQ41">
        <v>264</v>
      </c>
      <c r="CR41">
        <v>269</v>
      </c>
      <c r="CS41">
        <v>273</v>
      </c>
      <c r="CT41">
        <v>271</v>
      </c>
      <c r="CU41">
        <v>276</v>
      </c>
      <c r="CV41">
        <v>277</v>
      </c>
      <c r="CW41">
        <v>278</v>
      </c>
      <c r="CX41">
        <v>280</v>
      </c>
      <c r="CY41">
        <v>281</v>
      </c>
      <c r="CZ41">
        <v>282</v>
      </c>
      <c r="DA41">
        <v>282</v>
      </c>
      <c r="DB41">
        <v>284</v>
      </c>
      <c r="DC41">
        <v>288</v>
      </c>
      <c r="DD41">
        <v>287</v>
      </c>
      <c r="DE41">
        <v>293</v>
      </c>
      <c r="DF41">
        <v>294</v>
      </c>
      <c r="DG41">
        <v>302</v>
      </c>
      <c r="DH41">
        <v>305</v>
      </c>
      <c r="DI41">
        <v>312</v>
      </c>
      <c r="DJ41">
        <v>316</v>
      </c>
      <c r="DK41">
        <v>317</v>
      </c>
      <c r="DL41">
        <v>318</v>
      </c>
      <c r="DM41">
        <v>324</v>
      </c>
      <c r="DN41">
        <v>328</v>
      </c>
      <c r="DO41">
        <v>329</v>
      </c>
      <c r="DP41">
        <v>330</v>
      </c>
      <c r="DQ41">
        <v>333</v>
      </c>
      <c r="DR41">
        <v>338</v>
      </c>
      <c r="DS41">
        <v>340</v>
      </c>
      <c r="DT41">
        <v>341</v>
      </c>
      <c r="DU41">
        <v>343</v>
      </c>
      <c r="DV41">
        <v>344</v>
      </c>
      <c r="DW41">
        <v>347</v>
      </c>
      <c r="DX41">
        <v>353</v>
      </c>
      <c r="DY41">
        <v>358</v>
      </c>
      <c r="DZ41">
        <v>359</v>
      </c>
      <c r="EA41">
        <v>360</v>
      </c>
      <c r="EB41">
        <v>363</v>
      </c>
      <c r="EC41">
        <v>363</v>
      </c>
      <c r="ED41">
        <v>363</v>
      </c>
      <c r="EE41">
        <v>368</v>
      </c>
      <c r="EF41">
        <v>369</v>
      </c>
      <c r="EG41">
        <v>378</v>
      </c>
      <c r="EH41">
        <v>380</v>
      </c>
      <c r="EI41">
        <v>383</v>
      </c>
      <c r="EJ41">
        <v>383</v>
      </c>
      <c r="EK41">
        <v>392</v>
      </c>
      <c r="EL41">
        <v>396</v>
      </c>
      <c r="EM41">
        <v>400</v>
      </c>
      <c r="EN41">
        <v>400</v>
      </c>
      <c r="EO41">
        <v>402</v>
      </c>
      <c r="EP41">
        <v>402</v>
      </c>
      <c r="EQ41">
        <v>404</v>
      </c>
      <c r="ER41">
        <v>405</v>
      </c>
      <c r="ES41">
        <v>413</v>
      </c>
      <c r="ET41">
        <v>415</v>
      </c>
      <c r="EU41">
        <v>422</v>
      </c>
      <c r="EV41">
        <v>426</v>
      </c>
      <c r="EW41">
        <v>432</v>
      </c>
      <c r="EX41">
        <v>437</v>
      </c>
      <c r="EY41">
        <v>445</v>
      </c>
      <c r="EZ41">
        <v>451</v>
      </c>
      <c r="FA41">
        <v>452</v>
      </c>
      <c r="FB41">
        <v>454</v>
      </c>
      <c r="FC41">
        <v>462</v>
      </c>
      <c r="FD41">
        <v>470</v>
      </c>
      <c r="FE41">
        <v>481</v>
      </c>
      <c r="FF41">
        <v>496</v>
      </c>
      <c r="FG41">
        <v>496</v>
      </c>
      <c r="FH41">
        <v>522</v>
      </c>
      <c r="FI41">
        <v>552</v>
      </c>
      <c r="FJ41">
        <v>572</v>
      </c>
      <c r="FK41">
        <v>587</v>
      </c>
      <c r="FL41">
        <v>599</v>
      </c>
      <c r="FM41">
        <v>600</v>
      </c>
      <c r="FN41">
        <v>614</v>
      </c>
      <c r="FO41">
        <v>620</v>
      </c>
      <c r="FP41">
        <v>632</v>
      </c>
      <c r="FQ41">
        <v>646</v>
      </c>
      <c r="FR41">
        <v>654</v>
      </c>
      <c r="FS41">
        <v>660</v>
      </c>
      <c r="FT41">
        <v>663</v>
      </c>
      <c r="FU41">
        <v>669</v>
      </c>
      <c r="FV41">
        <v>677</v>
      </c>
      <c r="FW41">
        <v>684</v>
      </c>
      <c r="FX41">
        <v>686</v>
      </c>
      <c r="FY41">
        <v>688</v>
      </c>
      <c r="FZ41">
        <v>702</v>
      </c>
      <c r="GA41">
        <v>706</v>
      </c>
      <c r="GB41">
        <v>714</v>
      </c>
      <c r="GC41">
        <v>721</v>
      </c>
      <c r="GD41">
        <v>727</v>
      </c>
      <c r="GE41">
        <v>744</v>
      </c>
      <c r="GF41">
        <v>754</v>
      </c>
      <c r="GG41">
        <v>768</v>
      </c>
      <c r="GH41">
        <v>776</v>
      </c>
      <c r="GI41">
        <v>784</v>
      </c>
      <c r="GJ41">
        <v>798</v>
      </c>
      <c r="GK41">
        <v>803</v>
      </c>
      <c r="GL41">
        <v>815</v>
      </c>
      <c r="GM41">
        <v>821</v>
      </c>
      <c r="GN41">
        <v>828</v>
      </c>
      <c r="GO41">
        <v>842</v>
      </c>
      <c r="GP41">
        <v>852</v>
      </c>
      <c r="GQ41">
        <v>870</v>
      </c>
      <c r="GR41">
        <v>877</v>
      </c>
      <c r="GS41">
        <v>891</v>
      </c>
      <c r="GT41">
        <v>900</v>
      </c>
      <c r="GU41">
        <v>907</v>
      </c>
      <c r="GV41">
        <v>919</v>
      </c>
      <c r="GW41">
        <v>934</v>
      </c>
      <c r="GX41">
        <v>939</v>
      </c>
      <c r="GY41">
        <v>956</v>
      </c>
      <c r="GZ41">
        <v>963</v>
      </c>
      <c r="HA41">
        <v>968</v>
      </c>
      <c r="HB41">
        <v>979</v>
      </c>
      <c r="HC41">
        <v>987</v>
      </c>
      <c r="HD41">
        <v>989</v>
      </c>
      <c r="HE41">
        <v>990</v>
      </c>
      <c r="HF41">
        <v>999</v>
      </c>
      <c r="HG41">
        <v>1006</v>
      </c>
      <c r="HH41">
        <v>1010</v>
      </c>
      <c r="HI41">
        <v>1019</v>
      </c>
      <c r="HJ41">
        <v>1024</v>
      </c>
      <c r="HK41">
        <v>1030</v>
      </c>
      <c r="HL41">
        <v>1034</v>
      </c>
      <c r="HM41">
        <v>1034</v>
      </c>
      <c r="HN41">
        <v>1040</v>
      </c>
      <c r="HO41">
        <v>1045</v>
      </c>
      <c r="HP41">
        <v>1051</v>
      </c>
      <c r="HQ41">
        <v>1055</v>
      </c>
      <c r="HR41">
        <v>1058</v>
      </c>
      <c r="HS41">
        <v>1060</v>
      </c>
      <c r="HT41">
        <v>1065</v>
      </c>
      <c r="HU41">
        <v>1067</v>
      </c>
      <c r="HV41">
        <v>1076</v>
      </c>
      <c r="HW41">
        <v>1084</v>
      </c>
      <c r="HX41">
        <v>1091</v>
      </c>
      <c r="HY41">
        <v>1101</v>
      </c>
      <c r="HZ41">
        <v>1107</v>
      </c>
      <c r="IA41">
        <v>1117</v>
      </c>
      <c r="IB41">
        <v>1121</v>
      </c>
      <c r="IC41">
        <v>1129</v>
      </c>
      <c r="ID41">
        <v>1136</v>
      </c>
      <c r="IE41">
        <v>1143</v>
      </c>
      <c r="IF41">
        <v>1149</v>
      </c>
      <c r="IG41">
        <v>1149</v>
      </c>
      <c r="IH41">
        <v>1153</v>
      </c>
      <c r="II41">
        <v>1168</v>
      </c>
      <c r="IJ41">
        <v>1180</v>
      </c>
      <c r="IK41">
        <v>1196</v>
      </c>
      <c r="IL41">
        <v>1203</v>
      </c>
      <c r="IM41">
        <v>1207</v>
      </c>
      <c r="IN41">
        <v>1211</v>
      </c>
      <c r="IO41">
        <v>1221</v>
      </c>
      <c r="IP41">
        <v>1228</v>
      </c>
      <c r="IQ41">
        <v>1236</v>
      </c>
      <c r="IR41">
        <v>1255</v>
      </c>
      <c r="IS41">
        <v>1267</v>
      </c>
      <c r="IT41">
        <v>1273</v>
      </c>
      <c r="IU41">
        <v>1291</v>
      </c>
      <c r="IV41">
        <v>1308</v>
      </c>
      <c r="IW41">
        <v>1314</v>
      </c>
      <c r="IX41">
        <v>1325</v>
      </c>
      <c r="IY41">
        <v>1333</v>
      </c>
      <c r="IZ41">
        <v>1344</v>
      </c>
      <c r="JA41">
        <v>1351</v>
      </c>
      <c r="JB41">
        <v>1356</v>
      </c>
      <c r="JC41">
        <v>1361</v>
      </c>
      <c r="JD41">
        <v>1376</v>
      </c>
      <c r="JE41">
        <v>1383</v>
      </c>
      <c r="JF41">
        <v>1390</v>
      </c>
      <c r="JG41">
        <v>1400</v>
      </c>
      <c r="JH41">
        <v>1409</v>
      </c>
      <c r="JI41">
        <v>1412</v>
      </c>
      <c r="JJ41">
        <v>1422</v>
      </c>
      <c r="JK41">
        <v>1440</v>
      </c>
      <c r="JL41">
        <v>1447</v>
      </c>
      <c r="JM41">
        <v>1452</v>
      </c>
      <c r="JN41">
        <v>1472</v>
      </c>
      <c r="JO41">
        <v>1475</v>
      </c>
      <c r="JP41">
        <v>1478</v>
      </c>
      <c r="JQ41">
        <v>1486</v>
      </c>
      <c r="JR41">
        <v>1495</v>
      </c>
      <c r="JS41">
        <v>1498</v>
      </c>
      <c r="JT41">
        <v>1509</v>
      </c>
      <c r="JU41">
        <v>1520</v>
      </c>
      <c r="JV41">
        <v>1523</v>
      </c>
      <c r="JW41">
        <v>1529</v>
      </c>
      <c r="JX41">
        <v>1543</v>
      </c>
      <c r="JY41">
        <v>1550</v>
      </c>
      <c r="JZ41">
        <v>1559</v>
      </c>
      <c r="KA41">
        <v>1565</v>
      </c>
      <c r="KB41">
        <v>1571</v>
      </c>
      <c r="KC41">
        <v>1582</v>
      </c>
      <c r="KD41">
        <v>1583</v>
      </c>
      <c r="KE41">
        <v>1589</v>
      </c>
      <c r="KF41">
        <v>1590</v>
      </c>
      <c r="KG41">
        <v>1601</v>
      </c>
      <c r="KH41">
        <v>1616</v>
      </c>
      <c r="KI41">
        <v>1621</v>
      </c>
      <c r="KJ41">
        <v>1636</v>
      </c>
      <c r="KK41">
        <v>1645</v>
      </c>
      <c r="KL41">
        <v>1661</v>
      </c>
      <c r="KM41">
        <v>1674</v>
      </c>
      <c r="KN41">
        <v>1686</v>
      </c>
      <c r="KO41">
        <v>1696</v>
      </c>
      <c r="KP41">
        <v>1702</v>
      </c>
      <c r="KQ41">
        <v>1717</v>
      </c>
      <c r="KR41">
        <v>1742</v>
      </c>
      <c r="KS41">
        <v>1768</v>
      </c>
      <c r="KT41">
        <v>1783</v>
      </c>
      <c r="KU41">
        <v>1829</v>
      </c>
      <c r="KV41">
        <v>1847</v>
      </c>
      <c r="KW41">
        <v>1892</v>
      </c>
      <c r="KX41">
        <v>1922</v>
      </c>
      <c r="KY41">
        <v>1942</v>
      </c>
      <c r="KZ41">
        <v>1949</v>
      </c>
      <c r="LA41">
        <v>1990</v>
      </c>
      <c r="LB41">
        <v>2008</v>
      </c>
      <c r="LC41">
        <v>2046</v>
      </c>
      <c r="LD41">
        <v>2068</v>
      </c>
      <c r="LE41">
        <v>2128</v>
      </c>
      <c r="LF41">
        <v>2202</v>
      </c>
      <c r="LG41">
        <v>2248</v>
      </c>
      <c r="LH41">
        <v>2298</v>
      </c>
      <c r="LI41">
        <v>2331</v>
      </c>
      <c r="LJ41">
        <v>2347</v>
      </c>
      <c r="LK41">
        <v>2361</v>
      </c>
      <c r="LL41">
        <v>2392</v>
      </c>
      <c r="LM41">
        <v>2459</v>
      </c>
      <c r="LN41">
        <v>2512</v>
      </c>
      <c r="LO41">
        <v>2541</v>
      </c>
      <c r="LP41">
        <v>2583</v>
      </c>
      <c r="LQ41">
        <v>2630</v>
      </c>
      <c r="LR41">
        <v>2643</v>
      </c>
      <c r="LS41">
        <v>2704</v>
      </c>
      <c r="LT41">
        <v>2744</v>
      </c>
      <c r="LU41">
        <v>2768</v>
      </c>
      <c r="LV41">
        <v>2811</v>
      </c>
      <c r="LW41">
        <v>2838</v>
      </c>
      <c r="LX41">
        <v>2876</v>
      </c>
      <c r="LY41">
        <v>2902</v>
      </c>
      <c r="LZ41">
        <v>2921</v>
      </c>
      <c r="MA41">
        <v>2944</v>
      </c>
      <c r="MB41">
        <v>2984</v>
      </c>
      <c r="MC41">
        <v>2984</v>
      </c>
      <c r="MD41">
        <v>3050</v>
      </c>
      <c r="ME41">
        <v>3077</v>
      </c>
      <c r="MF41">
        <v>3102</v>
      </c>
      <c r="MG41">
        <v>3102</v>
      </c>
      <c r="MH41">
        <v>3186</v>
      </c>
      <c r="MI41">
        <v>3197</v>
      </c>
      <c r="MJ41">
        <v>3239</v>
      </c>
      <c r="MK41">
        <v>3275</v>
      </c>
      <c r="ML41">
        <v>3275</v>
      </c>
      <c r="MM41">
        <v>3311</v>
      </c>
      <c r="MN41">
        <v>3311</v>
      </c>
      <c r="MO41">
        <v>3346</v>
      </c>
      <c r="MP41">
        <v>3360</v>
      </c>
      <c r="MQ41">
        <v>3397</v>
      </c>
      <c r="MR41">
        <v>3478</v>
      </c>
      <c r="MS41">
        <v>3478</v>
      </c>
      <c r="MT41">
        <v>3478</v>
      </c>
      <c r="MU41">
        <v>3649</v>
      </c>
      <c r="MV41">
        <v>3693</v>
      </c>
      <c r="MW41">
        <v>3746</v>
      </c>
      <c r="MX41">
        <v>3773</v>
      </c>
      <c r="MY41">
        <v>3944</v>
      </c>
      <c r="MZ41">
        <v>4066</v>
      </c>
      <c r="NA41">
        <v>4134</v>
      </c>
      <c r="NB41">
        <v>4134</v>
      </c>
      <c r="NC41">
        <v>4373</v>
      </c>
      <c r="ND41">
        <v>4357</v>
      </c>
      <c r="NE41">
        <v>4465</v>
      </c>
      <c r="NF41">
        <v>4594</v>
      </c>
      <c r="NG41">
        <v>4667</v>
      </c>
      <c r="NH41">
        <v>4667</v>
      </c>
      <c r="NI41">
        <v>4885</v>
      </c>
      <c r="NJ41">
        <v>4885</v>
      </c>
      <c r="NK41">
        <v>4894</v>
      </c>
      <c r="NL41">
        <v>4954</v>
      </c>
      <c r="NM41">
        <v>5027</v>
      </c>
      <c r="NN41">
        <v>5142</v>
      </c>
      <c r="NO41">
        <v>5203</v>
      </c>
      <c r="NP41">
        <v>5203</v>
      </c>
      <c r="NQ41">
        <v>5246</v>
      </c>
      <c r="NR41">
        <v>5269</v>
      </c>
      <c r="NS41">
        <v>5345</v>
      </c>
      <c r="NT41">
        <v>5419</v>
      </c>
      <c r="NU41">
        <v>5491</v>
      </c>
      <c r="NV41">
        <v>5546</v>
      </c>
      <c r="NW41">
        <v>5546</v>
      </c>
      <c r="NX41">
        <v>5641</v>
      </c>
      <c r="NY41">
        <v>5664</v>
      </c>
      <c r="NZ41">
        <v>5779</v>
      </c>
      <c r="OA41">
        <v>5856</v>
      </c>
      <c r="OB41">
        <v>5918</v>
      </c>
      <c r="OC41">
        <v>5943</v>
      </c>
      <c r="OD41">
        <v>5943</v>
      </c>
      <c r="OE41">
        <v>6116</v>
      </c>
      <c r="OF41">
        <v>6110</v>
      </c>
      <c r="OG41">
        <v>6079</v>
      </c>
      <c r="OH41">
        <v>6148</v>
      </c>
      <c r="OI41">
        <v>6194</v>
      </c>
      <c r="OJ41">
        <v>6225</v>
      </c>
      <c r="OK41">
        <v>6225</v>
      </c>
      <c r="OL41">
        <v>6225</v>
      </c>
      <c r="OM41">
        <v>6265</v>
      </c>
      <c r="ON41">
        <v>6300</v>
      </c>
      <c r="OO41">
        <v>6399</v>
      </c>
      <c r="OP41">
        <v>6439</v>
      </c>
      <c r="OQ41">
        <v>6456</v>
      </c>
      <c r="OR41">
        <v>6456</v>
      </c>
    </row>
    <row r="42" spans="1:408">
      <c r="A42">
        <v>84053075</v>
      </c>
      <c r="B42" t="s">
        <v>50</v>
      </c>
      <c r="C42" t="s">
        <v>51</v>
      </c>
      <c r="D42">
        <v>840</v>
      </c>
      <c r="E42">
        <v>53075</v>
      </c>
      <c r="F42" t="s">
        <v>127</v>
      </c>
      <c r="G42" t="s">
        <v>57</v>
      </c>
      <c r="H42" t="s">
        <v>50</v>
      </c>
      <c r="I42">
        <v>46.900225229999997</v>
      </c>
      <c r="J42">
        <v>-117.52417629999999</v>
      </c>
      <c r="K42" t="s">
        <v>128</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1</v>
      </c>
      <c r="BU42">
        <v>2</v>
      </c>
      <c r="BV42">
        <v>2</v>
      </c>
      <c r="BW42">
        <v>2</v>
      </c>
      <c r="BX42">
        <v>3</v>
      </c>
      <c r="BY42">
        <v>5</v>
      </c>
      <c r="BZ42">
        <v>6</v>
      </c>
      <c r="CA42">
        <v>6</v>
      </c>
      <c r="CB42">
        <v>8</v>
      </c>
      <c r="CC42">
        <v>8</v>
      </c>
      <c r="CD42">
        <v>10</v>
      </c>
      <c r="CE42">
        <v>11</v>
      </c>
      <c r="CF42">
        <v>11</v>
      </c>
      <c r="CG42">
        <v>11</v>
      </c>
      <c r="CH42">
        <v>11</v>
      </c>
      <c r="CI42">
        <v>12</v>
      </c>
      <c r="CJ42">
        <v>12</v>
      </c>
      <c r="CK42">
        <v>12</v>
      </c>
      <c r="CL42">
        <v>12</v>
      </c>
      <c r="CM42">
        <v>12</v>
      </c>
      <c r="CN42">
        <v>12</v>
      </c>
      <c r="CO42">
        <v>12</v>
      </c>
      <c r="CP42">
        <v>12</v>
      </c>
      <c r="CQ42">
        <v>12</v>
      </c>
      <c r="CR42">
        <v>12</v>
      </c>
      <c r="CS42">
        <v>13</v>
      </c>
      <c r="CT42">
        <v>14</v>
      </c>
      <c r="CU42">
        <v>15</v>
      </c>
      <c r="CV42">
        <v>15</v>
      </c>
      <c r="CW42">
        <v>13</v>
      </c>
      <c r="CX42">
        <v>13</v>
      </c>
      <c r="CY42">
        <v>13</v>
      </c>
      <c r="CZ42">
        <v>13</v>
      </c>
      <c r="DA42">
        <v>14</v>
      </c>
      <c r="DB42">
        <v>14</v>
      </c>
      <c r="DC42">
        <v>14</v>
      </c>
      <c r="DD42">
        <v>14</v>
      </c>
      <c r="DE42">
        <v>14</v>
      </c>
      <c r="DF42">
        <v>14</v>
      </c>
      <c r="DG42">
        <v>14</v>
      </c>
      <c r="DH42">
        <v>14</v>
      </c>
      <c r="DI42">
        <v>14</v>
      </c>
      <c r="DJ42">
        <v>14</v>
      </c>
      <c r="DK42">
        <v>14</v>
      </c>
      <c r="DL42">
        <v>14</v>
      </c>
      <c r="DM42">
        <v>14</v>
      </c>
      <c r="DN42">
        <v>14</v>
      </c>
      <c r="DO42">
        <v>15</v>
      </c>
      <c r="DP42">
        <v>15</v>
      </c>
      <c r="DQ42">
        <v>15</v>
      </c>
      <c r="DR42">
        <v>15</v>
      </c>
      <c r="DS42">
        <v>15</v>
      </c>
      <c r="DT42">
        <v>16</v>
      </c>
      <c r="DU42">
        <v>16</v>
      </c>
      <c r="DV42">
        <v>16</v>
      </c>
      <c r="DW42">
        <v>16</v>
      </c>
      <c r="DX42">
        <v>16</v>
      </c>
      <c r="DY42">
        <v>16</v>
      </c>
      <c r="DZ42">
        <v>16</v>
      </c>
      <c r="EA42">
        <v>16</v>
      </c>
      <c r="EB42">
        <v>16</v>
      </c>
      <c r="EC42">
        <v>16</v>
      </c>
      <c r="ED42">
        <v>16</v>
      </c>
      <c r="EE42">
        <v>16</v>
      </c>
      <c r="EF42">
        <v>16</v>
      </c>
      <c r="EG42">
        <v>16</v>
      </c>
      <c r="EH42">
        <v>16</v>
      </c>
      <c r="EI42">
        <v>16</v>
      </c>
      <c r="EJ42">
        <v>16</v>
      </c>
      <c r="EK42">
        <v>16</v>
      </c>
      <c r="EL42">
        <v>16</v>
      </c>
      <c r="EM42">
        <v>20</v>
      </c>
      <c r="EN42">
        <v>20</v>
      </c>
      <c r="EO42">
        <v>20</v>
      </c>
      <c r="EP42">
        <v>20</v>
      </c>
      <c r="EQ42">
        <v>20</v>
      </c>
      <c r="ER42">
        <v>20</v>
      </c>
      <c r="ES42">
        <v>20</v>
      </c>
      <c r="ET42">
        <v>20</v>
      </c>
      <c r="EU42">
        <v>21</v>
      </c>
      <c r="EV42">
        <v>21</v>
      </c>
      <c r="EW42">
        <v>27</v>
      </c>
      <c r="EX42">
        <v>27</v>
      </c>
      <c r="EY42">
        <v>27</v>
      </c>
      <c r="EZ42">
        <v>27</v>
      </c>
      <c r="FA42">
        <v>29</v>
      </c>
      <c r="FB42">
        <v>29</v>
      </c>
      <c r="FC42">
        <v>30</v>
      </c>
      <c r="FD42">
        <v>30</v>
      </c>
      <c r="FE42">
        <v>30</v>
      </c>
      <c r="FF42">
        <v>30</v>
      </c>
      <c r="FG42">
        <v>30</v>
      </c>
      <c r="FH42">
        <v>31</v>
      </c>
      <c r="FI42">
        <v>32</v>
      </c>
      <c r="FJ42">
        <v>33</v>
      </c>
      <c r="FK42">
        <v>33</v>
      </c>
      <c r="FL42">
        <v>36</v>
      </c>
      <c r="FM42">
        <v>36</v>
      </c>
      <c r="FN42">
        <v>36</v>
      </c>
      <c r="FO42">
        <v>38</v>
      </c>
      <c r="FP42">
        <v>39</v>
      </c>
      <c r="FQ42">
        <v>41</v>
      </c>
      <c r="FR42">
        <v>41</v>
      </c>
      <c r="FS42">
        <v>41</v>
      </c>
      <c r="FT42">
        <v>41</v>
      </c>
      <c r="FU42">
        <v>42</v>
      </c>
      <c r="FV42">
        <v>42</v>
      </c>
      <c r="FW42">
        <v>42</v>
      </c>
      <c r="FX42">
        <v>48</v>
      </c>
      <c r="FY42">
        <v>48</v>
      </c>
      <c r="FZ42">
        <v>49</v>
      </c>
      <c r="GA42">
        <v>49</v>
      </c>
      <c r="GB42">
        <v>49</v>
      </c>
      <c r="GC42">
        <v>52</v>
      </c>
      <c r="GD42">
        <v>52</v>
      </c>
      <c r="GE42">
        <v>55</v>
      </c>
      <c r="GF42">
        <v>55</v>
      </c>
      <c r="GG42">
        <v>60</v>
      </c>
      <c r="GH42">
        <v>60</v>
      </c>
      <c r="GI42">
        <v>60</v>
      </c>
      <c r="GJ42">
        <v>68</v>
      </c>
      <c r="GK42">
        <v>69</v>
      </c>
      <c r="GL42">
        <v>71</v>
      </c>
      <c r="GM42">
        <v>71</v>
      </c>
      <c r="GN42">
        <v>72</v>
      </c>
      <c r="GO42">
        <v>72</v>
      </c>
      <c r="GP42">
        <v>72</v>
      </c>
      <c r="GQ42">
        <v>84</v>
      </c>
      <c r="GR42">
        <v>86</v>
      </c>
      <c r="GS42">
        <v>86</v>
      </c>
      <c r="GT42">
        <v>90</v>
      </c>
      <c r="GU42">
        <v>91</v>
      </c>
      <c r="GV42">
        <v>91</v>
      </c>
      <c r="GW42">
        <v>92</v>
      </c>
      <c r="GX42">
        <v>92</v>
      </c>
      <c r="GY42">
        <v>93</v>
      </c>
      <c r="GZ42">
        <v>96</v>
      </c>
      <c r="HA42">
        <v>113</v>
      </c>
      <c r="HB42">
        <v>116</v>
      </c>
      <c r="HC42">
        <v>122</v>
      </c>
      <c r="HD42">
        <v>123</v>
      </c>
      <c r="HE42">
        <v>124</v>
      </c>
      <c r="HF42">
        <v>127</v>
      </c>
      <c r="HG42">
        <v>127</v>
      </c>
      <c r="HH42">
        <v>129</v>
      </c>
      <c r="HI42">
        <v>133</v>
      </c>
      <c r="HJ42">
        <v>133</v>
      </c>
      <c r="HK42">
        <v>133</v>
      </c>
      <c r="HL42">
        <v>135</v>
      </c>
      <c r="HM42">
        <v>135</v>
      </c>
      <c r="HN42">
        <v>139</v>
      </c>
      <c r="HO42">
        <v>143</v>
      </c>
      <c r="HP42">
        <v>165</v>
      </c>
      <c r="HQ42">
        <v>193</v>
      </c>
      <c r="HR42">
        <v>198</v>
      </c>
      <c r="HS42">
        <v>257</v>
      </c>
      <c r="HT42">
        <v>300</v>
      </c>
      <c r="HU42">
        <v>334</v>
      </c>
      <c r="HV42">
        <v>353</v>
      </c>
      <c r="HW42">
        <v>399</v>
      </c>
      <c r="HX42">
        <v>477</v>
      </c>
      <c r="HY42">
        <v>505</v>
      </c>
      <c r="HZ42">
        <v>533</v>
      </c>
      <c r="IA42">
        <v>605</v>
      </c>
      <c r="IB42">
        <v>661</v>
      </c>
      <c r="IC42">
        <v>713</v>
      </c>
      <c r="ID42">
        <v>768</v>
      </c>
      <c r="IE42">
        <v>823</v>
      </c>
      <c r="IF42">
        <v>844</v>
      </c>
      <c r="IG42">
        <v>852</v>
      </c>
      <c r="IH42">
        <v>871</v>
      </c>
      <c r="II42">
        <v>889</v>
      </c>
      <c r="IJ42">
        <v>963</v>
      </c>
      <c r="IK42">
        <v>1012</v>
      </c>
      <c r="IL42">
        <v>1019</v>
      </c>
      <c r="IM42">
        <v>1019</v>
      </c>
      <c r="IN42">
        <v>1058</v>
      </c>
      <c r="IO42">
        <v>1059</v>
      </c>
      <c r="IP42">
        <v>1084</v>
      </c>
      <c r="IQ42">
        <v>1103</v>
      </c>
      <c r="IR42">
        <v>1129</v>
      </c>
      <c r="IS42">
        <v>1159</v>
      </c>
      <c r="IT42">
        <v>1172</v>
      </c>
      <c r="IU42">
        <v>1175</v>
      </c>
      <c r="IV42">
        <v>1186</v>
      </c>
      <c r="IW42">
        <v>1198</v>
      </c>
      <c r="IX42">
        <v>1223</v>
      </c>
      <c r="IY42">
        <v>1264</v>
      </c>
      <c r="IZ42">
        <v>1275</v>
      </c>
      <c r="JA42">
        <v>1286</v>
      </c>
      <c r="JB42">
        <v>1321</v>
      </c>
      <c r="JC42">
        <v>1322</v>
      </c>
      <c r="JD42">
        <v>1339</v>
      </c>
      <c r="JE42">
        <v>1351</v>
      </c>
      <c r="JF42">
        <v>1377</v>
      </c>
      <c r="JG42">
        <v>1396</v>
      </c>
      <c r="JH42">
        <v>1405</v>
      </c>
      <c r="JI42">
        <v>1414</v>
      </c>
      <c r="JJ42">
        <v>1429</v>
      </c>
      <c r="JK42">
        <v>1458</v>
      </c>
      <c r="JL42">
        <v>1486</v>
      </c>
      <c r="JM42">
        <v>1512</v>
      </c>
      <c r="JN42">
        <v>1525</v>
      </c>
      <c r="JO42">
        <v>1539</v>
      </c>
      <c r="JP42">
        <v>1551</v>
      </c>
      <c r="JQ42">
        <v>1559</v>
      </c>
      <c r="JR42">
        <v>1590</v>
      </c>
      <c r="JS42">
        <v>1617</v>
      </c>
      <c r="JT42">
        <v>1646</v>
      </c>
      <c r="JU42">
        <v>1672</v>
      </c>
      <c r="JV42">
        <v>1683</v>
      </c>
      <c r="JW42">
        <v>1692</v>
      </c>
      <c r="JX42">
        <v>1694</v>
      </c>
      <c r="JY42">
        <v>1716</v>
      </c>
      <c r="JZ42">
        <v>1733</v>
      </c>
      <c r="KA42">
        <v>1748</v>
      </c>
      <c r="KB42">
        <v>1760</v>
      </c>
      <c r="KC42">
        <v>1787</v>
      </c>
      <c r="KD42">
        <v>1789</v>
      </c>
      <c r="KE42">
        <v>1803</v>
      </c>
      <c r="KF42">
        <v>1817</v>
      </c>
      <c r="KG42">
        <v>1824</v>
      </c>
      <c r="KH42">
        <v>1830</v>
      </c>
      <c r="KI42">
        <v>1832</v>
      </c>
      <c r="KJ42">
        <v>1843</v>
      </c>
      <c r="KK42">
        <v>1853</v>
      </c>
      <c r="KL42">
        <v>1857</v>
      </c>
      <c r="KM42">
        <v>1867</v>
      </c>
      <c r="KN42">
        <v>1881</v>
      </c>
      <c r="KO42">
        <v>1899</v>
      </c>
      <c r="KP42">
        <v>1924</v>
      </c>
      <c r="KQ42">
        <v>1929</v>
      </c>
      <c r="KR42">
        <v>1941</v>
      </c>
      <c r="KS42">
        <v>1957</v>
      </c>
      <c r="KT42">
        <v>1957</v>
      </c>
      <c r="KU42">
        <v>1961</v>
      </c>
      <c r="KV42">
        <v>1978</v>
      </c>
      <c r="KW42">
        <v>2015</v>
      </c>
      <c r="KX42">
        <v>2033</v>
      </c>
      <c r="KY42">
        <v>2068</v>
      </c>
      <c r="KZ42">
        <v>2094</v>
      </c>
      <c r="LA42">
        <v>2102</v>
      </c>
      <c r="LB42">
        <v>2153</v>
      </c>
      <c r="LC42">
        <v>2197</v>
      </c>
      <c r="LD42">
        <v>2238</v>
      </c>
      <c r="LE42">
        <v>2255</v>
      </c>
      <c r="LF42">
        <v>2262</v>
      </c>
      <c r="LG42">
        <v>2285</v>
      </c>
      <c r="LH42">
        <v>2294</v>
      </c>
      <c r="LI42">
        <v>2309</v>
      </c>
      <c r="LJ42">
        <v>2328</v>
      </c>
      <c r="LK42">
        <v>2341</v>
      </c>
      <c r="LL42">
        <v>2351</v>
      </c>
      <c r="LM42">
        <v>2357</v>
      </c>
      <c r="LN42">
        <v>2383</v>
      </c>
      <c r="LO42">
        <v>2402</v>
      </c>
      <c r="LP42">
        <v>2428</v>
      </c>
      <c r="LQ42">
        <v>2441</v>
      </c>
      <c r="LR42">
        <v>2448</v>
      </c>
      <c r="LS42">
        <v>2454</v>
      </c>
      <c r="LT42">
        <v>2485</v>
      </c>
      <c r="LU42">
        <v>2494</v>
      </c>
      <c r="LV42">
        <v>2510</v>
      </c>
      <c r="LW42">
        <v>2519</v>
      </c>
      <c r="LX42">
        <v>2539</v>
      </c>
      <c r="LY42">
        <v>2549</v>
      </c>
      <c r="LZ42">
        <v>2562</v>
      </c>
      <c r="MA42">
        <v>2572</v>
      </c>
      <c r="MB42">
        <v>2585</v>
      </c>
      <c r="MC42">
        <v>2585</v>
      </c>
      <c r="MD42">
        <v>2606</v>
      </c>
      <c r="ME42">
        <v>2613</v>
      </c>
      <c r="MF42">
        <v>2629</v>
      </c>
      <c r="MG42">
        <v>2629</v>
      </c>
      <c r="MH42">
        <v>2656</v>
      </c>
      <c r="MI42">
        <v>2664</v>
      </c>
      <c r="MJ42">
        <v>2675</v>
      </c>
      <c r="MK42">
        <v>2709</v>
      </c>
      <c r="ML42">
        <v>2709</v>
      </c>
      <c r="MM42">
        <v>2725</v>
      </c>
      <c r="MN42">
        <v>2725</v>
      </c>
      <c r="MO42">
        <v>2727</v>
      </c>
      <c r="MP42">
        <v>2762</v>
      </c>
      <c r="MQ42">
        <v>2766</v>
      </c>
      <c r="MR42">
        <v>2783</v>
      </c>
      <c r="MS42">
        <v>2783</v>
      </c>
      <c r="MT42">
        <v>2783</v>
      </c>
      <c r="MU42">
        <v>2820</v>
      </c>
      <c r="MV42">
        <v>2817</v>
      </c>
      <c r="MW42">
        <v>2840</v>
      </c>
      <c r="MX42">
        <v>2859</v>
      </c>
      <c r="MY42">
        <v>2884</v>
      </c>
      <c r="MZ42">
        <v>2899</v>
      </c>
      <c r="NA42">
        <v>2902</v>
      </c>
      <c r="NB42">
        <v>2902</v>
      </c>
      <c r="NC42">
        <v>2902</v>
      </c>
      <c r="ND42">
        <v>2930</v>
      </c>
      <c r="NE42">
        <v>2945</v>
      </c>
      <c r="NF42">
        <v>2966</v>
      </c>
      <c r="NG42">
        <v>2983</v>
      </c>
      <c r="NH42">
        <v>2983</v>
      </c>
      <c r="NI42">
        <v>2989</v>
      </c>
      <c r="NJ42">
        <v>2989</v>
      </c>
      <c r="NK42">
        <v>3019</v>
      </c>
      <c r="NL42">
        <v>3033</v>
      </c>
      <c r="NM42">
        <v>3046</v>
      </c>
      <c r="NN42">
        <v>3078</v>
      </c>
      <c r="NO42">
        <v>3096</v>
      </c>
      <c r="NP42">
        <v>3096</v>
      </c>
      <c r="NQ42">
        <v>3098</v>
      </c>
      <c r="NR42">
        <v>3112</v>
      </c>
      <c r="NS42">
        <v>3116</v>
      </c>
      <c r="NT42">
        <v>3134</v>
      </c>
      <c r="NU42">
        <v>3145</v>
      </c>
      <c r="NV42">
        <v>3157</v>
      </c>
      <c r="NW42">
        <v>3157</v>
      </c>
      <c r="NX42">
        <v>3157</v>
      </c>
      <c r="NY42">
        <v>3177</v>
      </c>
      <c r="NZ42">
        <v>3185</v>
      </c>
      <c r="OA42">
        <v>3194</v>
      </c>
      <c r="OB42">
        <v>3204</v>
      </c>
      <c r="OC42">
        <v>3206</v>
      </c>
      <c r="OD42">
        <v>3206</v>
      </c>
      <c r="OE42">
        <v>3212</v>
      </c>
      <c r="OF42">
        <v>3218</v>
      </c>
      <c r="OG42">
        <v>3222</v>
      </c>
      <c r="OH42">
        <v>3224</v>
      </c>
      <c r="OI42">
        <v>3224</v>
      </c>
      <c r="OJ42">
        <v>3225</v>
      </c>
      <c r="OK42">
        <v>3225</v>
      </c>
      <c r="OL42">
        <v>3225</v>
      </c>
      <c r="OM42">
        <v>3229</v>
      </c>
      <c r="ON42">
        <v>3229</v>
      </c>
      <c r="OO42">
        <v>3235</v>
      </c>
      <c r="OP42">
        <v>3235</v>
      </c>
      <c r="OQ42">
        <v>3236</v>
      </c>
      <c r="OR42">
        <v>3236</v>
      </c>
    </row>
    <row r="43" spans="1:408">
      <c r="A43">
        <v>84053077</v>
      </c>
      <c r="B43" t="s">
        <v>50</v>
      </c>
      <c r="C43" t="s">
        <v>51</v>
      </c>
      <c r="D43">
        <v>840</v>
      </c>
      <c r="E43">
        <v>53077</v>
      </c>
      <c r="F43" t="s">
        <v>129</v>
      </c>
      <c r="G43" t="s">
        <v>57</v>
      </c>
      <c r="H43" t="s">
        <v>50</v>
      </c>
      <c r="I43">
        <v>46.457384859999998</v>
      </c>
      <c r="J43">
        <v>-120.738012599999</v>
      </c>
      <c r="K43" t="s">
        <v>130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2</v>
      </c>
      <c r="BL43">
        <v>4</v>
      </c>
      <c r="BM43">
        <v>4</v>
      </c>
      <c r="BN43">
        <v>4</v>
      </c>
      <c r="BO43">
        <v>5</v>
      </c>
      <c r="BP43">
        <v>7</v>
      </c>
      <c r="BQ43">
        <v>7</v>
      </c>
      <c r="BR43">
        <v>10</v>
      </c>
      <c r="BS43">
        <v>13</v>
      </c>
      <c r="BT43">
        <v>16</v>
      </c>
      <c r="BU43">
        <v>16</v>
      </c>
      <c r="BV43">
        <v>25</v>
      </c>
      <c r="BW43">
        <v>47</v>
      </c>
      <c r="BX43">
        <v>61</v>
      </c>
      <c r="BY43">
        <v>66</v>
      </c>
      <c r="BZ43">
        <v>82</v>
      </c>
      <c r="CA43">
        <v>140</v>
      </c>
      <c r="CB43">
        <v>147</v>
      </c>
      <c r="CC43">
        <v>161</v>
      </c>
      <c r="CD43">
        <v>161</v>
      </c>
      <c r="CE43">
        <v>224</v>
      </c>
      <c r="CF43">
        <v>240</v>
      </c>
      <c r="CG43">
        <v>289</v>
      </c>
      <c r="CH43">
        <v>326</v>
      </c>
      <c r="CI43">
        <v>363</v>
      </c>
      <c r="CJ43">
        <v>380</v>
      </c>
      <c r="CK43">
        <v>400</v>
      </c>
      <c r="CL43">
        <v>433</v>
      </c>
      <c r="CM43">
        <v>447</v>
      </c>
      <c r="CN43">
        <v>511</v>
      </c>
      <c r="CO43">
        <v>535</v>
      </c>
      <c r="CP43">
        <v>538</v>
      </c>
      <c r="CQ43">
        <v>614</v>
      </c>
      <c r="CR43">
        <v>635</v>
      </c>
      <c r="CS43">
        <v>674</v>
      </c>
      <c r="CT43">
        <v>707</v>
      </c>
      <c r="CU43">
        <v>759</v>
      </c>
      <c r="CV43">
        <v>804</v>
      </c>
      <c r="CW43">
        <v>835</v>
      </c>
      <c r="CX43">
        <v>868</v>
      </c>
      <c r="CY43">
        <v>886</v>
      </c>
      <c r="CZ43">
        <v>879</v>
      </c>
      <c r="DA43">
        <v>923</v>
      </c>
      <c r="DB43">
        <v>976</v>
      </c>
      <c r="DC43">
        <v>1015</v>
      </c>
      <c r="DD43">
        <v>1034</v>
      </c>
      <c r="DE43">
        <v>1046</v>
      </c>
      <c r="DF43">
        <v>1082</v>
      </c>
      <c r="DG43">
        <v>1128</v>
      </c>
      <c r="DH43">
        <v>1203</v>
      </c>
      <c r="DI43">
        <v>1272</v>
      </c>
      <c r="DJ43">
        <v>1296</v>
      </c>
      <c r="DK43">
        <v>1372</v>
      </c>
      <c r="DL43">
        <v>1389</v>
      </c>
      <c r="DM43">
        <v>1449</v>
      </c>
      <c r="DN43">
        <v>1547</v>
      </c>
      <c r="DO43">
        <v>1579</v>
      </c>
      <c r="DP43">
        <v>1686</v>
      </c>
      <c r="DQ43">
        <v>1781</v>
      </c>
      <c r="DR43">
        <v>1864</v>
      </c>
      <c r="DS43">
        <v>1916</v>
      </c>
      <c r="DT43">
        <v>1946</v>
      </c>
      <c r="DU43">
        <v>2002</v>
      </c>
      <c r="DV43">
        <v>2052</v>
      </c>
      <c r="DW43">
        <v>2217</v>
      </c>
      <c r="DX43">
        <v>2253</v>
      </c>
      <c r="DY43">
        <v>2370</v>
      </c>
      <c r="DZ43">
        <v>2444</v>
      </c>
      <c r="EA43">
        <v>2518</v>
      </c>
      <c r="EB43">
        <v>2551</v>
      </c>
      <c r="EC43">
        <v>2594</v>
      </c>
      <c r="ED43">
        <v>2594</v>
      </c>
      <c r="EE43">
        <v>2812</v>
      </c>
      <c r="EF43">
        <v>2958</v>
      </c>
      <c r="EG43">
        <v>3008</v>
      </c>
      <c r="EH43">
        <v>3048</v>
      </c>
      <c r="EI43">
        <v>3231</v>
      </c>
      <c r="EJ43">
        <v>3369</v>
      </c>
      <c r="EK43">
        <v>3458</v>
      </c>
      <c r="EL43">
        <v>3585</v>
      </c>
      <c r="EM43">
        <v>3825</v>
      </c>
      <c r="EN43">
        <v>3943</v>
      </c>
      <c r="EO43">
        <v>4044</v>
      </c>
      <c r="EP43">
        <v>4143</v>
      </c>
      <c r="EQ43">
        <v>4371</v>
      </c>
      <c r="ER43">
        <v>4515</v>
      </c>
      <c r="ES43">
        <v>4681</v>
      </c>
      <c r="ET43">
        <v>4841</v>
      </c>
      <c r="EU43">
        <v>4909</v>
      </c>
      <c r="EV43">
        <v>5027</v>
      </c>
      <c r="EW43">
        <v>5135</v>
      </c>
      <c r="EX43">
        <v>5276</v>
      </c>
      <c r="EY43">
        <v>5391</v>
      </c>
      <c r="EZ43">
        <v>5496</v>
      </c>
      <c r="FA43">
        <v>5624</v>
      </c>
      <c r="FB43">
        <v>5662</v>
      </c>
      <c r="FC43">
        <v>5799</v>
      </c>
      <c r="FD43">
        <v>5918</v>
      </c>
      <c r="FE43">
        <v>6145</v>
      </c>
      <c r="FF43">
        <v>6291</v>
      </c>
      <c r="FG43">
        <v>6340</v>
      </c>
      <c r="FH43">
        <v>6441</v>
      </c>
      <c r="FI43">
        <v>6504</v>
      </c>
      <c r="FJ43">
        <v>6626</v>
      </c>
      <c r="FK43">
        <v>6775</v>
      </c>
      <c r="FL43">
        <v>6846</v>
      </c>
      <c r="FM43">
        <v>6941</v>
      </c>
      <c r="FN43">
        <v>7040</v>
      </c>
      <c r="FO43">
        <v>7093</v>
      </c>
      <c r="FP43">
        <v>7171</v>
      </c>
      <c r="FQ43">
        <v>7284</v>
      </c>
      <c r="FR43">
        <v>7382</v>
      </c>
      <c r="FS43">
        <v>7414</v>
      </c>
      <c r="FT43">
        <v>7515</v>
      </c>
      <c r="FU43">
        <v>7662</v>
      </c>
      <c r="FV43">
        <v>7718</v>
      </c>
      <c r="FW43">
        <v>7777</v>
      </c>
      <c r="FX43">
        <v>7901</v>
      </c>
      <c r="FY43">
        <v>7949</v>
      </c>
      <c r="FZ43">
        <v>8049</v>
      </c>
      <c r="GA43">
        <v>8149</v>
      </c>
      <c r="GB43">
        <v>8351</v>
      </c>
      <c r="GC43">
        <v>8375</v>
      </c>
      <c r="GD43">
        <v>8457</v>
      </c>
      <c r="GE43">
        <v>8847</v>
      </c>
      <c r="GF43">
        <v>8965</v>
      </c>
      <c r="GG43">
        <v>9057</v>
      </c>
      <c r="GH43">
        <v>9141</v>
      </c>
      <c r="GI43">
        <v>9202</v>
      </c>
      <c r="GJ43">
        <v>9276</v>
      </c>
      <c r="GK43">
        <v>9325</v>
      </c>
      <c r="GL43">
        <v>9377</v>
      </c>
      <c r="GM43">
        <v>9470</v>
      </c>
      <c r="GN43">
        <v>9583</v>
      </c>
      <c r="GO43">
        <v>9653</v>
      </c>
      <c r="GP43">
        <v>9720</v>
      </c>
      <c r="GQ43">
        <v>9768</v>
      </c>
      <c r="GR43">
        <v>9809</v>
      </c>
      <c r="GS43">
        <v>9876</v>
      </c>
      <c r="GT43">
        <v>9940</v>
      </c>
      <c r="GU43">
        <v>10000</v>
      </c>
      <c r="GV43">
        <v>10049</v>
      </c>
      <c r="GW43">
        <v>10078</v>
      </c>
      <c r="GX43">
        <v>10111</v>
      </c>
      <c r="GY43">
        <v>10174</v>
      </c>
      <c r="GZ43">
        <v>10206</v>
      </c>
      <c r="HA43">
        <v>10254</v>
      </c>
      <c r="HB43">
        <v>10335</v>
      </c>
      <c r="HC43">
        <v>10395</v>
      </c>
      <c r="HD43">
        <v>10436</v>
      </c>
      <c r="HE43">
        <v>10453</v>
      </c>
      <c r="HF43">
        <v>10484</v>
      </c>
      <c r="HG43">
        <v>10542</v>
      </c>
      <c r="HH43">
        <v>10605</v>
      </c>
      <c r="HI43">
        <v>10671</v>
      </c>
      <c r="HJ43">
        <v>10710</v>
      </c>
      <c r="HK43">
        <v>10727</v>
      </c>
      <c r="HL43">
        <v>10745</v>
      </c>
      <c r="HM43">
        <v>10756</v>
      </c>
      <c r="HN43">
        <v>10803</v>
      </c>
      <c r="HO43">
        <v>10854</v>
      </c>
      <c r="HP43">
        <v>10892</v>
      </c>
      <c r="HQ43">
        <v>10922</v>
      </c>
      <c r="HR43">
        <v>10934</v>
      </c>
      <c r="HS43">
        <v>10947</v>
      </c>
      <c r="HT43">
        <v>10957</v>
      </c>
      <c r="HU43">
        <v>10977</v>
      </c>
      <c r="HV43">
        <v>11015</v>
      </c>
      <c r="HW43">
        <v>11063</v>
      </c>
      <c r="HX43">
        <v>11081</v>
      </c>
      <c r="HY43">
        <v>11088</v>
      </c>
      <c r="HZ43">
        <v>11102</v>
      </c>
      <c r="IA43">
        <v>11123</v>
      </c>
      <c r="IB43">
        <v>11145</v>
      </c>
      <c r="IC43">
        <v>11157</v>
      </c>
      <c r="ID43">
        <v>11190</v>
      </c>
      <c r="IE43">
        <v>11233</v>
      </c>
      <c r="IF43">
        <v>11241</v>
      </c>
      <c r="IG43">
        <v>11247</v>
      </c>
      <c r="IH43">
        <v>11268</v>
      </c>
      <c r="II43">
        <v>11288</v>
      </c>
      <c r="IJ43">
        <v>11315</v>
      </c>
      <c r="IK43">
        <v>11328</v>
      </c>
      <c r="IL43">
        <v>11353</v>
      </c>
      <c r="IM43">
        <v>11366</v>
      </c>
      <c r="IN43">
        <v>11381</v>
      </c>
      <c r="IO43">
        <v>11394</v>
      </c>
      <c r="IP43">
        <v>11427</v>
      </c>
      <c r="IQ43">
        <v>11442</v>
      </c>
      <c r="IR43">
        <v>11479</v>
      </c>
      <c r="IS43">
        <v>11502</v>
      </c>
      <c r="IT43">
        <v>11512</v>
      </c>
      <c r="IU43">
        <v>11522</v>
      </c>
      <c r="IV43">
        <v>11542</v>
      </c>
      <c r="IW43">
        <v>11564</v>
      </c>
      <c r="IX43">
        <v>11583</v>
      </c>
      <c r="IY43">
        <v>11616</v>
      </c>
      <c r="IZ43">
        <v>11633</v>
      </c>
      <c r="JA43">
        <v>11646</v>
      </c>
      <c r="JB43">
        <v>11653</v>
      </c>
      <c r="JC43">
        <v>11682</v>
      </c>
      <c r="JD43">
        <v>11704</v>
      </c>
      <c r="JE43">
        <v>11729</v>
      </c>
      <c r="JF43">
        <v>11762</v>
      </c>
      <c r="JG43">
        <v>11769</v>
      </c>
      <c r="JH43">
        <v>11773</v>
      </c>
      <c r="JI43">
        <v>11779</v>
      </c>
      <c r="JJ43">
        <v>11793</v>
      </c>
      <c r="JK43">
        <v>11822</v>
      </c>
      <c r="JL43">
        <v>11839</v>
      </c>
      <c r="JM43">
        <v>11856</v>
      </c>
      <c r="JN43">
        <v>11880</v>
      </c>
      <c r="JO43">
        <v>11901</v>
      </c>
      <c r="JP43">
        <v>11909</v>
      </c>
      <c r="JQ43">
        <v>11931</v>
      </c>
      <c r="JR43">
        <v>11958</v>
      </c>
      <c r="JS43">
        <v>11987</v>
      </c>
      <c r="JT43">
        <v>12008</v>
      </c>
      <c r="JU43">
        <v>12031</v>
      </c>
      <c r="JV43">
        <v>12033</v>
      </c>
      <c r="JW43">
        <v>12052</v>
      </c>
      <c r="JX43">
        <v>12064</v>
      </c>
      <c r="JY43">
        <v>12079</v>
      </c>
      <c r="JZ43">
        <v>12119</v>
      </c>
      <c r="KA43">
        <v>12147</v>
      </c>
      <c r="KB43">
        <v>12171</v>
      </c>
      <c r="KC43">
        <v>12196</v>
      </c>
      <c r="KD43">
        <v>12210</v>
      </c>
      <c r="KE43">
        <v>12221</v>
      </c>
      <c r="KF43">
        <v>12241</v>
      </c>
      <c r="KG43">
        <v>12278</v>
      </c>
      <c r="KH43">
        <v>12328</v>
      </c>
      <c r="KI43">
        <v>12360</v>
      </c>
      <c r="KJ43">
        <v>12399</v>
      </c>
      <c r="KK43">
        <v>12407</v>
      </c>
      <c r="KL43">
        <v>12425</v>
      </c>
      <c r="KM43">
        <v>12475</v>
      </c>
      <c r="KN43">
        <v>12519</v>
      </c>
      <c r="KO43">
        <v>12562</v>
      </c>
      <c r="KP43">
        <v>12606</v>
      </c>
      <c r="KQ43">
        <v>12614</v>
      </c>
      <c r="KR43">
        <v>12670</v>
      </c>
      <c r="KS43">
        <v>12697</v>
      </c>
      <c r="KT43">
        <v>12710</v>
      </c>
      <c r="KU43">
        <v>12774</v>
      </c>
      <c r="KV43">
        <v>12881</v>
      </c>
      <c r="KW43">
        <v>12950</v>
      </c>
      <c r="KX43">
        <v>13004</v>
      </c>
      <c r="KY43">
        <v>13078</v>
      </c>
      <c r="KZ43">
        <v>13111</v>
      </c>
      <c r="LA43">
        <v>13167</v>
      </c>
      <c r="LB43">
        <v>13211</v>
      </c>
      <c r="LC43">
        <v>13288</v>
      </c>
      <c r="LD43">
        <v>13406</v>
      </c>
      <c r="LE43">
        <v>13549</v>
      </c>
      <c r="LF43">
        <v>13742</v>
      </c>
      <c r="LG43">
        <v>13885</v>
      </c>
      <c r="LH43">
        <v>13958</v>
      </c>
      <c r="LI43">
        <v>14058</v>
      </c>
      <c r="LJ43">
        <v>14140</v>
      </c>
      <c r="LK43">
        <v>14256</v>
      </c>
      <c r="LL43">
        <v>14369</v>
      </c>
      <c r="LM43">
        <v>14438</v>
      </c>
      <c r="LN43">
        <v>14639</v>
      </c>
      <c r="LO43">
        <v>14707</v>
      </c>
      <c r="LP43">
        <v>14784</v>
      </c>
      <c r="LQ43">
        <v>14846</v>
      </c>
      <c r="LR43">
        <v>14909</v>
      </c>
      <c r="LS43">
        <v>15322</v>
      </c>
      <c r="LT43">
        <v>15555</v>
      </c>
      <c r="LU43">
        <v>15700</v>
      </c>
      <c r="LV43">
        <v>15800</v>
      </c>
      <c r="LW43">
        <v>16020</v>
      </c>
      <c r="LX43">
        <v>16320</v>
      </c>
      <c r="LY43">
        <v>16451</v>
      </c>
      <c r="LZ43">
        <v>16577</v>
      </c>
      <c r="MA43">
        <v>16679</v>
      </c>
      <c r="MB43">
        <v>16715</v>
      </c>
      <c r="MC43">
        <v>16715</v>
      </c>
      <c r="MD43">
        <v>16885</v>
      </c>
      <c r="ME43">
        <v>17256</v>
      </c>
      <c r="MF43">
        <v>17438</v>
      </c>
      <c r="MG43">
        <v>17438</v>
      </c>
      <c r="MH43">
        <v>17792</v>
      </c>
      <c r="MI43">
        <v>17981</v>
      </c>
      <c r="MJ43">
        <v>18161</v>
      </c>
      <c r="MK43">
        <v>18442</v>
      </c>
      <c r="ML43">
        <v>18442</v>
      </c>
      <c r="MM43">
        <v>18822</v>
      </c>
      <c r="MN43">
        <v>18822</v>
      </c>
      <c r="MO43">
        <v>19069</v>
      </c>
      <c r="MP43">
        <v>19191</v>
      </c>
      <c r="MQ43">
        <v>19281</v>
      </c>
      <c r="MR43">
        <v>19844</v>
      </c>
      <c r="MS43">
        <v>19844</v>
      </c>
      <c r="MT43">
        <v>19844</v>
      </c>
      <c r="MU43">
        <v>20373</v>
      </c>
      <c r="MV43">
        <v>20509</v>
      </c>
      <c r="MW43">
        <v>20712</v>
      </c>
      <c r="MX43">
        <v>20799</v>
      </c>
      <c r="MY43">
        <v>21021</v>
      </c>
      <c r="MZ43">
        <v>21467</v>
      </c>
      <c r="NA43">
        <v>21655</v>
      </c>
      <c r="NB43">
        <v>21655</v>
      </c>
      <c r="NC43">
        <v>22005</v>
      </c>
      <c r="ND43">
        <v>22148</v>
      </c>
      <c r="NE43">
        <v>22311</v>
      </c>
      <c r="NF43">
        <v>22529</v>
      </c>
      <c r="NG43">
        <v>22690</v>
      </c>
      <c r="NH43">
        <v>22690</v>
      </c>
      <c r="NI43">
        <v>22988</v>
      </c>
      <c r="NJ43">
        <v>22988</v>
      </c>
      <c r="NK43">
        <v>23145</v>
      </c>
      <c r="NL43">
        <v>23251</v>
      </c>
      <c r="NM43">
        <v>23407</v>
      </c>
      <c r="NN43">
        <v>23543</v>
      </c>
      <c r="NO43">
        <v>23690</v>
      </c>
      <c r="NP43">
        <v>23690</v>
      </c>
      <c r="NQ43">
        <v>23797</v>
      </c>
    </row>
    <row r="44" spans="1:408">
      <c r="K44" t="s">
        <v>240</v>
      </c>
    </row>
    <row r="45" spans="1:408">
      <c r="K45" t="s">
        <v>240</v>
      </c>
    </row>
    <row r="46" spans="1:408">
      <c r="K46" t="s">
        <v>240</v>
      </c>
    </row>
    <row r="47" spans="1:408">
      <c r="K47" t="s">
        <v>240</v>
      </c>
    </row>
    <row r="48" spans="1:408">
      <c r="K48" t="s">
        <v>240</v>
      </c>
    </row>
    <row r="49" spans="11:11">
      <c r="K49" t="s">
        <v>240</v>
      </c>
    </row>
    <row r="50" spans="11:11">
      <c r="K50" t="s">
        <v>240</v>
      </c>
    </row>
    <row r="51" spans="11:11">
      <c r="K51" t="s">
        <v>240</v>
      </c>
    </row>
    <row r="52" spans="11:11">
      <c r="K52" t="s">
        <v>240</v>
      </c>
    </row>
    <row r="53" spans="11:11">
      <c r="K53" t="s">
        <v>240</v>
      </c>
    </row>
    <row r="54" spans="11:11">
      <c r="K54" t="s">
        <v>240</v>
      </c>
    </row>
    <row r="55" spans="11:11">
      <c r="K55" t="s">
        <v>240</v>
      </c>
    </row>
    <row r="56" spans="11:11">
      <c r="K56" t="s">
        <v>240</v>
      </c>
    </row>
    <row r="57" spans="11:11">
      <c r="K57" t="s">
        <v>240</v>
      </c>
    </row>
    <row r="58" spans="11:11">
      <c r="K58" t="s">
        <v>240</v>
      </c>
    </row>
    <row r="59" spans="11:11">
      <c r="K59" t="s">
        <v>240</v>
      </c>
    </row>
    <row r="60" spans="11:11">
      <c r="K60" t="s">
        <v>240</v>
      </c>
    </row>
    <row r="61" spans="11:11">
      <c r="K61" t="s">
        <v>240</v>
      </c>
    </row>
    <row r="62" spans="11:11">
      <c r="K62" t="s">
        <v>240</v>
      </c>
    </row>
    <row r="63" spans="11:11">
      <c r="K63" t="s">
        <v>240</v>
      </c>
    </row>
    <row r="64" spans="11:11">
      <c r="K64" t="s">
        <v>240</v>
      </c>
    </row>
    <row r="65" spans="11:11">
      <c r="K65" t="s">
        <v>240</v>
      </c>
    </row>
    <row r="66" spans="11:11">
      <c r="K66" t="s">
        <v>240</v>
      </c>
    </row>
    <row r="67" spans="11:11">
      <c r="K67" t="s">
        <v>240</v>
      </c>
    </row>
    <row r="68" spans="11:11">
      <c r="K68" t="s">
        <v>240</v>
      </c>
    </row>
    <row r="69" spans="11:11">
      <c r="K69" t="s">
        <v>240</v>
      </c>
    </row>
    <row r="70" spans="11:11">
      <c r="K70" t="s">
        <v>240</v>
      </c>
    </row>
    <row r="71" spans="11:11">
      <c r="K71" t="s">
        <v>240</v>
      </c>
    </row>
    <row r="72" spans="11:11">
      <c r="K72" t="s">
        <v>240</v>
      </c>
    </row>
    <row r="73" spans="11:11">
      <c r="K73" t="s">
        <v>240</v>
      </c>
    </row>
    <row r="74" spans="11:11">
      <c r="K74" t="s">
        <v>240</v>
      </c>
    </row>
    <row r="75" spans="11:11">
      <c r="K75" t="s">
        <v>240</v>
      </c>
    </row>
    <row r="76" spans="11:11">
      <c r="K76" t="s">
        <v>240</v>
      </c>
    </row>
    <row r="77" spans="11:11">
      <c r="K77" t="s">
        <v>240</v>
      </c>
    </row>
    <row r="78" spans="11:11">
      <c r="K78" t="s">
        <v>240</v>
      </c>
    </row>
    <row r="79" spans="11:11">
      <c r="K79" t="s">
        <v>240</v>
      </c>
    </row>
    <row r="80" spans="11:11">
      <c r="K80" t="s">
        <v>240</v>
      </c>
    </row>
    <row r="81" spans="6:512">
      <c r="K81" t="s">
        <v>240</v>
      </c>
    </row>
    <row r="82" spans="6:512">
      <c r="K82" t="s">
        <v>240</v>
      </c>
    </row>
    <row r="83" spans="6:512">
      <c r="K83" t="s">
        <v>240</v>
      </c>
    </row>
    <row r="84" spans="6:512">
      <c r="K84" t="s">
        <v>240</v>
      </c>
    </row>
    <row r="85" spans="6:512">
      <c r="K85" t="s">
        <v>240</v>
      </c>
    </row>
    <row r="86" spans="6:512">
      <c r="K86" t="s">
        <v>240</v>
      </c>
    </row>
    <row r="87" spans="6:512">
      <c r="K87" t="s">
        <v>240</v>
      </c>
    </row>
    <row r="88" spans="6:512">
      <c r="K88" t="s">
        <v>240</v>
      </c>
    </row>
    <row r="89" spans="6:512">
      <c r="K89" t="s">
        <v>240</v>
      </c>
    </row>
    <row r="90" spans="6:512">
      <c r="K90" t="s">
        <v>240</v>
      </c>
    </row>
    <row r="91" spans="6:512">
      <c r="K91" t="s">
        <v>240</v>
      </c>
    </row>
    <row r="92" spans="6:512">
      <c r="K92" t="s">
        <v>240</v>
      </c>
    </row>
    <row r="93" spans="6:512">
      <c r="K93" t="s">
        <v>240</v>
      </c>
    </row>
    <row r="95" spans="6:512">
      <c r="F95" s="1" t="s">
        <v>131</v>
      </c>
      <c r="L95">
        <f>SUM(L3:L93)</f>
        <v>1</v>
      </c>
      <c r="M95">
        <f t="shared" ref="M95:BX95" si="0">SUM(M3:M93)</f>
        <v>1</v>
      </c>
      <c r="N95">
        <f t="shared" si="0"/>
        <v>1</v>
      </c>
      <c r="O95">
        <f t="shared" si="0"/>
        <v>1</v>
      </c>
      <c r="P95">
        <f t="shared" si="0"/>
        <v>1</v>
      </c>
      <c r="Q95">
        <f t="shared" si="0"/>
        <v>1</v>
      </c>
      <c r="R95">
        <f t="shared" si="0"/>
        <v>1</v>
      </c>
      <c r="S95">
        <f t="shared" si="0"/>
        <v>1</v>
      </c>
      <c r="T95">
        <f t="shared" si="0"/>
        <v>1</v>
      </c>
      <c r="U95">
        <f t="shared" si="0"/>
        <v>1</v>
      </c>
      <c r="V95">
        <f t="shared" si="0"/>
        <v>1</v>
      </c>
      <c r="W95">
        <f t="shared" si="0"/>
        <v>1</v>
      </c>
      <c r="X95">
        <f t="shared" si="0"/>
        <v>1</v>
      </c>
      <c r="Y95">
        <f t="shared" si="0"/>
        <v>1</v>
      </c>
      <c r="Z95">
        <f t="shared" si="0"/>
        <v>1</v>
      </c>
      <c r="AA95">
        <f t="shared" si="0"/>
        <v>1</v>
      </c>
      <c r="AB95">
        <f t="shared" si="0"/>
        <v>1</v>
      </c>
      <c r="AC95">
        <f t="shared" si="0"/>
        <v>1</v>
      </c>
      <c r="AD95">
        <f t="shared" si="0"/>
        <v>1</v>
      </c>
      <c r="AE95">
        <f t="shared" si="0"/>
        <v>1</v>
      </c>
      <c r="AF95">
        <f t="shared" si="0"/>
        <v>1</v>
      </c>
      <c r="AG95">
        <f t="shared" si="0"/>
        <v>1</v>
      </c>
      <c r="AH95">
        <f t="shared" si="0"/>
        <v>1</v>
      </c>
      <c r="AI95">
        <f t="shared" si="0"/>
        <v>1</v>
      </c>
      <c r="AJ95">
        <f t="shared" si="0"/>
        <v>1</v>
      </c>
      <c r="AK95">
        <f t="shared" si="0"/>
        <v>1</v>
      </c>
      <c r="AL95">
        <f t="shared" si="0"/>
        <v>1</v>
      </c>
      <c r="AM95">
        <f t="shared" si="0"/>
        <v>1</v>
      </c>
      <c r="AN95">
        <f t="shared" si="0"/>
        <v>1</v>
      </c>
      <c r="AO95">
        <f t="shared" si="0"/>
        <v>1</v>
      </c>
      <c r="AP95">
        <f t="shared" si="0"/>
        <v>1</v>
      </c>
      <c r="AQ95">
        <f t="shared" si="0"/>
        <v>1</v>
      </c>
      <c r="AR95">
        <f t="shared" si="0"/>
        <v>1</v>
      </c>
      <c r="AS95">
        <f t="shared" si="0"/>
        <v>1</v>
      </c>
      <c r="AT95">
        <f t="shared" si="0"/>
        <v>1</v>
      </c>
      <c r="AU95">
        <f t="shared" si="0"/>
        <v>1</v>
      </c>
      <c r="AV95">
        <f t="shared" si="0"/>
        <v>1</v>
      </c>
      <c r="AW95">
        <f t="shared" si="0"/>
        <v>1</v>
      </c>
      <c r="AX95">
        <f t="shared" si="0"/>
        <v>7</v>
      </c>
      <c r="AY95">
        <f t="shared" si="0"/>
        <v>11</v>
      </c>
      <c r="AZ95">
        <f t="shared" si="0"/>
        <v>18</v>
      </c>
      <c r="BA95">
        <f t="shared" si="0"/>
        <v>27</v>
      </c>
      <c r="BB95">
        <f t="shared" si="0"/>
        <v>39</v>
      </c>
      <c r="BC95">
        <f t="shared" si="0"/>
        <v>70</v>
      </c>
      <c r="BD95">
        <f t="shared" si="0"/>
        <v>78</v>
      </c>
      <c r="BE95">
        <f t="shared" si="0"/>
        <v>102</v>
      </c>
      <c r="BF95">
        <f t="shared" si="0"/>
        <v>122</v>
      </c>
      <c r="BG95">
        <f t="shared" si="0"/>
        <v>122</v>
      </c>
      <c r="BH95">
        <f t="shared" si="0"/>
        <v>167</v>
      </c>
      <c r="BI95">
        <f t="shared" si="0"/>
        <v>282</v>
      </c>
      <c r="BJ95">
        <f t="shared" si="0"/>
        <v>442</v>
      </c>
      <c r="BK95">
        <f t="shared" si="0"/>
        <v>568</v>
      </c>
      <c r="BL95">
        <f t="shared" si="0"/>
        <v>642</v>
      </c>
      <c r="BM95">
        <f t="shared" si="0"/>
        <v>603</v>
      </c>
      <c r="BN95">
        <f t="shared" si="0"/>
        <v>779</v>
      </c>
      <c r="BO95">
        <f t="shared" si="0"/>
        <v>955</v>
      </c>
      <c r="BP95">
        <f t="shared" si="0"/>
        <v>1022</v>
      </c>
      <c r="BQ95">
        <f t="shared" si="0"/>
        <v>1374</v>
      </c>
      <c r="BR95">
        <f t="shared" si="0"/>
        <v>1524</v>
      </c>
      <c r="BS95">
        <f t="shared" si="0"/>
        <v>1793</v>
      </c>
      <c r="BT95">
        <f t="shared" si="0"/>
        <v>1997</v>
      </c>
      <c r="BU95">
        <f t="shared" si="0"/>
        <v>2221</v>
      </c>
      <c r="BV95">
        <f t="shared" si="0"/>
        <v>2328</v>
      </c>
      <c r="BW95">
        <f t="shared" si="0"/>
        <v>2591</v>
      </c>
      <c r="BX95">
        <f t="shared" si="0"/>
        <v>3207</v>
      </c>
      <c r="BY95">
        <f t="shared" ref="BY95:EJ95" si="1">SUM(BY3:BY93)</f>
        <v>3477</v>
      </c>
      <c r="BZ95">
        <f t="shared" si="1"/>
        <v>4030</v>
      </c>
      <c r="CA95">
        <f t="shared" si="1"/>
        <v>4465</v>
      </c>
      <c r="CB95">
        <f t="shared" si="1"/>
        <v>4923</v>
      </c>
      <c r="CC95">
        <f t="shared" si="1"/>
        <v>5432</v>
      </c>
      <c r="CD95">
        <f t="shared" si="1"/>
        <v>5608</v>
      </c>
      <c r="CE95">
        <f t="shared" si="1"/>
        <v>6389</v>
      </c>
      <c r="CF95">
        <f t="shared" si="1"/>
        <v>6846</v>
      </c>
      <c r="CG95">
        <f t="shared" si="1"/>
        <v>7247</v>
      </c>
      <c r="CH95">
        <f t="shared" si="1"/>
        <v>7825</v>
      </c>
      <c r="CI95">
        <f t="shared" si="1"/>
        <v>8311</v>
      </c>
      <c r="CJ95">
        <f t="shared" si="1"/>
        <v>8692</v>
      </c>
      <c r="CK95">
        <f t="shared" si="1"/>
        <v>9276</v>
      </c>
      <c r="CL95">
        <f t="shared" si="1"/>
        <v>9639</v>
      </c>
      <c r="CM95">
        <f t="shared" si="1"/>
        <v>10119</v>
      </c>
      <c r="CN95">
        <f t="shared" si="1"/>
        <v>10434</v>
      </c>
      <c r="CO95">
        <f t="shared" si="1"/>
        <v>10609</v>
      </c>
      <c r="CP95">
        <f t="shared" si="1"/>
        <v>10635</v>
      </c>
      <c r="CQ95">
        <f t="shared" si="1"/>
        <v>10799</v>
      </c>
      <c r="CR95">
        <f t="shared" si="1"/>
        <v>10942</v>
      </c>
      <c r="CS95">
        <f t="shared" si="1"/>
        <v>11057</v>
      </c>
      <c r="CT95">
        <f t="shared" si="1"/>
        <v>11517</v>
      </c>
      <c r="CU95">
        <f t="shared" si="1"/>
        <v>11776</v>
      </c>
      <c r="CV95">
        <f t="shared" si="1"/>
        <v>11978</v>
      </c>
      <c r="CW95">
        <f t="shared" si="1"/>
        <v>12114</v>
      </c>
      <c r="CX95">
        <f t="shared" si="1"/>
        <v>12392</v>
      </c>
      <c r="CY95">
        <f t="shared" si="1"/>
        <v>12596</v>
      </c>
      <c r="CZ95">
        <f t="shared" si="1"/>
        <v>12753</v>
      </c>
      <c r="DA95">
        <f t="shared" si="1"/>
        <v>12977</v>
      </c>
      <c r="DB95">
        <f t="shared" si="1"/>
        <v>13319</v>
      </c>
      <c r="DC95">
        <f t="shared" si="1"/>
        <v>13521</v>
      </c>
      <c r="DD95">
        <f t="shared" si="1"/>
        <v>13686</v>
      </c>
      <c r="DE95">
        <f t="shared" si="1"/>
        <v>13842</v>
      </c>
      <c r="DF95">
        <f t="shared" si="1"/>
        <v>14070</v>
      </c>
      <c r="DG95">
        <f t="shared" si="1"/>
        <v>14327</v>
      </c>
      <c r="DH95">
        <f t="shared" si="1"/>
        <v>14637</v>
      </c>
      <c r="DI95">
        <f t="shared" si="1"/>
        <v>15003</v>
      </c>
      <c r="DJ95">
        <f t="shared" si="1"/>
        <v>15185</v>
      </c>
      <c r="DK95">
        <f t="shared" si="1"/>
        <v>15462</v>
      </c>
      <c r="DL95">
        <f t="shared" si="1"/>
        <v>15594</v>
      </c>
      <c r="DM95">
        <f t="shared" si="1"/>
        <v>15905</v>
      </c>
      <c r="DN95">
        <f t="shared" si="1"/>
        <v>16231</v>
      </c>
      <c r="DO95">
        <f t="shared" si="1"/>
        <v>16388</v>
      </c>
      <c r="DP95">
        <f t="shared" si="1"/>
        <v>16674</v>
      </c>
      <c r="DQ95">
        <f t="shared" si="1"/>
        <v>16891</v>
      </c>
      <c r="DR95">
        <f t="shared" si="1"/>
        <v>17122</v>
      </c>
      <c r="DS95">
        <f t="shared" si="1"/>
        <v>17330</v>
      </c>
      <c r="DT95">
        <f t="shared" si="1"/>
        <v>17512</v>
      </c>
      <c r="DU95">
        <f t="shared" si="1"/>
        <v>17773</v>
      </c>
      <c r="DV95">
        <f t="shared" si="1"/>
        <v>17951</v>
      </c>
      <c r="DW95">
        <f t="shared" si="1"/>
        <v>18288</v>
      </c>
      <c r="DX95">
        <f t="shared" si="1"/>
        <v>18433</v>
      </c>
      <c r="DY95">
        <f t="shared" si="1"/>
        <v>18611</v>
      </c>
      <c r="DZ95">
        <f t="shared" si="1"/>
        <v>18811</v>
      </c>
      <c r="EA95">
        <f t="shared" si="1"/>
        <v>18971</v>
      </c>
      <c r="EB95">
        <f t="shared" si="1"/>
        <v>19117</v>
      </c>
      <c r="EC95">
        <f t="shared" si="1"/>
        <v>19265</v>
      </c>
      <c r="ED95">
        <f t="shared" si="1"/>
        <v>19265</v>
      </c>
      <c r="EE95">
        <f t="shared" si="1"/>
        <v>19828</v>
      </c>
      <c r="EF95">
        <f t="shared" si="1"/>
        <v>20065</v>
      </c>
      <c r="EG95">
        <f t="shared" si="1"/>
        <v>20181</v>
      </c>
      <c r="EH95">
        <f t="shared" si="1"/>
        <v>20406</v>
      </c>
      <c r="EI95">
        <f t="shared" si="1"/>
        <v>20764</v>
      </c>
      <c r="EJ95">
        <f t="shared" si="1"/>
        <v>21071</v>
      </c>
      <c r="EK95">
        <f t="shared" ref="EK95:GV95" si="2">SUM(EK3:EK93)</f>
        <v>21349</v>
      </c>
      <c r="EL95">
        <f t="shared" si="2"/>
        <v>21702</v>
      </c>
      <c r="EM95">
        <f t="shared" si="2"/>
        <v>22239</v>
      </c>
      <c r="EN95">
        <f t="shared" si="2"/>
        <v>22516</v>
      </c>
      <c r="EO95">
        <f t="shared" si="2"/>
        <v>22764</v>
      </c>
      <c r="EP95">
        <f t="shared" si="2"/>
        <v>23024</v>
      </c>
      <c r="EQ95">
        <f t="shared" si="2"/>
        <v>23483</v>
      </c>
      <c r="ER95">
        <f t="shared" si="2"/>
        <v>23767</v>
      </c>
      <c r="ES95">
        <f t="shared" si="2"/>
        <v>24078</v>
      </c>
      <c r="ET95">
        <f t="shared" si="2"/>
        <v>24378</v>
      </c>
      <c r="EU95">
        <f t="shared" si="2"/>
        <v>24630</v>
      </c>
      <c r="EV95">
        <f t="shared" si="2"/>
        <v>24892</v>
      </c>
      <c r="EW95">
        <f t="shared" si="2"/>
        <v>25176</v>
      </c>
      <c r="EX95">
        <f t="shared" si="2"/>
        <v>25542</v>
      </c>
      <c r="EY95">
        <f t="shared" si="2"/>
        <v>25825</v>
      </c>
      <c r="EZ95">
        <f t="shared" si="2"/>
        <v>26158</v>
      </c>
      <c r="FA95">
        <f t="shared" si="2"/>
        <v>26530</v>
      </c>
      <c r="FB95">
        <f t="shared" si="2"/>
        <v>26787</v>
      </c>
      <c r="FC95">
        <f t="shared" si="2"/>
        <v>27193</v>
      </c>
      <c r="FD95">
        <f t="shared" si="2"/>
        <v>27608</v>
      </c>
      <c r="FE95">
        <f t="shared" si="2"/>
        <v>28225</v>
      </c>
      <c r="FF95">
        <f t="shared" si="2"/>
        <v>28676</v>
      </c>
      <c r="FG95">
        <f t="shared" si="2"/>
        <v>28874</v>
      </c>
      <c r="FH95">
        <f t="shared" si="2"/>
        <v>29394</v>
      </c>
      <c r="FI95">
        <f t="shared" si="2"/>
        <v>29874</v>
      </c>
      <c r="FJ95">
        <f t="shared" si="2"/>
        <v>30372</v>
      </c>
      <c r="FK95">
        <f t="shared" si="2"/>
        <v>30866</v>
      </c>
      <c r="FL95">
        <f t="shared" si="2"/>
        <v>31422</v>
      </c>
      <c r="FM95">
        <f t="shared" si="2"/>
        <v>31766</v>
      </c>
      <c r="FN95">
        <f t="shared" si="2"/>
        <v>32267</v>
      </c>
      <c r="FO95">
        <f t="shared" si="2"/>
        <v>32831</v>
      </c>
      <c r="FP95">
        <f t="shared" si="2"/>
        <v>33439</v>
      </c>
      <c r="FQ95">
        <f t="shared" si="2"/>
        <v>34152</v>
      </c>
      <c r="FR95">
        <f t="shared" si="2"/>
        <v>34909</v>
      </c>
      <c r="FS95">
        <f t="shared" si="2"/>
        <v>35260</v>
      </c>
      <c r="FT95">
        <f t="shared" si="2"/>
        <v>35902</v>
      </c>
      <c r="FU95">
        <f t="shared" si="2"/>
        <v>36959</v>
      </c>
      <c r="FV95">
        <f t="shared" si="2"/>
        <v>37393</v>
      </c>
      <c r="FW95">
        <f t="shared" si="2"/>
        <v>37916</v>
      </c>
      <c r="FX95">
        <f t="shared" si="2"/>
        <v>38563</v>
      </c>
      <c r="FY95">
        <f t="shared" si="2"/>
        <v>39202</v>
      </c>
      <c r="FZ95">
        <f t="shared" si="2"/>
        <v>39806</v>
      </c>
      <c r="GA95">
        <f t="shared" si="2"/>
        <v>40672</v>
      </c>
      <c r="GB95">
        <f t="shared" si="2"/>
        <v>41749</v>
      </c>
      <c r="GC95">
        <f t="shared" si="2"/>
        <v>42295</v>
      </c>
      <c r="GD95">
        <f t="shared" si="2"/>
        <v>43037</v>
      </c>
      <c r="GE95">
        <f t="shared" si="2"/>
        <v>44299</v>
      </c>
      <c r="GF95">
        <f t="shared" si="2"/>
        <v>45052</v>
      </c>
      <c r="GG95">
        <f t="shared" si="2"/>
        <v>46022</v>
      </c>
      <c r="GH95">
        <f t="shared" si="2"/>
        <v>46956</v>
      </c>
      <c r="GI95">
        <f t="shared" si="2"/>
        <v>47751</v>
      </c>
      <c r="GJ95">
        <f t="shared" si="2"/>
        <v>48590</v>
      </c>
      <c r="GK95">
        <f t="shared" si="2"/>
        <v>49250</v>
      </c>
      <c r="GL95">
        <f t="shared" si="2"/>
        <v>49982</v>
      </c>
      <c r="GM95">
        <f t="shared" si="2"/>
        <v>50832</v>
      </c>
      <c r="GN95">
        <f t="shared" si="2"/>
        <v>51870</v>
      </c>
      <c r="GO95">
        <f t="shared" si="2"/>
        <v>52669</v>
      </c>
      <c r="GP95">
        <f t="shared" si="2"/>
        <v>53339</v>
      </c>
      <c r="GQ95">
        <f t="shared" si="2"/>
        <v>54201</v>
      </c>
      <c r="GR95">
        <f t="shared" si="2"/>
        <v>54979</v>
      </c>
      <c r="GS95">
        <f t="shared" si="2"/>
        <v>55751</v>
      </c>
      <c r="GT95">
        <f t="shared" si="2"/>
        <v>56736</v>
      </c>
      <c r="GU95">
        <f t="shared" si="2"/>
        <v>57586</v>
      </c>
      <c r="GV95">
        <f t="shared" si="2"/>
        <v>58216</v>
      </c>
      <c r="GW95">
        <f t="shared" ref="GW95:JH95" si="3">SUM(GW3:GW93)</f>
        <v>58767</v>
      </c>
      <c r="GX95">
        <f t="shared" si="3"/>
        <v>59447</v>
      </c>
      <c r="GY95">
        <f t="shared" si="3"/>
        <v>60132</v>
      </c>
      <c r="GZ95">
        <f t="shared" si="3"/>
        <v>60963</v>
      </c>
      <c r="HA95">
        <f t="shared" si="3"/>
        <v>61686</v>
      </c>
      <c r="HB95">
        <f t="shared" si="3"/>
        <v>62583</v>
      </c>
      <c r="HC95">
        <f t="shared" si="3"/>
        <v>63189</v>
      </c>
      <c r="HD95">
        <f t="shared" si="3"/>
        <v>63769</v>
      </c>
      <c r="HE95">
        <f t="shared" si="3"/>
        <v>64260</v>
      </c>
      <c r="HF95">
        <f t="shared" si="3"/>
        <v>64800</v>
      </c>
      <c r="HG95">
        <f t="shared" si="3"/>
        <v>65439</v>
      </c>
      <c r="HH95">
        <f t="shared" si="3"/>
        <v>66254</v>
      </c>
      <c r="HI95">
        <f t="shared" si="3"/>
        <v>66989</v>
      </c>
      <c r="HJ95">
        <f t="shared" si="3"/>
        <v>67581</v>
      </c>
      <c r="HK95">
        <f t="shared" si="3"/>
        <v>67854</v>
      </c>
      <c r="HL95">
        <f t="shared" si="3"/>
        <v>68386</v>
      </c>
      <c r="HM95">
        <f t="shared" si="3"/>
        <v>68922</v>
      </c>
      <c r="HN95">
        <f t="shared" si="3"/>
        <v>69662</v>
      </c>
      <c r="HO95">
        <f t="shared" si="3"/>
        <v>70180</v>
      </c>
      <c r="HP95">
        <f t="shared" si="3"/>
        <v>71007</v>
      </c>
      <c r="HQ95">
        <f t="shared" si="3"/>
        <v>71471</v>
      </c>
      <c r="HR95">
        <f t="shared" si="3"/>
        <v>71814</v>
      </c>
      <c r="HS95">
        <f t="shared" si="3"/>
        <v>72161</v>
      </c>
      <c r="HT95">
        <f t="shared" si="3"/>
        <v>72634</v>
      </c>
      <c r="HU95">
        <f t="shared" si="3"/>
        <v>73217</v>
      </c>
      <c r="HV95">
        <f t="shared" si="3"/>
        <v>73801</v>
      </c>
      <c r="HW95">
        <f t="shared" si="3"/>
        <v>74420</v>
      </c>
      <c r="HX95">
        <f t="shared" si="3"/>
        <v>74885</v>
      </c>
      <c r="HY95">
        <f t="shared" si="3"/>
        <v>75195</v>
      </c>
      <c r="HZ95">
        <f t="shared" si="3"/>
        <v>75502</v>
      </c>
      <c r="IA95">
        <f t="shared" si="3"/>
        <v>75977</v>
      </c>
      <c r="IB95">
        <f t="shared" si="3"/>
        <v>76537</v>
      </c>
      <c r="IC95">
        <f t="shared" si="3"/>
        <v>77034</v>
      </c>
      <c r="ID95">
        <f t="shared" si="3"/>
        <v>77559</v>
      </c>
      <c r="IE95">
        <f t="shared" si="3"/>
        <v>77979</v>
      </c>
      <c r="IF95">
        <f t="shared" si="3"/>
        <v>78295</v>
      </c>
      <c r="IG95">
        <f t="shared" si="3"/>
        <v>78492</v>
      </c>
      <c r="IH95">
        <f t="shared" si="3"/>
        <v>78781</v>
      </c>
      <c r="II95">
        <f t="shared" si="3"/>
        <v>79280</v>
      </c>
      <c r="IJ95">
        <f t="shared" si="3"/>
        <v>79880</v>
      </c>
      <c r="IK95">
        <f t="shared" si="3"/>
        <v>80374</v>
      </c>
      <c r="IL95">
        <f t="shared" si="3"/>
        <v>80738</v>
      </c>
      <c r="IM95">
        <f t="shared" si="3"/>
        <v>81056</v>
      </c>
      <c r="IN95">
        <f t="shared" si="3"/>
        <v>81392</v>
      </c>
      <c r="IO95">
        <f t="shared" si="3"/>
        <v>81776</v>
      </c>
      <c r="IP95">
        <f t="shared" si="3"/>
        <v>82193</v>
      </c>
      <c r="IQ95">
        <f t="shared" si="3"/>
        <v>82610</v>
      </c>
      <c r="IR95">
        <f t="shared" si="3"/>
        <v>83239</v>
      </c>
      <c r="IS95">
        <f t="shared" si="3"/>
        <v>83622</v>
      </c>
      <c r="IT95">
        <f t="shared" si="3"/>
        <v>83925</v>
      </c>
      <c r="IU95">
        <f t="shared" si="3"/>
        <v>84270</v>
      </c>
      <c r="IV95">
        <f t="shared" si="3"/>
        <v>84814</v>
      </c>
      <c r="IW95">
        <f t="shared" si="3"/>
        <v>85397</v>
      </c>
      <c r="IX95">
        <f t="shared" si="3"/>
        <v>86422</v>
      </c>
      <c r="IY95">
        <f t="shared" si="3"/>
        <v>87062</v>
      </c>
      <c r="IZ95">
        <f t="shared" si="3"/>
        <v>87519</v>
      </c>
      <c r="JA95">
        <f t="shared" si="3"/>
        <v>87897</v>
      </c>
      <c r="JB95">
        <f t="shared" si="3"/>
        <v>88291</v>
      </c>
      <c r="JC95">
        <f t="shared" si="3"/>
        <v>88823</v>
      </c>
      <c r="JD95">
        <f t="shared" si="3"/>
        <v>89463</v>
      </c>
      <c r="JE95">
        <f t="shared" si="3"/>
        <v>90179</v>
      </c>
      <c r="JF95">
        <f t="shared" si="3"/>
        <v>90821</v>
      </c>
      <c r="JG95">
        <f t="shared" si="3"/>
        <v>91290</v>
      </c>
      <c r="JH95">
        <f t="shared" si="3"/>
        <v>91709</v>
      </c>
      <c r="JI95">
        <f t="shared" ref="JI95:LT95" si="4">SUM(JI3:JI93)</f>
        <v>92136</v>
      </c>
      <c r="JJ95">
        <f t="shared" si="4"/>
        <v>92692</v>
      </c>
      <c r="JK95">
        <f t="shared" si="4"/>
        <v>93450</v>
      </c>
      <c r="JL95">
        <f t="shared" si="4"/>
        <v>94143</v>
      </c>
      <c r="JM95">
        <f t="shared" si="4"/>
        <v>94691</v>
      </c>
      <c r="JN95">
        <f t="shared" si="4"/>
        <v>95539</v>
      </c>
      <c r="JO95">
        <f t="shared" si="4"/>
        <v>95914</v>
      </c>
      <c r="JP95">
        <f t="shared" si="4"/>
        <v>96521</v>
      </c>
      <c r="JQ95">
        <f t="shared" si="4"/>
        <v>97240</v>
      </c>
      <c r="JR95">
        <f t="shared" si="4"/>
        <v>97938</v>
      </c>
      <c r="JS95">
        <f t="shared" si="4"/>
        <v>98713</v>
      </c>
      <c r="JT95">
        <f t="shared" si="4"/>
        <v>99539</v>
      </c>
      <c r="JU95">
        <f t="shared" si="4"/>
        <v>100105</v>
      </c>
      <c r="JV95">
        <f t="shared" si="4"/>
        <v>100572</v>
      </c>
      <c r="JW95">
        <f t="shared" si="4"/>
        <v>101064</v>
      </c>
      <c r="JX95">
        <f t="shared" si="4"/>
        <v>101864</v>
      </c>
      <c r="JY95">
        <f t="shared" si="4"/>
        <v>102567</v>
      </c>
      <c r="JZ95">
        <f t="shared" si="4"/>
        <v>103379</v>
      </c>
      <c r="KA95">
        <f t="shared" si="4"/>
        <v>104328</v>
      </c>
      <c r="KB95">
        <f t="shared" si="4"/>
        <v>105069</v>
      </c>
      <c r="KC95">
        <f t="shared" si="4"/>
        <v>105665</v>
      </c>
      <c r="KD95">
        <f t="shared" si="4"/>
        <v>106212</v>
      </c>
      <c r="KE95">
        <f t="shared" si="4"/>
        <v>106963</v>
      </c>
      <c r="KF95">
        <f t="shared" si="4"/>
        <v>107843</v>
      </c>
      <c r="KG95">
        <f t="shared" si="4"/>
        <v>108954</v>
      </c>
      <c r="KH95">
        <f t="shared" si="4"/>
        <v>109932</v>
      </c>
      <c r="KI95">
        <f t="shared" si="4"/>
        <v>110808</v>
      </c>
      <c r="KJ95">
        <f t="shared" si="4"/>
        <v>111848</v>
      </c>
      <c r="KK95">
        <f t="shared" si="4"/>
        <v>112593</v>
      </c>
      <c r="KL95">
        <f t="shared" si="4"/>
        <v>114127</v>
      </c>
      <c r="KM95">
        <f t="shared" si="4"/>
        <v>115251</v>
      </c>
      <c r="KN95">
        <f t="shared" si="4"/>
        <v>117023</v>
      </c>
      <c r="KO95">
        <f t="shared" si="4"/>
        <v>118771</v>
      </c>
      <c r="KP95">
        <f t="shared" si="4"/>
        <v>120221</v>
      </c>
      <c r="KQ95">
        <f t="shared" si="4"/>
        <v>121467</v>
      </c>
      <c r="KR95">
        <f t="shared" si="4"/>
        <v>122887</v>
      </c>
      <c r="KS95">
        <f t="shared" si="4"/>
        <v>124549</v>
      </c>
      <c r="KT95">
        <f t="shared" si="4"/>
        <v>126574</v>
      </c>
      <c r="KU95">
        <f t="shared" si="4"/>
        <v>128821</v>
      </c>
      <c r="KV95">
        <f t="shared" si="4"/>
        <v>131141</v>
      </c>
      <c r="KW95">
        <f t="shared" si="4"/>
        <v>133391</v>
      </c>
      <c r="KX95">
        <f t="shared" si="4"/>
        <v>134969</v>
      </c>
      <c r="KY95">
        <f t="shared" si="4"/>
        <v>137561</v>
      </c>
      <c r="KZ95">
        <f t="shared" si="4"/>
        <v>139120</v>
      </c>
      <c r="LA95">
        <f t="shared" si="4"/>
        <v>141231</v>
      </c>
      <c r="LB95">
        <f t="shared" si="4"/>
        <v>143405</v>
      </c>
      <c r="LC95">
        <f t="shared" si="4"/>
        <v>145281</v>
      </c>
      <c r="LD95">
        <f t="shared" si="4"/>
        <v>147929</v>
      </c>
      <c r="LE95">
        <f t="shared" si="4"/>
        <v>151488</v>
      </c>
      <c r="LF95">
        <f t="shared" si="4"/>
        <v>154770</v>
      </c>
      <c r="LG95">
        <f t="shared" si="4"/>
        <v>157790</v>
      </c>
      <c r="LH95">
        <f t="shared" si="4"/>
        <v>160663</v>
      </c>
      <c r="LI95">
        <f t="shared" si="4"/>
        <v>162730</v>
      </c>
      <c r="LJ95">
        <f t="shared" si="4"/>
        <v>165124</v>
      </c>
      <c r="LK95">
        <f t="shared" si="4"/>
        <v>167231</v>
      </c>
      <c r="LL95">
        <f t="shared" si="4"/>
        <v>169500</v>
      </c>
      <c r="LM95">
        <f t="shared" si="4"/>
        <v>171962</v>
      </c>
      <c r="LN95">
        <f t="shared" si="4"/>
        <v>175033</v>
      </c>
      <c r="LO95">
        <f t="shared" si="4"/>
        <v>177358</v>
      </c>
      <c r="LP95">
        <f t="shared" si="4"/>
        <v>179443</v>
      </c>
      <c r="LQ95">
        <f t="shared" si="4"/>
        <v>181329</v>
      </c>
      <c r="LR95">
        <f t="shared" si="4"/>
        <v>183081</v>
      </c>
      <c r="LS95">
        <f t="shared" si="4"/>
        <v>189152</v>
      </c>
      <c r="LT95">
        <f t="shared" si="4"/>
        <v>192947</v>
      </c>
      <c r="LU95">
        <f t="shared" ref="LU95:OF95" si="5">SUM(LU3:LU93)</f>
        <v>196032</v>
      </c>
      <c r="LV95">
        <f t="shared" si="5"/>
        <v>199028</v>
      </c>
      <c r="LW95">
        <f t="shared" si="5"/>
        <v>202177</v>
      </c>
      <c r="LX95">
        <f t="shared" si="5"/>
        <v>206288</v>
      </c>
      <c r="LY95">
        <f t="shared" si="5"/>
        <v>208717</v>
      </c>
      <c r="LZ95">
        <f t="shared" si="5"/>
        <v>210809</v>
      </c>
      <c r="MA95">
        <f t="shared" si="5"/>
        <v>212584</v>
      </c>
      <c r="MB95">
        <f t="shared" si="5"/>
        <v>214265</v>
      </c>
      <c r="MC95">
        <f t="shared" si="5"/>
        <v>214265</v>
      </c>
      <c r="MD95">
        <f t="shared" si="5"/>
        <v>217205</v>
      </c>
      <c r="ME95">
        <f t="shared" si="5"/>
        <v>220268</v>
      </c>
      <c r="MF95">
        <f t="shared" si="5"/>
        <v>222600</v>
      </c>
      <c r="MG95">
        <f t="shared" si="5"/>
        <v>222600</v>
      </c>
      <c r="MH95">
        <f t="shared" si="5"/>
        <v>226635</v>
      </c>
      <c r="MI95">
        <f t="shared" si="5"/>
        <v>227887</v>
      </c>
      <c r="MJ95">
        <f t="shared" si="5"/>
        <v>230202</v>
      </c>
      <c r="MK95">
        <f t="shared" si="5"/>
        <v>233093</v>
      </c>
      <c r="ML95">
        <f t="shared" si="5"/>
        <v>233093</v>
      </c>
      <c r="MM95">
        <f t="shared" si="5"/>
        <v>236719</v>
      </c>
      <c r="MN95">
        <f t="shared" si="5"/>
        <v>236719</v>
      </c>
      <c r="MO95">
        <f t="shared" si="5"/>
        <v>238672</v>
      </c>
      <c r="MP95">
        <f t="shared" si="5"/>
        <v>240846</v>
      </c>
      <c r="MQ95">
        <f t="shared" si="5"/>
        <v>242330</v>
      </c>
      <c r="MR95">
        <f t="shared" si="5"/>
        <v>246752</v>
      </c>
      <c r="MS95">
        <f t="shared" si="5"/>
        <v>246752</v>
      </c>
      <c r="MT95">
        <f t="shared" si="5"/>
        <v>246752</v>
      </c>
      <c r="MU95">
        <f t="shared" si="5"/>
        <v>255396</v>
      </c>
      <c r="MV95">
        <f t="shared" si="5"/>
        <v>256435</v>
      </c>
      <c r="MW95">
        <f t="shared" si="5"/>
        <v>258767</v>
      </c>
      <c r="MX95">
        <f t="shared" si="5"/>
        <v>260752</v>
      </c>
      <c r="MY95">
        <f t="shared" si="5"/>
        <v>264012</v>
      </c>
      <c r="MZ95">
        <f t="shared" si="5"/>
        <v>268607</v>
      </c>
      <c r="NA95">
        <f t="shared" si="5"/>
        <v>271595</v>
      </c>
      <c r="NB95">
        <f t="shared" si="5"/>
        <v>271595</v>
      </c>
      <c r="NC95">
        <f t="shared" si="5"/>
        <v>276686</v>
      </c>
      <c r="ND95">
        <f t="shared" si="5"/>
        <v>278544</v>
      </c>
      <c r="NE95">
        <f t="shared" si="5"/>
        <v>281202</v>
      </c>
      <c r="NF95">
        <f t="shared" si="5"/>
        <v>283777</v>
      </c>
      <c r="NG95">
        <f t="shared" si="5"/>
        <v>285970</v>
      </c>
      <c r="NH95">
        <f t="shared" si="5"/>
        <v>285970</v>
      </c>
      <c r="NI95">
        <f t="shared" si="5"/>
        <v>289939</v>
      </c>
      <c r="NJ95">
        <f t="shared" si="5"/>
        <v>289939</v>
      </c>
      <c r="NK95">
        <f t="shared" si="5"/>
        <v>291989</v>
      </c>
      <c r="NL95">
        <f t="shared" si="5"/>
        <v>294017</v>
      </c>
      <c r="NM95">
        <f t="shared" si="5"/>
        <v>296087</v>
      </c>
      <c r="NN95">
        <f t="shared" si="5"/>
        <v>298249</v>
      </c>
      <c r="NO95">
        <f t="shared" si="5"/>
        <v>300198</v>
      </c>
      <c r="NP95">
        <f t="shared" si="5"/>
        <v>300198</v>
      </c>
      <c r="NQ95">
        <f t="shared" si="5"/>
        <v>302141</v>
      </c>
      <c r="NR95">
        <f t="shared" si="5"/>
        <v>279589</v>
      </c>
      <c r="NS95">
        <f t="shared" si="5"/>
        <v>281299</v>
      </c>
      <c r="NT95">
        <f t="shared" si="5"/>
        <v>283658</v>
      </c>
      <c r="NU95">
        <f t="shared" si="5"/>
        <v>285582</v>
      </c>
      <c r="NV95">
        <f t="shared" si="5"/>
        <v>287216</v>
      </c>
      <c r="NW95">
        <f t="shared" si="5"/>
        <v>287216</v>
      </c>
      <c r="NX95">
        <f t="shared" si="5"/>
        <v>288769</v>
      </c>
      <c r="NY95">
        <f t="shared" si="5"/>
        <v>290036</v>
      </c>
      <c r="NZ95">
        <f t="shared" si="5"/>
        <v>291497</v>
      </c>
      <c r="OA95">
        <f t="shared" si="5"/>
        <v>292932</v>
      </c>
      <c r="OB95">
        <f t="shared" si="5"/>
        <v>294299</v>
      </c>
      <c r="OC95">
        <f t="shared" si="5"/>
        <v>294780</v>
      </c>
      <c r="OD95">
        <f t="shared" si="5"/>
        <v>294780</v>
      </c>
      <c r="OE95">
        <f t="shared" si="5"/>
        <v>297643</v>
      </c>
      <c r="OF95">
        <f t="shared" si="5"/>
        <v>298382</v>
      </c>
      <c r="OG95">
        <f t="shared" ref="OG95:QR95" si="6">SUM(OG3:OG93)</f>
        <v>299001</v>
      </c>
      <c r="OH95">
        <f t="shared" si="6"/>
        <v>300384</v>
      </c>
      <c r="OI95">
        <f t="shared" si="6"/>
        <v>301315</v>
      </c>
      <c r="OJ95">
        <f t="shared" si="6"/>
        <v>302138</v>
      </c>
      <c r="OK95">
        <f t="shared" si="6"/>
        <v>302138</v>
      </c>
      <c r="OL95">
        <f t="shared" si="6"/>
        <v>302138</v>
      </c>
      <c r="OM95">
        <f t="shared" si="6"/>
        <v>303763</v>
      </c>
      <c r="ON95">
        <f t="shared" si="6"/>
        <v>304802</v>
      </c>
      <c r="OO95">
        <f t="shared" si="6"/>
        <v>305900</v>
      </c>
      <c r="OP95">
        <f t="shared" si="6"/>
        <v>306754</v>
      </c>
      <c r="OQ95">
        <f t="shared" si="6"/>
        <v>307596</v>
      </c>
      <c r="OR95">
        <f t="shared" si="6"/>
        <v>307596</v>
      </c>
      <c r="OS95">
        <f t="shared" si="6"/>
        <v>0</v>
      </c>
      <c r="OT95">
        <f t="shared" si="6"/>
        <v>0</v>
      </c>
      <c r="OU95">
        <f t="shared" si="6"/>
        <v>0</v>
      </c>
      <c r="OV95">
        <f t="shared" si="6"/>
        <v>0</v>
      </c>
      <c r="OW95">
        <f t="shared" si="6"/>
        <v>0</v>
      </c>
      <c r="OX95">
        <f t="shared" si="6"/>
        <v>0</v>
      </c>
      <c r="OY95">
        <f t="shared" si="6"/>
        <v>0</v>
      </c>
      <c r="OZ95">
        <f t="shared" si="6"/>
        <v>0</v>
      </c>
      <c r="PA95">
        <f t="shared" si="6"/>
        <v>0</v>
      </c>
      <c r="PB95">
        <f t="shared" si="6"/>
        <v>0</v>
      </c>
      <c r="PC95">
        <f t="shared" si="6"/>
        <v>0</v>
      </c>
      <c r="PD95">
        <f t="shared" si="6"/>
        <v>0</v>
      </c>
      <c r="PE95">
        <f t="shared" si="6"/>
        <v>0</v>
      </c>
      <c r="PF95">
        <f t="shared" si="6"/>
        <v>0</v>
      </c>
      <c r="PG95">
        <f t="shared" si="6"/>
        <v>0</v>
      </c>
      <c r="PH95">
        <f t="shared" si="6"/>
        <v>0</v>
      </c>
      <c r="PI95">
        <f t="shared" si="6"/>
        <v>0</v>
      </c>
      <c r="PJ95">
        <f t="shared" si="6"/>
        <v>0</v>
      </c>
      <c r="PK95">
        <f t="shared" si="6"/>
        <v>0</v>
      </c>
      <c r="PL95">
        <f t="shared" si="6"/>
        <v>0</v>
      </c>
      <c r="PM95">
        <f t="shared" si="6"/>
        <v>0</v>
      </c>
      <c r="PN95">
        <f t="shared" si="6"/>
        <v>0</v>
      </c>
      <c r="PO95">
        <f t="shared" si="6"/>
        <v>0</v>
      </c>
      <c r="PP95">
        <f t="shared" si="6"/>
        <v>0</v>
      </c>
      <c r="PQ95">
        <f t="shared" si="6"/>
        <v>0</v>
      </c>
      <c r="PR95">
        <f t="shared" si="6"/>
        <v>0</v>
      </c>
      <c r="PS95">
        <f t="shared" si="6"/>
        <v>0</v>
      </c>
      <c r="PT95">
        <f t="shared" si="6"/>
        <v>0</v>
      </c>
      <c r="PU95">
        <f t="shared" si="6"/>
        <v>0</v>
      </c>
      <c r="PV95">
        <f t="shared" si="6"/>
        <v>0</v>
      </c>
      <c r="PW95">
        <f t="shared" si="6"/>
        <v>0</v>
      </c>
      <c r="PX95">
        <f t="shared" si="6"/>
        <v>0</v>
      </c>
      <c r="PY95">
        <f t="shared" si="6"/>
        <v>0</v>
      </c>
      <c r="PZ95">
        <f t="shared" si="6"/>
        <v>0</v>
      </c>
      <c r="QA95">
        <f t="shared" si="6"/>
        <v>0</v>
      </c>
      <c r="QB95">
        <f t="shared" si="6"/>
        <v>0</v>
      </c>
      <c r="QC95">
        <f t="shared" si="6"/>
        <v>0</v>
      </c>
      <c r="QD95">
        <f t="shared" si="6"/>
        <v>0</v>
      </c>
      <c r="QE95">
        <f t="shared" si="6"/>
        <v>0</v>
      </c>
      <c r="QF95">
        <f t="shared" si="6"/>
        <v>0</v>
      </c>
      <c r="QG95">
        <f t="shared" si="6"/>
        <v>0</v>
      </c>
      <c r="QH95">
        <f t="shared" si="6"/>
        <v>0</v>
      </c>
      <c r="QI95">
        <f t="shared" si="6"/>
        <v>0</v>
      </c>
      <c r="QJ95">
        <f t="shared" si="6"/>
        <v>0</v>
      </c>
      <c r="QK95">
        <f t="shared" si="6"/>
        <v>0</v>
      </c>
      <c r="QL95">
        <f t="shared" si="6"/>
        <v>0</v>
      </c>
      <c r="QM95">
        <f t="shared" si="6"/>
        <v>0</v>
      </c>
      <c r="QN95">
        <f t="shared" si="6"/>
        <v>0</v>
      </c>
      <c r="QO95">
        <f t="shared" si="6"/>
        <v>0</v>
      </c>
      <c r="QP95">
        <f t="shared" si="6"/>
        <v>0</v>
      </c>
      <c r="QQ95">
        <f t="shared" si="6"/>
        <v>0</v>
      </c>
      <c r="QR95">
        <f t="shared" si="6"/>
        <v>0</v>
      </c>
      <c r="QS95">
        <f t="shared" ref="QS95:SR95" si="7">SUM(QS3:QS93)</f>
        <v>0</v>
      </c>
      <c r="QT95">
        <f t="shared" si="7"/>
        <v>0</v>
      </c>
      <c r="QU95">
        <f t="shared" si="7"/>
        <v>0</v>
      </c>
      <c r="QV95">
        <f t="shared" si="7"/>
        <v>0</v>
      </c>
      <c r="QW95">
        <f t="shared" si="7"/>
        <v>0</v>
      </c>
      <c r="QX95">
        <f t="shared" si="7"/>
        <v>0</v>
      </c>
      <c r="QY95">
        <f t="shared" si="7"/>
        <v>0</v>
      </c>
      <c r="QZ95">
        <f t="shared" si="7"/>
        <v>0</v>
      </c>
      <c r="RA95">
        <f t="shared" si="7"/>
        <v>0</v>
      </c>
      <c r="RB95">
        <f t="shared" si="7"/>
        <v>0</v>
      </c>
      <c r="RC95">
        <f t="shared" si="7"/>
        <v>0</v>
      </c>
      <c r="RD95">
        <f t="shared" si="7"/>
        <v>0</v>
      </c>
      <c r="RE95">
        <f t="shared" si="7"/>
        <v>0</v>
      </c>
      <c r="RF95">
        <f t="shared" si="7"/>
        <v>0</v>
      </c>
      <c r="RG95">
        <f t="shared" si="7"/>
        <v>0</v>
      </c>
      <c r="RH95">
        <f t="shared" si="7"/>
        <v>0</v>
      </c>
      <c r="RI95">
        <f t="shared" si="7"/>
        <v>0</v>
      </c>
      <c r="RJ95">
        <f t="shared" si="7"/>
        <v>0</v>
      </c>
      <c r="RK95">
        <f t="shared" si="7"/>
        <v>0</v>
      </c>
      <c r="RL95">
        <f t="shared" si="7"/>
        <v>0</v>
      </c>
      <c r="RM95">
        <f t="shared" si="7"/>
        <v>0</v>
      </c>
      <c r="RN95">
        <f t="shared" si="7"/>
        <v>0</v>
      </c>
      <c r="RO95">
        <f t="shared" si="7"/>
        <v>0</v>
      </c>
      <c r="RP95">
        <f t="shared" si="7"/>
        <v>0</v>
      </c>
      <c r="RQ95">
        <f t="shared" si="7"/>
        <v>0</v>
      </c>
      <c r="RR95">
        <f t="shared" si="7"/>
        <v>0</v>
      </c>
      <c r="RS95">
        <f t="shared" si="7"/>
        <v>0</v>
      </c>
      <c r="RT95">
        <f t="shared" si="7"/>
        <v>0</v>
      </c>
      <c r="RU95">
        <f t="shared" si="7"/>
        <v>0</v>
      </c>
      <c r="RV95">
        <f t="shared" si="7"/>
        <v>0</v>
      </c>
      <c r="RW95">
        <f t="shared" si="7"/>
        <v>0</v>
      </c>
      <c r="RX95">
        <f t="shared" si="7"/>
        <v>0</v>
      </c>
      <c r="RY95">
        <f t="shared" si="7"/>
        <v>0</v>
      </c>
      <c r="RZ95">
        <f t="shared" si="7"/>
        <v>0</v>
      </c>
      <c r="SA95">
        <f t="shared" si="7"/>
        <v>0</v>
      </c>
      <c r="SB95">
        <f t="shared" si="7"/>
        <v>0</v>
      </c>
      <c r="SC95">
        <f t="shared" si="7"/>
        <v>0</v>
      </c>
      <c r="SD95">
        <f t="shared" si="7"/>
        <v>0</v>
      </c>
      <c r="SE95">
        <f t="shared" si="7"/>
        <v>0</v>
      </c>
      <c r="SF95">
        <f t="shared" si="7"/>
        <v>0</v>
      </c>
      <c r="SG95">
        <f t="shared" si="7"/>
        <v>0</v>
      </c>
      <c r="SH95">
        <f t="shared" si="7"/>
        <v>0</v>
      </c>
      <c r="SI95">
        <f t="shared" si="7"/>
        <v>0</v>
      </c>
      <c r="SJ95">
        <f t="shared" si="7"/>
        <v>0</v>
      </c>
      <c r="SK95">
        <f t="shared" si="7"/>
        <v>0</v>
      </c>
      <c r="SL95">
        <f t="shared" si="7"/>
        <v>0</v>
      </c>
      <c r="SM95">
        <f t="shared" si="7"/>
        <v>0</v>
      </c>
      <c r="SN95">
        <f t="shared" si="7"/>
        <v>0</v>
      </c>
      <c r="SO95">
        <f t="shared" si="7"/>
        <v>0</v>
      </c>
      <c r="SP95">
        <f t="shared" si="7"/>
        <v>0</v>
      </c>
      <c r="SQ95">
        <f t="shared" si="7"/>
        <v>0</v>
      </c>
      <c r="SR95">
        <f t="shared" si="7"/>
        <v>0</v>
      </c>
    </row>
    <row r="96" spans="6:512">
      <c r="F96" s="1" t="s">
        <v>87</v>
      </c>
      <c r="H96" t="str">
        <f>K19</f>
        <v>King, Washington, US</v>
      </c>
      <c r="L96">
        <f>L19</f>
        <v>1</v>
      </c>
      <c r="M96">
        <f>M19</f>
        <v>1</v>
      </c>
      <c r="N96">
        <f t="shared" ref="N96:BY96" si="8">N19</f>
        <v>1</v>
      </c>
      <c r="O96">
        <f t="shared" si="8"/>
        <v>1</v>
      </c>
      <c r="P96">
        <f t="shared" si="8"/>
        <v>1</v>
      </c>
      <c r="Q96">
        <f t="shared" si="8"/>
        <v>1</v>
      </c>
      <c r="R96">
        <f t="shared" si="8"/>
        <v>1</v>
      </c>
      <c r="S96">
        <f t="shared" si="8"/>
        <v>1</v>
      </c>
      <c r="T96">
        <f t="shared" si="8"/>
        <v>1</v>
      </c>
      <c r="U96">
        <f t="shared" si="8"/>
        <v>1</v>
      </c>
      <c r="V96">
        <f t="shared" si="8"/>
        <v>1</v>
      </c>
      <c r="W96">
        <f t="shared" si="8"/>
        <v>1</v>
      </c>
      <c r="X96">
        <f t="shared" si="8"/>
        <v>1</v>
      </c>
      <c r="Y96">
        <f t="shared" si="8"/>
        <v>1</v>
      </c>
      <c r="Z96">
        <f t="shared" si="8"/>
        <v>1</v>
      </c>
      <c r="AA96">
        <f t="shared" si="8"/>
        <v>1</v>
      </c>
      <c r="AB96">
        <f t="shared" si="8"/>
        <v>1</v>
      </c>
      <c r="AC96">
        <f t="shared" si="8"/>
        <v>1</v>
      </c>
      <c r="AD96">
        <f t="shared" si="8"/>
        <v>1</v>
      </c>
      <c r="AE96">
        <f t="shared" si="8"/>
        <v>1</v>
      </c>
      <c r="AF96">
        <f t="shared" si="8"/>
        <v>1</v>
      </c>
      <c r="AG96">
        <f t="shared" si="8"/>
        <v>1</v>
      </c>
      <c r="AH96">
        <f t="shared" si="8"/>
        <v>1</v>
      </c>
      <c r="AI96">
        <f t="shared" si="8"/>
        <v>1</v>
      </c>
      <c r="AJ96">
        <f t="shared" si="8"/>
        <v>1</v>
      </c>
      <c r="AK96">
        <f t="shared" si="8"/>
        <v>1</v>
      </c>
      <c r="AL96">
        <f t="shared" si="8"/>
        <v>1</v>
      </c>
      <c r="AM96">
        <f t="shared" si="8"/>
        <v>1</v>
      </c>
      <c r="AN96">
        <f t="shared" si="8"/>
        <v>1</v>
      </c>
      <c r="AO96">
        <f t="shared" si="8"/>
        <v>1</v>
      </c>
      <c r="AP96">
        <f t="shared" si="8"/>
        <v>1</v>
      </c>
      <c r="AQ96">
        <f t="shared" si="8"/>
        <v>1</v>
      </c>
      <c r="AR96">
        <f t="shared" si="8"/>
        <v>1</v>
      </c>
      <c r="AS96">
        <f t="shared" si="8"/>
        <v>1</v>
      </c>
      <c r="AT96">
        <f t="shared" si="8"/>
        <v>1</v>
      </c>
      <c r="AU96">
        <f t="shared" si="8"/>
        <v>1</v>
      </c>
      <c r="AV96">
        <f t="shared" si="8"/>
        <v>1</v>
      </c>
      <c r="AW96">
        <f t="shared" si="8"/>
        <v>1</v>
      </c>
      <c r="AX96">
        <f t="shared" si="8"/>
        <v>6</v>
      </c>
      <c r="AY96">
        <f t="shared" si="8"/>
        <v>9</v>
      </c>
      <c r="AZ96">
        <f t="shared" si="8"/>
        <v>14</v>
      </c>
      <c r="BA96">
        <f t="shared" si="8"/>
        <v>21</v>
      </c>
      <c r="BB96">
        <f t="shared" si="8"/>
        <v>31</v>
      </c>
      <c r="BC96">
        <f t="shared" si="8"/>
        <v>51</v>
      </c>
      <c r="BD96">
        <f t="shared" si="8"/>
        <v>58</v>
      </c>
      <c r="BE96">
        <f t="shared" si="8"/>
        <v>71</v>
      </c>
      <c r="BF96">
        <f t="shared" si="8"/>
        <v>83</v>
      </c>
      <c r="BG96">
        <f t="shared" si="8"/>
        <v>83</v>
      </c>
      <c r="BH96">
        <f t="shared" si="8"/>
        <v>116</v>
      </c>
      <c r="BI96">
        <f t="shared" si="8"/>
        <v>190</v>
      </c>
      <c r="BJ96">
        <f t="shared" si="8"/>
        <v>270</v>
      </c>
      <c r="BK96">
        <f t="shared" si="8"/>
        <v>328</v>
      </c>
      <c r="BL96">
        <f t="shared" si="8"/>
        <v>387</v>
      </c>
      <c r="BM96">
        <f t="shared" si="8"/>
        <v>387</v>
      </c>
      <c r="BN96">
        <f t="shared" si="8"/>
        <v>488</v>
      </c>
      <c r="BO96">
        <f t="shared" si="8"/>
        <v>569</v>
      </c>
      <c r="BP96">
        <f t="shared" si="8"/>
        <v>562</v>
      </c>
      <c r="BQ96">
        <f t="shared" si="8"/>
        <v>693</v>
      </c>
      <c r="BR96">
        <f t="shared" si="8"/>
        <v>793</v>
      </c>
      <c r="BS96">
        <f t="shared" si="8"/>
        <v>934</v>
      </c>
      <c r="BT96">
        <f t="shared" si="8"/>
        <v>1040</v>
      </c>
      <c r="BU96">
        <f t="shared" si="8"/>
        <v>1170</v>
      </c>
      <c r="BV96">
        <f t="shared" si="8"/>
        <v>1170</v>
      </c>
      <c r="BW96">
        <f t="shared" si="8"/>
        <v>1359</v>
      </c>
      <c r="BX96">
        <f t="shared" si="8"/>
        <v>1577</v>
      </c>
      <c r="BY96">
        <f t="shared" si="8"/>
        <v>1577</v>
      </c>
      <c r="BZ96">
        <f t="shared" ref="BZ96:EK96" si="9">BZ19</f>
        <v>2077</v>
      </c>
      <c r="CA96">
        <f t="shared" si="9"/>
        <v>2159</v>
      </c>
      <c r="CB96">
        <f t="shared" si="9"/>
        <v>2161</v>
      </c>
      <c r="CC96">
        <f t="shared" si="9"/>
        <v>2330</v>
      </c>
      <c r="CD96">
        <f t="shared" si="9"/>
        <v>2330</v>
      </c>
      <c r="CE96">
        <f t="shared" si="9"/>
        <v>2656</v>
      </c>
      <c r="CF96">
        <f t="shared" si="9"/>
        <v>2787</v>
      </c>
      <c r="CG96">
        <f t="shared" si="9"/>
        <v>2898</v>
      </c>
      <c r="CH96">
        <f t="shared" si="9"/>
        <v>3167</v>
      </c>
      <c r="CI96">
        <f t="shared" si="9"/>
        <v>3331</v>
      </c>
      <c r="CJ96">
        <f t="shared" si="9"/>
        <v>3486</v>
      </c>
      <c r="CK96">
        <f t="shared" si="9"/>
        <v>3688</v>
      </c>
      <c r="CL96">
        <f t="shared" si="9"/>
        <v>3886</v>
      </c>
      <c r="CM96">
        <f t="shared" si="9"/>
        <v>4117</v>
      </c>
      <c r="CN96">
        <f t="shared" si="9"/>
        <v>4262</v>
      </c>
      <c r="CO96">
        <f t="shared" si="9"/>
        <v>4426</v>
      </c>
      <c r="CP96">
        <f t="shared" si="9"/>
        <v>4426</v>
      </c>
      <c r="CQ96">
        <f t="shared" si="9"/>
        <v>4549</v>
      </c>
      <c r="CR96">
        <f t="shared" si="9"/>
        <v>4620</v>
      </c>
      <c r="CS96">
        <f t="shared" si="9"/>
        <v>4697</v>
      </c>
      <c r="CT96">
        <f t="shared" si="9"/>
        <v>4902</v>
      </c>
      <c r="CU96">
        <f t="shared" si="9"/>
        <v>4902</v>
      </c>
      <c r="CV96">
        <f t="shared" si="9"/>
        <v>5174</v>
      </c>
      <c r="CW96">
        <f t="shared" si="9"/>
        <v>5174</v>
      </c>
      <c r="CX96">
        <f t="shared" si="9"/>
        <v>5293</v>
      </c>
      <c r="CY96">
        <f t="shared" si="9"/>
        <v>5379</v>
      </c>
      <c r="CZ96">
        <f t="shared" si="9"/>
        <v>5532</v>
      </c>
      <c r="DA96">
        <f t="shared" si="9"/>
        <v>5637</v>
      </c>
      <c r="DB96">
        <f t="shared" si="9"/>
        <v>5739</v>
      </c>
      <c r="DC96">
        <f t="shared" si="9"/>
        <v>5863</v>
      </c>
      <c r="DD96">
        <f t="shared" si="9"/>
        <v>5945</v>
      </c>
      <c r="DE96">
        <f t="shared" si="9"/>
        <v>6001</v>
      </c>
      <c r="DF96">
        <f t="shared" si="9"/>
        <v>6103</v>
      </c>
      <c r="DG96">
        <f t="shared" si="9"/>
        <v>6207</v>
      </c>
      <c r="DH96">
        <f t="shared" si="9"/>
        <v>6274</v>
      </c>
      <c r="DI96">
        <f t="shared" si="9"/>
        <v>6351</v>
      </c>
      <c r="DJ96">
        <f t="shared" si="9"/>
        <v>6449</v>
      </c>
      <c r="DK96">
        <f t="shared" si="9"/>
        <v>6545</v>
      </c>
      <c r="DL96">
        <f t="shared" si="9"/>
        <v>6621</v>
      </c>
      <c r="DM96">
        <f t="shared" si="9"/>
        <v>6704</v>
      </c>
      <c r="DN96">
        <f t="shared" si="9"/>
        <v>6809</v>
      </c>
      <c r="DO96">
        <f t="shared" si="9"/>
        <v>6863</v>
      </c>
      <c r="DP96">
        <f t="shared" si="9"/>
        <v>6947</v>
      </c>
      <c r="DQ96">
        <f t="shared" si="9"/>
        <v>7007</v>
      </c>
      <c r="DR96">
        <f t="shared" si="9"/>
        <v>7068</v>
      </c>
      <c r="DS96">
        <f t="shared" si="9"/>
        <v>7137</v>
      </c>
      <c r="DT96">
        <f t="shared" si="9"/>
        <v>7212</v>
      </c>
      <c r="DU96">
        <f t="shared" si="9"/>
        <v>7290</v>
      </c>
      <c r="DV96">
        <f t="shared" si="9"/>
        <v>7325</v>
      </c>
      <c r="DW96">
        <f t="shared" si="9"/>
        <v>7426</v>
      </c>
      <c r="DX96">
        <f t="shared" si="9"/>
        <v>7472</v>
      </c>
      <c r="DY96">
        <f t="shared" si="9"/>
        <v>7515</v>
      </c>
      <c r="DZ96">
        <f t="shared" si="9"/>
        <v>7565</v>
      </c>
      <c r="EA96">
        <f t="shared" si="9"/>
        <v>7602</v>
      </c>
      <c r="EB96">
        <f t="shared" si="9"/>
        <v>7630</v>
      </c>
      <c r="EC96">
        <f t="shared" si="9"/>
        <v>7669</v>
      </c>
      <c r="ED96">
        <f t="shared" si="9"/>
        <v>7669</v>
      </c>
      <c r="EE96">
        <f t="shared" si="9"/>
        <v>7783</v>
      </c>
      <c r="EF96">
        <f t="shared" si="9"/>
        <v>7826</v>
      </c>
      <c r="EG96">
        <f t="shared" si="9"/>
        <v>7835</v>
      </c>
      <c r="EH96">
        <f t="shared" si="9"/>
        <v>7863</v>
      </c>
      <c r="EI96">
        <f t="shared" si="9"/>
        <v>7923</v>
      </c>
      <c r="EJ96">
        <f t="shared" si="9"/>
        <v>7949</v>
      </c>
      <c r="EK96">
        <f t="shared" si="9"/>
        <v>7993</v>
      </c>
      <c r="EL96">
        <f t="shared" ref="EL96:EV96" si="10">EL19</f>
        <v>8092</v>
      </c>
      <c r="EM96">
        <f t="shared" si="10"/>
        <v>8244</v>
      </c>
      <c r="EN96">
        <f t="shared" si="10"/>
        <v>8289</v>
      </c>
      <c r="EO96">
        <f t="shared" si="10"/>
        <v>8339</v>
      </c>
      <c r="EP96">
        <f t="shared" si="10"/>
        <v>8387</v>
      </c>
      <c r="EQ96">
        <f t="shared" si="10"/>
        <v>8441</v>
      </c>
      <c r="ER96">
        <f t="shared" si="10"/>
        <v>8481</v>
      </c>
      <c r="ES96">
        <f t="shared" si="10"/>
        <v>8516</v>
      </c>
      <c r="ET96">
        <f t="shared" si="10"/>
        <v>8546</v>
      </c>
      <c r="EU96">
        <f t="shared" si="10"/>
        <v>8567</v>
      </c>
      <c r="EV96">
        <f t="shared" si="10"/>
        <v>8587</v>
      </c>
      <c r="EW96">
        <f t="shared" ref="EW96:HH96" si="11">EW19</f>
        <v>8631</v>
      </c>
      <c r="EX96">
        <f t="shared" si="11"/>
        <v>8710</v>
      </c>
      <c r="EY96">
        <f t="shared" si="11"/>
        <v>8749</v>
      </c>
      <c r="EZ96">
        <f t="shared" si="11"/>
        <v>8813</v>
      </c>
      <c r="FA96">
        <f t="shared" si="11"/>
        <v>8867</v>
      </c>
      <c r="FB96">
        <f t="shared" si="11"/>
        <v>8899</v>
      </c>
      <c r="FC96">
        <f t="shared" si="11"/>
        <v>8989</v>
      </c>
      <c r="FD96">
        <f t="shared" si="11"/>
        <v>9061</v>
      </c>
      <c r="FE96">
        <f t="shared" si="11"/>
        <v>9155</v>
      </c>
      <c r="FF96">
        <f t="shared" si="11"/>
        <v>9215</v>
      </c>
      <c r="FG96">
        <f t="shared" si="11"/>
        <v>9249</v>
      </c>
      <c r="FH96">
        <f t="shared" si="11"/>
        <v>9374</v>
      </c>
      <c r="FI96">
        <f t="shared" si="11"/>
        <v>9454</v>
      </c>
      <c r="FJ96">
        <f t="shared" si="11"/>
        <v>9574</v>
      </c>
      <c r="FK96">
        <f t="shared" si="11"/>
        <v>9678</v>
      </c>
      <c r="FL96">
        <f t="shared" si="11"/>
        <v>9816</v>
      </c>
      <c r="FM96">
        <f t="shared" si="11"/>
        <v>9898</v>
      </c>
      <c r="FN96">
        <f t="shared" si="11"/>
        <v>10053</v>
      </c>
      <c r="FO96">
        <f t="shared" si="11"/>
        <v>10174</v>
      </c>
      <c r="FP96">
        <f t="shared" si="11"/>
        <v>10338</v>
      </c>
      <c r="FQ96">
        <f t="shared" si="11"/>
        <v>10547</v>
      </c>
      <c r="FR96">
        <f t="shared" si="11"/>
        <v>10682</v>
      </c>
      <c r="FS96">
        <f t="shared" si="11"/>
        <v>10781</v>
      </c>
      <c r="FT96">
        <f t="shared" si="11"/>
        <v>10954</v>
      </c>
      <c r="FU96">
        <f t="shared" si="11"/>
        <v>11127</v>
      </c>
      <c r="FV96">
        <f t="shared" si="11"/>
        <v>11190</v>
      </c>
      <c r="FW96">
        <f t="shared" si="11"/>
        <v>11298</v>
      </c>
      <c r="FX96">
        <f t="shared" si="11"/>
        <v>11440</v>
      </c>
      <c r="FY96">
        <f t="shared" si="11"/>
        <v>11579</v>
      </c>
      <c r="FZ96">
        <f t="shared" si="11"/>
        <v>11686</v>
      </c>
      <c r="GA96">
        <f t="shared" si="11"/>
        <v>11847</v>
      </c>
      <c r="GB96">
        <f t="shared" si="11"/>
        <v>12122</v>
      </c>
      <c r="GC96">
        <f t="shared" si="11"/>
        <v>12241</v>
      </c>
      <c r="GD96">
        <f t="shared" si="11"/>
        <v>12346</v>
      </c>
      <c r="GE96">
        <f t="shared" si="11"/>
        <v>12590</v>
      </c>
      <c r="GF96">
        <f t="shared" si="11"/>
        <v>12742</v>
      </c>
      <c r="GG96">
        <f t="shared" si="11"/>
        <v>12934</v>
      </c>
      <c r="GH96">
        <f t="shared" si="11"/>
        <v>13148</v>
      </c>
      <c r="GI96">
        <f t="shared" si="11"/>
        <v>13315</v>
      </c>
      <c r="GJ96">
        <f t="shared" si="11"/>
        <v>13482</v>
      </c>
      <c r="GK96">
        <f t="shared" si="11"/>
        <v>13632</v>
      </c>
      <c r="GL96">
        <f t="shared" si="11"/>
        <v>13844</v>
      </c>
      <c r="GM96">
        <f t="shared" si="11"/>
        <v>14038</v>
      </c>
      <c r="GN96">
        <f t="shared" si="11"/>
        <v>14251</v>
      </c>
      <c r="GO96">
        <f t="shared" si="11"/>
        <v>14416</v>
      </c>
      <c r="GP96">
        <f t="shared" si="11"/>
        <v>14578</v>
      </c>
      <c r="GQ96">
        <f t="shared" si="11"/>
        <v>14720</v>
      </c>
      <c r="GR96">
        <f t="shared" si="11"/>
        <v>14864</v>
      </c>
      <c r="GS96">
        <f t="shared" si="11"/>
        <v>15040</v>
      </c>
      <c r="GT96">
        <f t="shared" si="11"/>
        <v>15220</v>
      </c>
      <c r="GU96">
        <f t="shared" si="11"/>
        <v>15412</v>
      </c>
      <c r="GV96">
        <f t="shared" si="11"/>
        <v>15506</v>
      </c>
      <c r="GW96">
        <f t="shared" si="11"/>
        <v>15615</v>
      </c>
      <c r="GX96">
        <f t="shared" si="11"/>
        <v>15736</v>
      </c>
      <c r="GY96">
        <f t="shared" si="11"/>
        <v>15876</v>
      </c>
      <c r="GZ96">
        <f t="shared" si="11"/>
        <v>16095</v>
      </c>
      <c r="HA96">
        <f t="shared" si="11"/>
        <v>16216</v>
      </c>
      <c r="HB96">
        <f t="shared" si="11"/>
        <v>16423</v>
      </c>
      <c r="HC96">
        <f t="shared" si="11"/>
        <v>16564</v>
      </c>
      <c r="HD96">
        <f t="shared" si="11"/>
        <v>16702</v>
      </c>
      <c r="HE96">
        <f t="shared" si="11"/>
        <v>16801</v>
      </c>
      <c r="HF96">
        <f t="shared" si="11"/>
        <v>16928</v>
      </c>
      <c r="HG96">
        <f t="shared" si="11"/>
        <v>17109</v>
      </c>
      <c r="HH96">
        <f t="shared" si="11"/>
        <v>17304</v>
      </c>
      <c r="HI96">
        <f t="shared" ref="HI96:JT96" si="12">HI19</f>
        <v>17498</v>
      </c>
      <c r="HJ96">
        <f t="shared" si="12"/>
        <v>17625</v>
      </c>
      <c r="HK96">
        <f t="shared" si="12"/>
        <v>17732</v>
      </c>
      <c r="HL96">
        <f t="shared" si="12"/>
        <v>17892</v>
      </c>
      <c r="HM96">
        <f t="shared" si="12"/>
        <v>18075</v>
      </c>
      <c r="HN96">
        <f t="shared" si="12"/>
        <v>18326</v>
      </c>
      <c r="HO96">
        <f t="shared" si="12"/>
        <v>18468</v>
      </c>
      <c r="HP96">
        <f t="shared" si="12"/>
        <v>18682</v>
      </c>
      <c r="HQ96">
        <f t="shared" si="12"/>
        <v>18788</v>
      </c>
      <c r="HR96">
        <f t="shared" si="12"/>
        <v>18920</v>
      </c>
      <c r="HS96">
        <f t="shared" si="12"/>
        <v>18980</v>
      </c>
      <c r="HT96">
        <f t="shared" si="12"/>
        <v>19101</v>
      </c>
      <c r="HU96">
        <f t="shared" si="12"/>
        <v>19287</v>
      </c>
      <c r="HV96">
        <f t="shared" si="12"/>
        <v>19455</v>
      </c>
      <c r="HW96">
        <f t="shared" si="12"/>
        <v>19591</v>
      </c>
      <c r="HX96">
        <f t="shared" si="12"/>
        <v>19692</v>
      </c>
      <c r="HY96">
        <f t="shared" si="12"/>
        <v>19784</v>
      </c>
      <c r="HZ96">
        <f t="shared" si="12"/>
        <v>19829</v>
      </c>
      <c r="IA96">
        <f t="shared" si="12"/>
        <v>19920</v>
      </c>
      <c r="IB96">
        <f t="shared" si="12"/>
        <v>20030</v>
      </c>
      <c r="IC96">
        <f t="shared" si="12"/>
        <v>20172</v>
      </c>
      <c r="ID96">
        <f t="shared" si="12"/>
        <v>20309</v>
      </c>
      <c r="IE96">
        <f t="shared" si="12"/>
        <v>20388</v>
      </c>
      <c r="IF96">
        <f t="shared" si="12"/>
        <v>20473</v>
      </c>
      <c r="IG96">
        <f t="shared" si="12"/>
        <v>20497</v>
      </c>
      <c r="IH96">
        <f t="shared" si="12"/>
        <v>20558</v>
      </c>
      <c r="II96">
        <f t="shared" si="12"/>
        <v>20667</v>
      </c>
      <c r="IJ96">
        <f t="shared" si="12"/>
        <v>20796</v>
      </c>
      <c r="IK96">
        <f t="shared" si="12"/>
        <v>20923</v>
      </c>
      <c r="IL96">
        <f t="shared" si="12"/>
        <v>21005</v>
      </c>
      <c r="IM96">
        <f t="shared" si="12"/>
        <v>21052</v>
      </c>
      <c r="IN96">
        <f t="shared" si="12"/>
        <v>21099</v>
      </c>
      <c r="IO96">
        <f t="shared" si="12"/>
        <v>21189</v>
      </c>
      <c r="IP96">
        <f t="shared" si="12"/>
        <v>21291</v>
      </c>
      <c r="IQ96">
        <f t="shared" si="12"/>
        <v>21406</v>
      </c>
      <c r="IR96">
        <f t="shared" si="12"/>
        <v>21531</v>
      </c>
      <c r="IS96">
        <f t="shared" si="12"/>
        <v>21602</v>
      </c>
      <c r="IT96">
        <f t="shared" si="12"/>
        <v>21666</v>
      </c>
      <c r="IU96">
        <f t="shared" si="12"/>
        <v>21704</v>
      </c>
      <c r="IV96">
        <f t="shared" si="12"/>
        <v>21793</v>
      </c>
      <c r="IW96">
        <f t="shared" si="12"/>
        <v>21903</v>
      </c>
      <c r="IX96">
        <f t="shared" si="12"/>
        <v>22024</v>
      </c>
      <c r="IY96">
        <f t="shared" si="12"/>
        <v>22152</v>
      </c>
      <c r="IZ96">
        <f t="shared" si="12"/>
        <v>22258</v>
      </c>
      <c r="JA96">
        <f t="shared" si="12"/>
        <v>22351</v>
      </c>
      <c r="JB96">
        <f t="shared" si="12"/>
        <v>22396</v>
      </c>
      <c r="JC96">
        <f t="shared" si="12"/>
        <v>22529</v>
      </c>
      <c r="JD96">
        <f t="shared" si="12"/>
        <v>22722</v>
      </c>
      <c r="JE96">
        <f t="shared" si="12"/>
        <v>22945</v>
      </c>
      <c r="JF96">
        <f t="shared" si="12"/>
        <v>23116</v>
      </c>
      <c r="JG96">
        <f t="shared" si="12"/>
        <v>23221</v>
      </c>
      <c r="JH96">
        <f t="shared" si="12"/>
        <v>23320</v>
      </c>
      <c r="JI96">
        <f t="shared" si="12"/>
        <v>23417</v>
      </c>
      <c r="JJ96">
        <f t="shared" si="12"/>
        <v>23560</v>
      </c>
      <c r="JK96">
        <f t="shared" si="12"/>
        <v>23763</v>
      </c>
      <c r="JL96">
        <f t="shared" si="12"/>
        <v>23937</v>
      </c>
      <c r="JM96">
        <f t="shared" si="12"/>
        <v>24042</v>
      </c>
      <c r="JN96">
        <f t="shared" si="12"/>
        <v>24274</v>
      </c>
      <c r="JO96">
        <f t="shared" si="12"/>
        <v>24375</v>
      </c>
      <c r="JP96">
        <f t="shared" si="12"/>
        <v>24506</v>
      </c>
      <c r="JQ96">
        <f t="shared" si="12"/>
        <v>24683</v>
      </c>
      <c r="JR96">
        <f t="shared" si="12"/>
        <v>24816</v>
      </c>
      <c r="JS96">
        <f t="shared" si="12"/>
        <v>24987</v>
      </c>
      <c r="JT96">
        <f t="shared" si="12"/>
        <v>25202</v>
      </c>
      <c r="JU96">
        <f t="shared" ref="JU96:MF96" si="13">JU19</f>
        <v>25341</v>
      </c>
      <c r="JV96">
        <f t="shared" si="13"/>
        <v>25464</v>
      </c>
      <c r="JW96">
        <f t="shared" si="13"/>
        <v>25559</v>
      </c>
      <c r="JX96">
        <f t="shared" si="13"/>
        <v>25777</v>
      </c>
      <c r="JY96">
        <f t="shared" si="13"/>
        <v>25961</v>
      </c>
      <c r="JZ96">
        <f t="shared" si="13"/>
        <v>26159</v>
      </c>
      <c r="KA96">
        <f t="shared" si="13"/>
        <v>26418</v>
      </c>
      <c r="KB96">
        <f t="shared" si="13"/>
        <v>26607</v>
      </c>
      <c r="KC96">
        <f t="shared" si="13"/>
        <v>26787</v>
      </c>
      <c r="KD96">
        <f t="shared" si="13"/>
        <v>26870</v>
      </c>
      <c r="KE96">
        <f t="shared" si="13"/>
        <v>27081</v>
      </c>
      <c r="KF96">
        <f t="shared" si="13"/>
        <v>27340</v>
      </c>
      <c r="KG96">
        <f t="shared" si="13"/>
        <v>27667</v>
      </c>
      <c r="KH96">
        <f t="shared" si="13"/>
        <v>28047</v>
      </c>
      <c r="KI96">
        <f t="shared" si="13"/>
        <v>28266</v>
      </c>
      <c r="KJ96">
        <f t="shared" si="13"/>
        <v>28540</v>
      </c>
      <c r="KK96">
        <f t="shared" si="13"/>
        <v>28651</v>
      </c>
      <c r="KL96">
        <f t="shared" si="13"/>
        <v>29344</v>
      </c>
      <c r="KM96">
        <f t="shared" si="13"/>
        <v>29651</v>
      </c>
      <c r="KN96">
        <f t="shared" si="13"/>
        <v>30202</v>
      </c>
      <c r="KO96">
        <f t="shared" si="13"/>
        <v>30752</v>
      </c>
      <c r="KP96">
        <f t="shared" si="13"/>
        <v>31220</v>
      </c>
      <c r="KQ96">
        <f t="shared" si="13"/>
        <v>31545</v>
      </c>
      <c r="KR96">
        <f t="shared" si="13"/>
        <v>31872</v>
      </c>
      <c r="KS96">
        <f t="shared" si="13"/>
        <v>32287</v>
      </c>
      <c r="KT96">
        <f t="shared" si="13"/>
        <v>32888</v>
      </c>
      <c r="KU96">
        <f t="shared" si="13"/>
        <v>33442</v>
      </c>
      <c r="KV96">
        <f t="shared" si="13"/>
        <v>34206</v>
      </c>
      <c r="KW96">
        <f t="shared" si="13"/>
        <v>34833</v>
      </c>
      <c r="KX96">
        <f t="shared" si="13"/>
        <v>35315</v>
      </c>
      <c r="KY96">
        <f t="shared" si="13"/>
        <v>36085</v>
      </c>
      <c r="KZ96">
        <f t="shared" si="13"/>
        <v>36323</v>
      </c>
      <c r="LA96">
        <f t="shared" si="13"/>
        <v>36891</v>
      </c>
      <c r="LB96">
        <f t="shared" si="13"/>
        <v>37582</v>
      </c>
      <c r="LC96">
        <f t="shared" si="13"/>
        <v>38086</v>
      </c>
      <c r="LD96">
        <f t="shared" si="13"/>
        <v>38877</v>
      </c>
      <c r="LE96">
        <f t="shared" si="13"/>
        <v>40107</v>
      </c>
      <c r="LF96">
        <f t="shared" si="13"/>
        <v>40974</v>
      </c>
      <c r="LG96">
        <f t="shared" si="13"/>
        <v>41852</v>
      </c>
      <c r="LH96">
        <f t="shared" si="13"/>
        <v>42601</v>
      </c>
      <c r="LI96">
        <f t="shared" si="13"/>
        <v>43237</v>
      </c>
      <c r="LJ96">
        <f t="shared" si="13"/>
        <v>43777</v>
      </c>
      <c r="LK96">
        <f t="shared" si="13"/>
        <v>44328</v>
      </c>
      <c r="LL96">
        <f t="shared" si="13"/>
        <v>44820</v>
      </c>
      <c r="LM96">
        <f t="shared" si="13"/>
        <v>45573</v>
      </c>
      <c r="LN96">
        <f t="shared" si="13"/>
        <v>46204</v>
      </c>
      <c r="LO96">
        <f t="shared" si="13"/>
        <v>46546</v>
      </c>
      <c r="LP96">
        <f t="shared" si="13"/>
        <v>47007</v>
      </c>
      <c r="LQ96">
        <f t="shared" si="13"/>
        <v>47573</v>
      </c>
      <c r="LR96">
        <f t="shared" si="13"/>
        <v>47952</v>
      </c>
      <c r="LS96">
        <f t="shared" si="13"/>
        <v>49763</v>
      </c>
      <c r="LT96">
        <f t="shared" si="13"/>
        <v>50700</v>
      </c>
      <c r="LU96">
        <f t="shared" si="13"/>
        <v>51374</v>
      </c>
      <c r="LV96">
        <f t="shared" si="13"/>
        <v>52176</v>
      </c>
      <c r="LW96">
        <f t="shared" si="13"/>
        <v>52948</v>
      </c>
      <c r="LX96">
        <f t="shared" si="13"/>
        <v>53761</v>
      </c>
      <c r="LY96">
        <f t="shared" si="13"/>
        <v>54428</v>
      </c>
      <c r="LZ96">
        <f t="shared" si="13"/>
        <v>55034</v>
      </c>
      <c r="MA96">
        <f t="shared" si="13"/>
        <v>55373</v>
      </c>
      <c r="MB96">
        <f t="shared" si="13"/>
        <v>55637</v>
      </c>
      <c r="MC96">
        <f t="shared" si="13"/>
        <v>55637</v>
      </c>
      <c r="MD96">
        <f t="shared" si="13"/>
        <v>56268</v>
      </c>
      <c r="ME96">
        <f t="shared" si="13"/>
        <v>57134</v>
      </c>
      <c r="MF96">
        <f t="shared" si="13"/>
        <v>57783</v>
      </c>
      <c r="MG96">
        <f t="shared" ref="MG96:OR96" si="14">MG19</f>
        <v>57783</v>
      </c>
      <c r="MH96">
        <f t="shared" si="14"/>
        <v>58747</v>
      </c>
      <c r="MI96">
        <f t="shared" si="14"/>
        <v>58968</v>
      </c>
      <c r="MJ96">
        <f t="shared" si="14"/>
        <v>59383</v>
      </c>
      <c r="MK96">
        <f t="shared" si="14"/>
        <v>59894</v>
      </c>
      <c r="ML96">
        <f t="shared" si="14"/>
        <v>59894</v>
      </c>
      <c r="MM96">
        <f t="shared" si="14"/>
        <v>60693</v>
      </c>
      <c r="MN96">
        <f t="shared" si="14"/>
        <v>60693</v>
      </c>
      <c r="MO96">
        <f t="shared" si="14"/>
        <v>61148</v>
      </c>
      <c r="MP96">
        <f t="shared" si="14"/>
        <v>61455</v>
      </c>
      <c r="MQ96">
        <f t="shared" si="14"/>
        <v>61710</v>
      </c>
      <c r="MR96">
        <f t="shared" si="14"/>
        <v>62580</v>
      </c>
      <c r="MS96">
        <f t="shared" si="14"/>
        <v>62580</v>
      </c>
      <c r="MT96">
        <f t="shared" si="14"/>
        <v>62580</v>
      </c>
      <c r="MU96">
        <f t="shared" si="14"/>
        <v>65265</v>
      </c>
      <c r="MV96">
        <f t="shared" si="14"/>
        <v>65570</v>
      </c>
      <c r="MW96">
        <f t="shared" si="14"/>
        <v>65834</v>
      </c>
      <c r="MX96">
        <f t="shared" si="14"/>
        <v>66286</v>
      </c>
      <c r="MY96">
        <f t="shared" si="14"/>
        <v>66998</v>
      </c>
      <c r="MZ96">
        <f t="shared" si="14"/>
        <v>67932</v>
      </c>
      <c r="NA96">
        <f t="shared" si="14"/>
        <v>68799</v>
      </c>
      <c r="NB96">
        <f t="shared" si="14"/>
        <v>68799</v>
      </c>
      <c r="NC96">
        <f t="shared" si="14"/>
        <v>70059</v>
      </c>
      <c r="ND96">
        <f t="shared" si="14"/>
        <v>70545</v>
      </c>
      <c r="NE96">
        <f t="shared" si="14"/>
        <v>71106</v>
      </c>
      <c r="NF96">
        <f t="shared" si="14"/>
        <v>71646</v>
      </c>
      <c r="NG96">
        <f t="shared" si="14"/>
        <v>72253</v>
      </c>
      <c r="NH96">
        <f t="shared" si="14"/>
        <v>72253</v>
      </c>
      <c r="NI96">
        <f t="shared" si="14"/>
        <v>73015</v>
      </c>
      <c r="NJ96">
        <f t="shared" si="14"/>
        <v>73015</v>
      </c>
      <c r="NK96">
        <f t="shared" si="14"/>
        <v>73667</v>
      </c>
      <c r="NL96">
        <f t="shared" si="14"/>
        <v>74077</v>
      </c>
      <c r="NM96">
        <f t="shared" si="14"/>
        <v>74500</v>
      </c>
      <c r="NN96">
        <f t="shared" si="14"/>
        <v>74951</v>
      </c>
      <c r="NO96">
        <f t="shared" si="14"/>
        <v>75433</v>
      </c>
      <c r="NP96">
        <f t="shared" si="14"/>
        <v>75433</v>
      </c>
      <c r="NQ96">
        <f t="shared" si="14"/>
        <v>75903</v>
      </c>
      <c r="NR96">
        <f t="shared" si="14"/>
        <v>76146</v>
      </c>
      <c r="NS96">
        <f t="shared" si="14"/>
        <v>76559</v>
      </c>
      <c r="NT96">
        <f t="shared" si="14"/>
        <v>77067</v>
      </c>
      <c r="NU96">
        <f t="shared" si="14"/>
        <v>77691</v>
      </c>
      <c r="NV96">
        <f t="shared" si="14"/>
        <v>78010</v>
      </c>
      <c r="NW96">
        <f t="shared" si="14"/>
        <v>78010</v>
      </c>
      <c r="NX96">
        <f t="shared" si="14"/>
        <v>78389</v>
      </c>
      <c r="NY96">
        <f t="shared" si="14"/>
        <v>78678</v>
      </c>
      <c r="NZ96">
        <f t="shared" si="14"/>
        <v>79061</v>
      </c>
      <c r="OA96">
        <f t="shared" si="14"/>
        <v>79340</v>
      </c>
      <c r="OB96">
        <f t="shared" si="14"/>
        <v>79631</v>
      </c>
      <c r="OC96">
        <f t="shared" si="14"/>
        <v>79699</v>
      </c>
      <c r="OD96">
        <f t="shared" si="14"/>
        <v>79699</v>
      </c>
      <c r="OE96">
        <f t="shared" si="14"/>
        <v>80415</v>
      </c>
      <c r="OF96">
        <f t="shared" si="14"/>
        <v>80594</v>
      </c>
      <c r="OG96">
        <f t="shared" si="14"/>
        <v>80796</v>
      </c>
      <c r="OH96">
        <f t="shared" si="14"/>
        <v>81082</v>
      </c>
      <c r="OI96">
        <f t="shared" si="14"/>
        <v>81330</v>
      </c>
      <c r="OJ96">
        <f t="shared" si="14"/>
        <v>81541</v>
      </c>
      <c r="OK96">
        <f t="shared" si="14"/>
        <v>81541</v>
      </c>
      <c r="OL96">
        <f t="shared" si="14"/>
        <v>81541</v>
      </c>
      <c r="OM96">
        <f t="shared" si="14"/>
        <v>82022</v>
      </c>
      <c r="ON96">
        <f t="shared" si="14"/>
        <v>82201</v>
      </c>
      <c r="OO96">
        <f t="shared" si="14"/>
        <v>82402</v>
      </c>
      <c r="OP96">
        <f t="shared" si="14"/>
        <v>82615</v>
      </c>
      <c r="OQ96">
        <f t="shared" si="14"/>
        <v>82835</v>
      </c>
      <c r="OR96">
        <f t="shared" si="14"/>
        <v>82835</v>
      </c>
      <c r="OS96">
        <f t="shared" ref="OS96:RD96" si="15">OS19</f>
        <v>0</v>
      </c>
      <c r="OT96">
        <f t="shared" si="15"/>
        <v>0</v>
      </c>
      <c r="OU96">
        <f t="shared" si="15"/>
        <v>0</v>
      </c>
      <c r="OV96">
        <f t="shared" si="15"/>
        <v>0</v>
      </c>
      <c r="OW96">
        <f t="shared" si="15"/>
        <v>0</v>
      </c>
      <c r="OX96">
        <f t="shared" si="15"/>
        <v>0</v>
      </c>
      <c r="OY96">
        <f t="shared" si="15"/>
        <v>0</v>
      </c>
      <c r="OZ96">
        <f t="shared" si="15"/>
        <v>0</v>
      </c>
      <c r="PA96">
        <f t="shared" si="15"/>
        <v>0</v>
      </c>
      <c r="PB96">
        <f t="shared" si="15"/>
        <v>0</v>
      </c>
      <c r="PC96">
        <f t="shared" si="15"/>
        <v>0</v>
      </c>
      <c r="PD96">
        <f t="shared" si="15"/>
        <v>0</v>
      </c>
      <c r="PE96">
        <f t="shared" si="15"/>
        <v>0</v>
      </c>
      <c r="PF96">
        <f t="shared" si="15"/>
        <v>0</v>
      </c>
      <c r="PG96">
        <f t="shared" si="15"/>
        <v>0</v>
      </c>
      <c r="PH96">
        <f t="shared" si="15"/>
        <v>0</v>
      </c>
      <c r="PI96">
        <f t="shared" si="15"/>
        <v>0</v>
      </c>
      <c r="PJ96">
        <f t="shared" si="15"/>
        <v>0</v>
      </c>
      <c r="PK96">
        <f t="shared" si="15"/>
        <v>0</v>
      </c>
      <c r="PL96">
        <f t="shared" si="15"/>
        <v>0</v>
      </c>
      <c r="PM96">
        <f t="shared" si="15"/>
        <v>0</v>
      </c>
      <c r="PN96">
        <f t="shared" si="15"/>
        <v>0</v>
      </c>
      <c r="PO96">
        <f t="shared" si="15"/>
        <v>0</v>
      </c>
      <c r="PP96">
        <f t="shared" si="15"/>
        <v>0</v>
      </c>
      <c r="PQ96">
        <f t="shared" si="15"/>
        <v>0</v>
      </c>
      <c r="PR96">
        <f t="shared" si="15"/>
        <v>0</v>
      </c>
      <c r="PS96">
        <f t="shared" si="15"/>
        <v>0</v>
      </c>
      <c r="PT96">
        <f t="shared" si="15"/>
        <v>0</v>
      </c>
      <c r="PU96">
        <f t="shared" si="15"/>
        <v>0</v>
      </c>
      <c r="PV96">
        <f t="shared" si="15"/>
        <v>0</v>
      </c>
      <c r="PW96">
        <f t="shared" si="15"/>
        <v>0</v>
      </c>
      <c r="PX96">
        <f t="shared" si="15"/>
        <v>0</v>
      </c>
      <c r="PY96">
        <f t="shared" si="15"/>
        <v>0</v>
      </c>
      <c r="PZ96">
        <f t="shared" si="15"/>
        <v>0</v>
      </c>
      <c r="QA96">
        <f t="shared" si="15"/>
        <v>0</v>
      </c>
      <c r="QB96">
        <f t="shared" si="15"/>
        <v>0</v>
      </c>
      <c r="QC96">
        <f t="shared" si="15"/>
        <v>0</v>
      </c>
      <c r="QD96">
        <f t="shared" si="15"/>
        <v>0</v>
      </c>
      <c r="QE96">
        <f t="shared" si="15"/>
        <v>0</v>
      </c>
      <c r="QF96">
        <f t="shared" si="15"/>
        <v>0</v>
      </c>
      <c r="QG96">
        <f t="shared" si="15"/>
        <v>0</v>
      </c>
      <c r="QH96">
        <f t="shared" si="15"/>
        <v>0</v>
      </c>
      <c r="QI96">
        <f t="shared" si="15"/>
        <v>0</v>
      </c>
      <c r="QJ96">
        <f t="shared" si="15"/>
        <v>0</v>
      </c>
      <c r="QK96">
        <f t="shared" si="15"/>
        <v>0</v>
      </c>
      <c r="QL96">
        <f t="shared" si="15"/>
        <v>0</v>
      </c>
      <c r="QM96">
        <f t="shared" si="15"/>
        <v>0</v>
      </c>
      <c r="QN96">
        <f t="shared" si="15"/>
        <v>0</v>
      </c>
      <c r="QO96">
        <f t="shared" si="15"/>
        <v>0</v>
      </c>
      <c r="QP96">
        <f t="shared" si="15"/>
        <v>0</v>
      </c>
      <c r="QQ96">
        <f t="shared" si="15"/>
        <v>0</v>
      </c>
      <c r="QR96">
        <f t="shared" si="15"/>
        <v>0</v>
      </c>
      <c r="QS96">
        <f t="shared" si="15"/>
        <v>0</v>
      </c>
      <c r="QT96">
        <f t="shared" si="15"/>
        <v>0</v>
      </c>
      <c r="QU96">
        <f t="shared" si="15"/>
        <v>0</v>
      </c>
      <c r="QV96">
        <f t="shared" si="15"/>
        <v>0</v>
      </c>
      <c r="QW96">
        <f t="shared" si="15"/>
        <v>0</v>
      </c>
      <c r="QX96">
        <f t="shared" si="15"/>
        <v>0</v>
      </c>
      <c r="QY96">
        <f t="shared" si="15"/>
        <v>0</v>
      </c>
      <c r="QZ96">
        <f t="shared" si="15"/>
        <v>0</v>
      </c>
      <c r="RA96">
        <f t="shared" si="15"/>
        <v>0</v>
      </c>
      <c r="RB96">
        <f t="shared" si="15"/>
        <v>0</v>
      </c>
      <c r="RC96">
        <f t="shared" si="15"/>
        <v>0</v>
      </c>
      <c r="RD96">
        <f t="shared" si="15"/>
        <v>0</v>
      </c>
      <c r="RE96">
        <f t="shared" ref="RE96:SR96" si="16">RE19</f>
        <v>0</v>
      </c>
      <c r="RF96">
        <f t="shared" si="16"/>
        <v>0</v>
      </c>
      <c r="RG96">
        <f t="shared" si="16"/>
        <v>0</v>
      </c>
      <c r="RH96">
        <f t="shared" si="16"/>
        <v>0</v>
      </c>
      <c r="RI96">
        <f t="shared" si="16"/>
        <v>0</v>
      </c>
      <c r="RJ96">
        <f t="shared" si="16"/>
        <v>0</v>
      </c>
      <c r="RK96">
        <f t="shared" si="16"/>
        <v>0</v>
      </c>
      <c r="RL96">
        <f t="shared" si="16"/>
        <v>0</v>
      </c>
      <c r="RM96">
        <f t="shared" si="16"/>
        <v>0</v>
      </c>
      <c r="RN96">
        <f t="shared" si="16"/>
        <v>0</v>
      </c>
      <c r="RO96">
        <f t="shared" si="16"/>
        <v>0</v>
      </c>
      <c r="RP96">
        <f t="shared" si="16"/>
        <v>0</v>
      </c>
      <c r="RQ96">
        <f t="shared" si="16"/>
        <v>0</v>
      </c>
      <c r="RR96">
        <f t="shared" si="16"/>
        <v>0</v>
      </c>
      <c r="RS96">
        <f t="shared" si="16"/>
        <v>0</v>
      </c>
      <c r="RT96">
        <f t="shared" si="16"/>
        <v>0</v>
      </c>
      <c r="RU96">
        <f t="shared" si="16"/>
        <v>0</v>
      </c>
      <c r="RV96">
        <f t="shared" si="16"/>
        <v>0</v>
      </c>
      <c r="RW96">
        <f t="shared" si="16"/>
        <v>0</v>
      </c>
      <c r="RX96">
        <f t="shared" si="16"/>
        <v>0</v>
      </c>
      <c r="RY96">
        <f t="shared" si="16"/>
        <v>0</v>
      </c>
      <c r="RZ96">
        <f t="shared" si="16"/>
        <v>0</v>
      </c>
      <c r="SA96">
        <f t="shared" si="16"/>
        <v>0</v>
      </c>
      <c r="SB96">
        <f t="shared" si="16"/>
        <v>0</v>
      </c>
      <c r="SC96">
        <f t="shared" si="16"/>
        <v>0</v>
      </c>
      <c r="SD96">
        <f t="shared" si="16"/>
        <v>0</v>
      </c>
      <c r="SE96">
        <f t="shared" si="16"/>
        <v>0</v>
      </c>
      <c r="SF96">
        <f t="shared" si="16"/>
        <v>0</v>
      </c>
      <c r="SG96">
        <f t="shared" si="16"/>
        <v>0</v>
      </c>
      <c r="SH96">
        <f t="shared" si="16"/>
        <v>0</v>
      </c>
      <c r="SI96">
        <f t="shared" si="16"/>
        <v>0</v>
      </c>
      <c r="SJ96">
        <f t="shared" si="16"/>
        <v>0</v>
      </c>
      <c r="SK96">
        <f t="shared" si="16"/>
        <v>0</v>
      </c>
      <c r="SL96">
        <f t="shared" si="16"/>
        <v>0</v>
      </c>
      <c r="SM96">
        <f t="shared" si="16"/>
        <v>0</v>
      </c>
      <c r="SN96">
        <f t="shared" si="16"/>
        <v>0</v>
      </c>
      <c r="SO96">
        <f t="shared" si="16"/>
        <v>0</v>
      </c>
      <c r="SP96">
        <f t="shared" si="16"/>
        <v>0</v>
      </c>
      <c r="SQ96">
        <f t="shared" si="16"/>
        <v>0</v>
      </c>
      <c r="SR96">
        <f t="shared" si="16"/>
        <v>0</v>
      </c>
    </row>
    <row r="97" spans="1:812">
      <c r="F97" s="1" t="s">
        <v>241</v>
      </c>
      <c r="H97" t="str">
        <f>$K5</f>
        <v>Benton, Washington, US</v>
      </c>
      <c r="I97" t="str">
        <f>$K13</f>
        <v>Franklin, Washington, US</v>
      </c>
      <c r="J97" t="str">
        <f>$K43</f>
        <v>Yakima, Washington, US</v>
      </c>
      <c r="L97">
        <f>L43+L13+L5</f>
        <v>0</v>
      </c>
      <c r="M97">
        <f>M43+M13+M5</f>
        <v>0</v>
      </c>
      <c r="N97">
        <f t="shared" ref="N97:BY97" si="17">N43+N13+N5</f>
        <v>0</v>
      </c>
      <c r="O97">
        <f t="shared" si="17"/>
        <v>0</v>
      </c>
      <c r="P97">
        <f t="shared" si="17"/>
        <v>0</v>
      </c>
      <c r="Q97">
        <f t="shared" si="17"/>
        <v>0</v>
      </c>
      <c r="R97">
        <f t="shared" si="17"/>
        <v>0</v>
      </c>
      <c r="S97">
        <f t="shared" si="17"/>
        <v>0</v>
      </c>
      <c r="T97">
        <f t="shared" si="17"/>
        <v>0</v>
      </c>
      <c r="U97">
        <f t="shared" si="17"/>
        <v>0</v>
      </c>
      <c r="V97">
        <f t="shared" si="17"/>
        <v>0</v>
      </c>
      <c r="W97">
        <f t="shared" si="17"/>
        <v>0</v>
      </c>
      <c r="X97">
        <f t="shared" si="17"/>
        <v>0</v>
      </c>
      <c r="Y97">
        <f t="shared" si="17"/>
        <v>0</v>
      </c>
      <c r="Z97">
        <f t="shared" si="17"/>
        <v>0</v>
      </c>
      <c r="AA97">
        <f t="shared" si="17"/>
        <v>0</v>
      </c>
      <c r="AB97">
        <f t="shared" si="17"/>
        <v>0</v>
      </c>
      <c r="AC97">
        <f t="shared" si="17"/>
        <v>0</v>
      </c>
      <c r="AD97">
        <f t="shared" si="17"/>
        <v>0</v>
      </c>
      <c r="AE97">
        <f t="shared" si="17"/>
        <v>0</v>
      </c>
      <c r="AF97">
        <f t="shared" si="17"/>
        <v>0</v>
      </c>
      <c r="AG97">
        <f t="shared" si="17"/>
        <v>0</v>
      </c>
      <c r="AH97">
        <f t="shared" si="17"/>
        <v>0</v>
      </c>
      <c r="AI97">
        <f t="shared" si="17"/>
        <v>0</v>
      </c>
      <c r="AJ97">
        <f t="shared" si="17"/>
        <v>0</v>
      </c>
      <c r="AK97">
        <f t="shared" si="17"/>
        <v>0</v>
      </c>
      <c r="AL97">
        <f t="shared" si="17"/>
        <v>0</v>
      </c>
      <c r="AM97">
        <f t="shared" si="17"/>
        <v>0</v>
      </c>
      <c r="AN97">
        <f t="shared" si="17"/>
        <v>0</v>
      </c>
      <c r="AO97">
        <f t="shared" si="17"/>
        <v>0</v>
      </c>
      <c r="AP97">
        <f t="shared" si="17"/>
        <v>0</v>
      </c>
      <c r="AQ97">
        <f t="shared" si="17"/>
        <v>0</v>
      </c>
      <c r="AR97">
        <f t="shared" si="17"/>
        <v>0</v>
      </c>
      <c r="AS97">
        <f t="shared" si="17"/>
        <v>0</v>
      </c>
      <c r="AT97">
        <f t="shared" si="17"/>
        <v>0</v>
      </c>
      <c r="AU97">
        <f t="shared" si="17"/>
        <v>0</v>
      </c>
      <c r="AV97">
        <f t="shared" si="17"/>
        <v>0</v>
      </c>
      <c r="AW97">
        <f t="shared" si="17"/>
        <v>0</v>
      </c>
      <c r="AX97">
        <f t="shared" si="17"/>
        <v>0</v>
      </c>
      <c r="AY97">
        <f t="shared" si="17"/>
        <v>0</v>
      </c>
      <c r="AZ97">
        <f t="shared" si="17"/>
        <v>0</v>
      </c>
      <c r="BA97">
        <f t="shared" si="17"/>
        <v>0</v>
      </c>
      <c r="BB97">
        <f t="shared" si="17"/>
        <v>0</v>
      </c>
      <c r="BC97">
        <f t="shared" si="17"/>
        <v>0</v>
      </c>
      <c r="BD97">
        <f t="shared" si="17"/>
        <v>0</v>
      </c>
      <c r="BE97">
        <f t="shared" si="17"/>
        <v>0</v>
      </c>
      <c r="BF97">
        <f t="shared" si="17"/>
        <v>0</v>
      </c>
      <c r="BG97">
        <f t="shared" si="17"/>
        <v>0</v>
      </c>
      <c r="BH97">
        <f t="shared" si="17"/>
        <v>0</v>
      </c>
      <c r="BI97">
        <f t="shared" si="17"/>
        <v>0</v>
      </c>
      <c r="BJ97">
        <f t="shared" si="17"/>
        <v>0</v>
      </c>
      <c r="BK97">
        <f t="shared" si="17"/>
        <v>2</v>
      </c>
      <c r="BL97">
        <f t="shared" si="17"/>
        <v>4</v>
      </c>
      <c r="BM97">
        <f t="shared" si="17"/>
        <v>4</v>
      </c>
      <c r="BN97">
        <f t="shared" si="17"/>
        <v>4</v>
      </c>
      <c r="BO97">
        <f t="shared" si="17"/>
        <v>5</v>
      </c>
      <c r="BP97">
        <f t="shared" si="17"/>
        <v>8</v>
      </c>
      <c r="BQ97">
        <f t="shared" si="17"/>
        <v>8</v>
      </c>
      <c r="BR97">
        <f t="shared" si="17"/>
        <v>15</v>
      </c>
      <c r="BS97">
        <f t="shared" si="17"/>
        <v>22</v>
      </c>
      <c r="BT97">
        <f t="shared" si="17"/>
        <v>26</v>
      </c>
      <c r="BU97">
        <f t="shared" si="17"/>
        <v>30</v>
      </c>
      <c r="BV97">
        <f t="shared" si="17"/>
        <v>39</v>
      </c>
      <c r="BW97">
        <f t="shared" si="17"/>
        <v>66</v>
      </c>
      <c r="BX97">
        <f t="shared" si="17"/>
        <v>87</v>
      </c>
      <c r="BY97">
        <f t="shared" si="17"/>
        <v>120</v>
      </c>
      <c r="BZ97">
        <f t="shared" ref="BZ97:EK97" si="18">BZ43+BZ13+BZ5</f>
        <v>136</v>
      </c>
      <c r="CA97">
        <f t="shared" si="18"/>
        <v>212</v>
      </c>
      <c r="CB97">
        <f t="shared" si="18"/>
        <v>286</v>
      </c>
      <c r="CC97">
        <f t="shared" si="18"/>
        <v>283</v>
      </c>
      <c r="CD97">
        <f t="shared" si="18"/>
        <v>302</v>
      </c>
      <c r="CE97">
        <f t="shared" si="18"/>
        <v>395</v>
      </c>
      <c r="CF97">
        <f t="shared" si="18"/>
        <v>421</v>
      </c>
      <c r="CG97">
        <f t="shared" si="18"/>
        <v>486</v>
      </c>
      <c r="CH97">
        <f t="shared" si="18"/>
        <v>546</v>
      </c>
      <c r="CI97">
        <f t="shared" si="18"/>
        <v>602</v>
      </c>
      <c r="CJ97">
        <f t="shared" si="18"/>
        <v>626</v>
      </c>
      <c r="CK97">
        <f t="shared" si="18"/>
        <v>654</v>
      </c>
      <c r="CL97">
        <f t="shared" si="18"/>
        <v>734</v>
      </c>
      <c r="CM97">
        <f t="shared" si="18"/>
        <v>777</v>
      </c>
      <c r="CN97">
        <f t="shared" si="18"/>
        <v>862</v>
      </c>
      <c r="CO97">
        <f t="shared" si="18"/>
        <v>896</v>
      </c>
      <c r="CP97">
        <f t="shared" si="18"/>
        <v>919</v>
      </c>
      <c r="CQ97">
        <f t="shared" si="18"/>
        <v>1014</v>
      </c>
      <c r="CR97">
        <f t="shared" si="18"/>
        <v>1086</v>
      </c>
      <c r="CS97">
        <f t="shared" si="18"/>
        <v>1109</v>
      </c>
      <c r="CT97">
        <f t="shared" si="18"/>
        <v>1164</v>
      </c>
      <c r="CU97">
        <f t="shared" si="18"/>
        <v>1242</v>
      </c>
      <c r="CV97">
        <f t="shared" si="18"/>
        <v>1308</v>
      </c>
      <c r="CW97">
        <f t="shared" si="18"/>
        <v>1340</v>
      </c>
      <c r="CX97">
        <f t="shared" si="18"/>
        <v>1386</v>
      </c>
      <c r="CY97">
        <f t="shared" si="18"/>
        <v>1431</v>
      </c>
      <c r="CZ97">
        <f t="shared" si="18"/>
        <v>1477</v>
      </c>
      <c r="DA97">
        <f t="shared" si="18"/>
        <v>1545</v>
      </c>
      <c r="DB97">
        <f t="shared" si="18"/>
        <v>1625</v>
      </c>
      <c r="DC97">
        <f t="shared" si="18"/>
        <v>1671</v>
      </c>
      <c r="DD97">
        <f t="shared" si="18"/>
        <v>1699</v>
      </c>
      <c r="DE97">
        <f t="shared" si="18"/>
        <v>1726</v>
      </c>
      <c r="DF97">
        <f t="shared" si="18"/>
        <v>1780</v>
      </c>
      <c r="DG97">
        <f t="shared" si="18"/>
        <v>1837</v>
      </c>
      <c r="DH97">
        <f t="shared" si="18"/>
        <v>1973</v>
      </c>
      <c r="DI97">
        <f t="shared" si="18"/>
        <v>2114</v>
      </c>
      <c r="DJ97">
        <f t="shared" si="18"/>
        <v>2177</v>
      </c>
      <c r="DK97">
        <f t="shared" si="18"/>
        <v>2281</v>
      </c>
      <c r="DL97">
        <f t="shared" si="18"/>
        <v>2305</v>
      </c>
      <c r="DM97">
        <f t="shared" si="18"/>
        <v>2384</v>
      </c>
      <c r="DN97">
        <f t="shared" si="18"/>
        <v>2498</v>
      </c>
      <c r="DO97">
        <f t="shared" si="18"/>
        <v>2542</v>
      </c>
      <c r="DP97">
        <f t="shared" si="18"/>
        <v>2669</v>
      </c>
      <c r="DQ97">
        <f t="shared" si="18"/>
        <v>2770</v>
      </c>
      <c r="DR97">
        <f t="shared" si="18"/>
        <v>2870</v>
      </c>
      <c r="DS97">
        <f t="shared" si="18"/>
        <v>2926</v>
      </c>
      <c r="DT97">
        <f t="shared" si="18"/>
        <v>2963</v>
      </c>
      <c r="DU97">
        <f t="shared" si="18"/>
        <v>3034</v>
      </c>
      <c r="DV97">
        <f t="shared" si="18"/>
        <v>3100</v>
      </c>
      <c r="DW97">
        <f t="shared" si="18"/>
        <v>3285</v>
      </c>
      <c r="DX97">
        <f t="shared" si="18"/>
        <v>3330</v>
      </c>
      <c r="DY97">
        <f t="shared" si="18"/>
        <v>3469</v>
      </c>
      <c r="DZ97">
        <f t="shared" si="18"/>
        <v>3560</v>
      </c>
      <c r="EA97">
        <f t="shared" si="18"/>
        <v>3644</v>
      </c>
      <c r="EB97">
        <f t="shared" si="18"/>
        <v>3689</v>
      </c>
      <c r="EC97">
        <f t="shared" si="18"/>
        <v>3748</v>
      </c>
      <c r="ED97">
        <f t="shared" si="18"/>
        <v>3748</v>
      </c>
      <c r="EE97">
        <f t="shared" si="18"/>
        <v>4007</v>
      </c>
      <c r="EF97">
        <f t="shared" si="18"/>
        <v>4165</v>
      </c>
      <c r="EG97">
        <f t="shared" si="18"/>
        <v>4245</v>
      </c>
      <c r="EH97">
        <f t="shared" si="18"/>
        <v>4294</v>
      </c>
      <c r="EI97">
        <f t="shared" si="18"/>
        <v>4496</v>
      </c>
      <c r="EJ97">
        <f t="shared" si="18"/>
        <v>4661</v>
      </c>
      <c r="EK97">
        <f t="shared" si="18"/>
        <v>4783</v>
      </c>
      <c r="EL97">
        <f t="shared" ref="EL97:EV97" si="19">EL43+EL13+EL5</f>
        <v>4953</v>
      </c>
      <c r="EM97">
        <f t="shared" si="19"/>
        <v>5265</v>
      </c>
      <c r="EN97">
        <f t="shared" si="19"/>
        <v>5421</v>
      </c>
      <c r="EO97">
        <f t="shared" si="19"/>
        <v>5549</v>
      </c>
      <c r="EP97">
        <f t="shared" si="19"/>
        <v>5697</v>
      </c>
      <c r="EQ97">
        <f t="shared" si="19"/>
        <v>5996</v>
      </c>
      <c r="ER97">
        <f t="shared" si="19"/>
        <v>6184</v>
      </c>
      <c r="ES97">
        <f t="shared" si="19"/>
        <v>6398</v>
      </c>
      <c r="ET97">
        <f t="shared" si="19"/>
        <v>6592</v>
      </c>
      <c r="EU97">
        <f t="shared" si="19"/>
        <v>6721</v>
      </c>
      <c r="EV97">
        <f t="shared" si="19"/>
        <v>6906</v>
      </c>
      <c r="EW97">
        <f t="shared" ref="EW97:HH97" si="20">EW43+EW13+EW5</f>
        <v>7057</v>
      </c>
      <c r="EX97">
        <f t="shared" si="20"/>
        <v>7257</v>
      </c>
      <c r="EY97">
        <f t="shared" si="20"/>
        <v>7421</v>
      </c>
      <c r="EZ97">
        <f t="shared" si="20"/>
        <v>7612</v>
      </c>
      <c r="FA97">
        <f t="shared" si="20"/>
        <v>7840</v>
      </c>
      <c r="FB97">
        <f t="shared" si="20"/>
        <v>7934</v>
      </c>
      <c r="FC97">
        <f t="shared" si="20"/>
        <v>8141</v>
      </c>
      <c r="FD97">
        <f t="shared" si="20"/>
        <v>8344</v>
      </c>
      <c r="FE97">
        <f t="shared" si="20"/>
        <v>8700</v>
      </c>
      <c r="FF97">
        <f t="shared" si="20"/>
        <v>8984</v>
      </c>
      <c r="FG97">
        <f t="shared" si="20"/>
        <v>9078</v>
      </c>
      <c r="FH97">
        <f t="shared" si="20"/>
        <v>9235</v>
      </c>
      <c r="FI97">
        <f t="shared" si="20"/>
        <v>9424</v>
      </c>
      <c r="FJ97">
        <f t="shared" si="20"/>
        <v>9622</v>
      </c>
      <c r="FK97">
        <f t="shared" si="20"/>
        <v>9835</v>
      </c>
      <c r="FL97">
        <f t="shared" si="20"/>
        <v>10050</v>
      </c>
      <c r="FM97">
        <f t="shared" si="20"/>
        <v>10194</v>
      </c>
      <c r="FN97">
        <f t="shared" si="20"/>
        <v>10367</v>
      </c>
      <c r="FO97">
        <f t="shared" si="20"/>
        <v>10493</v>
      </c>
      <c r="FP97">
        <f t="shared" si="20"/>
        <v>10708</v>
      </c>
      <c r="FQ97">
        <f t="shared" si="20"/>
        <v>10923</v>
      </c>
      <c r="FR97">
        <f t="shared" si="20"/>
        <v>11118</v>
      </c>
      <c r="FS97">
        <f t="shared" si="20"/>
        <v>11209</v>
      </c>
      <c r="FT97">
        <f t="shared" si="20"/>
        <v>11428</v>
      </c>
      <c r="FU97">
        <f t="shared" si="20"/>
        <v>11810</v>
      </c>
      <c r="FV97">
        <f t="shared" si="20"/>
        <v>11975</v>
      </c>
      <c r="FW97">
        <f t="shared" si="20"/>
        <v>12084</v>
      </c>
      <c r="FX97">
        <f t="shared" si="20"/>
        <v>12338</v>
      </c>
      <c r="FY97">
        <f t="shared" si="20"/>
        <v>12500</v>
      </c>
      <c r="FZ97">
        <f t="shared" si="20"/>
        <v>12657</v>
      </c>
      <c r="GA97">
        <f t="shared" si="20"/>
        <v>12928</v>
      </c>
      <c r="GB97">
        <f t="shared" si="20"/>
        <v>13230</v>
      </c>
      <c r="GC97">
        <f t="shared" si="20"/>
        <v>13398</v>
      </c>
      <c r="GD97">
        <f t="shared" si="20"/>
        <v>13657</v>
      </c>
      <c r="GE97">
        <f t="shared" si="20"/>
        <v>14127</v>
      </c>
      <c r="GF97">
        <f t="shared" si="20"/>
        <v>14346</v>
      </c>
      <c r="GG97">
        <f t="shared" si="20"/>
        <v>14558</v>
      </c>
      <c r="GH97">
        <f t="shared" si="20"/>
        <v>14755</v>
      </c>
      <c r="GI97">
        <f t="shared" si="20"/>
        <v>14896</v>
      </c>
      <c r="GJ97">
        <f t="shared" si="20"/>
        <v>15082</v>
      </c>
      <c r="GK97">
        <f t="shared" si="20"/>
        <v>15204</v>
      </c>
      <c r="GL97">
        <f t="shared" si="20"/>
        <v>15314</v>
      </c>
      <c r="GM97">
        <f t="shared" si="20"/>
        <v>15505</v>
      </c>
      <c r="GN97">
        <f t="shared" si="20"/>
        <v>15736</v>
      </c>
      <c r="GO97">
        <f t="shared" si="20"/>
        <v>15875</v>
      </c>
      <c r="GP97">
        <f t="shared" si="20"/>
        <v>15999</v>
      </c>
      <c r="GQ97">
        <f t="shared" si="20"/>
        <v>16223</v>
      </c>
      <c r="GR97">
        <f t="shared" si="20"/>
        <v>16393</v>
      </c>
      <c r="GS97">
        <f t="shared" si="20"/>
        <v>16547</v>
      </c>
      <c r="GT97">
        <f t="shared" si="20"/>
        <v>16670</v>
      </c>
      <c r="GU97">
        <f t="shared" si="20"/>
        <v>16795</v>
      </c>
      <c r="GV97">
        <f t="shared" si="20"/>
        <v>16886</v>
      </c>
      <c r="GW97">
        <f t="shared" si="20"/>
        <v>16947</v>
      </c>
      <c r="GX97">
        <f t="shared" si="20"/>
        <v>17082</v>
      </c>
      <c r="GY97">
        <f t="shared" si="20"/>
        <v>17203</v>
      </c>
      <c r="GZ97">
        <f t="shared" si="20"/>
        <v>17268</v>
      </c>
      <c r="HA97">
        <f t="shared" si="20"/>
        <v>17411</v>
      </c>
      <c r="HB97">
        <f t="shared" si="20"/>
        <v>17554</v>
      </c>
      <c r="HC97">
        <f t="shared" si="20"/>
        <v>17648</v>
      </c>
      <c r="HD97">
        <f t="shared" si="20"/>
        <v>17746</v>
      </c>
      <c r="HE97">
        <f t="shared" si="20"/>
        <v>17810</v>
      </c>
      <c r="HF97">
        <f t="shared" si="20"/>
        <v>17869</v>
      </c>
      <c r="HG97">
        <f t="shared" si="20"/>
        <v>17967</v>
      </c>
      <c r="HH97">
        <f t="shared" si="20"/>
        <v>18096</v>
      </c>
      <c r="HI97">
        <f t="shared" ref="HI97:JT97" si="21">HI43+HI13+HI5</f>
        <v>18231</v>
      </c>
      <c r="HJ97">
        <f t="shared" si="21"/>
        <v>18289</v>
      </c>
      <c r="HK97">
        <f t="shared" si="21"/>
        <v>18330</v>
      </c>
      <c r="HL97">
        <f t="shared" si="21"/>
        <v>18404</v>
      </c>
      <c r="HM97">
        <f t="shared" si="21"/>
        <v>18450</v>
      </c>
      <c r="HN97">
        <f t="shared" si="21"/>
        <v>18532</v>
      </c>
      <c r="HO97">
        <f t="shared" si="21"/>
        <v>18632</v>
      </c>
      <c r="HP97">
        <f t="shared" si="21"/>
        <v>18721</v>
      </c>
      <c r="HQ97">
        <f t="shared" si="21"/>
        <v>18766</v>
      </c>
      <c r="HR97">
        <f t="shared" si="21"/>
        <v>18800</v>
      </c>
      <c r="HS97">
        <f t="shared" si="21"/>
        <v>18840</v>
      </c>
      <c r="HT97">
        <f t="shared" si="21"/>
        <v>18878</v>
      </c>
      <c r="HU97">
        <f t="shared" si="21"/>
        <v>18931</v>
      </c>
      <c r="HV97">
        <f t="shared" si="21"/>
        <v>19036</v>
      </c>
      <c r="HW97">
        <f t="shared" si="21"/>
        <v>19155</v>
      </c>
      <c r="HX97">
        <f t="shared" si="21"/>
        <v>19201</v>
      </c>
      <c r="HY97">
        <f t="shared" si="21"/>
        <v>19223</v>
      </c>
      <c r="HZ97">
        <f t="shared" si="21"/>
        <v>19268</v>
      </c>
      <c r="IA97">
        <f t="shared" si="21"/>
        <v>19312</v>
      </c>
      <c r="IB97">
        <f t="shared" si="21"/>
        <v>19362</v>
      </c>
      <c r="IC97">
        <f t="shared" si="21"/>
        <v>19406</v>
      </c>
      <c r="ID97">
        <f t="shared" si="21"/>
        <v>19468</v>
      </c>
      <c r="IE97">
        <f t="shared" si="21"/>
        <v>19528</v>
      </c>
      <c r="IF97">
        <f t="shared" si="21"/>
        <v>19545</v>
      </c>
      <c r="IG97">
        <f t="shared" si="21"/>
        <v>19567</v>
      </c>
      <c r="IH97">
        <f t="shared" si="21"/>
        <v>19637</v>
      </c>
      <c r="II97">
        <f t="shared" si="21"/>
        <v>19688</v>
      </c>
      <c r="IJ97">
        <f t="shared" si="21"/>
        <v>19740</v>
      </c>
      <c r="IK97">
        <f t="shared" si="21"/>
        <v>19789</v>
      </c>
      <c r="IL97">
        <f t="shared" si="21"/>
        <v>19838</v>
      </c>
      <c r="IM97">
        <f t="shared" si="21"/>
        <v>19879</v>
      </c>
      <c r="IN97">
        <f t="shared" si="21"/>
        <v>19906</v>
      </c>
      <c r="IO97">
        <f t="shared" si="21"/>
        <v>19942</v>
      </c>
      <c r="IP97">
        <f t="shared" si="21"/>
        <v>19993</v>
      </c>
      <c r="IQ97">
        <f t="shared" si="21"/>
        <v>20026</v>
      </c>
      <c r="IR97">
        <f t="shared" si="21"/>
        <v>20103</v>
      </c>
      <c r="IS97">
        <f t="shared" si="21"/>
        <v>20146</v>
      </c>
      <c r="IT97">
        <f t="shared" si="21"/>
        <v>20166</v>
      </c>
      <c r="IU97">
        <f t="shared" si="21"/>
        <v>20205</v>
      </c>
      <c r="IV97">
        <f t="shared" si="21"/>
        <v>20285</v>
      </c>
      <c r="IW97">
        <f t="shared" si="21"/>
        <v>20342</v>
      </c>
      <c r="IX97">
        <f t="shared" si="21"/>
        <v>20392</v>
      </c>
      <c r="IY97">
        <f t="shared" si="21"/>
        <v>20464</v>
      </c>
      <c r="IZ97">
        <f t="shared" si="21"/>
        <v>20508</v>
      </c>
      <c r="JA97">
        <f t="shared" si="21"/>
        <v>20541</v>
      </c>
      <c r="JB97">
        <f t="shared" si="21"/>
        <v>20587</v>
      </c>
      <c r="JC97">
        <f t="shared" si="21"/>
        <v>20656</v>
      </c>
      <c r="JD97">
        <f t="shared" si="21"/>
        <v>20709</v>
      </c>
      <c r="JE97">
        <f t="shared" si="21"/>
        <v>20762</v>
      </c>
      <c r="JF97">
        <f t="shared" si="21"/>
        <v>20852</v>
      </c>
      <c r="JG97">
        <f t="shared" si="21"/>
        <v>20889</v>
      </c>
      <c r="JH97">
        <f t="shared" si="21"/>
        <v>20942</v>
      </c>
      <c r="JI97">
        <f t="shared" si="21"/>
        <v>20977</v>
      </c>
      <c r="JJ97">
        <f t="shared" si="21"/>
        <v>21042</v>
      </c>
      <c r="JK97">
        <f t="shared" si="21"/>
        <v>21104</v>
      </c>
      <c r="JL97">
        <f t="shared" si="21"/>
        <v>21149</v>
      </c>
      <c r="JM97">
        <f t="shared" si="21"/>
        <v>21194</v>
      </c>
      <c r="JN97">
        <f t="shared" si="21"/>
        <v>21295</v>
      </c>
      <c r="JO97">
        <f t="shared" si="21"/>
        <v>21329</v>
      </c>
      <c r="JP97">
        <f t="shared" si="21"/>
        <v>21389</v>
      </c>
      <c r="JQ97">
        <f t="shared" si="21"/>
        <v>21458</v>
      </c>
      <c r="JR97">
        <f t="shared" si="21"/>
        <v>21517</v>
      </c>
      <c r="JS97">
        <f t="shared" si="21"/>
        <v>21585</v>
      </c>
      <c r="JT97">
        <f t="shared" si="21"/>
        <v>21664</v>
      </c>
      <c r="JU97">
        <f t="shared" ref="JU97:MF97" si="22">JU43+JU13+JU5</f>
        <v>21724</v>
      </c>
      <c r="JV97">
        <f t="shared" si="22"/>
        <v>21780</v>
      </c>
      <c r="JW97">
        <f t="shared" si="22"/>
        <v>21826</v>
      </c>
      <c r="JX97">
        <f t="shared" si="22"/>
        <v>21902</v>
      </c>
      <c r="JY97">
        <f t="shared" si="22"/>
        <v>21947</v>
      </c>
      <c r="JZ97">
        <f t="shared" si="22"/>
        <v>22006</v>
      </c>
      <c r="KA97">
        <f t="shared" si="22"/>
        <v>22132</v>
      </c>
      <c r="KB97">
        <f t="shared" si="22"/>
        <v>22226</v>
      </c>
      <c r="KC97">
        <f t="shared" si="22"/>
        <v>22294</v>
      </c>
      <c r="KD97">
        <f t="shared" si="22"/>
        <v>22355</v>
      </c>
      <c r="KE97">
        <f t="shared" si="22"/>
        <v>22418</v>
      </c>
      <c r="KF97">
        <f t="shared" si="22"/>
        <v>22461</v>
      </c>
      <c r="KG97">
        <f t="shared" si="22"/>
        <v>22537</v>
      </c>
      <c r="KH97">
        <f t="shared" si="22"/>
        <v>22670</v>
      </c>
      <c r="KI97">
        <f t="shared" si="22"/>
        <v>22778</v>
      </c>
      <c r="KJ97">
        <f t="shared" si="22"/>
        <v>22903</v>
      </c>
      <c r="KK97">
        <f t="shared" si="22"/>
        <v>23028</v>
      </c>
      <c r="KL97">
        <f t="shared" si="22"/>
        <v>23136</v>
      </c>
      <c r="KM97">
        <f t="shared" si="22"/>
        <v>23258</v>
      </c>
      <c r="KN97">
        <f t="shared" si="22"/>
        <v>23358</v>
      </c>
      <c r="KO97">
        <f t="shared" si="22"/>
        <v>23577</v>
      </c>
      <c r="KP97">
        <f t="shared" si="22"/>
        <v>23739</v>
      </c>
      <c r="KQ97">
        <f t="shared" si="22"/>
        <v>23806</v>
      </c>
      <c r="KR97">
        <f t="shared" si="22"/>
        <v>24061</v>
      </c>
      <c r="KS97">
        <f t="shared" si="22"/>
        <v>24185</v>
      </c>
      <c r="KT97">
        <f t="shared" si="22"/>
        <v>24363</v>
      </c>
      <c r="KU97">
        <f t="shared" si="22"/>
        <v>24485</v>
      </c>
      <c r="KV97">
        <f t="shared" si="22"/>
        <v>24670</v>
      </c>
      <c r="KW97">
        <f t="shared" si="22"/>
        <v>25033</v>
      </c>
      <c r="KX97">
        <f t="shared" si="22"/>
        <v>25249</v>
      </c>
      <c r="KY97">
        <f t="shared" si="22"/>
        <v>25502</v>
      </c>
      <c r="KZ97">
        <f t="shared" si="22"/>
        <v>25723</v>
      </c>
      <c r="LA97">
        <f t="shared" si="22"/>
        <v>25910</v>
      </c>
      <c r="LB97">
        <f t="shared" si="22"/>
        <v>26118</v>
      </c>
      <c r="LC97">
        <f t="shared" si="22"/>
        <v>26399</v>
      </c>
      <c r="LD97">
        <f t="shared" si="22"/>
        <v>26741</v>
      </c>
      <c r="LE97">
        <f t="shared" si="22"/>
        <v>27104</v>
      </c>
      <c r="LF97">
        <f t="shared" si="22"/>
        <v>27523</v>
      </c>
      <c r="LG97">
        <f t="shared" si="22"/>
        <v>27884</v>
      </c>
      <c r="LH97">
        <f t="shared" si="22"/>
        <v>28211</v>
      </c>
      <c r="LI97">
        <f t="shared" si="22"/>
        <v>28452</v>
      </c>
      <c r="LJ97">
        <f t="shared" si="22"/>
        <v>28672</v>
      </c>
      <c r="LK97">
        <f t="shared" si="22"/>
        <v>29039</v>
      </c>
      <c r="LL97">
        <f t="shared" si="22"/>
        <v>29323</v>
      </c>
      <c r="LM97">
        <f t="shared" si="22"/>
        <v>29516</v>
      </c>
      <c r="LN97">
        <f t="shared" si="22"/>
        <v>29935</v>
      </c>
      <c r="LO97">
        <f t="shared" si="22"/>
        <v>30178</v>
      </c>
      <c r="LP97">
        <f t="shared" si="22"/>
        <v>30348</v>
      </c>
      <c r="LQ97">
        <f t="shared" si="22"/>
        <v>30483</v>
      </c>
      <c r="LR97">
        <f t="shared" si="22"/>
        <v>30610</v>
      </c>
      <c r="LS97">
        <f t="shared" si="22"/>
        <v>31644</v>
      </c>
      <c r="LT97">
        <f t="shared" si="22"/>
        <v>32098</v>
      </c>
      <c r="LU97">
        <f t="shared" si="22"/>
        <v>32555</v>
      </c>
      <c r="LV97">
        <f t="shared" si="22"/>
        <v>32930</v>
      </c>
      <c r="LW97">
        <f t="shared" si="22"/>
        <v>33366</v>
      </c>
      <c r="LX97">
        <f t="shared" si="22"/>
        <v>33972</v>
      </c>
      <c r="LY97">
        <f t="shared" si="22"/>
        <v>34288</v>
      </c>
      <c r="LZ97">
        <f t="shared" si="22"/>
        <v>34574</v>
      </c>
      <c r="MA97">
        <f t="shared" si="22"/>
        <v>34855</v>
      </c>
      <c r="MB97">
        <f t="shared" si="22"/>
        <v>34933</v>
      </c>
      <c r="MC97">
        <f t="shared" si="22"/>
        <v>34933</v>
      </c>
      <c r="MD97">
        <f t="shared" si="22"/>
        <v>35290</v>
      </c>
      <c r="ME97">
        <f t="shared" si="22"/>
        <v>35969</v>
      </c>
      <c r="MF97">
        <f t="shared" si="22"/>
        <v>36297</v>
      </c>
      <c r="MG97">
        <f t="shared" ref="MG97:OR97" si="23">MG43+MG13+MG5</f>
        <v>36297</v>
      </c>
      <c r="MH97">
        <f t="shared" si="23"/>
        <v>36988</v>
      </c>
      <c r="MI97">
        <f t="shared" si="23"/>
        <v>37335</v>
      </c>
      <c r="MJ97">
        <f t="shared" si="23"/>
        <v>37611</v>
      </c>
      <c r="MK97">
        <f t="shared" si="23"/>
        <v>38031</v>
      </c>
      <c r="ML97">
        <f t="shared" si="23"/>
        <v>38031</v>
      </c>
      <c r="MM97">
        <f t="shared" si="23"/>
        <v>38647</v>
      </c>
      <c r="MN97">
        <f t="shared" si="23"/>
        <v>38647</v>
      </c>
      <c r="MO97">
        <f t="shared" si="23"/>
        <v>39000</v>
      </c>
      <c r="MP97">
        <f t="shared" si="23"/>
        <v>39233</v>
      </c>
      <c r="MQ97">
        <f t="shared" si="23"/>
        <v>39407</v>
      </c>
      <c r="MR97">
        <f t="shared" si="23"/>
        <v>40308</v>
      </c>
      <c r="MS97">
        <f t="shared" si="23"/>
        <v>40308</v>
      </c>
      <c r="MT97">
        <f t="shared" si="23"/>
        <v>40308</v>
      </c>
      <c r="MU97">
        <f t="shared" si="23"/>
        <v>41207</v>
      </c>
      <c r="MV97">
        <f t="shared" si="23"/>
        <v>41497</v>
      </c>
      <c r="MW97">
        <f t="shared" si="23"/>
        <v>41815</v>
      </c>
      <c r="MX97">
        <f t="shared" si="23"/>
        <v>42031</v>
      </c>
      <c r="MY97">
        <f t="shared" si="23"/>
        <v>42533</v>
      </c>
      <c r="MZ97">
        <f t="shared" si="23"/>
        <v>43316</v>
      </c>
      <c r="NA97">
        <f t="shared" si="23"/>
        <v>43693</v>
      </c>
      <c r="NB97">
        <f t="shared" si="23"/>
        <v>43693</v>
      </c>
      <c r="NC97">
        <f t="shared" si="23"/>
        <v>44345</v>
      </c>
      <c r="ND97">
        <f t="shared" si="23"/>
        <v>44607</v>
      </c>
      <c r="NE97">
        <f t="shared" si="23"/>
        <v>44948</v>
      </c>
      <c r="NF97">
        <f t="shared" si="23"/>
        <v>45331</v>
      </c>
      <c r="NG97">
        <f t="shared" si="23"/>
        <v>45643</v>
      </c>
      <c r="NH97">
        <f t="shared" si="23"/>
        <v>45643</v>
      </c>
      <c r="NI97">
        <f t="shared" si="23"/>
        <v>46164</v>
      </c>
      <c r="NJ97">
        <f t="shared" si="23"/>
        <v>46164</v>
      </c>
      <c r="NK97">
        <f t="shared" si="23"/>
        <v>46427</v>
      </c>
      <c r="NL97">
        <f t="shared" si="23"/>
        <v>46637</v>
      </c>
      <c r="NM97">
        <f t="shared" si="23"/>
        <v>46960</v>
      </c>
      <c r="NN97">
        <f t="shared" si="23"/>
        <v>47224</v>
      </c>
      <c r="NO97">
        <f t="shared" si="23"/>
        <v>47504</v>
      </c>
      <c r="NP97">
        <f t="shared" si="23"/>
        <v>47504</v>
      </c>
      <c r="NQ97">
        <f t="shared" si="23"/>
        <v>47762</v>
      </c>
      <c r="NR97">
        <f t="shared" si="23"/>
        <v>24049</v>
      </c>
      <c r="NS97">
        <f t="shared" si="23"/>
        <v>24138</v>
      </c>
      <c r="NT97">
        <f t="shared" si="23"/>
        <v>24282</v>
      </c>
      <c r="NU97">
        <f t="shared" si="23"/>
        <v>24378</v>
      </c>
      <c r="NV97">
        <f t="shared" si="23"/>
        <v>24481</v>
      </c>
      <c r="NW97">
        <f t="shared" si="23"/>
        <v>24481</v>
      </c>
      <c r="NX97">
        <f t="shared" si="23"/>
        <v>24576</v>
      </c>
      <c r="NY97">
        <f t="shared" si="23"/>
        <v>24624</v>
      </c>
      <c r="NZ97">
        <f t="shared" si="23"/>
        <v>24784</v>
      </c>
      <c r="OA97">
        <f t="shared" si="23"/>
        <v>24847</v>
      </c>
      <c r="OB97">
        <f t="shared" si="23"/>
        <v>24966</v>
      </c>
      <c r="OC97">
        <f t="shared" si="23"/>
        <v>24979</v>
      </c>
      <c r="OD97">
        <f t="shared" si="23"/>
        <v>24979</v>
      </c>
      <c r="OE97">
        <f t="shared" si="23"/>
        <v>25154</v>
      </c>
      <c r="OF97">
        <f t="shared" si="23"/>
        <v>25229</v>
      </c>
      <c r="OG97">
        <f t="shared" si="23"/>
        <v>25281</v>
      </c>
      <c r="OH97">
        <f t="shared" si="23"/>
        <v>25370</v>
      </c>
      <c r="OI97">
        <f t="shared" si="23"/>
        <v>25430</v>
      </c>
      <c r="OJ97">
        <f t="shared" si="23"/>
        <v>25500</v>
      </c>
      <c r="OK97">
        <f t="shared" si="23"/>
        <v>25500</v>
      </c>
      <c r="OL97">
        <f t="shared" si="23"/>
        <v>25500</v>
      </c>
      <c r="OM97">
        <f t="shared" si="23"/>
        <v>25568</v>
      </c>
      <c r="ON97">
        <f t="shared" si="23"/>
        <v>25633</v>
      </c>
      <c r="OO97">
        <f t="shared" si="23"/>
        <v>25714</v>
      </c>
      <c r="OP97">
        <f t="shared" si="23"/>
        <v>25767</v>
      </c>
      <c r="OQ97">
        <f t="shared" si="23"/>
        <v>25821</v>
      </c>
      <c r="OR97">
        <f t="shared" si="23"/>
        <v>25821</v>
      </c>
      <c r="OS97">
        <f t="shared" ref="OS97:RD97" si="24">OS43+OS13+OS5</f>
        <v>0</v>
      </c>
      <c r="OT97">
        <f t="shared" si="24"/>
        <v>0</v>
      </c>
      <c r="OU97">
        <f t="shared" si="24"/>
        <v>0</v>
      </c>
      <c r="OV97">
        <f t="shared" si="24"/>
        <v>0</v>
      </c>
      <c r="OW97">
        <f t="shared" si="24"/>
        <v>0</v>
      </c>
      <c r="OX97">
        <f t="shared" si="24"/>
        <v>0</v>
      </c>
      <c r="OY97">
        <f t="shared" si="24"/>
        <v>0</v>
      </c>
      <c r="OZ97">
        <f t="shared" si="24"/>
        <v>0</v>
      </c>
      <c r="PA97">
        <f t="shared" si="24"/>
        <v>0</v>
      </c>
      <c r="PB97">
        <f t="shared" si="24"/>
        <v>0</v>
      </c>
      <c r="PC97">
        <f t="shared" si="24"/>
        <v>0</v>
      </c>
      <c r="PD97">
        <f t="shared" si="24"/>
        <v>0</v>
      </c>
      <c r="PE97">
        <f t="shared" si="24"/>
        <v>0</v>
      </c>
      <c r="PF97">
        <f t="shared" si="24"/>
        <v>0</v>
      </c>
      <c r="PG97">
        <f t="shared" si="24"/>
        <v>0</v>
      </c>
      <c r="PH97">
        <f t="shared" si="24"/>
        <v>0</v>
      </c>
      <c r="PI97">
        <f t="shared" si="24"/>
        <v>0</v>
      </c>
      <c r="PJ97">
        <f t="shared" si="24"/>
        <v>0</v>
      </c>
      <c r="PK97">
        <f t="shared" si="24"/>
        <v>0</v>
      </c>
      <c r="PL97">
        <f t="shared" si="24"/>
        <v>0</v>
      </c>
      <c r="PM97">
        <f t="shared" si="24"/>
        <v>0</v>
      </c>
      <c r="PN97">
        <f t="shared" si="24"/>
        <v>0</v>
      </c>
      <c r="PO97">
        <f t="shared" si="24"/>
        <v>0</v>
      </c>
      <c r="PP97">
        <f t="shared" si="24"/>
        <v>0</v>
      </c>
      <c r="PQ97">
        <f t="shared" si="24"/>
        <v>0</v>
      </c>
      <c r="PR97">
        <f t="shared" si="24"/>
        <v>0</v>
      </c>
      <c r="PS97">
        <f t="shared" si="24"/>
        <v>0</v>
      </c>
      <c r="PT97">
        <f t="shared" si="24"/>
        <v>0</v>
      </c>
      <c r="PU97">
        <f t="shared" si="24"/>
        <v>0</v>
      </c>
      <c r="PV97">
        <f t="shared" si="24"/>
        <v>0</v>
      </c>
      <c r="PW97">
        <f t="shared" si="24"/>
        <v>0</v>
      </c>
      <c r="PX97">
        <f t="shared" si="24"/>
        <v>0</v>
      </c>
      <c r="PY97">
        <f t="shared" si="24"/>
        <v>0</v>
      </c>
      <c r="PZ97">
        <f t="shared" si="24"/>
        <v>0</v>
      </c>
      <c r="QA97">
        <f t="shared" si="24"/>
        <v>0</v>
      </c>
      <c r="QB97">
        <f t="shared" si="24"/>
        <v>0</v>
      </c>
      <c r="QC97">
        <f t="shared" si="24"/>
        <v>0</v>
      </c>
      <c r="QD97">
        <f t="shared" si="24"/>
        <v>0</v>
      </c>
      <c r="QE97">
        <f t="shared" si="24"/>
        <v>0</v>
      </c>
      <c r="QF97">
        <f t="shared" si="24"/>
        <v>0</v>
      </c>
      <c r="QG97">
        <f t="shared" si="24"/>
        <v>0</v>
      </c>
      <c r="QH97">
        <f t="shared" si="24"/>
        <v>0</v>
      </c>
      <c r="QI97">
        <f t="shared" si="24"/>
        <v>0</v>
      </c>
      <c r="QJ97">
        <f t="shared" si="24"/>
        <v>0</v>
      </c>
      <c r="QK97">
        <f t="shared" si="24"/>
        <v>0</v>
      </c>
      <c r="QL97">
        <f t="shared" si="24"/>
        <v>0</v>
      </c>
      <c r="QM97">
        <f t="shared" si="24"/>
        <v>0</v>
      </c>
      <c r="QN97">
        <f t="shared" si="24"/>
        <v>0</v>
      </c>
      <c r="QO97">
        <f t="shared" si="24"/>
        <v>0</v>
      </c>
      <c r="QP97">
        <f t="shared" si="24"/>
        <v>0</v>
      </c>
      <c r="QQ97">
        <f t="shared" si="24"/>
        <v>0</v>
      </c>
      <c r="QR97">
        <f t="shared" si="24"/>
        <v>0</v>
      </c>
      <c r="QS97">
        <f t="shared" si="24"/>
        <v>0</v>
      </c>
      <c r="QT97">
        <f t="shared" si="24"/>
        <v>0</v>
      </c>
      <c r="QU97">
        <f t="shared" si="24"/>
        <v>0</v>
      </c>
      <c r="QV97">
        <f t="shared" si="24"/>
        <v>0</v>
      </c>
      <c r="QW97">
        <f t="shared" si="24"/>
        <v>0</v>
      </c>
      <c r="QX97">
        <f t="shared" si="24"/>
        <v>0</v>
      </c>
      <c r="QY97">
        <f t="shared" si="24"/>
        <v>0</v>
      </c>
      <c r="QZ97">
        <f t="shared" si="24"/>
        <v>0</v>
      </c>
      <c r="RA97">
        <f t="shared" si="24"/>
        <v>0</v>
      </c>
      <c r="RB97">
        <f t="shared" si="24"/>
        <v>0</v>
      </c>
      <c r="RC97">
        <f t="shared" si="24"/>
        <v>0</v>
      </c>
      <c r="RD97">
        <f t="shared" si="24"/>
        <v>0</v>
      </c>
      <c r="RE97">
        <f t="shared" ref="RE97:SR97" si="25">RE43+RE13+RE5</f>
        <v>0</v>
      </c>
      <c r="RF97">
        <f t="shared" si="25"/>
        <v>0</v>
      </c>
      <c r="RG97">
        <f t="shared" si="25"/>
        <v>0</v>
      </c>
      <c r="RH97">
        <f t="shared" si="25"/>
        <v>0</v>
      </c>
      <c r="RI97">
        <f t="shared" si="25"/>
        <v>0</v>
      </c>
      <c r="RJ97">
        <f t="shared" si="25"/>
        <v>0</v>
      </c>
      <c r="RK97">
        <f t="shared" si="25"/>
        <v>0</v>
      </c>
      <c r="RL97">
        <f t="shared" si="25"/>
        <v>0</v>
      </c>
      <c r="RM97">
        <f t="shared" si="25"/>
        <v>0</v>
      </c>
      <c r="RN97">
        <f t="shared" si="25"/>
        <v>0</v>
      </c>
      <c r="RO97">
        <f t="shared" si="25"/>
        <v>0</v>
      </c>
      <c r="RP97">
        <f t="shared" si="25"/>
        <v>0</v>
      </c>
      <c r="RQ97">
        <f t="shared" si="25"/>
        <v>0</v>
      </c>
      <c r="RR97">
        <f t="shared" si="25"/>
        <v>0</v>
      </c>
      <c r="RS97">
        <f t="shared" si="25"/>
        <v>0</v>
      </c>
      <c r="RT97">
        <f t="shared" si="25"/>
        <v>0</v>
      </c>
      <c r="RU97">
        <f t="shared" si="25"/>
        <v>0</v>
      </c>
      <c r="RV97">
        <f t="shared" si="25"/>
        <v>0</v>
      </c>
      <c r="RW97">
        <f t="shared" si="25"/>
        <v>0</v>
      </c>
      <c r="RX97">
        <f t="shared" si="25"/>
        <v>0</v>
      </c>
      <c r="RY97">
        <f t="shared" si="25"/>
        <v>0</v>
      </c>
      <c r="RZ97">
        <f t="shared" si="25"/>
        <v>0</v>
      </c>
      <c r="SA97">
        <f t="shared" si="25"/>
        <v>0</v>
      </c>
      <c r="SB97">
        <f t="shared" si="25"/>
        <v>0</v>
      </c>
      <c r="SC97">
        <f t="shared" si="25"/>
        <v>0</v>
      </c>
      <c r="SD97">
        <f t="shared" si="25"/>
        <v>0</v>
      </c>
      <c r="SE97">
        <f t="shared" si="25"/>
        <v>0</v>
      </c>
      <c r="SF97">
        <f t="shared" si="25"/>
        <v>0</v>
      </c>
      <c r="SG97">
        <f t="shared" si="25"/>
        <v>0</v>
      </c>
      <c r="SH97">
        <f t="shared" si="25"/>
        <v>0</v>
      </c>
      <c r="SI97">
        <f t="shared" si="25"/>
        <v>0</v>
      </c>
      <c r="SJ97">
        <f t="shared" si="25"/>
        <v>0</v>
      </c>
      <c r="SK97">
        <f t="shared" si="25"/>
        <v>0</v>
      </c>
      <c r="SL97">
        <f t="shared" si="25"/>
        <v>0</v>
      </c>
      <c r="SM97">
        <f t="shared" si="25"/>
        <v>0</v>
      </c>
      <c r="SN97">
        <f t="shared" si="25"/>
        <v>0</v>
      </c>
      <c r="SO97">
        <f t="shared" si="25"/>
        <v>0</v>
      </c>
      <c r="SP97">
        <f t="shared" si="25"/>
        <v>0</v>
      </c>
      <c r="SQ97">
        <f t="shared" si="25"/>
        <v>0</v>
      </c>
      <c r="SR97">
        <f t="shared" si="25"/>
        <v>0</v>
      </c>
    </row>
    <row r="99" spans="1:812">
      <c r="A99" s="57" t="s">
        <v>5</v>
      </c>
      <c r="M99" s="84">
        <v>1</v>
      </c>
      <c r="N99" s="84">
        <v>2</v>
      </c>
      <c r="O99" s="84">
        <v>3</v>
      </c>
      <c r="P99" s="84">
        <v>4</v>
      </c>
      <c r="Q99" s="84">
        <v>5</v>
      </c>
      <c r="R99" s="84">
        <v>6</v>
      </c>
      <c r="S99" s="84">
        <v>7</v>
      </c>
      <c r="T99" s="84">
        <v>8</v>
      </c>
      <c r="U99" s="84">
        <v>9</v>
      </c>
      <c r="V99" s="84">
        <v>10</v>
      </c>
      <c r="W99" s="84">
        <v>11</v>
      </c>
      <c r="X99" s="84">
        <v>12</v>
      </c>
      <c r="Y99" s="84">
        <v>13</v>
      </c>
      <c r="Z99" s="84">
        <v>14</v>
      </c>
      <c r="AA99" s="84">
        <v>15</v>
      </c>
      <c r="AB99" s="84">
        <v>16</v>
      </c>
      <c r="AC99" s="84">
        <v>17</v>
      </c>
      <c r="AD99" s="84">
        <v>18</v>
      </c>
      <c r="AE99" s="84">
        <v>19</v>
      </c>
      <c r="AF99" s="84">
        <v>20</v>
      </c>
      <c r="AG99" s="84">
        <v>21</v>
      </c>
      <c r="AH99" s="84">
        <v>22</v>
      </c>
      <c r="AI99" s="84">
        <v>23</v>
      </c>
      <c r="AJ99" s="84">
        <v>24</v>
      </c>
      <c r="AK99" s="84">
        <v>25</v>
      </c>
      <c r="AL99" s="84">
        <v>26</v>
      </c>
      <c r="AM99" s="84">
        <v>27</v>
      </c>
      <c r="AN99" s="84">
        <v>28</v>
      </c>
      <c r="AO99" s="84">
        <v>29</v>
      </c>
      <c r="AP99" s="84">
        <v>30</v>
      </c>
      <c r="AQ99" s="84">
        <v>31</v>
      </c>
      <c r="AR99" s="84">
        <v>32</v>
      </c>
      <c r="AS99" s="84">
        <v>33</v>
      </c>
      <c r="AT99" s="84">
        <v>34</v>
      </c>
      <c r="AU99" s="84">
        <v>35</v>
      </c>
      <c r="AV99" s="84">
        <v>36</v>
      </c>
      <c r="AW99" s="84">
        <v>37</v>
      </c>
      <c r="AX99" s="84">
        <v>38</v>
      </c>
      <c r="AY99" s="84">
        <v>39</v>
      </c>
      <c r="AZ99" s="84">
        <v>40</v>
      </c>
      <c r="BA99" s="84">
        <v>41</v>
      </c>
      <c r="BB99" s="84">
        <v>42</v>
      </c>
      <c r="BC99" s="84">
        <v>43</v>
      </c>
      <c r="BD99" s="84">
        <v>44</v>
      </c>
      <c r="BE99" s="84">
        <v>45</v>
      </c>
      <c r="BF99" s="84">
        <v>46</v>
      </c>
      <c r="BG99" s="84">
        <v>47</v>
      </c>
      <c r="BH99" s="84">
        <v>48</v>
      </c>
      <c r="BI99" s="84">
        <v>49</v>
      </c>
      <c r="BJ99" s="84">
        <v>50</v>
      </c>
      <c r="BK99" s="84">
        <v>51</v>
      </c>
      <c r="BL99" s="84">
        <v>52</v>
      </c>
      <c r="BM99" s="84">
        <v>53</v>
      </c>
      <c r="BN99" s="84">
        <v>54</v>
      </c>
      <c r="BO99" s="84">
        <v>55</v>
      </c>
      <c r="BP99" s="84">
        <v>56</v>
      </c>
      <c r="BQ99" s="84">
        <v>57</v>
      </c>
      <c r="BR99" s="84">
        <v>58</v>
      </c>
      <c r="BS99" s="84">
        <v>59</v>
      </c>
      <c r="BT99" s="84">
        <v>60</v>
      </c>
      <c r="BU99" s="84">
        <v>61</v>
      </c>
      <c r="BV99" s="84">
        <v>62</v>
      </c>
      <c r="BW99" s="84">
        <v>63</v>
      </c>
      <c r="BX99" s="84">
        <v>64</v>
      </c>
      <c r="BY99" s="84">
        <v>65</v>
      </c>
      <c r="BZ99" s="84">
        <v>66</v>
      </c>
      <c r="CA99" s="84">
        <v>67</v>
      </c>
      <c r="CB99" s="84">
        <v>68</v>
      </c>
      <c r="CC99" s="84">
        <v>69</v>
      </c>
      <c r="CD99" s="84">
        <v>70</v>
      </c>
      <c r="CE99" s="84">
        <v>71</v>
      </c>
      <c r="CF99" s="84">
        <v>72</v>
      </c>
      <c r="CG99" s="84">
        <v>73</v>
      </c>
      <c r="CH99" s="84">
        <v>74</v>
      </c>
      <c r="CI99" s="84">
        <v>75</v>
      </c>
      <c r="CJ99" s="84">
        <v>76</v>
      </c>
      <c r="CK99" s="84">
        <v>77</v>
      </c>
      <c r="CL99" s="84">
        <v>78</v>
      </c>
      <c r="CM99" s="84">
        <v>79</v>
      </c>
      <c r="CN99" s="84">
        <v>80</v>
      </c>
      <c r="CO99" s="84">
        <v>81</v>
      </c>
      <c r="CP99" s="84">
        <v>82</v>
      </c>
      <c r="CQ99" s="84">
        <v>83</v>
      </c>
      <c r="CR99" s="84">
        <v>84</v>
      </c>
      <c r="CS99" s="84">
        <v>85</v>
      </c>
      <c r="CT99" s="84">
        <v>86</v>
      </c>
      <c r="CU99" s="84">
        <v>87</v>
      </c>
      <c r="CV99" s="84">
        <v>88</v>
      </c>
      <c r="CW99" s="84">
        <v>89</v>
      </c>
      <c r="CX99" s="84">
        <v>90</v>
      </c>
      <c r="CY99" s="84">
        <v>91</v>
      </c>
      <c r="CZ99" s="84">
        <v>92</v>
      </c>
      <c r="DA99" s="84">
        <v>93</v>
      </c>
      <c r="DB99" s="84">
        <v>94</v>
      </c>
      <c r="DC99" s="84">
        <v>95</v>
      </c>
      <c r="DD99" s="84">
        <v>96</v>
      </c>
      <c r="DE99" s="84">
        <v>97</v>
      </c>
      <c r="DF99" s="84">
        <v>98</v>
      </c>
      <c r="DG99" s="84">
        <v>99</v>
      </c>
      <c r="DH99" s="84">
        <v>100</v>
      </c>
      <c r="DI99" s="84">
        <v>101</v>
      </c>
      <c r="DJ99" s="84">
        <v>102</v>
      </c>
      <c r="DK99" s="84">
        <v>103</v>
      </c>
      <c r="DL99" s="84">
        <v>104</v>
      </c>
      <c r="DM99" s="84">
        <v>105</v>
      </c>
      <c r="DN99" s="84">
        <v>106</v>
      </c>
      <c r="DO99" s="84">
        <v>107</v>
      </c>
      <c r="DP99" s="84">
        <v>108</v>
      </c>
      <c r="DQ99" s="84">
        <v>109</v>
      </c>
      <c r="DR99" s="84">
        <v>110</v>
      </c>
      <c r="DS99" s="84">
        <v>111</v>
      </c>
      <c r="DT99" s="84">
        <v>112</v>
      </c>
      <c r="DU99" s="84">
        <v>113</v>
      </c>
      <c r="DV99" s="84">
        <v>114</v>
      </c>
      <c r="DW99" s="84">
        <v>115</v>
      </c>
      <c r="DX99" s="84">
        <v>116</v>
      </c>
      <c r="DY99" s="84">
        <v>117</v>
      </c>
      <c r="DZ99" s="84">
        <v>118</v>
      </c>
      <c r="EA99" s="84">
        <v>119</v>
      </c>
      <c r="EB99" s="84">
        <v>120</v>
      </c>
      <c r="EC99" s="84">
        <v>121</v>
      </c>
      <c r="ED99" s="84">
        <v>122</v>
      </c>
      <c r="EE99" s="84">
        <v>123</v>
      </c>
      <c r="EF99" s="84">
        <v>124</v>
      </c>
      <c r="EG99" s="84">
        <v>125</v>
      </c>
      <c r="EH99" s="84">
        <v>126</v>
      </c>
      <c r="EI99" s="84">
        <v>127</v>
      </c>
      <c r="EJ99" s="84">
        <v>128</v>
      </c>
      <c r="EK99" s="84">
        <v>129</v>
      </c>
      <c r="EL99" s="84">
        <v>130</v>
      </c>
      <c r="EM99" s="84">
        <v>131</v>
      </c>
      <c r="EN99" s="84">
        <v>132</v>
      </c>
      <c r="EO99" s="84">
        <v>133</v>
      </c>
      <c r="EP99" s="84">
        <v>134</v>
      </c>
      <c r="EQ99" s="84">
        <v>135</v>
      </c>
      <c r="ER99" s="84">
        <v>136</v>
      </c>
      <c r="ES99" s="84">
        <v>137</v>
      </c>
      <c r="ET99" s="84">
        <v>138</v>
      </c>
      <c r="EU99" s="84">
        <v>139</v>
      </c>
      <c r="EV99" s="84">
        <v>140</v>
      </c>
      <c r="EW99" s="84">
        <v>141</v>
      </c>
      <c r="EX99" s="84">
        <v>142</v>
      </c>
      <c r="EY99" s="84">
        <v>143</v>
      </c>
      <c r="EZ99" s="84">
        <v>144</v>
      </c>
      <c r="FA99" s="84">
        <v>145</v>
      </c>
      <c r="FB99" s="84">
        <v>146</v>
      </c>
      <c r="FC99" s="84">
        <v>147</v>
      </c>
      <c r="FD99" s="84">
        <v>148</v>
      </c>
      <c r="FE99" s="84">
        <v>149</v>
      </c>
      <c r="FF99" s="84">
        <v>150</v>
      </c>
      <c r="FG99" s="84">
        <v>151</v>
      </c>
      <c r="FH99" s="84">
        <v>152</v>
      </c>
      <c r="FI99" s="84">
        <v>153</v>
      </c>
      <c r="FJ99" s="84">
        <v>154</v>
      </c>
      <c r="FK99" s="84">
        <v>155</v>
      </c>
      <c r="FL99" s="84">
        <v>156</v>
      </c>
      <c r="FM99" s="84">
        <v>157</v>
      </c>
      <c r="FN99" s="84">
        <v>158</v>
      </c>
      <c r="FO99" s="84">
        <v>159</v>
      </c>
      <c r="FP99" s="84">
        <v>160</v>
      </c>
      <c r="FQ99" s="84">
        <v>161</v>
      </c>
      <c r="FR99" s="84">
        <v>162</v>
      </c>
      <c r="FS99" s="84">
        <v>163</v>
      </c>
      <c r="FT99" s="84">
        <v>164</v>
      </c>
      <c r="FU99" s="84">
        <v>165</v>
      </c>
      <c r="FV99" s="84">
        <v>166</v>
      </c>
      <c r="FW99" s="84">
        <v>167</v>
      </c>
      <c r="FX99" s="84">
        <v>168</v>
      </c>
      <c r="FY99" s="84">
        <v>169</v>
      </c>
      <c r="FZ99" s="84">
        <v>170</v>
      </c>
      <c r="GA99" s="84">
        <v>171</v>
      </c>
      <c r="GB99" s="84">
        <v>172</v>
      </c>
      <c r="GC99" s="84">
        <v>173</v>
      </c>
      <c r="GD99" s="84">
        <v>174</v>
      </c>
      <c r="GE99" s="84">
        <v>175</v>
      </c>
      <c r="GF99" s="84">
        <v>176</v>
      </c>
      <c r="GG99" s="84">
        <v>177</v>
      </c>
      <c r="GH99" s="84">
        <v>178</v>
      </c>
      <c r="GI99" s="84">
        <v>179</v>
      </c>
      <c r="GJ99" s="84">
        <v>180</v>
      </c>
      <c r="GK99" s="84">
        <v>181</v>
      </c>
      <c r="GL99" s="84">
        <v>182</v>
      </c>
      <c r="GM99" s="84">
        <v>183</v>
      </c>
      <c r="GN99" s="84">
        <v>184</v>
      </c>
      <c r="GO99" s="84">
        <v>185</v>
      </c>
      <c r="GP99" s="84">
        <v>186</v>
      </c>
      <c r="GQ99" s="84">
        <v>187</v>
      </c>
      <c r="GR99" s="84">
        <v>188</v>
      </c>
      <c r="GS99" s="84">
        <v>189</v>
      </c>
      <c r="GT99" s="84">
        <v>190</v>
      </c>
      <c r="GU99" s="84">
        <v>191</v>
      </c>
      <c r="GV99" s="84">
        <v>192</v>
      </c>
      <c r="GW99" s="84">
        <v>193</v>
      </c>
      <c r="GX99" s="84">
        <v>194</v>
      </c>
      <c r="GY99" s="84">
        <v>195</v>
      </c>
      <c r="GZ99" s="84">
        <v>196</v>
      </c>
      <c r="HA99" s="84">
        <v>197</v>
      </c>
      <c r="HB99" s="84">
        <v>198</v>
      </c>
      <c r="HC99" s="84">
        <v>199</v>
      </c>
      <c r="HD99" s="84">
        <v>200</v>
      </c>
      <c r="HE99" s="84">
        <v>201</v>
      </c>
      <c r="HF99" s="84">
        <v>202</v>
      </c>
      <c r="HG99" s="84">
        <v>203</v>
      </c>
      <c r="HH99" s="84">
        <v>204</v>
      </c>
      <c r="HI99" s="84">
        <v>205</v>
      </c>
      <c r="HJ99" s="84">
        <v>206</v>
      </c>
      <c r="HK99" s="84">
        <v>207</v>
      </c>
      <c r="HL99" s="84">
        <v>208</v>
      </c>
      <c r="HM99" s="84">
        <v>209</v>
      </c>
      <c r="HN99" s="84">
        <v>210</v>
      </c>
      <c r="HO99" s="84">
        <v>211</v>
      </c>
      <c r="HP99" s="84">
        <v>212</v>
      </c>
      <c r="HQ99" s="84">
        <v>213</v>
      </c>
      <c r="HR99" s="84">
        <v>214</v>
      </c>
      <c r="HS99" s="84">
        <v>215</v>
      </c>
      <c r="HT99" s="84">
        <v>216</v>
      </c>
      <c r="HU99" s="84">
        <v>217</v>
      </c>
      <c r="HV99" s="84">
        <v>218</v>
      </c>
      <c r="HW99" s="84">
        <v>219</v>
      </c>
      <c r="HX99" s="84">
        <v>220</v>
      </c>
      <c r="HY99" s="84">
        <v>221</v>
      </c>
      <c r="HZ99" s="84">
        <v>222</v>
      </c>
      <c r="IA99" s="84">
        <v>223</v>
      </c>
      <c r="IB99" s="84">
        <v>224</v>
      </c>
      <c r="IC99" s="84">
        <v>225</v>
      </c>
      <c r="ID99" s="84">
        <v>226</v>
      </c>
      <c r="IE99" s="84">
        <v>227</v>
      </c>
      <c r="IF99" s="84">
        <v>228</v>
      </c>
      <c r="IG99" s="84">
        <v>229</v>
      </c>
      <c r="IH99" s="84">
        <v>230</v>
      </c>
      <c r="II99" s="84">
        <v>231</v>
      </c>
      <c r="IJ99" s="84">
        <v>232</v>
      </c>
      <c r="IK99" s="84">
        <v>233</v>
      </c>
      <c r="IL99" s="84">
        <v>234</v>
      </c>
      <c r="IM99" s="84">
        <v>235</v>
      </c>
      <c r="IN99" s="84">
        <v>236</v>
      </c>
      <c r="IO99" s="84">
        <v>237</v>
      </c>
      <c r="IP99" s="84">
        <v>238</v>
      </c>
      <c r="IQ99" s="84">
        <v>239</v>
      </c>
      <c r="IR99" s="84">
        <v>240</v>
      </c>
      <c r="IS99" s="84">
        <v>241</v>
      </c>
      <c r="IT99" s="84">
        <v>242</v>
      </c>
      <c r="IU99" s="84">
        <v>243</v>
      </c>
      <c r="IV99" s="84">
        <v>244</v>
      </c>
      <c r="IW99" s="84">
        <v>245</v>
      </c>
      <c r="IX99" s="84">
        <v>246</v>
      </c>
      <c r="IY99" s="84">
        <v>247</v>
      </c>
      <c r="IZ99" s="84">
        <v>248</v>
      </c>
      <c r="JA99" s="84">
        <v>249</v>
      </c>
      <c r="JB99" s="84">
        <v>250</v>
      </c>
      <c r="JC99" s="84">
        <v>251</v>
      </c>
      <c r="JD99" s="84">
        <v>252</v>
      </c>
      <c r="JE99" s="84">
        <v>253</v>
      </c>
      <c r="JF99" s="84">
        <v>254</v>
      </c>
      <c r="JG99" s="84">
        <v>255</v>
      </c>
      <c r="JH99" s="84">
        <v>256</v>
      </c>
      <c r="JI99" s="84">
        <v>257</v>
      </c>
      <c r="JJ99" s="84">
        <v>258</v>
      </c>
      <c r="JK99" s="84">
        <v>259</v>
      </c>
      <c r="JL99" s="84">
        <v>260</v>
      </c>
      <c r="JM99" s="84">
        <v>261</v>
      </c>
      <c r="JN99" s="84">
        <v>262</v>
      </c>
      <c r="JO99" s="84">
        <v>263</v>
      </c>
      <c r="JP99" s="84">
        <v>264</v>
      </c>
      <c r="JQ99" s="84">
        <v>265</v>
      </c>
      <c r="JR99" s="84">
        <v>266</v>
      </c>
      <c r="JS99" s="84">
        <v>267</v>
      </c>
      <c r="JT99" s="84">
        <v>268</v>
      </c>
      <c r="JU99" s="84">
        <v>269</v>
      </c>
      <c r="JV99" s="84">
        <v>270</v>
      </c>
      <c r="JW99" s="84">
        <v>271</v>
      </c>
      <c r="JX99" s="84">
        <v>272</v>
      </c>
      <c r="JY99" s="84">
        <v>273</v>
      </c>
      <c r="JZ99" s="84">
        <v>274</v>
      </c>
      <c r="KA99" s="84">
        <v>275</v>
      </c>
      <c r="KB99" s="84">
        <v>276</v>
      </c>
      <c r="KC99" s="84">
        <v>277</v>
      </c>
      <c r="KD99" s="84">
        <v>278</v>
      </c>
      <c r="KE99" s="84">
        <v>279</v>
      </c>
      <c r="KF99" s="84">
        <v>280</v>
      </c>
      <c r="KG99" s="84">
        <v>281</v>
      </c>
      <c r="KH99" s="84">
        <v>282</v>
      </c>
      <c r="KI99" s="84">
        <v>283</v>
      </c>
      <c r="KJ99" s="84">
        <v>284</v>
      </c>
      <c r="KK99" s="84">
        <v>285</v>
      </c>
      <c r="KL99" s="84">
        <v>286</v>
      </c>
      <c r="KM99" s="84">
        <v>287</v>
      </c>
      <c r="KN99" s="84">
        <v>288</v>
      </c>
      <c r="KO99" s="84">
        <v>289</v>
      </c>
      <c r="KP99" s="84">
        <v>290</v>
      </c>
      <c r="KQ99" s="84">
        <v>291</v>
      </c>
      <c r="KR99" s="84">
        <v>292</v>
      </c>
      <c r="KS99" s="84">
        <v>293</v>
      </c>
      <c r="KT99" s="84">
        <v>294</v>
      </c>
      <c r="KU99" s="84">
        <v>295</v>
      </c>
      <c r="KV99" s="84">
        <v>296</v>
      </c>
      <c r="KW99" s="84">
        <v>297</v>
      </c>
      <c r="KX99" s="84">
        <v>298</v>
      </c>
      <c r="KY99" s="84">
        <v>299</v>
      </c>
      <c r="KZ99" s="84">
        <v>300</v>
      </c>
      <c r="LA99" s="84">
        <v>301</v>
      </c>
      <c r="LB99" s="84">
        <v>302</v>
      </c>
      <c r="LC99" s="84">
        <v>303</v>
      </c>
      <c r="LD99" s="84">
        <v>304</v>
      </c>
      <c r="LE99" s="84">
        <v>305</v>
      </c>
      <c r="LF99" s="84">
        <v>306</v>
      </c>
      <c r="LG99" s="84">
        <v>307</v>
      </c>
      <c r="LH99" s="84">
        <v>308</v>
      </c>
      <c r="LI99" s="84">
        <v>309</v>
      </c>
      <c r="LJ99" s="84">
        <v>310</v>
      </c>
      <c r="LK99" s="84">
        <v>311</v>
      </c>
      <c r="LL99" s="84">
        <v>312</v>
      </c>
      <c r="LM99" s="84">
        <v>313</v>
      </c>
      <c r="LN99" s="84">
        <v>314</v>
      </c>
      <c r="LO99" s="84">
        <v>315</v>
      </c>
      <c r="LP99" s="84">
        <v>316</v>
      </c>
      <c r="LQ99" s="84">
        <v>317</v>
      </c>
      <c r="LR99" s="84">
        <v>318</v>
      </c>
      <c r="LS99" s="84">
        <v>319</v>
      </c>
      <c r="LT99" s="84">
        <v>320</v>
      </c>
      <c r="LU99" s="84">
        <v>321</v>
      </c>
      <c r="LV99" s="84">
        <v>322</v>
      </c>
      <c r="LW99" s="84">
        <v>323</v>
      </c>
      <c r="LX99" s="84">
        <v>324</v>
      </c>
      <c r="LY99" s="84">
        <v>325</v>
      </c>
      <c r="LZ99" s="84">
        <v>326</v>
      </c>
      <c r="MA99" s="84">
        <v>327</v>
      </c>
      <c r="MB99" s="84">
        <v>328</v>
      </c>
      <c r="MC99" s="84">
        <v>329</v>
      </c>
      <c r="MD99" s="84">
        <v>330</v>
      </c>
      <c r="ME99" s="84">
        <v>331</v>
      </c>
      <c r="MF99" s="84">
        <v>332</v>
      </c>
      <c r="MG99" s="84">
        <v>333</v>
      </c>
      <c r="MH99" s="84">
        <v>334</v>
      </c>
      <c r="MI99" s="84">
        <v>335</v>
      </c>
      <c r="MJ99" s="84">
        <v>336</v>
      </c>
      <c r="MK99" s="84">
        <v>337</v>
      </c>
      <c r="ML99" s="84">
        <v>338</v>
      </c>
      <c r="MM99" s="84">
        <v>339</v>
      </c>
      <c r="MN99" s="84">
        <v>340</v>
      </c>
      <c r="MO99" s="84">
        <v>341</v>
      </c>
      <c r="MP99" s="84">
        <v>342</v>
      </c>
      <c r="MQ99" s="84">
        <v>343</v>
      </c>
      <c r="MR99" s="84">
        <v>344</v>
      </c>
      <c r="MS99" s="84">
        <v>345</v>
      </c>
      <c r="MT99" s="84">
        <v>346</v>
      </c>
      <c r="MU99" s="84">
        <v>347</v>
      </c>
      <c r="MV99" s="84">
        <v>348</v>
      </c>
      <c r="MW99" s="84">
        <v>349</v>
      </c>
      <c r="MX99" s="84">
        <v>350</v>
      </c>
      <c r="MY99" s="84">
        <v>351</v>
      </c>
      <c r="MZ99" s="84">
        <v>352</v>
      </c>
      <c r="NA99" s="84">
        <v>353</v>
      </c>
      <c r="NB99" s="84">
        <v>354</v>
      </c>
      <c r="NC99" s="84">
        <v>355</v>
      </c>
      <c r="ND99" s="84">
        <v>356</v>
      </c>
      <c r="NE99" s="84">
        <v>357</v>
      </c>
      <c r="NF99" s="84">
        <v>358</v>
      </c>
      <c r="NG99" s="84">
        <v>359</v>
      </c>
      <c r="NH99" s="84">
        <v>360</v>
      </c>
      <c r="NI99" s="84">
        <v>361</v>
      </c>
      <c r="NJ99" s="84">
        <v>362</v>
      </c>
      <c r="NK99" s="84">
        <v>363</v>
      </c>
      <c r="NL99" s="84">
        <v>364</v>
      </c>
      <c r="NM99" s="84">
        <v>365</v>
      </c>
      <c r="NN99" s="84">
        <v>366</v>
      </c>
      <c r="NO99" s="84">
        <v>367</v>
      </c>
      <c r="NP99" s="84">
        <v>368</v>
      </c>
      <c r="NQ99" s="84">
        <v>369</v>
      </c>
      <c r="NR99" s="84">
        <v>370</v>
      </c>
      <c r="NS99" s="84">
        <v>371</v>
      </c>
      <c r="NT99" s="84">
        <v>372</v>
      </c>
      <c r="NU99" s="84">
        <v>373</v>
      </c>
      <c r="NV99" s="84">
        <v>374</v>
      </c>
      <c r="NW99" s="84">
        <v>375</v>
      </c>
      <c r="NX99" s="84">
        <v>376</v>
      </c>
      <c r="NY99" s="84">
        <v>377</v>
      </c>
      <c r="NZ99" s="84">
        <v>378</v>
      </c>
      <c r="OA99" s="84">
        <v>379</v>
      </c>
      <c r="OB99" s="84">
        <v>380</v>
      </c>
      <c r="OC99" s="84">
        <v>381</v>
      </c>
      <c r="OD99" s="84">
        <v>382</v>
      </c>
      <c r="OE99" s="84">
        <v>383</v>
      </c>
      <c r="OF99" s="84">
        <v>384</v>
      </c>
      <c r="OG99" s="84">
        <v>385</v>
      </c>
      <c r="OH99" s="84">
        <v>386</v>
      </c>
      <c r="OI99" s="84">
        <v>387</v>
      </c>
      <c r="OJ99" s="84">
        <v>388</v>
      </c>
      <c r="OK99" s="84">
        <v>389</v>
      </c>
      <c r="OL99" s="84">
        <v>390</v>
      </c>
      <c r="OM99" s="84">
        <v>391</v>
      </c>
      <c r="ON99" s="84">
        <v>392</v>
      </c>
      <c r="OO99" s="84">
        <v>393</v>
      </c>
      <c r="OP99" s="84">
        <v>394</v>
      </c>
      <c r="OQ99" s="84">
        <v>395</v>
      </c>
      <c r="OR99" s="84">
        <v>396</v>
      </c>
      <c r="OS99" s="84">
        <v>397</v>
      </c>
      <c r="OT99" s="84">
        <v>398</v>
      </c>
      <c r="OU99" s="84">
        <v>399</v>
      </c>
      <c r="OV99" s="84">
        <v>400</v>
      </c>
      <c r="OW99" s="84">
        <v>401</v>
      </c>
      <c r="OX99" s="84">
        <v>402</v>
      </c>
      <c r="OY99" s="84">
        <v>403</v>
      </c>
      <c r="OZ99" s="84">
        <v>404</v>
      </c>
      <c r="PA99" s="84">
        <v>405</v>
      </c>
      <c r="PB99" s="84">
        <v>406</v>
      </c>
      <c r="PC99" s="84">
        <v>407</v>
      </c>
      <c r="PD99" s="84">
        <v>408</v>
      </c>
      <c r="PE99" s="84">
        <v>409</v>
      </c>
      <c r="PF99" s="84">
        <v>410</v>
      </c>
      <c r="PG99" s="84">
        <v>411</v>
      </c>
      <c r="PH99" s="84">
        <v>412</v>
      </c>
      <c r="PI99" s="84">
        <v>413</v>
      </c>
      <c r="PJ99" s="84">
        <v>414</v>
      </c>
      <c r="PK99" s="84">
        <v>415</v>
      </c>
      <c r="PL99" s="84">
        <v>416</v>
      </c>
      <c r="PM99" s="84">
        <v>417</v>
      </c>
      <c r="PN99" s="84">
        <v>418</v>
      </c>
      <c r="PO99" s="84">
        <v>419</v>
      </c>
      <c r="PP99" s="84">
        <v>420</v>
      </c>
      <c r="PQ99" s="84">
        <v>421</v>
      </c>
      <c r="PR99" s="84">
        <v>422</v>
      </c>
      <c r="PS99" s="84">
        <v>423</v>
      </c>
      <c r="PT99" s="84">
        <v>424</v>
      </c>
      <c r="PU99" s="84">
        <v>425</v>
      </c>
      <c r="PV99" s="84">
        <v>426</v>
      </c>
      <c r="PW99" s="84">
        <v>427</v>
      </c>
      <c r="PX99" s="84">
        <v>428</v>
      </c>
      <c r="PY99" s="84">
        <v>429</v>
      </c>
      <c r="PZ99" s="84">
        <v>430</v>
      </c>
      <c r="QA99" s="84">
        <v>431</v>
      </c>
      <c r="QB99" s="84">
        <v>432</v>
      </c>
      <c r="QC99" s="84">
        <v>433</v>
      </c>
      <c r="QD99" s="84">
        <v>434</v>
      </c>
      <c r="QE99" s="84">
        <v>435</v>
      </c>
      <c r="QF99" s="84">
        <v>436</v>
      </c>
      <c r="QG99" s="84">
        <v>437</v>
      </c>
      <c r="QH99" s="84">
        <v>438</v>
      </c>
      <c r="QI99" s="84">
        <v>439</v>
      </c>
      <c r="QJ99" s="84">
        <v>440</v>
      </c>
      <c r="QK99" s="84">
        <v>441</v>
      </c>
      <c r="QL99" s="84">
        <v>442</v>
      </c>
      <c r="QM99" s="84">
        <v>443</v>
      </c>
      <c r="QN99" s="84">
        <v>444</v>
      </c>
      <c r="QO99" s="84">
        <v>445</v>
      </c>
      <c r="QP99" s="84">
        <v>446</v>
      </c>
      <c r="QQ99" s="84">
        <v>447</v>
      </c>
      <c r="QR99" s="84">
        <v>448</v>
      </c>
      <c r="QS99" s="84">
        <v>449</v>
      </c>
      <c r="QT99" s="84">
        <v>450</v>
      </c>
      <c r="QU99" s="84">
        <v>451</v>
      </c>
      <c r="QV99" s="84">
        <v>452</v>
      </c>
      <c r="QW99" s="84">
        <v>453</v>
      </c>
      <c r="QX99" s="84">
        <v>454</v>
      </c>
      <c r="QY99" s="84">
        <v>455</v>
      </c>
      <c r="QZ99" s="84">
        <v>456</v>
      </c>
      <c r="RA99" s="84">
        <v>457</v>
      </c>
      <c r="RB99" s="84">
        <v>458</v>
      </c>
      <c r="RC99" s="84">
        <v>459</v>
      </c>
      <c r="RD99" s="84">
        <v>460</v>
      </c>
      <c r="RE99" s="84">
        <v>461</v>
      </c>
      <c r="RF99" s="84">
        <v>462</v>
      </c>
      <c r="RG99" s="84">
        <v>463</v>
      </c>
      <c r="RH99" s="84">
        <v>464</v>
      </c>
      <c r="RI99" s="84">
        <v>465</v>
      </c>
      <c r="RJ99" s="84">
        <v>466</v>
      </c>
      <c r="RK99" s="84">
        <v>467</v>
      </c>
      <c r="RL99" s="84">
        <v>468</v>
      </c>
      <c r="RM99" s="84">
        <v>469</v>
      </c>
      <c r="RN99" s="84">
        <v>470</v>
      </c>
      <c r="RO99" s="84">
        <v>471</v>
      </c>
      <c r="RP99" s="84">
        <v>472</v>
      </c>
      <c r="RQ99" s="84">
        <v>473</v>
      </c>
      <c r="RR99" s="84">
        <v>474</v>
      </c>
      <c r="RS99" s="84">
        <v>475</v>
      </c>
      <c r="RT99" s="84">
        <v>476</v>
      </c>
      <c r="RU99" s="84">
        <v>477</v>
      </c>
      <c r="RV99" s="84">
        <v>478</v>
      </c>
      <c r="RW99" s="84">
        <v>479</v>
      </c>
      <c r="RX99" s="84">
        <v>480</v>
      </c>
      <c r="RY99" s="84">
        <v>481</v>
      </c>
      <c r="RZ99" s="84">
        <v>482</v>
      </c>
      <c r="SA99" s="84">
        <v>483</v>
      </c>
      <c r="SB99" s="84">
        <v>484</v>
      </c>
      <c r="SC99" s="84">
        <v>485</v>
      </c>
      <c r="SD99" s="84">
        <v>486</v>
      </c>
      <c r="SE99" s="84">
        <v>487</v>
      </c>
      <c r="SF99" s="84">
        <v>488</v>
      </c>
      <c r="SG99" s="84">
        <v>489</v>
      </c>
      <c r="SH99" s="84">
        <v>490</v>
      </c>
      <c r="SI99" s="84">
        <v>491</v>
      </c>
      <c r="SJ99" s="84">
        <v>492</v>
      </c>
      <c r="SK99" s="84">
        <v>493</v>
      </c>
      <c r="SL99" s="84">
        <v>494</v>
      </c>
      <c r="SM99" s="84">
        <v>495</v>
      </c>
      <c r="SN99" s="84">
        <v>496</v>
      </c>
      <c r="SO99" s="84">
        <v>497</v>
      </c>
      <c r="SP99" s="84">
        <v>498</v>
      </c>
      <c r="SQ99" s="84">
        <v>499</v>
      </c>
      <c r="SR99" s="84">
        <v>500</v>
      </c>
      <c r="SS99" s="84">
        <v>501</v>
      </c>
      <c r="ST99" s="84">
        <v>502</v>
      </c>
      <c r="SU99" s="84">
        <v>503</v>
      </c>
      <c r="SV99" s="84">
        <v>504</v>
      </c>
      <c r="SW99" s="84">
        <v>505</v>
      </c>
      <c r="SX99" s="84">
        <v>506</v>
      </c>
      <c r="SY99" s="84">
        <v>507</v>
      </c>
      <c r="SZ99" s="84">
        <v>508</v>
      </c>
      <c r="TA99" s="84">
        <v>509</v>
      </c>
      <c r="TB99" s="84">
        <v>510</v>
      </c>
      <c r="TC99" s="84">
        <v>511</v>
      </c>
      <c r="TD99" s="84">
        <v>512</v>
      </c>
      <c r="TE99" s="84">
        <v>513</v>
      </c>
      <c r="TF99" s="84">
        <v>514</v>
      </c>
      <c r="TG99" s="84">
        <v>515</v>
      </c>
      <c r="TH99" s="84">
        <v>516</v>
      </c>
      <c r="TI99" s="84">
        <v>517</v>
      </c>
      <c r="TJ99" s="84">
        <v>518</v>
      </c>
      <c r="TK99" s="84">
        <v>519</v>
      </c>
      <c r="TL99" s="84">
        <v>520</v>
      </c>
      <c r="TM99" s="84">
        <v>521</v>
      </c>
      <c r="TN99" s="84">
        <v>522</v>
      </c>
      <c r="TO99" s="84">
        <v>523</v>
      </c>
      <c r="TP99" s="84">
        <v>524</v>
      </c>
      <c r="TQ99" s="84">
        <v>525</v>
      </c>
      <c r="TR99" s="84">
        <v>526</v>
      </c>
      <c r="TS99" s="84">
        <v>527</v>
      </c>
      <c r="TT99" s="84">
        <v>528</v>
      </c>
      <c r="TU99" s="84">
        <v>529</v>
      </c>
      <c r="TV99" s="84">
        <v>530</v>
      </c>
      <c r="TW99" s="84">
        <v>531</v>
      </c>
      <c r="TX99" s="84">
        <v>532</v>
      </c>
      <c r="TY99" s="84">
        <v>533</v>
      </c>
      <c r="TZ99" s="84">
        <v>534</v>
      </c>
      <c r="UA99" s="84">
        <v>535</v>
      </c>
      <c r="UB99" s="84">
        <v>536</v>
      </c>
      <c r="UC99" s="84">
        <v>537</v>
      </c>
      <c r="UD99" s="84">
        <v>538</v>
      </c>
      <c r="UE99" s="84">
        <v>539</v>
      </c>
      <c r="UF99" s="84">
        <v>540</v>
      </c>
      <c r="UG99" s="84">
        <v>541</v>
      </c>
      <c r="UH99" s="84">
        <v>542</v>
      </c>
      <c r="UI99" s="84">
        <v>543</v>
      </c>
      <c r="UJ99" s="84">
        <v>544</v>
      </c>
      <c r="UK99" s="84">
        <v>545</v>
      </c>
      <c r="UL99" s="84">
        <v>546</v>
      </c>
      <c r="UM99" s="84">
        <v>547</v>
      </c>
      <c r="UN99" s="84">
        <v>548</v>
      </c>
      <c r="UO99" s="84">
        <v>549</v>
      </c>
      <c r="UP99" s="84">
        <v>550</v>
      </c>
      <c r="UQ99" s="84">
        <v>551</v>
      </c>
      <c r="UR99" s="84">
        <v>552</v>
      </c>
      <c r="US99" s="84">
        <v>553</v>
      </c>
      <c r="UT99" s="84">
        <v>554</v>
      </c>
      <c r="UU99" s="84">
        <v>555</v>
      </c>
      <c r="UV99" s="84">
        <v>556</v>
      </c>
      <c r="UW99" s="84">
        <v>557</v>
      </c>
      <c r="UX99" s="84">
        <v>558</v>
      </c>
      <c r="UY99" s="84">
        <v>559</v>
      </c>
      <c r="UZ99" s="84">
        <v>560</v>
      </c>
      <c r="VA99" s="84">
        <v>561</v>
      </c>
      <c r="VB99" s="84">
        <v>562</v>
      </c>
      <c r="VC99" s="84">
        <v>563</v>
      </c>
      <c r="VD99" s="84">
        <v>564</v>
      </c>
      <c r="VE99" s="84">
        <v>565</v>
      </c>
      <c r="VF99" s="84">
        <v>566</v>
      </c>
      <c r="VG99" s="84">
        <v>567</v>
      </c>
      <c r="VH99" s="84">
        <v>568</v>
      </c>
      <c r="VI99" s="84">
        <v>569</v>
      </c>
      <c r="VJ99" s="84">
        <v>570</v>
      </c>
      <c r="VK99" s="84">
        <v>571</v>
      </c>
      <c r="VL99" s="84">
        <v>572</v>
      </c>
      <c r="VM99" s="84">
        <v>573</v>
      </c>
      <c r="VN99" s="84">
        <v>574</v>
      </c>
      <c r="VO99" s="84">
        <v>575</v>
      </c>
      <c r="VP99" s="84">
        <v>576</v>
      </c>
      <c r="VQ99" s="84">
        <v>577</v>
      </c>
      <c r="VR99" s="84">
        <v>578</v>
      </c>
      <c r="VS99" s="84">
        <v>579</v>
      </c>
      <c r="VT99" s="84">
        <v>580</v>
      </c>
      <c r="VU99" s="84">
        <v>581</v>
      </c>
      <c r="VV99" s="84">
        <v>582</v>
      </c>
      <c r="VW99" s="84">
        <v>583</v>
      </c>
      <c r="VX99" s="84">
        <v>584</v>
      </c>
      <c r="VY99" s="84">
        <v>585</v>
      </c>
      <c r="VZ99" s="84">
        <v>586</v>
      </c>
      <c r="WA99" s="84">
        <v>587</v>
      </c>
      <c r="WB99" s="84">
        <v>588</v>
      </c>
      <c r="WC99" s="84">
        <v>589</v>
      </c>
      <c r="WD99" s="84">
        <v>590</v>
      </c>
      <c r="WE99" s="84">
        <v>591</v>
      </c>
      <c r="WF99" s="84">
        <v>592</v>
      </c>
      <c r="WG99" s="84">
        <v>593</v>
      </c>
      <c r="WH99" s="84">
        <v>594</v>
      </c>
      <c r="WI99" s="84">
        <v>595</v>
      </c>
      <c r="WJ99" s="84">
        <v>596</v>
      </c>
      <c r="WK99" s="84">
        <v>597</v>
      </c>
      <c r="WL99" s="84">
        <v>598</v>
      </c>
      <c r="WM99" s="84">
        <v>599</v>
      </c>
      <c r="WN99" s="84">
        <v>600</v>
      </c>
      <c r="WO99" s="84">
        <v>601</v>
      </c>
      <c r="WP99" s="84">
        <v>602</v>
      </c>
      <c r="WQ99" s="84">
        <v>603</v>
      </c>
      <c r="WR99" s="84">
        <v>604</v>
      </c>
      <c r="WS99" s="84">
        <v>605</v>
      </c>
      <c r="WT99" s="84">
        <v>606</v>
      </c>
      <c r="WU99" s="84">
        <v>607</v>
      </c>
      <c r="WV99" s="84">
        <v>608</v>
      </c>
      <c r="WW99" s="84">
        <v>609</v>
      </c>
      <c r="WX99" s="84">
        <v>610</v>
      </c>
      <c r="WY99" s="84">
        <v>611</v>
      </c>
      <c r="WZ99" s="84">
        <v>612</v>
      </c>
      <c r="XA99" s="84">
        <v>613</v>
      </c>
      <c r="XB99" s="84">
        <v>614</v>
      </c>
      <c r="XC99" s="84">
        <v>615</v>
      </c>
      <c r="XD99" s="84">
        <v>616</v>
      </c>
      <c r="XE99" s="84">
        <v>617</v>
      </c>
      <c r="XF99" s="84">
        <v>618</v>
      </c>
      <c r="XG99" s="84">
        <v>619</v>
      </c>
      <c r="XH99" s="84">
        <v>620</v>
      </c>
      <c r="XI99" s="84">
        <v>621</v>
      </c>
      <c r="XJ99" s="84">
        <v>622</v>
      </c>
      <c r="XK99" s="84">
        <v>623</v>
      </c>
      <c r="XL99" s="84">
        <v>624</v>
      </c>
      <c r="XM99" s="84">
        <v>625</v>
      </c>
      <c r="XN99" s="84">
        <v>626</v>
      </c>
      <c r="XO99" s="84">
        <v>627</v>
      </c>
      <c r="XP99" s="84">
        <v>628</v>
      </c>
      <c r="XQ99" s="84">
        <v>629</v>
      </c>
      <c r="XR99" s="84">
        <v>630</v>
      </c>
      <c r="XS99" s="84">
        <v>631</v>
      </c>
      <c r="XT99" s="84">
        <v>632</v>
      </c>
      <c r="XU99" s="84">
        <v>633</v>
      </c>
      <c r="XV99" s="84">
        <v>634</v>
      </c>
      <c r="XW99" s="84">
        <v>635</v>
      </c>
      <c r="XX99" s="84">
        <v>636</v>
      </c>
      <c r="XY99" s="84">
        <v>637</v>
      </c>
      <c r="XZ99" s="84">
        <v>638</v>
      </c>
      <c r="YA99" s="84">
        <v>639</v>
      </c>
      <c r="YB99" s="84">
        <v>640</v>
      </c>
      <c r="YC99" s="84">
        <v>641</v>
      </c>
      <c r="YD99" s="84">
        <v>642</v>
      </c>
      <c r="YE99" s="84">
        <v>643</v>
      </c>
      <c r="YF99" s="84">
        <v>644</v>
      </c>
      <c r="YG99" s="84">
        <v>645</v>
      </c>
      <c r="YH99" s="84">
        <v>646</v>
      </c>
      <c r="YI99" s="84">
        <v>647</v>
      </c>
      <c r="YJ99" s="84">
        <v>648</v>
      </c>
      <c r="YK99" s="84">
        <v>649</v>
      </c>
      <c r="YL99" s="84">
        <v>650</v>
      </c>
      <c r="YM99" s="84">
        <v>651</v>
      </c>
      <c r="YN99" s="84">
        <v>652</v>
      </c>
      <c r="YO99" s="84">
        <v>653</v>
      </c>
      <c r="YP99" s="84">
        <v>654</v>
      </c>
      <c r="YQ99" s="84">
        <v>655</v>
      </c>
      <c r="YR99" s="84">
        <v>656</v>
      </c>
      <c r="YS99" s="84">
        <v>657</v>
      </c>
      <c r="YT99" s="84">
        <v>658</v>
      </c>
      <c r="YU99" s="84">
        <v>659</v>
      </c>
      <c r="YV99" s="84">
        <v>660</v>
      </c>
      <c r="YW99" s="84">
        <v>661</v>
      </c>
      <c r="YX99" s="84">
        <v>662</v>
      </c>
      <c r="YY99" s="84">
        <v>663</v>
      </c>
      <c r="YZ99" s="84">
        <v>664</v>
      </c>
      <c r="ZA99" s="84">
        <v>665</v>
      </c>
      <c r="ZB99" s="84">
        <v>666</v>
      </c>
      <c r="ZC99" s="84">
        <v>667</v>
      </c>
      <c r="ZD99" s="84">
        <v>668</v>
      </c>
      <c r="ZE99" s="84">
        <v>669</v>
      </c>
      <c r="ZF99" s="84">
        <v>670</v>
      </c>
      <c r="ZG99" s="84">
        <v>671</v>
      </c>
      <c r="ZH99" s="84">
        <v>672</v>
      </c>
      <c r="ZI99" s="84">
        <v>673</v>
      </c>
      <c r="ZJ99" s="84">
        <v>674</v>
      </c>
      <c r="ZK99" s="84">
        <v>675</v>
      </c>
      <c r="ZL99" s="84">
        <v>676</v>
      </c>
      <c r="ZM99" s="84">
        <v>677</v>
      </c>
      <c r="ZN99" s="84">
        <v>678</v>
      </c>
      <c r="ZO99" s="84">
        <v>679</v>
      </c>
      <c r="ZP99" s="84">
        <v>680</v>
      </c>
      <c r="ZQ99" s="84">
        <v>681</v>
      </c>
      <c r="ZR99" s="84">
        <v>682</v>
      </c>
      <c r="ZS99" s="84">
        <v>683</v>
      </c>
      <c r="ZT99" s="84">
        <v>684</v>
      </c>
      <c r="ZU99" s="84">
        <v>685</v>
      </c>
      <c r="ZV99" s="84">
        <v>686</v>
      </c>
      <c r="ZW99" s="84">
        <v>687</v>
      </c>
      <c r="ZX99" s="84">
        <v>688</v>
      </c>
      <c r="ZY99" s="84">
        <v>689</v>
      </c>
      <c r="ZZ99" s="84">
        <v>690</v>
      </c>
      <c r="AAA99" s="84">
        <v>691</v>
      </c>
      <c r="AAB99" s="84">
        <v>692</v>
      </c>
      <c r="AAC99" s="84">
        <v>693</v>
      </c>
      <c r="AAD99" s="84">
        <v>694</v>
      </c>
      <c r="AAE99" s="84">
        <v>695</v>
      </c>
      <c r="AAF99" s="84">
        <v>696</v>
      </c>
      <c r="AAG99" s="84">
        <v>697</v>
      </c>
      <c r="AAH99" s="84">
        <v>698</v>
      </c>
      <c r="AAI99" s="84">
        <v>699</v>
      </c>
      <c r="AAJ99" s="84">
        <v>700</v>
      </c>
      <c r="AAK99" s="84">
        <v>701</v>
      </c>
      <c r="AAL99" s="84">
        <v>702</v>
      </c>
      <c r="AAM99" s="84">
        <v>703</v>
      </c>
      <c r="AAN99" s="84">
        <v>704</v>
      </c>
      <c r="AAO99" s="84">
        <v>705</v>
      </c>
      <c r="AAP99" s="84">
        <v>706</v>
      </c>
      <c r="AAQ99" s="84">
        <v>707</v>
      </c>
      <c r="AAR99" s="84">
        <v>708</v>
      </c>
      <c r="AAS99" s="84">
        <v>709</v>
      </c>
      <c r="AAT99" s="84">
        <v>710</v>
      </c>
      <c r="AAU99" s="84">
        <v>711</v>
      </c>
      <c r="AAV99" s="84">
        <v>712</v>
      </c>
      <c r="AAW99" s="84">
        <v>713</v>
      </c>
      <c r="AAX99" s="84">
        <v>714</v>
      </c>
      <c r="AAY99" s="84">
        <v>715</v>
      </c>
      <c r="AAZ99" s="84">
        <v>716</v>
      </c>
      <c r="ABA99" s="84">
        <v>717</v>
      </c>
      <c r="ABB99" s="84">
        <v>718</v>
      </c>
      <c r="ABC99" s="84">
        <v>719</v>
      </c>
      <c r="ABD99" s="84">
        <v>720</v>
      </c>
      <c r="ABE99" s="84">
        <v>721</v>
      </c>
      <c r="ABF99" s="84">
        <v>722</v>
      </c>
      <c r="ABG99" s="84">
        <v>723</v>
      </c>
      <c r="ABH99" s="84">
        <v>724</v>
      </c>
      <c r="ABI99" s="84">
        <v>725</v>
      </c>
      <c r="ABJ99" s="84">
        <v>726</v>
      </c>
      <c r="ABK99" s="84">
        <v>727</v>
      </c>
      <c r="ABL99" s="84">
        <v>728</v>
      </c>
      <c r="ABM99" s="84">
        <v>729</v>
      </c>
      <c r="ABN99" s="84">
        <v>730</v>
      </c>
      <c r="ABO99" s="84">
        <v>731</v>
      </c>
      <c r="ABP99" s="84">
        <v>732</v>
      </c>
      <c r="ABQ99" s="84">
        <v>733</v>
      </c>
      <c r="ABR99" s="84">
        <v>734</v>
      </c>
      <c r="ABS99" s="84">
        <v>735</v>
      </c>
      <c r="ABT99" s="84">
        <v>736</v>
      </c>
      <c r="ABU99" s="84">
        <v>737</v>
      </c>
      <c r="ABV99" s="84">
        <v>738</v>
      </c>
      <c r="ABW99" s="84">
        <v>739</v>
      </c>
      <c r="ABX99" s="84">
        <v>740</v>
      </c>
      <c r="ABY99" s="84">
        <v>741</v>
      </c>
      <c r="ABZ99" s="84">
        <v>742</v>
      </c>
      <c r="ACA99" s="84">
        <v>743</v>
      </c>
      <c r="ACB99" s="84">
        <v>744</v>
      </c>
      <c r="ACC99" s="84">
        <v>745</v>
      </c>
      <c r="ACD99" s="84">
        <v>746</v>
      </c>
      <c r="ACE99" s="84">
        <v>747</v>
      </c>
      <c r="ACF99" s="84">
        <v>748</v>
      </c>
      <c r="ACG99" s="84">
        <v>749</v>
      </c>
      <c r="ACH99" s="84">
        <v>750</v>
      </c>
      <c r="ACI99" s="84">
        <v>751</v>
      </c>
      <c r="ACJ99" s="84">
        <v>752</v>
      </c>
      <c r="ACK99" s="84">
        <v>753</v>
      </c>
      <c r="ACL99" s="84">
        <v>754</v>
      </c>
      <c r="ACM99" s="84">
        <v>755</v>
      </c>
      <c r="ACN99" s="84">
        <v>756</v>
      </c>
      <c r="ACO99" s="84">
        <v>757</v>
      </c>
      <c r="ACP99" s="84">
        <v>758</v>
      </c>
      <c r="ACQ99" s="84">
        <v>759</v>
      </c>
      <c r="ACR99" s="84">
        <v>760</v>
      </c>
      <c r="ACS99" s="84">
        <v>761</v>
      </c>
      <c r="ACT99" s="84">
        <v>762</v>
      </c>
      <c r="ACU99" s="84">
        <v>763</v>
      </c>
      <c r="ACV99" s="84">
        <v>764</v>
      </c>
      <c r="ACW99" s="84">
        <v>765</v>
      </c>
      <c r="ACX99" s="84">
        <v>766</v>
      </c>
      <c r="ACY99" s="84">
        <v>767</v>
      </c>
      <c r="ACZ99" s="84">
        <v>768</v>
      </c>
      <c r="ADA99" s="84">
        <v>769</v>
      </c>
      <c r="ADB99" s="84">
        <v>770</v>
      </c>
      <c r="ADC99" s="84">
        <v>771</v>
      </c>
      <c r="ADD99" s="84">
        <v>772</v>
      </c>
      <c r="ADE99" s="84">
        <v>773</v>
      </c>
      <c r="ADF99" s="84">
        <v>774</v>
      </c>
      <c r="ADG99" s="84">
        <v>775</v>
      </c>
      <c r="ADH99" s="84">
        <v>776</v>
      </c>
      <c r="ADI99" s="84">
        <v>777</v>
      </c>
      <c r="ADJ99" s="84">
        <v>778</v>
      </c>
      <c r="ADK99" s="84">
        <v>779</v>
      </c>
      <c r="ADL99" s="84">
        <v>780</v>
      </c>
      <c r="ADM99" s="84">
        <v>781</v>
      </c>
      <c r="ADN99" s="84">
        <v>782</v>
      </c>
      <c r="ADO99" s="84">
        <v>783</v>
      </c>
      <c r="ADP99" s="84">
        <v>784</v>
      </c>
      <c r="ADQ99" s="84">
        <v>785</v>
      </c>
      <c r="ADR99" s="84">
        <v>786</v>
      </c>
      <c r="ADS99" s="84">
        <v>787</v>
      </c>
      <c r="ADT99" s="84">
        <v>788</v>
      </c>
      <c r="ADU99" s="84">
        <v>789</v>
      </c>
      <c r="ADV99" s="84">
        <v>790</v>
      </c>
      <c r="ADW99" s="84">
        <v>791</v>
      </c>
      <c r="ADX99" s="84">
        <v>792</v>
      </c>
      <c r="ADY99" s="84">
        <v>793</v>
      </c>
      <c r="ADZ99" s="84">
        <v>794</v>
      </c>
      <c r="AEA99" s="84">
        <v>795</v>
      </c>
      <c r="AEB99" s="84">
        <v>796</v>
      </c>
      <c r="AEC99" s="84">
        <v>797</v>
      </c>
      <c r="AED99" s="84">
        <v>798</v>
      </c>
      <c r="AEE99" s="84">
        <v>799</v>
      </c>
      <c r="AEF99" s="84">
        <v>800</v>
      </c>
    </row>
    <row r="100" spans="1:812">
      <c r="A100" t="s">
        <v>39</v>
      </c>
      <c r="B100" t="s">
        <v>40</v>
      </c>
      <c r="C100" t="s">
        <v>41</v>
      </c>
      <c r="D100" t="s">
        <v>42</v>
      </c>
      <c r="E100" t="s">
        <v>43</v>
      </c>
      <c r="F100" t="s">
        <v>44</v>
      </c>
      <c r="G100" t="s">
        <v>45</v>
      </c>
      <c r="H100" t="s">
        <v>46</v>
      </c>
      <c r="I100" t="s">
        <v>47</v>
      </c>
      <c r="J100" t="s">
        <v>48</v>
      </c>
      <c r="K100" t="s">
        <v>49</v>
      </c>
      <c r="L100" t="s">
        <v>0</v>
      </c>
      <c r="M100" s="82">
        <v>43852</v>
      </c>
      <c r="N100" s="82">
        <v>43853</v>
      </c>
      <c r="O100" s="82">
        <v>43854</v>
      </c>
      <c r="P100" s="82">
        <v>43855</v>
      </c>
      <c r="Q100" s="82">
        <v>43856</v>
      </c>
      <c r="R100" s="82">
        <v>43857</v>
      </c>
      <c r="S100" s="82">
        <v>43858</v>
      </c>
      <c r="T100" s="82">
        <v>43859</v>
      </c>
      <c r="U100" s="82">
        <v>43860</v>
      </c>
      <c r="V100" s="82">
        <v>43861</v>
      </c>
      <c r="W100" s="82">
        <v>43862</v>
      </c>
      <c r="X100" s="82">
        <v>43863</v>
      </c>
      <c r="Y100" s="82">
        <v>43864</v>
      </c>
      <c r="Z100" s="82">
        <v>43865</v>
      </c>
      <c r="AA100" s="82">
        <v>43866</v>
      </c>
      <c r="AB100" s="82">
        <v>43867</v>
      </c>
      <c r="AC100" s="82">
        <v>43868</v>
      </c>
      <c r="AD100" s="82">
        <v>43869</v>
      </c>
      <c r="AE100" s="82">
        <v>43870</v>
      </c>
      <c r="AF100" s="82">
        <v>43871</v>
      </c>
      <c r="AG100" s="82">
        <v>43872</v>
      </c>
      <c r="AH100" s="82">
        <v>43873</v>
      </c>
      <c r="AI100" s="82">
        <v>43874</v>
      </c>
      <c r="AJ100" s="82">
        <v>43875</v>
      </c>
      <c r="AK100" s="82">
        <v>43876</v>
      </c>
      <c r="AL100" s="82">
        <v>43877</v>
      </c>
      <c r="AM100" s="82">
        <v>43878</v>
      </c>
      <c r="AN100" s="82">
        <v>43879</v>
      </c>
      <c r="AO100" s="82">
        <v>43880</v>
      </c>
      <c r="AP100" s="82">
        <v>43881</v>
      </c>
      <c r="AQ100" s="82">
        <v>43882</v>
      </c>
      <c r="AR100" s="82">
        <v>43883</v>
      </c>
      <c r="AS100" s="82">
        <v>43884</v>
      </c>
      <c r="AT100" s="82">
        <v>43885</v>
      </c>
      <c r="AU100" s="82">
        <v>43886</v>
      </c>
      <c r="AV100" s="82">
        <v>43887</v>
      </c>
      <c r="AW100" s="82">
        <v>43888</v>
      </c>
      <c r="AX100" s="82">
        <v>43889</v>
      </c>
      <c r="AY100" s="82">
        <v>43890</v>
      </c>
      <c r="AZ100" s="82">
        <v>43891</v>
      </c>
      <c r="BA100" s="82">
        <v>43892</v>
      </c>
      <c r="BB100" s="82">
        <v>43893</v>
      </c>
      <c r="BC100" s="82">
        <v>43894</v>
      </c>
      <c r="BD100" s="82">
        <v>43895</v>
      </c>
      <c r="BE100" s="82">
        <v>43896</v>
      </c>
      <c r="BF100" s="82">
        <v>43897</v>
      </c>
      <c r="BG100" s="82">
        <v>43898</v>
      </c>
      <c r="BH100" s="82">
        <v>43899</v>
      </c>
      <c r="BI100" s="82">
        <v>43900</v>
      </c>
      <c r="BJ100" s="82">
        <v>43901</v>
      </c>
      <c r="BK100" s="82">
        <v>43902</v>
      </c>
      <c r="BL100" s="82">
        <v>43903</v>
      </c>
      <c r="BM100" s="82">
        <v>43904</v>
      </c>
      <c r="BN100" s="82">
        <v>43905</v>
      </c>
      <c r="BO100" s="82">
        <v>43906</v>
      </c>
      <c r="BP100" s="82">
        <v>43907</v>
      </c>
      <c r="BQ100" s="82">
        <v>43908</v>
      </c>
      <c r="BR100" s="82">
        <v>43909</v>
      </c>
      <c r="BS100" s="82">
        <v>43910</v>
      </c>
      <c r="BT100" s="82">
        <v>43911</v>
      </c>
      <c r="BU100" s="82">
        <v>43912</v>
      </c>
      <c r="BV100" s="82">
        <v>43913</v>
      </c>
      <c r="BW100" s="82">
        <v>43914</v>
      </c>
      <c r="BX100" s="82">
        <v>43915</v>
      </c>
      <c r="BY100" s="82">
        <v>43916</v>
      </c>
      <c r="BZ100" s="82">
        <v>43917</v>
      </c>
      <c r="CA100" s="82">
        <v>43918</v>
      </c>
      <c r="CB100" s="82">
        <v>43919</v>
      </c>
      <c r="CC100" s="82">
        <v>43920</v>
      </c>
      <c r="CD100" s="82">
        <v>43921</v>
      </c>
      <c r="CE100" s="82">
        <v>43922</v>
      </c>
      <c r="CF100" s="82">
        <v>43923</v>
      </c>
      <c r="CG100" s="82">
        <v>43924</v>
      </c>
      <c r="CH100" s="82">
        <v>43925</v>
      </c>
      <c r="CI100" s="82">
        <v>43926</v>
      </c>
      <c r="CJ100" s="82">
        <v>43927</v>
      </c>
      <c r="CK100" s="82">
        <v>43928</v>
      </c>
      <c r="CL100" s="82">
        <v>43929</v>
      </c>
      <c r="CM100" s="82">
        <v>43930</v>
      </c>
      <c r="CN100" s="82">
        <v>43931</v>
      </c>
      <c r="CO100" s="82">
        <v>43932</v>
      </c>
      <c r="CP100" s="82">
        <v>43933</v>
      </c>
      <c r="CQ100" s="82">
        <v>43934</v>
      </c>
      <c r="CR100" s="82">
        <v>43935</v>
      </c>
      <c r="CS100" s="82">
        <v>43936</v>
      </c>
      <c r="CT100" s="82">
        <v>43937</v>
      </c>
      <c r="CU100" s="82">
        <v>43938</v>
      </c>
      <c r="CV100" s="82">
        <v>43939</v>
      </c>
      <c r="CW100" s="82">
        <v>43940</v>
      </c>
      <c r="CX100" s="82">
        <v>43941</v>
      </c>
      <c r="CY100" s="82">
        <v>43942</v>
      </c>
      <c r="CZ100" s="82">
        <v>43943</v>
      </c>
      <c r="DA100" s="82">
        <v>43944</v>
      </c>
      <c r="DB100" s="82">
        <v>43945</v>
      </c>
      <c r="DC100" s="82">
        <v>43946</v>
      </c>
      <c r="DD100" s="82">
        <v>43947</v>
      </c>
      <c r="DE100" s="82">
        <v>43948</v>
      </c>
      <c r="DF100" s="82">
        <v>43949</v>
      </c>
      <c r="DG100" s="82">
        <v>43950</v>
      </c>
      <c r="DH100" s="82">
        <v>43951</v>
      </c>
      <c r="DI100" s="82">
        <v>43952</v>
      </c>
      <c r="DJ100" s="82">
        <v>43953</v>
      </c>
      <c r="DK100" s="82">
        <v>43954</v>
      </c>
      <c r="DL100" s="82">
        <v>43955</v>
      </c>
      <c r="DM100" s="82">
        <v>43956</v>
      </c>
      <c r="DN100" s="82">
        <v>43957</v>
      </c>
      <c r="DO100" s="82">
        <v>43958</v>
      </c>
      <c r="DP100" s="82">
        <v>43959</v>
      </c>
      <c r="DQ100" s="82">
        <v>43960</v>
      </c>
      <c r="DR100" s="82">
        <v>43961</v>
      </c>
      <c r="DS100" s="82">
        <v>43962</v>
      </c>
      <c r="DT100" s="82">
        <v>43963</v>
      </c>
      <c r="DU100" s="82">
        <v>43964</v>
      </c>
      <c r="DV100" s="82">
        <v>43965</v>
      </c>
      <c r="DW100" s="82">
        <v>43966</v>
      </c>
      <c r="DX100" s="82">
        <v>43967</v>
      </c>
      <c r="DY100" s="82">
        <v>43968</v>
      </c>
      <c r="DZ100" s="82">
        <v>43969</v>
      </c>
      <c r="EA100" s="82">
        <v>43970</v>
      </c>
      <c r="EB100" s="82">
        <v>43971</v>
      </c>
      <c r="EC100" s="82">
        <v>43972</v>
      </c>
      <c r="ED100" s="82">
        <v>43973</v>
      </c>
      <c r="EE100" s="82">
        <v>43974</v>
      </c>
      <c r="EF100" s="82">
        <v>43975</v>
      </c>
      <c r="EG100" s="82">
        <v>43976</v>
      </c>
      <c r="EH100" s="82">
        <v>43977</v>
      </c>
      <c r="EI100" s="82">
        <v>43978</v>
      </c>
      <c r="EJ100" s="82">
        <v>43979</v>
      </c>
      <c r="EK100" s="82">
        <v>43980</v>
      </c>
      <c r="EL100" s="82">
        <v>43981</v>
      </c>
      <c r="EM100" s="82">
        <v>43982</v>
      </c>
      <c r="EN100" s="82">
        <v>43983</v>
      </c>
      <c r="EO100" s="82">
        <v>43984</v>
      </c>
      <c r="EP100" s="82">
        <v>43985</v>
      </c>
      <c r="EQ100" s="82">
        <v>43986</v>
      </c>
      <c r="ER100" s="82">
        <v>43987</v>
      </c>
      <c r="ES100" s="82">
        <v>43988</v>
      </c>
      <c r="ET100" s="82">
        <v>43989</v>
      </c>
      <c r="EU100" s="82">
        <v>43990</v>
      </c>
      <c r="EV100" s="82">
        <v>43991</v>
      </c>
      <c r="EW100" s="82">
        <v>43992</v>
      </c>
      <c r="EX100" s="82">
        <v>43993</v>
      </c>
      <c r="EY100" s="82">
        <v>43994</v>
      </c>
      <c r="EZ100" s="82">
        <v>43995</v>
      </c>
      <c r="FA100" s="82">
        <v>43996</v>
      </c>
      <c r="FB100" s="82">
        <v>43997</v>
      </c>
      <c r="FC100" s="82">
        <v>43998</v>
      </c>
      <c r="FD100" s="82">
        <v>43999</v>
      </c>
      <c r="FE100" s="82">
        <v>44000</v>
      </c>
      <c r="FF100" s="82">
        <v>44001</v>
      </c>
      <c r="FG100" s="82">
        <v>44002</v>
      </c>
      <c r="FH100" s="82">
        <v>44003</v>
      </c>
      <c r="FI100" s="82">
        <v>44004</v>
      </c>
      <c r="FJ100" s="82">
        <v>44005</v>
      </c>
      <c r="FK100" s="82">
        <v>44006</v>
      </c>
      <c r="FL100" s="82">
        <v>44007</v>
      </c>
      <c r="FM100" s="82">
        <v>44008</v>
      </c>
      <c r="FN100" s="82">
        <v>44009</v>
      </c>
      <c r="FO100" s="82">
        <v>44010</v>
      </c>
      <c r="FP100" s="82">
        <v>44011</v>
      </c>
      <c r="FQ100" s="82">
        <v>44012</v>
      </c>
      <c r="FR100" s="82">
        <v>44013</v>
      </c>
      <c r="FS100" s="82">
        <v>44014</v>
      </c>
      <c r="FT100" s="82">
        <v>44015</v>
      </c>
      <c r="FU100" s="82">
        <v>44016</v>
      </c>
      <c r="FV100" s="82">
        <v>44017</v>
      </c>
      <c r="FW100" s="82">
        <v>44018</v>
      </c>
      <c r="FX100" s="82">
        <v>44019</v>
      </c>
      <c r="FY100" s="82">
        <v>44020</v>
      </c>
      <c r="FZ100" s="82">
        <v>44021</v>
      </c>
      <c r="GA100" s="82">
        <v>44022</v>
      </c>
      <c r="GB100" s="82">
        <v>44023</v>
      </c>
      <c r="GC100" s="82">
        <v>44024</v>
      </c>
      <c r="GD100" s="82">
        <v>44025</v>
      </c>
      <c r="GE100" s="82">
        <v>44026</v>
      </c>
      <c r="GF100" s="82">
        <v>44027</v>
      </c>
      <c r="GG100" s="82">
        <v>44028</v>
      </c>
      <c r="GH100" s="82">
        <v>44029</v>
      </c>
      <c r="GI100" s="82">
        <v>44030</v>
      </c>
      <c r="GJ100" s="82">
        <v>44031</v>
      </c>
      <c r="GK100" s="82">
        <v>44032</v>
      </c>
      <c r="GL100" s="82">
        <v>44033</v>
      </c>
      <c r="GM100" s="82">
        <v>44034</v>
      </c>
      <c r="GN100" s="82">
        <v>44035</v>
      </c>
      <c r="GO100" s="82">
        <v>44036</v>
      </c>
      <c r="GP100" s="82">
        <v>44037</v>
      </c>
      <c r="GQ100" s="82">
        <v>44038</v>
      </c>
      <c r="GR100" s="82">
        <v>44039</v>
      </c>
      <c r="GS100" s="82">
        <v>44040</v>
      </c>
      <c r="GT100" s="82">
        <v>44041</v>
      </c>
      <c r="GU100" s="82">
        <v>44042</v>
      </c>
      <c r="GV100" s="82">
        <v>44043</v>
      </c>
      <c r="GW100" s="82">
        <v>44044</v>
      </c>
      <c r="GX100" s="82">
        <v>44045</v>
      </c>
      <c r="GY100" s="82">
        <v>44046</v>
      </c>
      <c r="GZ100" s="82">
        <v>44047</v>
      </c>
      <c r="HA100" s="82">
        <v>44048</v>
      </c>
      <c r="HB100" s="82">
        <v>44049</v>
      </c>
      <c r="HC100" s="82">
        <v>44050</v>
      </c>
      <c r="HD100" s="82">
        <v>44051</v>
      </c>
      <c r="HE100" s="82">
        <v>44052</v>
      </c>
      <c r="HF100" s="82">
        <v>44053</v>
      </c>
      <c r="HG100" s="82">
        <v>44054</v>
      </c>
      <c r="HH100" s="82">
        <v>44055</v>
      </c>
      <c r="HI100" s="82">
        <v>44056</v>
      </c>
      <c r="HJ100" s="82">
        <v>44057</v>
      </c>
      <c r="HK100" s="82">
        <v>44058</v>
      </c>
      <c r="HL100" s="82">
        <v>44059</v>
      </c>
      <c r="HM100" s="82">
        <v>44060</v>
      </c>
      <c r="HN100" s="82">
        <v>44061</v>
      </c>
      <c r="HO100" s="82">
        <v>44062</v>
      </c>
      <c r="HP100" s="82">
        <v>44063</v>
      </c>
      <c r="HQ100" s="82">
        <v>44064</v>
      </c>
      <c r="HR100" s="82">
        <v>44065</v>
      </c>
      <c r="HS100" s="82">
        <v>44066</v>
      </c>
      <c r="HT100" s="82">
        <v>44067</v>
      </c>
      <c r="HU100" s="82">
        <v>44068</v>
      </c>
      <c r="HV100" s="82">
        <v>44069</v>
      </c>
      <c r="HW100" s="82">
        <v>44070</v>
      </c>
      <c r="HX100" s="82">
        <v>44071</v>
      </c>
      <c r="HY100" s="82">
        <v>44072</v>
      </c>
      <c r="HZ100" s="82">
        <v>44073</v>
      </c>
      <c r="IA100" s="82">
        <v>44074</v>
      </c>
      <c r="IB100" s="82">
        <v>44075</v>
      </c>
      <c r="IC100" s="82">
        <v>44076</v>
      </c>
      <c r="ID100" s="82">
        <v>44077</v>
      </c>
      <c r="IE100" s="82">
        <v>44078</v>
      </c>
      <c r="IF100" s="82">
        <v>44079</v>
      </c>
      <c r="IG100" s="82">
        <v>44080</v>
      </c>
      <c r="IH100" s="82">
        <v>44081</v>
      </c>
      <c r="II100" s="82">
        <v>44082</v>
      </c>
      <c r="IJ100" s="82">
        <v>44083</v>
      </c>
      <c r="IK100" s="82">
        <v>44084</v>
      </c>
      <c r="IL100" s="82">
        <v>44085</v>
      </c>
      <c r="IM100" s="82">
        <v>44086</v>
      </c>
      <c r="IN100" s="82">
        <v>44087</v>
      </c>
      <c r="IO100" s="82">
        <v>44088</v>
      </c>
      <c r="IP100" s="82">
        <v>44089</v>
      </c>
      <c r="IQ100" s="82">
        <v>44090</v>
      </c>
      <c r="IR100" s="82">
        <v>44091</v>
      </c>
      <c r="IS100" s="82">
        <v>44092</v>
      </c>
      <c r="IT100" s="82">
        <v>44093</v>
      </c>
      <c r="IU100" s="82">
        <v>44094</v>
      </c>
      <c r="IV100" s="82">
        <v>44095</v>
      </c>
      <c r="IW100" s="82">
        <v>44096</v>
      </c>
      <c r="IX100" s="82">
        <v>44097</v>
      </c>
      <c r="IY100" s="82">
        <v>44098</v>
      </c>
      <c r="IZ100" s="82">
        <v>44099</v>
      </c>
      <c r="JA100" s="82">
        <v>44100</v>
      </c>
      <c r="JB100" s="82">
        <v>44101</v>
      </c>
      <c r="JC100" s="82">
        <v>44102</v>
      </c>
      <c r="JD100" s="82">
        <v>44103</v>
      </c>
      <c r="JE100" s="82">
        <v>44104</v>
      </c>
      <c r="JF100" s="82">
        <v>44105</v>
      </c>
      <c r="JG100" s="82">
        <v>44106</v>
      </c>
      <c r="JH100" s="82">
        <v>44107</v>
      </c>
      <c r="JI100" s="82">
        <v>44108</v>
      </c>
      <c r="JJ100" s="82">
        <v>44109</v>
      </c>
      <c r="JK100" s="82">
        <v>44110</v>
      </c>
      <c r="JL100" s="82">
        <v>44111</v>
      </c>
      <c r="JM100" s="82">
        <v>44112</v>
      </c>
      <c r="JN100" s="82">
        <v>44113</v>
      </c>
      <c r="JO100" s="82">
        <v>44114</v>
      </c>
      <c r="JP100" s="82">
        <v>44115</v>
      </c>
      <c r="JQ100" s="82">
        <v>44116</v>
      </c>
      <c r="JR100" s="82">
        <v>44117</v>
      </c>
      <c r="JS100" s="82">
        <v>44118</v>
      </c>
      <c r="JT100" s="82">
        <v>44119</v>
      </c>
      <c r="JU100" s="82">
        <v>44120</v>
      </c>
      <c r="JV100" s="82">
        <v>44121</v>
      </c>
      <c r="JW100" s="82">
        <v>44122</v>
      </c>
      <c r="JX100" s="82">
        <v>44123</v>
      </c>
      <c r="JY100" s="82">
        <v>44124</v>
      </c>
      <c r="JZ100" s="82">
        <v>44125</v>
      </c>
      <c r="KA100" s="82">
        <v>44126</v>
      </c>
      <c r="KB100" s="82">
        <v>44127</v>
      </c>
      <c r="KC100" s="82">
        <v>44128</v>
      </c>
      <c r="KD100" s="82">
        <v>44129</v>
      </c>
      <c r="KE100" s="82">
        <v>44130</v>
      </c>
      <c r="KF100" s="82">
        <v>44131</v>
      </c>
      <c r="KG100" s="82">
        <v>44132</v>
      </c>
      <c r="KH100" s="82">
        <v>44133</v>
      </c>
      <c r="KI100" s="82">
        <v>44134</v>
      </c>
      <c r="KJ100" s="82">
        <v>44135</v>
      </c>
      <c r="KK100" s="82">
        <v>44136</v>
      </c>
      <c r="KL100" s="82">
        <v>44137</v>
      </c>
      <c r="KM100" s="82">
        <v>44138</v>
      </c>
      <c r="KN100" s="82">
        <v>44139</v>
      </c>
      <c r="KO100" s="82">
        <v>44140</v>
      </c>
      <c r="KP100" s="82">
        <v>44141</v>
      </c>
      <c r="KQ100" s="82">
        <v>44142</v>
      </c>
      <c r="KR100" s="82">
        <v>44143</v>
      </c>
      <c r="KS100" s="82">
        <v>44144</v>
      </c>
      <c r="KT100" s="82">
        <v>44145</v>
      </c>
      <c r="KU100" s="82">
        <v>44146</v>
      </c>
      <c r="KV100" s="82">
        <v>44147</v>
      </c>
      <c r="KW100" s="82">
        <v>44148</v>
      </c>
      <c r="KX100" s="82">
        <v>44149</v>
      </c>
      <c r="KY100" s="82">
        <v>44150</v>
      </c>
      <c r="KZ100" s="82">
        <v>44151</v>
      </c>
      <c r="LA100" s="82">
        <v>44152</v>
      </c>
      <c r="LB100" s="82">
        <v>44153</v>
      </c>
      <c r="LC100" s="82">
        <v>44154</v>
      </c>
      <c r="LD100" s="82">
        <v>44155</v>
      </c>
      <c r="LE100" s="82">
        <v>44156</v>
      </c>
      <c r="LF100" s="82">
        <v>44157</v>
      </c>
      <c r="LG100" s="82">
        <v>44158</v>
      </c>
      <c r="LH100" s="82">
        <v>44159</v>
      </c>
      <c r="LI100" s="82">
        <v>44160</v>
      </c>
      <c r="LJ100" s="82">
        <v>44161</v>
      </c>
      <c r="LK100" s="82">
        <v>44162</v>
      </c>
      <c r="LL100" s="82">
        <v>44163</v>
      </c>
      <c r="LM100" s="82">
        <v>44164</v>
      </c>
      <c r="LN100" s="82">
        <v>44165</v>
      </c>
      <c r="LO100" s="82">
        <v>44166</v>
      </c>
      <c r="LP100" s="82">
        <v>44167</v>
      </c>
      <c r="LQ100" s="82">
        <v>44168</v>
      </c>
      <c r="LR100" s="82">
        <v>44169</v>
      </c>
      <c r="LS100" s="82">
        <v>44170</v>
      </c>
      <c r="LT100" s="82">
        <v>44171</v>
      </c>
      <c r="LU100" s="82">
        <v>44172</v>
      </c>
      <c r="LV100" s="82">
        <v>44173</v>
      </c>
      <c r="LW100" s="82">
        <v>44174</v>
      </c>
      <c r="LX100" s="82">
        <v>44175</v>
      </c>
      <c r="LY100" s="82">
        <v>44176</v>
      </c>
      <c r="LZ100" s="82">
        <v>44177</v>
      </c>
      <c r="MA100" s="82">
        <v>44178</v>
      </c>
      <c r="MB100" s="82">
        <v>44179</v>
      </c>
      <c r="MC100" s="82">
        <v>44180</v>
      </c>
      <c r="MD100" s="82">
        <v>44181</v>
      </c>
      <c r="ME100" s="82">
        <v>44182</v>
      </c>
      <c r="MF100" s="82">
        <v>44183</v>
      </c>
      <c r="MG100" s="82">
        <v>44184</v>
      </c>
      <c r="MH100" s="82">
        <v>44185</v>
      </c>
      <c r="MI100" s="82">
        <v>44186</v>
      </c>
      <c r="MJ100" s="82">
        <v>44187</v>
      </c>
      <c r="MK100" s="82">
        <v>44188</v>
      </c>
      <c r="ML100" s="82">
        <v>44189</v>
      </c>
      <c r="MM100" s="82">
        <v>44190</v>
      </c>
      <c r="MN100" s="82">
        <v>44191</v>
      </c>
      <c r="MO100" s="82">
        <v>44192</v>
      </c>
      <c r="MP100" s="82">
        <v>44193</v>
      </c>
      <c r="MQ100" s="82">
        <v>44194</v>
      </c>
      <c r="MR100" s="82">
        <v>44195</v>
      </c>
      <c r="MS100" s="82">
        <v>44196</v>
      </c>
    </row>
    <row r="101" spans="1:812">
      <c r="A101">
        <v>84053001</v>
      </c>
      <c r="B101" t="s">
        <v>50</v>
      </c>
      <c r="C101" t="s">
        <v>51</v>
      </c>
      <c r="D101">
        <v>840</v>
      </c>
      <c r="E101">
        <v>53001</v>
      </c>
      <c r="F101" t="s">
        <v>58</v>
      </c>
      <c r="G101" t="s">
        <v>57</v>
      </c>
      <c r="H101" t="s">
        <v>50</v>
      </c>
      <c r="I101">
        <v>46.982997570000002</v>
      </c>
      <c r="J101">
        <v>-118.5601734</v>
      </c>
      <c r="K101" t="s">
        <v>59</v>
      </c>
      <c r="L101">
        <v>19983</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0</v>
      </c>
      <c r="GL101">
        <v>0</v>
      </c>
      <c r="GM101">
        <v>0</v>
      </c>
      <c r="GN101">
        <v>1</v>
      </c>
      <c r="GO101">
        <v>1</v>
      </c>
      <c r="GP101">
        <v>1</v>
      </c>
      <c r="GQ101">
        <v>2</v>
      </c>
      <c r="GR101">
        <v>2</v>
      </c>
      <c r="GS101">
        <v>3</v>
      </c>
      <c r="GT101">
        <v>3</v>
      </c>
      <c r="GU101">
        <v>4</v>
      </c>
      <c r="GV101">
        <v>4</v>
      </c>
      <c r="GW101">
        <v>4</v>
      </c>
      <c r="GX101">
        <v>4</v>
      </c>
      <c r="GY101">
        <v>4</v>
      </c>
      <c r="GZ101">
        <v>4</v>
      </c>
      <c r="HA101">
        <v>4</v>
      </c>
      <c r="HB101">
        <v>5</v>
      </c>
      <c r="HC101">
        <v>5</v>
      </c>
      <c r="HD101">
        <v>5</v>
      </c>
      <c r="HE101">
        <v>5</v>
      </c>
      <c r="HF101">
        <v>5</v>
      </c>
      <c r="HG101">
        <v>5</v>
      </c>
      <c r="HH101">
        <v>5</v>
      </c>
      <c r="HI101">
        <v>5</v>
      </c>
      <c r="HJ101">
        <v>5</v>
      </c>
      <c r="HK101">
        <v>6</v>
      </c>
      <c r="HL101">
        <v>6</v>
      </c>
      <c r="HM101">
        <v>6</v>
      </c>
      <c r="HN101">
        <v>6</v>
      </c>
      <c r="HO101">
        <v>6</v>
      </c>
      <c r="HP101">
        <v>7</v>
      </c>
      <c r="HQ101">
        <v>7</v>
      </c>
      <c r="HR101">
        <v>7</v>
      </c>
      <c r="HS101">
        <v>7</v>
      </c>
      <c r="HT101">
        <v>7</v>
      </c>
      <c r="HU101">
        <v>7</v>
      </c>
      <c r="HV101">
        <v>8</v>
      </c>
      <c r="HW101">
        <v>8</v>
      </c>
      <c r="HX101">
        <v>8</v>
      </c>
      <c r="HY101">
        <v>8</v>
      </c>
      <c r="HZ101">
        <v>8</v>
      </c>
      <c r="IA101">
        <v>9</v>
      </c>
      <c r="IB101">
        <v>9</v>
      </c>
      <c r="IC101">
        <v>10</v>
      </c>
      <c r="ID101">
        <v>10</v>
      </c>
      <c r="IE101">
        <v>10</v>
      </c>
      <c r="IF101">
        <v>10</v>
      </c>
      <c r="IG101">
        <v>10</v>
      </c>
      <c r="IH101">
        <v>10</v>
      </c>
      <c r="II101">
        <v>10</v>
      </c>
      <c r="IJ101">
        <v>10</v>
      </c>
      <c r="IK101">
        <v>10</v>
      </c>
      <c r="IL101">
        <v>10</v>
      </c>
      <c r="IM101">
        <v>10</v>
      </c>
      <c r="IN101">
        <v>10</v>
      </c>
      <c r="IO101">
        <v>10</v>
      </c>
      <c r="IP101">
        <v>10</v>
      </c>
      <c r="IQ101">
        <v>10</v>
      </c>
      <c r="IR101">
        <v>10</v>
      </c>
      <c r="IS101">
        <v>10</v>
      </c>
      <c r="IT101">
        <v>10</v>
      </c>
      <c r="IU101">
        <v>10</v>
      </c>
      <c r="IV101">
        <v>11</v>
      </c>
      <c r="IW101">
        <v>11</v>
      </c>
      <c r="IX101">
        <v>11</v>
      </c>
      <c r="IY101">
        <v>11</v>
      </c>
      <c r="IZ101">
        <v>11</v>
      </c>
      <c r="JA101">
        <v>11</v>
      </c>
      <c r="JB101">
        <v>11</v>
      </c>
      <c r="JC101">
        <v>11</v>
      </c>
      <c r="JD101">
        <v>11</v>
      </c>
      <c r="JE101">
        <v>11</v>
      </c>
      <c r="JF101">
        <v>11</v>
      </c>
      <c r="JG101">
        <v>11</v>
      </c>
      <c r="JH101">
        <v>11</v>
      </c>
      <c r="JI101">
        <v>11</v>
      </c>
      <c r="JJ101">
        <v>11</v>
      </c>
      <c r="JK101">
        <v>11</v>
      </c>
      <c r="JL101">
        <v>11</v>
      </c>
      <c r="JM101">
        <v>11</v>
      </c>
      <c r="JN101">
        <v>11</v>
      </c>
      <c r="JO101">
        <v>11</v>
      </c>
      <c r="JP101">
        <v>11</v>
      </c>
      <c r="JQ101">
        <v>11</v>
      </c>
      <c r="JR101">
        <v>11</v>
      </c>
      <c r="JS101">
        <v>11</v>
      </c>
      <c r="JT101">
        <v>11</v>
      </c>
      <c r="JU101">
        <v>11</v>
      </c>
      <c r="JV101">
        <v>11</v>
      </c>
      <c r="JW101">
        <v>11</v>
      </c>
      <c r="JX101">
        <v>11</v>
      </c>
      <c r="JY101">
        <v>11</v>
      </c>
      <c r="JZ101">
        <v>11</v>
      </c>
      <c r="KA101">
        <v>11</v>
      </c>
      <c r="KB101">
        <v>11</v>
      </c>
      <c r="KC101">
        <v>11</v>
      </c>
      <c r="KD101">
        <v>11</v>
      </c>
      <c r="KE101">
        <v>11</v>
      </c>
      <c r="KF101">
        <v>11</v>
      </c>
      <c r="KG101">
        <v>11</v>
      </c>
      <c r="KH101">
        <v>11</v>
      </c>
      <c r="KI101">
        <v>11</v>
      </c>
      <c r="KJ101">
        <v>11</v>
      </c>
      <c r="KK101">
        <v>12</v>
      </c>
      <c r="KL101">
        <v>12</v>
      </c>
      <c r="KM101">
        <v>12</v>
      </c>
      <c r="KN101">
        <v>12</v>
      </c>
      <c r="KO101">
        <v>12</v>
      </c>
      <c r="KP101">
        <v>12</v>
      </c>
      <c r="KQ101">
        <v>12</v>
      </c>
      <c r="KR101">
        <v>12</v>
      </c>
      <c r="KS101">
        <v>12</v>
      </c>
      <c r="KT101">
        <v>12</v>
      </c>
      <c r="KU101">
        <v>12</v>
      </c>
      <c r="KV101">
        <v>12</v>
      </c>
      <c r="KW101">
        <v>12</v>
      </c>
      <c r="KX101">
        <v>12</v>
      </c>
      <c r="KY101">
        <v>12</v>
      </c>
      <c r="KZ101">
        <v>12</v>
      </c>
      <c r="LA101">
        <v>12</v>
      </c>
      <c r="LB101">
        <v>12</v>
      </c>
      <c r="LC101">
        <v>12</v>
      </c>
      <c r="LD101">
        <v>12</v>
      </c>
      <c r="LE101">
        <v>12</v>
      </c>
      <c r="LF101">
        <v>12</v>
      </c>
      <c r="LG101">
        <v>12</v>
      </c>
      <c r="LH101">
        <v>12</v>
      </c>
      <c r="LI101">
        <v>12</v>
      </c>
      <c r="LJ101">
        <v>12</v>
      </c>
      <c r="LK101">
        <v>12</v>
      </c>
      <c r="LL101">
        <v>12</v>
      </c>
      <c r="LM101">
        <v>12</v>
      </c>
      <c r="LN101">
        <v>12</v>
      </c>
      <c r="LO101">
        <v>12</v>
      </c>
      <c r="LP101">
        <v>12</v>
      </c>
      <c r="LQ101">
        <v>12</v>
      </c>
      <c r="LR101">
        <v>12</v>
      </c>
      <c r="LS101">
        <v>12</v>
      </c>
      <c r="LT101">
        <v>12</v>
      </c>
      <c r="LU101">
        <v>13</v>
      </c>
      <c r="LV101">
        <v>13</v>
      </c>
      <c r="LW101">
        <v>13</v>
      </c>
      <c r="LX101">
        <v>13</v>
      </c>
      <c r="LY101">
        <v>13</v>
      </c>
      <c r="LZ101">
        <v>13</v>
      </c>
      <c r="MA101">
        <v>13</v>
      </c>
      <c r="MB101">
        <v>13</v>
      </c>
      <c r="MC101">
        <v>13</v>
      </c>
      <c r="MD101">
        <v>16</v>
      </c>
      <c r="ME101">
        <v>16</v>
      </c>
      <c r="MF101">
        <v>16</v>
      </c>
      <c r="MG101">
        <v>16</v>
      </c>
      <c r="MH101">
        <v>16</v>
      </c>
      <c r="MI101">
        <v>16</v>
      </c>
      <c r="MJ101">
        <v>16</v>
      </c>
      <c r="MK101">
        <v>16</v>
      </c>
      <c r="ML101">
        <v>16</v>
      </c>
      <c r="MM101">
        <v>16</v>
      </c>
      <c r="MN101">
        <v>16</v>
      </c>
      <c r="MO101">
        <v>16</v>
      </c>
      <c r="MP101">
        <v>16</v>
      </c>
      <c r="MQ101">
        <v>16</v>
      </c>
      <c r="MR101">
        <v>16</v>
      </c>
      <c r="MS101">
        <v>16</v>
      </c>
      <c r="MT101">
        <v>16</v>
      </c>
      <c r="MU101">
        <v>16</v>
      </c>
      <c r="MV101">
        <v>16</v>
      </c>
      <c r="MW101">
        <v>16</v>
      </c>
      <c r="MX101">
        <v>16</v>
      </c>
      <c r="MY101">
        <v>16</v>
      </c>
      <c r="MZ101">
        <v>16</v>
      </c>
      <c r="NA101">
        <v>16</v>
      </c>
      <c r="NB101">
        <v>16</v>
      </c>
      <c r="NC101">
        <v>16</v>
      </c>
      <c r="ND101">
        <v>16</v>
      </c>
      <c r="NE101">
        <v>16</v>
      </c>
      <c r="NF101">
        <v>17</v>
      </c>
      <c r="NG101">
        <v>17</v>
      </c>
      <c r="NH101">
        <v>17</v>
      </c>
      <c r="NI101">
        <v>17</v>
      </c>
      <c r="NJ101">
        <v>17</v>
      </c>
      <c r="NK101">
        <v>17</v>
      </c>
      <c r="NL101">
        <v>18</v>
      </c>
      <c r="NM101">
        <v>18</v>
      </c>
      <c r="NN101">
        <v>19</v>
      </c>
      <c r="NO101">
        <v>19</v>
      </c>
      <c r="NP101">
        <v>19</v>
      </c>
      <c r="NQ101">
        <v>19</v>
      </c>
      <c r="NR101">
        <v>19</v>
      </c>
      <c r="NS101">
        <v>19</v>
      </c>
      <c r="NT101">
        <v>19</v>
      </c>
      <c r="NU101">
        <v>19</v>
      </c>
      <c r="NV101">
        <v>19</v>
      </c>
      <c r="NW101">
        <v>19</v>
      </c>
      <c r="NX101">
        <v>19</v>
      </c>
      <c r="NY101">
        <v>20</v>
      </c>
      <c r="NZ101">
        <v>20</v>
      </c>
      <c r="OA101">
        <v>20</v>
      </c>
      <c r="OB101">
        <v>21</v>
      </c>
      <c r="OC101">
        <v>21</v>
      </c>
      <c r="OD101">
        <v>21</v>
      </c>
      <c r="OE101">
        <v>21</v>
      </c>
      <c r="OF101">
        <v>21</v>
      </c>
      <c r="OG101">
        <v>21</v>
      </c>
      <c r="OH101">
        <v>21</v>
      </c>
      <c r="OI101">
        <v>21</v>
      </c>
      <c r="OJ101">
        <v>21</v>
      </c>
      <c r="OK101">
        <v>21</v>
      </c>
      <c r="OL101">
        <v>21</v>
      </c>
      <c r="OM101">
        <v>21</v>
      </c>
      <c r="ON101">
        <v>21</v>
      </c>
      <c r="OO101">
        <v>21</v>
      </c>
      <c r="OP101">
        <v>21</v>
      </c>
      <c r="OQ101">
        <v>21</v>
      </c>
      <c r="OR101">
        <v>21</v>
      </c>
      <c r="OS101">
        <v>21</v>
      </c>
    </row>
    <row r="102" spans="1:812">
      <c r="A102">
        <v>84053003</v>
      </c>
      <c r="B102" t="s">
        <v>50</v>
      </c>
      <c r="C102" t="s">
        <v>51</v>
      </c>
      <c r="D102">
        <v>840</v>
      </c>
      <c r="E102">
        <v>53003</v>
      </c>
      <c r="F102" t="s">
        <v>60</v>
      </c>
      <c r="G102" t="s">
        <v>57</v>
      </c>
      <c r="H102" t="s">
        <v>50</v>
      </c>
      <c r="I102">
        <v>46.188944149999998</v>
      </c>
      <c r="J102">
        <v>-117.2022851</v>
      </c>
      <c r="K102" t="s">
        <v>61</v>
      </c>
      <c r="L102">
        <v>22582</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1</v>
      </c>
      <c r="CV102">
        <v>1</v>
      </c>
      <c r="CW102">
        <v>1</v>
      </c>
      <c r="CX102">
        <v>1</v>
      </c>
      <c r="CY102">
        <v>1</v>
      </c>
      <c r="CZ102">
        <v>1</v>
      </c>
      <c r="DA102">
        <v>1</v>
      </c>
      <c r="DB102">
        <v>1</v>
      </c>
      <c r="DC102">
        <v>2</v>
      </c>
      <c r="DD102">
        <v>2</v>
      </c>
      <c r="DE102">
        <v>2</v>
      </c>
      <c r="DF102">
        <v>2</v>
      </c>
      <c r="DG102">
        <v>2</v>
      </c>
      <c r="DH102">
        <v>2</v>
      </c>
      <c r="DI102">
        <v>2</v>
      </c>
      <c r="DJ102">
        <v>2</v>
      </c>
      <c r="DK102">
        <v>2</v>
      </c>
      <c r="DL102">
        <v>2</v>
      </c>
      <c r="DM102">
        <v>2</v>
      </c>
      <c r="DN102">
        <v>2</v>
      </c>
      <c r="DO102">
        <v>2</v>
      </c>
      <c r="DP102">
        <v>2</v>
      </c>
      <c r="DQ102">
        <v>2</v>
      </c>
      <c r="DR102">
        <v>2</v>
      </c>
      <c r="DS102">
        <v>2</v>
      </c>
      <c r="DT102">
        <v>2</v>
      </c>
      <c r="DU102">
        <v>2</v>
      </c>
      <c r="DV102">
        <v>2</v>
      </c>
      <c r="DW102">
        <v>2</v>
      </c>
      <c r="DX102">
        <v>2</v>
      </c>
      <c r="DY102">
        <v>2</v>
      </c>
      <c r="DZ102">
        <v>2</v>
      </c>
      <c r="EA102">
        <v>2</v>
      </c>
      <c r="EB102">
        <v>2</v>
      </c>
      <c r="EC102">
        <v>2</v>
      </c>
      <c r="ED102">
        <v>2</v>
      </c>
      <c r="EE102">
        <v>2</v>
      </c>
      <c r="EF102">
        <v>2</v>
      </c>
      <c r="EG102">
        <v>2</v>
      </c>
      <c r="EH102">
        <v>2</v>
      </c>
      <c r="EI102">
        <v>2</v>
      </c>
      <c r="EJ102">
        <v>2</v>
      </c>
      <c r="EK102">
        <v>2</v>
      </c>
      <c r="EL102">
        <v>2</v>
      </c>
      <c r="EM102">
        <v>2</v>
      </c>
      <c r="EN102">
        <v>2</v>
      </c>
      <c r="EO102">
        <v>2</v>
      </c>
      <c r="EP102">
        <v>2</v>
      </c>
      <c r="EQ102">
        <v>2</v>
      </c>
      <c r="ER102">
        <v>2</v>
      </c>
      <c r="ES102">
        <v>2</v>
      </c>
      <c r="ET102">
        <v>2</v>
      </c>
      <c r="EU102">
        <v>2</v>
      </c>
      <c r="EV102">
        <v>2</v>
      </c>
      <c r="EW102">
        <v>2</v>
      </c>
      <c r="EX102">
        <v>2</v>
      </c>
      <c r="EY102">
        <v>2</v>
      </c>
      <c r="EZ102">
        <v>2</v>
      </c>
      <c r="FA102">
        <v>2</v>
      </c>
      <c r="FB102">
        <v>2</v>
      </c>
      <c r="FC102">
        <v>2</v>
      </c>
      <c r="FD102">
        <v>2</v>
      </c>
      <c r="FE102">
        <v>2</v>
      </c>
      <c r="FF102">
        <v>2</v>
      </c>
      <c r="FG102">
        <v>2</v>
      </c>
      <c r="FH102">
        <v>2</v>
      </c>
      <c r="FI102">
        <v>2</v>
      </c>
      <c r="FJ102">
        <v>2</v>
      </c>
      <c r="FK102">
        <v>2</v>
      </c>
      <c r="FL102">
        <v>2</v>
      </c>
      <c r="FM102">
        <v>2</v>
      </c>
      <c r="FN102">
        <v>2</v>
      </c>
      <c r="FO102">
        <v>2</v>
      </c>
      <c r="FP102">
        <v>2</v>
      </c>
      <c r="FQ102">
        <v>2</v>
      </c>
      <c r="FR102">
        <v>2</v>
      </c>
      <c r="FS102">
        <v>2</v>
      </c>
      <c r="FT102">
        <v>2</v>
      </c>
      <c r="FU102">
        <v>2</v>
      </c>
      <c r="FV102">
        <v>2</v>
      </c>
      <c r="FW102">
        <v>2</v>
      </c>
      <c r="FX102">
        <v>2</v>
      </c>
      <c r="FY102">
        <v>2</v>
      </c>
      <c r="FZ102">
        <v>2</v>
      </c>
      <c r="GA102">
        <v>2</v>
      </c>
      <c r="GB102">
        <v>2</v>
      </c>
      <c r="GC102">
        <v>2</v>
      </c>
      <c r="GD102">
        <v>2</v>
      </c>
      <c r="GE102">
        <v>2</v>
      </c>
      <c r="GF102">
        <v>2</v>
      </c>
      <c r="GG102">
        <v>2</v>
      </c>
      <c r="GH102">
        <v>2</v>
      </c>
      <c r="GI102">
        <v>2</v>
      </c>
      <c r="GJ102">
        <v>2</v>
      </c>
      <c r="GK102">
        <v>2</v>
      </c>
      <c r="GL102">
        <v>2</v>
      </c>
      <c r="GM102">
        <v>2</v>
      </c>
      <c r="GN102">
        <v>2</v>
      </c>
      <c r="GO102">
        <v>2</v>
      </c>
      <c r="GP102">
        <v>2</v>
      </c>
      <c r="GQ102">
        <v>2</v>
      </c>
      <c r="GR102">
        <v>2</v>
      </c>
      <c r="GS102">
        <v>2</v>
      </c>
      <c r="GT102">
        <v>2</v>
      </c>
      <c r="GU102">
        <v>2</v>
      </c>
      <c r="GV102">
        <v>2</v>
      </c>
      <c r="GW102">
        <v>2</v>
      </c>
      <c r="GX102">
        <v>2</v>
      </c>
      <c r="GY102">
        <v>2</v>
      </c>
      <c r="GZ102">
        <v>2</v>
      </c>
      <c r="HA102">
        <v>2</v>
      </c>
      <c r="HB102">
        <v>2</v>
      </c>
      <c r="HC102">
        <v>2</v>
      </c>
      <c r="HD102">
        <v>2</v>
      </c>
      <c r="HE102">
        <v>2</v>
      </c>
      <c r="HF102">
        <v>2</v>
      </c>
      <c r="HG102">
        <v>2</v>
      </c>
      <c r="HH102">
        <v>2</v>
      </c>
      <c r="HI102">
        <v>2</v>
      </c>
      <c r="HJ102">
        <v>2</v>
      </c>
      <c r="HK102">
        <v>2</v>
      </c>
      <c r="HL102">
        <v>2</v>
      </c>
      <c r="HM102">
        <v>2</v>
      </c>
      <c r="HN102">
        <v>2</v>
      </c>
      <c r="HO102">
        <v>2</v>
      </c>
      <c r="HP102">
        <v>2</v>
      </c>
      <c r="HQ102">
        <v>2</v>
      </c>
      <c r="HR102">
        <v>2</v>
      </c>
      <c r="HS102">
        <v>2</v>
      </c>
      <c r="HT102">
        <v>2</v>
      </c>
      <c r="HU102">
        <v>2</v>
      </c>
      <c r="HV102">
        <v>2</v>
      </c>
      <c r="HW102">
        <v>2</v>
      </c>
      <c r="HX102">
        <v>2</v>
      </c>
      <c r="HY102">
        <v>2</v>
      </c>
      <c r="HZ102">
        <v>2</v>
      </c>
      <c r="IA102">
        <v>2</v>
      </c>
      <c r="IB102">
        <v>2</v>
      </c>
      <c r="IC102">
        <v>2</v>
      </c>
      <c r="ID102">
        <v>2</v>
      </c>
      <c r="IE102">
        <v>2</v>
      </c>
      <c r="IF102">
        <v>2</v>
      </c>
      <c r="IG102">
        <v>2</v>
      </c>
      <c r="IH102">
        <v>2</v>
      </c>
      <c r="II102">
        <v>2</v>
      </c>
      <c r="IJ102">
        <v>2</v>
      </c>
      <c r="IK102">
        <v>2</v>
      </c>
      <c r="IL102">
        <v>2</v>
      </c>
      <c r="IM102">
        <v>2</v>
      </c>
      <c r="IN102">
        <v>2</v>
      </c>
      <c r="IO102">
        <v>2</v>
      </c>
      <c r="IP102">
        <v>2</v>
      </c>
      <c r="IQ102">
        <v>2</v>
      </c>
      <c r="IR102">
        <v>2</v>
      </c>
      <c r="IS102">
        <v>2</v>
      </c>
      <c r="IT102">
        <v>2</v>
      </c>
      <c r="IU102">
        <v>2</v>
      </c>
      <c r="IV102">
        <v>2</v>
      </c>
      <c r="IW102">
        <v>2</v>
      </c>
      <c r="IX102">
        <v>2</v>
      </c>
      <c r="IY102">
        <v>2</v>
      </c>
      <c r="IZ102">
        <v>2</v>
      </c>
      <c r="JA102">
        <v>2</v>
      </c>
      <c r="JB102">
        <v>2</v>
      </c>
      <c r="JC102">
        <v>2</v>
      </c>
      <c r="JD102">
        <v>2</v>
      </c>
      <c r="JE102">
        <v>3</v>
      </c>
      <c r="JF102">
        <v>3</v>
      </c>
      <c r="JG102">
        <v>3</v>
      </c>
      <c r="JH102">
        <v>3</v>
      </c>
      <c r="JI102">
        <v>4</v>
      </c>
      <c r="JJ102">
        <v>4</v>
      </c>
      <c r="JK102">
        <v>4</v>
      </c>
      <c r="JL102">
        <v>4</v>
      </c>
      <c r="JM102">
        <v>4</v>
      </c>
      <c r="JN102">
        <v>5</v>
      </c>
      <c r="JO102">
        <v>5</v>
      </c>
      <c r="JP102">
        <v>5</v>
      </c>
      <c r="JQ102">
        <v>5</v>
      </c>
      <c r="JR102">
        <v>5</v>
      </c>
      <c r="JS102">
        <v>5</v>
      </c>
      <c r="JT102">
        <v>6</v>
      </c>
      <c r="JU102">
        <v>6</v>
      </c>
      <c r="JV102">
        <v>6</v>
      </c>
      <c r="JW102">
        <v>6</v>
      </c>
      <c r="JX102">
        <v>6</v>
      </c>
      <c r="JY102">
        <v>6</v>
      </c>
      <c r="JZ102">
        <v>6</v>
      </c>
      <c r="KA102">
        <v>7</v>
      </c>
      <c r="KB102">
        <v>7</v>
      </c>
      <c r="KC102">
        <v>7</v>
      </c>
      <c r="KD102">
        <v>7</v>
      </c>
      <c r="KE102">
        <v>7</v>
      </c>
      <c r="KF102">
        <v>7</v>
      </c>
      <c r="KG102">
        <v>7</v>
      </c>
      <c r="KH102">
        <v>7</v>
      </c>
      <c r="KI102">
        <v>7</v>
      </c>
      <c r="KJ102">
        <v>7</v>
      </c>
      <c r="KK102">
        <v>7</v>
      </c>
      <c r="KL102">
        <v>7</v>
      </c>
      <c r="KM102">
        <v>7</v>
      </c>
      <c r="KN102">
        <v>8</v>
      </c>
      <c r="KO102">
        <v>8</v>
      </c>
      <c r="KP102">
        <v>9</v>
      </c>
      <c r="KQ102">
        <v>9</v>
      </c>
      <c r="KR102">
        <v>9</v>
      </c>
      <c r="KS102">
        <v>9</v>
      </c>
      <c r="KT102">
        <v>9</v>
      </c>
      <c r="KU102">
        <v>9</v>
      </c>
      <c r="KV102">
        <v>9</v>
      </c>
      <c r="KW102">
        <v>9</v>
      </c>
      <c r="KX102">
        <v>9</v>
      </c>
      <c r="KY102">
        <v>9</v>
      </c>
      <c r="KZ102">
        <v>9</v>
      </c>
      <c r="LA102">
        <v>9</v>
      </c>
      <c r="LB102">
        <v>9</v>
      </c>
      <c r="LC102">
        <v>9</v>
      </c>
      <c r="LD102">
        <v>9</v>
      </c>
      <c r="LE102">
        <v>9</v>
      </c>
      <c r="LF102">
        <v>9</v>
      </c>
      <c r="LG102">
        <v>9</v>
      </c>
      <c r="LH102">
        <v>9</v>
      </c>
      <c r="LI102">
        <v>9</v>
      </c>
      <c r="LJ102">
        <v>10</v>
      </c>
      <c r="LK102">
        <v>10</v>
      </c>
      <c r="LL102">
        <v>10</v>
      </c>
      <c r="LM102">
        <v>10</v>
      </c>
      <c r="LN102">
        <v>10</v>
      </c>
      <c r="LO102">
        <v>10</v>
      </c>
      <c r="LP102">
        <v>10</v>
      </c>
      <c r="LQ102">
        <v>10</v>
      </c>
      <c r="LR102">
        <v>10</v>
      </c>
      <c r="LS102">
        <v>11</v>
      </c>
      <c r="LT102">
        <v>11</v>
      </c>
      <c r="LU102">
        <v>11</v>
      </c>
      <c r="LV102">
        <v>11</v>
      </c>
      <c r="LW102">
        <v>11</v>
      </c>
      <c r="LX102">
        <v>11</v>
      </c>
      <c r="LY102">
        <v>11</v>
      </c>
      <c r="LZ102">
        <v>11</v>
      </c>
      <c r="MA102">
        <v>11</v>
      </c>
      <c r="MB102">
        <v>11</v>
      </c>
      <c r="MC102">
        <v>11</v>
      </c>
      <c r="MD102">
        <v>16</v>
      </c>
      <c r="ME102">
        <v>16</v>
      </c>
      <c r="MF102">
        <v>16</v>
      </c>
      <c r="MG102">
        <v>16</v>
      </c>
      <c r="MH102">
        <v>16</v>
      </c>
      <c r="MI102">
        <v>16</v>
      </c>
      <c r="MJ102">
        <v>16</v>
      </c>
      <c r="MK102">
        <v>16</v>
      </c>
      <c r="ML102">
        <v>16</v>
      </c>
      <c r="MM102">
        <v>16</v>
      </c>
      <c r="MN102">
        <v>16</v>
      </c>
      <c r="MO102">
        <v>16</v>
      </c>
      <c r="MP102">
        <v>16</v>
      </c>
      <c r="MQ102">
        <v>17</v>
      </c>
      <c r="MR102">
        <v>18</v>
      </c>
      <c r="MS102">
        <v>18</v>
      </c>
      <c r="MT102">
        <v>18</v>
      </c>
      <c r="MU102">
        <v>18</v>
      </c>
      <c r="MV102">
        <v>18</v>
      </c>
      <c r="MW102">
        <v>18</v>
      </c>
      <c r="MX102">
        <v>18</v>
      </c>
      <c r="MY102">
        <v>18</v>
      </c>
      <c r="MZ102">
        <v>18</v>
      </c>
      <c r="NA102">
        <v>18</v>
      </c>
      <c r="NB102">
        <v>18</v>
      </c>
      <c r="NC102">
        <v>18</v>
      </c>
      <c r="ND102">
        <v>18</v>
      </c>
      <c r="NE102">
        <v>22</v>
      </c>
      <c r="NF102">
        <v>23</v>
      </c>
      <c r="NG102">
        <v>25</v>
      </c>
      <c r="NH102">
        <v>25</v>
      </c>
      <c r="NI102">
        <v>25</v>
      </c>
      <c r="NJ102">
        <v>25</v>
      </c>
      <c r="NK102">
        <v>25</v>
      </c>
      <c r="NL102">
        <v>25</v>
      </c>
      <c r="NM102">
        <v>25</v>
      </c>
      <c r="NN102">
        <v>26</v>
      </c>
      <c r="NO102">
        <v>26</v>
      </c>
      <c r="NP102">
        <v>26</v>
      </c>
      <c r="NQ102">
        <v>26</v>
      </c>
      <c r="NR102">
        <v>26</v>
      </c>
      <c r="NS102">
        <v>26</v>
      </c>
      <c r="NT102">
        <v>26</v>
      </c>
      <c r="NU102">
        <v>26</v>
      </c>
      <c r="NV102">
        <v>26</v>
      </c>
      <c r="NW102">
        <v>26</v>
      </c>
      <c r="NX102">
        <v>26</v>
      </c>
      <c r="NY102">
        <v>26</v>
      </c>
      <c r="NZ102">
        <v>26</v>
      </c>
      <c r="OA102">
        <v>26</v>
      </c>
      <c r="OB102">
        <v>26</v>
      </c>
      <c r="OC102">
        <v>26</v>
      </c>
      <c r="OD102">
        <v>26</v>
      </c>
      <c r="OE102">
        <v>26</v>
      </c>
      <c r="OF102">
        <v>26</v>
      </c>
      <c r="OG102">
        <v>27</v>
      </c>
      <c r="OH102">
        <v>28</v>
      </c>
      <c r="OI102">
        <v>28</v>
      </c>
      <c r="OJ102">
        <v>28</v>
      </c>
      <c r="OK102">
        <v>28</v>
      </c>
      <c r="OL102">
        <v>28</v>
      </c>
      <c r="OM102">
        <v>28</v>
      </c>
      <c r="ON102">
        <v>28</v>
      </c>
      <c r="OO102">
        <v>28</v>
      </c>
      <c r="OP102">
        <v>28</v>
      </c>
      <c r="OQ102">
        <v>28</v>
      </c>
      <c r="OR102">
        <v>28</v>
      </c>
      <c r="OS102">
        <v>28</v>
      </c>
    </row>
    <row r="103" spans="1:812">
      <c r="A103">
        <v>84053005</v>
      </c>
      <c r="B103" t="s">
        <v>50</v>
      </c>
      <c r="C103" t="s">
        <v>51</v>
      </c>
      <c r="D103">
        <v>840</v>
      </c>
      <c r="E103">
        <v>53005</v>
      </c>
      <c r="F103" t="s">
        <v>52</v>
      </c>
      <c r="G103" t="s">
        <v>57</v>
      </c>
      <c r="H103" t="s">
        <v>50</v>
      </c>
      <c r="I103">
        <v>46.23946995</v>
      </c>
      <c r="J103">
        <v>-119.51208339999999</v>
      </c>
      <c r="K103" t="s">
        <v>62</v>
      </c>
      <c r="L103">
        <v>204390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1</v>
      </c>
      <c r="BT103">
        <v>2</v>
      </c>
      <c r="BU103">
        <v>2</v>
      </c>
      <c r="BV103">
        <v>3</v>
      </c>
      <c r="BW103">
        <v>3</v>
      </c>
      <c r="BX103">
        <v>3</v>
      </c>
      <c r="BY103">
        <v>4</v>
      </c>
      <c r="BZ103">
        <v>4</v>
      </c>
      <c r="CA103">
        <v>5</v>
      </c>
      <c r="CB103">
        <v>5</v>
      </c>
      <c r="CC103">
        <v>5</v>
      </c>
      <c r="CD103">
        <v>6</v>
      </c>
      <c r="CE103">
        <v>16</v>
      </c>
      <c r="CF103">
        <v>19</v>
      </c>
      <c r="CG103">
        <v>21</v>
      </c>
      <c r="CH103">
        <v>24</v>
      </c>
      <c r="CI103">
        <v>26</v>
      </c>
      <c r="CJ103">
        <v>28</v>
      </c>
      <c r="CK103">
        <v>29</v>
      </c>
      <c r="CL103">
        <v>29</v>
      </c>
      <c r="CM103">
        <v>30</v>
      </c>
      <c r="CN103">
        <v>30</v>
      </c>
      <c r="CO103">
        <v>33</v>
      </c>
      <c r="CP103">
        <v>33</v>
      </c>
      <c r="CQ103">
        <v>33</v>
      </c>
      <c r="CR103">
        <v>34</v>
      </c>
      <c r="CS103">
        <v>34</v>
      </c>
      <c r="CT103">
        <v>35</v>
      </c>
      <c r="CU103">
        <v>36</v>
      </c>
      <c r="CV103">
        <v>36</v>
      </c>
      <c r="CW103">
        <v>37</v>
      </c>
      <c r="CX103">
        <v>37</v>
      </c>
      <c r="CY103">
        <v>37</v>
      </c>
      <c r="CZ103">
        <v>37</v>
      </c>
      <c r="DA103">
        <v>38</v>
      </c>
      <c r="DB103">
        <v>39</v>
      </c>
      <c r="DC103">
        <v>40</v>
      </c>
      <c r="DD103">
        <v>42</v>
      </c>
      <c r="DE103">
        <v>42</v>
      </c>
      <c r="DF103">
        <v>43</v>
      </c>
      <c r="DG103">
        <v>43</v>
      </c>
      <c r="DH103">
        <v>44</v>
      </c>
      <c r="DI103">
        <v>46</v>
      </c>
      <c r="DJ103">
        <v>47</v>
      </c>
      <c r="DK103">
        <v>48</v>
      </c>
      <c r="DL103">
        <v>48</v>
      </c>
      <c r="DM103">
        <v>49</v>
      </c>
      <c r="DN103">
        <v>49</v>
      </c>
      <c r="DO103">
        <v>52</v>
      </c>
      <c r="DP103">
        <v>53</v>
      </c>
      <c r="DQ103">
        <v>53</v>
      </c>
      <c r="DR103">
        <v>55</v>
      </c>
      <c r="DS103">
        <v>55</v>
      </c>
      <c r="DT103">
        <v>58</v>
      </c>
      <c r="DU103">
        <v>58</v>
      </c>
      <c r="DV103">
        <v>58</v>
      </c>
      <c r="DW103">
        <v>61</v>
      </c>
      <c r="DX103">
        <v>62</v>
      </c>
      <c r="DY103">
        <v>62</v>
      </c>
      <c r="DZ103">
        <v>62</v>
      </c>
      <c r="EA103">
        <v>62</v>
      </c>
      <c r="EB103">
        <v>62</v>
      </c>
      <c r="EC103">
        <v>63</v>
      </c>
      <c r="ED103">
        <v>63</v>
      </c>
      <c r="EE103">
        <v>64</v>
      </c>
      <c r="EF103">
        <v>64</v>
      </c>
      <c r="EG103">
        <v>64</v>
      </c>
      <c r="EH103">
        <v>65</v>
      </c>
      <c r="EI103">
        <v>66</v>
      </c>
      <c r="EJ103">
        <v>67</v>
      </c>
      <c r="EK103">
        <v>67</v>
      </c>
      <c r="EL103">
        <v>67</v>
      </c>
      <c r="EM103">
        <v>67</v>
      </c>
      <c r="EN103">
        <v>67</v>
      </c>
      <c r="EO103">
        <v>67</v>
      </c>
      <c r="EP103">
        <v>68</v>
      </c>
      <c r="EQ103">
        <v>69</v>
      </c>
      <c r="ER103">
        <v>70</v>
      </c>
      <c r="ES103">
        <v>70</v>
      </c>
      <c r="ET103">
        <v>71</v>
      </c>
      <c r="EU103">
        <v>72</v>
      </c>
      <c r="EV103">
        <v>72</v>
      </c>
      <c r="EW103">
        <v>73</v>
      </c>
      <c r="EX103">
        <v>73</v>
      </c>
      <c r="EY103">
        <v>74</v>
      </c>
      <c r="EZ103">
        <v>74</v>
      </c>
      <c r="FA103">
        <v>74</v>
      </c>
      <c r="FB103">
        <v>74</v>
      </c>
      <c r="FC103">
        <v>74</v>
      </c>
      <c r="FD103">
        <v>74</v>
      </c>
      <c r="FE103">
        <v>74</v>
      </c>
      <c r="FF103">
        <v>74</v>
      </c>
      <c r="FG103">
        <v>74</v>
      </c>
      <c r="FH103">
        <v>74</v>
      </c>
      <c r="FI103">
        <v>74</v>
      </c>
      <c r="FJ103">
        <v>74</v>
      </c>
      <c r="FK103">
        <v>74</v>
      </c>
      <c r="FL103">
        <v>74</v>
      </c>
      <c r="FM103">
        <v>76</v>
      </c>
      <c r="FN103">
        <v>77</v>
      </c>
      <c r="FO103">
        <v>78</v>
      </c>
      <c r="FP103">
        <v>80</v>
      </c>
      <c r="FQ103">
        <v>81</v>
      </c>
      <c r="FR103">
        <v>82</v>
      </c>
      <c r="FS103">
        <v>83</v>
      </c>
      <c r="FT103">
        <v>83</v>
      </c>
      <c r="FU103">
        <v>83</v>
      </c>
      <c r="FV103">
        <v>86</v>
      </c>
      <c r="FW103">
        <v>87</v>
      </c>
      <c r="FX103">
        <v>88</v>
      </c>
      <c r="FY103">
        <v>88</v>
      </c>
      <c r="FZ103">
        <v>92</v>
      </c>
      <c r="GA103">
        <v>95</v>
      </c>
      <c r="GB103">
        <v>96</v>
      </c>
      <c r="GC103">
        <v>96</v>
      </c>
      <c r="GD103">
        <v>97</v>
      </c>
      <c r="GE103">
        <v>99</v>
      </c>
      <c r="GF103">
        <v>100</v>
      </c>
      <c r="GG103">
        <v>100</v>
      </c>
      <c r="GH103">
        <v>100</v>
      </c>
      <c r="GI103">
        <v>102</v>
      </c>
      <c r="GJ103">
        <v>103</v>
      </c>
      <c r="GK103">
        <v>105</v>
      </c>
      <c r="GL103">
        <v>106</v>
      </c>
      <c r="GM103">
        <v>106</v>
      </c>
      <c r="GN103">
        <v>108</v>
      </c>
      <c r="GO103">
        <v>108</v>
      </c>
      <c r="GP103">
        <v>108</v>
      </c>
      <c r="GQ103">
        <v>108</v>
      </c>
      <c r="GR103">
        <v>108</v>
      </c>
      <c r="GS103">
        <v>109</v>
      </c>
      <c r="GT103">
        <v>109</v>
      </c>
      <c r="GU103">
        <v>110</v>
      </c>
      <c r="GV103">
        <v>110</v>
      </c>
      <c r="GW103">
        <v>112</v>
      </c>
      <c r="GX103">
        <v>112</v>
      </c>
      <c r="GY103">
        <v>113</v>
      </c>
      <c r="GZ103">
        <v>113</v>
      </c>
      <c r="HA103">
        <v>114</v>
      </c>
      <c r="HB103">
        <v>114</v>
      </c>
      <c r="HC103">
        <v>115</v>
      </c>
      <c r="HD103">
        <v>116</v>
      </c>
      <c r="HE103">
        <v>117</v>
      </c>
      <c r="HF103">
        <v>117</v>
      </c>
      <c r="HG103">
        <v>117</v>
      </c>
      <c r="HH103">
        <v>118</v>
      </c>
      <c r="HI103">
        <v>118</v>
      </c>
      <c r="HJ103">
        <v>118</v>
      </c>
      <c r="HK103">
        <v>118</v>
      </c>
      <c r="HL103">
        <v>119</v>
      </c>
      <c r="HM103">
        <v>119</v>
      </c>
      <c r="HN103">
        <v>119</v>
      </c>
      <c r="HO103">
        <v>119</v>
      </c>
      <c r="HP103">
        <v>119</v>
      </c>
      <c r="HQ103">
        <v>120</v>
      </c>
      <c r="HR103">
        <v>120</v>
      </c>
      <c r="HS103">
        <v>120</v>
      </c>
      <c r="HT103">
        <v>120</v>
      </c>
      <c r="HU103">
        <v>120</v>
      </c>
      <c r="HV103">
        <v>120</v>
      </c>
      <c r="HW103">
        <v>120</v>
      </c>
      <c r="HX103">
        <v>120</v>
      </c>
      <c r="HY103">
        <v>120</v>
      </c>
      <c r="HZ103">
        <v>120</v>
      </c>
      <c r="IA103">
        <v>120</v>
      </c>
      <c r="IB103">
        <v>121</v>
      </c>
      <c r="IC103">
        <v>122</v>
      </c>
      <c r="ID103">
        <v>122</v>
      </c>
      <c r="IE103">
        <v>122</v>
      </c>
      <c r="IF103">
        <v>122</v>
      </c>
      <c r="IG103">
        <v>122</v>
      </c>
      <c r="IH103">
        <v>122</v>
      </c>
      <c r="II103">
        <v>122</v>
      </c>
      <c r="IJ103">
        <v>122</v>
      </c>
      <c r="IK103">
        <v>122</v>
      </c>
      <c r="IL103">
        <v>122</v>
      </c>
      <c r="IM103">
        <v>122</v>
      </c>
      <c r="IN103">
        <v>122</v>
      </c>
      <c r="IO103">
        <v>122</v>
      </c>
      <c r="IP103">
        <v>122</v>
      </c>
      <c r="IQ103">
        <v>123</v>
      </c>
      <c r="IR103">
        <v>124</v>
      </c>
      <c r="IS103">
        <v>124</v>
      </c>
      <c r="IT103">
        <v>124</v>
      </c>
      <c r="IU103">
        <v>125</v>
      </c>
      <c r="IV103">
        <v>126</v>
      </c>
      <c r="IW103">
        <v>126</v>
      </c>
      <c r="IX103">
        <v>127</v>
      </c>
      <c r="IY103">
        <v>127</v>
      </c>
      <c r="IZ103">
        <v>127</v>
      </c>
      <c r="JA103">
        <v>127</v>
      </c>
      <c r="JB103">
        <v>128</v>
      </c>
      <c r="JC103">
        <v>128</v>
      </c>
      <c r="JD103">
        <v>128</v>
      </c>
      <c r="JE103">
        <v>128</v>
      </c>
      <c r="JF103">
        <v>128</v>
      </c>
      <c r="JG103">
        <v>128</v>
      </c>
      <c r="JH103">
        <v>128</v>
      </c>
      <c r="JI103">
        <v>128</v>
      </c>
      <c r="JJ103">
        <v>128</v>
      </c>
      <c r="JK103">
        <v>128</v>
      </c>
      <c r="JL103">
        <v>128</v>
      </c>
      <c r="JM103">
        <v>128</v>
      </c>
      <c r="JN103">
        <v>128</v>
      </c>
      <c r="JO103">
        <v>128</v>
      </c>
      <c r="JP103">
        <v>128</v>
      </c>
      <c r="JQ103">
        <v>128</v>
      </c>
      <c r="JR103">
        <v>128</v>
      </c>
      <c r="JS103">
        <v>128</v>
      </c>
      <c r="JT103">
        <v>128</v>
      </c>
      <c r="JU103">
        <v>128</v>
      </c>
      <c r="JV103">
        <v>128</v>
      </c>
      <c r="JW103">
        <v>128</v>
      </c>
      <c r="JX103">
        <v>130</v>
      </c>
      <c r="JY103">
        <v>130</v>
      </c>
      <c r="JZ103">
        <v>130</v>
      </c>
      <c r="KA103">
        <v>130</v>
      </c>
      <c r="KB103">
        <v>130</v>
      </c>
      <c r="KC103">
        <v>130</v>
      </c>
      <c r="KD103">
        <v>130</v>
      </c>
      <c r="KE103">
        <v>131</v>
      </c>
      <c r="KF103">
        <v>131</v>
      </c>
      <c r="KG103">
        <v>131</v>
      </c>
      <c r="KH103">
        <v>131</v>
      </c>
      <c r="KI103">
        <v>131</v>
      </c>
      <c r="KJ103">
        <v>131</v>
      </c>
      <c r="KK103">
        <v>131</v>
      </c>
      <c r="KL103">
        <v>132</v>
      </c>
      <c r="KM103">
        <v>132</v>
      </c>
      <c r="KN103">
        <v>133</v>
      </c>
      <c r="KO103">
        <v>133</v>
      </c>
      <c r="KP103">
        <v>133</v>
      </c>
      <c r="KQ103">
        <v>133</v>
      </c>
      <c r="KR103">
        <v>133</v>
      </c>
      <c r="KS103">
        <v>134</v>
      </c>
      <c r="KT103">
        <v>134</v>
      </c>
      <c r="KU103">
        <v>134</v>
      </c>
      <c r="KV103">
        <v>134</v>
      </c>
      <c r="KW103">
        <v>135</v>
      </c>
      <c r="KX103">
        <v>135</v>
      </c>
      <c r="KY103">
        <v>135</v>
      </c>
      <c r="KZ103">
        <v>135</v>
      </c>
      <c r="LA103">
        <v>135</v>
      </c>
      <c r="LB103">
        <v>135</v>
      </c>
      <c r="LC103">
        <v>136</v>
      </c>
      <c r="LD103">
        <v>136</v>
      </c>
      <c r="LE103">
        <v>136</v>
      </c>
      <c r="LF103">
        <v>136</v>
      </c>
      <c r="LG103">
        <v>136</v>
      </c>
      <c r="LH103">
        <v>137</v>
      </c>
      <c r="LI103">
        <v>137</v>
      </c>
      <c r="LJ103">
        <v>138</v>
      </c>
      <c r="LK103">
        <v>139</v>
      </c>
      <c r="LL103">
        <v>140</v>
      </c>
      <c r="LM103">
        <v>141</v>
      </c>
      <c r="LN103">
        <v>141</v>
      </c>
      <c r="LO103">
        <v>141</v>
      </c>
      <c r="LP103">
        <v>142</v>
      </c>
      <c r="LQ103">
        <v>142</v>
      </c>
      <c r="LR103">
        <v>144</v>
      </c>
      <c r="LS103">
        <v>144</v>
      </c>
      <c r="LT103">
        <v>145</v>
      </c>
      <c r="LU103">
        <v>145</v>
      </c>
      <c r="LV103">
        <v>145</v>
      </c>
      <c r="LW103">
        <v>146</v>
      </c>
      <c r="LX103">
        <v>146</v>
      </c>
      <c r="LY103">
        <v>146</v>
      </c>
      <c r="LZ103">
        <v>146</v>
      </c>
      <c r="MA103">
        <v>146</v>
      </c>
      <c r="MB103">
        <v>146</v>
      </c>
      <c r="MC103">
        <v>146</v>
      </c>
      <c r="MD103">
        <v>150</v>
      </c>
      <c r="ME103">
        <v>153</v>
      </c>
      <c r="MF103">
        <v>153</v>
      </c>
      <c r="MG103">
        <v>153</v>
      </c>
      <c r="MH103">
        <v>153</v>
      </c>
      <c r="MI103">
        <v>153</v>
      </c>
      <c r="MJ103">
        <v>154</v>
      </c>
      <c r="MK103">
        <v>156</v>
      </c>
      <c r="ML103">
        <v>156</v>
      </c>
      <c r="MM103">
        <v>156</v>
      </c>
      <c r="MN103">
        <v>156</v>
      </c>
      <c r="MO103">
        <v>156</v>
      </c>
      <c r="MP103">
        <v>156</v>
      </c>
      <c r="MQ103">
        <v>162</v>
      </c>
      <c r="MR103">
        <v>164</v>
      </c>
      <c r="MS103">
        <v>164</v>
      </c>
      <c r="MT103">
        <v>164</v>
      </c>
      <c r="MU103">
        <v>164</v>
      </c>
      <c r="MV103">
        <v>164</v>
      </c>
      <c r="MW103">
        <v>163</v>
      </c>
      <c r="MX103">
        <v>165</v>
      </c>
      <c r="MY103">
        <v>166</v>
      </c>
      <c r="MZ103">
        <v>166</v>
      </c>
      <c r="NA103">
        <v>167</v>
      </c>
      <c r="NB103">
        <v>167</v>
      </c>
      <c r="NC103">
        <v>167</v>
      </c>
      <c r="ND103">
        <v>167</v>
      </c>
      <c r="NE103">
        <v>172</v>
      </c>
      <c r="NF103">
        <v>173</v>
      </c>
      <c r="NG103">
        <v>176</v>
      </c>
      <c r="NH103">
        <v>178</v>
      </c>
      <c r="NI103">
        <v>178</v>
      </c>
      <c r="NJ103">
        <v>178</v>
      </c>
      <c r="NK103">
        <v>178</v>
      </c>
      <c r="NL103">
        <v>179</v>
      </c>
      <c r="NM103">
        <v>179</v>
      </c>
      <c r="NN103">
        <v>184</v>
      </c>
      <c r="NO103">
        <v>186</v>
      </c>
      <c r="NP103">
        <v>186</v>
      </c>
      <c r="NQ103">
        <v>186</v>
      </c>
      <c r="NR103">
        <v>187</v>
      </c>
      <c r="NS103">
        <v>187</v>
      </c>
      <c r="NT103">
        <v>188</v>
      </c>
      <c r="NU103">
        <v>188</v>
      </c>
      <c r="NV103">
        <v>189</v>
      </c>
      <c r="NW103">
        <v>189</v>
      </c>
      <c r="NX103">
        <v>189</v>
      </c>
      <c r="NY103">
        <v>187</v>
      </c>
      <c r="NZ103">
        <v>187</v>
      </c>
      <c r="OA103">
        <v>189</v>
      </c>
      <c r="OB103">
        <v>190</v>
      </c>
      <c r="OC103">
        <v>191</v>
      </c>
      <c r="OD103">
        <v>191</v>
      </c>
      <c r="OE103">
        <v>191</v>
      </c>
      <c r="OF103">
        <v>191</v>
      </c>
      <c r="OG103">
        <v>194</v>
      </c>
      <c r="OH103">
        <v>195</v>
      </c>
      <c r="OI103">
        <v>197</v>
      </c>
      <c r="OJ103">
        <v>200</v>
      </c>
      <c r="OK103">
        <v>200</v>
      </c>
      <c r="OL103">
        <v>200</v>
      </c>
      <c r="OM103">
        <v>200</v>
      </c>
      <c r="ON103">
        <v>201</v>
      </c>
      <c r="OO103">
        <v>201</v>
      </c>
      <c r="OP103">
        <v>202</v>
      </c>
      <c r="OQ103">
        <v>202</v>
      </c>
      <c r="OR103">
        <v>202</v>
      </c>
      <c r="OS103">
        <v>202</v>
      </c>
    </row>
    <row r="104" spans="1:812">
      <c r="A104">
        <v>84053007</v>
      </c>
      <c r="B104" t="s">
        <v>50</v>
      </c>
      <c r="C104" t="s">
        <v>51</v>
      </c>
      <c r="D104">
        <v>840</v>
      </c>
      <c r="E104">
        <v>53007</v>
      </c>
      <c r="F104" t="s">
        <v>63</v>
      </c>
      <c r="G104" t="s">
        <v>57</v>
      </c>
      <c r="H104" t="s">
        <v>50</v>
      </c>
      <c r="I104">
        <v>47.870460919999999</v>
      </c>
      <c r="J104">
        <v>-120.61739559999999</v>
      </c>
      <c r="K104" t="s">
        <v>64</v>
      </c>
      <c r="L104">
        <v>77200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1</v>
      </c>
      <c r="BY104">
        <v>1</v>
      </c>
      <c r="BZ104">
        <v>1</v>
      </c>
      <c r="CA104">
        <v>1</v>
      </c>
      <c r="CB104">
        <v>1</v>
      </c>
      <c r="CC104">
        <v>1</v>
      </c>
      <c r="CD104">
        <v>2</v>
      </c>
      <c r="CE104">
        <v>2</v>
      </c>
      <c r="CF104">
        <v>2</v>
      </c>
      <c r="CG104">
        <v>2</v>
      </c>
      <c r="CH104">
        <v>2</v>
      </c>
      <c r="CI104">
        <v>2</v>
      </c>
      <c r="CJ104">
        <v>2</v>
      </c>
      <c r="CK104">
        <v>2</v>
      </c>
      <c r="CL104">
        <v>3</v>
      </c>
      <c r="CM104">
        <v>5</v>
      </c>
      <c r="CN104">
        <v>5</v>
      </c>
      <c r="CO104">
        <v>5</v>
      </c>
      <c r="CP104">
        <v>5</v>
      </c>
      <c r="CQ104">
        <v>5</v>
      </c>
      <c r="CR104">
        <v>5</v>
      </c>
      <c r="CS104">
        <v>5</v>
      </c>
      <c r="CT104">
        <v>5</v>
      </c>
      <c r="CU104">
        <v>5</v>
      </c>
      <c r="CV104">
        <v>5</v>
      </c>
      <c r="CW104">
        <v>5</v>
      </c>
      <c r="CX104">
        <v>5</v>
      </c>
      <c r="CY104">
        <v>5</v>
      </c>
      <c r="CZ104">
        <v>5</v>
      </c>
      <c r="DA104">
        <v>5</v>
      </c>
      <c r="DB104">
        <v>5</v>
      </c>
      <c r="DC104">
        <v>5</v>
      </c>
      <c r="DD104">
        <v>5</v>
      </c>
      <c r="DE104">
        <v>5</v>
      </c>
      <c r="DF104">
        <v>5</v>
      </c>
      <c r="DG104">
        <v>5</v>
      </c>
      <c r="DH104">
        <v>5</v>
      </c>
      <c r="DI104">
        <v>5</v>
      </c>
      <c r="DJ104">
        <v>5</v>
      </c>
      <c r="DK104">
        <v>5</v>
      </c>
      <c r="DL104">
        <v>5</v>
      </c>
      <c r="DM104">
        <v>5</v>
      </c>
      <c r="DN104">
        <v>5</v>
      </c>
      <c r="DO104">
        <v>5</v>
      </c>
      <c r="DP104">
        <v>5</v>
      </c>
      <c r="DQ104">
        <v>6</v>
      </c>
      <c r="DR104">
        <v>6</v>
      </c>
      <c r="DS104">
        <v>6</v>
      </c>
      <c r="DT104">
        <v>6</v>
      </c>
      <c r="DU104">
        <v>6</v>
      </c>
      <c r="DV104">
        <v>6</v>
      </c>
      <c r="DW104">
        <v>6</v>
      </c>
      <c r="DX104">
        <v>6</v>
      </c>
      <c r="DY104">
        <v>6</v>
      </c>
      <c r="DZ104">
        <v>6</v>
      </c>
      <c r="EA104">
        <v>6</v>
      </c>
      <c r="EB104">
        <v>6</v>
      </c>
      <c r="EC104">
        <v>6</v>
      </c>
      <c r="ED104">
        <v>6</v>
      </c>
      <c r="EE104">
        <v>6</v>
      </c>
      <c r="EF104">
        <v>6</v>
      </c>
      <c r="EG104">
        <v>6</v>
      </c>
      <c r="EH104">
        <v>6</v>
      </c>
      <c r="EI104">
        <v>6</v>
      </c>
      <c r="EJ104">
        <v>6</v>
      </c>
      <c r="EK104">
        <v>6</v>
      </c>
      <c r="EL104">
        <v>6</v>
      </c>
      <c r="EM104">
        <v>6</v>
      </c>
      <c r="EN104">
        <v>6</v>
      </c>
      <c r="EO104">
        <v>6</v>
      </c>
      <c r="EP104">
        <v>6</v>
      </c>
      <c r="EQ104">
        <v>6</v>
      </c>
      <c r="ER104">
        <v>6</v>
      </c>
      <c r="ES104">
        <v>6</v>
      </c>
      <c r="ET104">
        <v>6</v>
      </c>
      <c r="EU104">
        <v>6</v>
      </c>
      <c r="EV104">
        <v>6</v>
      </c>
      <c r="EW104">
        <v>6</v>
      </c>
      <c r="EX104">
        <v>6</v>
      </c>
      <c r="EY104">
        <v>6</v>
      </c>
      <c r="EZ104">
        <v>6</v>
      </c>
      <c r="FA104">
        <v>6</v>
      </c>
      <c r="FB104">
        <v>6</v>
      </c>
      <c r="FC104">
        <v>6</v>
      </c>
      <c r="FD104">
        <v>6</v>
      </c>
      <c r="FE104">
        <v>6</v>
      </c>
      <c r="FF104">
        <v>6</v>
      </c>
      <c r="FG104">
        <v>6</v>
      </c>
      <c r="FH104">
        <v>6</v>
      </c>
      <c r="FI104">
        <v>6</v>
      </c>
      <c r="FJ104">
        <v>6</v>
      </c>
      <c r="FK104">
        <v>6</v>
      </c>
      <c r="FL104">
        <v>6</v>
      </c>
      <c r="FM104">
        <v>6</v>
      </c>
      <c r="FN104">
        <v>6</v>
      </c>
      <c r="FO104">
        <v>6</v>
      </c>
      <c r="FP104">
        <v>6</v>
      </c>
      <c r="FQ104">
        <v>6</v>
      </c>
      <c r="FR104">
        <v>6</v>
      </c>
      <c r="FS104">
        <v>6</v>
      </c>
      <c r="FT104">
        <v>6</v>
      </c>
      <c r="FU104">
        <v>6</v>
      </c>
      <c r="FV104">
        <v>6</v>
      </c>
      <c r="FW104">
        <v>6</v>
      </c>
      <c r="FX104">
        <v>6</v>
      </c>
      <c r="FY104">
        <v>6</v>
      </c>
      <c r="FZ104">
        <v>6</v>
      </c>
      <c r="GA104">
        <v>6</v>
      </c>
      <c r="GB104">
        <v>6</v>
      </c>
      <c r="GC104">
        <v>6</v>
      </c>
      <c r="GD104">
        <v>6</v>
      </c>
      <c r="GE104">
        <v>6</v>
      </c>
      <c r="GF104">
        <v>6</v>
      </c>
      <c r="GG104">
        <v>6</v>
      </c>
      <c r="GH104">
        <v>6</v>
      </c>
      <c r="GI104">
        <v>6</v>
      </c>
      <c r="GJ104">
        <v>6</v>
      </c>
      <c r="GK104">
        <v>6</v>
      </c>
      <c r="GL104">
        <v>7</v>
      </c>
      <c r="GM104">
        <v>8</v>
      </c>
      <c r="GN104">
        <v>8</v>
      </c>
      <c r="GO104">
        <v>8</v>
      </c>
      <c r="GP104">
        <v>8</v>
      </c>
      <c r="GQ104">
        <v>9</v>
      </c>
      <c r="GR104">
        <v>9</v>
      </c>
      <c r="GS104">
        <v>9</v>
      </c>
      <c r="GT104">
        <v>10</v>
      </c>
      <c r="GU104">
        <v>11</v>
      </c>
      <c r="GV104">
        <v>11</v>
      </c>
      <c r="GW104">
        <v>11</v>
      </c>
      <c r="GX104">
        <v>11</v>
      </c>
      <c r="GY104">
        <v>11</v>
      </c>
      <c r="GZ104">
        <v>11</v>
      </c>
      <c r="HA104">
        <v>11</v>
      </c>
      <c r="HB104">
        <v>11</v>
      </c>
      <c r="HC104">
        <v>11</v>
      </c>
      <c r="HD104">
        <v>11</v>
      </c>
      <c r="HE104">
        <v>11</v>
      </c>
      <c r="HF104">
        <v>11</v>
      </c>
      <c r="HG104">
        <v>11</v>
      </c>
      <c r="HH104">
        <v>11</v>
      </c>
      <c r="HI104">
        <v>11</v>
      </c>
      <c r="HJ104">
        <v>11</v>
      </c>
      <c r="HK104">
        <v>11</v>
      </c>
      <c r="HL104">
        <v>11</v>
      </c>
      <c r="HM104">
        <v>11</v>
      </c>
      <c r="HN104">
        <v>11</v>
      </c>
      <c r="HO104">
        <v>11</v>
      </c>
      <c r="HP104">
        <v>11</v>
      </c>
      <c r="HQ104">
        <v>11</v>
      </c>
      <c r="HR104">
        <v>11</v>
      </c>
      <c r="HS104">
        <v>11</v>
      </c>
      <c r="HT104">
        <v>11</v>
      </c>
      <c r="HU104">
        <v>11</v>
      </c>
      <c r="HV104">
        <v>11</v>
      </c>
      <c r="HW104">
        <v>12</v>
      </c>
      <c r="HX104">
        <v>12</v>
      </c>
      <c r="HY104">
        <v>13</v>
      </c>
      <c r="HZ104">
        <v>13</v>
      </c>
      <c r="IA104">
        <v>13</v>
      </c>
      <c r="IB104">
        <v>13</v>
      </c>
      <c r="IC104">
        <v>13</v>
      </c>
      <c r="ID104">
        <v>13</v>
      </c>
      <c r="IE104">
        <v>14</v>
      </c>
      <c r="IF104">
        <v>14</v>
      </c>
      <c r="IG104">
        <v>15</v>
      </c>
      <c r="IH104">
        <v>15</v>
      </c>
      <c r="II104">
        <v>16</v>
      </c>
      <c r="IJ104">
        <v>16</v>
      </c>
      <c r="IK104">
        <v>16</v>
      </c>
      <c r="IL104">
        <v>16</v>
      </c>
      <c r="IM104">
        <v>16</v>
      </c>
      <c r="IN104">
        <v>16</v>
      </c>
      <c r="IO104">
        <v>16</v>
      </c>
      <c r="IP104">
        <v>16</v>
      </c>
      <c r="IQ104">
        <v>16</v>
      </c>
      <c r="IR104">
        <v>16</v>
      </c>
      <c r="IS104">
        <v>17</v>
      </c>
      <c r="IT104">
        <v>17</v>
      </c>
      <c r="IU104">
        <v>17</v>
      </c>
      <c r="IV104">
        <v>17</v>
      </c>
      <c r="IW104">
        <v>17</v>
      </c>
      <c r="IX104">
        <v>17</v>
      </c>
      <c r="IY104">
        <v>17</v>
      </c>
      <c r="IZ104">
        <v>17</v>
      </c>
      <c r="JA104">
        <v>17</v>
      </c>
      <c r="JB104">
        <v>17</v>
      </c>
      <c r="JC104">
        <v>17</v>
      </c>
      <c r="JD104">
        <v>17</v>
      </c>
      <c r="JE104">
        <v>17</v>
      </c>
      <c r="JF104">
        <v>18</v>
      </c>
      <c r="JG104">
        <v>18</v>
      </c>
      <c r="JH104">
        <v>18</v>
      </c>
      <c r="JI104">
        <v>18</v>
      </c>
      <c r="JJ104">
        <v>18</v>
      </c>
      <c r="JK104">
        <v>18</v>
      </c>
      <c r="JL104">
        <v>18</v>
      </c>
      <c r="JM104">
        <v>18</v>
      </c>
      <c r="JN104">
        <v>18</v>
      </c>
      <c r="JO104">
        <v>18</v>
      </c>
      <c r="JP104">
        <v>18</v>
      </c>
      <c r="JQ104">
        <v>18</v>
      </c>
      <c r="JR104">
        <v>18</v>
      </c>
      <c r="JS104">
        <v>18</v>
      </c>
      <c r="JT104">
        <v>18</v>
      </c>
      <c r="JU104">
        <v>18</v>
      </c>
      <c r="JV104">
        <v>18</v>
      </c>
      <c r="JW104">
        <v>18</v>
      </c>
      <c r="JX104">
        <v>18</v>
      </c>
      <c r="JY104">
        <v>18</v>
      </c>
      <c r="JZ104">
        <v>18</v>
      </c>
      <c r="KA104">
        <v>18</v>
      </c>
      <c r="KB104">
        <v>19</v>
      </c>
      <c r="KC104">
        <v>19</v>
      </c>
      <c r="KD104">
        <v>19</v>
      </c>
      <c r="KE104">
        <v>21</v>
      </c>
      <c r="KF104">
        <v>21</v>
      </c>
      <c r="KG104">
        <v>21</v>
      </c>
      <c r="KH104">
        <v>21</v>
      </c>
      <c r="KI104">
        <v>21</v>
      </c>
      <c r="KJ104">
        <v>22</v>
      </c>
      <c r="KK104">
        <v>22</v>
      </c>
      <c r="KL104">
        <v>22</v>
      </c>
      <c r="KM104">
        <v>22</v>
      </c>
      <c r="KN104">
        <v>22</v>
      </c>
      <c r="KO104">
        <v>22</v>
      </c>
      <c r="KP104">
        <v>22</v>
      </c>
      <c r="KQ104">
        <v>23</v>
      </c>
      <c r="KR104">
        <v>23</v>
      </c>
      <c r="KS104">
        <v>23</v>
      </c>
      <c r="KT104">
        <v>23</v>
      </c>
      <c r="KU104">
        <v>23</v>
      </c>
      <c r="KV104">
        <v>23</v>
      </c>
      <c r="KW104">
        <v>23</v>
      </c>
      <c r="KX104">
        <v>23</v>
      </c>
      <c r="KY104">
        <v>23</v>
      </c>
      <c r="KZ104">
        <v>24</v>
      </c>
      <c r="LA104">
        <v>24</v>
      </c>
      <c r="LB104">
        <v>24</v>
      </c>
      <c r="LC104">
        <v>25</v>
      </c>
      <c r="LD104">
        <v>25</v>
      </c>
      <c r="LE104">
        <v>25</v>
      </c>
      <c r="LF104">
        <v>25</v>
      </c>
      <c r="LG104">
        <v>25</v>
      </c>
      <c r="LH104">
        <v>25</v>
      </c>
      <c r="LI104">
        <v>25</v>
      </c>
      <c r="LJ104">
        <v>25</v>
      </c>
      <c r="LK104">
        <v>26</v>
      </c>
      <c r="LL104">
        <v>28</v>
      </c>
      <c r="LM104">
        <v>28</v>
      </c>
      <c r="LN104">
        <v>28</v>
      </c>
      <c r="LO104">
        <v>29</v>
      </c>
      <c r="LP104">
        <v>29</v>
      </c>
      <c r="LQ104">
        <v>29</v>
      </c>
      <c r="LR104">
        <v>29</v>
      </c>
      <c r="LS104">
        <v>30</v>
      </c>
      <c r="LT104">
        <v>30</v>
      </c>
      <c r="LU104">
        <v>30</v>
      </c>
      <c r="LV104">
        <v>30</v>
      </c>
      <c r="LW104">
        <v>30</v>
      </c>
      <c r="LX104">
        <v>30</v>
      </c>
      <c r="LY104">
        <v>30</v>
      </c>
      <c r="LZ104">
        <v>30</v>
      </c>
      <c r="MA104">
        <v>30</v>
      </c>
      <c r="MB104">
        <v>30</v>
      </c>
      <c r="MC104">
        <v>30</v>
      </c>
      <c r="MD104">
        <v>31</v>
      </c>
      <c r="ME104">
        <v>31</v>
      </c>
      <c r="MF104">
        <v>33</v>
      </c>
      <c r="MG104">
        <v>33</v>
      </c>
      <c r="MH104">
        <v>33</v>
      </c>
      <c r="MI104">
        <v>33</v>
      </c>
      <c r="MJ104">
        <v>34</v>
      </c>
      <c r="MK104">
        <v>34</v>
      </c>
      <c r="ML104">
        <v>34</v>
      </c>
      <c r="MM104">
        <v>34</v>
      </c>
      <c r="MN104">
        <v>34</v>
      </c>
      <c r="MO104">
        <v>34</v>
      </c>
      <c r="MP104">
        <v>34</v>
      </c>
      <c r="MQ104">
        <v>35</v>
      </c>
      <c r="MR104">
        <v>35</v>
      </c>
      <c r="MS104">
        <v>35</v>
      </c>
      <c r="MT104">
        <v>35</v>
      </c>
      <c r="MU104">
        <v>35</v>
      </c>
      <c r="MV104">
        <v>35</v>
      </c>
      <c r="MW104">
        <v>36</v>
      </c>
      <c r="MX104">
        <v>36</v>
      </c>
      <c r="MY104">
        <v>36</v>
      </c>
      <c r="MZ104">
        <v>36</v>
      </c>
      <c r="NA104">
        <v>38</v>
      </c>
      <c r="NB104">
        <v>38</v>
      </c>
      <c r="NC104">
        <v>38</v>
      </c>
      <c r="ND104">
        <v>38</v>
      </c>
      <c r="NE104">
        <v>39</v>
      </c>
      <c r="NF104">
        <v>40</v>
      </c>
      <c r="NG104">
        <v>42</v>
      </c>
      <c r="NH104">
        <v>42</v>
      </c>
      <c r="NI104">
        <v>42</v>
      </c>
      <c r="NJ104">
        <v>42</v>
      </c>
      <c r="NK104">
        <v>42</v>
      </c>
      <c r="NL104">
        <v>43</v>
      </c>
      <c r="NM104">
        <v>43</v>
      </c>
      <c r="NN104">
        <v>45</v>
      </c>
      <c r="NO104">
        <v>45</v>
      </c>
      <c r="NP104">
        <v>45</v>
      </c>
      <c r="NQ104">
        <v>45</v>
      </c>
      <c r="NR104">
        <v>45</v>
      </c>
      <c r="NS104">
        <v>47</v>
      </c>
      <c r="NT104">
        <v>48</v>
      </c>
      <c r="NU104">
        <v>49</v>
      </c>
      <c r="NV104">
        <v>49</v>
      </c>
      <c r="NW104">
        <v>49</v>
      </c>
      <c r="NX104">
        <v>49</v>
      </c>
      <c r="NY104">
        <v>50</v>
      </c>
      <c r="NZ104">
        <v>50</v>
      </c>
      <c r="OA104">
        <v>51</v>
      </c>
      <c r="OB104">
        <v>51</v>
      </c>
      <c r="OC104">
        <v>53</v>
      </c>
      <c r="OD104">
        <v>53</v>
      </c>
      <c r="OE104">
        <v>53</v>
      </c>
      <c r="OF104">
        <v>53</v>
      </c>
      <c r="OG104">
        <v>55</v>
      </c>
      <c r="OH104">
        <v>57</v>
      </c>
      <c r="OI104">
        <v>57</v>
      </c>
      <c r="OJ104">
        <v>57</v>
      </c>
      <c r="OK104">
        <v>57</v>
      </c>
      <c r="OL104">
        <v>57</v>
      </c>
      <c r="OM104">
        <v>57</v>
      </c>
      <c r="ON104">
        <v>58</v>
      </c>
      <c r="OO104">
        <v>59</v>
      </c>
      <c r="OP104">
        <v>60</v>
      </c>
      <c r="OQ104">
        <v>61</v>
      </c>
      <c r="OR104">
        <v>61</v>
      </c>
      <c r="OS104">
        <v>61</v>
      </c>
    </row>
    <row r="105" spans="1:812">
      <c r="A105">
        <v>84053009</v>
      </c>
      <c r="B105" t="s">
        <v>50</v>
      </c>
      <c r="C105" t="s">
        <v>51</v>
      </c>
      <c r="D105">
        <v>840</v>
      </c>
      <c r="E105">
        <v>53009</v>
      </c>
      <c r="F105" t="s">
        <v>65</v>
      </c>
      <c r="G105" t="s">
        <v>57</v>
      </c>
      <c r="H105" t="s">
        <v>50</v>
      </c>
      <c r="I105">
        <v>48.047546420000003</v>
      </c>
      <c r="J105">
        <v>-123.9226319</v>
      </c>
      <c r="K105" t="s">
        <v>66</v>
      </c>
      <c r="L105">
        <v>77331</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0</v>
      </c>
      <c r="FS105">
        <v>0</v>
      </c>
      <c r="FT105">
        <v>0</v>
      </c>
      <c r="FU105">
        <v>0</v>
      </c>
      <c r="FV105">
        <v>0</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0</v>
      </c>
      <c r="GV105">
        <v>0</v>
      </c>
      <c r="GW105">
        <v>0</v>
      </c>
      <c r="GX105">
        <v>0</v>
      </c>
      <c r="GY105">
        <v>0</v>
      </c>
      <c r="GZ105">
        <v>0</v>
      </c>
      <c r="HA105">
        <v>0</v>
      </c>
      <c r="HB105">
        <v>0</v>
      </c>
      <c r="HC105">
        <v>0</v>
      </c>
      <c r="HD105">
        <v>0</v>
      </c>
      <c r="HE105">
        <v>0</v>
      </c>
      <c r="HF105">
        <v>0</v>
      </c>
      <c r="HG105">
        <v>0</v>
      </c>
      <c r="HH105">
        <v>0</v>
      </c>
      <c r="HI105">
        <v>0</v>
      </c>
      <c r="HJ105">
        <v>1</v>
      </c>
      <c r="HK105">
        <v>1</v>
      </c>
      <c r="HL105">
        <v>1</v>
      </c>
      <c r="HM105">
        <v>1</v>
      </c>
      <c r="HN105">
        <v>1</v>
      </c>
      <c r="HO105">
        <v>1</v>
      </c>
      <c r="HP105">
        <v>1</v>
      </c>
      <c r="HQ105">
        <v>1</v>
      </c>
      <c r="HR105">
        <v>1</v>
      </c>
      <c r="HS105">
        <v>1</v>
      </c>
      <c r="HT105">
        <v>1</v>
      </c>
      <c r="HU105">
        <v>1</v>
      </c>
      <c r="HV105">
        <v>1</v>
      </c>
      <c r="HW105">
        <v>1</v>
      </c>
      <c r="HX105">
        <v>1</v>
      </c>
      <c r="HY105">
        <v>1</v>
      </c>
      <c r="HZ105">
        <v>1</v>
      </c>
      <c r="IA105">
        <v>1</v>
      </c>
      <c r="IB105">
        <v>1</v>
      </c>
      <c r="IC105">
        <v>1</v>
      </c>
      <c r="ID105">
        <v>1</v>
      </c>
      <c r="IE105">
        <v>1</v>
      </c>
      <c r="IF105">
        <v>1</v>
      </c>
      <c r="IG105">
        <v>1</v>
      </c>
      <c r="IH105">
        <v>1</v>
      </c>
      <c r="II105">
        <v>1</v>
      </c>
      <c r="IJ105">
        <v>1</v>
      </c>
      <c r="IK105">
        <v>1</v>
      </c>
      <c r="IL105">
        <v>1</v>
      </c>
      <c r="IM105">
        <v>1</v>
      </c>
      <c r="IN105">
        <v>1</v>
      </c>
      <c r="IO105">
        <v>1</v>
      </c>
      <c r="IP105">
        <v>1</v>
      </c>
      <c r="IQ105">
        <v>1</v>
      </c>
      <c r="IR105">
        <v>1</v>
      </c>
      <c r="IS105">
        <v>1</v>
      </c>
      <c r="IT105">
        <v>1</v>
      </c>
      <c r="IU105">
        <v>1</v>
      </c>
      <c r="IV105">
        <v>1</v>
      </c>
      <c r="IW105">
        <v>1</v>
      </c>
      <c r="IX105">
        <v>1</v>
      </c>
      <c r="IY105">
        <v>1</v>
      </c>
      <c r="IZ105">
        <v>1</v>
      </c>
      <c r="JA105">
        <v>1</v>
      </c>
      <c r="JB105">
        <v>1</v>
      </c>
      <c r="JC105">
        <v>1</v>
      </c>
      <c r="JD105">
        <v>1</v>
      </c>
      <c r="JE105">
        <v>1</v>
      </c>
      <c r="JF105">
        <v>1</v>
      </c>
      <c r="JG105">
        <v>1</v>
      </c>
      <c r="JH105">
        <v>1</v>
      </c>
      <c r="JI105">
        <v>1</v>
      </c>
      <c r="JJ105">
        <v>1</v>
      </c>
      <c r="JK105">
        <v>1</v>
      </c>
      <c r="JL105">
        <v>1</v>
      </c>
      <c r="JM105">
        <v>1</v>
      </c>
      <c r="JN105">
        <v>1</v>
      </c>
      <c r="JO105">
        <v>1</v>
      </c>
      <c r="JP105">
        <v>1</v>
      </c>
      <c r="JQ105">
        <v>1</v>
      </c>
      <c r="JR105">
        <v>1</v>
      </c>
      <c r="JS105">
        <v>1</v>
      </c>
      <c r="JT105">
        <v>1</v>
      </c>
      <c r="JU105">
        <v>1</v>
      </c>
      <c r="JV105">
        <v>1</v>
      </c>
      <c r="JW105">
        <v>1</v>
      </c>
      <c r="JX105">
        <v>1</v>
      </c>
      <c r="JY105">
        <v>1</v>
      </c>
      <c r="JZ105">
        <v>1</v>
      </c>
      <c r="KA105">
        <v>1</v>
      </c>
      <c r="KB105">
        <v>1</v>
      </c>
      <c r="KC105">
        <v>1</v>
      </c>
      <c r="KD105">
        <v>1</v>
      </c>
      <c r="KE105">
        <v>1</v>
      </c>
      <c r="KF105">
        <v>1</v>
      </c>
      <c r="KG105">
        <v>1</v>
      </c>
      <c r="KH105">
        <v>1</v>
      </c>
      <c r="KI105">
        <v>1</v>
      </c>
      <c r="KJ105">
        <v>1</v>
      </c>
      <c r="KK105">
        <v>1</v>
      </c>
      <c r="KL105">
        <v>1</v>
      </c>
      <c r="KM105">
        <v>1</v>
      </c>
      <c r="KN105">
        <v>1</v>
      </c>
      <c r="KO105">
        <v>1</v>
      </c>
      <c r="KP105">
        <v>1</v>
      </c>
      <c r="KQ105">
        <v>1</v>
      </c>
      <c r="KR105">
        <v>1</v>
      </c>
      <c r="KS105">
        <v>1</v>
      </c>
      <c r="KT105">
        <v>2</v>
      </c>
      <c r="KU105">
        <v>2</v>
      </c>
      <c r="KV105">
        <v>3</v>
      </c>
      <c r="KW105">
        <v>3</v>
      </c>
      <c r="KX105">
        <v>3</v>
      </c>
      <c r="KY105">
        <v>3</v>
      </c>
      <c r="KZ105">
        <v>3</v>
      </c>
      <c r="LA105">
        <v>3</v>
      </c>
      <c r="LB105">
        <v>3</v>
      </c>
      <c r="LC105">
        <v>3</v>
      </c>
      <c r="LD105">
        <v>3</v>
      </c>
      <c r="LE105">
        <v>3</v>
      </c>
      <c r="LF105">
        <v>3</v>
      </c>
      <c r="LG105">
        <v>3</v>
      </c>
      <c r="LH105">
        <v>3</v>
      </c>
      <c r="LI105">
        <v>3</v>
      </c>
      <c r="LJ105">
        <v>3</v>
      </c>
      <c r="LK105">
        <v>3</v>
      </c>
      <c r="LL105">
        <v>3</v>
      </c>
      <c r="LM105">
        <v>4</v>
      </c>
      <c r="LN105">
        <v>4</v>
      </c>
      <c r="LO105">
        <v>4</v>
      </c>
      <c r="LP105">
        <v>4</v>
      </c>
      <c r="LQ105">
        <v>4</v>
      </c>
      <c r="LR105">
        <v>4</v>
      </c>
      <c r="LS105">
        <v>4</v>
      </c>
      <c r="LT105">
        <v>4</v>
      </c>
      <c r="LU105">
        <v>4</v>
      </c>
      <c r="LV105">
        <v>4</v>
      </c>
      <c r="LW105">
        <v>4</v>
      </c>
      <c r="LX105">
        <v>4</v>
      </c>
      <c r="LY105">
        <v>4</v>
      </c>
      <c r="LZ105">
        <v>4</v>
      </c>
      <c r="MA105">
        <v>4</v>
      </c>
      <c r="MB105">
        <v>4</v>
      </c>
      <c r="MC105">
        <v>4</v>
      </c>
      <c r="MD105">
        <v>4</v>
      </c>
      <c r="ME105">
        <v>4</v>
      </c>
      <c r="MF105">
        <v>4</v>
      </c>
      <c r="MG105">
        <v>4</v>
      </c>
      <c r="MH105">
        <v>4</v>
      </c>
      <c r="MI105">
        <v>4</v>
      </c>
      <c r="MJ105">
        <v>4</v>
      </c>
      <c r="MK105">
        <v>4</v>
      </c>
      <c r="ML105">
        <v>4</v>
      </c>
      <c r="MM105">
        <v>4</v>
      </c>
      <c r="MN105">
        <v>4</v>
      </c>
      <c r="MO105">
        <v>4</v>
      </c>
      <c r="MP105">
        <v>4</v>
      </c>
      <c r="MQ105">
        <v>4</v>
      </c>
      <c r="MR105">
        <v>4</v>
      </c>
      <c r="MS105">
        <v>4</v>
      </c>
      <c r="MT105">
        <v>4</v>
      </c>
      <c r="MU105">
        <v>4</v>
      </c>
      <c r="MV105">
        <v>4</v>
      </c>
      <c r="MW105">
        <v>4</v>
      </c>
      <c r="MX105">
        <v>4</v>
      </c>
      <c r="MY105">
        <v>4</v>
      </c>
      <c r="MZ105">
        <v>4</v>
      </c>
      <c r="NA105">
        <v>4</v>
      </c>
      <c r="NB105">
        <v>4</v>
      </c>
      <c r="NC105">
        <v>4</v>
      </c>
      <c r="ND105">
        <v>4</v>
      </c>
      <c r="NE105">
        <v>4</v>
      </c>
      <c r="NF105">
        <v>4</v>
      </c>
      <c r="NG105">
        <v>4</v>
      </c>
      <c r="NH105">
        <v>4</v>
      </c>
      <c r="NI105">
        <v>4</v>
      </c>
      <c r="NJ105">
        <v>4</v>
      </c>
      <c r="NK105">
        <v>4</v>
      </c>
      <c r="NL105">
        <v>5</v>
      </c>
      <c r="NM105">
        <v>5</v>
      </c>
      <c r="NN105">
        <v>5</v>
      </c>
      <c r="NO105">
        <v>5</v>
      </c>
      <c r="NP105">
        <v>5</v>
      </c>
      <c r="NQ105">
        <v>5</v>
      </c>
      <c r="NR105">
        <v>5</v>
      </c>
      <c r="NS105">
        <v>5</v>
      </c>
      <c r="NT105">
        <v>5</v>
      </c>
      <c r="NU105">
        <v>5</v>
      </c>
      <c r="NV105">
        <v>5</v>
      </c>
      <c r="NW105">
        <v>5</v>
      </c>
      <c r="NX105">
        <v>5</v>
      </c>
      <c r="NY105">
        <v>5</v>
      </c>
      <c r="NZ105">
        <v>5</v>
      </c>
      <c r="OA105">
        <v>6</v>
      </c>
      <c r="OB105">
        <v>6</v>
      </c>
      <c r="OC105">
        <v>6</v>
      </c>
      <c r="OD105">
        <v>6</v>
      </c>
      <c r="OE105">
        <v>6</v>
      </c>
      <c r="OF105">
        <v>6</v>
      </c>
      <c r="OG105">
        <v>6</v>
      </c>
      <c r="OH105">
        <v>6</v>
      </c>
      <c r="OI105">
        <v>6</v>
      </c>
      <c r="OJ105">
        <v>6</v>
      </c>
      <c r="OK105">
        <v>6</v>
      </c>
      <c r="OL105">
        <v>6</v>
      </c>
      <c r="OM105">
        <v>6</v>
      </c>
      <c r="ON105">
        <v>6</v>
      </c>
      <c r="OO105">
        <v>6</v>
      </c>
      <c r="OP105">
        <v>6</v>
      </c>
      <c r="OQ105">
        <v>6</v>
      </c>
      <c r="OR105">
        <v>6</v>
      </c>
      <c r="OS105">
        <v>6</v>
      </c>
    </row>
    <row r="106" spans="1:812">
      <c r="A106">
        <v>84053011</v>
      </c>
      <c r="B106" t="s">
        <v>50</v>
      </c>
      <c r="C106" t="s">
        <v>51</v>
      </c>
      <c r="D106">
        <v>840</v>
      </c>
      <c r="E106">
        <v>53011</v>
      </c>
      <c r="F106" t="s">
        <v>67</v>
      </c>
      <c r="G106" t="s">
        <v>57</v>
      </c>
      <c r="H106" t="s">
        <v>50</v>
      </c>
      <c r="I106">
        <v>45.775680459999997</v>
      </c>
      <c r="J106">
        <v>-122.4829204</v>
      </c>
      <c r="K106" t="s">
        <v>68</v>
      </c>
      <c r="L106">
        <v>488241</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2</v>
      </c>
      <c r="BQ106">
        <v>3</v>
      </c>
      <c r="BR106">
        <v>3</v>
      </c>
      <c r="BS106">
        <v>3</v>
      </c>
      <c r="BT106">
        <v>3</v>
      </c>
      <c r="BU106">
        <v>3</v>
      </c>
      <c r="BV106">
        <v>3</v>
      </c>
      <c r="BW106">
        <v>4</v>
      </c>
      <c r="BX106">
        <v>4</v>
      </c>
      <c r="BY106">
        <v>5</v>
      </c>
      <c r="BZ106">
        <v>6</v>
      </c>
      <c r="CA106">
        <v>6</v>
      </c>
      <c r="CB106">
        <v>6</v>
      </c>
      <c r="CC106">
        <v>6</v>
      </c>
      <c r="CD106">
        <v>6</v>
      </c>
      <c r="CE106">
        <v>7</v>
      </c>
      <c r="CF106">
        <v>8</v>
      </c>
      <c r="CG106">
        <v>9</v>
      </c>
      <c r="CH106">
        <v>9</v>
      </c>
      <c r="CI106">
        <v>13</v>
      </c>
      <c r="CJ106">
        <v>13</v>
      </c>
      <c r="CK106">
        <v>13</v>
      </c>
      <c r="CL106">
        <v>14</v>
      </c>
      <c r="CM106">
        <v>14</v>
      </c>
      <c r="CN106">
        <v>14</v>
      </c>
      <c r="CO106">
        <v>15</v>
      </c>
      <c r="CP106">
        <v>15</v>
      </c>
      <c r="CQ106">
        <v>15</v>
      </c>
      <c r="CR106">
        <v>15</v>
      </c>
      <c r="CS106">
        <v>15</v>
      </c>
      <c r="CT106">
        <v>16</v>
      </c>
      <c r="CU106">
        <v>16</v>
      </c>
      <c r="CV106">
        <v>16</v>
      </c>
      <c r="CW106">
        <v>16</v>
      </c>
      <c r="CX106">
        <v>16</v>
      </c>
      <c r="CY106">
        <v>17</v>
      </c>
      <c r="CZ106">
        <v>17</v>
      </c>
      <c r="DA106">
        <v>19</v>
      </c>
      <c r="DB106">
        <v>20</v>
      </c>
      <c r="DC106">
        <v>20</v>
      </c>
      <c r="DD106">
        <v>20</v>
      </c>
      <c r="DE106">
        <v>21</v>
      </c>
      <c r="DF106">
        <v>21</v>
      </c>
      <c r="DG106">
        <v>21</v>
      </c>
      <c r="DH106">
        <v>21</v>
      </c>
      <c r="DI106">
        <v>22</v>
      </c>
      <c r="DJ106">
        <v>22</v>
      </c>
      <c r="DK106">
        <v>23</v>
      </c>
      <c r="DL106">
        <v>24</v>
      </c>
      <c r="DM106">
        <v>24</v>
      </c>
      <c r="DN106">
        <v>24</v>
      </c>
      <c r="DO106">
        <v>24</v>
      </c>
      <c r="DP106">
        <v>24</v>
      </c>
      <c r="DQ106">
        <v>25</v>
      </c>
      <c r="DR106">
        <v>25</v>
      </c>
      <c r="DS106">
        <v>25</v>
      </c>
      <c r="DT106">
        <v>25</v>
      </c>
      <c r="DU106">
        <v>25</v>
      </c>
      <c r="DV106">
        <v>26</v>
      </c>
      <c r="DW106">
        <v>26</v>
      </c>
      <c r="DX106">
        <v>26</v>
      </c>
      <c r="DY106">
        <v>26</v>
      </c>
      <c r="DZ106">
        <v>26</v>
      </c>
      <c r="EA106">
        <v>26</v>
      </c>
      <c r="EB106">
        <v>26</v>
      </c>
      <c r="EC106">
        <v>26</v>
      </c>
      <c r="ED106">
        <v>26</v>
      </c>
      <c r="EE106">
        <v>26</v>
      </c>
      <c r="EF106">
        <v>26</v>
      </c>
      <c r="EG106">
        <v>26</v>
      </c>
      <c r="EH106">
        <v>26</v>
      </c>
      <c r="EI106">
        <v>26</v>
      </c>
      <c r="EJ106">
        <v>26</v>
      </c>
      <c r="EK106">
        <v>26</v>
      </c>
      <c r="EL106">
        <v>26</v>
      </c>
      <c r="EM106">
        <v>26</v>
      </c>
      <c r="EN106">
        <v>26</v>
      </c>
      <c r="EO106">
        <v>26</v>
      </c>
      <c r="EP106">
        <v>29</v>
      </c>
      <c r="EQ106">
        <v>30</v>
      </c>
      <c r="ER106">
        <v>31</v>
      </c>
      <c r="ES106">
        <v>31</v>
      </c>
      <c r="ET106">
        <v>31</v>
      </c>
      <c r="EU106">
        <v>31</v>
      </c>
      <c r="EV106">
        <v>31</v>
      </c>
      <c r="EW106">
        <v>31</v>
      </c>
      <c r="EX106">
        <v>32</v>
      </c>
      <c r="EY106">
        <v>32</v>
      </c>
      <c r="EZ106">
        <v>32</v>
      </c>
      <c r="FA106">
        <v>32</v>
      </c>
      <c r="FB106">
        <v>32</v>
      </c>
      <c r="FC106">
        <v>32</v>
      </c>
      <c r="FD106">
        <v>32</v>
      </c>
      <c r="FE106">
        <v>32</v>
      </c>
      <c r="FF106">
        <v>33</v>
      </c>
      <c r="FG106">
        <v>33</v>
      </c>
      <c r="FH106">
        <v>33</v>
      </c>
      <c r="FI106">
        <v>33</v>
      </c>
      <c r="FJ106">
        <v>33</v>
      </c>
      <c r="FK106">
        <v>33</v>
      </c>
      <c r="FL106">
        <v>33</v>
      </c>
      <c r="FM106">
        <v>33</v>
      </c>
      <c r="FN106">
        <v>33</v>
      </c>
      <c r="FO106">
        <v>33</v>
      </c>
      <c r="FP106">
        <v>33</v>
      </c>
      <c r="FQ106">
        <v>33</v>
      </c>
      <c r="FR106">
        <v>33</v>
      </c>
      <c r="FS106">
        <v>33</v>
      </c>
      <c r="FT106">
        <v>33</v>
      </c>
      <c r="FU106">
        <v>33</v>
      </c>
      <c r="FV106">
        <v>33</v>
      </c>
      <c r="FW106">
        <v>33</v>
      </c>
      <c r="FX106">
        <v>35</v>
      </c>
      <c r="FY106">
        <v>35</v>
      </c>
      <c r="FZ106">
        <v>36</v>
      </c>
      <c r="GA106">
        <v>36</v>
      </c>
      <c r="GB106">
        <v>36</v>
      </c>
      <c r="GC106">
        <v>37</v>
      </c>
      <c r="GD106">
        <v>37</v>
      </c>
      <c r="GE106">
        <v>37</v>
      </c>
      <c r="GF106">
        <v>37</v>
      </c>
      <c r="GG106">
        <v>38</v>
      </c>
      <c r="GH106">
        <v>39</v>
      </c>
      <c r="GI106">
        <v>40</v>
      </c>
      <c r="GJ106">
        <v>41</v>
      </c>
      <c r="GK106">
        <v>41</v>
      </c>
      <c r="GL106">
        <v>42</v>
      </c>
      <c r="GM106">
        <v>43</v>
      </c>
      <c r="GN106">
        <v>43</v>
      </c>
      <c r="GO106">
        <v>43</v>
      </c>
      <c r="GP106">
        <v>45</v>
      </c>
      <c r="GQ106">
        <v>45</v>
      </c>
      <c r="GR106">
        <v>45</v>
      </c>
      <c r="GS106">
        <v>45</v>
      </c>
      <c r="GT106">
        <v>48</v>
      </c>
      <c r="GU106">
        <v>48</v>
      </c>
      <c r="GV106">
        <v>48</v>
      </c>
      <c r="GW106">
        <v>48</v>
      </c>
      <c r="GX106">
        <v>48</v>
      </c>
      <c r="GY106">
        <v>48</v>
      </c>
      <c r="GZ106">
        <v>48</v>
      </c>
      <c r="HA106">
        <v>49</v>
      </c>
      <c r="HB106">
        <v>49</v>
      </c>
      <c r="HC106">
        <v>49</v>
      </c>
      <c r="HD106">
        <v>50</v>
      </c>
      <c r="HE106">
        <v>50</v>
      </c>
      <c r="HF106">
        <v>52</v>
      </c>
      <c r="HG106">
        <v>52</v>
      </c>
      <c r="HH106">
        <v>53</v>
      </c>
      <c r="HI106">
        <v>54</v>
      </c>
      <c r="HJ106">
        <v>54</v>
      </c>
      <c r="HK106">
        <v>54</v>
      </c>
      <c r="HL106">
        <v>55</v>
      </c>
      <c r="HM106">
        <v>55</v>
      </c>
      <c r="HN106">
        <v>55</v>
      </c>
      <c r="HO106">
        <v>55</v>
      </c>
      <c r="HP106">
        <v>56</v>
      </c>
      <c r="HQ106">
        <v>56</v>
      </c>
      <c r="HR106">
        <v>56</v>
      </c>
      <c r="HS106">
        <v>56</v>
      </c>
      <c r="HT106">
        <v>57</v>
      </c>
      <c r="HU106">
        <v>57</v>
      </c>
      <c r="HV106">
        <v>59</v>
      </c>
      <c r="HW106">
        <v>60</v>
      </c>
      <c r="HX106">
        <v>61</v>
      </c>
      <c r="HY106">
        <v>62</v>
      </c>
      <c r="HZ106">
        <v>62</v>
      </c>
      <c r="IA106">
        <v>62</v>
      </c>
      <c r="IB106">
        <v>62</v>
      </c>
      <c r="IC106">
        <v>62</v>
      </c>
      <c r="ID106">
        <v>63</v>
      </c>
      <c r="IE106">
        <v>63</v>
      </c>
      <c r="IF106">
        <v>64</v>
      </c>
      <c r="IG106">
        <v>65</v>
      </c>
      <c r="IH106">
        <v>65</v>
      </c>
      <c r="II106">
        <v>65</v>
      </c>
      <c r="IJ106">
        <v>65</v>
      </c>
      <c r="IK106">
        <v>67</v>
      </c>
      <c r="IL106">
        <v>67</v>
      </c>
      <c r="IM106">
        <v>67</v>
      </c>
      <c r="IN106">
        <v>67</v>
      </c>
      <c r="IO106">
        <v>68</v>
      </c>
      <c r="IP106">
        <v>70</v>
      </c>
      <c r="IQ106">
        <v>70</v>
      </c>
      <c r="IR106">
        <v>70</v>
      </c>
      <c r="IS106">
        <v>70</v>
      </c>
      <c r="IT106">
        <v>70</v>
      </c>
      <c r="IU106">
        <v>70</v>
      </c>
      <c r="IV106">
        <v>70</v>
      </c>
      <c r="IW106">
        <v>72</v>
      </c>
      <c r="IX106">
        <v>72</v>
      </c>
      <c r="IY106">
        <v>72</v>
      </c>
      <c r="IZ106">
        <v>72</v>
      </c>
      <c r="JA106">
        <v>72</v>
      </c>
      <c r="JB106">
        <v>74</v>
      </c>
      <c r="JC106">
        <v>74</v>
      </c>
      <c r="JD106">
        <v>74</v>
      </c>
      <c r="JE106">
        <v>75</v>
      </c>
      <c r="JF106">
        <v>75</v>
      </c>
      <c r="JG106">
        <v>75</v>
      </c>
      <c r="JH106">
        <v>75</v>
      </c>
      <c r="JI106">
        <v>75</v>
      </c>
      <c r="JJ106">
        <v>76</v>
      </c>
      <c r="JK106">
        <v>77</v>
      </c>
      <c r="JL106">
        <v>77</v>
      </c>
      <c r="JM106">
        <v>78</v>
      </c>
      <c r="JN106">
        <v>80</v>
      </c>
      <c r="JO106">
        <v>80</v>
      </c>
      <c r="JP106">
        <v>80</v>
      </c>
      <c r="JQ106">
        <v>81</v>
      </c>
      <c r="JR106">
        <v>82</v>
      </c>
      <c r="JS106">
        <v>82</v>
      </c>
      <c r="JT106">
        <v>84</v>
      </c>
      <c r="JU106">
        <v>84</v>
      </c>
      <c r="JV106">
        <v>84</v>
      </c>
      <c r="JW106">
        <v>84</v>
      </c>
      <c r="JX106">
        <v>84</v>
      </c>
      <c r="JY106">
        <v>84</v>
      </c>
      <c r="JZ106">
        <v>84</v>
      </c>
      <c r="KA106">
        <v>88</v>
      </c>
      <c r="KB106">
        <v>88</v>
      </c>
      <c r="KC106">
        <v>88</v>
      </c>
      <c r="KD106">
        <v>88</v>
      </c>
      <c r="KE106">
        <v>88</v>
      </c>
      <c r="KF106">
        <v>89</v>
      </c>
      <c r="KG106">
        <v>89</v>
      </c>
      <c r="KH106">
        <v>89</v>
      </c>
      <c r="KI106">
        <v>89</v>
      </c>
      <c r="KJ106">
        <v>90</v>
      </c>
      <c r="KK106">
        <v>90</v>
      </c>
      <c r="KL106">
        <v>92</v>
      </c>
      <c r="KM106">
        <v>92</v>
      </c>
      <c r="KN106">
        <v>92</v>
      </c>
      <c r="KO106">
        <v>94</v>
      </c>
      <c r="KP106">
        <v>96</v>
      </c>
      <c r="KQ106">
        <v>96</v>
      </c>
      <c r="KR106">
        <v>98</v>
      </c>
      <c r="KS106">
        <v>98</v>
      </c>
      <c r="KT106">
        <v>100</v>
      </c>
      <c r="KU106">
        <v>101</v>
      </c>
      <c r="KV106">
        <v>102</v>
      </c>
      <c r="KW106">
        <v>102</v>
      </c>
      <c r="KX106">
        <v>104</v>
      </c>
      <c r="KY106">
        <v>106</v>
      </c>
      <c r="KZ106">
        <v>107</v>
      </c>
      <c r="LA106">
        <v>108</v>
      </c>
      <c r="LB106">
        <v>110</v>
      </c>
      <c r="LC106">
        <v>110</v>
      </c>
      <c r="LD106">
        <v>112</v>
      </c>
      <c r="LE106">
        <v>112</v>
      </c>
      <c r="LF106">
        <v>113</v>
      </c>
      <c r="LG106">
        <v>114</v>
      </c>
      <c r="LH106">
        <v>114</v>
      </c>
      <c r="LI106">
        <v>116</v>
      </c>
      <c r="LJ106">
        <v>116</v>
      </c>
      <c r="LK106">
        <v>117</v>
      </c>
      <c r="LL106">
        <v>118</v>
      </c>
      <c r="LM106">
        <v>119</v>
      </c>
      <c r="LN106">
        <v>120</v>
      </c>
      <c r="LO106">
        <v>123</v>
      </c>
      <c r="LP106">
        <v>124</v>
      </c>
      <c r="LQ106">
        <v>125</v>
      </c>
      <c r="LR106">
        <v>127</v>
      </c>
      <c r="LS106">
        <v>129</v>
      </c>
      <c r="LT106">
        <v>130</v>
      </c>
      <c r="LU106">
        <v>131</v>
      </c>
      <c r="LV106">
        <v>131</v>
      </c>
      <c r="LW106">
        <v>131</v>
      </c>
      <c r="LX106">
        <v>131</v>
      </c>
      <c r="LY106">
        <v>131</v>
      </c>
      <c r="LZ106">
        <v>131</v>
      </c>
      <c r="MA106">
        <v>131</v>
      </c>
      <c r="MB106">
        <v>131</v>
      </c>
      <c r="MC106">
        <v>131</v>
      </c>
      <c r="MD106">
        <v>136</v>
      </c>
      <c r="ME106">
        <v>136</v>
      </c>
      <c r="MF106">
        <v>136</v>
      </c>
      <c r="MG106">
        <v>136</v>
      </c>
      <c r="MH106">
        <v>136</v>
      </c>
      <c r="MI106">
        <v>136</v>
      </c>
      <c r="MJ106">
        <v>137</v>
      </c>
      <c r="MK106">
        <v>138</v>
      </c>
      <c r="ML106">
        <v>138</v>
      </c>
      <c r="MM106">
        <v>138</v>
      </c>
      <c r="MN106">
        <v>138</v>
      </c>
      <c r="MO106">
        <v>138</v>
      </c>
      <c r="MP106">
        <v>138</v>
      </c>
      <c r="MQ106">
        <v>143</v>
      </c>
      <c r="MR106">
        <v>146</v>
      </c>
      <c r="MS106">
        <v>146</v>
      </c>
      <c r="MT106">
        <v>146</v>
      </c>
      <c r="MU106">
        <v>146</v>
      </c>
      <c r="MV106">
        <v>146</v>
      </c>
      <c r="MW106">
        <v>148</v>
      </c>
      <c r="MX106">
        <v>149</v>
      </c>
      <c r="MY106">
        <v>152</v>
      </c>
      <c r="MZ106">
        <v>156</v>
      </c>
      <c r="NA106">
        <v>159</v>
      </c>
      <c r="NB106">
        <v>159</v>
      </c>
      <c r="NC106">
        <v>159</v>
      </c>
      <c r="ND106">
        <v>159</v>
      </c>
      <c r="NE106">
        <v>163</v>
      </c>
      <c r="NF106">
        <v>164</v>
      </c>
      <c r="NG106">
        <v>165</v>
      </c>
      <c r="NH106">
        <v>165</v>
      </c>
      <c r="NI106">
        <v>165</v>
      </c>
      <c r="NJ106">
        <v>165</v>
      </c>
      <c r="NK106">
        <v>165</v>
      </c>
      <c r="NL106">
        <v>166</v>
      </c>
      <c r="NM106">
        <v>166</v>
      </c>
      <c r="NN106">
        <v>175</v>
      </c>
      <c r="NO106">
        <v>177</v>
      </c>
      <c r="NP106">
        <v>177</v>
      </c>
      <c r="NQ106">
        <v>177</v>
      </c>
      <c r="NR106">
        <v>177</v>
      </c>
      <c r="NS106">
        <v>182</v>
      </c>
      <c r="NT106">
        <v>181</v>
      </c>
      <c r="NU106">
        <v>183</v>
      </c>
      <c r="NV106">
        <v>189</v>
      </c>
      <c r="NW106">
        <v>189</v>
      </c>
      <c r="NX106">
        <v>189</v>
      </c>
      <c r="NY106">
        <v>193</v>
      </c>
      <c r="NZ106">
        <v>193</v>
      </c>
      <c r="OA106">
        <v>202</v>
      </c>
      <c r="OB106">
        <v>202</v>
      </c>
      <c r="OC106">
        <v>208</v>
      </c>
      <c r="OD106">
        <v>208</v>
      </c>
      <c r="OE106">
        <v>208</v>
      </c>
      <c r="OF106">
        <v>208</v>
      </c>
      <c r="OG106">
        <v>213</v>
      </c>
      <c r="OH106">
        <v>214</v>
      </c>
      <c r="OI106">
        <v>215</v>
      </c>
      <c r="OJ106">
        <v>216</v>
      </c>
      <c r="OK106">
        <v>216</v>
      </c>
      <c r="OL106">
        <v>216</v>
      </c>
      <c r="OM106">
        <v>216</v>
      </c>
      <c r="ON106">
        <v>218</v>
      </c>
      <c r="OO106">
        <v>221</v>
      </c>
      <c r="OP106">
        <v>223</v>
      </c>
      <c r="OQ106">
        <v>224</v>
      </c>
      <c r="OR106">
        <v>224</v>
      </c>
      <c r="OS106">
        <v>224</v>
      </c>
    </row>
    <row r="107" spans="1:812">
      <c r="A107">
        <v>84053013</v>
      </c>
      <c r="B107" t="s">
        <v>50</v>
      </c>
      <c r="C107" t="s">
        <v>51</v>
      </c>
      <c r="D107">
        <v>840</v>
      </c>
      <c r="E107">
        <v>53013</v>
      </c>
      <c r="F107" t="s">
        <v>69</v>
      </c>
      <c r="G107" t="s">
        <v>57</v>
      </c>
      <c r="H107" t="s">
        <v>50</v>
      </c>
      <c r="I107">
        <v>46.294428809999999</v>
      </c>
      <c r="J107">
        <v>-117.9051983</v>
      </c>
      <c r="K107" t="s">
        <v>70</v>
      </c>
      <c r="L107">
        <v>3985</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c r="FM107">
        <v>0</v>
      </c>
      <c r="FN107">
        <v>0</v>
      </c>
      <c r="FO107">
        <v>0</v>
      </c>
      <c r="FP107">
        <v>0</v>
      </c>
      <c r="FQ107">
        <v>0</v>
      </c>
      <c r="FR107">
        <v>0</v>
      </c>
      <c r="FS107">
        <v>0</v>
      </c>
      <c r="FT107">
        <v>0</v>
      </c>
      <c r="FU107">
        <v>0</v>
      </c>
      <c r="FV107">
        <v>0</v>
      </c>
      <c r="FW107">
        <v>0</v>
      </c>
      <c r="FX107">
        <v>0</v>
      </c>
      <c r="FY107">
        <v>0</v>
      </c>
      <c r="FZ107">
        <v>0</v>
      </c>
      <c r="GA107">
        <v>0</v>
      </c>
      <c r="GB107">
        <v>0</v>
      </c>
      <c r="GC107">
        <v>0</v>
      </c>
      <c r="GD107">
        <v>0</v>
      </c>
      <c r="GE107">
        <v>0</v>
      </c>
      <c r="GF107">
        <v>0</v>
      </c>
      <c r="GG107">
        <v>0</v>
      </c>
      <c r="GH107">
        <v>0</v>
      </c>
      <c r="GI107">
        <v>0</v>
      </c>
      <c r="GJ107">
        <v>0</v>
      </c>
      <c r="GK107">
        <v>0</v>
      </c>
      <c r="GL107">
        <v>0</v>
      </c>
      <c r="GM107">
        <v>0</v>
      </c>
      <c r="GN107">
        <v>0</v>
      </c>
      <c r="GO107">
        <v>0</v>
      </c>
      <c r="GP107">
        <v>0</v>
      </c>
      <c r="GQ107">
        <v>0</v>
      </c>
      <c r="GR107">
        <v>0</v>
      </c>
      <c r="GS107">
        <v>0</v>
      </c>
      <c r="GT107">
        <v>0</v>
      </c>
      <c r="GU107">
        <v>0</v>
      </c>
      <c r="GV107">
        <v>0</v>
      </c>
      <c r="GW107">
        <v>1</v>
      </c>
      <c r="GX107">
        <v>1</v>
      </c>
      <c r="GY107">
        <v>1</v>
      </c>
      <c r="GZ107">
        <v>1</v>
      </c>
      <c r="HA107">
        <v>1</v>
      </c>
      <c r="HB107">
        <v>1</v>
      </c>
      <c r="HC107">
        <v>1</v>
      </c>
      <c r="HD107">
        <v>1</v>
      </c>
      <c r="HE107">
        <v>1</v>
      </c>
      <c r="HF107">
        <v>1</v>
      </c>
      <c r="HG107">
        <v>1</v>
      </c>
      <c r="HH107">
        <v>1</v>
      </c>
      <c r="HI107">
        <v>1</v>
      </c>
      <c r="HJ107">
        <v>1</v>
      </c>
      <c r="HK107">
        <v>1</v>
      </c>
      <c r="HL107">
        <v>1</v>
      </c>
      <c r="HM107">
        <v>1</v>
      </c>
      <c r="HN107">
        <v>1</v>
      </c>
      <c r="HO107">
        <v>1</v>
      </c>
      <c r="HP107">
        <v>1</v>
      </c>
      <c r="HQ107">
        <v>1</v>
      </c>
      <c r="HR107">
        <v>1</v>
      </c>
      <c r="HS107">
        <v>1</v>
      </c>
      <c r="HT107">
        <v>1</v>
      </c>
      <c r="HU107">
        <v>1</v>
      </c>
      <c r="HV107">
        <v>1</v>
      </c>
      <c r="HW107">
        <v>1</v>
      </c>
      <c r="HX107">
        <v>1</v>
      </c>
      <c r="HY107">
        <v>1</v>
      </c>
      <c r="HZ107">
        <v>1</v>
      </c>
      <c r="IA107">
        <v>1</v>
      </c>
      <c r="IB107">
        <v>1</v>
      </c>
      <c r="IC107">
        <v>1</v>
      </c>
      <c r="ID107">
        <v>1</v>
      </c>
      <c r="IE107">
        <v>1</v>
      </c>
      <c r="IF107">
        <v>1</v>
      </c>
      <c r="IG107">
        <v>1</v>
      </c>
      <c r="IH107">
        <v>1</v>
      </c>
      <c r="II107">
        <v>1</v>
      </c>
      <c r="IJ107">
        <v>1</v>
      </c>
      <c r="IK107">
        <v>1</v>
      </c>
      <c r="IL107">
        <v>1</v>
      </c>
      <c r="IM107">
        <v>1</v>
      </c>
      <c r="IN107">
        <v>1</v>
      </c>
      <c r="IO107">
        <v>1</v>
      </c>
      <c r="IP107">
        <v>1</v>
      </c>
      <c r="IQ107">
        <v>1</v>
      </c>
      <c r="IR107">
        <v>1</v>
      </c>
      <c r="IS107">
        <v>1</v>
      </c>
      <c r="IT107">
        <v>1</v>
      </c>
      <c r="IU107">
        <v>1</v>
      </c>
      <c r="IV107">
        <v>1</v>
      </c>
      <c r="IW107">
        <v>1</v>
      </c>
      <c r="IX107">
        <v>1</v>
      </c>
      <c r="IY107">
        <v>1</v>
      </c>
      <c r="IZ107">
        <v>1</v>
      </c>
      <c r="JA107">
        <v>1</v>
      </c>
      <c r="JB107">
        <v>1</v>
      </c>
      <c r="JC107">
        <v>1</v>
      </c>
      <c r="JD107">
        <v>1</v>
      </c>
      <c r="JE107">
        <v>1</v>
      </c>
      <c r="JF107">
        <v>1</v>
      </c>
      <c r="JG107">
        <v>1</v>
      </c>
      <c r="JH107">
        <v>1</v>
      </c>
      <c r="JI107">
        <v>1</v>
      </c>
      <c r="JJ107">
        <v>1</v>
      </c>
      <c r="JK107">
        <v>1</v>
      </c>
      <c r="JL107">
        <v>1</v>
      </c>
      <c r="JM107">
        <v>1</v>
      </c>
      <c r="JN107">
        <v>1</v>
      </c>
      <c r="JO107">
        <v>1</v>
      </c>
      <c r="JP107">
        <v>1</v>
      </c>
      <c r="JQ107">
        <v>1</v>
      </c>
      <c r="JR107">
        <v>1</v>
      </c>
      <c r="JS107">
        <v>1</v>
      </c>
      <c r="JT107">
        <v>1</v>
      </c>
      <c r="JU107">
        <v>1</v>
      </c>
      <c r="JV107">
        <v>1</v>
      </c>
      <c r="JW107">
        <v>1</v>
      </c>
      <c r="JX107">
        <v>1</v>
      </c>
      <c r="JY107">
        <v>1</v>
      </c>
      <c r="JZ107">
        <v>1</v>
      </c>
      <c r="KA107">
        <v>1</v>
      </c>
      <c r="KB107">
        <v>1</v>
      </c>
      <c r="KC107">
        <v>1</v>
      </c>
      <c r="KD107">
        <v>1</v>
      </c>
      <c r="KE107">
        <v>1</v>
      </c>
      <c r="KF107">
        <v>1</v>
      </c>
      <c r="KG107">
        <v>1</v>
      </c>
      <c r="KH107">
        <v>1</v>
      </c>
      <c r="KI107">
        <v>1</v>
      </c>
      <c r="KJ107">
        <v>1</v>
      </c>
      <c r="KK107">
        <v>1</v>
      </c>
      <c r="KL107">
        <v>1</v>
      </c>
      <c r="KM107">
        <v>1</v>
      </c>
      <c r="KN107">
        <v>1</v>
      </c>
      <c r="KO107">
        <v>1</v>
      </c>
      <c r="KP107">
        <v>1</v>
      </c>
      <c r="KQ107">
        <v>1</v>
      </c>
      <c r="KR107">
        <v>2</v>
      </c>
      <c r="KS107">
        <v>2</v>
      </c>
      <c r="KT107">
        <v>2</v>
      </c>
      <c r="KU107">
        <v>2</v>
      </c>
      <c r="KV107">
        <v>2</v>
      </c>
      <c r="KW107">
        <v>2</v>
      </c>
      <c r="KX107">
        <v>2</v>
      </c>
      <c r="KY107">
        <v>2</v>
      </c>
      <c r="KZ107">
        <v>2</v>
      </c>
      <c r="LA107">
        <v>2</v>
      </c>
      <c r="LB107">
        <v>2</v>
      </c>
      <c r="LC107">
        <v>2</v>
      </c>
      <c r="LD107">
        <v>2</v>
      </c>
      <c r="LE107">
        <v>2</v>
      </c>
      <c r="LF107">
        <v>2</v>
      </c>
      <c r="LG107">
        <v>2</v>
      </c>
      <c r="LH107">
        <v>2</v>
      </c>
      <c r="LI107">
        <v>2</v>
      </c>
      <c r="LJ107">
        <v>2</v>
      </c>
      <c r="LK107">
        <v>2</v>
      </c>
      <c r="LL107">
        <v>2</v>
      </c>
      <c r="LM107">
        <v>2</v>
      </c>
      <c r="LN107">
        <v>2</v>
      </c>
      <c r="LO107">
        <v>2</v>
      </c>
      <c r="LP107">
        <v>2</v>
      </c>
      <c r="LQ107">
        <v>2</v>
      </c>
      <c r="LR107">
        <v>3</v>
      </c>
      <c r="LS107">
        <v>3</v>
      </c>
      <c r="LT107">
        <v>3</v>
      </c>
      <c r="LU107">
        <v>3</v>
      </c>
      <c r="LV107">
        <v>3</v>
      </c>
      <c r="LW107">
        <v>3</v>
      </c>
      <c r="LX107">
        <v>3</v>
      </c>
      <c r="LY107">
        <v>3</v>
      </c>
      <c r="LZ107">
        <v>3</v>
      </c>
      <c r="MA107">
        <v>3</v>
      </c>
      <c r="MB107">
        <v>3</v>
      </c>
      <c r="MC107">
        <v>3</v>
      </c>
      <c r="MD107">
        <v>4</v>
      </c>
      <c r="ME107">
        <v>4</v>
      </c>
      <c r="MF107">
        <v>4</v>
      </c>
      <c r="MG107">
        <v>4</v>
      </c>
      <c r="MH107">
        <v>4</v>
      </c>
      <c r="MI107">
        <v>4</v>
      </c>
      <c r="MJ107">
        <v>4</v>
      </c>
      <c r="MK107">
        <v>4</v>
      </c>
      <c r="ML107">
        <v>4</v>
      </c>
      <c r="MM107">
        <v>4</v>
      </c>
      <c r="MN107">
        <v>4</v>
      </c>
      <c r="MO107">
        <v>4</v>
      </c>
      <c r="MP107">
        <v>4</v>
      </c>
      <c r="MQ107">
        <v>4</v>
      </c>
      <c r="MR107">
        <v>4</v>
      </c>
      <c r="MS107">
        <v>4</v>
      </c>
      <c r="MT107">
        <v>4</v>
      </c>
      <c r="MU107">
        <v>4</v>
      </c>
      <c r="MV107">
        <v>4</v>
      </c>
      <c r="MW107">
        <v>4</v>
      </c>
      <c r="MX107">
        <v>4</v>
      </c>
      <c r="MY107">
        <v>4</v>
      </c>
      <c r="MZ107">
        <v>4</v>
      </c>
      <c r="NA107">
        <v>4</v>
      </c>
      <c r="NB107">
        <v>4</v>
      </c>
      <c r="NC107">
        <v>4</v>
      </c>
      <c r="ND107">
        <v>4</v>
      </c>
      <c r="NE107">
        <v>4</v>
      </c>
      <c r="NF107">
        <v>4</v>
      </c>
      <c r="NG107">
        <v>4</v>
      </c>
      <c r="NH107">
        <v>4</v>
      </c>
      <c r="NI107">
        <v>4</v>
      </c>
      <c r="NJ107">
        <v>4</v>
      </c>
      <c r="NK107">
        <v>4</v>
      </c>
      <c r="NL107">
        <v>4</v>
      </c>
      <c r="NM107">
        <v>4</v>
      </c>
      <c r="NN107">
        <v>4</v>
      </c>
      <c r="NO107">
        <v>4</v>
      </c>
      <c r="NP107">
        <v>4</v>
      </c>
      <c r="NQ107">
        <v>4</v>
      </c>
      <c r="NR107">
        <v>4</v>
      </c>
      <c r="NS107">
        <v>4</v>
      </c>
      <c r="NT107">
        <v>4</v>
      </c>
      <c r="NU107">
        <v>4</v>
      </c>
      <c r="NV107">
        <v>4</v>
      </c>
      <c r="NW107">
        <v>4</v>
      </c>
      <c r="NX107">
        <v>4</v>
      </c>
      <c r="NY107">
        <v>4</v>
      </c>
      <c r="NZ107">
        <v>4</v>
      </c>
      <c r="OA107">
        <v>4</v>
      </c>
      <c r="OB107">
        <v>4</v>
      </c>
      <c r="OC107">
        <v>4</v>
      </c>
      <c r="OD107">
        <v>4</v>
      </c>
      <c r="OE107">
        <v>4</v>
      </c>
      <c r="OF107">
        <v>4</v>
      </c>
      <c r="OG107">
        <v>4</v>
      </c>
      <c r="OH107">
        <v>4</v>
      </c>
      <c r="OI107">
        <v>4</v>
      </c>
      <c r="OJ107">
        <v>4</v>
      </c>
      <c r="OK107">
        <v>4</v>
      </c>
      <c r="OL107">
        <v>4</v>
      </c>
      <c r="OM107">
        <v>4</v>
      </c>
      <c r="ON107">
        <v>4</v>
      </c>
      <c r="OO107">
        <v>4</v>
      </c>
      <c r="OP107">
        <v>4</v>
      </c>
      <c r="OQ107">
        <v>4</v>
      </c>
      <c r="OR107">
        <v>4</v>
      </c>
      <c r="OS107">
        <v>4</v>
      </c>
    </row>
    <row r="108" spans="1:812">
      <c r="A108">
        <v>84053015</v>
      </c>
      <c r="B108" t="s">
        <v>50</v>
      </c>
      <c r="C108" t="s">
        <v>51</v>
      </c>
      <c r="D108">
        <v>840</v>
      </c>
      <c r="E108">
        <v>53015</v>
      </c>
      <c r="F108" t="s">
        <v>71</v>
      </c>
      <c r="G108" t="s">
        <v>57</v>
      </c>
      <c r="H108" t="s">
        <v>50</v>
      </c>
      <c r="I108">
        <v>46.190747209999998</v>
      </c>
      <c r="J108">
        <v>-122.6782231</v>
      </c>
      <c r="K108" t="s">
        <v>72</v>
      </c>
      <c r="L108">
        <v>110593</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0</v>
      </c>
      <c r="FS108">
        <v>0</v>
      </c>
      <c r="FT108">
        <v>0</v>
      </c>
      <c r="FU108">
        <v>0</v>
      </c>
      <c r="FV108">
        <v>0</v>
      </c>
      <c r="FW108">
        <v>0</v>
      </c>
      <c r="FX108">
        <v>0</v>
      </c>
      <c r="FY108">
        <v>0</v>
      </c>
      <c r="FZ108">
        <v>0</v>
      </c>
      <c r="GA108">
        <v>0</v>
      </c>
      <c r="GB108">
        <v>0</v>
      </c>
      <c r="GC108">
        <v>0</v>
      </c>
      <c r="GD108">
        <v>0</v>
      </c>
      <c r="GE108">
        <v>2</v>
      </c>
      <c r="GF108">
        <v>2</v>
      </c>
      <c r="GG108">
        <v>2</v>
      </c>
      <c r="GH108">
        <v>3</v>
      </c>
      <c r="GI108">
        <v>3</v>
      </c>
      <c r="GJ108">
        <v>3</v>
      </c>
      <c r="GK108">
        <v>3</v>
      </c>
      <c r="GL108">
        <v>3</v>
      </c>
      <c r="GM108">
        <v>3</v>
      </c>
      <c r="GN108">
        <v>3</v>
      </c>
      <c r="GO108">
        <v>4</v>
      </c>
      <c r="GP108">
        <v>4</v>
      </c>
      <c r="GQ108">
        <v>4</v>
      </c>
      <c r="GR108">
        <v>5</v>
      </c>
      <c r="GS108">
        <v>5</v>
      </c>
      <c r="GT108">
        <v>5</v>
      </c>
      <c r="GU108">
        <v>5</v>
      </c>
      <c r="GV108">
        <v>5</v>
      </c>
      <c r="GW108">
        <v>5</v>
      </c>
      <c r="GX108">
        <v>5</v>
      </c>
      <c r="GY108">
        <v>5</v>
      </c>
      <c r="GZ108">
        <v>5</v>
      </c>
      <c r="HA108">
        <v>5</v>
      </c>
      <c r="HB108">
        <v>5</v>
      </c>
      <c r="HC108">
        <v>5</v>
      </c>
      <c r="HD108">
        <v>5</v>
      </c>
      <c r="HE108">
        <v>5</v>
      </c>
      <c r="HF108">
        <v>5</v>
      </c>
      <c r="HG108">
        <v>5</v>
      </c>
      <c r="HH108">
        <v>5</v>
      </c>
      <c r="HI108">
        <v>5</v>
      </c>
      <c r="HJ108">
        <v>6</v>
      </c>
      <c r="HK108">
        <v>6</v>
      </c>
      <c r="HL108">
        <v>6</v>
      </c>
      <c r="HM108">
        <v>6</v>
      </c>
      <c r="HN108">
        <v>6</v>
      </c>
      <c r="HO108">
        <v>6</v>
      </c>
      <c r="HP108">
        <v>6</v>
      </c>
      <c r="HQ108">
        <v>6</v>
      </c>
      <c r="HR108">
        <v>6</v>
      </c>
      <c r="HS108">
        <v>6</v>
      </c>
      <c r="HT108">
        <v>6</v>
      </c>
      <c r="HU108">
        <v>6</v>
      </c>
      <c r="HV108">
        <v>6</v>
      </c>
      <c r="HW108">
        <v>6</v>
      </c>
      <c r="HX108">
        <v>6</v>
      </c>
      <c r="HY108">
        <v>6</v>
      </c>
      <c r="HZ108">
        <v>6</v>
      </c>
      <c r="IA108">
        <v>6</v>
      </c>
      <c r="IB108">
        <v>6</v>
      </c>
      <c r="IC108">
        <v>6</v>
      </c>
      <c r="ID108">
        <v>6</v>
      </c>
      <c r="IE108">
        <v>6</v>
      </c>
      <c r="IF108">
        <v>6</v>
      </c>
      <c r="IG108">
        <v>6</v>
      </c>
      <c r="IH108">
        <v>6</v>
      </c>
      <c r="II108">
        <v>6</v>
      </c>
      <c r="IJ108">
        <v>6</v>
      </c>
      <c r="IK108">
        <v>6</v>
      </c>
      <c r="IL108">
        <v>6</v>
      </c>
      <c r="IM108">
        <v>6</v>
      </c>
      <c r="IN108">
        <v>6</v>
      </c>
      <c r="IO108">
        <v>6</v>
      </c>
      <c r="IP108">
        <v>6</v>
      </c>
      <c r="IQ108">
        <v>6</v>
      </c>
      <c r="IR108">
        <v>6</v>
      </c>
      <c r="IS108">
        <v>6</v>
      </c>
      <c r="IT108">
        <v>6</v>
      </c>
      <c r="IU108">
        <v>6</v>
      </c>
      <c r="IV108">
        <v>6</v>
      </c>
      <c r="IW108">
        <v>6</v>
      </c>
      <c r="IX108">
        <v>6</v>
      </c>
      <c r="IY108">
        <v>7</v>
      </c>
      <c r="IZ108">
        <v>7</v>
      </c>
      <c r="JA108">
        <v>7</v>
      </c>
      <c r="JB108">
        <v>7</v>
      </c>
      <c r="JC108">
        <v>7</v>
      </c>
      <c r="JD108">
        <v>7</v>
      </c>
      <c r="JE108">
        <v>7</v>
      </c>
      <c r="JF108">
        <v>7</v>
      </c>
      <c r="JG108">
        <v>7</v>
      </c>
      <c r="JH108">
        <v>7</v>
      </c>
      <c r="JI108">
        <v>7</v>
      </c>
      <c r="JJ108">
        <v>7</v>
      </c>
      <c r="JK108">
        <v>7</v>
      </c>
      <c r="JL108">
        <v>7</v>
      </c>
      <c r="JM108">
        <v>7</v>
      </c>
      <c r="JN108">
        <v>7</v>
      </c>
      <c r="JO108">
        <v>7</v>
      </c>
      <c r="JP108">
        <v>7</v>
      </c>
      <c r="JQ108">
        <v>7</v>
      </c>
      <c r="JR108">
        <v>7</v>
      </c>
      <c r="JS108">
        <v>7</v>
      </c>
      <c r="JT108">
        <v>7</v>
      </c>
      <c r="JU108">
        <v>7</v>
      </c>
      <c r="JV108">
        <v>7</v>
      </c>
      <c r="JW108">
        <v>7</v>
      </c>
      <c r="JX108">
        <v>7</v>
      </c>
      <c r="JY108">
        <v>7</v>
      </c>
      <c r="JZ108">
        <v>7</v>
      </c>
      <c r="KA108">
        <v>7</v>
      </c>
      <c r="KB108">
        <v>7</v>
      </c>
      <c r="KC108">
        <v>7</v>
      </c>
      <c r="KD108">
        <v>7</v>
      </c>
      <c r="KE108">
        <v>7</v>
      </c>
      <c r="KF108">
        <v>7</v>
      </c>
      <c r="KG108">
        <v>7</v>
      </c>
      <c r="KH108">
        <v>7</v>
      </c>
      <c r="KI108">
        <v>7</v>
      </c>
      <c r="KJ108">
        <v>7</v>
      </c>
      <c r="KK108">
        <v>7</v>
      </c>
      <c r="KL108">
        <v>7</v>
      </c>
      <c r="KM108">
        <v>7</v>
      </c>
      <c r="KN108">
        <v>7</v>
      </c>
      <c r="KO108">
        <v>7</v>
      </c>
      <c r="KP108">
        <v>7</v>
      </c>
      <c r="KQ108">
        <v>7</v>
      </c>
      <c r="KR108">
        <v>7</v>
      </c>
      <c r="KS108">
        <v>7</v>
      </c>
      <c r="KT108">
        <v>7</v>
      </c>
      <c r="KU108">
        <v>7</v>
      </c>
      <c r="KV108">
        <v>7</v>
      </c>
      <c r="KW108">
        <v>7</v>
      </c>
      <c r="KX108">
        <v>7</v>
      </c>
      <c r="KY108">
        <v>7</v>
      </c>
      <c r="KZ108">
        <v>7</v>
      </c>
      <c r="LA108">
        <v>7</v>
      </c>
      <c r="LB108">
        <v>7</v>
      </c>
      <c r="LC108">
        <v>8</v>
      </c>
      <c r="LD108">
        <v>8</v>
      </c>
      <c r="LE108">
        <v>8</v>
      </c>
      <c r="LF108">
        <v>8</v>
      </c>
      <c r="LG108">
        <v>8</v>
      </c>
      <c r="LH108">
        <v>8</v>
      </c>
      <c r="LI108">
        <v>10</v>
      </c>
      <c r="LJ108">
        <v>10</v>
      </c>
      <c r="LK108">
        <v>10</v>
      </c>
      <c r="LL108">
        <v>10</v>
      </c>
      <c r="LM108">
        <v>10</v>
      </c>
      <c r="LN108">
        <v>12</v>
      </c>
      <c r="LO108">
        <v>12</v>
      </c>
      <c r="LP108">
        <v>13</v>
      </c>
      <c r="LQ108">
        <v>13</v>
      </c>
      <c r="LR108">
        <v>13</v>
      </c>
      <c r="LS108">
        <v>14</v>
      </c>
      <c r="LT108">
        <v>14</v>
      </c>
      <c r="LU108">
        <v>15</v>
      </c>
      <c r="LV108">
        <v>15</v>
      </c>
      <c r="LW108">
        <v>15</v>
      </c>
      <c r="LX108">
        <v>15</v>
      </c>
      <c r="LY108">
        <v>15</v>
      </c>
      <c r="LZ108">
        <v>15</v>
      </c>
      <c r="MA108">
        <v>15</v>
      </c>
      <c r="MB108">
        <v>15</v>
      </c>
      <c r="MC108">
        <v>15</v>
      </c>
      <c r="MD108">
        <v>16</v>
      </c>
      <c r="ME108">
        <v>19</v>
      </c>
      <c r="MF108">
        <v>19</v>
      </c>
      <c r="MG108">
        <v>19</v>
      </c>
      <c r="MH108">
        <v>19</v>
      </c>
      <c r="MI108">
        <v>19</v>
      </c>
      <c r="MJ108">
        <v>21</v>
      </c>
      <c r="MK108">
        <v>21</v>
      </c>
      <c r="ML108">
        <v>22</v>
      </c>
      <c r="MM108">
        <v>22</v>
      </c>
      <c r="MN108">
        <v>22</v>
      </c>
      <c r="MO108">
        <v>22</v>
      </c>
      <c r="MP108">
        <v>22</v>
      </c>
      <c r="MQ108">
        <v>27</v>
      </c>
      <c r="MR108">
        <v>27</v>
      </c>
      <c r="MS108">
        <v>29</v>
      </c>
      <c r="MT108">
        <v>29</v>
      </c>
      <c r="MU108">
        <v>29</v>
      </c>
      <c r="MV108">
        <v>29</v>
      </c>
      <c r="MW108">
        <v>29</v>
      </c>
      <c r="MX108">
        <v>30</v>
      </c>
      <c r="MY108">
        <v>31</v>
      </c>
      <c r="MZ108">
        <v>31</v>
      </c>
      <c r="NA108">
        <v>33</v>
      </c>
      <c r="NB108">
        <v>33</v>
      </c>
      <c r="NC108">
        <v>33</v>
      </c>
      <c r="ND108">
        <v>33</v>
      </c>
      <c r="NE108">
        <v>34</v>
      </c>
      <c r="NF108">
        <v>36</v>
      </c>
      <c r="NG108">
        <v>36</v>
      </c>
      <c r="NH108">
        <v>34</v>
      </c>
      <c r="NI108">
        <v>34</v>
      </c>
      <c r="NJ108">
        <v>34</v>
      </c>
      <c r="NK108">
        <v>34</v>
      </c>
      <c r="NL108">
        <v>35</v>
      </c>
      <c r="NM108">
        <v>35</v>
      </c>
      <c r="NN108">
        <v>37</v>
      </c>
      <c r="NO108">
        <v>38</v>
      </c>
      <c r="NP108">
        <v>38</v>
      </c>
      <c r="NQ108">
        <v>38</v>
      </c>
      <c r="NR108">
        <v>38</v>
      </c>
      <c r="NS108">
        <v>39</v>
      </c>
      <c r="NT108">
        <v>41</v>
      </c>
      <c r="NU108">
        <v>42</v>
      </c>
      <c r="NV108">
        <v>43</v>
      </c>
      <c r="NW108">
        <v>43</v>
      </c>
      <c r="NX108">
        <v>43</v>
      </c>
      <c r="NY108">
        <v>43</v>
      </c>
      <c r="NZ108">
        <v>43</v>
      </c>
      <c r="OA108">
        <v>44</v>
      </c>
      <c r="OB108">
        <v>46</v>
      </c>
      <c r="OC108">
        <v>47</v>
      </c>
      <c r="OD108">
        <v>47</v>
      </c>
      <c r="OE108">
        <v>47</v>
      </c>
      <c r="OF108">
        <v>47</v>
      </c>
      <c r="OG108">
        <v>49</v>
      </c>
      <c r="OH108">
        <v>49</v>
      </c>
      <c r="OI108">
        <v>51</v>
      </c>
      <c r="OJ108">
        <v>51</v>
      </c>
      <c r="OK108">
        <v>51</v>
      </c>
      <c r="OL108">
        <v>51</v>
      </c>
      <c r="OM108">
        <v>51</v>
      </c>
      <c r="ON108">
        <v>51</v>
      </c>
      <c r="OO108">
        <v>53</v>
      </c>
      <c r="OP108">
        <v>57</v>
      </c>
      <c r="OQ108">
        <v>57</v>
      </c>
      <c r="OR108">
        <v>57</v>
      </c>
      <c r="OS108">
        <v>57</v>
      </c>
    </row>
    <row r="109" spans="1:812">
      <c r="A109">
        <v>84053017</v>
      </c>
      <c r="B109" t="s">
        <v>50</v>
      </c>
      <c r="C109" t="s">
        <v>51</v>
      </c>
      <c r="D109">
        <v>840</v>
      </c>
      <c r="E109">
        <v>53017</v>
      </c>
      <c r="F109" t="s">
        <v>53</v>
      </c>
      <c r="G109" t="s">
        <v>57</v>
      </c>
      <c r="H109" t="s">
        <v>50</v>
      </c>
      <c r="I109">
        <v>47.736133500000001</v>
      </c>
      <c r="J109">
        <v>-119.692937</v>
      </c>
      <c r="K109" t="s">
        <v>73</v>
      </c>
      <c r="L109">
        <v>43429</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1</v>
      </c>
      <c r="CQ109">
        <v>1</v>
      </c>
      <c r="CR109">
        <v>1</v>
      </c>
      <c r="CS109">
        <v>1</v>
      </c>
      <c r="CT109">
        <v>1</v>
      </c>
      <c r="CU109">
        <v>1</v>
      </c>
      <c r="CV109">
        <v>1</v>
      </c>
      <c r="CW109">
        <v>1</v>
      </c>
      <c r="CX109">
        <v>1</v>
      </c>
      <c r="CY109">
        <v>1</v>
      </c>
      <c r="CZ109">
        <v>1</v>
      </c>
      <c r="DA109">
        <v>1</v>
      </c>
      <c r="DB109">
        <v>1</v>
      </c>
      <c r="DC109">
        <v>1</v>
      </c>
      <c r="DD109">
        <v>2</v>
      </c>
      <c r="DE109">
        <v>2</v>
      </c>
      <c r="DF109">
        <v>2</v>
      </c>
      <c r="DG109">
        <v>2</v>
      </c>
      <c r="DH109">
        <v>2</v>
      </c>
      <c r="DI109">
        <v>2</v>
      </c>
      <c r="DJ109">
        <v>2</v>
      </c>
      <c r="DK109">
        <v>2</v>
      </c>
      <c r="DL109">
        <v>2</v>
      </c>
      <c r="DM109">
        <v>2</v>
      </c>
      <c r="DN109">
        <v>2</v>
      </c>
      <c r="DO109">
        <v>2</v>
      </c>
      <c r="DP109">
        <v>2</v>
      </c>
      <c r="DQ109">
        <v>2</v>
      </c>
      <c r="DR109">
        <v>2</v>
      </c>
      <c r="DS109">
        <v>2</v>
      </c>
      <c r="DT109">
        <v>3</v>
      </c>
      <c r="DU109">
        <v>3</v>
      </c>
      <c r="DV109">
        <v>3</v>
      </c>
      <c r="DW109">
        <v>3</v>
      </c>
      <c r="DX109">
        <v>3</v>
      </c>
      <c r="DY109">
        <v>3</v>
      </c>
      <c r="DZ109">
        <v>3</v>
      </c>
      <c r="EA109">
        <v>3</v>
      </c>
      <c r="EB109">
        <v>3</v>
      </c>
      <c r="EC109">
        <v>3</v>
      </c>
      <c r="ED109">
        <v>3</v>
      </c>
      <c r="EE109">
        <v>3</v>
      </c>
      <c r="EF109">
        <v>3</v>
      </c>
      <c r="EG109">
        <v>3</v>
      </c>
      <c r="EH109">
        <v>3</v>
      </c>
      <c r="EI109">
        <v>3</v>
      </c>
      <c r="EJ109">
        <v>3</v>
      </c>
      <c r="EK109">
        <v>3</v>
      </c>
      <c r="EL109">
        <v>3</v>
      </c>
      <c r="EM109">
        <v>3</v>
      </c>
      <c r="EN109">
        <v>3</v>
      </c>
      <c r="EO109">
        <v>3</v>
      </c>
      <c r="EP109">
        <v>3</v>
      </c>
      <c r="EQ109">
        <v>3</v>
      </c>
      <c r="ER109">
        <v>3</v>
      </c>
      <c r="ES109">
        <v>3</v>
      </c>
      <c r="ET109">
        <v>3</v>
      </c>
      <c r="EU109">
        <v>3</v>
      </c>
      <c r="EV109">
        <v>3</v>
      </c>
      <c r="EW109">
        <v>3</v>
      </c>
      <c r="EX109">
        <v>3</v>
      </c>
      <c r="EY109">
        <v>3</v>
      </c>
      <c r="EZ109">
        <v>3</v>
      </c>
      <c r="FA109">
        <v>3</v>
      </c>
      <c r="FB109">
        <v>3</v>
      </c>
      <c r="FC109">
        <v>3</v>
      </c>
      <c r="FD109">
        <v>3</v>
      </c>
      <c r="FE109">
        <v>3</v>
      </c>
      <c r="FF109">
        <v>3</v>
      </c>
      <c r="FG109">
        <v>3</v>
      </c>
      <c r="FH109">
        <v>3</v>
      </c>
      <c r="FI109">
        <v>3</v>
      </c>
      <c r="FJ109">
        <v>3</v>
      </c>
      <c r="FK109">
        <v>3</v>
      </c>
      <c r="FL109">
        <v>3</v>
      </c>
      <c r="FM109">
        <v>3</v>
      </c>
      <c r="FN109">
        <v>3</v>
      </c>
      <c r="FO109">
        <v>3</v>
      </c>
      <c r="FP109">
        <v>3</v>
      </c>
      <c r="FQ109">
        <v>3</v>
      </c>
      <c r="FR109">
        <v>3</v>
      </c>
      <c r="FS109">
        <v>3</v>
      </c>
      <c r="FT109">
        <v>3</v>
      </c>
      <c r="FU109">
        <v>3</v>
      </c>
      <c r="FV109">
        <v>3</v>
      </c>
      <c r="FW109">
        <v>3</v>
      </c>
      <c r="FX109">
        <v>3</v>
      </c>
      <c r="FY109">
        <v>3</v>
      </c>
      <c r="FZ109">
        <v>3</v>
      </c>
      <c r="GA109">
        <v>3</v>
      </c>
      <c r="GB109">
        <v>3</v>
      </c>
      <c r="GC109">
        <v>3</v>
      </c>
      <c r="GD109">
        <v>3</v>
      </c>
      <c r="GE109">
        <v>3</v>
      </c>
      <c r="GF109">
        <v>4</v>
      </c>
      <c r="GG109">
        <v>4</v>
      </c>
      <c r="GH109">
        <v>5</v>
      </c>
      <c r="GI109">
        <v>5</v>
      </c>
      <c r="GJ109">
        <v>5</v>
      </c>
      <c r="GK109">
        <v>5</v>
      </c>
      <c r="GL109">
        <v>5</v>
      </c>
      <c r="GM109">
        <v>5</v>
      </c>
      <c r="GN109">
        <v>6</v>
      </c>
      <c r="GO109">
        <v>6</v>
      </c>
      <c r="GP109">
        <v>6</v>
      </c>
      <c r="GQ109">
        <v>6</v>
      </c>
      <c r="GR109">
        <v>6</v>
      </c>
      <c r="GS109">
        <v>7</v>
      </c>
      <c r="GT109">
        <v>7</v>
      </c>
      <c r="GU109">
        <v>7</v>
      </c>
      <c r="GV109">
        <v>7</v>
      </c>
      <c r="GW109">
        <v>7</v>
      </c>
      <c r="GX109">
        <v>7</v>
      </c>
      <c r="GY109">
        <v>7</v>
      </c>
      <c r="GZ109">
        <v>7</v>
      </c>
      <c r="HA109">
        <v>7</v>
      </c>
      <c r="HB109">
        <v>7</v>
      </c>
      <c r="HC109">
        <v>7</v>
      </c>
      <c r="HD109">
        <v>7</v>
      </c>
      <c r="HE109">
        <v>7</v>
      </c>
      <c r="HF109">
        <v>7</v>
      </c>
      <c r="HG109">
        <v>7</v>
      </c>
      <c r="HH109">
        <v>7</v>
      </c>
      <c r="HI109">
        <v>7</v>
      </c>
      <c r="HJ109">
        <v>7</v>
      </c>
      <c r="HK109">
        <v>7</v>
      </c>
      <c r="HL109">
        <v>7</v>
      </c>
      <c r="HM109">
        <v>7</v>
      </c>
      <c r="HN109">
        <v>7</v>
      </c>
      <c r="HO109">
        <v>7</v>
      </c>
      <c r="HP109">
        <v>7</v>
      </c>
      <c r="HQ109">
        <v>7</v>
      </c>
      <c r="HR109">
        <v>7</v>
      </c>
      <c r="HS109">
        <v>7</v>
      </c>
      <c r="HT109">
        <v>7</v>
      </c>
      <c r="HU109">
        <v>7</v>
      </c>
      <c r="HV109">
        <v>7</v>
      </c>
      <c r="HW109">
        <v>8</v>
      </c>
      <c r="HX109">
        <v>8</v>
      </c>
      <c r="HY109">
        <v>8</v>
      </c>
      <c r="HZ109">
        <v>8</v>
      </c>
      <c r="IA109">
        <v>8</v>
      </c>
      <c r="IB109">
        <v>8</v>
      </c>
      <c r="IC109">
        <v>8</v>
      </c>
      <c r="ID109">
        <v>8</v>
      </c>
      <c r="IE109">
        <v>8</v>
      </c>
      <c r="IF109">
        <v>8</v>
      </c>
      <c r="IG109">
        <v>8</v>
      </c>
      <c r="IH109">
        <v>8</v>
      </c>
      <c r="II109">
        <v>8</v>
      </c>
      <c r="IJ109">
        <v>8</v>
      </c>
      <c r="IK109">
        <v>8</v>
      </c>
      <c r="IL109">
        <v>8</v>
      </c>
      <c r="IM109">
        <v>8</v>
      </c>
      <c r="IN109">
        <v>8</v>
      </c>
      <c r="IO109">
        <v>8</v>
      </c>
      <c r="IP109">
        <v>8</v>
      </c>
      <c r="IQ109">
        <v>8</v>
      </c>
      <c r="IR109">
        <v>8</v>
      </c>
      <c r="IS109">
        <v>8</v>
      </c>
      <c r="IT109">
        <v>8</v>
      </c>
      <c r="IU109">
        <v>8</v>
      </c>
      <c r="IV109">
        <v>8</v>
      </c>
      <c r="IW109">
        <v>8</v>
      </c>
      <c r="IX109">
        <v>8</v>
      </c>
      <c r="IY109">
        <v>8</v>
      </c>
      <c r="IZ109">
        <v>8</v>
      </c>
      <c r="JA109">
        <v>8</v>
      </c>
      <c r="JB109">
        <v>8</v>
      </c>
      <c r="JC109">
        <v>8</v>
      </c>
      <c r="JD109">
        <v>8</v>
      </c>
      <c r="JE109">
        <v>8</v>
      </c>
      <c r="JF109">
        <v>8</v>
      </c>
      <c r="JG109">
        <v>8</v>
      </c>
      <c r="JH109">
        <v>8</v>
      </c>
      <c r="JI109">
        <v>8</v>
      </c>
      <c r="JJ109">
        <v>8</v>
      </c>
      <c r="JK109">
        <v>8</v>
      </c>
      <c r="JL109">
        <v>8</v>
      </c>
      <c r="JM109">
        <v>8</v>
      </c>
      <c r="JN109">
        <v>8</v>
      </c>
      <c r="JO109">
        <v>8</v>
      </c>
      <c r="JP109">
        <v>8</v>
      </c>
      <c r="JQ109">
        <v>8</v>
      </c>
      <c r="JR109">
        <v>8</v>
      </c>
      <c r="JS109">
        <v>8</v>
      </c>
      <c r="JT109">
        <v>8</v>
      </c>
      <c r="JU109">
        <v>8</v>
      </c>
      <c r="JV109">
        <v>8</v>
      </c>
      <c r="JW109">
        <v>8</v>
      </c>
      <c r="JX109">
        <v>8</v>
      </c>
      <c r="JY109">
        <v>8</v>
      </c>
      <c r="JZ109">
        <v>9</v>
      </c>
      <c r="KA109">
        <v>9</v>
      </c>
      <c r="KB109">
        <v>9</v>
      </c>
      <c r="KC109">
        <v>9</v>
      </c>
      <c r="KD109">
        <v>10</v>
      </c>
      <c r="KE109">
        <v>10</v>
      </c>
      <c r="KF109">
        <v>10</v>
      </c>
      <c r="KG109">
        <v>10</v>
      </c>
      <c r="KH109">
        <v>10</v>
      </c>
      <c r="KI109">
        <v>10</v>
      </c>
      <c r="KJ109">
        <v>10</v>
      </c>
      <c r="KK109">
        <v>10</v>
      </c>
      <c r="KL109">
        <v>10</v>
      </c>
      <c r="KM109">
        <v>10</v>
      </c>
      <c r="KN109">
        <v>10</v>
      </c>
      <c r="KO109">
        <v>10</v>
      </c>
      <c r="KP109">
        <v>10</v>
      </c>
      <c r="KQ109">
        <v>10</v>
      </c>
      <c r="KR109">
        <v>10</v>
      </c>
      <c r="KS109">
        <v>10</v>
      </c>
      <c r="KT109">
        <v>11</v>
      </c>
      <c r="KU109">
        <v>11</v>
      </c>
      <c r="KV109">
        <v>11</v>
      </c>
      <c r="KW109">
        <v>11</v>
      </c>
      <c r="KX109">
        <v>11</v>
      </c>
      <c r="KY109">
        <v>11</v>
      </c>
      <c r="KZ109">
        <v>11</v>
      </c>
      <c r="LA109">
        <v>11</v>
      </c>
      <c r="LB109">
        <v>11</v>
      </c>
      <c r="LC109">
        <v>11</v>
      </c>
      <c r="LD109">
        <v>11</v>
      </c>
      <c r="LE109">
        <v>11</v>
      </c>
      <c r="LF109">
        <v>11</v>
      </c>
      <c r="LG109">
        <v>11</v>
      </c>
      <c r="LH109">
        <v>11</v>
      </c>
      <c r="LI109">
        <v>11</v>
      </c>
      <c r="LJ109">
        <v>11</v>
      </c>
      <c r="LK109">
        <v>11</v>
      </c>
      <c r="LL109">
        <v>11</v>
      </c>
      <c r="LM109">
        <v>11</v>
      </c>
      <c r="LN109">
        <v>11</v>
      </c>
      <c r="LO109">
        <v>11</v>
      </c>
      <c r="LP109">
        <v>11</v>
      </c>
      <c r="LQ109">
        <v>11</v>
      </c>
      <c r="LR109">
        <v>11</v>
      </c>
      <c r="LS109">
        <v>11</v>
      </c>
      <c r="LT109">
        <v>11</v>
      </c>
      <c r="LU109">
        <v>11</v>
      </c>
      <c r="LV109">
        <v>11</v>
      </c>
      <c r="LW109">
        <v>11</v>
      </c>
      <c r="LX109">
        <v>11</v>
      </c>
      <c r="LY109">
        <v>11</v>
      </c>
      <c r="LZ109">
        <v>11</v>
      </c>
      <c r="MA109">
        <v>11</v>
      </c>
      <c r="MB109">
        <v>11</v>
      </c>
      <c r="MC109">
        <v>11</v>
      </c>
      <c r="MD109">
        <v>13</v>
      </c>
      <c r="ME109">
        <v>14</v>
      </c>
      <c r="MF109">
        <v>14</v>
      </c>
      <c r="MG109">
        <v>14</v>
      </c>
      <c r="MH109">
        <v>14</v>
      </c>
      <c r="MI109">
        <v>14</v>
      </c>
      <c r="MJ109">
        <v>14</v>
      </c>
      <c r="MK109">
        <v>14</v>
      </c>
      <c r="ML109">
        <v>14</v>
      </c>
      <c r="MM109">
        <v>14</v>
      </c>
      <c r="MN109">
        <v>14</v>
      </c>
      <c r="MO109">
        <v>14</v>
      </c>
      <c r="MP109">
        <v>14</v>
      </c>
      <c r="MQ109">
        <v>14</v>
      </c>
      <c r="MR109">
        <v>15</v>
      </c>
      <c r="MS109">
        <v>15</v>
      </c>
      <c r="MT109">
        <v>15</v>
      </c>
      <c r="MU109">
        <v>15</v>
      </c>
      <c r="MV109">
        <v>15</v>
      </c>
      <c r="MW109">
        <v>15</v>
      </c>
      <c r="MX109">
        <v>15</v>
      </c>
      <c r="MY109">
        <v>15</v>
      </c>
      <c r="MZ109">
        <v>15</v>
      </c>
      <c r="NA109">
        <v>15</v>
      </c>
      <c r="NB109">
        <v>15</v>
      </c>
      <c r="NC109">
        <v>15</v>
      </c>
      <c r="ND109">
        <v>15</v>
      </c>
      <c r="NE109">
        <v>15</v>
      </c>
      <c r="NF109">
        <v>15</v>
      </c>
      <c r="NG109">
        <v>16</v>
      </c>
      <c r="NH109">
        <v>17</v>
      </c>
      <c r="NI109">
        <v>17</v>
      </c>
      <c r="NJ109">
        <v>17</v>
      </c>
      <c r="NK109">
        <v>17</v>
      </c>
      <c r="NL109">
        <v>17</v>
      </c>
      <c r="NM109">
        <v>17</v>
      </c>
      <c r="NN109">
        <v>18</v>
      </c>
      <c r="NO109">
        <v>18</v>
      </c>
      <c r="NP109">
        <v>18</v>
      </c>
      <c r="NQ109">
        <v>18</v>
      </c>
      <c r="NR109">
        <v>18</v>
      </c>
      <c r="NS109">
        <v>18</v>
      </c>
      <c r="NT109">
        <v>18</v>
      </c>
      <c r="NU109">
        <v>18</v>
      </c>
      <c r="NV109">
        <v>19</v>
      </c>
      <c r="NW109">
        <v>19</v>
      </c>
      <c r="NX109">
        <v>19</v>
      </c>
      <c r="NY109">
        <v>19</v>
      </c>
      <c r="NZ109">
        <v>19</v>
      </c>
      <c r="OA109">
        <v>19</v>
      </c>
      <c r="OB109">
        <v>19</v>
      </c>
      <c r="OC109">
        <v>19</v>
      </c>
      <c r="OD109">
        <v>19</v>
      </c>
      <c r="OE109">
        <v>19</v>
      </c>
      <c r="OF109">
        <v>19</v>
      </c>
      <c r="OG109">
        <v>20</v>
      </c>
      <c r="OH109">
        <v>20</v>
      </c>
      <c r="OI109">
        <v>20</v>
      </c>
      <c r="OJ109">
        <v>20</v>
      </c>
      <c r="OK109">
        <v>20</v>
      </c>
      <c r="OL109">
        <v>20</v>
      </c>
      <c r="OM109">
        <v>20</v>
      </c>
      <c r="ON109">
        <v>20</v>
      </c>
      <c r="OO109">
        <v>22</v>
      </c>
      <c r="OP109">
        <v>22</v>
      </c>
      <c r="OQ109">
        <v>22</v>
      </c>
      <c r="OR109">
        <v>22</v>
      </c>
      <c r="OS109">
        <v>22</v>
      </c>
    </row>
    <row r="110" spans="1:812">
      <c r="A110">
        <v>84053019</v>
      </c>
      <c r="B110" t="s">
        <v>50</v>
      </c>
      <c r="C110" t="s">
        <v>51</v>
      </c>
      <c r="D110">
        <v>840</v>
      </c>
      <c r="E110">
        <v>53019</v>
      </c>
      <c r="F110" t="s">
        <v>74</v>
      </c>
      <c r="G110" t="s">
        <v>57</v>
      </c>
      <c r="H110" t="s">
        <v>50</v>
      </c>
      <c r="I110">
        <v>48.471143099999999</v>
      </c>
      <c r="J110">
        <v>-118.5154041</v>
      </c>
      <c r="K110" t="s">
        <v>75</v>
      </c>
      <c r="L110">
        <v>7627</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v>
      </c>
      <c r="GV110">
        <v>0</v>
      </c>
      <c r="GW110">
        <v>0</v>
      </c>
      <c r="GX110">
        <v>0</v>
      </c>
      <c r="GY110">
        <v>0</v>
      </c>
      <c r="GZ110">
        <v>0</v>
      </c>
      <c r="HA110">
        <v>0</v>
      </c>
      <c r="HB110">
        <v>0</v>
      </c>
      <c r="HC110">
        <v>0</v>
      </c>
      <c r="HD110">
        <v>0</v>
      </c>
      <c r="HE110">
        <v>0</v>
      </c>
      <c r="HF110">
        <v>0</v>
      </c>
      <c r="HG110">
        <v>0</v>
      </c>
      <c r="HH110">
        <v>0</v>
      </c>
      <c r="HI110">
        <v>0</v>
      </c>
      <c r="HJ110">
        <v>0</v>
      </c>
      <c r="HK110">
        <v>0</v>
      </c>
      <c r="HL110">
        <v>0</v>
      </c>
      <c r="HM110">
        <v>0</v>
      </c>
      <c r="HN110">
        <v>0</v>
      </c>
      <c r="HO110">
        <v>0</v>
      </c>
      <c r="HP110">
        <v>0</v>
      </c>
      <c r="HQ110">
        <v>0</v>
      </c>
      <c r="HR110">
        <v>0</v>
      </c>
      <c r="HS110">
        <v>0</v>
      </c>
      <c r="HT110">
        <v>0</v>
      </c>
      <c r="HU110">
        <v>0</v>
      </c>
      <c r="HV110">
        <v>0</v>
      </c>
      <c r="HW110">
        <v>0</v>
      </c>
      <c r="HX110">
        <v>0</v>
      </c>
      <c r="HY110">
        <v>0</v>
      </c>
      <c r="HZ110">
        <v>0</v>
      </c>
      <c r="IA110">
        <v>0</v>
      </c>
      <c r="IB110">
        <v>0</v>
      </c>
      <c r="IC110">
        <v>0</v>
      </c>
      <c r="ID110">
        <v>0</v>
      </c>
      <c r="IE110">
        <v>0</v>
      </c>
      <c r="IF110">
        <v>0</v>
      </c>
      <c r="IG110">
        <v>0</v>
      </c>
      <c r="IH110">
        <v>0</v>
      </c>
      <c r="II110">
        <v>0</v>
      </c>
      <c r="IJ110">
        <v>0</v>
      </c>
      <c r="IK110">
        <v>0</v>
      </c>
      <c r="IL110">
        <v>0</v>
      </c>
      <c r="IM110">
        <v>0</v>
      </c>
      <c r="IN110">
        <v>0</v>
      </c>
      <c r="IO110">
        <v>0</v>
      </c>
      <c r="IP110">
        <v>0</v>
      </c>
      <c r="IQ110">
        <v>0</v>
      </c>
      <c r="IR110">
        <v>0</v>
      </c>
      <c r="IS110">
        <v>0</v>
      </c>
      <c r="IT110">
        <v>0</v>
      </c>
      <c r="IU110">
        <v>0</v>
      </c>
      <c r="IV110">
        <v>0</v>
      </c>
      <c r="IW110">
        <v>0</v>
      </c>
      <c r="IX110">
        <v>0</v>
      </c>
      <c r="IY110">
        <v>0</v>
      </c>
      <c r="IZ110">
        <v>0</v>
      </c>
      <c r="JA110">
        <v>0</v>
      </c>
      <c r="JB110">
        <v>0</v>
      </c>
      <c r="JC110">
        <v>0</v>
      </c>
      <c r="JD110">
        <v>0</v>
      </c>
      <c r="JE110">
        <v>0</v>
      </c>
      <c r="JF110">
        <v>0</v>
      </c>
      <c r="JG110">
        <v>0</v>
      </c>
      <c r="JH110">
        <v>0</v>
      </c>
      <c r="JI110">
        <v>0</v>
      </c>
      <c r="JJ110">
        <v>0</v>
      </c>
      <c r="JK110">
        <v>0</v>
      </c>
      <c r="JL110">
        <v>0</v>
      </c>
      <c r="JM110">
        <v>0</v>
      </c>
      <c r="JN110">
        <v>0</v>
      </c>
      <c r="JO110">
        <v>0</v>
      </c>
      <c r="JP110">
        <v>0</v>
      </c>
      <c r="JQ110">
        <v>0</v>
      </c>
      <c r="JR110">
        <v>0</v>
      </c>
      <c r="JS110">
        <v>0</v>
      </c>
      <c r="JT110">
        <v>0</v>
      </c>
      <c r="JU110">
        <v>0</v>
      </c>
      <c r="JV110">
        <v>0</v>
      </c>
      <c r="JW110">
        <v>0</v>
      </c>
      <c r="JX110">
        <v>0</v>
      </c>
      <c r="JY110">
        <v>0</v>
      </c>
      <c r="JZ110">
        <v>0</v>
      </c>
      <c r="KA110">
        <v>0</v>
      </c>
      <c r="KB110">
        <v>0</v>
      </c>
      <c r="KC110">
        <v>0</v>
      </c>
      <c r="KD110">
        <v>0</v>
      </c>
      <c r="KE110">
        <v>0</v>
      </c>
      <c r="KF110">
        <v>0</v>
      </c>
      <c r="KG110">
        <v>0</v>
      </c>
      <c r="KH110">
        <v>0</v>
      </c>
      <c r="KI110">
        <v>1</v>
      </c>
      <c r="KJ110">
        <v>1</v>
      </c>
      <c r="KK110">
        <v>1</v>
      </c>
      <c r="KL110">
        <v>1</v>
      </c>
      <c r="KM110">
        <v>1</v>
      </c>
      <c r="KN110">
        <v>1</v>
      </c>
      <c r="KO110">
        <v>1</v>
      </c>
      <c r="KP110">
        <v>1</v>
      </c>
      <c r="KQ110">
        <v>1</v>
      </c>
      <c r="KR110">
        <v>1</v>
      </c>
      <c r="KS110">
        <v>1</v>
      </c>
      <c r="KT110">
        <v>1</v>
      </c>
      <c r="KU110">
        <v>1</v>
      </c>
      <c r="KV110">
        <v>1</v>
      </c>
      <c r="KW110">
        <v>1</v>
      </c>
      <c r="KX110">
        <v>1</v>
      </c>
      <c r="KY110">
        <v>1</v>
      </c>
      <c r="KZ110">
        <v>1</v>
      </c>
      <c r="LA110">
        <v>1</v>
      </c>
      <c r="LB110">
        <v>1</v>
      </c>
      <c r="LC110">
        <v>1</v>
      </c>
      <c r="LD110">
        <v>1</v>
      </c>
      <c r="LE110">
        <v>1</v>
      </c>
      <c r="LF110">
        <v>1</v>
      </c>
      <c r="LG110">
        <v>1</v>
      </c>
      <c r="LH110">
        <v>1</v>
      </c>
      <c r="LI110">
        <v>1</v>
      </c>
      <c r="LJ110">
        <v>1</v>
      </c>
      <c r="LK110">
        <v>1</v>
      </c>
      <c r="LL110">
        <v>1</v>
      </c>
      <c r="LM110">
        <v>1</v>
      </c>
      <c r="LN110">
        <v>1</v>
      </c>
      <c r="LO110">
        <v>1</v>
      </c>
      <c r="LP110">
        <v>1</v>
      </c>
      <c r="LQ110">
        <v>1</v>
      </c>
      <c r="LR110">
        <v>1</v>
      </c>
      <c r="LS110">
        <v>1</v>
      </c>
      <c r="LT110">
        <v>1</v>
      </c>
      <c r="LU110">
        <v>1</v>
      </c>
      <c r="LV110">
        <v>1</v>
      </c>
      <c r="LW110">
        <v>1</v>
      </c>
      <c r="LX110">
        <v>1</v>
      </c>
      <c r="LY110">
        <v>1</v>
      </c>
      <c r="LZ110">
        <v>1</v>
      </c>
      <c r="MA110">
        <v>1</v>
      </c>
      <c r="MB110">
        <v>1</v>
      </c>
      <c r="MC110">
        <v>1</v>
      </c>
      <c r="MD110">
        <v>1</v>
      </c>
      <c r="ME110">
        <v>1</v>
      </c>
      <c r="MF110">
        <v>1</v>
      </c>
      <c r="MG110">
        <v>1</v>
      </c>
      <c r="MH110">
        <v>1</v>
      </c>
      <c r="MI110">
        <v>1</v>
      </c>
      <c r="MJ110">
        <v>1</v>
      </c>
      <c r="MK110">
        <v>1</v>
      </c>
      <c r="ML110">
        <v>1</v>
      </c>
      <c r="MM110">
        <v>1</v>
      </c>
      <c r="MN110">
        <v>1</v>
      </c>
      <c r="MO110">
        <v>1</v>
      </c>
      <c r="MP110">
        <v>1</v>
      </c>
      <c r="MQ110">
        <v>2</v>
      </c>
      <c r="MR110">
        <v>2</v>
      </c>
      <c r="MS110">
        <v>2</v>
      </c>
      <c r="MT110">
        <v>2</v>
      </c>
      <c r="MU110">
        <v>2</v>
      </c>
      <c r="MV110">
        <v>2</v>
      </c>
      <c r="MW110">
        <v>2</v>
      </c>
      <c r="MX110">
        <v>2</v>
      </c>
      <c r="MY110">
        <v>2</v>
      </c>
      <c r="MZ110">
        <v>2</v>
      </c>
      <c r="NA110">
        <v>2</v>
      </c>
      <c r="NB110">
        <v>2</v>
      </c>
      <c r="NC110">
        <v>2</v>
      </c>
      <c r="ND110">
        <v>2</v>
      </c>
      <c r="NE110">
        <v>3</v>
      </c>
      <c r="NF110">
        <v>3</v>
      </c>
      <c r="NG110">
        <v>4</v>
      </c>
      <c r="NH110">
        <v>4</v>
      </c>
      <c r="NI110">
        <v>4</v>
      </c>
      <c r="NJ110">
        <v>4</v>
      </c>
      <c r="NK110">
        <v>4</v>
      </c>
      <c r="NL110">
        <v>4</v>
      </c>
      <c r="NM110">
        <v>4</v>
      </c>
      <c r="NN110">
        <v>4</v>
      </c>
      <c r="NO110">
        <v>4</v>
      </c>
      <c r="NP110">
        <v>4</v>
      </c>
      <c r="NQ110">
        <v>4</v>
      </c>
      <c r="NR110">
        <v>4</v>
      </c>
      <c r="NS110">
        <v>4</v>
      </c>
      <c r="NT110">
        <v>4</v>
      </c>
      <c r="NU110">
        <v>4</v>
      </c>
      <c r="NV110">
        <v>4</v>
      </c>
      <c r="NW110">
        <v>4</v>
      </c>
      <c r="NX110">
        <v>4</v>
      </c>
      <c r="NY110">
        <v>4</v>
      </c>
      <c r="NZ110">
        <v>4</v>
      </c>
      <c r="OA110">
        <v>4</v>
      </c>
      <c r="OB110">
        <v>4</v>
      </c>
      <c r="OC110">
        <v>4</v>
      </c>
      <c r="OD110">
        <v>4</v>
      </c>
      <c r="OE110">
        <v>4</v>
      </c>
      <c r="OF110">
        <v>4</v>
      </c>
      <c r="OG110">
        <v>4</v>
      </c>
      <c r="OH110">
        <v>4</v>
      </c>
      <c r="OI110">
        <v>4</v>
      </c>
      <c r="OJ110">
        <v>4</v>
      </c>
      <c r="OK110">
        <v>4</v>
      </c>
      <c r="OL110">
        <v>4</v>
      </c>
      <c r="OM110">
        <v>4</v>
      </c>
      <c r="ON110">
        <v>4</v>
      </c>
      <c r="OO110">
        <v>4</v>
      </c>
      <c r="OP110">
        <v>4</v>
      </c>
      <c r="OQ110">
        <v>4</v>
      </c>
      <c r="OR110">
        <v>4</v>
      </c>
      <c r="OS110">
        <v>4</v>
      </c>
    </row>
    <row r="111" spans="1:812">
      <c r="A111">
        <v>84053021</v>
      </c>
      <c r="B111" t="s">
        <v>50</v>
      </c>
      <c r="C111" t="s">
        <v>51</v>
      </c>
      <c r="D111">
        <v>840</v>
      </c>
      <c r="E111">
        <v>53021</v>
      </c>
      <c r="F111" t="s">
        <v>76</v>
      </c>
      <c r="G111" t="s">
        <v>57</v>
      </c>
      <c r="H111" t="s">
        <v>50</v>
      </c>
      <c r="I111">
        <v>46.533514250000003</v>
      </c>
      <c r="J111">
        <v>-118.9018212</v>
      </c>
      <c r="K111" t="s">
        <v>77</v>
      </c>
      <c r="L111">
        <v>95222</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1</v>
      </c>
      <c r="CF111">
        <v>1</v>
      </c>
      <c r="CG111">
        <v>1</v>
      </c>
      <c r="CH111">
        <v>2</v>
      </c>
      <c r="CI111">
        <v>2</v>
      </c>
      <c r="CJ111">
        <v>2</v>
      </c>
      <c r="CK111">
        <v>2</v>
      </c>
      <c r="CL111">
        <v>2</v>
      </c>
      <c r="CM111">
        <v>2</v>
      </c>
      <c r="CN111">
        <v>2</v>
      </c>
      <c r="CO111">
        <v>2</v>
      </c>
      <c r="CP111">
        <v>3</v>
      </c>
      <c r="CQ111">
        <v>4</v>
      </c>
      <c r="CR111">
        <v>4</v>
      </c>
      <c r="CS111">
        <v>4</v>
      </c>
      <c r="CT111">
        <v>4</v>
      </c>
      <c r="CU111">
        <v>4</v>
      </c>
      <c r="CV111">
        <v>4</v>
      </c>
      <c r="CW111">
        <v>4</v>
      </c>
      <c r="CX111">
        <v>5</v>
      </c>
      <c r="CY111">
        <v>5</v>
      </c>
      <c r="CZ111">
        <v>5</v>
      </c>
      <c r="DA111">
        <v>5</v>
      </c>
      <c r="DB111">
        <v>5</v>
      </c>
      <c r="DC111">
        <v>6</v>
      </c>
      <c r="DD111">
        <v>7</v>
      </c>
      <c r="DE111">
        <v>7</v>
      </c>
      <c r="DF111">
        <v>8</v>
      </c>
      <c r="DG111">
        <v>9</v>
      </c>
      <c r="DH111">
        <v>10</v>
      </c>
      <c r="DI111">
        <v>12</v>
      </c>
      <c r="DJ111">
        <v>14</v>
      </c>
      <c r="DK111">
        <v>14</v>
      </c>
      <c r="DL111">
        <v>15</v>
      </c>
      <c r="DM111">
        <v>15</v>
      </c>
      <c r="DN111">
        <v>16</v>
      </c>
      <c r="DO111">
        <v>16</v>
      </c>
      <c r="DP111">
        <v>16</v>
      </c>
      <c r="DQ111">
        <v>16</v>
      </c>
      <c r="DR111">
        <v>16</v>
      </c>
      <c r="DS111">
        <v>17</v>
      </c>
      <c r="DT111">
        <v>18</v>
      </c>
      <c r="DU111">
        <v>18</v>
      </c>
      <c r="DV111">
        <v>18</v>
      </c>
      <c r="DW111">
        <v>19</v>
      </c>
      <c r="DX111">
        <v>19</v>
      </c>
      <c r="DY111">
        <v>19</v>
      </c>
      <c r="DZ111">
        <v>19</v>
      </c>
      <c r="EA111">
        <v>19</v>
      </c>
      <c r="EB111">
        <v>19</v>
      </c>
      <c r="EC111">
        <v>19</v>
      </c>
      <c r="ED111">
        <v>19</v>
      </c>
      <c r="EE111">
        <v>19</v>
      </c>
      <c r="EF111">
        <v>19</v>
      </c>
      <c r="EG111">
        <v>19</v>
      </c>
      <c r="EH111">
        <v>20</v>
      </c>
      <c r="EI111">
        <v>20</v>
      </c>
      <c r="EJ111">
        <v>20</v>
      </c>
      <c r="EK111">
        <v>21</v>
      </c>
      <c r="EL111">
        <v>21</v>
      </c>
      <c r="EM111">
        <v>21</v>
      </c>
      <c r="EN111">
        <v>21</v>
      </c>
      <c r="EO111">
        <v>21</v>
      </c>
      <c r="EP111">
        <v>21</v>
      </c>
      <c r="EQ111">
        <v>22</v>
      </c>
      <c r="ER111">
        <v>22</v>
      </c>
      <c r="ES111">
        <v>23</v>
      </c>
      <c r="ET111">
        <v>24</v>
      </c>
      <c r="EU111">
        <v>25</v>
      </c>
      <c r="EV111">
        <v>25</v>
      </c>
      <c r="EW111">
        <v>25</v>
      </c>
      <c r="EX111">
        <v>25</v>
      </c>
      <c r="EY111">
        <v>26</v>
      </c>
      <c r="EZ111">
        <v>26</v>
      </c>
      <c r="FA111">
        <v>26</v>
      </c>
      <c r="FB111">
        <v>27</v>
      </c>
      <c r="FC111">
        <v>27</v>
      </c>
      <c r="FD111">
        <v>28</v>
      </c>
      <c r="FE111">
        <v>28</v>
      </c>
      <c r="FF111">
        <v>28</v>
      </c>
      <c r="FG111">
        <v>28</v>
      </c>
      <c r="FH111">
        <v>28</v>
      </c>
      <c r="FI111">
        <v>29</v>
      </c>
      <c r="FJ111">
        <v>31</v>
      </c>
      <c r="FK111">
        <v>31</v>
      </c>
      <c r="FL111">
        <v>31</v>
      </c>
      <c r="FM111">
        <v>32</v>
      </c>
      <c r="FN111">
        <v>32</v>
      </c>
      <c r="FO111">
        <v>32</v>
      </c>
      <c r="FP111">
        <v>32</v>
      </c>
      <c r="FQ111">
        <v>32</v>
      </c>
      <c r="FR111">
        <v>32</v>
      </c>
      <c r="FS111">
        <v>32</v>
      </c>
      <c r="FT111">
        <v>32</v>
      </c>
      <c r="FU111">
        <v>32</v>
      </c>
      <c r="FV111">
        <v>32</v>
      </c>
      <c r="FW111">
        <v>32</v>
      </c>
      <c r="FX111">
        <v>32</v>
      </c>
      <c r="FY111">
        <v>33</v>
      </c>
      <c r="FZ111">
        <v>35</v>
      </c>
      <c r="GA111">
        <v>36</v>
      </c>
      <c r="GB111">
        <v>36</v>
      </c>
      <c r="GC111">
        <v>37</v>
      </c>
      <c r="GD111">
        <v>38</v>
      </c>
      <c r="GE111">
        <v>39</v>
      </c>
      <c r="GF111">
        <v>39</v>
      </c>
      <c r="GG111">
        <v>39</v>
      </c>
      <c r="GH111">
        <v>40</v>
      </c>
      <c r="GI111">
        <v>40</v>
      </c>
      <c r="GJ111">
        <v>40</v>
      </c>
      <c r="GK111">
        <v>41</v>
      </c>
      <c r="GL111">
        <v>41</v>
      </c>
      <c r="GM111">
        <v>41</v>
      </c>
      <c r="GN111">
        <v>42</v>
      </c>
      <c r="GO111">
        <v>42</v>
      </c>
      <c r="GP111">
        <v>43</v>
      </c>
      <c r="GQ111">
        <v>44</v>
      </c>
      <c r="GR111">
        <v>44</v>
      </c>
      <c r="GS111">
        <v>44</v>
      </c>
      <c r="GT111">
        <v>45</v>
      </c>
      <c r="GU111">
        <v>45</v>
      </c>
      <c r="GV111">
        <v>45</v>
      </c>
      <c r="GW111">
        <v>45</v>
      </c>
      <c r="GX111">
        <v>45</v>
      </c>
      <c r="GY111">
        <v>45</v>
      </c>
      <c r="GZ111">
        <v>47</v>
      </c>
      <c r="HA111">
        <v>48</v>
      </c>
      <c r="HB111">
        <v>48</v>
      </c>
      <c r="HC111">
        <v>49</v>
      </c>
      <c r="HD111">
        <v>49</v>
      </c>
      <c r="HE111">
        <v>50</v>
      </c>
      <c r="HF111">
        <v>51</v>
      </c>
      <c r="HG111">
        <v>51</v>
      </c>
      <c r="HH111">
        <v>51</v>
      </c>
      <c r="HI111">
        <v>51</v>
      </c>
      <c r="HJ111">
        <v>51</v>
      </c>
      <c r="HK111">
        <v>52</v>
      </c>
      <c r="HL111">
        <v>52</v>
      </c>
      <c r="HM111">
        <v>53</v>
      </c>
      <c r="HN111">
        <v>53</v>
      </c>
      <c r="HO111">
        <v>53</v>
      </c>
      <c r="HP111">
        <v>53</v>
      </c>
      <c r="HQ111">
        <v>53</v>
      </c>
      <c r="HR111">
        <v>53</v>
      </c>
      <c r="HS111">
        <v>53</v>
      </c>
      <c r="HT111">
        <v>54</v>
      </c>
      <c r="HU111">
        <v>54</v>
      </c>
      <c r="HV111">
        <v>56</v>
      </c>
      <c r="HW111">
        <v>56</v>
      </c>
      <c r="HX111">
        <v>56</v>
      </c>
      <c r="HY111">
        <v>56</v>
      </c>
      <c r="HZ111">
        <v>56</v>
      </c>
      <c r="IA111">
        <v>57</v>
      </c>
      <c r="IB111">
        <v>57</v>
      </c>
      <c r="IC111">
        <v>57</v>
      </c>
      <c r="ID111">
        <v>57</v>
      </c>
      <c r="IE111">
        <v>57</v>
      </c>
      <c r="IF111">
        <v>57</v>
      </c>
      <c r="IG111">
        <v>57</v>
      </c>
      <c r="IH111">
        <v>57</v>
      </c>
      <c r="II111">
        <v>57</v>
      </c>
      <c r="IJ111">
        <v>58</v>
      </c>
      <c r="IK111">
        <v>58</v>
      </c>
      <c r="IL111">
        <v>58</v>
      </c>
      <c r="IM111">
        <v>59</v>
      </c>
      <c r="IN111">
        <v>60</v>
      </c>
      <c r="IO111">
        <v>60</v>
      </c>
      <c r="IP111">
        <v>61</v>
      </c>
      <c r="IQ111">
        <v>62</v>
      </c>
      <c r="IR111">
        <v>62</v>
      </c>
      <c r="IS111">
        <v>63</v>
      </c>
      <c r="IT111">
        <v>63</v>
      </c>
      <c r="IU111">
        <v>63</v>
      </c>
      <c r="IV111">
        <v>63</v>
      </c>
      <c r="IW111">
        <v>64</v>
      </c>
      <c r="IX111">
        <v>65</v>
      </c>
      <c r="IY111">
        <v>65</v>
      </c>
      <c r="IZ111">
        <v>65</v>
      </c>
      <c r="JA111">
        <v>65</v>
      </c>
      <c r="JB111">
        <v>65</v>
      </c>
      <c r="JC111">
        <v>65</v>
      </c>
      <c r="JD111">
        <v>65</v>
      </c>
      <c r="JE111">
        <v>65</v>
      </c>
      <c r="JF111">
        <v>65</v>
      </c>
      <c r="JG111">
        <v>65</v>
      </c>
      <c r="JH111">
        <v>65</v>
      </c>
      <c r="JI111">
        <v>65</v>
      </c>
      <c r="JJ111">
        <v>65</v>
      </c>
      <c r="JK111">
        <v>65</v>
      </c>
      <c r="JL111">
        <v>65</v>
      </c>
      <c r="JM111">
        <v>66</v>
      </c>
      <c r="JN111">
        <v>66</v>
      </c>
      <c r="JO111">
        <v>66</v>
      </c>
      <c r="JP111">
        <v>66</v>
      </c>
      <c r="JQ111">
        <v>66</v>
      </c>
      <c r="JR111">
        <v>66</v>
      </c>
      <c r="JS111">
        <v>66</v>
      </c>
      <c r="JT111">
        <v>66</v>
      </c>
      <c r="JU111">
        <v>66</v>
      </c>
      <c r="JV111">
        <v>66</v>
      </c>
      <c r="JW111">
        <v>66</v>
      </c>
      <c r="JX111">
        <v>66</v>
      </c>
      <c r="JY111">
        <v>66</v>
      </c>
      <c r="JZ111">
        <v>66</v>
      </c>
      <c r="KA111">
        <v>66</v>
      </c>
      <c r="KB111">
        <v>66</v>
      </c>
      <c r="KC111">
        <v>66</v>
      </c>
      <c r="KD111">
        <v>66</v>
      </c>
      <c r="KE111">
        <v>66</v>
      </c>
      <c r="KF111">
        <v>66</v>
      </c>
      <c r="KG111">
        <v>66</v>
      </c>
      <c r="KH111">
        <v>67</v>
      </c>
      <c r="KI111">
        <v>68</v>
      </c>
      <c r="KJ111">
        <v>68</v>
      </c>
      <c r="KK111">
        <v>68</v>
      </c>
      <c r="KL111">
        <v>68</v>
      </c>
      <c r="KM111">
        <v>68</v>
      </c>
      <c r="KN111">
        <v>68</v>
      </c>
      <c r="KO111">
        <v>68</v>
      </c>
      <c r="KP111">
        <v>68</v>
      </c>
      <c r="KQ111">
        <v>68</v>
      </c>
      <c r="KR111">
        <v>68</v>
      </c>
      <c r="KS111">
        <v>68</v>
      </c>
      <c r="KT111">
        <v>68</v>
      </c>
      <c r="KU111">
        <v>68</v>
      </c>
      <c r="KV111">
        <v>68</v>
      </c>
      <c r="KW111">
        <v>68</v>
      </c>
      <c r="KX111">
        <v>69</v>
      </c>
      <c r="KY111">
        <v>70</v>
      </c>
      <c r="KZ111">
        <v>70</v>
      </c>
      <c r="LA111">
        <v>70</v>
      </c>
      <c r="LB111">
        <v>70</v>
      </c>
      <c r="LC111">
        <v>70</v>
      </c>
      <c r="LD111">
        <v>70</v>
      </c>
      <c r="LE111">
        <v>70</v>
      </c>
      <c r="LF111">
        <v>70</v>
      </c>
      <c r="LG111">
        <v>70</v>
      </c>
      <c r="LH111">
        <v>71</v>
      </c>
      <c r="LI111">
        <v>71</v>
      </c>
      <c r="LJ111">
        <v>71</v>
      </c>
      <c r="LK111">
        <v>71</v>
      </c>
      <c r="LL111">
        <v>72</v>
      </c>
      <c r="LM111">
        <v>73</v>
      </c>
      <c r="LN111">
        <v>73</v>
      </c>
      <c r="LO111">
        <v>73</v>
      </c>
      <c r="LP111">
        <v>73</v>
      </c>
      <c r="LQ111">
        <v>73</v>
      </c>
      <c r="LR111">
        <v>74</v>
      </c>
      <c r="LS111">
        <v>74</v>
      </c>
      <c r="LT111">
        <v>74</v>
      </c>
      <c r="LU111">
        <v>74</v>
      </c>
      <c r="LV111">
        <v>74</v>
      </c>
      <c r="LW111">
        <v>74</v>
      </c>
      <c r="LX111">
        <v>74</v>
      </c>
      <c r="LY111">
        <v>74</v>
      </c>
      <c r="LZ111">
        <v>74</v>
      </c>
      <c r="MA111">
        <v>74</v>
      </c>
      <c r="MB111">
        <v>74</v>
      </c>
      <c r="MC111">
        <v>74</v>
      </c>
      <c r="MD111">
        <v>76</v>
      </c>
      <c r="ME111">
        <v>76</v>
      </c>
      <c r="MF111">
        <v>76</v>
      </c>
      <c r="MG111">
        <v>76</v>
      </c>
      <c r="MH111">
        <v>76</v>
      </c>
      <c r="MI111">
        <v>76</v>
      </c>
      <c r="MJ111">
        <v>77</v>
      </c>
      <c r="MK111">
        <v>78</v>
      </c>
      <c r="ML111">
        <v>79</v>
      </c>
      <c r="MM111">
        <v>79</v>
      </c>
      <c r="MN111">
        <v>79</v>
      </c>
      <c r="MO111">
        <v>79</v>
      </c>
      <c r="MP111">
        <v>79</v>
      </c>
      <c r="MQ111">
        <v>82</v>
      </c>
      <c r="MR111">
        <v>83</v>
      </c>
      <c r="MS111">
        <v>83</v>
      </c>
      <c r="MT111">
        <v>83</v>
      </c>
      <c r="MU111">
        <v>83</v>
      </c>
      <c r="MV111">
        <v>83</v>
      </c>
      <c r="MW111">
        <v>83</v>
      </c>
      <c r="MX111">
        <v>84</v>
      </c>
      <c r="MY111">
        <v>86</v>
      </c>
      <c r="MZ111">
        <v>86</v>
      </c>
      <c r="NA111">
        <v>86</v>
      </c>
      <c r="NB111">
        <v>86</v>
      </c>
      <c r="NC111">
        <v>86</v>
      </c>
      <c r="ND111">
        <v>86</v>
      </c>
      <c r="NE111">
        <v>87</v>
      </c>
      <c r="NF111">
        <v>87</v>
      </c>
      <c r="NG111">
        <v>87</v>
      </c>
      <c r="NH111">
        <v>87</v>
      </c>
      <c r="NI111">
        <v>87</v>
      </c>
      <c r="NJ111">
        <v>87</v>
      </c>
      <c r="NK111">
        <v>87</v>
      </c>
      <c r="NL111">
        <v>87</v>
      </c>
      <c r="NM111">
        <v>87</v>
      </c>
      <c r="NN111">
        <v>88</v>
      </c>
      <c r="NO111">
        <v>88</v>
      </c>
      <c r="NP111">
        <v>88</v>
      </c>
      <c r="NQ111">
        <v>88</v>
      </c>
      <c r="NR111">
        <v>90</v>
      </c>
      <c r="NS111">
        <v>90</v>
      </c>
      <c r="NT111">
        <v>90</v>
      </c>
      <c r="NU111">
        <v>90</v>
      </c>
      <c r="NV111">
        <v>90</v>
      </c>
      <c r="NW111">
        <v>90</v>
      </c>
      <c r="NX111">
        <v>90</v>
      </c>
      <c r="NY111">
        <v>94</v>
      </c>
      <c r="NZ111">
        <v>94</v>
      </c>
      <c r="OA111">
        <v>95</v>
      </c>
      <c r="OB111">
        <v>95</v>
      </c>
      <c r="OC111">
        <v>95</v>
      </c>
      <c r="OD111">
        <v>95</v>
      </c>
      <c r="OE111">
        <v>95</v>
      </c>
      <c r="OF111">
        <v>95</v>
      </c>
      <c r="OG111">
        <v>97</v>
      </c>
      <c r="OH111">
        <v>97</v>
      </c>
      <c r="OI111">
        <v>97</v>
      </c>
      <c r="OJ111">
        <v>97</v>
      </c>
      <c r="OK111">
        <v>97</v>
      </c>
      <c r="OL111">
        <v>97</v>
      </c>
      <c r="OM111">
        <v>97</v>
      </c>
      <c r="ON111">
        <v>97</v>
      </c>
      <c r="OO111">
        <v>97</v>
      </c>
      <c r="OP111">
        <v>97</v>
      </c>
      <c r="OQ111">
        <v>97</v>
      </c>
      <c r="OR111">
        <v>97</v>
      </c>
      <c r="OS111">
        <v>97</v>
      </c>
    </row>
    <row r="112" spans="1:812">
      <c r="A112">
        <v>84053023</v>
      </c>
      <c r="B112" t="s">
        <v>50</v>
      </c>
      <c r="C112" t="s">
        <v>51</v>
      </c>
      <c r="D112">
        <v>840</v>
      </c>
      <c r="E112">
        <v>53023</v>
      </c>
      <c r="F112" t="s">
        <v>78</v>
      </c>
      <c r="G112" t="s">
        <v>57</v>
      </c>
      <c r="H112" t="s">
        <v>50</v>
      </c>
      <c r="I112">
        <v>46.431975020000003</v>
      </c>
      <c r="J112">
        <v>-117.5454032</v>
      </c>
      <c r="K112" t="s">
        <v>79</v>
      </c>
      <c r="L112">
        <v>2225</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2</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0</v>
      </c>
      <c r="FY112">
        <v>0</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c r="GS112">
        <v>0</v>
      </c>
      <c r="GT112">
        <v>0</v>
      </c>
      <c r="GU112">
        <v>0</v>
      </c>
      <c r="GV112">
        <v>0</v>
      </c>
      <c r="GW112">
        <v>0</v>
      </c>
      <c r="GX112">
        <v>0</v>
      </c>
      <c r="GY112">
        <v>0</v>
      </c>
      <c r="GZ112">
        <v>0</v>
      </c>
      <c r="HA112">
        <v>0</v>
      </c>
      <c r="HB112">
        <v>0</v>
      </c>
      <c r="HC112">
        <v>0</v>
      </c>
      <c r="HD112">
        <v>0</v>
      </c>
      <c r="HE112">
        <v>0</v>
      </c>
      <c r="HF112">
        <v>0</v>
      </c>
      <c r="HG112">
        <v>0</v>
      </c>
      <c r="HH112">
        <v>0</v>
      </c>
      <c r="HI112">
        <v>0</v>
      </c>
      <c r="HJ112">
        <v>0</v>
      </c>
      <c r="HK112">
        <v>0</v>
      </c>
      <c r="HL112">
        <v>0</v>
      </c>
      <c r="HM112">
        <v>0</v>
      </c>
      <c r="HN112">
        <v>0</v>
      </c>
      <c r="HO112">
        <v>0</v>
      </c>
      <c r="HP112">
        <v>0</v>
      </c>
      <c r="HQ112">
        <v>0</v>
      </c>
      <c r="HR112">
        <v>0</v>
      </c>
      <c r="HS112">
        <v>0</v>
      </c>
      <c r="HT112">
        <v>0</v>
      </c>
      <c r="HU112">
        <v>0</v>
      </c>
      <c r="HV112">
        <v>0</v>
      </c>
      <c r="HW112">
        <v>0</v>
      </c>
      <c r="HX112">
        <v>0</v>
      </c>
      <c r="HY112">
        <v>0</v>
      </c>
      <c r="HZ112">
        <v>0</v>
      </c>
      <c r="IA112">
        <v>0</v>
      </c>
      <c r="IB112">
        <v>0</v>
      </c>
      <c r="IC112">
        <v>0</v>
      </c>
      <c r="ID112">
        <v>0</v>
      </c>
      <c r="IE112">
        <v>0</v>
      </c>
      <c r="IF112">
        <v>0</v>
      </c>
      <c r="IG112">
        <v>0</v>
      </c>
      <c r="IH112">
        <v>0</v>
      </c>
      <c r="II112">
        <v>0</v>
      </c>
      <c r="IJ112">
        <v>0</v>
      </c>
      <c r="IK112">
        <v>0</v>
      </c>
      <c r="IL112">
        <v>0</v>
      </c>
      <c r="IM112">
        <v>0</v>
      </c>
      <c r="IN112">
        <v>0</v>
      </c>
      <c r="IO112">
        <v>0</v>
      </c>
      <c r="IP112">
        <v>0</v>
      </c>
      <c r="IQ112">
        <v>0</v>
      </c>
      <c r="IR112">
        <v>0</v>
      </c>
      <c r="IS112">
        <v>0</v>
      </c>
      <c r="IT112">
        <v>0</v>
      </c>
      <c r="IU112">
        <v>0</v>
      </c>
      <c r="IV112">
        <v>0</v>
      </c>
      <c r="IW112">
        <v>0</v>
      </c>
      <c r="IX112">
        <v>0</v>
      </c>
      <c r="IY112">
        <v>0</v>
      </c>
      <c r="IZ112">
        <v>0</v>
      </c>
      <c r="JA112">
        <v>0</v>
      </c>
      <c r="JB112">
        <v>0</v>
      </c>
      <c r="JC112">
        <v>0</v>
      </c>
      <c r="JD112">
        <v>0</v>
      </c>
      <c r="JE112">
        <v>0</v>
      </c>
      <c r="JF112">
        <v>0</v>
      </c>
      <c r="JG112">
        <v>0</v>
      </c>
      <c r="JH112">
        <v>0</v>
      </c>
      <c r="JI112">
        <v>0</v>
      </c>
      <c r="JJ112">
        <v>0</v>
      </c>
      <c r="JK112">
        <v>0</v>
      </c>
      <c r="JL112">
        <v>0</v>
      </c>
      <c r="JM112">
        <v>0</v>
      </c>
      <c r="JN112">
        <v>0</v>
      </c>
      <c r="JO112">
        <v>0</v>
      </c>
      <c r="JP112">
        <v>0</v>
      </c>
      <c r="JQ112">
        <v>0</v>
      </c>
      <c r="JR112">
        <v>0</v>
      </c>
      <c r="JS112">
        <v>0</v>
      </c>
      <c r="JT112">
        <v>0</v>
      </c>
      <c r="JU112">
        <v>0</v>
      </c>
      <c r="JV112">
        <v>0</v>
      </c>
      <c r="JW112">
        <v>0</v>
      </c>
      <c r="JX112">
        <v>0</v>
      </c>
      <c r="JY112">
        <v>0</v>
      </c>
      <c r="JZ112">
        <v>0</v>
      </c>
      <c r="KA112">
        <v>0</v>
      </c>
      <c r="KB112">
        <v>0</v>
      </c>
      <c r="KC112">
        <v>0</v>
      </c>
      <c r="KD112">
        <v>0</v>
      </c>
      <c r="KE112">
        <v>0</v>
      </c>
      <c r="KF112">
        <v>0</v>
      </c>
      <c r="KG112">
        <v>0</v>
      </c>
      <c r="KH112">
        <v>1</v>
      </c>
      <c r="KI112">
        <v>1</v>
      </c>
      <c r="KJ112">
        <v>1</v>
      </c>
      <c r="KK112">
        <v>1</v>
      </c>
      <c r="KL112">
        <v>1</v>
      </c>
      <c r="KM112">
        <v>1</v>
      </c>
      <c r="KN112">
        <v>1</v>
      </c>
      <c r="KO112">
        <v>1</v>
      </c>
      <c r="KP112">
        <v>1</v>
      </c>
      <c r="KQ112">
        <v>1</v>
      </c>
      <c r="KR112">
        <v>1</v>
      </c>
      <c r="KS112">
        <v>1</v>
      </c>
      <c r="KT112">
        <v>1</v>
      </c>
      <c r="KU112">
        <v>1</v>
      </c>
      <c r="KV112">
        <v>1</v>
      </c>
      <c r="KW112">
        <v>1</v>
      </c>
      <c r="KX112">
        <v>1</v>
      </c>
      <c r="KY112">
        <v>1</v>
      </c>
      <c r="KZ112">
        <v>1</v>
      </c>
      <c r="LA112">
        <v>1</v>
      </c>
      <c r="LB112">
        <v>1</v>
      </c>
      <c r="LC112">
        <v>1</v>
      </c>
      <c r="LD112">
        <v>1</v>
      </c>
      <c r="LE112">
        <v>1</v>
      </c>
      <c r="LF112">
        <v>1</v>
      </c>
      <c r="LG112">
        <v>1</v>
      </c>
      <c r="LH112">
        <v>1</v>
      </c>
      <c r="LI112">
        <v>1</v>
      </c>
      <c r="LJ112">
        <v>1</v>
      </c>
      <c r="LK112">
        <v>1</v>
      </c>
      <c r="LL112">
        <v>1</v>
      </c>
      <c r="LM112">
        <v>1</v>
      </c>
      <c r="LN112">
        <v>1</v>
      </c>
      <c r="LO112">
        <v>1</v>
      </c>
      <c r="LP112">
        <v>1</v>
      </c>
      <c r="LQ112">
        <v>1</v>
      </c>
      <c r="LR112">
        <v>1</v>
      </c>
      <c r="LS112">
        <v>1</v>
      </c>
      <c r="LT112">
        <v>1</v>
      </c>
      <c r="LU112">
        <v>1</v>
      </c>
      <c r="LV112">
        <v>1</v>
      </c>
      <c r="LW112">
        <v>1</v>
      </c>
      <c r="LX112">
        <v>1</v>
      </c>
      <c r="LY112">
        <v>1</v>
      </c>
      <c r="LZ112">
        <v>1</v>
      </c>
      <c r="MA112">
        <v>1</v>
      </c>
      <c r="MB112">
        <v>1</v>
      </c>
      <c r="MC112">
        <v>1</v>
      </c>
      <c r="MD112">
        <v>1</v>
      </c>
      <c r="ME112">
        <v>1</v>
      </c>
      <c r="MF112">
        <v>1</v>
      </c>
      <c r="MG112">
        <v>1</v>
      </c>
      <c r="MH112">
        <v>1</v>
      </c>
      <c r="MI112">
        <v>1</v>
      </c>
      <c r="MJ112">
        <v>1</v>
      </c>
      <c r="MK112">
        <v>1</v>
      </c>
      <c r="ML112">
        <v>1</v>
      </c>
      <c r="MM112">
        <v>1</v>
      </c>
      <c r="MN112">
        <v>1</v>
      </c>
      <c r="MO112">
        <v>1</v>
      </c>
      <c r="MP112">
        <v>1</v>
      </c>
      <c r="MQ112">
        <v>2</v>
      </c>
      <c r="MR112">
        <v>2</v>
      </c>
      <c r="MS112">
        <v>2</v>
      </c>
      <c r="MT112">
        <v>2</v>
      </c>
      <c r="MU112">
        <v>2</v>
      </c>
      <c r="MV112">
        <v>2</v>
      </c>
      <c r="MW112">
        <v>2</v>
      </c>
      <c r="MX112">
        <v>2</v>
      </c>
      <c r="MY112">
        <v>2</v>
      </c>
      <c r="MZ112">
        <v>2</v>
      </c>
      <c r="NA112">
        <v>2</v>
      </c>
      <c r="NB112">
        <v>2</v>
      </c>
      <c r="NC112">
        <v>2</v>
      </c>
      <c r="ND112">
        <v>2</v>
      </c>
      <c r="NE112">
        <v>3</v>
      </c>
      <c r="NF112">
        <v>3</v>
      </c>
      <c r="NG112">
        <v>4</v>
      </c>
      <c r="NH112">
        <v>4</v>
      </c>
      <c r="NI112">
        <v>4</v>
      </c>
      <c r="NJ112">
        <v>4</v>
      </c>
      <c r="NK112">
        <v>4</v>
      </c>
      <c r="NL112">
        <v>4</v>
      </c>
      <c r="NM112">
        <v>4</v>
      </c>
      <c r="NN112">
        <v>4</v>
      </c>
      <c r="NO112">
        <v>4</v>
      </c>
      <c r="NP112">
        <v>4</v>
      </c>
      <c r="NQ112">
        <v>4</v>
      </c>
      <c r="NR112">
        <v>4</v>
      </c>
      <c r="NS112">
        <v>4</v>
      </c>
      <c r="NT112">
        <v>4</v>
      </c>
      <c r="NU112">
        <v>4</v>
      </c>
      <c r="NV112">
        <v>4</v>
      </c>
      <c r="NW112">
        <v>4</v>
      </c>
      <c r="NX112">
        <v>4</v>
      </c>
      <c r="NY112">
        <v>4</v>
      </c>
      <c r="NZ112">
        <v>4</v>
      </c>
      <c r="OA112">
        <v>4</v>
      </c>
      <c r="OB112">
        <v>4</v>
      </c>
      <c r="OC112">
        <v>4</v>
      </c>
      <c r="OD112">
        <v>4</v>
      </c>
      <c r="OE112">
        <v>4</v>
      </c>
      <c r="OF112">
        <v>4</v>
      </c>
      <c r="OG112">
        <v>4</v>
      </c>
      <c r="OH112">
        <v>4</v>
      </c>
      <c r="OI112">
        <v>4</v>
      </c>
      <c r="OJ112">
        <v>4</v>
      </c>
      <c r="OK112">
        <v>4</v>
      </c>
      <c r="OL112">
        <v>4</v>
      </c>
      <c r="OM112">
        <v>4</v>
      </c>
      <c r="ON112">
        <v>4</v>
      </c>
      <c r="OO112">
        <v>4</v>
      </c>
      <c r="OP112">
        <v>4</v>
      </c>
      <c r="OQ112">
        <v>4</v>
      </c>
      <c r="OR112">
        <v>4</v>
      </c>
      <c r="OS112">
        <v>4</v>
      </c>
    </row>
    <row r="113" spans="1:409">
      <c r="A113">
        <v>84053025</v>
      </c>
      <c r="B113" t="s">
        <v>50</v>
      </c>
      <c r="C113" t="s">
        <v>51</v>
      </c>
      <c r="D113">
        <v>840</v>
      </c>
      <c r="E113">
        <v>53025</v>
      </c>
      <c r="F113" t="s">
        <v>54</v>
      </c>
      <c r="G113" t="s">
        <v>57</v>
      </c>
      <c r="H113" t="s">
        <v>50</v>
      </c>
      <c r="I113">
        <v>47.207537369999997</v>
      </c>
      <c r="J113">
        <v>-119.4500749</v>
      </c>
      <c r="K113" t="s">
        <v>80</v>
      </c>
      <c r="L113">
        <v>97733</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1</v>
      </c>
      <c r="BI113">
        <v>1</v>
      </c>
      <c r="BJ113">
        <v>1</v>
      </c>
      <c r="BK113">
        <v>1</v>
      </c>
      <c r="BL113">
        <v>1</v>
      </c>
      <c r="BM113">
        <v>1</v>
      </c>
      <c r="BN113">
        <v>1</v>
      </c>
      <c r="BO113">
        <v>1</v>
      </c>
      <c r="BP113">
        <v>1</v>
      </c>
      <c r="BQ113">
        <v>1</v>
      </c>
      <c r="BR113">
        <v>1</v>
      </c>
      <c r="BS113">
        <v>1</v>
      </c>
      <c r="BT113">
        <v>1</v>
      </c>
      <c r="BU113">
        <v>1</v>
      </c>
      <c r="BV113">
        <v>1</v>
      </c>
      <c r="BW113">
        <v>1</v>
      </c>
      <c r="BX113">
        <v>1</v>
      </c>
      <c r="BY113">
        <v>1</v>
      </c>
      <c r="BZ113">
        <v>1</v>
      </c>
      <c r="CA113">
        <v>1</v>
      </c>
      <c r="CB113">
        <v>1</v>
      </c>
      <c r="CC113">
        <v>1</v>
      </c>
      <c r="CD113">
        <v>1</v>
      </c>
      <c r="CE113">
        <v>1</v>
      </c>
      <c r="CF113">
        <v>1</v>
      </c>
      <c r="CG113">
        <v>2</v>
      </c>
      <c r="CH113">
        <v>2</v>
      </c>
      <c r="CI113">
        <v>2</v>
      </c>
      <c r="CJ113">
        <v>2</v>
      </c>
      <c r="CK113">
        <v>2</v>
      </c>
      <c r="CL113">
        <v>2</v>
      </c>
      <c r="CM113">
        <v>2</v>
      </c>
      <c r="CN113">
        <v>2</v>
      </c>
      <c r="CO113">
        <v>2</v>
      </c>
      <c r="CP113">
        <v>2</v>
      </c>
      <c r="CQ113">
        <v>2</v>
      </c>
      <c r="CR113">
        <v>2</v>
      </c>
      <c r="CS113">
        <v>2</v>
      </c>
      <c r="CT113">
        <v>2</v>
      </c>
      <c r="CU113">
        <v>2</v>
      </c>
      <c r="CV113">
        <v>2</v>
      </c>
      <c r="CW113">
        <v>2</v>
      </c>
      <c r="CX113">
        <v>2</v>
      </c>
      <c r="CY113">
        <v>2</v>
      </c>
      <c r="CZ113">
        <v>2</v>
      </c>
      <c r="DA113">
        <v>2</v>
      </c>
      <c r="DB113">
        <v>3</v>
      </c>
      <c r="DC113">
        <v>3</v>
      </c>
      <c r="DD113">
        <v>3</v>
      </c>
      <c r="DE113">
        <v>3</v>
      </c>
      <c r="DF113">
        <v>3</v>
      </c>
      <c r="DG113">
        <v>3</v>
      </c>
      <c r="DH113">
        <v>3</v>
      </c>
      <c r="DI113">
        <v>3</v>
      </c>
      <c r="DJ113">
        <v>3</v>
      </c>
      <c r="DK113">
        <v>3</v>
      </c>
      <c r="DL113">
        <v>3</v>
      </c>
      <c r="DM113">
        <v>3</v>
      </c>
      <c r="DN113">
        <v>3</v>
      </c>
      <c r="DO113">
        <v>3</v>
      </c>
      <c r="DP113">
        <v>3</v>
      </c>
      <c r="DQ113">
        <v>3</v>
      </c>
      <c r="DR113">
        <v>3</v>
      </c>
      <c r="DS113">
        <v>3</v>
      </c>
      <c r="DT113">
        <v>3</v>
      </c>
      <c r="DU113">
        <v>3</v>
      </c>
      <c r="DV113">
        <v>3</v>
      </c>
      <c r="DW113">
        <v>3</v>
      </c>
      <c r="DX113">
        <v>3</v>
      </c>
      <c r="DY113">
        <v>3</v>
      </c>
      <c r="DZ113">
        <v>3</v>
      </c>
      <c r="EA113">
        <v>3</v>
      </c>
      <c r="EB113">
        <v>3</v>
      </c>
      <c r="EC113">
        <v>3</v>
      </c>
      <c r="ED113">
        <v>3</v>
      </c>
      <c r="EE113">
        <v>3</v>
      </c>
      <c r="EF113">
        <v>3</v>
      </c>
      <c r="EG113">
        <v>3</v>
      </c>
      <c r="EH113">
        <v>3</v>
      </c>
      <c r="EI113">
        <v>3</v>
      </c>
      <c r="EJ113">
        <v>3</v>
      </c>
      <c r="EK113">
        <v>3</v>
      </c>
      <c r="EL113">
        <v>3</v>
      </c>
      <c r="EM113">
        <v>3</v>
      </c>
      <c r="EN113">
        <v>3</v>
      </c>
      <c r="EO113">
        <v>3</v>
      </c>
      <c r="EP113">
        <v>3</v>
      </c>
      <c r="EQ113">
        <v>3</v>
      </c>
      <c r="ER113">
        <v>3</v>
      </c>
      <c r="ES113">
        <v>3</v>
      </c>
      <c r="ET113">
        <v>3</v>
      </c>
      <c r="EU113">
        <v>3</v>
      </c>
      <c r="EV113">
        <v>3</v>
      </c>
      <c r="EW113">
        <v>3</v>
      </c>
      <c r="EX113">
        <v>4</v>
      </c>
      <c r="EY113">
        <v>4</v>
      </c>
      <c r="EZ113">
        <v>4</v>
      </c>
      <c r="FA113">
        <v>4</v>
      </c>
      <c r="FB113">
        <v>4</v>
      </c>
      <c r="FC113">
        <v>4</v>
      </c>
      <c r="FD113">
        <v>4</v>
      </c>
      <c r="FE113">
        <v>4</v>
      </c>
      <c r="FF113">
        <v>4</v>
      </c>
      <c r="FG113">
        <v>5</v>
      </c>
      <c r="FH113">
        <v>5</v>
      </c>
      <c r="FI113">
        <v>5</v>
      </c>
      <c r="FJ113">
        <v>5</v>
      </c>
      <c r="FK113">
        <v>5</v>
      </c>
      <c r="FL113">
        <v>5</v>
      </c>
      <c r="FM113">
        <v>5</v>
      </c>
      <c r="FN113">
        <v>5</v>
      </c>
      <c r="FO113">
        <v>5</v>
      </c>
      <c r="FP113">
        <v>5</v>
      </c>
      <c r="FQ113">
        <v>5</v>
      </c>
      <c r="FR113">
        <v>5</v>
      </c>
      <c r="FS113">
        <v>5</v>
      </c>
      <c r="FT113">
        <v>5</v>
      </c>
      <c r="FU113">
        <v>5</v>
      </c>
      <c r="FV113">
        <v>5</v>
      </c>
      <c r="FW113">
        <v>6</v>
      </c>
      <c r="FX113">
        <v>7</v>
      </c>
      <c r="FY113">
        <v>7</v>
      </c>
      <c r="FZ113">
        <v>7</v>
      </c>
      <c r="GA113">
        <v>7</v>
      </c>
      <c r="GB113">
        <v>7</v>
      </c>
      <c r="GC113">
        <v>7</v>
      </c>
      <c r="GD113">
        <v>7</v>
      </c>
      <c r="GE113">
        <v>7</v>
      </c>
      <c r="GF113">
        <v>7</v>
      </c>
      <c r="GG113">
        <v>7</v>
      </c>
      <c r="GH113">
        <v>7</v>
      </c>
      <c r="GI113">
        <v>7</v>
      </c>
      <c r="GJ113">
        <v>8</v>
      </c>
      <c r="GK113">
        <v>9</v>
      </c>
      <c r="GL113">
        <v>9</v>
      </c>
      <c r="GM113">
        <v>9</v>
      </c>
      <c r="GN113">
        <v>10</v>
      </c>
      <c r="GO113">
        <v>10</v>
      </c>
      <c r="GP113">
        <v>11</v>
      </c>
      <c r="GQ113">
        <v>11</v>
      </c>
      <c r="GR113">
        <v>11</v>
      </c>
      <c r="GS113">
        <v>11</v>
      </c>
      <c r="GT113">
        <v>12</v>
      </c>
      <c r="GU113">
        <v>12</v>
      </c>
      <c r="GV113">
        <v>12</v>
      </c>
      <c r="GW113">
        <v>12</v>
      </c>
      <c r="GX113">
        <v>12</v>
      </c>
      <c r="GY113">
        <v>12</v>
      </c>
      <c r="GZ113">
        <v>13</v>
      </c>
      <c r="HA113">
        <v>13</v>
      </c>
      <c r="HB113">
        <v>13</v>
      </c>
      <c r="HC113">
        <v>14</v>
      </c>
      <c r="HD113">
        <v>14</v>
      </c>
      <c r="HE113">
        <v>14</v>
      </c>
      <c r="HF113">
        <v>14</v>
      </c>
      <c r="HG113">
        <v>14</v>
      </c>
      <c r="HH113">
        <v>14</v>
      </c>
      <c r="HI113">
        <v>14</v>
      </c>
      <c r="HJ113">
        <v>14</v>
      </c>
      <c r="HK113">
        <v>14</v>
      </c>
      <c r="HL113">
        <v>14</v>
      </c>
      <c r="HM113">
        <v>14</v>
      </c>
      <c r="HN113">
        <v>14</v>
      </c>
      <c r="HO113">
        <v>14</v>
      </c>
      <c r="HP113">
        <v>15</v>
      </c>
      <c r="HQ113">
        <v>15</v>
      </c>
      <c r="HR113">
        <v>15</v>
      </c>
      <c r="HS113">
        <v>15</v>
      </c>
      <c r="HT113">
        <v>15</v>
      </c>
      <c r="HU113">
        <v>16</v>
      </c>
      <c r="HV113">
        <v>16</v>
      </c>
      <c r="HW113">
        <v>16</v>
      </c>
      <c r="HX113">
        <v>18</v>
      </c>
      <c r="HY113">
        <v>18</v>
      </c>
      <c r="HZ113">
        <v>18</v>
      </c>
      <c r="IA113">
        <v>18</v>
      </c>
      <c r="IB113">
        <v>19</v>
      </c>
      <c r="IC113">
        <v>19</v>
      </c>
      <c r="ID113">
        <v>19</v>
      </c>
      <c r="IE113">
        <v>19</v>
      </c>
      <c r="IF113">
        <v>19</v>
      </c>
      <c r="IG113">
        <v>19</v>
      </c>
      <c r="IH113">
        <v>19</v>
      </c>
      <c r="II113">
        <v>19</v>
      </c>
      <c r="IJ113">
        <v>19</v>
      </c>
      <c r="IK113">
        <v>20</v>
      </c>
      <c r="IL113">
        <v>20</v>
      </c>
      <c r="IM113">
        <v>20</v>
      </c>
      <c r="IN113">
        <v>20</v>
      </c>
      <c r="IO113">
        <v>20</v>
      </c>
      <c r="IP113">
        <v>20</v>
      </c>
      <c r="IQ113">
        <v>20</v>
      </c>
      <c r="IR113">
        <v>20</v>
      </c>
      <c r="IS113">
        <v>20</v>
      </c>
      <c r="IT113">
        <v>20</v>
      </c>
      <c r="IU113">
        <v>21</v>
      </c>
      <c r="IV113">
        <v>21</v>
      </c>
      <c r="IW113">
        <v>21</v>
      </c>
      <c r="IX113">
        <v>21</v>
      </c>
      <c r="IY113">
        <v>21</v>
      </c>
      <c r="IZ113">
        <v>21</v>
      </c>
      <c r="JA113">
        <v>21</v>
      </c>
      <c r="JB113">
        <v>21</v>
      </c>
      <c r="JC113">
        <v>22</v>
      </c>
      <c r="JD113">
        <v>22</v>
      </c>
      <c r="JE113">
        <v>22</v>
      </c>
      <c r="JF113">
        <v>22</v>
      </c>
      <c r="JG113">
        <v>22</v>
      </c>
      <c r="JH113">
        <v>23</v>
      </c>
      <c r="JI113">
        <v>23</v>
      </c>
      <c r="JJ113">
        <v>23</v>
      </c>
      <c r="JK113">
        <v>24</v>
      </c>
      <c r="JL113">
        <v>24</v>
      </c>
      <c r="JM113">
        <v>24</v>
      </c>
      <c r="JN113">
        <v>24</v>
      </c>
      <c r="JO113">
        <v>24</v>
      </c>
      <c r="JP113">
        <v>24</v>
      </c>
      <c r="JQ113">
        <v>24</v>
      </c>
      <c r="JR113">
        <v>24</v>
      </c>
      <c r="JS113">
        <v>24</v>
      </c>
      <c r="JT113">
        <v>24</v>
      </c>
      <c r="JU113">
        <v>24</v>
      </c>
      <c r="JV113">
        <v>24</v>
      </c>
      <c r="JW113">
        <v>24</v>
      </c>
      <c r="JX113">
        <v>24</v>
      </c>
      <c r="JY113">
        <v>24</v>
      </c>
      <c r="JZ113">
        <v>24</v>
      </c>
      <c r="KA113">
        <v>24</v>
      </c>
      <c r="KB113">
        <v>24</v>
      </c>
      <c r="KC113">
        <v>24</v>
      </c>
      <c r="KD113">
        <v>24</v>
      </c>
      <c r="KE113">
        <v>24</v>
      </c>
      <c r="KF113">
        <v>24</v>
      </c>
      <c r="KG113">
        <v>25</v>
      </c>
      <c r="KH113">
        <v>25</v>
      </c>
      <c r="KI113">
        <v>26</v>
      </c>
      <c r="KJ113">
        <v>26</v>
      </c>
      <c r="KK113">
        <v>26</v>
      </c>
      <c r="KL113">
        <v>26</v>
      </c>
      <c r="KM113">
        <v>26</v>
      </c>
      <c r="KN113">
        <v>26</v>
      </c>
      <c r="KO113">
        <v>27</v>
      </c>
      <c r="KP113">
        <v>27</v>
      </c>
      <c r="KQ113">
        <v>27</v>
      </c>
      <c r="KR113">
        <v>27</v>
      </c>
      <c r="KS113">
        <v>27</v>
      </c>
      <c r="KT113">
        <v>27</v>
      </c>
      <c r="KU113">
        <v>27</v>
      </c>
      <c r="KV113">
        <v>29</v>
      </c>
      <c r="KW113">
        <v>29</v>
      </c>
      <c r="KX113">
        <v>29</v>
      </c>
      <c r="KY113">
        <v>29</v>
      </c>
      <c r="KZ113">
        <v>29</v>
      </c>
      <c r="LA113">
        <v>29</v>
      </c>
      <c r="LB113">
        <v>29</v>
      </c>
      <c r="LC113">
        <v>29</v>
      </c>
      <c r="LD113">
        <v>29</v>
      </c>
      <c r="LE113">
        <v>29</v>
      </c>
      <c r="LF113">
        <v>29</v>
      </c>
      <c r="LG113">
        <v>29</v>
      </c>
      <c r="LH113">
        <v>29</v>
      </c>
      <c r="LI113">
        <v>30</v>
      </c>
      <c r="LJ113">
        <v>30</v>
      </c>
      <c r="LK113">
        <v>32</v>
      </c>
      <c r="LL113">
        <v>32</v>
      </c>
      <c r="LM113">
        <v>34</v>
      </c>
      <c r="LN113">
        <v>35</v>
      </c>
      <c r="LO113">
        <v>35</v>
      </c>
      <c r="LP113">
        <v>35</v>
      </c>
      <c r="LQ113">
        <v>35</v>
      </c>
      <c r="LR113">
        <v>35</v>
      </c>
      <c r="LS113">
        <v>36</v>
      </c>
      <c r="LT113">
        <v>36</v>
      </c>
      <c r="LU113">
        <v>36</v>
      </c>
      <c r="LV113">
        <v>36</v>
      </c>
      <c r="LW113">
        <v>36</v>
      </c>
      <c r="LX113">
        <v>36</v>
      </c>
      <c r="LY113">
        <v>36</v>
      </c>
      <c r="LZ113">
        <v>36</v>
      </c>
      <c r="MA113">
        <v>36</v>
      </c>
      <c r="MB113">
        <v>36</v>
      </c>
      <c r="MC113">
        <v>36</v>
      </c>
      <c r="MD113">
        <v>40</v>
      </c>
      <c r="ME113">
        <v>40</v>
      </c>
      <c r="MF113">
        <v>40</v>
      </c>
      <c r="MG113">
        <v>40</v>
      </c>
      <c r="MH113">
        <v>40</v>
      </c>
      <c r="MI113">
        <v>40</v>
      </c>
      <c r="MJ113">
        <v>40</v>
      </c>
      <c r="MK113">
        <v>40</v>
      </c>
      <c r="ML113">
        <v>40</v>
      </c>
      <c r="MM113">
        <v>40</v>
      </c>
      <c r="MN113">
        <v>40</v>
      </c>
      <c r="MO113">
        <v>40</v>
      </c>
      <c r="MP113">
        <v>40</v>
      </c>
      <c r="MQ113">
        <v>43</v>
      </c>
      <c r="MR113">
        <v>43</v>
      </c>
      <c r="MS113">
        <v>45</v>
      </c>
      <c r="MT113">
        <v>45</v>
      </c>
      <c r="MU113">
        <v>45</v>
      </c>
      <c r="MV113">
        <v>45</v>
      </c>
      <c r="MW113">
        <v>44</v>
      </c>
      <c r="MX113">
        <v>45</v>
      </c>
      <c r="MY113">
        <v>45</v>
      </c>
      <c r="MZ113">
        <v>48</v>
      </c>
      <c r="NA113">
        <v>50</v>
      </c>
      <c r="NB113">
        <v>50</v>
      </c>
      <c r="NC113">
        <v>50</v>
      </c>
      <c r="ND113">
        <v>50</v>
      </c>
      <c r="NE113">
        <v>52</v>
      </c>
      <c r="NF113">
        <v>52</v>
      </c>
      <c r="NG113">
        <v>52</v>
      </c>
      <c r="NH113">
        <v>52</v>
      </c>
      <c r="NI113">
        <v>52</v>
      </c>
      <c r="NJ113">
        <v>52</v>
      </c>
      <c r="NK113">
        <v>52</v>
      </c>
      <c r="NL113">
        <v>52</v>
      </c>
      <c r="NM113">
        <v>52</v>
      </c>
      <c r="NN113">
        <v>53</v>
      </c>
      <c r="NO113">
        <v>54</v>
      </c>
      <c r="NP113">
        <v>54</v>
      </c>
      <c r="NQ113">
        <v>54</v>
      </c>
      <c r="NR113">
        <v>55</v>
      </c>
      <c r="NS113">
        <v>56</v>
      </c>
      <c r="NT113">
        <v>57</v>
      </c>
      <c r="NU113">
        <v>57</v>
      </c>
      <c r="NV113">
        <v>58</v>
      </c>
      <c r="NW113">
        <v>58</v>
      </c>
      <c r="NX113">
        <v>58</v>
      </c>
      <c r="NY113">
        <v>58</v>
      </c>
      <c r="NZ113">
        <v>58</v>
      </c>
      <c r="OA113">
        <v>60</v>
      </c>
      <c r="OB113">
        <v>61</v>
      </c>
      <c r="OC113">
        <v>61</v>
      </c>
      <c r="OD113">
        <v>61</v>
      </c>
      <c r="OE113">
        <v>61</v>
      </c>
      <c r="OF113">
        <v>61</v>
      </c>
      <c r="OG113">
        <v>61</v>
      </c>
      <c r="OH113">
        <v>63</v>
      </c>
      <c r="OI113">
        <v>64</v>
      </c>
      <c r="OJ113">
        <v>64</v>
      </c>
      <c r="OK113">
        <v>64</v>
      </c>
      <c r="OL113">
        <v>64</v>
      </c>
      <c r="OM113">
        <v>64</v>
      </c>
      <c r="ON113">
        <v>64</v>
      </c>
      <c r="OO113">
        <v>66</v>
      </c>
      <c r="OP113">
        <v>66</v>
      </c>
      <c r="OQ113">
        <v>66</v>
      </c>
      <c r="OR113">
        <v>66</v>
      </c>
      <c r="OS113">
        <v>66</v>
      </c>
    </row>
    <row r="114" spans="1:409">
      <c r="A114">
        <v>84053027</v>
      </c>
      <c r="B114" t="s">
        <v>50</v>
      </c>
      <c r="C114" t="s">
        <v>51</v>
      </c>
      <c r="D114">
        <v>840</v>
      </c>
      <c r="E114">
        <v>53027</v>
      </c>
      <c r="F114" t="s">
        <v>81</v>
      </c>
      <c r="G114" t="s">
        <v>57</v>
      </c>
      <c r="H114" t="s">
        <v>50</v>
      </c>
      <c r="I114">
        <v>47.140037049999997</v>
      </c>
      <c r="J114">
        <v>-123.7820567</v>
      </c>
      <c r="K114" t="s">
        <v>82</v>
      </c>
      <c r="L114">
        <v>75061</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c r="FT114">
        <v>0</v>
      </c>
      <c r="FU114">
        <v>0</v>
      </c>
      <c r="FV114">
        <v>0</v>
      </c>
      <c r="FW114">
        <v>0</v>
      </c>
      <c r="FX114">
        <v>0</v>
      </c>
      <c r="FY114">
        <v>0</v>
      </c>
      <c r="FZ114">
        <v>0</v>
      </c>
      <c r="GA114">
        <v>0</v>
      </c>
      <c r="GB114">
        <v>0</v>
      </c>
      <c r="GC114">
        <v>0</v>
      </c>
      <c r="GD114">
        <v>0</v>
      </c>
      <c r="GE114">
        <v>1</v>
      </c>
      <c r="GF114">
        <v>1</v>
      </c>
      <c r="GG114">
        <v>1</v>
      </c>
      <c r="GH114">
        <v>1</v>
      </c>
      <c r="GI114">
        <v>1</v>
      </c>
      <c r="GJ114">
        <v>2</v>
      </c>
      <c r="GK114">
        <v>2</v>
      </c>
      <c r="GL114">
        <v>2</v>
      </c>
      <c r="GM114">
        <v>2</v>
      </c>
      <c r="GN114">
        <v>2</v>
      </c>
      <c r="GO114">
        <v>2</v>
      </c>
      <c r="GP114">
        <v>2</v>
      </c>
      <c r="GQ114">
        <v>2</v>
      </c>
      <c r="GR114">
        <v>2</v>
      </c>
      <c r="GS114">
        <v>2</v>
      </c>
      <c r="GT114">
        <v>2</v>
      </c>
      <c r="GU114">
        <v>2</v>
      </c>
      <c r="GV114">
        <v>2</v>
      </c>
      <c r="GW114">
        <v>3</v>
      </c>
      <c r="GX114">
        <v>3</v>
      </c>
      <c r="GY114">
        <v>3</v>
      </c>
      <c r="GZ114">
        <v>4</v>
      </c>
      <c r="HA114">
        <v>4</v>
      </c>
      <c r="HB114">
        <v>4</v>
      </c>
      <c r="HC114">
        <v>4</v>
      </c>
      <c r="HD114">
        <v>4</v>
      </c>
      <c r="HE114">
        <v>4</v>
      </c>
      <c r="HF114">
        <v>4</v>
      </c>
      <c r="HG114">
        <v>4</v>
      </c>
      <c r="HH114">
        <v>4</v>
      </c>
      <c r="HI114">
        <v>4</v>
      </c>
      <c r="HJ114">
        <v>4</v>
      </c>
      <c r="HK114">
        <v>4</v>
      </c>
      <c r="HL114">
        <v>4</v>
      </c>
      <c r="HM114">
        <v>4</v>
      </c>
      <c r="HN114">
        <v>4</v>
      </c>
      <c r="HO114">
        <v>6</v>
      </c>
      <c r="HP114">
        <v>6</v>
      </c>
      <c r="HQ114">
        <v>6</v>
      </c>
      <c r="HR114">
        <v>6</v>
      </c>
      <c r="HS114">
        <v>6</v>
      </c>
      <c r="HT114">
        <v>7</v>
      </c>
      <c r="HU114">
        <v>7</v>
      </c>
      <c r="HV114">
        <v>7</v>
      </c>
      <c r="HW114">
        <v>7</v>
      </c>
      <c r="HX114">
        <v>7</v>
      </c>
      <c r="HY114">
        <v>7</v>
      </c>
      <c r="HZ114">
        <v>7</v>
      </c>
      <c r="IA114">
        <v>7</v>
      </c>
      <c r="IB114">
        <v>7</v>
      </c>
      <c r="IC114">
        <v>7</v>
      </c>
      <c r="ID114">
        <v>7</v>
      </c>
      <c r="IE114">
        <v>7</v>
      </c>
      <c r="IF114">
        <v>7</v>
      </c>
      <c r="IG114">
        <v>7</v>
      </c>
      <c r="IH114">
        <v>7</v>
      </c>
      <c r="II114">
        <v>7</v>
      </c>
      <c r="IJ114">
        <v>7</v>
      </c>
      <c r="IK114">
        <v>7</v>
      </c>
      <c r="IL114">
        <v>7</v>
      </c>
      <c r="IM114">
        <v>7</v>
      </c>
      <c r="IN114">
        <v>7</v>
      </c>
      <c r="IO114">
        <v>7</v>
      </c>
      <c r="IP114">
        <v>7</v>
      </c>
      <c r="IQ114">
        <v>7</v>
      </c>
      <c r="IR114">
        <v>7</v>
      </c>
      <c r="IS114">
        <v>7</v>
      </c>
      <c r="IT114">
        <v>8</v>
      </c>
      <c r="IU114">
        <v>9</v>
      </c>
      <c r="IV114">
        <v>10</v>
      </c>
      <c r="IW114">
        <v>10</v>
      </c>
      <c r="IX114">
        <v>10</v>
      </c>
      <c r="IY114">
        <v>10</v>
      </c>
      <c r="IZ114">
        <v>10</v>
      </c>
      <c r="JA114">
        <v>10</v>
      </c>
      <c r="JB114">
        <v>10</v>
      </c>
      <c r="JC114">
        <v>11</v>
      </c>
      <c r="JD114">
        <v>11</v>
      </c>
      <c r="JE114">
        <v>11</v>
      </c>
      <c r="JF114">
        <v>11</v>
      </c>
      <c r="JG114">
        <v>11</v>
      </c>
      <c r="JH114">
        <v>11</v>
      </c>
      <c r="JI114">
        <v>11</v>
      </c>
      <c r="JJ114">
        <v>11</v>
      </c>
      <c r="JK114">
        <v>11</v>
      </c>
      <c r="JL114">
        <v>11</v>
      </c>
      <c r="JM114">
        <v>11</v>
      </c>
      <c r="JN114">
        <v>11</v>
      </c>
      <c r="JO114">
        <v>11</v>
      </c>
      <c r="JP114">
        <v>11</v>
      </c>
      <c r="JQ114">
        <v>11</v>
      </c>
      <c r="JR114">
        <v>11</v>
      </c>
      <c r="JS114">
        <v>11</v>
      </c>
      <c r="JT114">
        <v>11</v>
      </c>
      <c r="JU114">
        <v>12</v>
      </c>
      <c r="JV114">
        <v>12</v>
      </c>
      <c r="JW114">
        <v>12</v>
      </c>
      <c r="JX114">
        <v>12</v>
      </c>
      <c r="JY114">
        <v>12</v>
      </c>
      <c r="JZ114">
        <v>12</v>
      </c>
      <c r="KA114">
        <v>12</v>
      </c>
      <c r="KB114">
        <v>13</v>
      </c>
      <c r="KC114">
        <v>13</v>
      </c>
      <c r="KD114">
        <v>13</v>
      </c>
      <c r="KE114">
        <v>13</v>
      </c>
      <c r="KF114">
        <v>13</v>
      </c>
      <c r="KG114">
        <v>14</v>
      </c>
      <c r="KH114">
        <v>14</v>
      </c>
      <c r="KI114">
        <v>15</v>
      </c>
      <c r="KJ114">
        <v>15</v>
      </c>
      <c r="KK114">
        <v>15</v>
      </c>
      <c r="KL114">
        <v>15</v>
      </c>
      <c r="KM114">
        <v>16</v>
      </c>
      <c r="KN114">
        <v>16</v>
      </c>
      <c r="KO114">
        <v>16</v>
      </c>
      <c r="KP114">
        <v>16</v>
      </c>
      <c r="KQ114">
        <v>16</v>
      </c>
      <c r="KR114">
        <v>16</v>
      </c>
      <c r="KS114">
        <v>16</v>
      </c>
      <c r="KT114">
        <v>16</v>
      </c>
      <c r="KU114">
        <v>16</v>
      </c>
      <c r="KV114">
        <v>17</v>
      </c>
      <c r="KW114">
        <v>17</v>
      </c>
      <c r="KX114">
        <v>17</v>
      </c>
      <c r="KY114">
        <v>17</v>
      </c>
      <c r="KZ114">
        <v>17</v>
      </c>
      <c r="LA114">
        <v>17</v>
      </c>
      <c r="LB114">
        <v>17</v>
      </c>
      <c r="LC114">
        <v>17</v>
      </c>
      <c r="LD114">
        <v>17</v>
      </c>
      <c r="LE114">
        <v>17</v>
      </c>
      <c r="LF114">
        <v>17</v>
      </c>
      <c r="LG114">
        <v>17</v>
      </c>
      <c r="LH114">
        <v>17</v>
      </c>
      <c r="LI114">
        <v>17</v>
      </c>
      <c r="LJ114">
        <v>18</v>
      </c>
      <c r="LK114">
        <v>18</v>
      </c>
      <c r="LL114">
        <v>18</v>
      </c>
      <c r="LM114">
        <v>18</v>
      </c>
      <c r="LN114">
        <v>18</v>
      </c>
      <c r="LO114">
        <v>18</v>
      </c>
      <c r="LP114">
        <v>18</v>
      </c>
      <c r="LQ114">
        <v>18</v>
      </c>
      <c r="LR114">
        <v>18</v>
      </c>
      <c r="LS114">
        <v>18</v>
      </c>
      <c r="LT114">
        <v>18</v>
      </c>
      <c r="LU114">
        <v>18</v>
      </c>
      <c r="LV114">
        <v>19</v>
      </c>
      <c r="LW114">
        <v>19</v>
      </c>
      <c r="LX114">
        <v>20</v>
      </c>
      <c r="LY114">
        <v>20</v>
      </c>
      <c r="LZ114">
        <v>20</v>
      </c>
      <c r="MA114">
        <v>20</v>
      </c>
      <c r="MB114">
        <v>20</v>
      </c>
      <c r="MC114">
        <v>20</v>
      </c>
      <c r="MD114">
        <v>20</v>
      </c>
      <c r="ME114">
        <v>20</v>
      </c>
      <c r="MF114">
        <v>20</v>
      </c>
      <c r="MG114">
        <v>20</v>
      </c>
      <c r="MH114">
        <v>20</v>
      </c>
      <c r="MI114">
        <v>20</v>
      </c>
      <c r="MJ114">
        <v>20</v>
      </c>
      <c r="MK114">
        <v>20</v>
      </c>
      <c r="ML114">
        <v>20</v>
      </c>
      <c r="MM114">
        <v>20</v>
      </c>
      <c r="MN114">
        <v>20</v>
      </c>
      <c r="MO114">
        <v>20</v>
      </c>
      <c r="MP114">
        <v>20</v>
      </c>
      <c r="MQ114">
        <v>23</v>
      </c>
      <c r="MR114">
        <v>24</v>
      </c>
      <c r="MS114">
        <v>26</v>
      </c>
      <c r="MT114">
        <v>26</v>
      </c>
      <c r="MU114">
        <v>26</v>
      </c>
      <c r="MV114">
        <v>26</v>
      </c>
      <c r="MW114">
        <v>26</v>
      </c>
      <c r="MX114">
        <v>27</v>
      </c>
      <c r="MY114">
        <v>27</v>
      </c>
      <c r="MZ114">
        <v>27</v>
      </c>
      <c r="NA114">
        <v>27</v>
      </c>
      <c r="NB114">
        <v>27</v>
      </c>
      <c r="NC114">
        <v>27</v>
      </c>
      <c r="ND114">
        <v>27</v>
      </c>
      <c r="NE114">
        <v>27</v>
      </c>
      <c r="NF114">
        <v>28</v>
      </c>
      <c r="NG114">
        <v>28</v>
      </c>
      <c r="NH114">
        <v>28</v>
      </c>
      <c r="NI114">
        <v>28</v>
      </c>
      <c r="NJ114">
        <v>28</v>
      </c>
      <c r="NK114">
        <v>28</v>
      </c>
      <c r="NL114">
        <v>28</v>
      </c>
      <c r="NM114">
        <v>28</v>
      </c>
      <c r="NN114">
        <v>31</v>
      </c>
      <c r="NO114">
        <v>31</v>
      </c>
      <c r="NP114">
        <v>31</v>
      </c>
      <c r="NQ114">
        <v>31</v>
      </c>
      <c r="NR114">
        <v>31</v>
      </c>
      <c r="NS114">
        <v>31</v>
      </c>
      <c r="NT114">
        <v>32</v>
      </c>
      <c r="NU114">
        <v>32</v>
      </c>
      <c r="NV114">
        <v>33</v>
      </c>
      <c r="NW114">
        <v>33</v>
      </c>
      <c r="NX114">
        <v>33</v>
      </c>
      <c r="NY114">
        <v>32</v>
      </c>
      <c r="NZ114">
        <v>32</v>
      </c>
      <c r="OA114">
        <v>36</v>
      </c>
      <c r="OB114">
        <v>37</v>
      </c>
      <c r="OC114">
        <v>40</v>
      </c>
      <c r="OD114">
        <v>40</v>
      </c>
      <c r="OE114">
        <v>40</v>
      </c>
      <c r="OF114">
        <v>40</v>
      </c>
      <c r="OG114">
        <v>40</v>
      </c>
      <c r="OH114">
        <v>40</v>
      </c>
      <c r="OI114">
        <v>41</v>
      </c>
      <c r="OJ114">
        <v>41</v>
      </c>
      <c r="OK114">
        <v>41</v>
      </c>
      <c r="OL114">
        <v>41</v>
      </c>
      <c r="OM114">
        <v>41</v>
      </c>
      <c r="ON114">
        <v>41</v>
      </c>
      <c r="OO114">
        <v>45</v>
      </c>
      <c r="OP114">
        <v>45</v>
      </c>
      <c r="OQ114">
        <v>45</v>
      </c>
      <c r="OR114">
        <v>45</v>
      </c>
      <c r="OS114">
        <v>45</v>
      </c>
    </row>
    <row r="115" spans="1:409">
      <c r="A115">
        <v>84053029</v>
      </c>
      <c r="B115" t="s">
        <v>50</v>
      </c>
      <c r="C115" t="s">
        <v>51</v>
      </c>
      <c r="D115">
        <v>840</v>
      </c>
      <c r="E115">
        <v>53029</v>
      </c>
      <c r="F115" t="s">
        <v>83</v>
      </c>
      <c r="G115" t="s">
        <v>57</v>
      </c>
      <c r="H115" t="s">
        <v>50</v>
      </c>
      <c r="I115">
        <v>48.147133050000001</v>
      </c>
      <c r="J115">
        <v>-122.52164070000001</v>
      </c>
      <c r="K115" t="s">
        <v>84</v>
      </c>
      <c r="L115">
        <v>85141</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1</v>
      </c>
      <c r="BS115">
        <v>1</v>
      </c>
      <c r="BT115">
        <v>1</v>
      </c>
      <c r="BU115">
        <v>1</v>
      </c>
      <c r="BV115">
        <v>1</v>
      </c>
      <c r="BW115">
        <v>1</v>
      </c>
      <c r="BX115">
        <v>1</v>
      </c>
      <c r="BY115">
        <v>1</v>
      </c>
      <c r="BZ115">
        <v>1</v>
      </c>
      <c r="CA115">
        <v>1</v>
      </c>
      <c r="CB115">
        <v>1</v>
      </c>
      <c r="CC115">
        <v>1</v>
      </c>
      <c r="CD115">
        <v>3</v>
      </c>
      <c r="CE115">
        <v>4</v>
      </c>
      <c r="CF115">
        <v>5</v>
      </c>
      <c r="CG115">
        <v>5</v>
      </c>
      <c r="CH115">
        <v>6</v>
      </c>
      <c r="CI115">
        <v>6</v>
      </c>
      <c r="CJ115">
        <v>6</v>
      </c>
      <c r="CK115">
        <v>6</v>
      </c>
      <c r="CL115">
        <v>6</v>
      </c>
      <c r="CM115">
        <v>6</v>
      </c>
      <c r="CN115">
        <v>6</v>
      </c>
      <c r="CO115">
        <v>6</v>
      </c>
      <c r="CP115">
        <v>7</v>
      </c>
      <c r="CQ115">
        <v>7</v>
      </c>
      <c r="CR115">
        <v>7</v>
      </c>
      <c r="CS115">
        <v>7</v>
      </c>
      <c r="CT115">
        <v>7</v>
      </c>
      <c r="CU115">
        <v>7</v>
      </c>
      <c r="CV115">
        <v>8</v>
      </c>
      <c r="CW115">
        <v>8</v>
      </c>
      <c r="CX115">
        <v>8</v>
      </c>
      <c r="CY115">
        <v>8</v>
      </c>
      <c r="CZ115">
        <v>8</v>
      </c>
      <c r="DA115">
        <v>8</v>
      </c>
      <c r="DB115">
        <v>8</v>
      </c>
      <c r="DC115">
        <v>8</v>
      </c>
      <c r="DD115">
        <v>8</v>
      </c>
      <c r="DE115">
        <v>8</v>
      </c>
      <c r="DF115">
        <v>8</v>
      </c>
      <c r="DG115">
        <v>8</v>
      </c>
      <c r="DH115">
        <v>8</v>
      </c>
      <c r="DI115">
        <v>8</v>
      </c>
      <c r="DJ115">
        <v>8</v>
      </c>
      <c r="DK115">
        <v>8</v>
      </c>
      <c r="DL115">
        <v>8</v>
      </c>
      <c r="DM115">
        <v>8</v>
      </c>
      <c r="DN115">
        <v>8</v>
      </c>
      <c r="DO115">
        <v>8</v>
      </c>
      <c r="DP115">
        <v>8</v>
      </c>
      <c r="DQ115">
        <v>8</v>
      </c>
      <c r="DR115">
        <v>8</v>
      </c>
      <c r="DS115">
        <v>8</v>
      </c>
      <c r="DT115">
        <v>8</v>
      </c>
      <c r="DU115">
        <v>9</v>
      </c>
      <c r="DV115">
        <v>9</v>
      </c>
      <c r="DW115">
        <v>9</v>
      </c>
      <c r="DX115">
        <v>9</v>
      </c>
      <c r="DY115">
        <v>9</v>
      </c>
      <c r="DZ115">
        <v>9</v>
      </c>
      <c r="EA115">
        <v>9</v>
      </c>
      <c r="EB115">
        <v>10</v>
      </c>
      <c r="EC115">
        <v>10</v>
      </c>
      <c r="ED115">
        <v>10</v>
      </c>
      <c r="EE115">
        <v>10</v>
      </c>
      <c r="EF115">
        <v>10</v>
      </c>
      <c r="EG115">
        <v>10</v>
      </c>
      <c r="EH115">
        <v>10</v>
      </c>
      <c r="EI115">
        <v>10</v>
      </c>
      <c r="EJ115">
        <v>10</v>
      </c>
      <c r="EK115">
        <v>10</v>
      </c>
      <c r="EL115">
        <v>10</v>
      </c>
      <c r="EM115">
        <v>10</v>
      </c>
      <c r="EN115">
        <v>10</v>
      </c>
      <c r="EO115">
        <v>10</v>
      </c>
      <c r="EP115">
        <v>10</v>
      </c>
      <c r="EQ115">
        <v>10</v>
      </c>
      <c r="ER115">
        <v>10</v>
      </c>
      <c r="ES115">
        <v>10</v>
      </c>
      <c r="ET115">
        <v>10</v>
      </c>
      <c r="EU115">
        <v>10</v>
      </c>
      <c r="EV115">
        <v>10</v>
      </c>
      <c r="EW115">
        <v>10</v>
      </c>
      <c r="EX115">
        <v>10</v>
      </c>
      <c r="EY115">
        <v>10</v>
      </c>
      <c r="EZ115">
        <v>10</v>
      </c>
      <c r="FA115">
        <v>10</v>
      </c>
      <c r="FB115">
        <v>10</v>
      </c>
      <c r="FC115">
        <v>10</v>
      </c>
      <c r="FD115">
        <v>10</v>
      </c>
      <c r="FE115">
        <v>10</v>
      </c>
      <c r="FF115">
        <v>10</v>
      </c>
      <c r="FG115">
        <v>10</v>
      </c>
      <c r="FH115">
        <v>10</v>
      </c>
      <c r="FI115">
        <v>10</v>
      </c>
      <c r="FJ115">
        <v>10</v>
      </c>
      <c r="FK115">
        <v>10</v>
      </c>
      <c r="FL115">
        <v>10</v>
      </c>
      <c r="FM115">
        <v>10</v>
      </c>
      <c r="FN115">
        <v>10</v>
      </c>
      <c r="FO115">
        <v>10</v>
      </c>
      <c r="FP115">
        <v>10</v>
      </c>
      <c r="FQ115">
        <v>10</v>
      </c>
      <c r="FR115">
        <v>10</v>
      </c>
      <c r="FS115">
        <v>10</v>
      </c>
      <c r="FT115">
        <v>10</v>
      </c>
      <c r="FU115">
        <v>10</v>
      </c>
      <c r="FV115">
        <v>10</v>
      </c>
      <c r="FW115">
        <v>10</v>
      </c>
      <c r="FX115">
        <v>10</v>
      </c>
      <c r="FY115">
        <v>10</v>
      </c>
      <c r="FZ115">
        <v>10</v>
      </c>
      <c r="GA115">
        <v>10</v>
      </c>
      <c r="GB115">
        <v>10</v>
      </c>
      <c r="GC115">
        <v>10</v>
      </c>
      <c r="GD115">
        <v>10</v>
      </c>
      <c r="GE115">
        <v>10</v>
      </c>
      <c r="GF115">
        <v>10</v>
      </c>
      <c r="GG115">
        <v>10</v>
      </c>
      <c r="GH115">
        <v>10</v>
      </c>
      <c r="GI115">
        <v>10</v>
      </c>
      <c r="GJ115">
        <v>10</v>
      </c>
      <c r="GK115">
        <v>10</v>
      </c>
      <c r="GL115">
        <v>10</v>
      </c>
      <c r="GM115">
        <v>10</v>
      </c>
      <c r="GN115">
        <v>10</v>
      </c>
      <c r="GO115">
        <v>10</v>
      </c>
      <c r="GP115">
        <v>10</v>
      </c>
      <c r="GQ115">
        <v>10</v>
      </c>
      <c r="GR115">
        <v>10</v>
      </c>
      <c r="GS115">
        <v>10</v>
      </c>
      <c r="GT115">
        <v>10</v>
      </c>
      <c r="GU115">
        <v>10</v>
      </c>
      <c r="GV115">
        <v>10</v>
      </c>
      <c r="GW115">
        <v>10</v>
      </c>
      <c r="GX115">
        <v>10</v>
      </c>
      <c r="GY115">
        <v>10</v>
      </c>
      <c r="GZ115">
        <v>10</v>
      </c>
      <c r="HA115">
        <v>10</v>
      </c>
      <c r="HB115">
        <v>10</v>
      </c>
      <c r="HC115">
        <v>10</v>
      </c>
      <c r="HD115">
        <v>10</v>
      </c>
      <c r="HE115">
        <v>10</v>
      </c>
      <c r="HF115">
        <v>10</v>
      </c>
      <c r="HG115">
        <v>10</v>
      </c>
      <c r="HH115">
        <v>10</v>
      </c>
      <c r="HI115">
        <v>10</v>
      </c>
      <c r="HJ115">
        <v>10</v>
      </c>
      <c r="HK115">
        <v>10</v>
      </c>
      <c r="HL115">
        <v>10</v>
      </c>
      <c r="HM115">
        <v>10</v>
      </c>
      <c r="HN115">
        <v>10</v>
      </c>
      <c r="HO115">
        <v>10</v>
      </c>
      <c r="HP115">
        <v>10</v>
      </c>
      <c r="HQ115">
        <v>10</v>
      </c>
      <c r="HR115">
        <v>10</v>
      </c>
      <c r="HS115">
        <v>10</v>
      </c>
      <c r="HT115">
        <v>10</v>
      </c>
      <c r="HU115">
        <v>10</v>
      </c>
      <c r="HV115">
        <v>10</v>
      </c>
      <c r="HW115">
        <v>10</v>
      </c>
      <c r="HX115">
        <v>10</v>
      </c>
      <c r="HY115">
        <v>10</v>
      </c>
      <c r="HZ115">
        <v>10</v>
      </c>
      <c r="IA115">
        <v>10</v>
      </c>
      <c r="IB115">
        <v>10</v>
      </c>
      <c r="IC115">
        <v>10</v>
      </c>
      <c r="ID115">
        <v>10</v>
      </c>
      <c r="IE115">
        <v>10</v>
      </c>
      <c r="IF115">
        <v>10</v>
      </c>
      <c r="IG115">
        <v>10</v>
      </c>
      <c r="IH115">
        <v>10</v>
      </c>
      <c r="II115">
        <v>10</v>
      </c>
      <c r="IJ115">
        <v>10</v>
      </c>
      <c r="IK115">
        <v>10</v>
      </c>
      <c r="IL115">
        <v>10</v>
      </c>
      <c r="IM115">
        <v>10</v>
      </c>
      <c r="IN115">
        <v>10</v>
      </c>
      <c r="IO115">
        <v>10</v>
      </c>
      <c r="IP115">
        <v>10</v>
      </c>
      <c r="IQ115">
        <v>10</v>
      </c>
      <c r="IR115">
        <v>10</v>
      </c>
      <c r="IS115">
        <v>10</v>
      </c>
      <c r="IT115">
        <v>10</v>
      </c>
      <c r="IU115">
        <v>10</v>
      </c>
      <c r="IV115">
        <v>10</v>
      </c>
      <c r="IW115">
        <v>10</v>
      </c>
      <c r="IX115">
        <v>11</v>
      </c>
      <c r="IY115">
        <v>11</v>
      </c>
      <c r="IZ115">
        <v>11</v>
      </c>
      <c r="JA115">
        <v>11</v>
      </c>
      <c r="JB115">
        <v>11</v>
      </c>
      <c r="JC115">
        <v>11</v>
      </c>
      <c r="JD115">
        <v>11</v>
      </c>
      <c r="JE115">
        <v>11</v>
      </c>
      <c r="JF115">
        <v>11</v>
      </c>
      <c r="JG115">
        <v>11</v>
      </c>
      <c r="JH115">
        <v>11</v>
      </c>
      <c r="JI115">
        <v>11</v>
      </c>
      <c r="JJ115">
        <v>11</v>
      </c>
      <c r="JK115">
        <v>11</v>
      </c>
      <c r="JL115">
        <v>11</v>
      </c>
      <c r="JM115">
        <v>11</v>
      </c>
      <c r="JN115">
        <v>11</v>
      </c>
      <c r="JO115">
        <v>11</v>
      </c>
      <c r="JP115">
        <v>11</v>
      </c>
      <c r="JQ115">
        <v>11</v>
      </c>
      <c r="JR115">
        <v>11</v>
      </c>
      <c r="JS115">
        <v>11</v>
      </c>
      <c r="JT115">
        <v>11</v>
      </c>
      <c r="JU115">
        <v>11</v>
      </c>
      <c r="JV115">
        <v>11</v>
      </c>
      <c r="JW115">
        <v>11</v>
      </c>
      <c r="JX115">
        <v>11</v>
      </c>
      <c r="JY115">
        <v>11</v>
      </c>
      <c r="JZ115">
        <v>11</v>
      </c>
      <c r="KA115">
        <v>11</v>
      </c>
      <c r="KB115">
        <v>11</v>
      </c>
      <c r="KC115">
        <v>11</v>
      </c>
      <c r="KD115">
        <v>11</v>
      </c>
      <c r="KE115">
        <v>11</v>
      </c>
      <c r="KF115">
        <v>11</v>
      </c>
      <c r="KG115">
        <v>11</v>
      </c>
      <c r="KH115">
        <v>11</v>
      </c>
      <c r="KI115">
        <v>11</v>
      </c>
      <c r="KJ115">
        <v>11</v>
      </c>
      <c r="KK115">
        <v>11</v>
      </c>
      <c r="KL115">
        <v>11</v>
      </c>
      <c r="KM115">
        <v>11</v>
      </c>
      <c r="KN115">
        <v>11</v>
      </c>
      <c r="KO115">
        <v>11</v>
      </c>
      <c r="KP115">
        <v>11</v>
      </c>
      <c r="KQ115">
        <v>11</v>
      </c>
      <c r="KR115">
        <v>11</v>
      </c>
      <c r="KS115">
        <v>11</v>
      </c>
      <c r="KT115">
        <v>11</v>
      </c>
      <c r="KU115">
        <v>11</v>
      </c>
      <c r="KV115">
        <v>11</v>
      </c>
      <c r="KW115">
        <v>11</v>
      </c>
      <c r="KX115">
        <v>11</v>
      </c>
      <c r="KY115">
        <v>11</v>
      </c>
      <c r="KZ115">
        <v>11</v>
      </c>
      <c r="LA115">
        <v>11</v>
      </c>
      <c r="LB115">
        <v>11</v>
      </c>
      <c r="LC115">
        <v>11</v>
      </c>
      <c r="LD115">
        <v>11</v>
      </c>
      <c r="LE115">
        <v>11</v>
      </c>
      <c r="LF115">
        <v>11</v>
      </c>
      <c r="LG115">
        <v>11</v>
      </c>
      <c r="LH115">
        <v>11</v>
      </c>
      <c r="LI115">
        <v>11</v>
      </c>
      <c r="LJ115">
        <v>11</v>
      </c>
      <c r="LK115">
        <v>11</v>
      </c>
      <c r="LL115">
        <v>13</v>
      </c>
      <c r="LM115">
        <v>13</v>
      </c>
      <c r="LN115">
        <v>15</v>
      </c>
      <c r="LO115">
        <v>15</v>
      </c>
      <c r="LP115">
        <v>15</v>
      </c>
      <c r="LQ115">
        <v>15</v>
      </c>
      <c r="LR115">
        <v>16</v>
      </c>
      <c r="LS115">
        <v>16</v>
      </c>
      <c r="LT115">
        <v>16</v>
      </c>
      <c r="LU115">
        <v>16</v>
      </c>
      <c r="LV115">
        <v>16</v>
      </c>
      <c r="LW115">
        <v>16</v>
      </c>
      <c r="LX115">
        <v>16</v>
      </c>
      <c r="LY115">
        <v>16</v>
      </c>
      <c r="LZ115">
        <v>16</v>
      </c>
      <c r="MA115">
        <v>16</v>
      </c>
      <c r="MB115">
        <v>16</v>
      </c>
      <c r="MC115">
        <v>16</v>
      </c>
      <c r="MD115">
        <v>20</v>
      </c>
      <c r="ME115">
        <v>21</v>
      </c>
      <c r="MF115">
        <v>21</v>
      </c>
      <c r="MG115">
        <v>21</v>
      </c>
      <c r="MH115">
        <v>21</v>
      </c>
      <c r="MI115">
        <v>21</v>
      </c>
      <c r="MJ115">
        <v>21</v>
      </c>
      <c r="MK115">
        <v>21</v>
      </c>
      <c r="ML115">
        <v>21</v>
      </c>
      <c r="MM115">
        <v>21</v>
      </c>
      <c r="MN115">
        <v>21</v>
      </c>
      <c r="MO115">
        <v>21</v>
      </c>
      <c r="MP115">
        <v>21</v>
      </c>
      <c r="MQ115">
        <v>21</v>
      </c>
      <c r="MR115">
        <v>22</v>
      </c>
      <c r="MS115">
        <v>22</v>
      </c>
      <c r="MT115">
        <v>22</v>
      </c>
      <c r="MU115">
        <v>22</v>
      </c>
      <c r="MV115">
        <v>22</v>
      </c>
      <c r="MW115">
        <v>22</v>
      </c>
      <c r="MX115">
        <v>22</v>
      </c>
      <c r="MY115">
        <v>22</v>
      </c>
      <c r="MZ115">
        <v>22</v>
      </c>
      <c r="NA115">
        <v>22</v>
      </c>
      <c r="NB115">
        <v>22</v>
      </c>
      <c r="NC115">
        <v>22</v>
      </c>
      <c r="ND115">
        <v>22</v>
      </c>
      <c r="NE115">
        <v>22</v>
      </c>
      <c r="NF115">
        <v>22</v>
      </c>
      <c r="NG115">
        <v>22</v>
      </c>
      <c r="NH115">
        <v>22</v>
      </c>
      <c r="NI115">
        <v>22</v>
      </c>
      <c r="NJ115">
        <v>22</v>
      </c>
      <c r="NK115">
        <v>22</v>
      </c>
      <c r="NL115">
        <v>22</v>
      </c>
      <c r="NM115">
        <v>22</v>
      </c>
      <c r="NN115">
        <v>22</v>
      </c>
      <c r="NO115">
        <v>22</v>
      </c>
      <c r="NP115">
        <v>22</v>
      </c>
      <c r="NQ115">
        <v>22</v>
      </c>
      <c r="NR115">
        <v>22</v>
      </c>
      <c r="NS115">
        <v>22</v>
      </c>
      <c r="NT115">
        <v>22</v>
      </c>
      <c r="NU115">
        <v>22</v>
      </c>
      <c r="NV115">
        <v>22</v>
      </c>
      <c r="NW115">
        <v>22</v>
      </c>
      <c r="NX115">
        <v>22</v>
      </c>
      <c r="NY115">
        <v>22</v>
      </c>
      <c r="NZ115">
        <v>22</v>
      </c>
      <c r="OA115">
        <v>22</v>
      </c>
      <c r="OB115">
        <v>22</v>
      </c>
      <c r="OC115">
        <v>22</v>
      </c>
      <c r="OD115">
        <v>22</v>
      </c>
      <c r="OE115">
        <v>22</v>
      </c>
      <c r="OF115">
        <v>22</v>
      </c>
      <c r="OG115">
        <v>22</v>
      </c>
      <c r="OH115">
        <v>23</v>
      </c>
      <c r="OI115">
        <v>23</v>
      </c>
      <c r="OJ115">
        <v>24</v>
      </c>
      <c r="OK115">
        <v>24</v>
      </c>
      <c r="OL115">
        <v>24</v>
      </c>
      <c r="OM115">
        <v>24</v>
      </c>
      <c r="ON115">
        <v>24</v>
      </c>
      <c r="OO115">
        <v>25</v>
      </c>
      <c r="OP115">
        <v>26</v>
      </c>
      <c r="OQ115">
        <v>26</v>
      </c>
      <c r="OR115">
        <v>26</v>
      </c>
      <c r="OS115">
        <v>26</v>
      </c>
    </row>
    <row r="116" spans="1:409">
      <c r="A116">
        <v>84053031</v>
      </c>
      <c r="B116" t="s">
        <v>50</v>
      </c>
      <c r="C116" t="s">
        <v>51</v>
      </c>
      <c r="D116">
        <v>840</v>
      </c>
      <c r="E116">
        <v>53031</v>
      </c>
      <c r="F116" t="s">
        <v>85</v>
      </c>
      <c r="G116" t="s">
        <v>57</v>
      </c>
      <c r="H116" t="s">
        <v>50</v>
      </c>
      <c r="I116">
        <v>47.750030770000002</v>
      </c>
      <c r="J116">
        <v>-123.5609704</v>
      </c>
      <c r="K116" t="s">
        <v>86</v>
      </c>
      <c r="L116">
        <v>32221</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0</v>
      </c>
      <c r="FV116">
        <v>0</v>
      </c>
      <c r="FW116">
        <v>0</v>
      </c>
      <c r="FX116">
        <v>0</v>
      </c>
      <c r="FY116">
        <v>0</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0</v>
      </c>
      <c r="GU116">
        <v>0</v>
      </c>
      <c r="GV116">
        <v>0</v>
      </c>
      <c r="GW116">
        <v>0</v>
      </c>
      <c r="GX116">
        <v>0</v>
      </c>
      <c r="GY116">
        <v>0</v>
      </c>
      <c r="GZ116">
        <v>0</v>
      </c>
      <c r="HA116">
        <v>0</v>
      </c>
      <c r="HB116">
        <v>0</v>
      </c>
      <c r="HC116">
        <v>0</v>
      </c>
      <c r="HD116">
        <v>0</v>
      </c>
      <c r="HE116">
        <v>0</v>
      </c>
      <c r="HF116">
        <v>0</v>
      </c>
      <c r="HG116">
        <v>0</v>
      </c>
      <c r="HH116">
        <v>0</v>
      </c>
      <c r="HI116">
        <v>0</v>
      </c>
      <c r="HJ116">
        <v>0</v>
      </c>
      <c r="HK116">
        <v>0</v>
      </c>
      <c r="HL116">
        <v>0</v>
      </c>
      <c r="HM116">
        <v>0</v>
      </c>
      <c r="HN116">
        <v>0</v>
      </c>
      <c r="HO116">
        <v>0</v>
      </c>
      <c r="HP116">
        <v>0</v>
      </c>
      <c r="HQ116">
        <v>0</v>
      </c>
      <c r="HR116">
        <v>0</v>
      </c>
      <c r="HS116">
        <v>0</v>
      </c>
      <c r="HT116">
        <v>0</v>
      </c>
      <c r="HU116">
        <v>0</v>
      </c>
      <c r="HV116">
        <v>0</v>
      </c>
      <c r="HW116">
        <v>0</v>
      </c>
      <c r="HX116">
        <v>0</v>
      </c>
      <c r="HY116">
        <v>0</v>
      </c>
      <c r="HZ116">
        <v>0</v>
      </c>
      <c r="IA116">
        <v>0</v>
      </c>
      <c r="IB116">
        <v>0</v>
      </c>
      <c r="IC116">
        <v>0</v>
      </c>
      <c r="ID116">
        <v>0</v>
      </c>
      <c r="IE116">
        <v>0</v>
      </c>
      <c r="IF116">
        <v>0</v>
      </c>
      <c r="IG116">
        <v>0</v>
      </c>
      <c r="IH116">
        <v>0</v>
      </c>
      <c r="II116">
        <v>0</v>
      </c>
      <c r="IJ116">
        <v>0</v>
      </c>
      <c r="IK116">
        <v>0</v>
      </c>
      <c r="IL116">
        <v>0</v>
      </c>
      <c r="IM116">
        <v>0</v>
      </c>
      <c r="IN116">
        <v>0</v>
      </c>
      <c r="IO116">
        <v>0</v>
      </c>
      <c r="IP116">
        <v>0</v>
      </c>
      <c r="IQ116">
        <v>0</v>
      </c>
      <c r="IR116">
        <v>0</v>
      </c>
      <c r="IS116">
        <v>0</v>
      </c>
      <c r="IT116">
        <v>0</v>
      </c>
      <c r="IU116">
        <v>0</v>
      </c>
      <c r="IV116">
        <v>0</v>
      </c>
      <c r="IW116">
        <v>0</v>
      </c>
      <c r="IX116">
        <v>0</v>
      </c>
      <c r="IY116">
        <v>0</v>
      </c>
      <c r="IZ116">
        <v>0</v>
      </c>
      <c r="JA116">
        <v>0</v>
      </c>
      <c r="JB116">
        <v>0</v>
      </c>
      <c r="JC116">
        <v>0</v>
      </c>
      <c r="JD116">
        <v>0</v>
      </c>
      <c r="JE116">
        <v>0</v>
      </c>
      <c r="JF116">
        <v>0</v>
      </c>
      <c r="JG116">
        <v>0</v>
      </c>
      <c r="JH116">
        <v>0</v>
      </c>
      <c r="JI116">
        <v>0</v>
      </c>
      <c r="JJ116">
        <v>0</v>
      </c>
      <c r="JK116">
        <v>0</v>
      </c>
      <c r="JL116">
        <v>0</v>
      </c>
      <c r="JM116">
        <v>0</v>
      </c>
      <c r="JN116">
        <v>0</v>
      </c>
      <c r="JO116">
        <v>0</v>
      </c>
      <c r="JP116">
        <v>0</v>
      </c>
      <c r="JQ116">
        <v>0</v>
      </c>
      <c r="JR116">
        <v>0</v>
      </c>
      <c r="JS116">
        <v>0</v>
      </c>
      <c r="JT116">
        <v>0</v>
      </c>
      <c r="JU116">
        <v>0</v>
      </c>
      <c r="JV116">
        <v>0</v>
      </c>
      <c r="JW116">
        <v>0</v>
      </c>
      <c r="JX116">
        <v>0</v>
      </c>
      <c r="JY116">
        <v>0</v>
      </c>
      <c r="JZ116">
        <v>0</v>
      </c>
      <c r="KA116">
        <v>0</v>
      </c>
      <c r="KB116">
        <v>0</v>
      </c>
      <c r="KC116">
        <v>0</v>
      </c>
      <c r="KD116">
        <v>0</v>
      </c>
      <c r="KE116">
        <v>0</v>
      </c>
      <c r="KF116">
        <v>0</v>
      </c>
      <c r="KG116">
        <v>0</v>
      </c>
      <c r="KH116">
        <v>0</v>
      </c>
      <c r="KI116">
        <v>0</v>
      </c>
      <c r="KJ116">
        <v>0</v>
      </c>
      <c r="KK116">
        <v>0</v>
      </c>
      <c r="KL116">
        <v>0</v>
      </c>
      <c r="KM116">
        <v>0</v>
      </c>
      <c r="KN116">
        <v>0</v>
      </c>
      <c r="KO116">
        <v>0</v>
      </c>
      <c r="KP116">
        <v>0</v>
      </c>
      <c r="KQ116">
        <v>0</v>
      </c>
      <c r="KR116">
        <v>0</v>
      </c>
      <c r="KS116">
        <v>0</v>
      </c>
      <c r="KT116">
        <v>0</v>
      </c>
      <c r="KU116">
        <v>0</v>
      </c>
      <c r="KV116">
        <v>0</v>
      </c>
      <c r="KW116">
        <v>0</v>
      </c>
      <c r="KX116">
        <v>0</v>
      </c>
      <c r="KY116">
        <v>0</v>
      </c>
      <c r="KZ116">
        <v>0</v>
      </c>
      <c r="LA116">
        <v>0</v>
      </c>
      <c r="LB116">
        <v>0</v>
      </c>
      <c r="LC116">
        <v>0</v>
      </c>
      <c r="LD116">
        <v>0</v>
      </c>
      <c r="LE116">
        <v>0</v>
      </c>
      <c r="LF116">
        <v>0</v>
      </c>
      <c r="LG116">
        <v>0</v>
      </c>
      <c r="LH116">
        <v>1</v>
      </c>
      <c r="LI116">
        <v>1</v>
      </c>
      <c r="LJ116">
        <v>1</v>
      </c>
      <c r="LK116">
        <v>1</v>
      </c>
      <c r="LL116">
        <v>1</v>
      </c>
      <c r="LM116">
        <v>1</v>
      </c>
      <c r="LN116">
        <v>1</v>
      </c>
      <c r="LO116">
        <v>1</v>
      </c>
      <c r="LP116">
        <v>1</v>
      </c>
      <c r="LQ116">
        <v>1</v>
      </c>
      <c r="LR116">
        <v>1</v>
      </c>
      <c r="LS116">
        <v>1</v>
      </c>
      <c r="LT116">
        <v>1</v>
      </c>
      <c r="LU116">
        <v>1</v>
      </c>
      <c r="LV116">
        <v>1</v>
      </c>
      <c r="LW116">
        <v>1</v>
      </c>
      <c r="LX116">
        <v>1</v>
      </c>
      <c r="LY116">
        <v>1</v>
      </c>
      <c r="LZ116">
        <v>1</v>
      </c>
      <c r="MA116">
        <v>1</v>
      </c>
      <c r="MB116">
        <v>1</v>
      </c>
      <c r="MC116">
        <v>1</v>
      </c>
      <c r="MD116">
        <v>1</v>
      </c>
      <c r="ME116">
        <v>1</v>
      </c>
      <c r="MF116">
        <v>1</v>
      </c>
      <c r="MG116">
        <v>1</v>
      </c>
      <c r="MH116">
        <v>1</v>
      </c>
      <c r="MI116">
        <v>1</v>
      </c>
      <c r="MJ116">
        <v>1</v>
      </c>
      <c r="MK116">
        <v>1</v>
      </c>
      <c r="ML116">
        <v>1</v>
      </c>
      <c r="MM116">
        <v>1</v>
      </c>
      <c r="MN116">
        <v>1</v>
      </c>
      <c r="MO116">
        <v>1</v>
      </c>
      <c r="MP116">
        <v>1</v>
      </c>
      <c r="MQ116">
        <v>1</v>
      </c>
      <c r="MR116">
        <v>1</v>
      </c>
      <c r="MS116">
        <v>1</v>
      </c>
      <c r="MT116">
        <v>1</v>
      </c>
      <c r="MU116">
        <v>1</v>
      </c>
      <c r="MV116">
        <v>1</v>
      </c>
      <c r="MW116">
        <v>1</v>
      </c>
      <c r="MX116">
        <v>1</v>
      </c>
      <c r="MY116">
        <v>1</v>
      </c>
      <c r="MZ116">
        <v>1</v>
      </c>
      <c r="NA116">
        <v>2</v>
      </c>
      <c r="NB116">
        <v>2</v>
      </c>
      <c r="NC116">
        <v>2</v>
      </c>
      <c r="ND116">
        <v>2</v>
      </c>
      <c r="NE116">
        <v>2</v>
      </c>
      <c r="NF116">
        <v>2</v>
      </c>
      <c r="NG116">
        <v>2</v>
      </c>
      <c r="NH116">
        <v>2</v>
      </c>
      <c r="NI116">
        <v>2</v>
      </c>
      <c r="NJ116">
        <v>2</v>
      </c>
      <c r="NK116">
        <v>2</v>
      </c>
      <c r="NL116">
        <v>2</v>
      </c>
      <c r="NM116">
        <v>2</v>
      </c>
      <c r="NN116">
        <v>2</v>
      </c>
      <c r="NO116">
        <v>2</v>
      </c>
      <c r="NP116">
        <v>2</v>
      </c>
      <c r="NQ116">
        <v>2</v>
      </c>
      <c r="NR116">
        <v>2</v>
      </c>
      <c r="NS116">
        <v>2</v>
      </c>
      <c r="NT116">
        <v>2</v>
      </c>
      <c r="NU116">
        <v>2</v>
      </c>
      <c r="NV116">
        <v>2</v>
      </c>
      <c r="NW116">
        <v>2</v>
      </c>
      <c r="NX116">
        <v>2</v>
      </c>
      <c r="NY116">
        <v>2</v>
      </c>
      <c r="NZ116">
        <v>2</v>
      </c>
      <c r="OA116">
        <v>2</v>
      </c>
      <c r="OB116">
        <v>2</v>
      </c>
      <c r="OC116">
        <v>2</v>
      </c>
      <c r="OD116">
        <v>2</v>
      </c>
      <c r="OE116">
        <v>2</v>
      </c>
      <c r="OF116">
        <v>2</v>
      </c>
      <c r="OG116">
        <v>2</v>
      </c>
      <c r="OH116">
        <v>2</v>
      </c>
      <c r="OI116">
        <v>2</v>
      </c>
      <c r="OJ116">
        <v>2</v>
      </c>
      <c r="OK116">
        <v>2</v>
      </c>
      <c r="OL116">
        <v>2</v>
      </c>
      <c r="OM116">
        <v>2</v>
      </c>
      <c r="ON116">
        <v>2</v>
      </c>
      <c r="OO116">
        <v>2</v>
      </c>
      <c r="OP116">
        <v>2</v>
      </c>
      <c r="OQ116">
        <v>2</v>
      </c>
      <c r="OR116">
        <v>2</v>
      </c>
      <c r="OS116">
        <v>2</v>
      </c>
    </row>
    <row r="117" spans="1:409">
      <c r="A117">
        <v>84053033</v>
      </c>
      <c r="B117" t="s">
        <v>50</v>
      </c>
      <c r="C117" t="s">
        <v>51</v>
      </c>
      <c r="D117">
        <v>840</v>
      </c>
      <c r="E117">
        <v>53033</v>
      </c>
      <c r="F117" t="s">
        <v>87</v>
      </c>
      <c r="G117" t="s">
        <v>57</v>
      </c>
      <c r="H117" t="s">
        <v>50</v>
      </c>
      <c r="I117">
        <v>47.491378920000002</v>
      </c>
      <c r="J117">
        <v>-121.8346131</v>
      </c>
      <c r="K117" t="s">
        <v>88</v>
      </c>
      <c r="L117">
        <v>2252782</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1</v>
      </c>
      <c r="AZ117">
        <v>1</v>
      </c>
      <c r="BA117">
        <v>5</v>
      </c>
      <c r="BB117">
        <v>6</v>
      </c>
      <c r="BC117">
        <v>9</v>
      </c>
      <c r="BD117">
        <v>10</v>
      </c>
      <c r="BE117">
        <v>12</v>
      </c>
      <c r="BF117">
        <v>15</v>
      </c>
      <c r="BG117">
        <v>17</v>
      </c>
      <c r="BH117">
        <v>17</v>
      </c>
      <c r="BI117">
        <v>21</v>
      </c>
      <c r="BJ117">
        <v>22</v>
      </c>
      <c r="BK117">
        <v>27</v>
      </c>
      <c r="BL117">
        <v>32</v>
      </c>
      <c r="BM117">
        <v>34</v>
      </c>
      <c r="BN117">
        <v>35</v>
      </c>
      <c r="BO117">
        <v>43</v>
      </c>
      <c r="BP117">
        <v>46</v>
      </c>
      <c r="BQ117">
        <v>56</v>
      </c>
      <c r="BR117">
        <v>60</v>
      </c>
      <c r="BS117">
        <v>67</v>
      </c>
      <c r="BT117">
        <v>74</v>
      </c>
      <c r="BU117">
        <v>75</v>
      </c>
      <c r="BV117">
        <v>87</v>
      </c>
      <c r="BW117">
        <v>87</v>
      </c>
      <c r="BX117">
        <v>101</v>
      </c>
      <c r="BY117">
        <v>109</v>
      </c>
      <c r="BZ117">
        <v>109</v>
      </c>
      <c r="CA117">
        <v>136</v>
      </c>
      <c r="CB117">
        <v>141</v>
      </c>
      <c r="CC117">
        <v>144</v>
      </c>
      <c r="CD117">
        <v>150</v>
      </c>
      <c r="CE117">
        <v>193</v>
      </c>
      <c r="CF117">
        <v>204</v>
      </c>
      <c r="CG117">
        <v>217</v>
      </c>
      <c r="CH117">
        <v>229</v>
      </c>
      <c r="CI117">
        <v>245</v>
      </c>
      <c r="CJ117">
        <v>258</v>
      </c>
      <c r="CK117">
        <v>273</v>
      </c>
      <c r="CL117">
        <v>283</v>
      </c>
      <c r="CM117">
        <v>290</v>
      </c>
      <c r="CN117">
        <v>302</v>
      </c>
      <c r="CO117">
        <v>313</v>
      </c>
      <c r="CP117">
        <v>318</v>
      </c>
      <c r="CQ117">
        <v>326</v>
      </c>
      <c r="CR117">
        <v>331</v>
      </c>
      <c r="CS117">
        <v>336</v>
      </c>
      <c r="CT117">
        <v>348</v>
      </c>
      <c r="CU117">
        <v>355</v>
      </c>
      <c r="CV117">
        <v>367</v>
      </c>
      <c r="CW117">
        <v>380</v>
      </c>
      <c r="CX117">
        <v>386</v>
      </c>
      <c r="CY117">
        <v>400</v>
      </c>
      <c r="CZ117">
        <v>405</v>
      </c>
      <c r="DA117">
        <v>410</v>
      </c>
      <c r="DB117">
        <v>418</v>
      </c>
      <c r="DC117">
        <v>428</v>
      </c>
      <c r="DD117">
        <v>437</v>
      </c>
      <c r="DE117">
        <v>443</v>
      </c>
      <c r="DF117">
        <v>448</v>
      </c>
      <c r="DG117">
        <v>454</v>
      </c>
      <c r="DH117">
        <v>458</v>
      </c>
      <c r="DI117">
        <v>465</v>
      </c>
      <c r="DJ117">
        <v>469</v>
      </c>
      <c r="DK117">
        <v>473</v>
      </c>
      <c r="DL117">
        <v>480</v>
      </c>
      <c r="DM117">
        <v>484</v>
      </c>
      <c r="DN117">
        <v>489</v>
      </c>
      <c r="DO117">
        <v>494</v>
      </c>
      <c r="DP117">
        <v>500</v>
      </c>
      <c r="DQ117">
        <v>504</v>
      </c>
      <c r="DR117">
        <v>514</v>
      </c>
      <c r="DS117">
        <v>516</v>
      </c>
      <c r="DT117">
        <v>519</v>
      </c>
      <c r="DU117">
        <v>520</v>
      </c>
      <c r="DV117">
        <v>523</v>
      </c>
      <c r="DW117">
        <v>524</v>
      </c>
      <c r="DX117">
        <v>528</v>
      </c>
      <c r="DY117">
        <v>532</v>
      </c>
      <c r="DZ117">
        <v>533</v>
      </c>
      <c r="EA117">
        <v>537</v>
      </c>
      <c r="EB117">
        <v>540</v>
      </c>
      <c r="EC117">
        <v>543</v>
      </c>
      <c r="ED117">
        <v>545</v>
      </c>
      <c r="EE117">
        <v>549</v>
      </c>
      <c r="EF117">
        <v>552</v>
      </c>
      <c r="EG117">
        <v>555</v>
      </c>
      <c r="EH117">
        <v>556</v>
      </c>
      <c r="EI117">
        <v>562</v>
      </c>
      <c r="EJ117">
        <v>563</v>
      </c>
      <c r="EK117">
        <v>566</v>
      </c>
      <c r="EL117">
        <v>567</v>
      </c>
      <c r="EM117">
        <v>569</v>
      </c>
      <c r="EN117">
        <v>571</v>
      </c>
      <c r="EO117">
        <v>573</v>
      </c>
      <c r="EP117">
        <v>574</v>
      </c>
      <c r="EQ117">
        <v>577</v>
      </c>
      <c r="ER117">
        <v>578</v>
      </c>
      <c r="ES117">
        <v>579</v>
      </c>
      <c r="ET117">
        <v>582</v>
      </c>
      <c r="EU117">
        <v>584</v>
      </c>
      <c r="EV117">
        <v>585</v>
      </c>
      <c r="EW117">
        <v>585</v>
      </c>
      <c r="EX117">
        <v>590</v>
      </c>
      <c r="EY117">
        <v>593</v>
      </c>
      <c r="EZ117">
        <v>594</v>
      </c>
      <c r="FA117">
        <v>595</v>
      </c>
      <c r="FB117">
        <v>595</v>
      </c>
      <c r="FC117">
        <v>597</v>
      </c>
      <c r="FD117">
        <v>597</v>
      </c>
      <c r="FE117">
        <v>598</v>
      </c>
      <c r="FF117">
        <v>598</v>
      </c>
      <c r="FG117">
        <v>599</v>
      </c>
      <c r="FH117">
        <v>601</v>
      </c>
      <c r="FI117">
        <v>601</v>
      </c>
      <c r="FJ117">
        <v>604</v>
      </c>
      <c r="FK117">
        <v>604</v>
      </c>
      <c r="FL117">
        <v>606</v>
      </c>
      <c r="FM117">
        <v>607</v>
      </c>
      <c r="FN117">
        <v>608</v>
      </c>
      <c r="FO117">
        <v>608</v>
      </c>
      <c r="FP117">
        <v>608</v>
      </c>
      <c r="FQ117">
        <v>608</v>
      </c>
      <c r="FR117">
        <v>610</v>
      </c>
      <c r="FS117">
        <v>612</v>
      </c>
      <c r="FT117">
        <v>615</v>
      </c>
      <c r="FU117">
        <v>615</v>
      </c>
      <c r="FV117">
        <v>616</v>
      </c>
      <c r="FW117">
        <v>618</v>
      </c>
      <c r="FX117">
        <v>620</v>
      </c>
      <c r="FY117">
        <v>622</v>
      </c>
      <c r="FZ117">
        <v>627</v>
      </c>
      <c r="GA117">
        <v>628</v>
      </c>
      <c r="GB117">
        <v>629</v>
      </c>
      <c r="GC117">
        <v>629</v>
      </c>
      <c r="GD117">
        <v>630</v>
      </c>
      <c r="GE117">
        <v>632</v>
      </c>
      <c r="GF117">
        <v>633</v>
      </c>
      <c r="GG117">
        <v>633</v>
      </c>
      <c r="GH117">
        <v>633</v>
      </c>
      <c r="GI117">
        <v>635</v>
      </c>
      <c r="GJ117">
        <v>637</v>
      </c>
      <c r="GK117">
        <v>639</v>
      </c>
      <c r="GL117">
        <v>640</v>
      </c>
      <c r="GM117">
        <v>642</v>
      </c>
      <c r="GN117">
        <v>643</v>
      </c>
      <c r="GO117">
        <v>644</v>
      </c>
      <c r="GP117">
        <v>645</v>
      </c>
      <c r="GQ117">
        <v>647</v>
      </c>
      <c r="GR117">
        <v>648</v>
      </c>
      <c r="GS117">
        <v>650</v>
      </c>
      <c r="GT117">
        <v>653</v>
      </c>
      <c r="GU117">
        <v>655</v>
      </c>
      <c r="GV117">
        <v>660</v>
      </c>
      <c r="GW117">
        <v>663</v>
      </c>
      <c r="GX117">
        <v>664</v>
      </c>
      <c r="GY117">
        <v>667</v>
      </c>
      <c r="GZ117">
        <v>673</v>
      </c>
      <c r="HA117">
        <v>676</v>
      </c>
      <c r="HB117">
        <v>677</v>
      </c>
      <c r="HC117">
        <v>684</v>
      </c>
      <c r="HD117">
        <v>686</v>
      </c>
      <c r="HE117">
        <v>688</v>
      </c>
      <c r="HF117">
        <v>690</v>
      </c>
      <c r="HG117">
        <v>690</v>
      </c>
      <c r="HH117">
        <v>694</v>
      </c>
      <c r="HI117">
        <v>696</v>
      </c>
      <c r="HJ117">
        <v>700</v>
      </c>
      <c r="HK117">
        <v>702</v>
      </c>
      <c r="HL117">
        <v>704</v>
      </c>
      <c r="HM117">
        <v>706</v>
      </c>
      <c r="HN117">
        <v>710</v>
      </c>
      <c r="HO117">
        <v>712</v>
      </c>
      <c r="HP117">
        <v>712</v>
      </c>
      <c r="HQ117">
        <v>713</v>
      </c>
      <c r="HR117">
        <v>715</v>
      </c>
      <c r="HS117">
        <v>715</v>
      </c>
      <c r="HT117">
        <v>716</v>
      </c>
      <c r="HU117">
        <v>718</v>
      </c>
      <c r="HV117">
        <v>722</v>
      </c>
      <c r="HW117">
        <v>722</v>
      </c>
      <c r="HX117">
        <v>723</v>
      </c>
      <c r="HY117">
        <v>723</v>
      </c>
      <c r="HZ117">
        <v>724</v>
      </c>
      <c r="IA117">
        <v>727</v>
      </c>
      <c r="IB117">
        <v>727</v>
      </c>
      <c r="IC117">
        <v>729</v>
      </c>
      <c r="ID117">
        <v>731</v>
      </c>
      <c r="IE117">
        <v>731</v>
      </c>
      <c r="IF117">
        <v>734</v>
      </c>
      <c r="IG117">
        <v>735</v>
      </c>
      <c r="IH117">
        <v>736</v>
      </c>
      <c r="II117">
        <v>736</v>
      </c>
      <c r="IJ117">
        <v>736</v>
      </c>
      <c r="IK117">
        <v>736</v>
      </c>
      <c r="IL117">
        <v>738</v>
      </c>
      <c r="IM117">
        <v>738</v>
      </c>
      <c r="IN117">
        <v>739</v>
      </c>
      <c r="IO117">
        <v>739</v>
      </c>
      <c r="IP117">
        <v>742</v>
      </c>
      <c r="IQ117">
        <v>744</v>
      </c>
      <c r="IR117">
        <v>744</v>
      </c>
      <c r="IS117">
        <v>745</v>
      </c>
      <c r="IT117">
        <v>745</v>
      </c>
      <c r="IU117">
        <v>748</v>
      </c>
      <c r="IV117">
        <v>749</v>
      </c>
      <c r="IW117">
        <v>749</v>
      </c>
      <c r="IX117">
        <v>749</v>
      </c>
      <c r="IY117">
        <v>750</v>
      </c>
      <c r="IZ117">
        <v>750</v>
      </c>
      <c r="JA117">
        <v>751</v>
      </c>
      <c r="JB117">
        <v>751</v>
      </c>
      <c r="JC117">
        <v>752</v>
      </c>
      <c r="JD117">
        <v>753</v>
      </c>
      <c r="JE117">
        <v>754</v>
      </c>
      <c r="JF117">
        <v>759</v>
      </c>
      <c r="JG117">
        <v>760</v>
      </c>
      <c r="JH117">
        <v>761</v>
      </c>
      <c r="JI117">
        <v>761</v>
      </c>
      <c r="JJ117">
        <v>765</v>
      </c>
      <c r="JK117">
        <v>769</v>
      </c>
      <c r="JL117">
        <v>772</v>
      </c>
      <c r="JM117">
        <v>774</v>
      </c>
      <c r="JN117">
        <v>775</v>
      </c>
      <c r="JO117">
        <v>776</v>
      </c>
      <c r="JP117">
        <v>776</v>
      </c>
      <c r="JQ117">
        <v>779</v>
      </c>
      <c r="JR117">
        <v>780</v>
      </c>
      <c r="JS117">
        <v>780</v>
      </c>
      <c r="JT117">
        <v>780</v>
      </c>
      <c r="JU117">
        <v>780</v>
      </c>
      <c r="JV117">
        <v>781</v>
      </c>
      <c r="JW117">
        <v>783</v>
      </c>
      <c r="JX117">
        <v>785</v>
      </c>
      <c r="JY117">
        <v>786</v>
      </c>
      <c r="JZ117">
        <v>789</v>
      </c>
      <c r="KA117">
        <v>790</v>
      </c>
      <c r="KB117">
        <v>792</v>
      </c>
      <c r="KC117">
        <v>795</v>
      </c>
      <c r="KD117">
        <v>796</v>
      </c>
      <c r="KE117">
        <v>797</v>
      </c>
      <c r="KF117">
        <v>799</v>
      </c>
      <c r="KG117">
        <v>801</v>
      </c>
      <c r="KH117">
        <v>802</v>
      </c>
      <c r="KI117">
        <v>803</v>
      </c>
      <c r="KJ117">
        <v>805</v>
      </c>
      <c r="KK117">
        <v>805</v>
      </c>
      <c r="KL117">
        <v>807</v>
      </c>
      <c r="KM117">
        <v>808</v>
      </c>
      <c r="KN117">
        <v>809</v>
      </c>
      <c r="KO117">
        <v>810</v>
      </c>
      <c r="KP117">
        <v>811</v>
      </c>
      <c r="KQ117">
        <v>812</v>
      </c>
      <c r="KR117">
        <v>812</v>
      </c>
      <c r="KS117">
        <v>815</v>
      </c>
      <c r="KT117">
        <v>818</v>
      </c>
      <c r="KU117">
        <v>819</v>
      </c>
      <c r="KV117">
        <v>820</v>
      </c>
      <c r="KW117">
        <v>821</v>
      </c>
      <c r="KX117">
        <v>823</v>
      </c>
      <c r="KY117">
        <v>825</v>
      </c>
      <c r="KZ117">
        <v>829</v>
      </c>
      <c r="LA117">
        <v>831</v>
      </c>
      <c r="LB117">
        <v>832</v>
      </c>
      <c r="LC117">
        <v>837</v>
      </c>
      <c r="LD117">
        <v>838</v>
      </c>
      <c r="LE117">
        <v>844</v>
      </c>
      <c r="LF117">
        <v>850</v>
      </c>
      <c r="LG117">
        <v>852</v>
      </c>
      <c r="LH117">
        <v>854</v>
      </c>
      <c r="LI117">
        <v>856</v>
      </c>
      <c r="LJ117">
        <v>860</v>
      </c>
      <c r="LK117">
        <v>861</v>
      </c>
      <c r="LL117">
        <v>866</v>
      </c>
      <c r="LM117">
        <v>869</v>
      </c>
      <c r="LN117">
        <v>879</v>
      </c>
      <c r="LO117">
        <v>883</v>
      </c>
      <c r="LP117">
        <v>892</v>
      </c>
      <c r="LQ117">
        <v>899</v>
      </c>
      <c r="LR117">
        <v>909</v>
      </c>
      <c r="LS117">
        <v>912</v>
      </c>
      <c r="LT117">
        <v>914</v>
      </c>
      <c r="LU117">
        <v>921</v>
      </c>
      <c r="LV117">
        <v>925</v>
      </c>
      <c r="LW117">
        <v>929</v>
      </c>
      <c r="LX117">
        <v>932</v>
      </c>
      <c r="LY117">
        <v>935</v>
      </c>
      <c r="LZ117">
        <v>936</v>
      </c>
      <c r="MA117">
        <v>936</v>
      </c>
      <c r="MB117">
        <v>936</v>
      </c>
      <c r="MC117">
        <v>936</v>
      </c>
      <c r="MD117">
        <v>936</v>
      </c>
      <c r="ME117">
        <v>968</v>
      </c>
      <c r="MF117">
        <v>956</v>
      </c>
      <c r="MG117">
        <v>956</v>
      </c>
      <c r="MH117">
        <v>956</v>
      </c>
      <c r="MI117">
        <v>956</v>
      </c>
      <c r="MJ117">
        <v>964</v>
      </c>
      <c r="MK117">
        <v>974</v>
      </c>
      <c r="ML117">
        <v>976</v>
      </c>
      <c r="MM117">
        <v>976</v>
      </c>
      <c r="MN117">
        <v>976</v>
      </c>
      <c r="MO117">
        <v>976</v>
      </c>
      <c r="MP117">
        <v>977</v>
      </c>
      <c r="MQ117">
        <v>1022</v>
      </c>
      <c r="MR117">
        <v>1037</v>
      </c>
      <c r="MS117">
        <v>1050</v>
      </c>
      <c r="MT117">
        <v>1050</v>
      </c>
      <c r="MU117">
        <v>1050</v>
      </c>
      <c r="MV117">
        <v>1049</v>
      </c>
      <c r="MW117">
        <v>1052</v>
      </c>
      <c r="MX117">
        <v>1068</v>
      </c>
      <c r="MY117">
        <v>1085</v>
      </c>
      <c r="MZ117">
        <v>1093</v>
      </c>
      <c r="NA117">
        <v>1105</v>
      </c>
      <c r="NB117">
        <v>1105</v>
      </c>
      <c r="NC117">
        <v>1105</v>
      </c>
      <c r="ND117">
        <v>1105</v>
      </c>
      <c r="NE117">
        <v>1122</v>
      </c>
      <c r="NF117">
        <v>1135</v>
      </c>
      <c r="NG117">
        <v>1144</v>
      </c>
      <c r="NH117">
        <v>1152</v>
      </c>
      <c r="NI117">
        <v>1152</v>
      </c>
      <c r="NJ117">
        <v>1152</v>
      </c>
      <c r="NK117">
        <v>1152</v>
      </c>
      <c r="NL117">
        <v>1166</v>
      </c>
      <c r="NM117">
        <v>1166</v>
      </c>
      <c r="NN117">
        <v>1191</v>
      </c>
      <c r="NO117">
        <v>1203</v>
      </c>
      <c r="NP117">
        <v>1203</v>
      </c>
      <c r="NQ117">
        <v>1203</v>
      </c>
      <c r="NR117">
        <v>1219</v>
      </c>
      <c r="NS117">
        <v>1220</v>
      </c>
      <c r="NT117">
        <v>1230</v>
      </c>
      <c r="NU117">
        <v>1233</v>
      </c>
      <c r="NV117">
        <v>1242</v>
      </c>
      <c r="NW117">
        <v>1242</v>
      </c>
      <c r="NX117">
        <v>1242</v>
      </c>
      <c r="NY117">
        <v>1252</v>
      </c>
      <c r="NZ117">
        <v>1250</v>
      </c>
      <c r="OA117">
        <v>1264</v>
      </c>
      <c r="OB117">
        <v>1268</v>
      </c>
      <c r="OC117">
        <v>1277</v>
      </c>
      <c r="OD117">
        <v>1277</v>
      </c>
      <c r="OE117">
        <v>1277</v>
      </c>
      <c r="OF117">
        <v>1276</v>
      </c>
      <c r="OG117">
        <v>1290</v>
      </c>
      <c r="OH117">
        <v>1295</v>
      </c>
      <c r="OI117">
        <v>1305</v>
      </c>
      <c r="OJ117">
        <v>1311</v>
      </c>
      <c r="OK117">
        <v>1311</v>
      </c>
      <c r="OL117">
        <v>1311</v>
      </c>
      <c r="OM117">
        <v>1311</v>
      </c>
      <c r="ON117">
        <v>1321</v>
      </c>
      <c r="OO117">
        <v>1329</v>
      </c>
      <c r="OP117">
        <v>1348</v>
      </c>
      <c r="OQ117">
        <v>1357</v>
      </c>
      <c r="OR117">
        <v>1357</v>
      </c>
      <c r="OS117">
        <v>1357</v>
      </c>
    </row>
    <row r="118" spans="1:409">
      <c r="A118">
        <v>84053035</v>
      </c>
      <c r="B118" t="s">
        <v>50</v>
      </c>
      <c r="C118" t="s">
        <v>51</v>
      </c>
      <c r="D118">
        <v>840</v>
      </c>
      <c r="E118">
        <v>53035</v>
      </c>
      <c r="F118" t="s">
        <v>89</v>
      </c>
      <c r="G118" t="s">
        <v>57</v>
      </c>
      <c r="H118" t="s">
        <v>50</v>
      </c>
      <c r="I118">
        <v>47.634790260000003</v>
      </c>
      <c r="J118">
        <v>-122.6436061</v>
      </c>
      <c r="K118" t="s">
        <v>90</v>
      </c>
      <c r="L118">
        <v>271473</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1</v>
      </c>
      <c r="CB118">
        <v>0</v>
      </c>
      <c r="CC118">
        <v>0</v>
      </c>
      <c r="CD118">
        <v>0</v>
      </c>
      <c r="CE118">
        <v>0</v>
      </c>
      <c r="CF118">
        <v>0</v>
      </c>
      <c r="CG118">
        <v>0</v>
      </c>
      <c r="CH118">
        <v>0</v>
      </c>
      <c r="CI118">
        <v>0</v>
      </c>
      <c r="CJ118">
        <v>1</v>
      </c>
      <c r="CK118">
        <v>1</v>
      </c>
      <c r="CL118">
        <v>1</v>
      </c>
      <c r="CM118">
        <v>1</v>
      </c>
      <c r="CN118">
        <v>1</v>
      </c>
      <c r="CO118">
        <v>1</v>
      </c>
      <c r="CP118">
        <v>1</v>
      </c>
      <c r="CQ118">
        <v>1</v>
      </c>
      <c r="CR118">
        <v>1</v>
      </c>
      <c r="CS118">
        <v>1</v>
      </c>
      <c r="CT118">
        <v>1</v>
      </c>
      <c r="CU118">
        <v>1</v>
      </c>
      <c r="CV118">
        <v>1</v>
      </c>
      <c r="CW118">
        <v>1</v>
      </c>
      <c r="CX118">
        <v>2</v>
      </c>
      <c r="CY118">
        <v>2</v>
      </c>
      <c r="CZ118">
        <v>2</v>
      </c>
      <c r="DA118">
        <v>2</v>
      </c>
      <c r="DB118">
        <v>2</v>
      </c>
      <c r="DC118">
        <v>2</v>
      </c>
      <c r="DD118">
        <v>2</v>
      </c>
      <c r="DE118">
        <v>2</v>
      </c>
      <c r="DF118">
        <v>2</v>
      </c>
      <c r="DG118">
        <v>2</v>
      </c>
      <c r="DH118">
        <v>2</v>
      </c>
      <c r="DI118">
        <v>2</v>
      </c>
      <c r="DJ118">
        <v>2</v>
      </c>
      <c r="DK118">
        <v>2</v>
      </c>
      <c r="DL118">
        <v>2</v>
      </c>
      <c r="DM118">
        <v>2</v>
      </c>
      <c r="DN118">
        <v>2</v>
      </c>
      <c r="DO118">
        <v>2</v>
      </c>
      <c r="DP118">
        <v>2</v>
      </c>
      <c r="DQ118">
        <v>2</v>
      </c>
      <c r="DR118">
        <v>2</v>
      </c>
      <c r="DS118">
        <v>2</v>
      </c>
      <c r="DT118">
        <v>2</v>
      </c>
      <c r="DU118">
        <v>2</v>
      </c>
      <c r="DV118">
        <v>2</v>
      </c>
      <c r="DW118">
        <v>2</v>
      </c>
      <c r="DX118">
        <v>2</v>
      </c>
      <c r="DY118">
        <v>2</v>
      </c>
      <c r="DZ118">
        <v>2</v>
      </c>
      <c r="EA118">
        <v>2</v>
      </c>
      <c r="EB118">
        <v>2</v>
      </c>
      <c r="EC118">
        <v>2</v>
      </c>
      <c r="ED118">
        <v>2</v>
      </c>
      <c r="EE118">
        <v>2</v>
      </c>
      <c r="EF118">
        <v>2</v>
      </c>
      <c r="EG118">
        <v>2</v>
      </c>
      <c r="EH118">
        <v>2</v>
      </c>
      <c r="EI118">
        <v>2</v>
      </c>
      <c r="EJ118">
        <v>2</v>
      </c>
      <c r="EK118">
        <v>2</v>
      </c>
      <c r="EL118">
        <v>2</v>
      </c>
      <c r="EM118">
        <v>2</v>
      </c>
      <c r="EN118">
        <v>2</v>
      </c>
      <c r="EO118">
        <v>2</v>
      </c>
      <c r="EP118">
        <v>2</v>
      </c>
      <c r="EQ118">
        <v>2</v>
      </c>
      <c r="ER118">
        <v>2</v>
      </c>
      <c r="ES118">
        <v>2</v>
      </c>
      <c r="ET118">
        <v>2</v>
      </c>
      <c r="EU118">
        <v>2</v>
      </c>
      <c r="EV118">
        <v>2</v>
      </c>
      <c r="EW118">
        <v>2</v>
      </c>
      <c r="EX118">
        <v>2</v>
      </c>
      <c r="EY118">
        <v>2</v>
      </c>
      <c r="EZ118">
        <v>2</v>
      </c>
      <c r="FA118">
        <v>2</v>
      </c>
      <c r="FB118">
        <v>2</v>
      </c>
      <c r="FC118">
        <v>2</v>
      </c>
      <c r="FD118">
        <v>2</v>
      </c>
      <c r="FE118">
        <v>2</v>
      </c>
      <c r="FF118">
        <v>2</v>
      </c>
      <c r="FG118">
        <v>2</v>
      </c>
      <c r="FH118">
        <v>2</v>
      </c>
      <c r="FI118">
        <v>2</v>
      </c>
      <c r="FJ118">
        <v>2</v>
      </c>
      <c r="FK118">
        <v>2</v>
      </c>
      <c r="FL118">
        <v>2</v>
      </c>
      <c r="FM118">
        <v>2</v>
      </c>
      <c r="FN118">
        <v>2</v>
      </c>
      <c r="FO118">
        <v>2</v>
      </c>
      <c r="FP118">
        <v>2</v>
      </c>
      <c r="FQ118">
        <v>2</v>
      </c>
      <c r="FR118">
        <v>2</v>
      </c>
      <c r="FS118">
        <v>2</v>
      </c>
      <c r="FT118">
        <v>2</v>
      </c>
      <c r="FU118">
        <v>2</v>
      </c>
      <c r="FV118">
        <v>2</v>
      </c>
      <c r="FW118">
        <v>2</v>
      </c>
      <c r="FX118">
        <v>2</v>
      </c>
      <c r="FY118">
        <v>2</v>
      </c>
      <c r="FZ118">
        <v>2</v>
      </c>
      <c r="GA118">
        <v>2</v>
      </c>
      <c r="GB118">
        <v>2</v>
      </c>
      <c r="GC118">
        <v>2</v>
      </c>
      <c r="GD118">
        <v>2</v>
      </c>
      <c r="GE118">
        <v>2</v>
      </c>
      <c r="GF118">
        <v>2</v>
      </c>
      <c r="GG118">
        <v>2</v>
      </c>
      <c r="GH118">
        <v>2</v>
      </c>
      <c r="GI118">
        <v>2</v>
      </c>
      <c r="GJ118">
        <v>2</v>
      </c>
      <c r="GK118">
        <v>3</v>
      </c>
      <c r="GL118">
        <v>3</v>
      </c>
      <c r="GM118">
        <v>3</v>
      </c>
      <c r="GN118">
        <v>3</v>
      </c>
      <c r="GO118">
        <v>3</v>
      </c>
      <c r="GP118">
        <v>3</v>
      </c>
      <c r="GQ118">
        <v>4</v>
      </c>
      <c r="GR118">
        <v>4</v>
      </c>
      <c r="GS118">
        <v>4</v>
      </c>
      <c r="GT118">
        <v>5</v>
      </c>
      <c r="GU118">
        <v>6</v>
      </c>
      <c r="GV118">
        <v>6</v>
      </c>
      <c r="GW118">
        <v>6</v>
      </c>
      <c r="GX118">
        <v>6</v>
      </c>
      <c r="GY118">
        <v>6</v>
      </c>
      <c r="GZ118">
        <v>7</v>
      </c>
      <c r="HA118">
        <v>7</v>
      </c>
      <c r="HB118">
        <v>7</v>
      </c>
      <c r="HC118">
        <v>7</v>
      </c>
      <c r="HD118">
        <v>7</v>
      </c>
      <c r="HE118">
        <v>7</v>
      </c>
      <c r="HF118">
        <v>7</v>
      </c>
      <c r="HG118">
        <v>7</v>
      </c>
      <c r="HH118">
        <v>7</v>
      </c>
      <c r="HI118">
        <v>7</v>
      </c>
      <c r="HJ118">
        <v>7</v>
      </c>
      <c r="HK118">
        <v>7</v>
      </c>
      <c r="HL118">
        <v>7</v>
      </c>
      <c r="HM118">
        <v>7</v>
      </c>
      <c r="HN118">
        <v>7</v>
      </c>
      <c r="HO118">
        <v>8</v>
      </c>
      <c r="HP118">
        <v>8</v>
      </c>
      <c r="HQ118">
        <v>8</v>
      </c>
      <c r="HR118">
        <v>8</v>
      </c>
      <c r="HS118">
        <v>8</v>
      </c>
      <c r="HT118">
        <v>8</v>
      </c>
      <c r="HU118">
        <v>9</v>
      </c>
      <c r="HV118">
        <v>9</v>
      </c>
      <c r="HW118">
        <v>9</v>
      </c>
      <c r="HX118">
        <v>9</v>
      </c>
      <c r="HY118">
        <v>9</v>
      </c>
      <c r="HZ118">
        <v>9</v>
      </c>
      <c r="IA118">
        <v>9</v>
      </c>
      <c r="IB118">
        <v>11</v>
      </c>
      <c r="IC118">
        <v>11</v>
      </c>
      <c r="ID118">
        <v>11</v>
      </c>
      <c r="IE118">
        <v>11</v>
      </c>
      <c r="IF118">
        <v>11</v>
      </c>
      <c r="IG118">
        <v>11</v>
      </c>
      <c r="IH118">
        <v>11</v>
      </c>
      <c r="II118">
        <v>11</v>
      </c>
      <c r="IJ118">
        <v>11</v>
      </c>
      <c r="IK118">
        <v>11</v>
      </c>
      <c r="IL118">
        <v>11</v>
      </c>
      <c r="IM118">
        <v>12</v>
      </c>
      <c r="IN118">
        <v>12</v>
      </c>
      <c r="IO118">
        <v>12</v>
      </c>
      <c r="IP118">
        <v>12</v>
      </c>
      <c r="IQ118">
        <v>12</v>
      </c>
      <c r="IR118">
        <v>13</v>
      </c>
      <c r="IS118">
        <v>13</v>
      </c>
      <c r="IT118">
        <v>13</v>
      </c>
      <c r="IU118">
        <v>13</v>
      </c>
      <c r="IV118">
        <v>13</v>
      </c>
      <c r="IW118">
        <v>13</v>
      </c>
      <c r="IX118">
        <v>13</v>
      </c>
      <c r="IY118">
        <v>13</v>
      </c>
      <c r="IZ118">
        <v>13</v>
      </c>
      <c r="JA118">
        <v>13</v>
      </c>
      <c r="JB118">
        <v>14</v>
      </c>
      <c r="JC118">
        <v>14</v>
      </c>
      <c r="JD118">
        <v>14</v>
      </c>
      <c r="JE118">
        <v>14</v>
      </c>
      <c r="JF118">
        <v>14</v>
      </c>
      <c r="JG118">
        <v>14</v>
      </c>
      <c r="JH118">
        <v>14</v>
      </c>
      <c r="JI118">
        <v>14</v>
      </c>
      <c r="JJ118">
        <v>14</v>
      </c>
      <c r="JK118">
        <v>16</v>
      </c>
      <c r="JL118">
        <v>16</v>
      </c>
      <c r="JM118">
        <v>16</v>
      </c>
      <c r="JN118">
        <v>18</v>
      </c>
      <c r="JO118">
        <v>18</v>
      </c>
      <c r="JP118">
        <v>18</v>
      </c>
      <c r="JQ118">
        <v>20</v>
      </c>
      <c r="JR118">
        <v>20</v>
      </c>
      <c r="JS118">
        <v>20</v>
      </c>
      <c r="JT118">
        <v>20</v>
      </c>
      <c r="JU118">
        <v>21</v>
      </c>
      <c r="JV118">
        <v>22</v>
      </c>
      <c r="JW118">
        <v>22</v>
      </c>
      <c r="JX118">
        <v>22</v>
      </c>
      <c r="JY118">
        <v>22</v>
      </c>
      <c r="JZ118">
        <v>22</v>
      </c>
      <c r="KA118">
        <v>22</v>
      </c>
      <c r="KB118">
        <v>22</v>
      </c>
      <c r="KC118">
        <v>22</v>
      </c>
      <c r="KD118">
        <v>22</v>
      </c>
      <c r="KE118">
        <v>22</v>
      </c>
      <c r="KF118">
        <v>22</v>
      </c>
      <c r="KG118">
        <v>22</v>
      </c>
      <c r="KH118">
        <v>22</v>
      </c>
      <c r="KI118">
        <v>22</v>
      </c>
      <c r="KJ118">
        <v>22</v>
      </c>
      <c r="KK118">
        <v>22</v>
      </c>
      <c r="KL118">
        <v>22</v>
      </c>
      <c r="KM118">
        <v>22</v>
      </c>
      <c r="KN118">
        <v>22</v>
      </c>
      <c r="KO118">
        <v>22</v>
      </c>
      <c r="KP118">
        <v>22</v>
      </c>
      <c r="KQ118">
        <v>22</v>
      </c>
      <c r="KR118">
        <v>23</v>
      </c>
      <c r="KS118">
        <v>23</v>
      </c>
      <c r="KT118">
        <v>24</v>
      </c>
      <c r="KU118">
        <v>24</v>
      </c>
      <c r="KV118">
        <v>25</v>
      </c>
      <c r="KW118">
        <v>26</v>
      </c>
      <c r="KX118">
        <v>26</v>
      </c>
      <c r="KY118">
        <v>26</v>
      </c>
      <c r="KZ118">
        <v>26</v>
      </c>
      <c r="LA118">
        <v>26</v>
      </c>
      <c r="LB118">
        <v>27</v>
      </c>
      <c r="LC118">
        <v>27</v>
      </c>
      <c r="LD118">
        <v>27</v>
      </c>
      <c r="LE118">
        <v>27</v>
      </c>
      <c r="LF118">
        <v>27</v>
      </c>
      <c r="LG118">
        <v>28</v>
      </c>
      <c r="LH118">
        <v>28</v>
      </c>
      <c r="LI118">
        <v>28</v>
      </c>
      <c r="LJ118">
        <v>28</v>
      </c>
      <c r="LK118">
        <v>28</v>
      </c>
      <c r="LL118">
        <v>28</v>
      </c>
      <c r="LM118">
        <v>28</v>
      </c>
      <c r="LN118">
        <v>28</v>
      </c>
      <c r="LO118">
        <v>28</v>
      </c>
      <c r="LP118">
        <v>28</v>
      </c>
      <c r="LQ118">
        <v>28</v>
      </c>
      <c r="LR118">
        <v>29</v>
      </c>
      <c r="LS118">
        <v>29</v>
      </c>
      <c r="LT118">
        <v>29</v>
      </c>
      <c r="LU118">
        <v>30</v>
      </c>
      <c r="LV118">
        <v>30</v>
      </c>
      <c r="LW118">
        <v>30</v>
      </c>
      <c r="LX118">
        <v>30</v>
      </c>
      <c r="LY118">
        <v>30</v>
      </c>
      <c r="LZ118">
        <v>30</v>
      </c>
      <c r="MA118">
        <v>30</v>
      </c>
      <c r="MB118">
        <v>30</v>
      </c>
      <c r="MC118">
        <v>30</v>
      </c>
      <c r="MD118">
        <v>32</v>
      </c>
      <c r="ME118">
        <v>33</v>
      </c>
      <c r="MF118">
        <v>33</v>
      </c>
      <c r="MG118">
        <v>33</v>
      </c>
      <c r="MH118">
        <v>33</v>
      </c>
      <c r="MI118">
        <v>33</v>
      </c>
      <c r="MJ118">
        <v>34</v>
      </c>
      <c r="MK118">
        <v>34</v>
      </c>
      <c r="ML118">
        <v>35</v>
      </c>
      <c r="MM118">
        <v>35</v>
      </c>
      <c r="MN118">
        <v>35</v>
      </c>
      <c r="MO118">
        <v>35</v>
      </c>
      <c r="MP118">
        <v>36</v>
      </c>
      <c r="MQ118">
        <v>40</v>
      </c>
      <c r="MR118">
        <v>40</v>
      </c>
      <c r="MS118">
        <v>40</v>
      </c>
      <c r="MT118">
        <v>40</v>
      </c>
      <c r="MU118">
        <v>40</v>
      </c>
      <c r="MV118">
        <v>40</v>
      </c>
      <c r="MW118">
        <v>39</v>
      </c>
      <c r="MX118">
        <v>42</v>
      </c>
      <c r="MY118">
        <v>46</v>
      </c>
      <c r="MZ118">
        <v>47</v>
      </c>
      <c r="NA118">
        <v>49</v>
      </c>
      <c r="NB118">
        <v>49</v>
      </c>
      <c r="NC118">
        <v>49</v>
      </c>
      <c r="ND118">
        <v>49</v>
      </c>
      <c r="NE118">
        <v>51</v>
      </c>
      <c r="NF118">
        <v>52</v>
      </c>
      <c r="NG118">
        <v>52</v>
      </c>
      <c r="NH118">
        <v>52</v>
      </c>
      <c r="NI118">
        <v>52</v>
      </c>
      <c r="NJ118">
        <v>52</v>
      </c>
      <c r="NK118">
        <v>52</v>
      </c>
      <c r="NL118">
        <v>54</v>
      </c>
      <c r="NM118">
        <v>54</v>
      </c>
      <c r="NN118">
        <v>58</v>
      </c>
      <c r="NO118">
        <v>60</v>
      </c>
      <c r="NP118">
        <v>60</v>
      </c>
      <c r="NQ118">
        <v>60</v>
      </c>
      <c r="NR118">
        <v>60</v>
      </c>
      <c r="NS118">
        <v>62</v>
      </c>
      <c r="NT118">
        <v>64</v>
      </c>
      <c r="NU118">
        <v>66</v>
      </c>
      <c r="NV118">
        <v>67</v>
      </c>
      <c r="NW118">
        <v>67</v>
      </c>
      <c r="NX118">
        <v>67</v>
      </c>
      <c r="NY118">
        <v>68</v>
      </c>
      <c r="NZ118">
        <v>68</v>
      </c>
      <c r="OA118">
        <v>71</v>
      </c>
      <c r="OB118">
        <v>72</v>
      </c>
      <c r="OC118">
        <v>75</v>
      </c>
      <c r="OD118">
        <v>75</v>
      </c>
      <c r="OE118">
        <v>75</v>
      </c>
      <c r="OF118">
        <v>75</v>
      </c>
      <c r="OG118">
        <v>76</v>
      </c>
      <c r="OH118">
        <v>78</v>
      </c>
      <c r="OI118">
        <v>79</v>
      </c>
      <c r="OJ118">
        <v>83</v>
      </c>
      <c r="OK118">
        <v>83</v>
      </c>
      <c r="OL118">
        <v>83</v>
      </c>
      <c r="OM118">
        <v>83</v>
      </c>
      <c r="ON118">
        <v>84</v>
      </c>
      <c r="OO118">
        <v>84</v>
      </c>
      <c r="OP118">
        <v>84</v>
      </c>
      <c r="OQ118">
        <v>84</v>
      </c>
      <c r="OR118">
        <v>84</v>
      </c>
      <c r="OS118">
        <v>84</v>
      </c>
    </row>
    <row r="119" spans="1:409">
      <c r="A119">
        <v>84053037</v>
      </c>
      <c r="B119" t="s">
        <v>50</v>
      </c>
      <c r="C119" t="s">
        <v>51</v>
      </c>
      <c r="D119">
        <v>840</v>
      </c>
      <c r="E119">
        <v>53037</v>
      </c>
      <c r="F119" t="s">
        <v>91</v>
      </c>
      <c r="G119" t="s">
        <v>57</v>
      </c>
      <c r="H119" t="s">
        <v>50</v>
      </c>
      <c r="I119">
        <v>47.125212140000002</v>
      </c>
      <c r="J119">
        <v>-120.67943899999899</v>
      </c>
      <c r="K119" t="s">
        <v>92</v>
      </c>
      <c r="L119">
        <v>47935</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0</v>
      </c>
      <c r="FR119">
        <v>0</v>
      </c>
      <c r="FS119">
        <v>0</v>
      </c>
      <c r="FT119">
        <v>0</v>
      </c>
      <c r="FU119">
        <v>0</v>
      </c>
      <c r="FV119">
        <v>0</v>
      </c>
      <c r="FW119">
        <v>0</v>
      </c>
      <c r="FX119">
        <v>0</v>
      </c>
      <c r="FY119">
        <v>0</v>
      </c>
      <c r="FZ119">
        <v>0</v>
      </c>
      <c r="GA119">
        <v>0</v>
      </c>
      <c r="GB119">
        <v>0</v>
      </c>
      <c r="GC119">
        <v>0</v>
      </c>
      <c r="GD119">
        <v>0</v>
      </c>
      <c r="GE119">
        <v>0</v>
      </c>
      <c r="GF119">
        <v>0</v>
      </c>
      <c r="GG119">
        <v>0</v>
      </c>
      <c r="GH119">
        <v>0</v>
      </c>
      <c r="GI119">
        <v>0</v>
      </c>
      <c r="GJ119">
        <v>2</v>
      </c>
      <c r="GK119">
        <v>3</v>
      </c>
      <c r="GL119">
        <v>5</v>
      </c>
      <c r="GM119">
        <v>7</v>
      </c>
      <c r="GN119">
        <v>7</v>
      </c>
      <c r="GO119">
        <v>11</v>
      </c>
      <c r="GP119">
        <v>12</v>
      </c>
      <c r="GQ119">
        <v>14</v>
      </c>
      <c r="GR119">
        <v>15</v>
      </c>
      <c r="GS119">
        <v>16</v>
      </c>
      <c r="GT119">
        <v>17</v>
      </c>
      <c r="GU119">
        <v>17</v>
      </c>
      <c r="GV119">
        <v>17</v>
      </c>
      <c r="GW119">
        <v>18</v>
      </c>
      <c r="GX119">
        <v>18</v>
      </c>
      <c r="GY119">
        <v>18</v>
      </c>
      <c r="GZ119">
        <v>18</v>
      </c>
      <c r="HA119">
        <v>18</v>
      </c>
      <c r="HB119">
        <v>18</v>
      </c>
      <c r="HC119">
        <v>19</v>
      </c>
      <c r="HD119">
        <v>19</v>
      </c>
      <c r="HE119">
        <v>20</v>
      </c>
      <c r="HF119">
        <v>20</v>
      </c>
      <c r="HG119">
        <v>20</v>
      </c>
      <c r="HH119">
        <v>20</v>
      </c>
      <c r="HI119">
        <v>20</v>
      </c>
      <c r="HJ119">
        <v>20</v>
      </c>
      <c r="HK119">
        <v>20</v>
      </c>
      <c r="HL119">
        <v>20</v>
      </c>
      <c r="HM119">
        <v>20</v>
      </c>
      <c r="HN119">
        <v>21</v>
      </c>
      <c r="HO119">
        <v>21</v>
      </c>
      <c r="HP119">
        <v>21</v>
      </c>
      <c r="HQ119">
        <v>21</v>
      </c>
      <c r="HR119">
        <v>21</v>
      </c>
      <c r="HS119">
        <v>21</v>
      </c>
      <c r="HT119">
        <v>21</v>
      </c>
      <c r="HU119">
        <v>21</v>
      </c>
      <c r="HV119">
        <v>21</v>
      </c>
      <c r="HW119">
        <v>21</v>
      </c>
      <c r="HX119">
        <v>21</v>
      </c>
      <c r="HY119">
        <v>21</v>
      </c>
      <c r="HZ119">
        <v>21</v>
      </c>
      <c r="IA119">
        <v>21</v>
      </c>
      <c r="IB119">
        <v>21</v>
      </c>
      <c r="IC119">
        <v>21</v>
      </c>
      <c r="ID119">
        <v>21</v>
      </c>
      <c r="IE119">
        <v>21</v>
      </c>
      <c r="IF119">
        <v>21</v>
      </c>
      <c r="IG119">
        <v>21</v>
      </c>
      <c r="IH119">
        <v>21</v>
      </c>
      <c r="II119">
        <v>21</v>
      </c>
      <c r="IJ119">
        <v>22</v>
      </c>
      <c r="IK119">
        <v>22</v>
      </c>
      <c r="IL119">
        <v>22</v>
      </c>
      <c r="IM119">
        <v>22</v>
      </c>
      <c r="IN119">
        <v>22</v>
      </c>
      <c r="IO119">
        <v>22</v>
      </c>
      <c r="IP119">
        <v>22</v>
      </c>
      <c r="IQ119">
        <v>22</v>
      </c>
      <c r="IR119">
        <v>22</v>
      </c>
      <c r="IS119">
        <v>22</v>
      </c>
      <c r="IT119">
        <v>22</v>
      </c>
      <c r="IU119">
        <v>22</v>
      </c>
      <c r="IV119">
        <v>22</v>
      </c>
      <c r="IW119">
        <v>22</v>
      </c>
      <c r="IX119">
        <v>22</v>
      </c>
      <c r="IY119">
        <v>22</v>
      </c>
      <c r="IZ119">
        <v>22</v>
      </c>
      <c r="JA119">
        <v>22</v>
      </c>
      <c r="JB119">
        <v>22</v>
      </c>
      <c r="JC119">
        <v>22</v>
      </c>
      <c r="JD119">
        <v>22</v>
      </c>
      <c r="JE119">
        <v>22</v>
      </c>
      <c r="JF119">
        <v>22</v>
      </c>
      <c r="JG119">
        <v>22</v>
      </c>
      <c r="JH119">
        <v>22</v>
      </c>
      <c r="JI119">
        <v>22</v>
      </c>
      <c r="JJ119">
        <v>22</v>
      </c>
      <c r="JK119">
        <v>22</v>
      </c>
      <c r="JL119">
        <v>22</v>
      </c>
      <c r="JM119">
        <v>22</v>
      </c>
      <c r="JN119">
        <v>22</v>
      </c>
      <c r="JO119">
        <v>22</v>
      </c>
      <c r="JP119">
        <v>22</v>
      </c>
      <c r="JQ119">
        <v>22</v>
      </c>
      <c r="JR119">
        <v>22</v>
      </c>
      <c r="JS119">
        <v>22</v>
      </c>
      <c r="JT119">
        <v>22</v>
      </c>
      <c r="JU119">
        <v>22</v>
      </c>
      <c r="JV119">
        <v>22</v>
      </c>
      <c r="JW119">
        <v>22</v>
      </c>
      <c r="JX119">
        <v>22</v>
      </c>
      <c r="JY119">
        <v>22</v>
      </c>
      <c r="JZ119">
        <v>22</v>
      </c>
      <c r="KA119">
        <v>22</v>
      </c>
      <c r="KB119">
        <v>22</v>
      </c>
      <c r="KC119">
        <v>22</v>
      </c>
      <c r="KD119">
        <v>22</v>
      </c>
      <c r="KE119">
        <v>22</v>
      </c>
      <c r="KF119">
        <v>22</v>
      </c>
      <c r="KG119">
        <v>22</v>
      </c>
      <c r="KH119">
        <v>22</v>
      </c>
      <c r="KI119">
        <v>22</v>
      </c>
      <c r="KJ119">
        <v>22</v>
      </c>
      <c r="KK119">
        <v>22</v>
      </c>
      <c r="KL119">
        <v>22</v>
      </c>
      <c r="KM119">
        <v>22</v>
      </c>
      <c r="KN119">
        <v>22</v>
      </c>
      <c r="KO119">
        <v>22</v>
      </c>
      <c r="KP119">
        <v>22</v>
      </c>
      <c r="KQ119">
        <v>22</v>
      </c>
      <c r="KR119">
        <v>22</v>
      </c>
      <c r="KS119">
        <v>22</v>
      </c>
      <c r="KT119">
        <v>22</v>
      </c>
      <c r="KU119">
        <v>22</v>
      </c>
      <c r="KV119">
        <v>22</v>
      </c>
      <c r="KW119">
        <v>22</v>
      </c>
      <c r="KX119">
        <v>22</v>
      </c>
      <c r="KY119">
        <v>22</v>
      </c>
      <c r="KZ119">
        <v>22</v>
      </c>
      <c r="LA119">
        <v>22</v>
      </c>
      <c r="LB119">
        <v>23</v>
      </c>
      <c r="LC119">
        <v>23</v>
      </c>
      <c r="LD119">
        <v>23</v>
      </c>
      <c r="LE119">
        <v>23</v>
      </c>
      <c r="LF119">
        <v>23</v>
      </c>
      <c r="LG119">
        <v>23</v>
      </c>
      <c r="LH119">
        <v>23</v>
      </c>
      <c r="LI119">
        <v>23</v>
      </c>
      <c r="LJ119">
        <v>23</v>
      </c>
      <c r="LK119">
        <v>23</v>
      </c>
      <c r="LL119">
        <v>23</v>
      </c>
      <c r="LM119">
        <v>23</v>
      </c>
      <c r="LN119">
        <v>23</v>
      </c>
      <c r="LO119">
        <v>23</v>
      </c>
      <c r="LP119">
        <v>23</v>
      </c>
      <c r="LQ119">
        <v>23</v>
      </c>
      <c r="LR119">
        <v>23</v>
      </c>
      <c r="LS119">
        <v>23</v>
      </c>
      <c r="LT119">
        <v>23</v>
      </c>
      <c r="LU119">
        <v>23</v>
      </c>
      <c r="LV119">
        <v>23</v>
      </c>
      <c r="LW119">
        <v>23</v>
      </c>
      <c r="LX119">
        <v>23</v>
      </c>
      <c r="LY119">
        <v>23</v>
      </c>
      <c r="LZ119">
        <v>23</v>
      </c>
      <c r="MA119">
        <v>23</v>
      </c>
      <c r="MB119">
        <v>23</v>
      </c>
      <c r="MC119">
        <v>23</v>
      </c>
      <c r="MD119">
        <v>23</v>
      </c>
      <c r="ME119">
        <v>23</v>
      </c>
      <c r="MF119">
        <v>23</v>
      </c>
      <c r="MG119">
        <v>23</v>
      </c>
      <c r="MH119">
        <v>23</v>
      </c>
      <c r="MI119">
        <v>23</v>
      </c>
      <c r="MJ119">
        <v>23</v>
      </c>
      <c r="MK119">
        <v>23</v>
      </c>
      <c r="ML119">
        <v>23</v>
      </c>
      <c r="MM119">
        <v>23</v>
      </c>
      <c r="MN119">
        <v>23</v>
      </c>
      <c r="MO119">
        <v>23</v>
      </c>
      <c r="MP119">
        <v>24</v>
      </c>
      <c r="MQ119">
        <v>25</v>
      </c>
      <c r="MR119">
        <v>26</v>
      </c>
      <c r="MS119">
        <v>26</v>
      </c>
      <c r="MT119">
        <v>26</v>
      </c>
      <c r="MU119">
        <v>26</v>
      </c>
      <c r="MV119">
        <v>26</v>
      </c>
      <c r="MW119">
        <v>27</v>
      </c>
      <c r="MX119">
        <v>27</v>
      </c>
      <c r="MY119">
        <v>27</v>
      </c>
      <c r="MZ119">
        <v>28</v>
      </c>
      <c r="NA119">
        <v>30</v>
      </c>
      <c r="NB119">
        <v>30</v>
      </c>
      <c r="NC119">
        <v>30</v>
      </c>
      <c r="ND119">
        <v>30</v>
      </c>
      <c r="NE119">
        <v>30</v>
      </c>
      <c r="NF119">
        <v>30</v>
      </c>
      <c r="NG119">
        <v>30</v>
      </c>
      <c r="NH119">
        <v>30</v>
      </c>
      <c r="NI119">
        <v>30</v>
      </c>
      <c r="NJ119">
        <v>30</v>
      </c>
      <c r="NK119">
        <v>30</v>
      </c>
      <c r="NL119">
        <v>30</v>
      </c>
      <c r="NM119">
        <v>30</v>
      </c>
      <c r="NN119">
        <v>30</v>
      </c>
      <c r="NO119">
        <v>30</v>
      </c>
      <c r="NP119">
        <v>30</v>
      </c>
      <c r="NQ119">
        <v>30</v>
      </c>
      <c r="NR119">
        <v>30</v>
      </c>
      <c r="NS119">
        <v>30</v>
      </c>
      <c r="NT119">
        <v>30</v>
      </c>
      <c r="NU119">
        <v>30</v>
      </c>
      <c r="NV119">
        <v>30</v>
      </c>
      <c r="NW119">
        <v>30</v>
      </c>
      <c r="NX119">
        <v>30</v>
      </c>
      <c r="NY119">
        <v>30</v>
      </c>
      <c r="NZ119">
        <v>30</v>
      </c>
      <c r="OA119">
        <v>30</v>
      </c>
      <c r="OB119">
        <v>30</v>
      </c>
      <c r="OC119">
        <v>30</v>
      </c>
      <c r="OD119">
        <v>30</v>
      </c>
      <c r="OE119">
        <v>30</v>
      </c>
      <c r="OF119">
        <v>30</v>
      </c>
      <c r="OG119">
        <v>30</v>
      </c>
      <c r="OH119">
        <v>30</v>
      </c>
      <c r="OI119">
        <v>30</v>
      </c>
      <c r="OJ119">
        <v>30</v>
      </c>
      <c r="OK119">
        <v>30</v>
      </c>
      <c r="OL119">
        <v>30</v>
      </c>
      <c r="OM119">
        <v>30</v>
      </c>
      <c r="ON119">
        <v>30</v>
      </c>
      <c r="OO119">
        <v>30</v>
      </c>
      <c r="OP119">
        <v>30</v>
      </c>
      <c r="OQ119">
        <v>30</v>
      </c>
      <c r="OR119">
        <v>30</v>
      </c>
      <c r="OS119">
        <v>30</v>
      </c>
    </row>
    <row r="120" spans="1:409">
      <c r="A120">
        <v>84053039</v>
      </c>
      <c r="B120" t="s">
        <v>50</v>
      </c>
      <c r="C120" t="s">
        <v>51</v>
      </c>
      <c r="D120">
        <v>840</v>
      </c>
      <c r="E120">
        <v>53039</v>
      </c>
      <c r="F120" t="s">
        <v>93</v>
      </c>
      <c r="G120" t="s">
        <v>57</v>
      </c>
      <c r="H120" t="s">
        <v>50</v>
      </c>
      <c r="I120">
        <v>45.873258389999997</v>
      </c>
      <c r="J120">
        <v>-120.7913598</v>
      </c>
      <c r="K120" t="s">
        <v>94</v>
      </c>
      <c r="L120">
        <v>22425</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1</v>
      </c>
      <c r="CD120">
        <v>1</v>
      </c>
      <c r="CE120">
        <v>1</v>
      </c>
      <c r="CF120">
        <v>1</v>
      </c>
      <c r="CG120">
        <v>1</v>
      </c>
      <c r="CH120">
        <v>1</v>
      </c>
      <c r="CI120">
        <v>1</v>
      </c>
      <c r="CJ120">
        <v>1</v>
      </c>
      <c r="CK120">
        <v>1</v>
      </c>
      <c r="CL120">
        <v>1</v>
      </c>
      <c r="CM120">
        <v>1</v>
      </c>
      <c r="CN120">
        <v>1</v>
      </c>
      <c r="CO120">
        <v>1</v>
      </c>
      <c r="CP120">
        <v>1</v>
      </c>
      <c r="CQ120">
        <v>1</v>
      </c>
      <c r="CR120">
        <v>1</v>
      </c>
      <c r="CS120">
        <v>1</v>
      </c>
      <c r="CT120">
        <v>1</v>
      </c>
      <c r="CU120">
        <v>2</v>
      </c>
      <c r="CV120">
        <v>2</v>
      </c>
      <c r="CW120">
        <v>2</v>
      </c>
      <c r="CX120">
        <v>2</v>
      </c>
      <c r="CY120">
        <v>2</v>
      </c>
      <c r="CZ120">
        <v>2</v>
      </c>
      <c r="DA120">
        <v>2</v>
      </c>
      <c r="DB120">
        <v>2</v>
      </c>
      <c r="DC120">
        <v>2</v>
      </c>
      <c r="DD120">
        <v>2</v>
      </c>
      <c r="DE120">
        <v>2</v>
      </c>
      <c r="DF120">
        <v>2</v>
      </c>
      <c r="DG120">
        <v>2</v>
      </c>
      <c r="DH120">
        <v>2</v>
      </c>
      <c r="DI120">
        <v>2</v>
      </c>
      <c r="DJ120">
        <v>2</v>
      </c>
      <c r="DK120">
        <v>2</v>
      </c>
      <c r="DL120">
        <v>2</v>
      </c>
      <c r="DM120">
        <v>2</v>
      </c>
      <c r="DN120">
        <v>2</v>
      </c>
      <c r="DO120">
        <v>2</v>
      </c>
      <c r="DP120">
        <v>2</v>
      </c>
      <c r="DQ120">
        <v>2</v>
      </c>
      <c r="DR120">
        <v>2</v>
      </c>
      <c r="DS120">
        <v>2</v>
      </c>
      <c r="DT120">
        <v>2</v>
      </c>
      <c r="DU120">
        <v>2</v>
      </c>
      <c r="DV120">
        <v>2</v>
      </c>
      <c r="DW120">
        <v>2</v>
      </c>
      <c r="DX120">
        <v>2</v>
      </c>
      <c r="DY120">
        <v>2</v>
      </c>
      <c r="DZ120">
        <v>2</v>
      </c>
      <c r="EA120">
        <v>2</v>
      </c>
      <c r="EB120">
        <v>2</v>
      </c>
      <c r="EC120">
        <v>2</v>
      </c>
      <c r="ED120">
        <v>2</v>
      </c>
      <c r="EE120">
        <v>2</v>
      </c>
      <c r="EF120">
        <v>2</v>
      </c>
      <c r="EG120">
        <v>2</v>
      </c>
      <c r="EH120">
        <v>2</v>
      </c>
      <c r="EI120">
        <v>2</v>
      </c>
      <c r="EJ120">
        <v>2</v>
      </c>
      <c r="EK120">
        <v>2</v>
      </c>
      <c r="EL120">
        <v>2</v>
      </c>
      <c r="EM120">
        <v>2</v>
      </c>
      <c r="EN120">
        <v>2</v>
      </c>
      <c r="EO120">
        <v>2</v>
      </c>
      <c r="EP120">
        <v>2</v>
      </c>
      <c r="EQ120">
        <v>2</v>
      </c>
      <c r="ER120">
        <v>2</v>
      </c>
      <c r="ES120">
        <v>2</v>
      </c>
      <c r="ET120">
        <v>2</v>
      </c>
      <c r="EU120">
        <v>2</v>
      </c>
      <c r="EV120">
        <v>2</v>
      </c>
      <c r="EW120">
        <v>2</v>
      </c>
      <c r="EX120">
        <v>2</v>
      </c>
      <c r="EY120">
        <v>2</v>
      </c>
      <c r="EZ120">
        <v>2</v>
      </c>
      <c r="FA120">
        <v>2</v>
      </c>
      <c r="FB120">
        <v>2</v>
      </c>
      <c r="FC120">
        <v>2</v>
      </c>
      <c r="FD120">
        <v>2</v>
      </c>
      <c r="FE120">
        <v>2</v>
      </c>
      <c r="FF120">
        <v>2</v>
      </c>
      <c r="FG120">
        <v>2</v>
      </c>
      <c r="FH120">
        <v>2</v>
      </c>
      <c r="FI120">
        <v>2</v>
      </c>
      <c r="FJ120">
        <v>2</v>
      </c>
      <c r="FK120">
        <v>2</v>
      </c>
      <c r="FL120">
        <v>2</v>
      </c>
      <c r="FM120">
        <v>2</v>
      </c>
      <c r="FN120">
        <v>2</v>
      </c>
      <c r="FO120">
        <v>2</v>
      </c>
      <c r="FP120">
        <v>2</v>
      </c>
      <c r="FQ120">
        <v>2</v>
      </c>
      <c r="FR120">
        <v>2</v>
      </c>
      <c r="FS120">
        <v>2</v>
      </c>
      <c r="FT120">
        <v>2</v>
      </c>
      <c r="FU120">
        <v>2</v>
      </c>
      <c r="FV120">
        <v>2</v>
      </c>
      <c r="FW120">
        <v>2</v>
      </c>
      <c r="FX120">
        <v>2</v>
      </c>
      <c r="FY120">
        <v>2</v>
      </c>
      <c r="FZ120">
        <v>2</v>
      </c>
      <c r="GA120">
        <v>2</v>
      </c>
      <c r="GB120">
        <v>2</v>
      </c>
      <c r="GC120">
        <v>2</v>
      </c>
      <c r="GD120">
        <v>2</v>
      </c>
      <c r="GE120">
        <v>2</v>
      </c>
      <c r="GF120">
        <v>2</v>
      </c>
      <c r="GG120">
        <v>2</v>
      </c>
      <c r="GH120">
        <v>2</v>
      </c>
      <c r="GI120">
        <v>2</v>
      </c>
      <c r="GJ120">
        <v>2</v>
      </c>
      <c r="GK120">
        <v>2</v>
      </c>
      <c r="GL120">
        <v>2</v>
      </c>
      <c r="GM120">
        <v>2</v>
      </c>
      <c r="GN120">
        <v>2</v>
      </c>
      <c r="GO120">
        <v>2</v>
      </c>
      <c r="GP120">
        <v>2</v>
      </c>
      <c r="GQ120">
        <v>2</v>
      </c>
      <c r="GR120">
        <v>2</v>
      </c>
      <c r="GS120">
        <v>2</v>
      </c>
      <c r="GT120">
        <v>2</v>
      </c>
      <c r="GU120">
        <v>2</v>
      </c>
      <c r="GV120">
        <v>2</v>
      </c>
      <c r="GW120">
        <v>2</v>
      </c>
      <c r="GX120">
        <v>2</v>
      </c>
      <c r="GY120">
        <v>2</v>
      </c>
      <c r="GZ120">
        <v>2</v>
      </c>
      <c r="HA120">
        <v>2</v>
      </c>
      <c r="HB120">
        <v>2</v>
      </c>
      <c r="HC120">
        <v>2</v>
      </c>
      <c r="HD120">
        <v>2</v>
      </c>
      <c r="HE120">
        <v>2</v>
      </c>
      <c r="HF120">
        <v>2</v>
      </c>
      <c r="HG120">
        <v>2</v>
      </c>
      <c r="HH120">
        <v>2</v>
      </c>
      <c r="HI120">
        <v>2</v>
      </c>
      <c r="HJ120">
        <v>2</v>
      </c>
      <c r="HK120">
        <v>2</v>
      </c>
      <c r="HL120">
        <v>2</v>
      </c>
      <c r="HM120">
        <v>2</v>
      </c>
      <c r="HN120">
        <v>2</v>
      </c>
      <c r="HO120">
        <v>2</v>
      </c>
      <c r="HP120">
        <v>2</v>
      </c>
      <c r="HQ120">
        <v>2</v>
      </c>
      <c r="HR120">
        <v>2</v>
      </c>
      <c r="HS120">
        <v>2</v>
      </c>
      <c r="HT120">
        <v>2</v>
      </c>
      <c r="HU120">
        <v>2</v>
      </c>
      <c r="HV120">
        <v>2</v>
      </c>
      <c r="HW120">
        <v>2</v>
      </c>
      <c r="HX120">
        <v>2</v>
      </c>
      <c r="HY120">
        <v>2</v>
      </c>
      <c r="HZ120">
        <v>2</v>
      </c>
      <c r="IA120">
        <v>2</v>
      </c>
      <c r="IB120">
        <v>2</v>
      </c>
      <c r="IC120">
        <v>2</v>
      </c>
      <c r="ID120">
        <v>2</v>
      </c>
      <c r="IE120">
        <v>2</v>
      </c>
      <c r="IF120">
        <v>2</v>
      </c>
      <c r="IG120">
        <v>2</v>
      </c>
      <c r="IH120">
        <v>2</v>
      </c>
      <c r="II120">
        <v>2</v>
      </c>
      <c r="IJ120">
        <v>2</v>
      </c>
      <c r="IK120">
        <v>2</v>
      </c>
      <c r="IL120">
        <v>2</v>
      </c>
      <c r="IM120">
        <v>2</v>
      </c>
      <c r="IN120">
        <v>2</v>
      </c>
      <c r="IO120">
        <v>2</v>
      </c>
      <c r="IP120">
        <v>2</v>
      </c>
      <c r="IQ120">
        <v>2</v>
      </c>
      <c r="IR120">
        <v>2</v>
      </c>
      <c r="IS120">
        <v>2</v>
      </c>
      <c r="IT120">
        <v>2</v>
      </c>
      <c r="IU120">
        <v>2</v>
      </c>
      <c r="IV120">
        <v>2</v>
      </c>
      <c r="IW120">
        <v>2</v>
      </c>
      <c r="IX120">
        <v>2</v>
      </c>
      <c r="IY120">
        <v>2</v>
      </c>
      <c r="IZ120">
        <v>2</v>
      </c>
      <c r="JA120">
        <v>2</v>
      </c>
      <c r="JB120">
        <v>2</v>
      </c>
      <c r="JC120">
        <v>2</v>
      </c>
      <c r="JD120">
        <v>2</v>
      </c>
      <c r="JE120">
        <v>2</v>
      </c>
      <c r="JF120">
        <v>2</v>
      </c>
      <c r="JG120">
        <v>2</v>
      </c>
      <c r="JH120">
        <v>2</v>
      </c>
      <c r="JI120">
        <v>2</v>
      </c>
      <c r="JJ120">
        <v>2</v>
      </c>
      <c r="JK120">
        <v>2</v>
      </c>
      <c r="JL120">
        <v>2</v>
      </c>
      <c r="JM120">
        <v>2</v>
      </c>
      <c r="JN120">
        <v>2</v>
      </c>
      <c r="JO120">
        <v>2</v>
      </c>
      <c r="JP120">
        <v>2</v>
      </c>
      <c r="JQ120">
        <v>2</v>
      </c>
      <c r="JR120">
        <v>2</v>
      </c>
      <c r="JS120">
        <v>2</v>
      </c>
      <c r="JT120">
        <v>2</v>
      </c>
      <c r="JU120">
        <v>2</v>
      </c>
      <c r="JV120">
        <v>2</v>
      </c>
      <c r="JW120">
        <v>2</v>
      </c>
      <c r="JX120">
        <v>2</v>
      </c>
      <c r="JY120">
        <v>2</v>
      </c>
      <c r="JZ120">
        <v>2</v>
      </c>
      <c r="KA120">
        <v>2</v>
      </c>
      <c r="KB120">
        <v>2</v>
      </c>
      <c r="KC120">
        <v>2</v>
      </c>
      <c r="KD120">
        <v>2</v>
      </c>
      <c r="KE120">
        <v>2</v>
      </c>
      <c r="KF120">
        <v>2</v>
      </c>
      <c r="KG120">
        <v>2</v>
      </c>
      <c r="KH120">
        <v>2</v>
      </c>
      <c r="KI120">
        <v>2</v>
      </c>
      <c r="KJ120">
        <v>2</v>
      </c>
      <c r="KK120">
        <v>2</v>
      </c>
      <c r="KL120">
        <v>2</v>
      </c>
      <c r="KM120">
        <v>2</v>
      </c>
      <c r="KN120">
        <v>2</v>
      </c>
      <c r="KO120">
        <v>2</v>
      </c>
      <c r="KP120">
        <v>2</v>
      </c>
      <c r="KQ120">
        <v>2</v>
      </c>
      <c r="KR120">
        <v>2</v>
      </c>
      <c r="KS120">
        <v>2</v>
      </c>
      <c r="KT120">
        <v>2</v>
      </c>
      <c r="KU120">
        <v>2</v>
      </c>
      <c r="KV120">
        <v>2</v>
      </c>
      <c r="KW120">
        <v>2</v>
      </c>
      <c r="KX120">
        <v>2</v>
      </c>
      <c r="KY120">
        <v>2</v>
      </c>
      <c r="KZ120">
        <v>2</v>
      </c>
      <c r="LA120">
        <v>2</v>
      </c>
      <c r="LB120">
        <v>2</v>
      </c>
      <c r="LC120">
        <v>2</v>
      </c>
      <c r="LD120">
        <v>2</v>
      </c>
      <c r="LE120">
        <v>2</v>
      </c>
      <c r="LF120">
        <v>2</v>
      </c>
      <c r="LG120">
        <v>2</v>
      </c>
      <c r="LH120">
        <v>2</v>
      </c>
      <c r="LI120">
        <v>2</v>
      </c>
      <c r="LJ120">
        <v>2</v>
      </c>
      <c r="LK120">
        <v>2</v>
      </c>
      <c r="LL120">
        <v>2</v>
      </c>
      <c r="LM120">
        <v>2</v>
      </c>
      <c r="LN120">
        <v>2</v>
      </c>
      <c r="LO120">
        <v>2</v>
      </c>
      <c r="LP120">
        <v>2</v>
      </c>
      <c r="LQ120">
        <v>2</v>
      </c>
      <c r="LR120">
        <v>2</v>
      </c>
      <c r="LS120">
        <v>2</v>
      </c>
      <c r="LT120">
        <v>2</v>
      </c>
      <c r="LU120">
        <v>2</v>
      </c>
      <c r="LV120">
        <v>2</v>
      </c>
      <c r="LW120">
        <v>2</v>
      </c>
      <c r="LX120">
        <v>2</v>
      </c>
      <c r="LY120">
        <v>2</v>
      </c>
      <c r="LZ120">
        <v>2</v>
      </c>
      <c r="MA120">
        <v>2</v>
      </c>
      <c r="MB120">
        <v>2</v>
      </c>
      <c r="MC120">
        <v>2</v>
      </c>
      <c r="MD120">
        <v>3</v>
      </c>
      <c r="ME120">
        <v>3</v>
      </c>
      <c r="MF120">
        <v>3</v>
      </c>
      <c r="MG120">
        <v>3</v>
      </c>
      <c r="MH120">
        <v>3</v>
      </c>
      <c r="MI120">
        <v>3</v>
      </c>
      <c r="MJ120">
        <v>3</v>
      </c>
      <c r="MK120">
        <v>3</v>
      </c>
      <c r="ML120">
        <v>3</v>
      </c>
      <c r="MM120">
        <v>3</v>
      </c>
      <c r="MN120">
        <v>3</v>
      </c>
      <c r="MO120">
        <v>3</v>
      </c>
      <c r="MP120">
        <v>3</v>
      </c>
      <c r="MQ120">
        <v>3</v>
      </c>
      <c r="MR120">
        <v>3</v>
      </c>
      <c r="MS120">
        <v>3</v>
      </c>
      <c r="MT120">
        <v>3</v>
      </c>
      <c r="MU120">
        <v>3</v>
      </c>
      <c r="MV120">
        <v>3</v>
      </c>
      <c r="MW120">
        <v>3</v>
      </c>
      <c r="MX120">
        <v>3</v>
      </c>
      <c r="MY120">
        <v>3</v>
      </c>
      <c r="MZ120">
        <v>3</v>
      </c>
      <c r="NA120">
        <v>3</v>
      </c>
      <c r="NB120">
        <v>3</v>
      </c>
      <c r="NC120">
        <v>3</v>
      </c>
      <c r="ND120">
        <v>3</v>
      </c>
      <c r="NE120">
        <v>3</v>
      </c>
      <c r="NF120">
        <v>3</v>
      </c>
      <c r="NG120">
        <v>3</v>
      </c>
      <c r="NH120">
        <v>3</v>
      </c>
      <c r="NI120">
        <v>3</v>
      </c>
      <c r="NJ120">
        <v>3</v>
      </c>
      <c r="NK120">
        <v>3</v>
      </c>
      <c r="NL120">
        <v>3</v>
      </c>
      <c r="NM120">
        <v>3</v>
      </c>
      <c r="NN120">
        <v>4</v>
      </c>
      <c r="NO120">
        <v>4</v>
      </c>
      <c r="NP120">
        <v>4</v>
      </c>
      <c r="NQ120">
        <v>4</v>
      </c>
      <c r="NR120">
        <v>4</v>
      </c>
      <c r="NS120">
        <v>4</v>
      </c>
      <c r="NT120">
        <v>4</v>
      </c>
      <c r="NU120">
        <v>5</v>
      </c>
      <c r="NV120">
        <v>5</v>
      </c>
      <c r="NW120">
        <v>5</v>
      </c>
      <c r="NX120">
        <v>5</v>
      </c>
      <c r="NY120">
        <v>5</v>
      </c>
      <c r="NZ120">
        <v>5</v>
      </c>
      <c r="OA120">
        <v>7</v>
      </c>
      <c r="OB120">
        <v>7</v>
      </c>
      <c r="OC120">
        <v>6</v>
      </c>
      <c r="OD120">
        <v>6</v>
      </c>
      <c r="OE120">
        <v>6</v>
      </c>
      <c r="OF120">
        <v>8</v>
      </c>
      <c r="OG120">
        <v>8</v>
      </c>
      <c r="OH120">
        <v>8</v>
      </c>
      <c r="OI120">
        <v>8</v>
      </c>
      <c r="OJ120">
        <v>8</v>
      </c>
      <c r="OK120">
        <v>8</v>
      </c>
      <c r="OL120">
        <v>8</v>
      </c>
      <c r="OM120">
        <v>8</v>
      </c>
      <c r="ON120">
        <v>8</v>
      </c>
      <c r="OO120">
        <v>8</v>
      </c>
      <c r="OP120">
        <v>8</v>
      </c>
      <c r="OQ120">
        <v>8</v>
      </c>
      <c r="OR120">
        <v>8</v>
      </c>
      <c r="OS120">
        <v>8</v>
      </c>
    </row>
    <row r="121" spans="1:409">
      <c r="A121">
        <v>84053041</v>
      </c>
      <c r="B121" t="s">
        <v>50</v>
      </c>
      <c r="C121" t="s">
        <v>51</v>
      </c>
      <c r="D121">
        <v>840</v>
      </c>
      <c r="E121">
        <v>53041</v>
      </c>
      <c r="F121" t="s">
        <v>95</v>
      </c>
      <c r="G121" t="s">
        <v>57</v>
      </c>
      <c r="H121" t="s">
        <v>50</v>
      </c>
      <c r="I121">
        <v>46.577564760000001</v>
      </c>
      <c r="J121">
        <v>-122.39257689999999</v>
      </c>
      <c r="K121" t="s">
        <v>96</v>
      </c>
      <c r="L121">
        <v>80707</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1</v>
      </c>
      <c r="CH121">
        <v>1</v>
      </c>
      <c r="CI121">
        <v>1</v>
      </c>
      <c r="CJ121">
        <v>1</v>
      </c>
      <c r="CK121">
        <v>2</v>
      </c>
      <c r="CL121">
        <v>2</v>
      </c>
      <c r="CM121">
        <v>2</v>
      </c>
      <c r="CN121">
        <v>2</v>
      </c>
      <c r="CO121">
        <v>2</v>
      </c>
      <c r="CP121">
        <v>2</v>
      </c>
      <c r="CQ121">
        <v>2</v>
      </c>
      <c r="CR121">
        <v>2</v>
      </c>
      <c r="CS121">
        <v>2</v>
      </c>
      <c r="CT121">
        <v>2</v>
      </c>
      <c r="CU121">
        <v>3</v>
      </c>
      <c r="CV121">
        <v>3</v>
      </c>
      <c r="CW121">
        <v>3</v>
      </c>
      <c r="CX121">
        <v>3</v>
      </c>
      <c r="CY121">
        <v>3</v>
      </c>
      <c r="CZ121">
        <v>3</v>
      </c>
      <c r="DA121">
        <v>3</v>
      </c>
      <c r="DB121">
        <v>3</v>
      </c>
      <c r="DC121">
        <v>3</v>
      </c>
      <c r="DD121">
        <v>3</v>
      </c>
      <c r="DE121">
        <v>3</v>
      </c>
      <c r="DF121">
        <v>3</v>
      </c>
      <c r="DG121">
        <v>3</v>
      </c>
      <c r="DH121">
        <v>3</v>
      </c>
      <c r="DI121">
        <v>3</v>
      </c>
      <c r="DJ121">
        <v>3</v>
      </c>
      <c r="DK121">
        <v>3</v>
      </c>
      <c r="DL121">
        <v>3</v>
      </c>
      <c r="DM121">
        <v>3</v>
      </c>
      <c r="DN121">
        <v>3</v>
      </c>
      <c r="DO121">
        <v>3</v>
      </c>
      <c r="DP121">
        <v>3</v>
      </c>
      <c r="DQ121">
        <v>3</v>
      </c>
      <c r="DR121">
        <v>3</v>
      </c>
      <c r="DS121">
        <v>3</v>
      </c>
      <c r="DT121">
        <v>3</v>
      </c>
      <c r="DU121">
        <v>3</v>
      </c>
      <c r="DV121">
        <v>3</v>
      </c>
      <c r="DW121">
        <v>3</v>
      </c>
      <c r="DX121">
        <v>3</v>
      </c>
      <c r="DY121">
        <v>3</v>
      </c>
      <c r="DZ121">
        <v>3</v>
      </c>
      <c r="EA121">
        <v>3</v>
      </c>
      <c r="EB121">
        <v>3</v>
      </c>
      <c r="EC121">
        <v>3</v>
      </c>
      <c r="ED121">
        <v>3</v>
      </c>
      <c r="EE121">
        <v>3</v>
      </c>
      <c r="EF121">
        <v>3</v>
      </c>
      <c r="EG121">
        <v>3</v>
      </c>
      <c r="EH121">
        <v>3</v>
      </c>
      <c r="EI121">
        <v>3</v>
      </c>
      <c r="EJ121">
        <v>3</v>
      </c>
      <c r="EK121">
        <v>3</v>
      </c>
      <c r="EL121">
        <v>3</v>
      </c>
      <c r="EM121">
        <v>3</v>
      </c>
      <c r="EN121">
        <v>3</v>
      </c>
      <c r="EO121">
        <v>3</v>
      </c>
      <c r="EP121">
        <v>3</v>
      </c>
      <c r="EQ121">
        <v>3</v>
      </c>
      <c r="ER121">
        <v>3</v>
      </c>
      <c r="ES121">
        <v>3</v>
      </c>
      <c r="ET121">
        <v>3</v>
      </c>
      <c r="EU121">
        <v>3</v>
      </c>
      <c r="EV121">
        <v>3</v>
      </c>
      <c r="EW121">
        <v>3</v>
      </c>
      <c r="EX121">
        <v>3</v>
      </c>
      <c r="EY121">
        <v>3</v>
      </c>
      <c r="EZ121">
        <v>3</v>
      </c>
      <c r="FA121">
        <v>3</v>
      </c>
      <c r="FB121">
        <v>3</v>
      </c>
      <c r="FC121">
        <v>3</v>
      </c>
      <c r="FD121">
        <v>3</v>
      </c>
      <c r="FE121">
        <v>3</v>
      </c>
      <c r="FF121">
        <v>3</v>
      </c>
      <c r="FG121">
        <v>3</v>
      </c>
      <c r="FH121">
        <v>3</v>
      </c>
      <c r="FI121">
        <v>3</v>
      </c>
      <c r="FJ121">
        <v>3</v>
      </c>
      <c r="FK121">
        <v>3</v>
      </c>
      <c r="FL121">
        <v>3</v>
      </c>
      <c r="FM121">
        <v>3</v>
      </c>
      <c r="FN121">
        <v>3</v>
      </c>
      <c r="FO121">
        <v>3</v>
      </c>
      <c r="FP121">
        <v>3</v>
      </c>
      <c r="FQ121">
        <v>3</v>
      </c>
      <c r="FR121">
        <v>3</v>
      </c>
      <c r="FS121">
        <v>3</v>
      </c>
      <c r="FT121">
        <v>3</v>
      </c>
      <c r="FU121">
        <v>3</v>
      </c>
      <c r="FV121">
        <v>3</v>
      </c>
      <c r="FW121">
        <v>3</v>
      </c>
      <c r="FX121">
        <v>3</v>
      </c>
      <c r="FY121">
        <v>3</v>
      </c>
      <c r="FZ121">
        <v>3</v>
      </c>
      <c r="GA121">
        <v>3</v>
      </c>
      <c r="GB121">
        <v>3</v>
      </c>
      <c r="GC121">
        <v>3</v>
      </c>
      <c r="GD121">
        <v>3</v>
      </c>
      <c r="GE121">
        <v>3</v>
      </c>
      <c r="GF121">
        <v>3</v>
      </c>
      <c r="GG121">
        <v>3</v>
      </c>
      <c r="GH121">
        <v>3</v>
      </c>
      <c r="GI121">
        <v>3</v>
      </c>
      <c r="GJ121">
        <v>3</v>
      </c>
      <c r="GK121">
        <v>3</v>
      </c>
      <c r="GL121">
        <v>3</v>
      </c>
      <c r="GM121">
        <v>3</v>
      </c>
      <c r="GN121">
        <v>3</v>
      </c>
      <c r="GO121">
        <v>3</v>
      </c>
      <c r="GP121">
        <v>3</v>
      </c>
      <c r="GQ121">
        <v>3</v>
      </c>
      <c r="GR121">
        <v>3</v>
      </c>
      <c r="GS121">
        <v>3</v>
      </c>
      <c r="GT121">
        <v>3</v>
      </c>
      <c r="GU121">
        <v>3</v>
      </c>
      <c r="GV121">
        <v>3</v>
      </c>
      <c r="GW121">
        <v>3</v>
      </c>
      <c r="GX121">
        <v>3</v>
      </c>
      <c r="GY121">
        <v>3</v>
      </c>
      <c r="GZ121">
        <v>3</v>
      </c>
      <c r="HA121">
        <v>3</v>
      </c>
      <c r="HB121">
        <v>3</v>
      </c>
      <c r="HC121">
        <v>3</v>
      </c>
      <c r="HD121">
        <v>3</v>
      </c>
      <c r="HE121">
        <v>3</v>
      </c>
      <c r="HF121">
        <v>3</v>
      </c>
      <c r="HG121">
        <v>4</v>
      </c>
      <c r="HH121">
        <v>4</v>
      </c>
      <c r="HI121">
        <v>4</v>
      </c>
      <c r="HJ121">
        <v>4</v>
      </c>
      <c r="HK121">
        <v>4</v>
      </c>
      <c r="HL121">
        <v>4</v>
      </c>
      <c r="HM121">
        <v>4</v>
      </c>
      <c r="HN121">
        <v>4</v>
      </c>
      <c r="HO121">
        <v>4</v>
      </c>
      <c r="HP121">
        <v>4</v>
      </c>
      <c r="HQ121">
        <v>4</v>
      </c>
      <c r="HR121">
        <v>4</v>
      </c>
      <c r="HS121">
        <v>4</v>
      </c>
      <c r="HT121">
        <v>4</v>
      </c>
      <c r="HU121">
        <v>4</v>
      </c>
      <c r="HV121">
        <v>4</v>
      </c>
      <c r="HW121">
        <v>4</v>
      </c>
      <c r="HX121">
        <v>4</v>
      </c>
      <c r="HY121">
        <v>4</v>
      </c>
      <c r="HZ121">
        <v>4</v>
      </c>
      <c r="IA121">
        <v>4</v>
      </c>
      <c r="IB121">
        <v>4</v>
      </c>
      <c r="IC121">
        <v>4</v>
      </c>
      <c r="ID121">
        <v>4</v>
      </c>
      <c r="IE121">
        <v>4</v>
      </c>
      <c r="IF121">
        <v>4</v>
      </c>
      <c r="IG121">
        <v>4</v>
      </c>
      <c r="IH121">
        <v>4</v>
      </c>
      <c r="II121">
        <v>4</v>
      </c>
      <c r="IJ121">
        <v>4</v>
      </c>
      <c r="IK121">
        <v>4</v>
      </c>
      <c r="IL121">
        <v>4</v>
      </c>
      <c r="IM121">
        <v>4</v>
      </c>
      <c r="IN121">
        <v>4</v>
      </c>
      <c r="IO121">
        <v>4</v>
      </c>
      <c r="IP121">
        <v>4</v>
      </c>
      <c r="IQ121">
        <v>4</v>
      </c>
      <c r="IR121">
        <v>4</v>
      </c>
      <c r="IS121">
        <v>4</v>
      </c>
      <c r="IT121">
        <v>4</v>
      </c>
      <c r="IU121">
        <v>4</v>
      </c>
      <c r="IV121">
        <v>4</v>
      </c>
      <c r="IW121">
        <v>4</v>
      </c>
      <c r="IX121">
        <v>4</v>
      </c>
      <c r="IY121">
        <v>4</v>
      </c>
      <c r="IZ121">
        <v>5</v>
      </c>
      <c r="JA121">
        <v>5</v>
      </c>
      <c r="JB121">
        <v>5</v>
      </c>
      <c r="JC121">
        <v>5</v>
      </c>
      <c r="JD121">
        <v>5</v>
      </c>
      <c r="JE121">
        <v>5</v>
      </c>
      <c r="JF121">
        <v>5</v>
      </c>
      <c r="JG121">
        <v>7</v>
      </c>
      <c r="JH121">
        <v>7</v>
      </c>
      <c r="JI121">
        <v>7</v>
      </c>
      <c r="JJ121">
        <v>8</v>
      </c>
      <c r="JK121">
        <v>8</v>
      </c>
      <c r="JL121">
        <v>8</v>
      </c>
      <c r="JM121">
        <v>8</v>
      </c>
      <c r="JN121">
        <v>8</v>
      </c>
      <c r="JO121">
        <v>8</v>
      </c>
      <c r="JP121">
        <v>8</v>
      </c>
      <c r="JQ121">
        <v>9</v>
      </c>
      <c r="JR121">
        <v>10</v>
      </c>
      <c r="JS121">
        <v>11</v>
      </c>
      <c r="JT121">
        <v>11</v>
      </c>
      <c r="JU121">
        <v>12</v>
      </c>
      <c r="JV121">
        <v>12</v>
      </c>
      <c r="JW121">
        <v>14</v>
      </c>
      <c r="JX121">
        <v>14</v>
      </c>
      <c r="JY121">
        <v>14</v>
      </c>
      <c r="JZ121">
        <v>14</v>
      </c>
      <c r="KA121">
        <v>14</v>
      </c>
      <c r="KB121">
        <v>14</v>
      </c>
      <c r="KC121">
        <v>14</v>
      </c>
      <c r="KD121">
        <v>14</v>
      </c>
      <c r="KE121">
        <v>14</v>
      </c>
      <c r="KF121">
        <v>14</v>
      </c>
      <c r="KG121">
        <v>14</v>
      </c>
      <c r="KH121">
        <v>14</v>
      </c>
      <c r="KI121">
        <v>14</v>
      </c>
      <c r="KJ121">
        <v>14</v>
      </c>
      <c r="KK121">
        <v>14</v>
      </c>
      <c r="KL121">
        <v>14</v>
      </c>
      <c r="KM121">
        <v>14</v>
      </c>
      <c r="KN121">
        <v>14</v>
      </c>
      <c r="KO121">
        <v>14</v>
      </c>
      <c r="KP121">
        <v>14</v>
      </c>
      <c r="KQ121">
        <v>14</v>
      </c>
      <c r="KR121">
        <v>14</v>
      </c>
      <c r="KS121">
        <v>14</v>
      </c>
      <c r="KT121">
        <v>14</v>
      </c>
      <c r="KU121">
        <v>14</v>
      </c>
      <c r="KV121">
        <v>14</v>
      </c>
      <c r="KW121">
        <v>14</v>
      </c>
      <c r="KX121">
        <v>14</v>
      </c>
      <c r="KY121">
        <v>14</v>
      </c>
      <c r="KZ121">
        <v>14</v>
      </c>
      <c r="LA121">
        <v>16</v>
      </c>
      <c r="LB121">
        <v>16</v>
      </c>
      <c r="LC121">
        <v>16</v>
      </c>
      <c r="LD121">
        <v>16</v>
      </c>
      <c r="LE121">
        <v>17</v>
      </c>
      <c r="LF121">
        <v>17</v>
      </c>
      <c r="LG121">
        <v>17</v>
      </c>
      <c r="LH121">
        <v>17</v>
      </c>
      <c r="LI121">
        <v>18</v>
      </c>
      <c r="LJ121">
        <v>18</v>
      </c>
      <c r="LK121">
        <v>18</v>
      </c>
      <c r="LL121">
        <v>18</v>
      </c>
      <c r="LM121">
        <v>18</v>
      </c>
      <c r="LN121">
        <v>19</v>
      </c>
      <c r="LO121">
        <v>19</v>
      </c>
      <c r="LP121">
        <v>19</v>
      </c>
      <c r="LQ121">
        <v>19</v>
      </c>
      <c r="LR121">
        <v>19</v>
      </c>
      <c r="LS121">
        <v>19</v>
      </c>
      <c r="LT121">
        <v>19</v>
      </c>
      <c r="LU121">
        <v>19</v>
      </c>
      <c r="LV121">
        <v>19</v>
      </c>
      <c r="LW121">
        <v>19</v>
      </c>
      <c r="LX121">
        <v>19</v>
      </c>
      <c r="LY121">
        <v>19</v>
      </c>
      <c r="LZ121">
        <v>19</v>
      </c>
      <c r="MA121">
        <v>19</v>
      </c>
      <c r="MB121">
        <v>19</v>
      </c>
      <c r="MC121">
        <v>19</v>
      </c>
      <c r="MD121">
        <v>23</v>
      </c>
      <c r="ME121">
        <v>23</v>
      </c>
      <c r="MF121">
        <v>23</v>
      </c>
      <c r="MG121">
        <v>23</v>
      </c>
      <c r="MH121">
        <v>23</v>
      </c>
      <c r="MI121">
        <v>23</v>
      </c>
      <c r="MJ121">
        <v>23</v>
      </c>
      <c r="MK121">
        <v>23</v>
      </c>
      <c r="ML121">
        <v>24</v>
      </c>
      <c r="MM121">
        <v>24</v>
      </c>
      <c r="MN121">
        <v>24</v>
      </c>
      <c r="MO121">
        <v>24</v>
      </c>
      <c r="MP121">
        <v>24</v>
      </c>
      <c r="MQ121">
        <v>29</v>
      </c>
      <c r="MR121">
        <v>29</v>
      </c>
      <c r="MS121">
        <v>31</v>
      </c>
      <c r="MT121">
        <v>31</v>
      </c>
      <c r="MU121">
        <v>31</v>
      </c>
      <c r="MV121">
        <v>31</v>
      </c>
      <c r="MW121">
        <v>32</v>
      </c>
      <c r="MX121">
        <v>33</v>
      </c>
      <c r="MY121">
        <v>33</v>
      </c>
      <c r="MZ121">
        <v>33</v>
      </c>
      <c r="NA121">
        <v>34</v>
      </c>
      <c r="NB121">
        <v>34</v>
      </c>
      <c r="NC121">
        <v>34</v>
      </c>
      <c r="ND121">
        <v>34</v>
      </c>
      <c r="NE121">
        <v>34</v>
      </c>
      <c r="NF121">
        <v>34</v>
      </c>
      <c r="NG121">
        <v>34</v>
      </c>
      <c r="NH121">
        <v>36</v>
      </c>
      <c r="NI121">
        <v>36</v>
      </c>
      <c r="NJ121">
        <v>36</v>
      </c>
      <c r="NK121">
        <v>36</v>
      </c>
      <c r="NL121">
        <v>32</v>
      </c>
      <c r="NM121">
        <v>32</v>
      </c>
      <c r="NN121">
        <v>34</v>
      </c>
      <c r="NO121">
        <v>36</v>
      </c>
      <c r="NP121">
        <v>36</v>
      </c>
      <c r="NQ121">
        <v>36</v>
      </c>
      <c r="NR121">
        <v>36</v>
      </c>
      <c r="NS121">
        <v>36</v>
      </c>
      <c r="NT121">
        <v>36</v>
      </c>
      <c r="NU121">
        <v>37</v>
      </c>
      <c r="NV121">
        <v>37</v>
      </c>
      <c r="NW121">
        <v>37</v>
      </c>
      <c r="NX121">
        <v>37</v>
      </c>
      <c r="NY121">
        <v>39</v>
      </c>
      <c r="NZ121">
        <v>39</v>
      </c>
      <c r="OA121">
        <v>39</v>
      </c>
      <c r="OB121">
        <v>40</v>
      </c>
      <c r="OC121">
        <v>41</v>
      </c>
      <c r="OD121">
        <v>41</v>
      </c>
      <c r="OE121">
        <v>41</v>
      </c>
      <c r="OF121">
        <v>41</v>
      </c>
      <c r="OG121">
        <v>43</v>
      </c>
      <c r="OH121">
        <v>43</v>
      </c>
      <c r="OI121">
        <v>43</v>
      </c>
      <c r="OJ121">
        <v>43</v>
      </c>
      <c r="OK121">
        <v>43</v>
      </c>
      <c r="OL121">
        <v>43</v>
      </c>
      <c r="OM121">
        <v>43</v>
      </c>
      <c r="ON121">
        <v>43</v>
      </c>
      <c r="OO121">
        <v>46</v>
      </c>
      <c r="OP121">
        <v>47</v>
      </c>
      <c r="OQ121">
        <v>47</v>
      </c>
      <c r="OR121">
        <v>47</v>
      </c>
      <c r="OS121">
        <v>47</v>
      </c>
    </row>
    <row r="122" spans="1:409">
      <c r="A122">
        <v>84053043</v>
      </c>
      <c r="B122" t="s">
        <v>50</v>
      </c>
      <c r="C122" t="s">
        <v>51</v>
      </c>
      <c r="D122">
        <v>840</v>
      </c>
      <c r="E122">
        <v>53043</v>
      </c>
      <c r="F122" t="s">
        <v>55</v>
      </c>
      <c r="G122" t="s">
        <v>57</v>
      </c>
      <c r="H122" t="s">
        <v>50</v>
      </c>
      <c r="I122">
        <v>47.57705241</v>
      </c>
      <c r="J122">
        <v>-118.41943879999999</v>
      </c>
      <c r="K122" t="s">
        <v>97</v>
      </c>
      <c r="L122">
        <v>10939</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0</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0</v>
      </c>
      <c r="GU122">
        <v>0</v>
      </c>
      <c r="GV122">
        <v>0</v>
      </c>
      <c r="GW122">
        <v>0</v>
      </c>
      <c r="GX122">
        <v>0</v>
      </c>
      <c r="GY122">
        <v>0</v>
      </c>
      <c r="GZ122">
        <v>0</v>
      </c>
      <c r="HA122">
        <v>0</v>
      </c>
      <c r="HB122">
        <v>0</v>
      </c>
      <c r="HC122">
        <v>0</v>
      </c>
      <c r="HD122">
        <v>0</v>
      </c>
      <c r="HE122">
        <v>0</v>
      </c>
      <c r="HF122">
        <v>0</v>
      </c>
      <c r="HG122">
        <v>0</v>
      </c>
      <c r="HH122">
        <v>0</v>
      </c>
      <c r="HI122">
        <v>0</v>
      </c>
      <c r="HJ122">
        <v>0</v>
      </c>
      <c r="HK122">
        <v>0</v>
      </c>
      <c r="HL122">
        <v>0</v>
      </c>
      <c r="HM122">
        <v>0</v>
      </c>
      <c r="HN122">
        <v>1</v>
      </c>
      <c r="HO122">
        <v>1</v>
      </c>
      <c r="HP122">
        <v>1</v>
      </c>
      <c r="HQ122">
        <v>1</v>
      </c>
      <c r="HR122">
        <v>1</v>
      </c>
      <c r="HS122">
        <v>1</v>
      </c>
      <c r="HT122">
        <v>1</v>
      </c>
      <c r="HU122">
        <v>1</v>
      </c>
      <c r="HV122">
        <v>1</v>
      </c>
      <c r="HW122">
        <v>1</v>
      </c>
      <c r="HX122">
        <v>1</v>
      </c>
      <c r="HY122">
        <v>1</v>
      </c>
      <c r="HZ122">
        <v>1</v>
      </c>
      <c r="IA122">
        <v>1</v>
      </c>
      <c r="IB122">
        <v>1</v>
      </c>
      <c r="IC122">
        <v>1</v>
      </c>
      <c r="ID122">
        <v>1</v>
      </c>
      <c r="IE122">
        <v>1</v>
      </c>
      <c r="IF122">
        <v>1</v>
      </c>
      <c r="IG122">
        <v>1</v>
      </c>
      <c r="IH122">
        <v>1</v>
      </c>
      <c r="II122">
        <v>1</v>
      </c>
      <c r="IJ122">
        <v>1</v>
      </c>
      <c r="IK122">
        <v>1</v>
      </c>
      <c r="IL122">
        <v>1</v>
      </c>
      <c r="IM122">
        <v>1</v>
      </c>
      <c r="IN122">
        <v>1</v>
      </c>
      <c r="IO122">
        <v>1</v>
      </c>
      <c r="IP122">
        <v>1</v>
      </c>
      <c r="IQ122">
        <v>1</v>
      </c>
      <c r="IR122">
        <v>1</v>
      </c>
      <c r="IS122">
        <v>1</v>
      </c>
      <c r="IT122">
        <v>1</v>
      </c>
      <c r="IU122">
        <v>1</v>
      </c>
      <c r="IV122">
        <v>1</v>
      </c>
      <c r="IW122">
        <v>1</v>
      </c>
      <c r="IX122">
        <v>1</v>
      </c>
      <c r="IY122">
        <v>1</v>
      </c>
      <c r="IZ122">
        <v>1</v>
      </c>
      <c r="JA122">
        <v>1</v>
      </c>
      <c r="JB122">
        <v>1</v>
      </c>
      <c r="JC122">
        <v>1</v>
      </c>
      <c r="JD122">
        <v>1</v>
      </c>
      <c r="JE122">
        <v>1</v>
      </c>
      <c r="JF122">
        <v>1</v>
      </c>
      <c r="JG122">
        <v>1</v>
      </c>
      <c r="JH122">
        <v>1</v>
      </c>
      <c r="JI122">
        <v>1</v>
      </c>
      <c r="JJ122">
        <v>1</v>
      </c>
      <c r="JK122">
        <v>1</v>
      </c>
      <c r="JL122">
        <v>1</v>
      </c>
      <c r="JM122">
        <v>1</v>
      </c>
      <c r="JN122">
        <v>1</v>
      </c>
      <c r="JO122">
        <v>1</v>
      </c>
      <c r="JP122">
        <v>1</v>
      </c>
      <c r="JQ122">
        <v>1</v>
      </c>
      <c r="JR122">
        <v>1</v>
      </c>
      <c r="JS122">
        <v>2</v>
      </c>
      <c r="JT122">
        <v>2</v>
      </c>
      <c r="JU122">
        <v>2</v>
      </c>
      <c r="JV122">
        <v>2</v>
      </c>
      <c r="JW122">
        <v>2</v>
      </c>
      <c r="JX122">
        <v>2</v>
      </c>
      <c r="JY122">
        <v>2</v>
      </c>
      <c r="JZ122">
        <v>2</v>
      </c>
      <c r="KA122">
        <v>2</v>
      </c>
      <c r="KB122">
        <v>2</v>
      </c>
      <c r="KC122">
        <v>2</v>
      </c>
      <c r="KD122">
        <v>2</v>
      </c>
      <c r="KE122">
        <v>2</v>
      </c>
      <c r="KF122">
        <v>2</v>
      </c>
      <c r="KG122">
        <v>2</v>
      </c>
      <c r="KH122">
        <v>2</v>
      </c>
      <c r="KI122">
        <v>2</v>
      </c>
      <c r="KJ122">
        <v>2</v>
      </c>
      <c r="KK122">
        <v>2</v>
      </c>
      <c r="KL122">
        <v>2</v>
      </c>
      <c r="KM122">
        <v>2</v>
      </c>
      <c r="KN122">
        <v>2</v>
      </c>
      <c r="KO122">
        <v>2</v>
      </c>
      <c r="KP122">
        <v>2</v>
      </c>
      <c r="KQ122">
        <v>2</v>
      </c>
      <c r="KR122">
        <v>2</v>
      </c>
      <c r="KS122">
        <v>2</v>
      </c>
      <c r="KT122">
        <v>2</v>
      </c>
      <c r="KU122">
        <v>2</v>
      </c>
      <c r="KV122">
        <v>2</v>
      </c>
      <c r="KW122">
        <v>2</v>
      </c>
      <c r="KX122">
        <v>2</v>
      </c>
      <c r="KY122">
        <v>2</v>
      </c>
      <c r="KZ122">
        <v>2</v>
      </c>
      <c r="LA122">
        <v>3</v>
      </c>
      <c r="LB122">
        <v>3</v>
      </c>
      <c r="LC122">
        <v>3</v>
      </c>
      <c r="LD122">
        <v>3</v>
      </c>
      <c r="LE122">
        <v>3</v>
      </c>
      <c r="LF122">
        <v>3</v>
      </c>
      <c r="LG122">
        <v>3</v>
      </c>
      <c r="LH122">
        <v>3</v>
      </c>
      <c r="LI122">
        <v>3</v>
      </c>
      <c r="LJ122">
        <v>3</v>
      </c>
      <c r="LK122">
        <v>3</v>
      </c>
      <c r="LL122">
        <v>3</v>
      </c>
      <c r="LM122">
        <v>3</v>
      </c>
      <c r="LN122">
        <v>3</v>
      </c>
      <c r="LO122">
        <v>3</v>
      </c>
      <c r="LP122">
        <v>3</v>
      </c>
      <c r="LQ122">
        <v>3</v>
      </c>
      <c r="LR122">
        <v>3</v>
      </c>
      <c r="LS122">
        <v>3</v>
      </c>
      <c r="LT122">
        <v>3</v>
      </c>
      <c r="LU122">
        <v>4</v>
      </c>
      <c r="LV122">
        <v>4</v>
      </c>
      <c r="LW122">
        <v>4</v>
      </c>
      <c r="LX122">
        <v>4</v>
      </c>
      <c r="LY122">
        <v>4</v>
      </c>
      <c r="LZ122">
        <v>4</v>
      </c>
      <c r="MA122">
        <v>4</v>
      </c>
      <c r="MB122">
        <v>4</v>
      </c>
      <c r="MC122">
        <v>4</v>
      </c>
      <c r="MD122">
        <v>4</v>
      </c>
      <c r="ME122">
        <v>4</v>
      </c>
      <c r="MF122">
        <v>4</v>
      </c>
      <c r="MG122">
        <v>4</v>
      </c>
      <c r="MH122">
        <v>4</v>
      </c>
      <c r="MI122">
        <v>4</v>
      </c>
      <c r="MJ122">
        <v>4</v>
      </c>
      <c r="MK122">
        <v>4</v>
      </c>
      <c r="ML122">
        <v>4</v>
      </c>
      <c r="MM122">
        <v>4</v>
      </c>
      <c r="MN122">
        <v>4</v>
      </c>
      <c r="MO122">
        <v>4</v>
      </c>
      <c r="MP122">
        <v>4</v>
      </c>
      <c r="MQ122">
        <v>5</v>
      </c>
      <c r="MR122">
        <v>5</v>
      </c>
      <c r="MS122">
        <v>5</v>
      </c>
      <c r="MT122">
        <v>5</v>
      </c>
      <c r="MU122">
        <v>5</v>
      </c>
      <c r="MV122">
        <v>5</v>
      </c>
      <c r="MW122">
        <v>5</v>
      </c>
      <c r="MX122">
        <v>5</v>
      </c>
      <c r="MY122">
        <v>5</v>
      </c>
      <c r="MZ122">
        <v>5</v>
      </c>
      <c r="NA122">
        <v>5</v>
      </c>
      <c r="NB122">
        <v>5</v>
      </c>
      <c r="NC122">
        <v>5</v>
      </c>
      <c r="ND122">
        <v>5</v>
      </c>
      <c r="NE122">
        <v>5</v>
      </c>
      <c r="NF122">
        <v>5</v>
      </c>
      <c r="NG122">
        <v>6</v>
      </c>
      <c r="NH122">
        <v>5</v>
      </c>
      <c r="NI122">
        <v>5</v>
      </c>
      <c r="NJ122">
        <v>5</v>
      </c>
      <c r="NK122">
        <v>5</v>
      </c>
      <c r="NL122">
        <v>5</v>
      </c>
      <c r="NM122">
        <v>5</v>
      </c>
      <c r="NN122">
        <v>4</v>
      </c>
      <c r="NO122">
        <v>4</v>
      </c>
      <c r="NP122">
        <v>4</v>
      </c>
      <c r="NQ122">
        <v>4</v>
      </c>
      <c r="NR122">
        <v>4</v>
      </c>
      <c r="NS122">
        <v>4</v>
      </c>
      <c r="NT122">
        <v>4</v>
      </c>
      <c r="NU122">
        <v>4</v>
      </c>
      <c r="NV122">
        <v>4</v>
      </c>
      <c r="NW122">
        <v>4</v>
      </c>
      <c r="NX122">
        <v>4</v>
      </c>
      <c r="NY122">
        <v>4</v>
      </c>
      <c r="NZ122">
        <v>4</v>
      </c>
      <c r="OA122">
        <v>4</v>
      </c>
      <c r="OB122">
        <v>4</v>
      </c>
      <c r="OC122">
        <v>4</v>
      </c>
      <c r="OD122">
        <v>4</v>
      </c>
      <c r="OE122">
        <v>4</v>
      </c>
      <c r="OF122">
        <v>4</v>
      </c>
      <c r="OG122">
        <v>5</v>
      </c>
      <c r="OH122">
        <v>5</v>
      </c>
      <c r="OI122">
        <v>5</v>
      </c>
      <c r="OJ122">
        <v>5</v>
      </c>
      <c r="OK122">
        <v>5</v>
      </c>
      <c r="OL122">
        <v>5</v>
      </c>
      <c r="OM122">
        <v>5</v>
      </c>
      <c r="ON122">
        <v>5</v>
      </c>
      <c r="OO122">
        <v>5</v>
      </c>
      <c r="OP122">
        <v>5</v>
      </c>
      <c r="OQ122">
        <v>5</v>
      </c>
      <c r="OR122">
        <v>5</v>
      </c>
      <c r="OS122">
        <v>5</v>
      </c>
    </row>
    <row r="123" spans="1:409">
      <c r="A123">
        <v>84053045</v>
      </c>
      <c r="B123" t="s">
        <v>50</v>
      </c>
      <c r="C123" t="s">
        <v>51</v>
      </c>
      <c r="D123">
        <v>840</v>
      </c>
      <c r="E123">
        <v>53045</v>
      </c>
      <c r="F123" t="s">
        <v>98</v>
      </c>
      <c r="G123" t="s">
        <v>57</v>
      </c>
      <c r="H123" t="s">
        <v>50</v>
      </c>
      <c r="I123">
        <v>47.350075859999997</v>
      </c>
      <c r="J123">
        <v>-123.1863685</v>
      </c>
      <c r="K123" t="s">
        <v>99</v>
      </c>
      <c r="L123">
        <v>66768</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1</v>
      </c>
      <c r="DD123">
        <v>1</v>
      </c>
      <c r="DE123">
        <v>1</v>
      </c>
      <c r="DF123">
        <v>1</v>
      </c>
      <c r="DG123">
        <v>1</v>
      </c>
      <c r="DH123">
        <v>1</v>
      </c>
      <c r="DI123">
        <v>1</v>
      </c>
      <c r="DJ123">
        <v>1</v>
      </c>
      <c r="DK123">
        <v>1</v>
      </c>
      <c r="DL123">
        <v>1</v>
      </c>
      <c r="DM123">
        <v>1</v>
      </c>
      <c r="DN123">
        <v>1</v>
      </c>
      <c r="DO123">
        <v>1</v>
      </c>
      <c r="DP123">
        <v>1</v>
      </c>
      <c r="DQ123">
        <v>1</v>
      </c>
      <c r="DR123">
        <v>1</v>
      </c>
      <c r="DS123">
        <v>1</v>
      </c>
      <c r="DT123">
        <v>1</v>
      </c>
      <c r="DU123">
        <v>1</v>
      </c>
      <c r="DV123">
        <v>1</v>
      </c>
      <c r="DW123">
        <v>1</v>
      </c>
      <c r="DX123">
        <v>1</v>
      </c>
      <c r="DY123">
        <v>1</v>
      </c>
      <c r="DZ123">
        <v>1</v>
      </c>
      <c r="EA123">
        <v>1</v>
      </c>
      <c r="EB123">
        <v>1</v>
      </c>
      <c r="EC123">
        <v>1</v>
      </c>
      <c r="ED123">
        <v>1</v>
      </c>
      <c r="EE123">
        <v>1</v>
      </c>
      <c r="EF123">
        <v>1</v>
      </c>
      <c r="EG123">
        <v>1</v>
      </c>
      <c r="EH123">
        <v>1</v>
      </c>
      <c r="EI123">
        <v>1</v>
      </c>
      <c r="EJ123">
        <v>1</v>
      </c>
      <c r="EK123">
        <v>1</v>
      </c>
      <c r="EL123">
        <v>1</v>
      </c>
      <c r="EM123">
        <v>1</v>
      </c>
      <c r="EN123">
        <v>1</v>
      </c>
      <c r="EO123">
        <v>1</v>
      </c>
      <c r="EP123">
        <v>1</v>
      </c>
      <c r="EQ123">
        <v>1</v>
      </c>
      <c r="ER123">
        <v>1</v>
      </c>
      <c r="ES123">
        <v>1</v>
      </c>
      <c r="ET123">
        <v>1</v>
      </c>
      <c r="EU123">
        <v>1</v>
      </c>
      <c r="EV123">
        <v>1</v>
      </c>
      <c r="EW123">
        <v>1</v>
      </c>
      <c r="EX123">
        <v>1</v>
      </c>
      <c r="EY123">
        <v>1</v>
      </c>
      <c r="EZ123">
        <v>1</v>
      </c>
      <c r="FA123">
        <v>1</v>
      </c>
      <c r="FB123">
        <v>1</v>
      </c>
      <c r="FC123">
        <v>1</v>
      </c>
      <c r="FD123">
        <v>1</v>
      </c>
      <c r="FE123">
        <v>1</v>
      </c>
      <c r="FF123">
        <v>1</v>
      </c>
      <c r="FG123">
        <v>1</v>
      </c>
      <c r="FH123">
        <v>1</v>
      </c>
      <c r="FI123">
        <v>1</v>
      </c>
      <c r="FJ123">
        <v>1</v>
      </c>
      <c r="FK123">
        <v>1</v>
      </c>
      <c r="FL123">
        <v>1</v>
      </c>
      <c r="FM123">
        <v>1</v>
      </c>
      <c r="FN123">
        <v>1</v>
      </c>
      <c r="FO123">
        <v>1</v>
      </c>
      <c r="FP123">
        <v>1</v>
      </c>
      <c r="FQ123">
        <v>1</v>
      </c>
      <c r="FR123">
        <v>1</v>
      </c>
      <c r="FS123">
        <v>1</v>
      </c>
      <c r="FT123">
        <v>1</v>
      </c>
      <c r="FU123">
        <v>1</v>
      </c>
      <c r="FV123">
        <v>1</v>
      </c>
      <c r="FW123">
        <v>1</v>
      </c>
      <c r="FX123">
        <v>1</v>
      </c>
      <c r="FY123">
        <v>1</v>
      </c>
      <c r="FZ123">
        <v>1</v>
      </c>
      <c r="GA123">
        <v>1</v>
      </c>
      <c r="GB123">
        <v>1</v>
      </c>
      <c r="GC123">
        <v>1</v>
      </c>
      <c r="GD123">
        <v>1</v>
      </c>
      <c r="GE123">
        <v>1</v>
      </c>
      <c r="GF123">
        <v>1</v>
      </c>
      <c r="GG123">
        <v>1</v>
      </c>
      <c r="GH123">
        <v>1</v>
      </c>
      <c r="GI123">
        <v>1</v>
      </c>
      <c r="GJ123">
        <v>1</v>
      </c>
      <c r="GK123">
        <v>1</v>
      </c>
      <c r="GL123">
        <v>1</v>
      </c>
      <c r="GM123">
        <v>1</v>
      </c>
      <c r="GN123">
        <v>1</v>
      </c>
      <c r="GO123">
        <v>1</v>
      </c>
      <c r="GP123">
        <v>1</v>
      </c>
      <c r="GQ123">
        <v>1</v>
      </c>
      <c r="GR123">
        <v>1</v>
      </c>
      <c r="GS123">
        <v>1</v>
      </c>
      <c r="GT123">
        <v>1</v>
      </c>
      <c r="GU123">
        <v>1</v>
      </c>
      <c r="GV123">
        <v>1</v>
      </c>
      <c r="GW123">
        <v>1</v>
      </c>
      <c r="GX123">
        <v>1</v>
      </c>
      <c r="GY123">
        <v>1</v>
      </c>
      <c r="GZ123">
        <v>1</v>
      </c>
      <c r="HA123">
        <v>1</v>
      </c>
      <c r="HB123">
        <v>1</v>
      </c>
      <c r="HC123">
        <v>1</v>
      </c>
      <c r="HD123">
        <v>1</v>
      </c>
      <c r="HE123">
        <v>1</v>
      </c>
      <c r="HF123">
        <v>1</v>
      </c>
      <c r="HG123">
        <v>1</v>
      </c>
      <c r="HH123">
        <v>1</v>
      </c>
      <c r="HI123">
        <v>1</v>
      </c>
      <c r="HJ123">
        <v>1</v>
      </c>
      <c r="HK123">
        <v>1</v>
      </c>
      <c r="HL123">
        <v>1</v>
      </c>
      <c r="HM123">
        <v>1</v>
      </c>
      <c r="HN123">
        <v>1</v>
      </c>
      <c r="HO123">
        <v>1</v>
      </c>
      <c r="HP123">
        <v>1</v>
      </c>
      <c r="HQ123">
        <v>1</v>
      </c>
      <c r="HR123">
        <v>1</v>
      </c>
      <c r="HS123">
        <v>1</v>
      </c>
      <c r="HT123">
        <v>1</v>
      </c>
      <c r="HU123">
        <v>1</v>
      </c>
      <c r="HV123">
        <v>1</v>
      </c>
      <c r="HW123">
        <v>1</v>
      </c>
      <c r="HX123">
        <v>1</v>
      </c>
      <c r="HY123">
        <v>1</v>
      </c>
      <c r="HZ123">
        <v>1</v>
      </c>
      <c r="IA123">
        <v>1</v>
      </c>
      <c r="IB123">
        <v>1</v>
      </c>
      <c r="IC123">
        <v>1</v>
      </c>
      <c r="ID123">
        <v>1</v>
      </c>
      <c r="IE123">
        <v>1</v>
      </c>
      <c r="IF123">
        <v>2</v>
      </c>
      <c r="IG123">
        <v>2</v>
      </c>
      <c r="IH123">
        <v>3</v>
      </c>
      <c r="II123">
        <v>3</v>
      </c>
      <c r="IJ123">
        <v>3</v>
      </c>
      <c r="IK123">
        <v>3</v>
      </c>
      <c r="IL123">
        <v>3</v>
      </c>
      <c r="IM123">
        <v>3</v>
      </c>
      <c r="IN123">
        <v>3</v>
      </c>
      <c r="IO123">
        <v>3</v>
      </c>
      <c r="IP123">
        <v>3</v>
      </c>
      <c r="IQ123">
        <v>3</v>
      </c>
      <c r="IR123">
        <v>3</v>
      </c>
      <c r="IS123">
        <v>4</v>
      </c>
      <c r="IT123">
        <v>4</v>
      </c>
      <c r="IU123">
        <v>4</v>
      </c>
      <c r="IV123">
        <v>5</v>
      </c>
      <c r="IW123">
        <v>5</v>
      </c>
      <c r="IX123">
        <v>5</v>
      </c>
      <c r="IY123">
        <v>5</v>
      </c>
      <c r="IZ123">
        <v>5</v>
      </c>
      <c r="JA123">
        <v>5</v>
      </c>
      <c r="JB123">
        <v>5</v>
      </c>
      <c r="JC123">
        <v>5</v>
      </c>
      <c r="JD123">
        <v>7</v>
      </c>
      <c r="JE123">
        <v>7</v>
      </c>
      <c r="JF123">
        <v>7</v>
      </c>
      <c r="JG123">
        <v>8</v>
      </c>
      <c r="JH123">
        <v>8</v>
      </c>
      <c r="JI123">
        <v>8</v>
      </c>
      <c r="JJ123">
        <v>8</v>
      </c>
      <c r="JK123">
        <v>8</v>
      </c>
      <c r="JL123">
        <v>8</v>
      </c>
      <c r="JM123">
        <v>8</v>
      </c>
      <c r="JN123">
        <v>8</v>
      </c>
      <c r="JO123">
        <v>8</v>
      </c>
      <c r="JP123">
        <v>8</v>
      </c>
      <c r="JQ123">
        <v>8</v>
      </c>
      <c r="JR123">
        <v>8</v>
      </c>
      <c r="JS123">
        <v>9</v>
      </c>
      <c r="JT123">
        <v>9</v>
      </c>
      <c r="JU123">
        <v>9</v>
      </c>
      <c r="JV123">
        <v>9</v>
      </c>
      <c r="JW123">
        <v>9</v>
      </c>
      <c r="JX123">
        <v>9</v>
      </c>
      <c r="JY123">
        <v>9</v>
      </c>
      <c r="JZ123">
        <v>9</v>
      </c>
      <c r="KA123">
        <v>9</v>
      </c>
      <c r="KB123">
        <v>10</v>
      </c>
      <c r="KC123">
        <v>10</v>
      </c>
      <c r="KD123">
        <v>10</v>
      </c>
      <c r="KE123">
        <v>10</v>
      </c>
      <c r="KF123">
        <v>10</v>
      </c>
      <c r="KG123">
        <v>10</v>
      </c>
      <c r="KH123">
        <v>10</v>
      </c>
      <c r="KI123">
        <v>10</v>
      </c>
      <c r="KJ123">
        <v>10</v>
      </c>
      <c r="KK123">
        <v>10</v>
      </c>
      <c r="KL123">
        <v>10</v>
      </c>
      <c r="KM123">
        <v>10</v>
      </c>
      <c r="KN123">
        <v>10</v>
      </c>
      <c r="KO123">
        <v>10</v>
      </c>
      <c r="KP123">
        <v>10</v>
      </c>
      <c r="KQ123">
        <v>10</v>
      </c>
      <c r="KR123">
        <v>10</v>
      </c>
      <c r="KS123">
        <v>10</v>
      </c>
      <c r="KT123">
        <v>10</v>
      </c>
      <c r="KU123">
        <v>10</v>
      </c>
      <c r="KV123">
        <v>10</v>
      </c>
      <c r="KW123">
        <v>10</v>
      </c>
      <c r="KX123">
        <v>11</v>
      </c>
      <c r="KY123">
        <v>11</v>
      </c>
      <c r="KZ123">
        <v>11</v>
      </c>
      <c r="LA123">
        <v>11</v>
      </c>
      <c r="LB123">
        <v>11</v>
      </c>
      <c r="LC123">
        <v>11</v>
      </c>
      <c r="LD123">
        <v>11</v>
      </c>
      <c r="LE123">
        <v>11</v>
      </c>
      <c r="LF123">
        <v>11</v>
      </c>
      <c r="LG123">
        <v>11</v>
      </c>
      <c r="LH123">
        <v>11</v>
      </c>
      <c r="LI123">
        <v>11</v>
      </c>
      <c r="LJ123">
        <v>11</v>
      </c>
      <c r="LK123">
        <v>11</v>
      </c>
      <c r="LL123">
        <v>11</v>
      </c>
      <c r="LM123">
        <v>11</v>
      </c>
      <c r="LN123">
        <v>11</v>
      </c>
      <c r="LO123">
        <v>12</v>
      </c>
      <c r="LP123">
        <v>12</v>
      </c>
      <c r="LQ123">
        <v>12</v>
      </c>
      <c r="LR123">
        <v>12</v>
      </c>
      <c r="LS123">
        <v>12</v>
      </c>
      <c r="LT123">
        <v>13</v>
      </c>
      <c r="LU123">
        <v>13</v>
      </c>
      <c r="LV123">
        <v>13</v>
      </c>
      <c r="LW123">
        <v>13</v>
      </c>
      <c r="LX123">
        <v>13</v>
      </c>
      <c r="LY123">
        <v>13</v>
      </c>
      <c r="LZ123">
        <v>13</v>
      </c>
      <c r="MA123">
        <v>13</v>
      </c>
      <c r="MB123">
        <v>13</v>
      </c>
      <c r="MC123">
        <v>13</v>
      </c>
      <c r="MD123">
        <v>13</v>
      </c>
      <c r="ME123">
        <v>13</v>
      </c>
      <c r="MF123">
        <v>13</v>
      </c>
      <c r="MG123">
        <v>13</v>
      </c>
      <c r="MH123">
        <v>13</v>
      </c>
      <c r="MI123">
        <v>13</v>
      </c>
      <c r="MJ123">
        <v>13</v>
      </c>
      <c r="MK123">
        <v>13</v>
      </c>
      <c r="ML123">
        <v>14</v>
      </c>
      <c r="MM123">
        <v>14</v>
      </c>
      <c r="MN123">
        <v>14</v>
      </c>
      <c r="MO123">
        <v>14</v>
      </c>
      <c r="MP123">
        <v>14</v>
      </c>
      <c r="MQ123">
        <v>16</v>
      </c>
      <c r="MR123">
        <v>16</v>
      </c>
      <c r="MS123">
        <v>16</v>
      </c>
      <c r="MT123">
        <v>16</v>
      </c>
      <c r="MU123">
        <v>16</v>
      </c>
      <c r="MV123">
        <v>16</v>
      </c>
      <c r="MW123">
        <v>16</v>
      </c>
      <c r="MX123">
        <v>16</v>
      </c>
      <c r="MY123">
        <v>16</v>
      </c>
      <c r="MZ123">
        <v>16</v>
      </c>
      <c r="NA123">
        <v>16</v>
      </c>
      <c r="NB123">
        <v>16</v>
      </c>
      <c r="NC123">
        <v>16</v>
      </c>
      <c r="ND123">
        <v>16</v>
      </c>
      <c r="NE123">
        <v>16</v>
      </c>
      <c r="NF123">
        <v>16</v>
      </c>
      <c r="NG123">
        <v>16</v>
      </c>
      <c r="NH123">
        <v>16</v>
      </c>
      <c r="NI123">
        <v>16</v>
      </c>
      <c r="NJ123">
        <v>16</v>
      </c>
      <c r="NK123">
        <v>16</v>
      </c>
      <c r="NL123">
        <v>16</v>
      </c>
      <c r="NM123">
        <v>16</v>
      </c>
      <c r="NN123">
        <v>17</v>
      </c>
      <c r="NO123">
        <v>18</v>
      </c>
      <c r="NP123">
        <v>18</v>
      </c>
      <c r="NQ123">
        <v>18</v>
      </c>
      <c r="NR123">
        <v>18</v>
      </c>
      <c r="NS123">
        <v>18</v>
      </c>
      <c r="NT123">
        <v>18</v>
      </c>
      <c r="NU123">
        <v>18</v>
      </c>
      <c r="NV123">
        <v>17</v>
      </c>
      <c r="NW123">
        <v>17</v>
      </c>
      <c r="NX123">
        <v>17</v>
      </c>
      <c r="NY123">
        <v>18</v>
      </c>
      <c r="NZ123">
        <v>18</v>
      </c>
      <c r="OA123">
        <v>18</v>
      </c>
      <c r="OB123">
        <v>18</v>
      </c>
      <c r="OC123">
        <v>19</v>
      </c>
      <c r="OD123">
        <v>19</v>
      </c>
      <c r="OE123">
        <v>19</v>
      </c>
      <c r="OF123">
        <v>19</v>
      </c>
      <c r="OG123">
        <v>19</v>
      </c>
      <c r="OH123">
        <v>20</v>
      </c>
      <c r="OI123">
        <v>20</v>
      </c>
      <c r="OJ123">
        <v>21</v>
      </c>
      <c r="OK123">
        <v>21</v>
      </c>
      <c r="OL123">
        <v>21</v>
      </c>
      <c r="OM123">
        <v>21</v>
      </c>
      <c r="ON123">
        <v>22</v>
      </c>
      <c r="OO123">
        <v>22</v>
      </c>
      <c r="OP123">
        <v>22</v>
      </c>
      <c r="OQ123">
        <v>22</v>
      </c>
      <c r="OR123">
        <v>22</v>
      </c>
      <c r="OS123">
        <v>22</v>
      </c>
    </row>
    <row r="124" spans="1:409">
      <c r="A124">
        <v>84053047</v>
      </c>
      <c r="B124" t="s">
        <v>50</v>
      </c>
      <c r="C124" t="s">
        <v>51</v>
      </c>
      <c r="D124">
        <v>840</v>
      </c>
      <c r="E124">
        <v>53047</v>
      </c>
      <c r="F124" t="s">
        <v>100</v>
      </c>
      <c r="G124" t="s">
        <v>57</v>
      </c>
      <c r="H124" t="s">
        <v>50</v>
      </c>
      <c r="I124">
        <v>48.54855019</v>
      </c>
      <c r="J124">
        <v>-119.7387224</v>
      </c>
      <c r="K124" t="s">
        <v>101</v>
      </c>
      <c r="L124">
        <v>42243</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1</v>
      </c>
      <c r="CW124">
        <v>1</v>
      </c>
      <c r="CX124">
        <v>1</v>
      </c>
      <c r="CY124">
        <v>1</v>
      </c>
      <c r="CZ124">
        <v>1</v>
      </c>
      <c r="DA124">
        <v>1</v>
      </c>
      <c r="DB124">
        <v>1</v>
      </c>
      <c r="DC124">
        <v>1</v>
      </c>
      <c r="DD124">
        <v>1</v>
      </c>
      <c r="DE124">
        <v>1</v>
      </c>
      <c r="DF124">
        <v>1</v>
      </c>
      <c r="DG124">
        <v>1</v>
      </c>
      <c r="DH124">
        <v>1</v>
      </c>
      <c r="DI124">
        <v>1</v>
      </c>
      <c r="DJ124">
        <v>2</v>
      </c>
      <c r="DK124">
        <v>2</v>
      </c>
      <c r="DL124">
        <v>2</v>
      </c>
      <c r="DM124">
        <v>2</v>
      </c>
      <c r="DN124">
        <v>2</v>
      </c>
      <c r="DO124">
        <v>2</v>
      </c>
      <c r="DP124">
        <v>2</v>
      </c>
      <c r="DQ124">
        <v>2</v>
      </c>
      <c r="DR124">
        <v>2</v>
      </c>
      <c r="DS124">
        <v>2</v>
      </c>
      <c r="DT124">
        <v>2</v>
      </c>
      <c r="DU124">
        <v>2</v>
      </c>
      <c r="DV124">
        <v>2</v>
      </c>
      <c r="DW124">
        <v>2</v>
      </c>
      <c r="DX124">
        <v>2</v>
      </c>
      <c r="DY124">
        <v>2</v>
      </c>
      <c r="DZ124">
        <v>2</v>
      </c>
      <c r="EA124">
        <v>2</v>
      </c>
      <c r="EB124">
        <v>2</v>
      </c>
      <c r="EC124">
        <v>2</v>
      </c>
      <c r="ED124">
        <v>2</v>
      </c>
      <c r="EE124">
        <v>2</v>
      </c>
      <c r="EF124">
        <v>2</v>
      </c>
      <c r="EG124">
        <v>2</v>
      </c>
      <c r="EH124">
        <v>2</v>
      </c>
      <c r="EI124">
        <v>2</v>
      </c>
      <c r="EJ124">
        <v>2</v>
      </c>
      <c r="EK124">
        <v>2</v>
      </c>
      <c r="EL124">
        <v>2</v>
      </c>
      <c r="EM124">
        <v>2</v>
      </c>
      <c r="EN124">
        <v>2</v>
      </c>
      <c r="EO124">
        <v>2</v>
      </c>
      <c r="EP124">
        <v>2</v>
      </c>
      <c r="EQ124">
        <v>2</v>
      </c>
      <c r="ER124">
        <v>2</v>
      </c>
      <c r="ES124">
        <v>2</v>
      </c>
      <c r="ET124">
        <v>2</v>
      </c>
      <c r="EU124">
        <v>2</v>
      </c>
      <c r="EV124">
        <v>2</v>
      </c>
      <c r="EW124">
        <v>2</v>
      </c>
      <c r="EX124">
        <v>2</v>
      </c>
      <c r="EY124">
        <v>2</v>
      </c>
      <c r="EZ124">
        <v>2</v>
      </c>
      <c r="FA124">
        <v>2</v>
      </c>
      <c r="FB124">
        <v>2</v>
      </c>
      <c r="FC124">
        <v>2</v>
      </c>
      <c r="FD124">
        <v>2</v>
      </c>
      <c r="FE124">
        <v>2</v>
      </c>
      <c r="FF124">
        <v>2</v>
      </c>
      <c r="FG124">
        <v>2</v>
      </c>
      <c r="FH124">
        <v>2</v>
      </c>
      <c r="FI124">
        <v>2</v>
      </c>
      <c r="FJ124">
        <v>2</v>
      </c>
      <c r="FK124">
        <v>2</v>
      </c>
      <c r="FL124">
        <v>2</v>
      </c>
      <c r="FM124">
        <v>2</v>
      </c>
      <c r="FN124">
        <v>2</v>
      </c>
      <c r="FO124">
        <v>2</v>
      </c>
      <c r="FP124">
        <v>2</v>
      </c>
      <c r="FQ124">
        <v>2</v>
      </c>
      <c r="FR124">
        <v>2</v>
      </c>
      <c r="FS124">
        <v>2</v>
      </c>
      <c r="FT124">
        <v>2</v>
      </c>
      <c r="FU124">
        <v>2</v>
      </c>
      <c r="FV124">
        <v>2</v>
      </c>
      <c r="FW124">
        <v>2</v>
      </c>
      <c r="FX124">
        <v>2</v>
      </c>
      <c r="FY124">
        <v>3</v>
      </c>
      <c r="FZ124">
        <v>3</v>
      </c>
      <c r="GA124">
        <v>3</v>
      </c>
      <c r="GB124">
        <v>3</v>
      </c>
      <c r="GC124">
        <v>3</v>
      </c>
      <c r="GD124">
        <v>3</v>
      </c>
      <c r="GE124">
        <v>3</v>
      </c>
      <c r="GF124">
        <v>3</v>
      </c>
      <c r="GG124">
        <v>3</v>
      </c>
      <c r="GH124">
        <v>3</v>
      </c>
      <c r="GI124">
        <v>3</v>
      </c>
      <c r="GJ124">
        <v>4</v>
      </c>
      <c r="GK124">
        <v>4</v>
      </c>
      <c r="GL124">
        <v>4</v>
      </c>
      <c r="GM124">
        <v>4</v>
      </c>
      <c r="GN124">
        <v>4</v>
      </c>
      <c r="GO124">
        <v>4</v>
      </c>
      <c r="GP124">
        <v>4</v>
      </c>
      <c r="GQ124">
        <v>4</v>
      </c>
      <c r="GR124">
        <v>4</v>
      </c>
      <c r="GS124">
        <v>4</v>
      </c>
      <c r="GT124">
        <v>4</v>
      </c>
      <c r="GU124">
        <v>4</v>
      </c>
      <c r="GV124">
        <v>5</v>
      </c>
      <c r="GW124">
        <v>6</v>
      </c>
      <c r="GX124">
        <v>7</v>
      </c>
      <c r="GY124">
        <v>7</v>
      </c>
      <c r="GZ124">
        <v>7</v>
      </c>
      <c r="HA124">
        <v>8</v>
      </c>
      <c r="HB124">
        <v>8</v>
      </c>
      <c r="HC124">
        <v>8</v>
      </c>
      <c r="HD124">
        <v>8</v>
      </c>
      <c r="HE124">
        <v>8</v>
      </c>
      <c r="HF124">
        <v>8</v>
      </c>
      <c r="HG124">
        <v>8</v>
      </c>
      <c r="HH124">
        <v>8</v>
      </c>
      <c r="HI124">
        <v>8</v>
      </c>
      <c r="HJ124">
        <v>8</v>
      </c>
      <c r="HK124">
        <v>8</v>
      </c>
      <c r="HL124">
        <v>8</v>
      </c>
      <c r="HM124">
        <v>8</v>
      </c>
      <c r="HN124">
        <v>8</v>
      </c>
      <c r="HO124">
        <v>8</v>
      </c>
      <c r="HP124">
        <v>8</v>
      </c>
      <c r="HQ124">
        <v>8</v>
      </c>
      <c r="HR124">
        <v>8</v>
      </c>
      <c r="HS124">
        <v>9</v>
      </c>
      <c r="HT124">
        <v>9</v>
      </c>
      <c r="HU124">
        <v>9</v>
      </c>
      <c r="HV124">
        <v>9</v>
      </c>
      <c r="HW124">
        <v>9</v>
      </c>
      <c r="HX124">
        <v>9</v>
      </c>
      <c r="HY124">
        <v>9</v>
      </c>
      <c r="HZ124">
        <v>9</v>
      </c>
      <c r="IA124">
        <v>9</v>
      </c>
      <c r="IB124">
        <v>9</v>
      </c>
      <c r="IC124">
        <v>9</v>
      </c>
      <c r="ID124">
        <v>9</v>
      </c>
      <c r="IE124">
        <v>9</v>
      </c>
      <c r="IF124">
        <v>9</v>
      </c>
      <c r="IG124">
        <v>10</v>
      </c>
      <c r="IH124">
        <v>11</v>
      </c>
      <c r="II124">
        <v>11</v>
      </c>
      <c r="IJ124">
        <v>11</v>
      </c>
      <c r="IK124">
        <v>11</v>
      </c>
      <c r="IL124">
        <v>11</v>
      </c>
      <c r="IM124">
        <v>11</v>
      </c>
      <c r="IN124">
        <v>11</v>
      </c>
      <c r="IO124">
        <v>11</v>
      </c>
      <c r="IP124">
        <v>11</v>
      </c>
      <c r="IQ124">
        <v>12</v>
      </c>
      <c r="IR124">
        <v>12</v>
      </c>
      <c r="IS124">
        <v>12</v>
      </c>
      <c r="IT124">
        <v>12</v>
      </c>
      <c r="IU124">
        <v>12</v>
      </c>
      <c r="IV124">
        <v>12</v>
      </c>
      <c r="IW124">
        <v>12</v>
      </c>
      <c r="IX124">
        <v>12</v>
      </c>
      <c r="IY124">
        <v>12</v>
      </c>
      <c r="IZ124">
        <v>12</v>
      </c>
      <c r="JA124">
        <v>12</v>
      </c>
      <c r="JB124">
        <v>12</v>
      </c>
      <c r="JC124">
        <v>12</v>
      </c>
      <c r="JD124">
        <v>12</v>
      </c>
      <c r="JE124">
        <v>12</v>
      </c>
      <c r="JF124">
        <v>12</v>
      </c>
      <c r="JG124">
        <v>12</v>
      </c>
      <c r="JH124">
        <v>12</v>
      </c>
      <c r="JI124">
        <v>12</v>
      </c>
      <c r="JJ124">
        <v>12</v>
      </c>
      <c r="JK124">
        <v>12</v>
      </c>
      <c r="JL124">
        <v>12</v>
      </c>
      <c r="JM124">
        <v>12</v>
      </c>
      <c r="JN124">
        <v>12</v>
      </c>
      <c r="JO124">
        <v>12</v>
      </c>
      <c r="JP124">
        <v>12</v>
      </c>
      <c r="JQ124">
        <v>12</v>
      </c>
      <c r="JR124">
        <v>12</v>
      </c>
      <c r="JS124">
        <v>12</v>
      </c>
      <c r="JT124">
        <v>12</v>
      </c>
      <c r="JU124">
        <v>12</v>
      </c>
      <c r="JV124">
        <v>12</v>
      </c>
      <c r="JW124">
        <v>12</v>
      </c>
      <c r="JX124">
        <v>12</v>
      </c>
      <c r="JY124">
        <v>12</v>
      </c>
      <c r="JZ124">
        <v>12</v>
      </c>
      <c r="KA124">
        <v>12</v>
      </c>
      <c r="KB124">
        <v>12</v>
      </c>
      <c r="KC124">
        <v>12</v>
      </c>
      <c r="KD124">
        <v>12</v>
      </c>
      <c r="KE124">
        <v>12</v>
      </c>
      <c r="KF124">
        <v>12</v>
      </c>
      <c r="KG124">
        <v>12</v>
      </c>
      <c r="KH124">
        <v>12</v>
      </c>
      <c r="KI124">
        <v>12</v>
      </c>
      <c r="KJ124">
        <v>12</v>
      </c>
      <c r="KK124">
        <v>12</v>
      </c>
      <c r="KL124">
        <v>12</v>
      </c>
      <c r="KM124">
        <v>12</v>
      </c>
      <c r="KN124">
        <v>12</v>
      </c>
      <c r="KO124">
        <v>12</v>
      </c>
      <c r="KP124">
        <v>12</v>
      </c>
      <c r="KQ124">
        <v>12</v>
      </c>
      <c r="KR124">
        <v>12</v>
      </c>
      <c r="KS124">
        <v>12</v>
      </c>
      <c r="KT124">
        <v>12</v>
      </c>
      <c r="KU124">
        <v>12</v>
      </c>
      <c r="KV124">
        <v>12</v>
      </c>
      <c r="KW124">
        <v>12</v>
      </c>
      <c r="KX124">
        <v>12</v>
      </c>
      <c r="KY124">
        <v>12</v>
      </c>
      <c r="KZ124">
        <v>12</v>
      </c>
      <c r="LA124">
        <v>12</v>
      </c>
      <c r="LB124">
        <v>12</v>
      </c>
      <c r="LC124">
        <v>12</v>
      </c>
      <c r="LD124">
        <v>13</v>
      </c>
      <c r="LE124">
        <v>13</v>
      </c>
      <c r="LF124">
        <v>13</v>
      </c>
      <c r="LG124">
        <v>15</v>
      </c>
      <c r="LH124">
        <v>16</v>
      </c>
      <c r="LI124">
        <v>16</v>
      </c>
      <c r="LJ124">
        <v>18</v>
      </c>
      <c r="LK124">
        <v>20</v>
      </c>
      <c r="LL124">
        <v>20</v>
      </c>
      <c r="LM124">
        <v>22</v>
      </c>
      <c r="LN124">
        <v>23</v>
      </c>
      <c r="LO124">
        <v>23</v>
      </c>
      <c r="LP124">
        <v>24</v>
      </c>
      <c r="LQ124">
        <v>24</v>
      </c>
      <c r="LR124">
        <v>24</v>
      </c>
      <c r="LS124">
        <v>24</v>
      </c>
      <c r="LT124">
        <v>24</v>
      </c>
      <c r="LU124">
        <v>25</v>
      </c>
      <c r="LV124">
        <v>25</v>
      </c>
      <c r="LW124">
        <v>25</v>
      </c>
      <c r="LX124">
        <v>25</v>
      </c>
      <c r="LY124">
        <v>25</v>
      </c>
      <c r="LZ124">
        <v>25</v>
      </c>
      <c r="MA124">
        <v>25</v>
      </c>
      <c r="MB124">
        <v>25</v>
      </c>
      <c r="MC124">
        <v>25</v>
      </c>
      <c r="MD124">
        <v>26</v>
      </c>
      <c r="ME124">
        <v>26</v>
      </c>
      <c r="MF124">
        <v>26</v>
      </c>
      <c r="MG124">
        <v>26</v>
      </c>
      <c r="MH124">
        <v>26</v>
      </c>
      <c r="MI124">
        <v>26</v>
      </c>
      <c r="MJ124">
        <v>27</v>
      </c>
      <c r="MK124">
        <v>27</v>
      </c>
      <c r="ML124">
        <v>27</v>
      </c>
      <c r="MM124">
        <v>27</v>
      </c>
      <c r="MN124">
        <v>27</v>
      </c>
      <c r="MO124">
        <v>27</v>
      </c>
      <c r="MP124">
        <v>27</v>
      </c>
      <c r="MQ124">
        <v>28</v>
      </c>
      <c r="MR124">
        <v>28</v>
      </c>
      <c r="MS124">
        <v>29</v>
      </c>
      <c r="MT124">
        <v>29</v>
      </c>
      <c r="MU124">
        <v>29</v>
      </c>
      <c r="MV124">
        <v>29</v>
      </c>
      <c r="MW124">
        <v>29</v>
      </c>
      <c r="MX124">
        <v>29</v>
      </c>
      <c r="MY124">
        <v>29</v>
      </c>
      <c r="MZ124">
        <v>29</v>
      </c>
      <c r="NA124">
        <v>30</v>
      </c>
      <c r="NB124">
        <v>30</v>
      </c>
      <c r="NC124">
        <v>30</v>
      </c>
      <c r="ND124">
        <v>30</v>
      </c>
      <c r="NE124">
        <v>30</v>
      </c>
      <c r="NF124">
        <v>30</v>
      </c>
      <c r="NG124">
        <v>30</v>
      </c>
      <c r="NH124">
        <v>30</v>
      </c>
      <c r="NI124">
        <v>30</v>
      </c>
      <c r="NJ124">
        <v>30</v>
      </c>
      <c r="NK124">
        <v>30</v>
      </c>
      <c r="NL124">
        <v>32</v>
      </c>
      <c r="NM124">
        <v>32</v>
      </c>
      <c r="NN124">
        <v>32</v>
      </c>
      <c r="NO124">
        <v>33</v>
      </c>
      <c r="NP124">
        <v>33</v>
      </c>
      <c r="NQ124">
        <v>33</v>
      </c>
      <c r="NR124">
        <v>33</v>
      </c>
      <c r="NS124">
        <v>33</v>
      </c>
      <c r="NT124">
        <v>34</v>
      </c>
      <c r="NU124">
        <v>34</v>
      </c>
      <c r="NV124">
        <v>34</v>
      </c>
      <c r="NW124">
        <v>34</v>
      </c>
      <c r="NX124">
        <v>34</v>
      </c>
      <c r="NY124">
        <v>34</v>
      </c>
      <c r="NZ124">
        <v>34</v>
      </c>
      <c r="OA124">
        <v>34</v>
      </c>
      <c r="OB124">
        <v>34</v>
      </c>
      <c r="OC124">
        <v>34</v>
      </c>
      <c r="OD124">
        <v>34</v>
      </c>
      <c r="OE124">
        <v>34</v>
      </c>
      <c r="OF124">
        <v>34</v>
      </c>
      <c r="OG124">
        <v>35</v>
      </c>
      <c r="OH124">
        <v>35</v>
      </c>
      <c r="OI124">
        <v>35</v>
      </c>
      <c r="OJ124">
        <v>35</v>
      </c>
      <c r="OK124">
        <v>35</v>
      </c>
      <c r="OL124">
        <v>35</v>
      </c>
      <c r="OM124">
        <v>35</v>
      </c>
      <c r="ON124">
        <v>35</v>
      </c>
      <c r="OO124">
        <v>36</v>
      </c>
      <c r="OP124">
        <v>36</v>
      </c>
      <c r="OQ124">
        <v>36</v>
      </c>
      <c r="OR124">
        <v>36</v>
      </c>
      <c r="OS124">
        <v>36</v>
      </c>
    </row>
    <row r="125" spans="1:409">
      <c r="A125">
        <v>84080053</v>
      </c>
      <c r="B125" t="s">
        <v>50</v>
      </c>
      <c r="C125" t="s">
        <v>51</v>
      </c>
      <c r="D125">
        <v>840</v>
      </c>
      <c r="E125">
        <v>80053</v>
      </c>
      <c r="F125" t="s">
        <v>164</v>
      </c>
      <c r="G125" t="s">
        <v>57</v>
      </c>
      <c r="H125" t="s">
        <v>50</v>
      </c>
      <c r="I125">
        <v>0</v>
      </c>
      <c r="J125">
        <v>0</v>
      </c>
      <c r="K125" t="s">
        <v>165</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0</v>
      </c>
      <c r="FS125">
        <v>0</v>
      </c>
      <c r="FT125">
        <v>0</v>
      </c>
      <c r="FU125">
        <v>0</v>
      </c>
      <c r="FV125">
        <v>0</v>
      </c>
      <c r="FW125">
        <v>0</v>
      </c>
      <c r="FX125">
        <v>0</v>
      </c>
      <c r="FY125">
        <v>0</v>
      </c>
      <c r="FZ125">
        <v>0</v>
      </c>
      <c r="GA125">
        <v>0</v>
      </c>
      <c r="GB125">
        <v>0</v>
      </c>
      <c r="GC125">
        <v>0</v>
      </c>
      <c r="GD125">
        <v>0</v>
      </c>
      <c r="GE125">
        <v>0</v>
      </c>
      <c r="GF125">
        <v>0</v>
      </c>
      <c r="GG125">
        <v>0</v>
      </c>
      <c r="GH125">
        <v>0</v>
      </c>
      <c r="GI125">
        <v>0</v>
      </c>
      <c r="GJ125">
        <v>0</v>
      </c>
      <c r="GK125">
        <v>0</v>
      </c>
      <c r="GL125">
        <v>0</v>
      </c>
      <c r="GM125">
        <v>0</v>
      </c>
      <c r="GN125">
        <v>0</v>
      </c>
      <c r="GO125">
        <v>0</v>
      </c>
      <c r="GP125">
        <v>0</v>
      </c>
      <c r="GQ125">
        <v>0</v>
      </c>
      <c r="GR125">
        <v>0</v>
      </c>
      <c r="GS125">
        <v>0</v>
      </c>
      <c r="GT125">
        <v>0</v>
      </c>
      <c r="GU125">
        <v>0</v>
      </c>
      <c r="GV125">
        <v>0</v>
      </c>
      <c r="GW125">
        <v>0</v>
      </c>
      <c r="GX125">
        <v>0</v>
      </c>
      <c r="GY125">
        <v>0</v>
      </c>
      <c r="GZ125">
        <v>0</v>
      </c>
      <c r="HA125">
        <v>0</v>
      </c>
      <c r="HB125">
        <v>0</v>
      </c>
      <c r="HC125">
        <v>0</v>
      </c>
      <c r="HD125">
        <v>0</v>
      </c>
      <c r="HE125">
        <v>0</v>
      </c>
      <c r="HF125">
        <v>0</v>
      </c>
      <c r="HG125">
        <v>0</v>
      </c>
      <c r="HH125">
        <v>0</v>
      </c>
      <c r="HI125">
        <v>0</v>
      </c>
      <c r="HJ125">
        <v>0</v>
      </c>
      <c r="HK125">
        <v>0</v>
      </c>
      <c r="HL125">
        <v>0</v>
      </c>
      <c r="HM125">
        <v>0</v>
      </c>
      <c r="HN125">
        <v>0</v>
      </c>
      <c r="HO125">
        <v>0</v>
      </c>
      <c r="HP125">
        <v>0</v>
      </c>
      <c r="HQ125">
        <v>0</v>
      </c>
      <c r="HR125">
        <v>0</v>
      </c>
      <c r="HS125">
        <v>0</v>
      </c>
      <c r="HT125">
        <v>0</v>
      </c>
      <c r="HU125">
        <v>0</v>
      </c>
      <c r="HV125">
        <v>0</v>
      </c>
      <c r="HW125">
        <v>0</v>
      </c>
      <c r="HX125">
        <v>0</v>
      </c>
      <c r="HY125">
        <v>0</v>
      </c>
      <c r="HZ125">
        <v>0</v>
      </c>
      <c r="IA125">
        <v>0</v>
      </c>
      <c r="IB125">
        <v>0</v>
      </c>
      <c r="IC125">
        <v>0</v>
      </c>
      <c r="ID125">
        <v>0</v>
      </c>
      <c r="IE125">
        <v>0</v>
      </c>
      <c r="IF125">
        <v>0</v>
      </c>
      <c r="IG125">
        <v>0</v>
      </c>
      <c r="IH125">
        <v>0</v>
      </c>
      <c r="II125">
        <v>0</v>
      </c>
      <c r="IJ125">
        <v>0</v>
      </c>
      <c r="IK125">
        <v>0</v>
      </c>
      <c r="IL125">
        <v>0</v>
      </c>
      <c r="IM125">
        <v>0</v>
      </c>
      <c r="IN125">
        <v>0</v>
      </c>
      <c r="IO125">
        <v>0</v>
      </c>
      <c r="IP125">
        <v>0</v>
      </c>
      <c r="IQ125">
        <v>0</v>
      </c>
      <c r="IR125">
        <v>0</v>
      </c>
      <c r="IS125">
        <v>0</v>
      </c>
      <c r="IT125">
        <v>0</v>
      </c>
      <c r="IU125">
        <v>0</v>
      </c>
      <c r="IV125">
        <v>0</v>
      </c>
      <c r="IW125">
        <v>0</v>
      </c>
      <c r="IX125">
        <v>0</v>
      </c>
      <c r="IY125">
        <v>0</v>
      </c>
      <c r="IZ125">
        <v>0</v>
      </c>
      <c r="JA125">
        <v>0</v>
      </c>
      <c r="JB125">
        <v>0</v>
      </c>
      <c r="JC125">
        <v>0</v>
      </c>
      <c r="JD125">
        <v>0</v>
      </c>
      <c r="JE125">
        <v>0</v>
      </c>
      <c r="JF125">
        <v>0</v>
      </c>
      <c r="JG125">
        <v>0</v>
      </c>
      <c r="JH125">
        <v>0</v>
      </c>
      <c r="JI125">
        <v>0</v>
      </c>
      <c r="JJ125">
        <v>0</v>
      </c>
      <c r="JK125">
        <v>0</v>
      </c>
      <c r="JL125">
        <v>0</v>
      </c>
      <c r="JM125">
        <v>0</v>
      </c>
      <c r="JN125">
        <v>0</v>
      </c>
      <c r="JO125">
        <v>0</v>
      </c>
      <c r="JP125">
        <v>0</v>
      </c>
      <c r="JQ125">
        <v>0</v>
      </c>
      <c r="JR125">
        <v>0</v>
      </c>
      <c r="JS125">
        <v>0</v>
      </c>
      <c r="JT125">
        <v>0</v>
      </c>
      <c r="JU125">
        <v>0</v>
      </c>
      <c r="JV125">
        <v>0</v>
      </c>
      <c r="JW125">
        <v>0</v>
      </c>
      <c r="JX125">
        <v>0</v>
      </c>
      <c r="JY125">
        <v>0</v>
      </c>
      <c r="JZ125">
        <v>0</v>
      </c>
      <c r="KA125">
        <v>0</v>
      </c>
      <c r="KB125">
        <v>0</v>
      </c>
      <c r="KC125">
        <v>0</v>
      </c>
      <c r="KD125">
        <v>0</v>
      </c>
      <c r="KE125">
        <v>0</v>
      </c>
      <c r="KF125">
        <v>0</v>
      </c>
      <c r="KG125">
        <v>0</v>
      </c>
      <c r="KH125">
        <v>0</v>
      </c>
      <c r="KI125">
        <v>0</v>
      </c>
      <c r="KJ125">
        <v>0</v>
      </c>
      <c r="KK125">
        <v>0</v>
      </c>
      <c r="KL125">
        <v>0</v>
      </c>
      <c r="KM125">
        <v>0</v>
      </c>
      <c r="KN125">
        <v>0</v>
      </c>
      <c r="KO125">
        <v>0</v>
      </c>
      <c r="KP125">
        <v>0</v>
      </c>
      <c r="KQ125">
        <v>0</v>
      </c>
      <c r="KR125">
        <v>0</v>
      </c>
      <c r="KS125">
        <v>0</v>
      </c>
      <c r="KT125">
        <v>0</v>
      </c>
      <c r="KU125">
        <v>0</v>
      </c>
      <c r="KV125">
        <v>0</v>
      </c>
      <c r="KW125">
        <v>0</v>
      </c>
      <c r="KX125">
        <v>0</v>
      </c>
      <c r="KY125">
        <v>0</v>
      </c>
      <c r="KZ125">
        <v>0</v>
      </c>
      <c r="LA125">
        <v>0</v>
      </c>
      <c r="LB125">
        <v>0</v>
      </c>
      <c r="LC125">
        <v>0</v>
      </c>
      <c r="LD125">
        <v>0</v>
      </c>
      <c r="LE125">
        <v>0</v>
      </c>
      <c r="LF125">
        <v>0</v>
      </c>
      <c r="LG125">
        <v>0</v>
      </c>
      <c r="LH125">
        <v>0</v>
      </c>
      <c r="LI125">
        <v>0</v>
      </c>
      <c r="LJ125">
        <v>0</v>
      </c>
      <c r="LK125">
        <v>0</v>
      </c>
      <c r="LL125">
        <v>0</v>
      </c>
      <c r="LM125">
        <v>0</v>
      </c>
      <c r="LN125">
        <v>0</v>
      </c>
      <c r="LO125">
        <v>0</v>
      </c>
      <c r="LP125">
        <v>0</v>
      </c>
      <c r="LQ125">
        <v>0</v>
      </c>
      <c r="LR125">
        <v>0</v>
      </c>
      <c r="LS125">
        <v>0</v>
      </c>
      <c r="LT125">
        <v>0</v>
      </c>
      <c r="LU125">
        <v>0</v>
      </c>
      <c r="LV125">
        <v>0</v>
      </c>
      <c r="LW125">
        <v>0</v>
      </c>
      <c r="LX125">
        <v>0</v>
      </c>
      <c r="LY125">
        <v>0</v>
      </c>
      <c r="LZ125">
        <v>0</v>
      </c>
      <c r="MA125">
        <v>0</v>
      </c>
      <c r="MB125">
        <v>0</v>
      </c>
      <c r="MC125">
        <v>0</v>
      </c>
      <c r="MD125">
        <v>0</v>
      </c>
      <c r="ME125">
        <v>0</v>
      </c>
      <c r="MF125">
        <v>0</v>
      </c>
      <c r="MG125">
        <v>0</v>
      </c>
      <c r="MH125">
        <v>0</v>
      </c>
      <c r="MI125">
        <v>0</v>
      </c>
      <c r="MJ125">
        <v>0</v>
      </c>
      <c r="MK125">
        <v>0</v>
      </c>
      <c r="ML125">
        <v>0</v>
      </c>
      <c r="MM125">
        <v>0</v>
      </c>
      <c r="MN125">
        <v>0</v>
      </c>
      <c r="MO125">
        <v>0</v>
      </c>
      <c r="MP125">
        <v>0</v>
      </c>
      <c r="MQ125">
        <v>0</v>
      </c>
      <c r="MR125">
        <v>0</v>
      </c>
      <c r="MS125">
        <v>0</v>
      </c>
      <c r="MT125">
        <v>0</v>
      </c>
      <c r="MU125">
        <v>0</v>
      </c>
      <c r="MV125">
        <v>0</v>
      </c>
      <c r="MW125">
        <v>0</v>
      </c>
      <c r="MX125">
        <v>0</v>
      </c>
      <c r="MY125">
        <v>0</v>
      </c>
      <c r="MZ125">
        <v>0</v>
      </c>
      <c r="NA125">
        <v>0</v>
      </c>
      <c r="NB125">
        <v>0</v>
      </c>
      <c r="NC125">
        <v>0</v>
      </c>
      <c r="ND125">
        <v>0</v>
      </c>
      <c r="NE125">
        <v>0</v>
      </c>
      <c r="NF125">
        <v>0</v>
      </c>
      <c r="NG125">
        <v>0</v>
      </c>
      <c r="NH125">
        <v>0</v>
      </c>
      <c r="NI125">
        <v>0</v>
      </c>
      <c r="NJ125">
        <v>0</v>
      </c>
      <c r="NK125">
        <v>0</v>
      </c>
      <c r="NL125">
        <v>0</v>
      </c>
      <c r="NM125">
        <v>0</v>
      </c>
      <c r="NN125">
        <v>0</v>
      </c>
      <c r="NO125">
        <v>0</v>
      </c>
      <c r="NP125">
        <v>0</v>
      </c>
      <c r="NQ125">
        <v>0</v>
      </c>
      <c r="NR125">
        <v>0</v>
      </c>
      <c r="NS125">
        <v>0</v>
      </c>
      <c r="NT125">
        <v>0</v>
      </c>
      <c r="NU125">
        <v>0</v>
      </c>
      <c r="NV125">
        <v>0</v>
      </c>
      <c r="NW125">
        <v>0</v>
      </c>
      <c r="NX125">
        <v>0</v>
      </c>
      <c r="NY125">
        <v>0</v>
      </c>
      <c r="NZ125">
        <v>0</v>
      </c>
      <c r="OA125">
        <v>0</v>
      </c>
      <c r="OB125">
        <v>0</v>
      </c>
      <c r="OC125">
        <v>0</v>
      </c>
      <c r="OD125">
        <v>0</v>
      </c>
      <c r="OE125">
        <v>0</v>
      </c>
      <c r="OF125">
        <v>0</v>
      </c>
      <c r="OG125">
        <v>0</v>
      </c>
      <c r="OH125">
        <v>0</v>
      </c>
      <c r="OI125">
        <v>0</v>
      </c>
      <c r="OJ125">
        <v>0</v>
      </c>
      <c r="OK125">
        <v>0</v>
      </c>
      <c r="OL125">
        <v>0</v>
      </c>
      <c r="OM125">
        <v>0</v>
      </c>
      <c r="ON125">
        <v>0</v>
      </c>
      <c r="OO125">
        <v>0</v>
      </c>
      <c r="OP125">
        <v>0</v>
      </c>
      <c r="OQ125">
        <v>0</v>
      </c>
      <c r="OR125">
        <v>0</v>
      </c>
      <c r="OS125">
        <v>0</v>
      </c>
    </row>
    <row r="126" spans="1:409">
      <c r="A126">
        <v>84053049</v>
      </c>
      <c r="B126" t="s">
        <v>50</v>
      </c>
      <c r="C126" t="s">
        <v>51</v>
      </c>
      <c r="D126">
        <v>840</v>
      </c>
      <c r="E126">
        <v>53049</v>
      </c>
      <c r="F126" t="s">
        <v>102</v>
      </c>
      <c r="G126" t="s">
        <v>57</v>
      </c>
      <c r="H126" t="s">
        <v>50</v>
      </c>
      <c r="I126">
        <v>46.554183690000002</v>
      </c>
      <c r="J126">
        <v>-123.7285716</v>
      </c>
      <c r="K126" t="s">
        <v>103</v>
      </c>
      <c r="L126">
        <v>22471</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1</v>
      </c>
      <c r="DI126">
        <v>1</v>
      </c>
      <c r="DJ126">
        <v>1</v>
      </c>
      <c r="DK126">
        <v>1</v>
      </c>
      <c r="DL126">
        <v>1</v>
      </c>
      <c r="DM126">
        <v>1</v>
      </c>
      <c r="DN126">
        <v>1</v>
      </c>
      <c r="DO126">
        <v>1</v>
      </c>
      <c r="DP126">
        <v>1</v>
      </c>
      <c r="DQ126">
        <v>1</v>
      </c>
      <c r="DR126">
        <v>1</v>
      </c>
      <c r="DS126">
        <v>1</v>
      </c>
      <c r="DT126">
        <v>1</v>
      </c>
      <c r="DU126">
        <v>1</v>
      </c>
      <c r="DV126">
        <v>1</v>
      </c>
      <c r="DW126">
        <v>1</v>
      </c>
      <c r="DX126">
        <v>1</v>
      </c>
      <c r="DY126">
        <v>1</v>
      </c>
      <c r="DZ126">
        <v>1</v>
      </c>
      <c r="EA126">
        <v>1</v>
      </c>
      <c r="EB126">
        <v>1</v>
      </c>
      <c r="EC126">
        <v>1</v>
      </c>
      <c r="ED126">
        <v>1</v>
      </c>
      <c r="EE126">
        <v>1</v>
      </c>
      <c r="EF126">
        <v>1</v>
      </c>
      <c r="EG126">
        <v>1</v>
      </c>
      <c r="EH126">
        <v>1</v>
      </c>
      <c r="EI126">
        <v>1</v>
      </c>
      <c r="EJ126">
        <v>1</v>
      </c>
      <c r="EK126">
        <v>1</v>
      </c>
      <c r="EL126">
        <v>1</v>
      </c>
      <c r="EM126">
        <v>1</v>
      </c>
      <c r="EN126">
        <v>1</v>
      </c>
      <c r="EO126">
        <v>1</v>
      </c>
      <c r="EP126">
        <v>1</v>
      </c>
      <c r="EQ126">
        <v>1</v>
      </c>
      <c r="ER126">
        <v>1</v>
      </c>
      <c r="ES126">
        <v>1</v>
      </c>
      <c r="ET126">
        <v>1</v>
      </c>
      <c r="EU126">
        <v>1</v>
      </c>
      <c r="EV126">
        <v>1</v>
      </c>
      <c r="EW126">
        <v>1</v>
      </c>
      <c r="EX126">
        <v>1</v>
      </c>
      <c r="EY126">
        <v>1</v>
      </c>
      <c r="EZ126">
        <v>1</v>
      </c>
      <c r="FA126">
        <v>1</v>
      </c>
      <c r="FB126">
        <v>1</v>
      </c>
      <c r="FC126">
        <v>1</v>
      </c>
      <c r="FD126">
        <v>1</v>
      </c>
      <c r="FE126">
        <v>1</v>
      </c>
      <c r="FF126">
        <v>1</v>
      </c>
      <c r="FG126">
        <v>1</v>
      </c>
      <c r="FH126">
        <v>1</v>
      </c>
      <c r="FI126">
        <v>1</v>
      </c>
      <c r="FJ126">
        <v>1</v>
      </c>
      <c r="FK126">
        <v>1</v>
      </c>
      <c r="FL126">
        <v>1</v>
      </c>
      <c r="FM126">
        <v>1</v>
      </c>
      <c r="FN126">
        <v>1</v>
      </c>
      <c r="FO126">
        <v>1</v>
      </c>
      <c r="FP126">
        <v>1</v>
      </c>
      <c r="FQ126">
        <v>1</v>
      </c>
      <c r="FR126">
        <v>1</v>
      </c>
      <c r="FS126">
        <v>1</v>
      </c>
      <c r="FT126">
        <v>1</v>
      </c>
      <c r="FU126">
        <v>1</v>
      </c>
      <c r="FV126">
        <v>1</v>
      </c>
      <c r="FW126">
        <v>1</v>
      </c>
      <c r="FX126">
        <v>1</v>
      </c>
      <c r="FY126">
        <v>1</v>
      </c>
      <c r="FZ126">
        <v>1</v>
      </c>
      <c r="GA126">
        <v>1</v>
      </c>
      <c r="GB126">
        <v>1</v>
      </c>
      <c r="GC126">
        <v>1</v>
      </c>
      <c r="GD126">
        <v>1</v>
      </c>
      <c r="GE126">
        <v>1</v>
      </c>
      <c r="GF126">
        <v>1</v>
      </c>
      <c r="GG126">
        <v>1</v>
      </c>
      <c r="GH126">
        <v>1</v>
      </c>
      <c r="GI126">
        <v>1</v>
      </c>
      <c r="GJ126">
        <v>1</v>
      </c>
      <c r="GK126">
        <v>1</v>
      </c>
      <c r="GL126">
        <v>2</v>
      </c>
      <c r="GM126">
        <v>2</v>
      </c>
      <c r="GN126">
        <v>2</v>
      </c>
      <c r="GO126">
        <v>2</v>
      </c>
      <c r="GP126">
        <v>2</v>
      </c>
      <c r="GQ126">
        <v>2</v>
      </c>
      <c r="GR126">
        <v>2</v>
      </c>
      <c r="GS126">
        <v>2</v>
      </c>
      <c r="GT126">
        <v>2</v>
      </c>
      <c r="GU126">
        <v>2</v>
      </c>
      <c r="GV126">
        <v>2</v>
      </c>
      <c r="GW126">
        <v>2</v>
      </c>
      <c r="GX126">
        <v>2</v>
      </c>
      <c r="GY126">
        <v>2</v>
      </c>
      <c r="GZ126">
        <v>2</v>
      </c>
      <c r="HA126">
        <v>2</v>
      </c>
      <c r="HB126">
        <v>2</v>
      </c>
      <c r="HC126">
        <v>2</v>
      </c>
      <c r="HD126">
        <v>2</v>
      </c>
      <c r="HE126">
        <v>2</v>
      </c>
      <c r="HF126">
        <v>2</v>
      </c>
      <c r="HG126">
        <v>2</v>
      </c>
      <c r="HH126">
        <v>2</v>
      </c>
      <c r="HI126">
        <v>2</v>
      </c>
      <c r="HJ126">
        <v>2</v>
      </c>
      <c r="HK126">
        <v>2</v>
      </c>
      <c r="HL126">
        <v>2</v>
      </c>
      <c r="HM126">
        <v>2</v>
      </c>
      <c r="HN126">
        <v>2</v>
      </c>
      <c r="HO126">
        <v>2</v>
      </c>
      <c r="HP126">
        <v>2</v>
      </c>
      <c r="HQ126">
        <v>2</v>
      </c>
      <c r="HR126">
        <v>2</v>
      </c>
      <c r="HS126">
        <v>2</v>
      </c>
      <c r="HT126">
        <v>2</v>
      </c>
      <c r="HU126">
        <v>2</v>
      </c>
      <c r="HV126">
        <v>2</v>
      </c>
      <c r="HW126">
        <v>2</v>
      </c>
      <c r="HX126">
        <v>2</v>
      </c>
      <c r="HY126">
        <v>2</v>
      </c>
      <c r="HZ126">
        <v>2</v>
      </c>
      <c r="IA126">
        <v>2</v>
      </c>
      <c r="IB126">
        <v>2</v>
      </c>
      <c r="IC126">
        <v>2</v>
      </c>
      <c r="ID126">
        <v>2</v>
      </c>
      <c r="IE126">
        <v>2</v>
      </c>
      <c r="IF126">
        <v>2</v>
      </c>
      <c r="IG126">
        <v>2</v>
      </c>
      <c r="IH126">
        <v>2</v>
      </c>
      <c r="II126">
        <v>2</v>
      </c>
      <c r="IJ126">
        <v>2</v>
      </c>
      <c r="IK126">
        <v>2</v>
      </c>
      <c r="IL126">
        <v>2</v>
      </c>
      <c r="IM126">
        <v>2</v>
      </c>
      <c r="IN126">
        <v>2</v>
      </c>
      <c r="IO126">
        <v>2</v>
      </c>
      <c r="IP126">
        <v>2</v>
      </c>
      <c r="IQ126">
        <v>2</v>
      </c>
      <c r="IR126">
        <v>2</v>
      </c>
      <c r="IS126">
        <v>2</v>
      </c>
      <c r="IT126">
        <v>2</v>
      </c>
      <c r="IU126">
        <v>2</v>
      </c>
      <c r="IV126">
        <v>2</v>
      </c>
      <c r="IW126">
        <v>2</v>
      </c>
      <c r="IX126">
        <v>2</v>
      </c>
      <c r="IY126">
        <v>2</v>
      </c>
      <c r="IZ126">
        <v>2</v>
      </c>
      <c r="JA126">
        <v>2</v>
      </c>
      <c r="JB126">
        <v>2</v>
      </c>
      <c r="JC126">
        <v>2</v>
      </c>
      <c r="JD126">
        <v>2</v>
      </c>
      <c r="JE126">
        <v>2</v>
      </c>
      <c r="JF126">
        <v>2</v>
      </c>
      <c r="JG126">
        <v>2</v>
      </c>
      <c r="JH126">
        <v>2</v>
      </c>
      <c r="JI126">
        <v>2</v>
      </c>
      <c r="JJ126">
        <v>2</v>
      </c>
      <c r="JK126">
        <v>2</v>
      </c>
      <c r="JL126">
        <v>2</v>
      </c>
      <c r="JM126">
        <v>2</v>
      </c>
      <c r="JN126">
        <v>2</v>
      </c>
      <c r="JO126">
        <v>2</v>
      </c>
      <c r="JP126">
        <v>2</v>
      </c>
      <c r="JQ126">
        <v>2</v>
      </c>
      <c r="JR126">
        <v>2</v>
      </c>
      <c r="JS126">
        <v>2</v>
      </c>
      <c r="JT126">
        <v>2</v>
      </c>
      <c r="JU126">
        <v>2</v>
      </c>
      <c r="JV126">
        <v>2</v>
      </c>
      <c r="JW126">
        <v>2</v>
      </c>
      <c r="JX126">
        <v>2</v>
      </c>
      <c r="JY126">
        <v>2</v>
      </c>
      <c r="JZ126">
        <v>2</v>
      </c>
      <c r="KA126">
        <v>2</v>
      </c>
      <c r="KB126">
        <v>2</v>
      </c>
      <c r="KC126">
        <v>2</v>
      </c>
      <c r="KD126">
        <v>2</v>
      </c>
      <c r="KE126">
        <v>2</v>
      </c>
      <c r="KF126">
        <v>2</v>
      </c>
      <c r="KG126">
        <v>2</v>
      </c>
      <c r="KH126">
        <v>2</v>
      </c>
      <c r="KI126">
        <v>2</v>
      </c>
      <c r="KJ126">
        <v>2</v>
      </c>
      <c r="KK126">
        <v>2</v>
      </c>
      <c r="KL126">
        <v>2</v>
      </c>
      <c r="KM126">
        <v>2</v>
      </c>
      <c r="KN126">
        <v>2</v>
      </c>
      <c r="KO126">
        <v>2</v>
      </c>
      <c r="KP126">
        <v>2</v>
      </c>
      <c r="KQ126">
        <v>2</v>
      </c>
      <c r="KR126">
        <v>2</v>
      </c>
      <c r="KS126">
        <v>2</v>
      </c>
      <c r="KT126">
        <v>2</v>
      </c>
      <c r="KU126">
        <v>2</v>
      </c>
      <c r="KV126">
        <v>2</v>
      </c>
      <c r="KW126">
        <v>2</v>
      </c>
      <c r="KX126">
        <v>2</v>
      </c>
      <c r="KY126">
        <v>2</v>
      </c>
      <c r="KZ126">
        <v>2</v>
      </c>
      <c r="LA126">
        <v>2</v>
      </c>
      <c r="LB126">
        <v>2</v>
      </c>
      <c r="LC126">
        <v>2</v>
      </c>
      <c r="LD126">
        <v>2</v>
      </c>
      <c r="LE126">
        <v>2</v>
      </c>
      <c r="LF126">
        <v>2</v>
      </c>
      <c r="LG126">
        <v>2</v>
      </c>
      <c r="LH126">
        <v>2</v>
      </c>
      <c r="LI126">
        <v>2</v>
      </c>
      <c r="LJ126">
        <v>2</v>
      </c>
      <c r="LK126">
        <v>2</v>
      </c>
      <c r="LL126">
        <v>2</v>
      </c>
      <c r="LM126">
        <v>2</v>
      </c>
      <c r="LN126">
        <v>2</v>
      </c>
      <c r="LO126">
        <v>2</v>
      </c>
      <c r="LP126">
        <v>2</v>
      </c>
      <c r="LQ126">
        <v>2</v>
      </c>
      <c r="LR126">
        <v>2</v>
      </c>
      <c r="LS126">
        <v>2</v>
      </c>
      <c r="LT126">
        <v>2</v>
      </c>
      <c r="LU126">
        <v>2</v>
      </c>
      <c r="LV126">
        <v>2</v>
      </c>
      <c r="LW126">
        <v>2</v>
      </c>
      <c r="LX126">
        <v>2</v>
      </c>
      <c r="LY126">
        <v>2</v>
      </c>
      <c r="LZ126">
        <v>2</v>
      </c>
      <c r="MA126">
        <v>2</v>
      </c>
      <c r="MB126">
        <v>2</v>
      </c>
      <c r="MC126">
        <v>2</v>
      </c>
      <c r="MD126">
        <v>3</v>
      </c>
      <c r="ME126">
        <v>3</v>
      </c>
      <c r="MF126">
        <v>3</v>
      </c>
      <c r="MG126">
        <v>3</v>
      </c>
      <c r="MH126">
        <v>3</v>
      </c>
      <c r="MI126">
        <v>3</v>
      </c>
      <c r="MJ126">
        <v>3</v>
      </c>
      <c r="MK126">
        <v>3</v>
      </c>
      <c r="ML126">
        <v>4</v>
      </c>
      <c r="MM126">
        <v>4</v>
      </c>
      <c r="MN126">
        <v>4</v>
      </c>
      <c r="MO126">
        <v>4</v>
      </c>
      <c r="MP126">
        <v>4</v>
      </c>
      <c r="MQ126">
        <v>5</v>
      </c>
      <c r="MR126">
        <v>5</v>
      </c>
      <c r="MS126">
        <v>5</v>
      </c>
      <c r="MT126">
        <v>5</v>
      </c>
      <c r="MU126">
        <v>5</v>
      </c>
      <c r="MV126">
        <v>5</v>
      </c>
      <c r="MW126">
        <v>6</v>
      </c>
      <c r="MX126">
        <v>6</v>
      </c>
      <c r="MY126">
        <v>6</v>
      </c>
      <c r="MZ126">
        <v>6</v>
      </c>
      <c r="NA126">
        <v>6</v>
      </c>
      <c r="NB126">
        <v>6</v>
      </c>
      <c r="NC126">
        <v>6</v>
      </c>
      <c r="ND126">
        <v>6</v>
      </c>
      <c r="NE126">
        <v>7</v>
      </c>
      <c r="NF126">
        <v>8</v>
      </c>
      <c r="NG126">
        <v>8</v>
      </c>
      <c r="NH126">
        <v>8</v>
      </c>
      <c r="NI126">
        <v>8</v>
      </c>
      <c r="NJ126">
        <v>8</v>
      </c>
      <c r="NK126">
        <v>8</v>
      </c>
      <c r="NL126">
        <v>8</v>
      </c>
      <c r="NM126">
        <v>8</v>
      </c>
      <c r="NN126">
        <v>8</v>
      </c>
      <c r="NO126">
        <v>8</v>
      </c>
      <c r="NP126">
        <v>8</v>
      </c>
      <c r="NQ126">
        <v>8</v>
      </c>
      <c r="NR126">
        <v>8</v>
      </c>
      <c r="NS126">
        <v>8</v>
      </c>
      <c r="NT126">
        <v>8</v>
      </c>
      <c r="NU126">
        <v>8</v>
      </c>
      <c r="NV126">
        <v>8</v>
      </c>
      <c r="NW126">
        <v>8</v>
      </c>
      <c r="NX126">
        <v>8</v>
      </c>
      <c r="NY126">
        <v>8</v>
      </c>
      <c r="NZ126">
        <v>8</v>
      </c>
      <c r="OA126">
        <v>8</v>
      </c>
      <c r="OB126">
        <v>8</v>
      </c>
      <c r="OC126">
        <v>8</v>
      </c>
      <c r="OD126">
        <v>8</v>
      </c>
      <c r="OE126">
        <v>8</v>
      </c>
      <c r="OF126">
        <v>8</v>
      </c>
      <c r="OG126">
        <v>8</v>
      </c>
      <c r="OH126">
        <v>8</v>
      </c>
      <c r="OI126">
        <v>8</v>
      </c>
      <c r="OJ126">
        <v>9</v>
      </c>
      <c r="OK126">
        <v>9</v>
      </c>
      <c r="OL126">
        <v>9</v>
      </c>
      <c r="OM126">
        <v>9</v>
      </c>
      <c r="ON126">
        <v>9</v>
      </c>
      <c r="OO126">
        <v>9</v>
      </c>
      <c r="OP126">
        <v>9</v>
      </c>
      <c r="OQ126">
        <v>9</v>
      </c>
      <c r="OR126">
        <v>9</v>
      </c>
      <c r="OS126">
        <v>9</v>
      </c>
    </row>
    <row r="127" spans="1:409">
      <c r="A127">
        <v>84053051</v>
      </c>
      <c r="B127" t="s">
        <v>50</v>
      </c>
      <c r="C127" t="s">
        <v>51</v>
      </c>
      <c r="D127">
        <v>840</v>
      </c>
      <c r="E127">
        <v>53051</v>
      </c>
      <c r="F127" t="s">
        <v>104</v>
      </c>
      <c r="G127" t="s">
        <v>57</v>
      </c>
      <c r="H127" t="s">
        <v>50</v>
      </c>
      <c r="I127">
        <v>48.532340210000001</v>
      </c>
      <c r="J127">
        <v>-117.27418040000001</v>
      </c>
      <c r="K127" t="s">
        <v>105</v>
      </c>
      <c r="L127">
        <v>13724</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0</v>
      </c>
      <c r="FS127">
        <v>0</v>
      </c>
      <c r="FT127">
        <v>0</v>
      </c>
      <c r="FU127">
        <v>0</v>
      </c>
      <c r="FV127">
        <v>0</v>
      </c>
      <c r="FW127">
        <v>0</v>
      </c>
      <c r="FX127">
        <v>0</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v>
      </c>
      <c r="GV127">
        <v>0</v>
      </c>
      <c r="GW127">
        <v>0</v>
      </c>
      <c r="GX127">
        <v>0</v>
      </c>
      <c r="GY127">
        <v>0</v>
      </c>
      <c r="GZ127">
        <v>0</v>
      </c>
      <c r="HA127">
        <v>0</v>
      </c>
      <c r="HB127">
        <v>0</v>
      </c>
      <c r="HC127">
        <v>0</v>
      </c>
      <c r="HD127">
        <v>0</v>
      </c>
      <c r="HE127">
        <v>0</v>
      </c>
      <c r="HF127">
        <v>0</v>
      </c>
      <c r="HG127">
        <v>0</v>
      </c>
      <c r="HH127">
        <v>0</v>
      </c>
      <c r="HI127">
        <v>0</v>
      </c>
      <c r="HJ127">
        <v>0</v>
      </c>
      <c r="HK127">
        <v>0</v>
      </c>
      <c r="HL127">
        <v>0</v>
      </c>
      <c r="HM127">
        <v>0</v>
      </c>
      <c r="HN127">
        <v>0</v>
      </c>
      <c r="HO127">
        <v>0</v>
      </c>
      <c r="HP127">
        <v>0</v>
      </c>
      <c r="HQ127">
        <v>0</v>
      </c>
      <c r="HR127">
        <v>0</v>
      </c>
      <c r="HS127">
        <v>0</v>
      </c>
      <c r="HT127">
        <v>0</v>
      </c>
      <c r="HU127">
        <v>0</v>
      </c>
      <c r="HV127">
        <v>0</v>
      </c>
      <c r="HW127">
        <v>0</v>
      </c>
      <c r="HX127">
        <v>0</v>
      </c>
      <c r="HY127">
        <v>0</v>
      </c>
      <c r="HZ127">
        <v>0</v>
      </c>
      <c r="IA127">
        <v>0</v>
      </c>
      <c r="IB127">
        <v>0</v>
      </c>
      <c r="IC127">
        <v>0</v>
      </c>
      <c r="ID127">
        <v>0</v>
      </c>
      <c r="IE127">
        <v>0</v>
      </c>
      <c r="IF127">
        <v>0</v>
      </c>
      <c r="IG127">
        <v>0</v>
      </c>
      <c r="IH127">
        <v>0</v>
      </c>
      <c r="II127">
        <v>0</v>
      </c>
      <c r="IJ127">
        <v>0</v>
      </c>
      <c r="IK127">
        <v>0</v>
      </c>
      <c r="IL127">
        <v>0</v>
      </c>
      <c r="IM127">
        <v>0</v>
      </c>
      <c r="IN127">
        <v>0</v>
      </c>
      <c r="IO127">
        <v>0</v>
      </c>
      <c r="IP127">
        <v>0</v>
      </c>
      <c r="IQ127">
        <v>0</v>
      </c>
      <c r="IR127">
        <v>0</v>
      </c>
      <c r="IS127">
        <v>0</v>
      </c>
      <c r="IT127">
        <v>0</v>
      </c>
      <c r="IU127">
        <v>0</v>
      </c>
      <c r="IV127">
        <v>0</v>
      </c>
      <c r="IW127">
        <v>0</v>
      </c>
      <c r="IX127">
        <v>0</v>
      </c>
      <c r="IY127">
        <v>0</v>
      </c>
      <c r="IZ127">
        <v>0</v>
      </c>
      <c r="JA127">
        <v>0</v>
      </c>
      <c r="JB127">
        <v>0</v>
      </c>
      <c r="JC127">
        <v>0</v>
      </c>
      <c r="JD127">
        <v>0</v>
      </c>
      <c r="JE127">
        <v>0</v>
      </c>
      <c r="JF127">
        <v>0</v>
      </c>
      <c r="JG127">
        <v>0</v>
      </c>
      <c r="JH127">
        <v>0</v>
      </c>
      <c r="JI127">
        <v>0</v>
      </c>
      <c r="JJ127">
        <v>0</v>
      </c>
      <c r="JK127">
        <v>0</v>
      </c>
      <c r="JL127">
        <v>0</v>
      </c>
      <c r="JM127">
        <v>0</v>
      </c>
      <c r="JN127">
        <v>0</v>
      </c>
      <c r="JO127">
        <v>0</v>
      </c>
      <c r="JP127">
        <v>0</v>
      </c>
      <c r="JQ127">
        <v>0</v>
      </c>
      <c r="JR127">
        <v>0</v>
      </c>
      <c r="JS127">
        <v>1</v>
      </c>
      <c r="JT127">
        <v>1</v>
      </c>
      <c r="JU127">
        <v>1</v>
      </c>
      <c r="JV127">
        <v>1</v>
      </c>
      <c r="JW127">
        <v>1</v>
      </c>
      <c r="JX127">
        <v>1</v>
      </c>
      <c r="JY127">
        <v>1</v>
      </c>
      <c r="JZ127">
        <v>1</v>
      </c>
      <c r="KA127">
        <v>1</v>
      </c>
      <c r="KB127">
        <v>1</v>
      </c>
      <c r="KC127">
        <v>1</v>
      </c>
      <c r="KD127">
        <v>1</v>
      </c>
      <c r="KE127">
        <v>1</v>
      </c>
      <c r="KF127">
        <v>1</v>
      </c>
      <c r="KG127">
        <v>1</v>
      </c>
      <c r="KH127">
        <v>1</v>
      </c>
      <c r="KI127">
        <v>1</v>
      </c>
      <c r="KJ127">
        <v>1</v>
      </c>
      <c r="KK127">
        <v>1</v>
      </c>
      <c r="KL127">
        <v>1</v>
      </c>
      <c r="KM127">
        <v>1</v>
      </c>
      <c r="KN127">
        <v>1</v>
      </c>
      <c r="KO127">
        <v>1</v>
      </c>
      <c r="KP127">
        <v>1</v>
      </c>
      <c r="KQ127">
        <v>1</v>
      </c>
      <c r="KR127">
        <v>1</v>
      </c>
      <c r="KS127">
        <v>1</v>
      </c>
      <c r="KT127">
        <v>1</v>
      </c>
      <c r="KU127">
        <v>1</v>
      </c>
      <c r="KV127">
        <v>1</v>
      </c>
      <c r="KW127">
        <v>1</v>
      </c>
      <c r="KX127">
        <v>1</v>
      </c>
      <c r="KY127">
        <v>1</v>
      </c>
      <c r="KZ127">
        <v>1</v>
      </c>
      <c r="LA127">
        <v>1</v>
      </c>
      <c r="LB127">
        <v>1</v>
      </c>
      <c r="LC127">
        <v>1</v>
      </c>
      <c r="LD127">
        <v>1</v>
      </c>
      <c r="LE127">
        <v>1</v>
      </c>
      <c r="LF127">
        <v>1</v>
      </c>
      <c r="LG127">
        <v>1</v>
      </c>
      <c r="LH127">
        <v>1</v>
      </c>
      <c r="LI127">
        <v>1</v>
      </c>
      <c r="LJ127">
        <v>1</v>
      </c>
      <c r="LK127">
        <v>1</v>
      </c>
      <c r="LL127">
        <v>1</v>
      </c>
      <c r="LM127">
        <v>2</v>
      </c>
      <c r="LN127">
        <v>2</v>
      </c>
      <c r="LO127">
        <v>3</v>
      </c>
      <c r="LP127">
        <v>3</v>
      </c>
      <c r="LQ127">
        <v>3</v>
      </c>
      <c r="LR127">
        <v>3</v>
      </c>
      <c r="LS127">
        <v>3</v>
      </c>
      <c r="LT127">
        <v>3</v>
      </c>
      <c r="LU127">
        <v>3</v>
      </c>
      <c r="LV127">
        <v>3</v>
      </c>
      <c r="LW127">
        <v>3</v>
      </c>
      <c r="LX127">
        <v>3</v>
      </c>
      <c r="LY127">
        <v>3</v>
      </c>
      <c r="LZ127">
        <v>3</v>
      </c>
      <c r="MA127">
        <v>3</v>
      </c>
      <c r="MB127">
        <v>3</v>
      </c>
      <c r="MC127">
        <v>3</v>
      </c>
      <c r="MD127">
        <v>3</v>
      </c>
      <c r="ME127">
        <v>4</v>
      </c>
      <c r="MF127">
        <v>4</v>
      </c>
      <c r="MG127">
        <v>4</v>
      </c>
      <c r="MH127">
        <v>4</v>
      </c>
      <c r="MI127">
        <v>4</v>
      </c>
      <c r="MJ127">
        <v>4</v>
      </c>
      <c r="MK127">
        <v>4</v>
      </c>
      <c r="ML127">
        <v>4</v>
      </c>
      <c r="MM127">
        <v>4</v>
      </c>
      <c r="MN127">
        <v>4</v>
      </c>
      <c r="MO127">
        <v>4</v>
      </c>
      <c r="MP127">
        <v>4</v>
      </c>
      <c r="MQ127">
        <v>4</v>
      </c>
      <c r="MR127">
        <v>4</v>
      </c>
      <c r="MS127">
        <v>4</v>
      </c>
      <c r="MT127">
        <v>4</v>
      </c>
      <c r="MU127">
        <v>4</v>
      </c>
      <c r="MV127">
        <v>4</v>
      </c>
      <c r="MW127">
        <v>4</v>
      </c>
      <c r="MX127">
        <v>4</v>
      </c>
      <c r="MY127">
        <v>4</v>
      </c>
      <c r="MZ127">
        <v>4</v>
      </c>
      <c r="NA127">
        <v>4</v>
      </c>
      <c r="NB127">
        <v>4</v>
      </c>
      <c r="NC127">
        <v>4</v>
      </c>
      <c r="ND127">
        <v>4</v>
      </c>
      <c r="NE127">
        <v>4</v>
      </c>
      <c r="NF127">
        <v>4</v>
      </c>
      <c r="NG127">
        <v>4</v>
      </c>
      <c r="NH127">
        <v>4</v>
      </c>
      <c r="NI127">
        <v>4</v>
      </c>
      <c r="NJ127">
        <v>4</v>
      </c>
      <c r="NK127">
        <v>4</v>
      </c>
      <c r="NL127">
        <v>4</v>
      </c>
      <c r="NM127">
        <v>4</v>
      </c>
      <c r="NN127">
        <v>4</v>
      </c>
      <c r="NO127">
        <v>4</v>
      </c>
      <c r="NP127">
        <v>4</v>
      </c>
      <c r="NQ127">
        <v>4</v>
      </c>
      <c r="NR127">
        <v>4</v>
      </c>
      <c r="NS127">
        <v>4</v>
      </c>
      <c r="NT127">
        <v>4</v>
      </c>
      <c r="NU127">
        <v>4</v>
      </c>
      <c r="NV127">
        <v>5</v>
      </c>
      <c r="NW127">
        <v>5</v>
      </c>
      <c r="NX127">
        <v>5</v>
      </c>
      <c r="NY127">
        <v>5</v>
      </c>
      <c r="NZ127">
        <v>5</v>
      </c>
      <c r="OA127">
        <v>5</v>
      </c>
      <c r="OB127">
        <v>5</v>
      </c>
      <c r="OC127">
        <v>5</v>
      </c>
      <c r="OD127">
        <v>5</v>
      </c>
      <c r="OE127">
        <v>5</v>
      </c>
      <c r="OF127">
        <v>5</v>
      </c>
      <c r="OG127">
        <v>5</v>
      </c>
      <c r="OH127">
        <v>5</v>
      </c>
      <c r="OI127">
        <v>5</v>
      </c>
      <c r="OJ127">
        <v>5</v>
      </c>
      <c r="OK127">
        <v>5</v>
      </c>
      <c r="OL127">
        <v>5</v>
      </c>
      <c r="OM127">
        <v>5</v>
      </c>
      <c r="ON127">
        <v>5</v>
      </c>
      <c r="OO127">
        <v>5</v>
      </c>
      <c r="OP127">
        <v>5</v>
      </c>
      <c r="OQ127">
        <v>5</v>
      </c>
      <c r="OR127">
        <v>5</v>
      </c>
      <c r="OS127">
        <v>5</v>
      </c>
    </row>
    <row r="128" spans="1:409">
      <c r="A128">
        <v>84053053</v>
      </c>
      <c r="B128" t="s">
        <v>50</v>
      </c>
      <c r="C128" t="s">
        <v>51</v>
      </c>
      <c r="D128">
        <v>840</v>
      </c>
      <c r="E128">
        <v>53053</v>
      </c>
      <c r="F128" t="s">
        <v>106</v>
      </c>
      <c r="G128" t="s">
        <v>57</v>
      </c>
      <c r="H128" t="s">
        <v>50</v>
      </c>
      <c r="I128">
        <v>47.03892768</v>
      </c>
      <c r="J128">
        <v>-122.14059579999901</v>
      </c>
      <c r="K128" t="s">
        <v>107</v>
      </c>
      <c r="L128">
        <v>904980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1</v>
      </c>
      <c r="BR128">
        <v>1</v>
      </c>
      <c r="BS128">
        <v>1</v>
      </c>
      <c r="BT128">
        <v>1</v>
      </c>
      <c r="BU128">
        <v>1</v>
      </c>
      <c r="BV128">
        <v>1</v>
      </c>
      <c r="BW128">
        <v>1</v>
      </c>
      <c r="BX128">
        <v>2</v>
      </c>
      <c r="BY128">
        <v>4</v>
      </c>
      <c r="BZ128">
        <v>5</v>
      </c>
      <c r="CA128">
        <v>5</v>
      </c>
      <c r="CB128">
        <v>6</v>
      </c>
      <c r="CC128">
        <v>6</v>
      </c>
      <c r="CD128">
        <v>6</v>
      </c>
      <c r="CE128">
        <v>8</v>
      </c>
      <c r="CF128">
        <v>10</v>
      </c>
      <c r="CG128">
        <v>10</v>
      </c>
      <c r="CH128">
        <v>14</v>
      </c>
      <c r="CI128">
        <v>16</v>
      </c>
      <c r="CJ128">
        <v>17</v>
      </c>
      <c r="CK128">
        <v>19</v>
      </c>
      <c r="CL128">
        <v>20</v>
      </c>
      <c r="CM128">
        <v>22</v>
      </c>
      <c r="CN128">
        <v>24</v>
      </c>
      <c r="CO128">
        <v>26</v>
      </c>
      <c r="CP128">
        <v>27</v>
      </c>
      <c r="CQ128">
        <v>29</v>
      </c>
      <c r="CR128">
        <v>33</v>
      </c>
      <c r="CS128">
        <v>33</v>
      </c>
      <c r="CT128">
        <v>34</v>
      </c>
      <c r="CU128">
        <v>36</v>
      </c>
      <c r="CV128">
        <v>36</v>
      </c>
      <c r="CW128">
        <v>38</v>
      </c>
      <c r="CX128">
        <v>45</v>
      </c>
      <c r="CY128">
        <v>45</v>
      </c>
      <c r="CZ128">
        <v>47</v>
      </c>
      <c r="DA128">
        <v>49</v>
      </c>
      <c r="DB128">
        <v>51</v>
      </c>
      <c r="DC128">
        <v>51</v>
      </c>
      <c r="DD128">
        <v>52</v>
      </c>
      <c r="DE128">
        <v>53</v>
      </c>
      <c r="DF128">
        <v>53</v>
      </c>
      <c r="DG128">
        <v>53</v>
      </c>
      <c r="DH128">
        <v>53</v>
      </c>
      <c r="DI128">
        <v>54</v>
      </c>
      <c r="DJ128">
        <v>54</v>
      </c>
      <c r="DK128">
        <v>56</v>
      </c>
      <c r="DL128">
        <v>56</v>
      </c>
      <c r="DM128">
        <v>58</v>
      </c>
      <c r="DN128">
        <v>59</v>
      </c>
      <c r="DO128">
        <v>60</v>
      </c>
      <c r="DP128">
        <v>62</v>
      </c>
      <c r="DQ128">
        <v>63</v>
      </c>
      <c r="DR128">
        <v>64</v>
      </c>
      <c r="DS128">
        <v>65</v>
      </c>
      <c r="DT128">
        <v>66</v>
      </c>
      <c r="DU128">
        <v>68</v>
      </c>
      <c r="DV128">
        <v>69</v>
      </c>
      <c r="DW128">
        <v>71</v>
      </c>
      <c r="DX128">
        <v>73</v>
      </c>
      <c r="DY128">
        <v>73</v>
      </c>
      <c r="DZ128">
        <v>73</v>
      </c>
      <c r="EA128">
        <v>75</v>
      </c>
      <c r="EB128">
        <v>75</v>
      </c>
      <c r="EC128">
        <v>75</v>
      </c>
      <c r="ED128">
        <v>76</v>
      </c>
      <c r="EE128">
        <v>76</v>
      </c>
      <c r="EF128">
        <v>77</v>
      </c>
      <c r="EG128">
        <v>77</v>
      </c>
      <c r="EH128">
        <v>78</v>
      </c>
      <c r="EI128">
        <v>79</v>
      </c>
      <c r="EJ128">
        <v>79</v>
      </c>
      <c r="EK128">
        <v>79</v>
      </c>
      <c r="EL128">
        <v>80</v>
      </c>
      <c r="EM128">
        <v>80</v>
      </c>
      <c r="EN128">
        <v>81</v>
      </c>
      <c r="EO128">
        <v>83</v>
      </c>
      <c r="EP128">
        <v>83</v>
      </c>
      <c r="EQ128">
        <v>84</v>
      </c>
      <c r="ER128">
        <v>85</v>
      </c>
      <c r="ES128">
        <v>85</v>
      </c>
      <c r="ET128">
        <v>86</v>
      </c>
      <c r="EU128">
        <v>87</v>
      </c>
      <c r="EV128">
        <v>87</v>
      </c>
      <c r="EW128">
        <v>87</v>
      </c>
      <c r="EX128">
        <v>87</v>
      </c>
      <c r="EY128">
        <v>87</v>
      </c>
      <c r="EZ128">
        <v>87</v>
      </c>
      <c r="FA128">
        <v>87</v>
      </c>
      <c r="FB128">
        <v>87</v>
      </c>
      <c r="FC128">
        <v>88</v>
      </c>
      <c r="FD128">
        <v>89</v>
      </c>
      <c r="FE128">
        <v>90</v>
      </c>
      <c r="FF128">
        <v>91</v>
      </c>
      <c r="FG128">
        <v>91</v>
      </c>
      <c r="FH128">
        <v>91</v>
      </c>
      <c r="FI128">
        <v>92</v>
      </c>
      <c r="FJ128">
        <v>94</v>
      </c>
      <c r="FK128">
        <v>94</v>
      </c>
      <c r="FL128">
        <v>94</v>
      </c>
      <c r="FM128">
        <v>95</v>
      </c>
      <c r="FN128">
        <v>96</v>
      </c>
      <c r="FO128">
        <v>97</v>
      </c>
      <c r="FP128">
        <v>98</v>
      </c>
      <c r="FQ128">
        <v>102</v>
      </c>
      <c r="FR128">
        <v>102</v>
      </c>
      <c r="FS128">
        <v>102</v>
      </c>
      <c r="FT128">
        <v>103</v>
      </c>
      <c r="FU128">
        <v>105</v>
      </c>
      <c r="FV128">
        <v>105</v>
      </c>
      <c r="FW128">
        <v>107</v>
      </c>
      <c r="FX128">
        <v>107</v>
      </c>
      <c r="FY128">
        <v>107</v>
      </c>
      <c r="FZ128">
        <v>107</v>
      </c>
      <c r="GA128">
        <v>108</v>
      </c>
      <c r="GB128">
        <v>108</v>
      </c>
      <c r="GC128">
        <v>108</v>
      </c>
      <c r="GD128">
        <v>109</v>
      </c>
      <c r="GE128">
        <v>110</v>
      </c>
      <c r="GF128">
        <v>110</v>
      </c>
      <c r="GG128">
        <v>110</v>
      </c>
      <c r="GH128">
        <v>110</v>
      </c>
      <c r="GI128">
        <v>110</v>
      </c>
      <c r="GJ128">
        <v>110</v>
      </c>
      <c r="GK128">
        <v>111</v>
      </c>
      <c r="GL128">
        <v>113</v>
      </c>
      <c r="GM128">
        <v>113</v>
      </c>
      <c r="GN128">
        <v>113</v>
      </c>
      <c r="GO128">
        <v>115</v>
      </c>
      <c r="GP128">
        <v>117</v>
      </c>
      <c r="GQ128">
        <v>120</v>
      </c>
      <c r="GR128">
        <v>121</v>
      </c>
      <c r="GS128">
        <v>122</v>
      </c>
      <c r="GT128">
        <v>122</v>
      </c>
      <c r="GU128">
        <v>122</v>
      </c>
      <c r="GV128">
        <v>124</v>
      </c>
      <c r="GW128">
        <v>124</v>
      </c>
      <c r="GX128">
        <v>126</v>
      </c>
      <c r="GY128">
        <v>128</v>
      </c>
      <c r="GZ128">
        <v>132</v>
      </c>
      <c r="HA128">
        <v>135</v>
      </c>
      <c r="HB128">
        <v>137</v>
      </c>
      <c r="HC128">
        <v>140</v>
      </c>
      <c r="HD128">
        <v>140</v>
      </c>
      <c r="HE128">
        <v>141</v>
      </c>
      <c r="HF128">
        <v>143</v>
      </c>
      <c r="HG128">
        <v>144</v>
      </c>
      <c r="HH128">
        <v>145</v>
      </c>
      <c r="HI128">
        <v>146</v>
      </c>
      <c r="HJ128">
        <v>147</v>
      </c>
      <c r="HK128">
        <v>148</v>
      </c>
      <c r="HL128">
        <v>153</v>
      </c>
      <c r="HM128">
        <v>153</v>
      </c>
      <c r="HN128">
        <v>154</v>
      </c>
      <c r="HO128">
        <v>155</v>
      </c>
      <c r="HP128">
        <v>157</v>
      </c>
      <c r="HQ128">
        <v>158</v>
      </c>
      <c r="HR128">
        <v>159</v>
      </c>
      <c r="HS128">
        <v>159</v>
      </c>
      <c r="HT128">
        <v>160</v>
      </c>
      <c r="HU128">
        <v>161</v>
      </c>
      <c r="HV128">
        <v>161</v>
      </c>
      <c r="HW128">
        <v>162</v>
      </c>
      <c r="HX128">
        <v>163</v>
      </c>
      <c r="HY128">
        <v>165</v>
      </c>
      <c r="HZ128">
        <v>166</v>
      </c>
      <c r="IA128">
        <v>169</v>
      </c>
      <c r="IB128">
        <v>170</v>
      </c>
      <c r="IC128">
        <v>171</v>
      </c>
      <c r="ID128">
        <v>171</v>
      </c>
      <c r="IE128">
        <v>172</v>
      </c>
      <c r="IF128">
        <v>175</v>
      </c>
      <c r="IG128">
        <v>175</v>
      </c>
      <c r="IH128">
        <v>175</v>
      </c>
      <c r="II128">
        <v>175</v>
      </c>
      <c r="IJ128">
        <v>176</v>
      </c>
      <c r="IK128">
        <v>176</v>
      </c>
      <c r="IL128">
        <v>179</v>
      </c>
      <c r="IM128">
        <v>181</v>
      </c>
      <c r="IN128">
        <v>181</v>
      </c>
      <c r="IO128">
        <v>183</v>
      </c>
      <c r="IP128">
        <v>184</v>
      </c>
      <c r="IQ128">
        <v>184</v>
      </c>
      <c r="IR128">
        <v>185</v>
      </c>
      <c r="IS128">
        <v>186</v>
      </c>
      <c r="IT128">
        <v>189</v>
      </c>
      <c r="IU128">
        <v>189</v>
      </c>
      <c r="IV128">
        <v>190</v>
      </c>
      <c r="IW128">
        <v>191</v>
      </c>
      <c r="IX128">
        <v>192</v>
      </c>
      <c r="IY128">
        <v>192</v>
      </c>
      <c r="IZ128">
        <v>195</v>
      </c>
      <c r="JA128">
        <v>196</v>
      </c>
      <c r="JB128">
        <v>198</v>
      </c>
      <c r="JC128">
        <v>198</v>
      </c>
      <c r="JD128">
        <v>198</v>
      </c>
      <c r="JE128">
        <v>198</v>
      </c>
      <c r="JF128">
        <v>198</v>
      </c>
      <c r="JG128">
        <v>198</v>
      </c>
      <c r="JH128">
        <v>198</v>
      </c>
      <c r="JI128">
        <v>199</v>
      </c>
      <c r="JJ128">
        <v>200</v>
      </c>
      <c r="JK128">
        <v>200</v>
      </c>
      <c r="JL128">
        <v>201</v>
      </c>
      <c r="JM128">
        <v>203</v>
      </c>
      <c r="JN128">
        <v>203</v>
      </c>
      <c r="JO128">
        <v>204</v>
      </c>
      <c r="JP128">
        <v>206</v>
      </c>
      <c r="JQ128">
        <v>208</v>
      </c>
      <c r="JR128">
        <v>208</v>
      </c>
      <c r="JS128">
        <v>209</v>
      </c>
      <c r="JT128">
        <v>209</v>
      </c>
      <c r="JU128">
        <v>209</v>
      </c>
      <c r="JV128">
        <v>209</v>
      </c>
      <c r="JW128">
        <v>211</v>
      </c>
      <c r="JX128">
        <v>211</v>
      </c>
      <c r="JY128">
        <v>212</v>
      </c>
      <c r="JZ128">
        <v>213</v>
      </c>
      <c r="KA128">
        <v>214</v>
      </c>
      <c r="KB128">
        <v>215</v>
      </c>
      <c r="KC128">
        <v>215</v>
      </c>
      <c r="KD128">
        <v>216</v>
      </c>
      <c r="KE128">
        <v>216</v>
      </c>
      <c r="KF128">
        <v>219</v>
      </c>
      <c r="KG128">
        <v>220</v>
      </c>
      <c r="KH128">
        <v>221</v>
      </c>
      <c r="KI128">
        <v>221</v>
      </c>
      <c r="KJ128">
        <v>223</v>
      </c>
      <c r="KK128">
        <v>223</v>
      </c>
      <c r="KL128">
        <v>223</v>
      </c>
      <c r="KM128">
        <v>226</v>
      </c>
      <c r="KN128">
        <v>228</v>
      </c>
      <c r="KO128">
        <v>230</v>
      </c>
      <c r="KP128">
        <v>233</v>
      </c>
      <c r="KQ128">
        <v>234</v>
      </c>
      <c r="KR128">
        <v>236</v>
      </c>
      <c r="KS128">
        <v>238</v>
      </c>
      <c r="KT128">
        <v>240</v>
      </c>
      <c r="KU128">
        <v>241</v>
      </c>
      <c r="KV128">
        <v>243</v>
      </c>
      <c r="KW128">
        <v>245</v>
      </c>
      <c r="KX128">
        <v>247</v>
      </c>
      <c r="KY128">
        <v>250</v>
      </c>
      <c r="KZ128">
        <v>252</v>
      </c>
      <c r="LA128">
        <v>252</v>
      </c>
      <c r="LB128">
        <v>253</v>
      </c>
      <c r="LC128">
        <v>253</v>
      </c>
      <c r="LD128">
        <v>256</v>
      </c>
      <c r="LE128">
        <v>259</v>
      </c>
      <c r="LF128">
        <v>261</v>
      </c>
      <c r="LG128">
        <v>264</v>
      </c>
      <c r="LH128">
        <v>266</v>
      </c>
      <c r="LI128">
        <v>269</v>
      </c>
      <c r="LJ128">
        <v>273</v>
      </c>
      <c r="LK128">
        <v>274</v>
      </c>
      <c r="LL128">
        <v>276</v>
      </c>
      <c r="LM128">
        <v>277</v>
      </c>
      <c r="LN128">
        <v>279</v>
      </c>
      <c r="LO128">
        <v>281</v>
      </c>
      <c r="LP128">
        <v>281</v>
      </c>
      <c r="LQ128">
        <v>284</v>
      </c>
      <c r="LR128">
        <v>285</v>
      </c>
      <c r="LS128">
        <v>289</v>
      </c>
      <c r="LT128">
        <v>290</v>
      </c>
      <c r="LU128">
        <v>291</v>
      </c>
      <c r="LV128">
        <v>293</v>
      </c>
      <c r="LW128">
        <v>295</v>
      </c>
      <c r="LX128">
        <v>295</v>
      </c>
      <c r="LY128">
        <v>296</v>
      </c>
      <c r="LZ128">
        <v>296</v>
      </c>
      <c r="MA128">
        <v>296</v>
      </c>
      <c r="MB128">
        <v>296</v>
      </c>
      <c r="MC128">
        <v>296</v>
      </c>
      <c r="MD128">
        <v>298</v>
      </c>
      <c r="ME128">
        <v>305</v>
      </c>
      <c r="MF128">
        <v>305</v>
      </c>
      <c r="MG128">
        <v>305</v>
      </c>
      <c r="MH128">
        <v>305</v>
      </c>
      <c r="MI128">
        <v>305</v>
      </c>
      <c r="MJ128">
        <v>308</v>
      </c>
      <c r="MK128">
        <v>310</v>
      </c>
      <c r="ML128">
        <v>315</v>
      </c>
      <c r="MM128">
        <v>315</v>
      </c>
      <c r="MN128">
        <v>315</v>
      </c>
      <c r="MO128">
        <v>315</v>
      </c>
      <c r="MP128">
        <v>315</v>
      </c>
      <c r="MQ128">
        <v>337</v>
      </c>
      <c r="MR128">
        <v>346</v>
      </c>
      <c r="MS128">
        <v>348</v>
      </c>
      <c r="MT128">
        <v>348</v>
      </c>
      <c r="MU128">
        <v>348</v>
      </c>
      <c r="MV128">
        <v>348</v>
      </c>
      <c r="MW128">
        <v>359</v>
      </c>
      <c r="MX128">
        <v>366</v>
      </c>
      <c r="MY128">
        <v>377</v>
      </c>
      <c r="MZ128">
        <v>378</v>
      </c>
      <c r="NA128">
        <v>387</v>
      </c>
      <c r="NB128">
        <v>387</v>
      </c>
      <c r="NC128">
        <v>387</v>
      </c>
      <c r="ND128">
        <v>387</v>
      </c>
      <c r="NE128">
        <v>395</v>
      </c>
      <c r="NF128">
        <v>405</v>
      </c>
      <c r="NG128">
        <v>411</v>
      </c>
      <c r="NH128">
        <v>415</v>
      </c>
      <c r="NI128">
        <v>415</v>
      </c>
      <c r="NJ128">
        <v>415</v>
      </c>
      <c r="NK128">
        <v>415</v>
      </c>
      <c r="NL128">
        <v>421</v>
      </c>
      <c r="NM128">
        <v>421</v>
      </c>
      <c r="NN128">
        <v>436</v>
      </c>
      <c r="NO128">
        <v>442</v>
      </c>
      <c r="NP128">
        <v>442</v>
      </c>
      <c r="NQ128">
        <v>442</v>
      </c>
      <c r="NR128">
        <v>446</v>
      </c>
      <c r="NS128">
        <v>450</v>
      </c>
      <c r="NT128">
        <v>456</v>
      </c>
      <c r="NU128">
        <v>459</v>
      </c>
      <c r="NV128">
        <v>467</v>
      </c>
      <c r="NW128">
        <v>467</v>
      </c>
      <c r="NX128">
        <v>467</v>
      </c>
      <c r="NY128">
        <v>469</v>
      </c>
      <c r="NZ128">
        <v>469</v>
      </c>
      <c r="OA128">
        <v>477</v>
      </c>
      <c r="OB128">
        <v>481</v>
      </c>
      <c r="OC128">
        <v>484</v>
      </c>
      <c r="OD128">
        <v>484</v>
      </c>
      <c r="OE128">
        <v>484</v>
      </c>
      <c r="OF128">
        <v>483</v>
      </c>
      <c r="OG128">
        <v>496</v>
      </c>
      <c r="OH128">
        <v>501</v>
      </c>
      <c r="OI128">
        <v>503</v>
      </c>
      <c r="OJ128">
        <v>507</v>
      </c>
      <c r="OK128">
        <v>507</v>
      </c>
      <c r="OL128">
        <v>507</v>
      </c>
      <c r="OM128">
        <v>507</v>
      </c>
      <c r="ON128">
        <v>510</v>
      </c>
      <c r="OO128">
        <v>519</v>
      </c>
      <c r="OP128">
        <v>525</v>
      </c>
      <c r="OQ128">
        <v>527</v>
      </c>
      <c r="OR128">
        <v>527</v>
      </c>
      <c r="OS128">
        <v>527</v>
      </c>
    </row>
    <row r="129" spans="1:409">
      <c r="A129">
        <v>84053055</v>
      </c>
      <c r="B129" t="s">
        <v>50</v>
      </c>
      <c r="C129" t="s">
        <v>51</v>
      </c>
      <c r="D129">
        <v>840</v>
      </c>
      <c r="E129">
        <v>53055</v>
      </c>
      <c r="F129" t="s">
        <v>108</v>
      </c>
      <c r="G129" t="s">
        <v>57</v>
      </c>
      <c r="H129" t="s">
        <v>50</v>
      </c>
      <c r="I129">
        <v>48.601827829999998</v>
      </c>
      <c r="J129">
        <v>-122.96745</v>
      </c>
      <c r="K129" t="s">
        <v>109</v>
      </c>
      <c r="L129">
        <v>17582</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0</v>
      </c>
      <c r="FR129">
        <v>0</v>
      </c>
      <c r="FS129">
        <v>0</v>
      </c>
      <c r="FT129">
        <v>0</v>
      </c>
      <c r="FU129">
        <v>0</v>
      </c>
      <c r="FV129">
        <v>0</v>
      </c>
      <c r="FW129">
        <v>0</v>
      </c>
      <c r="FX129">
        <v>0</v>
      </c>
      <c r="FY129">
        <v>0</v>
      </c>
      <c r="FZ129">
        <v>0</v>
      </c>
      <c r="GA129">
        <v>0</v>
      </c>
      <c r="GB129">
        <v>0</v>
      </c>
      <c r="GC129">
        <v>0</v>
      </c>
      <c r="GD129">
        <v>0</v>
      </c>
      <c r="GE129">
        <v>0</v>
      </c>
      <c r="GF129">
        <v>0</v>
      </c>
      <c r="GG129">
        <v>0</v>
      </c>
      <c r="GH129">
        <v>0</v>
      </c>
      <c r="GI129">
        <v>0</v>
      </c>
      <c r="GJ129">
        <v>0</v>
      </c>
      <c r="GK129">
        <v>0</v>
      </c>
      <c r="GL129">
        <v>0</v>
      </c>
      <c r="GM129">
        <v>0</v>
      </c>
      <c r="GN129">
        <v>0</v>
      </c>
      <c r="GO129">
        <v>0</v>
      </c>
      <c r="GP129">
        <v>0</v>
      </c>
      <c r="GQ129">
        <v>0</v>
      </c>
      <c r="GR129">
        <v>0</v>
      </c>
      <c r="GS129">
        <v>0</v>
      </c>
      <c r="GT129">
        <v>0</v>
      </c>
      <c r="GU129">
        <v>0</v>
      </c>
      <c r="GV129">
        <v>0</v>
      </c>
      <c r="GW129">
        <v>0</v>
      </c>
      <c r="GX129">
        <v>0</v>
      </c>
      <c r="GY129">
        <v>0</v>
      </c>
      <c r="GZ129">
        <v>0</v>
      </c>
      <c r="HA129">
        <v>0</v>
      </c>
      <c r="HB129">
        <v>0</v>
      </c>
      <c r="HC129">
        <v>0</v>
      </c>
      <c r="HD129">
        <v>0</v>
      </c>
      <c r="HE129">
        <v>0</v>
      </c>
      <c r="HF129">
        <v>0</v>
      </c>
      <c r="HG129">
        <v>0</v>
      </c>
      <c r="HH129">
        <v>0</v>
      </c>
      <c r="HI129">
        <v>0</v>
      </c>
      <c r="HJ129">
        <v>0</v>
      </c>
      <c r="HK129">
        <v>0</v>
      </c>
      <c r="HL129">
        <v>0</v>
      </c>
      <c r="HM129">
        <v>0</v>
      </c>
      <c r="HN129">
        <v>0</v>
      </c>
      <c r="HO129">
        <v>0</v>
      </c>
      <c r="HP129">
        <v>0</v>
      </c>
      <c r="HQ129">
        <v>0</v>
      </c>
      <c r="HR129">
        <v>0</v>
      </c>
      <c r="HS129">
        <v>0</v>
      </c>
      <c r="HT129">
        <v>0</v>
      </c>
      <c r="HU129">
        <v>0</v>
      </c>
      <c r="HV129">
        <v>0</v>
      </c>
      <c r="HW129">
        <v>0</v>
      </c>
      <c r="HX129">
        <v>0</v>
      </c>
      <c r="HY129">
        <v>0</v>
      </c>
      <c r="HZ129">
        <v>0</v>
      </c>
      <c r="IA129">
        <v>0</v>
      </c>
      <c r="IB129">
        <v>0</v>
      </c>
      <c r="IC129">
        <v>0</v>
      </c>
      <c r="ID129">
        <v>0</v>
      </c>
      <c r="IE129">
        <v>0</v>
      </c>
      <c r="IF129">
        <v>0</v>
      </c>
      <c r="IG129">
        <v>0</v>
      </c>
      <c r="IH129">
        <v>0</v>
      </c>
      <c r="II129">
        <v>0</v>
      </c>
      <c r="IJ129">
        <v>0</v>
      </c>
      <c r="IK129">
        <v>0</v>
      </c>
      <c r="IL129">
        <v>0</v>
      </c>
      <c r="IM129">
        <v>0</v>
      </c>
      <c r="IN129">
        <v>0</v>
      </c>
      <c r="IO129">
        <v>0</v>
      </c>
      <c r="IP129">
        <v>0</v>
      </c>
      <c r="IQ129">
        <v>0</v>
      </c>
      <c r="IR129">
        <v>0</v>
      </c>
      <c r="IS129">
        <v>0</v>
      </c>
      <c r="IT129">
        <v>0</v>
      </c>
      <c r="IU129">
        <v>0</v>
      </c>
      <c r="IV129">
        <v>0</v>
      </c>
      <c r="IW129">
        <v>0</v>
      </c>
      <c r="IX129">
        <v>0</v>
      </c>
      <c r="IY129">
        <v>0</v>
      </c>
      <c r="IZ129">
        <v>0</v>
      </c>
      <c r="JA129">
        <v>0</v>
      </c>
      <c r="JB129">
        <v>0</v>
      </c>
      <c r="JC129">
        <v>0</v>
      </c>
      <c r="JD129">
        <v>0</v>
      </c>
      <c r="JE129">
        <v>0</v>
      </c>
      <c r="JF129">
        <v>0</v>
      </c>
      <c r="JG129">
        <v>0</v>
      </c>
      <c r="JH129">
        <v>0</v>
      </c>
      <c r="JI129">
        <v>0</v>
      </c>
      <c r="JJ129">
        <v>0</v>
      </c>
      <c r="JK129">
        <v>0</v>
      </c>
      <c r="JL129">
        <v>0</v>
      </c>
      <c r="JM129">
        <v>0</v>
      </c>
      <c r="JN129">
        <v>0</v>
      </c>
      <c r="JO129">
        <v>0</v>
      </c>
      <c r="JP129">
        <v>0</v>
      </c>
      <c r="JQ129">
        <v>0</v>
      </c>
      <c r="JR129">
        <v>0</v>
      </c>
      <c r="JS129">
        <v>0</v>
      </c>
      <c r="JT129">
        <v>0</v>
      </c>
      <c r="JU129">
        <v>0</v>
      </c>
      <c r="JV129">
        <v>0</v>
      </c>
      <c r="JW129">
        <v>0</v>
      </c>
      <c r="JX129">
        <v>0</v>
      </c>
      <c r="JY129">
        <v>0</v>
      </c>
      <c r="JZ129">
        <v>0</v>
      </c>
      <c r="KA129">
        <v>0</v>
      </c>
      <c r="KB129">
        <v>0</v>
      </c>
      <c r="KC129">
        <v>0</v>
      </c>
      <c r="KD129">
        <v>0</v>
      </c>
      <c r="KE129">
        <v>0</v>
      </c>
      <c r="KF129">
        <v>0</v>
      </c>
      <c r="KG129">
        <v>0</v>
      </c>
      <c r="KH129">
        <v>0</v>
      </c>
      <c r="KI129">
        <v>0</v>
      </c>
      <c r="KJ129">
        <v>0</v>
      </c>
      <c r="KK129">
        <v>0</v>
      </c>
      <c r="KL129">
        <v>0</v>
      </c>
      <c r="KM129">
        <v>0</v>
      </c>
      <c r="KN129">
        <v>0</v>
      </c>
      <c r="KO129">
        <v>0</v>
      </c>
      <c r="KP129">
        <v>0</v>
      </c>
      <c r="KQ129">
        <v>0</v>
      </c>
      <c r="KR129">
        <v>0</v>
      </c>
      <c r="KS129">
        <v>0</v>
      </c>
      <c r="KT129">
        <v>0</v>
      </c>
      <c r="KU129">
        <v>0</v>
      </c>
      <c r="KV129">
        <v>0</v>
      </c>
      <c r="KW129">
        <v>0</v>
      </c>
      <c r="KX129">
        <v>0</v>
      </c>
      <c r="KY129">
        <v>0</v>
      </c>
      <c r="KZ129">
        <v>0</v>
      </c>
      <c r="LA129">
        <v>0</v>
      </c>
      <c r="LB129">
        <v>0</v>
      </c>
      <c r="LC129">
        <v>0</v>
      </c>
      <c r="LD129">
        <v>0</v>
      </c>
      <c r="LE129">
        <v>0</v>
      </c>
      <c r="LF129">
        <v>0</v>
      </c>
      <c r="LG129">
        <v>0</v>
      </c>
      <c r="LH129">
        <v>0</v>
      </c>
      <c r="LI129">
        <v>0</v>
      </c>
      <c r="LJ129">
        <v>0</v>
      </c>
      <c r="LK129">
        <v>0</v>
      </c>
      <c r="LL129">
        <v>0</v>
      </c>
      <c r="LM129">
        <v>0</v>
      </c>
      <c r="LN129">
        <v>0</v>
      </c>
      <c r="LO129">
        <v>0</v>
      </c>
      <c r="LP129">
        <v>0</v>
      </c>
      <c r="LQ129">
        <v>0</v>
      </c>
      <c r="LR129">
        <v>0</v>
      </c>
      <c r="LS129">
        <v>0</v>
      </c>
      <c r="LT129">
        <v>0</v>
      </c>
      <c r="LU129">
        <v>0</v>
      </c>
      <c r="LV129">
        <v>0</v>
      </c>
      <c r="LW129">
        <v>0</v>
      </c>
      <c r="LX129">
        <v>0</v>
      </c>
      <c r="LY129">
        <v>0</v>
      </c>
      <c r="LZ129">
        <v>0</v>
      </c>
      <c r="MA129">
        <v>0</v>
      </c>
      <c r="MB129">
        <v>0</v>
      </c>
      <c r="MC129">
        <v>0</v>
      </c>
      <c r="MD129">
        <v>0</v>
      </c>
      <c r="ME129">
        <v>0</v>
      </c>
      <c r="MF129">
        <v>0</v>
      </c>
      <c r="MG129">
        <v>0</v>
      </c>
      <c r="MH129">
        <v>0</v>
      </c>
      <c r="MI129">
        <v>0</v>
      </c>
      <c r="MJ129">
        <v>0</v>
      </c>
      <c r="MK129">
        <v>0</v>
      </c>
      <c r="ML129">
        <v>0</v>
      </c>
      <c r="MM129">
        <v>0</v>
      </c>
      <c r="MN129">
        <v>0</v>
      </c>
      <c r="MO129">
        <v>0</v>
      </c>
      <c r="MP129">
        <v>0</v>
      </c>
      <c r="MQ129">
        <v>0</v>
      </c>
      <c r="MR129">
        <v>0</v>
      </c>
      <c r="MS129">
        <v>0</v>
      </c>
      <c r="MT129">
        <v>0</v>
      </c>
      <c r="MU129">
        <v>0</v>
      </c>
      <c r="MV129">
        <v>0</v>
      </c>
      <c r="MW129">
        <v>0</v>
      </c>
      <c r="MX129">
        <v>0</v>
      </c>
      <c r="MY129">
        <v>0</v>
      </c>
      <c r="MZ129">
        <v>0</v>
      </c>
      <c r="NA129">
        <v>0</v>
      </c>
      <c r="NB129">
        <v>0</v>
      </c>
      <c r="NC129">
        <v>0</v>
      </c>
      <c r="ND129">
        <v>0</v>
      </c>
      <c r="NE129">
        <v>0</v>
      </c>
      <c r="NF129">
        <v>0</v>
      </c>
      <c r="NG129">
        <v>0</v>
      </c>
      <c r="NH129">
        <v>0</v>
      </c>
      <c r="NI129">
        <v>0</v>
      </c>
      <c r="NJ129">
        <v>0</v>
      </c>
      <c r="NK129">
        <v>0</v>
      </c>
      <c r="NL129">
        <v>0</v>
      </c>
      <c r="NM129">
        <v>0</v>
      </c>
      <c r="NN129">
        <v>0</v>
      </c>
      <c r="NO129">
        <v>0</v>
      </c>
      <c r="NP129">
        <v>0</v>
      </c>
      <c r="NQ129">
        <v>0</v>
      </c>
      <c r="NR129">
        <v>0</v>
      </c>
      <c r="NS129">
        <v>0</v>
      </c>
      <c r="NT129">
        <v>0</v>
      </c>
      <c r="NU129">
        <v>0</v>
      </c>
      <c r="NV129">
        <v>0</v>
      </c>
      <c r="NW129">
        <v>0</v>
      </c>
      <c r="NX129">
        <v>0</v>
      </c>
      <c r="NY129">
        <v>0</v>
      </c>
      <c r="NZ129">
        <v>0</v>
      </c>
      <c r="OA129">
        <v>0</v>
      </c>
      <c r="OB129">
        <v>0</v>
      </c>
      <c r="OC129">
        <v>0</v>
      </c>
      <c r="OD129">
        <v>0</v>
      </c>
      <c r="OE129">
        <v>0</v>
      </c>
      <c r="OF129">
        <v>0</v>
      </c>
      <c r="OG129">
        <v>0</v>
      </c>
      <c r="OH129">
        <v>0</v>
      </c>
      <c r="OI129">
        <v>0</v>
      </c>
      <c r="OJ129">
        <v>0</v>
      </c>
      <c r="OK129">
        <v>0</v>
      </c>
      <c r="OL129">
        <v>0</v>
      </c>
      <c r="OM129">
        <v>0</v>
      </c>
      <c r="ON129">
        <v>0</v>
      </c>
      <c r="OO129">
        <v>0</v>
      </c>
      <c r="OP129">
        <v>0</v>
      </c>
      <c r="OQ129">
        <v>0</v>
      </c>
      <c r="OR129">
        <v>0</v>
      </c>
      <c r="OS129">
        <v>0</v>
      </c>
    </row>
    <row r="130" spans="1:409">
      <c r="A130">
        <v>84053057</v>
      </c>
      <c r="B130" t="s">
        <v>50</v>
      </c>
      <c r="C130" t="s">
        <v>51</v>
      </c>
      <c r="D130">
        <v>840</v>
      </c>
      <c r="E130">
        <v>53057</v>
      </c>
      <c r="F130" t="s">
        <v>110</v>
      </c>
      <c r="G130" t="s">
        <v>57</v>
      </c>
      <c r="H130" t="s">
        <v>50</v>
      </c>
      <c r="I130">
        <v>48.481714879999998</v>
      </c>
      <c r="J130">
        <v>-121.766131</v>
      </c>
      <c r="K130" t="s">
        <v>111</v>
      </c>
      <c r="L130">
        <v>129205</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1</v>
      </c>
      <c r="BX130">
        <v>1</v>
      </c>
      <c r="BY130">
        <v>1</v>
      </c>
      <c r="BZ130">
        <v>1</v>
      </c>
      <c r="CA130">
        <v>1</v>
      </c>
      <c r="CB130">
        <v>3</v>
      </c>
      <c r="CC130">
        <v>3</v>
      </c>
      <c r="CD130">
        <v>3</v>
      </c>
      <c r="CE130">
        <v>4</v>
      </c>
      <c r="CF130">
        <v>4</v>
      </c>
      <c r="CG130">
        <v>4</v>
      </c>
      <c r="CH130">
        <v>4</v>
      </c>
      <c r="CI130">
        <v>4</v>
      </c>
      <c r="CJ130">
        <v>4</v>
      </c>
      <c r="CK130">
        <v>5</v>
      </c>
      <c r="CL130">
        <v>5</v>
      </c>
      <c r="CM130">
        <v>5</v>
      </c>
      <c r="CN130">
        <v>6</v>
      </c>
      <c r="CO130">
        <v>6</v>
      </c>
      <c r="CP130">
        <v>7</v>
      </c>
      <c r="CQ130">
        <v>7</v>
      </c>
      <c r="CR130">
        <v>7</v>
      </c>
      <c r="CS130">
        <v>7</v>
      </c>
      <c r="CT130">
        <v>7</v>
      </c>
      <c r="CU130">
        <v>8</v>
      </c>
      <c r="CV130">
        <v>8</v>
      </c>
      <c r="CW130">
        <v>9</v>
      </c>
      <c r="CX130">
        <v>9</v>
      </c>
      <c r="CY130">
        <v>9</v>
      </c>
      <c r="CZ130">
        <v>9</v>
      </c>
      <c r="DA130">
        <v>9</v>
      </c>
      <c r="DB130">
        <v>10</v>
      </c>
      <c r="DC130">
        <v>10</v>
      </c>
      <c r="DD130">
        <v>10</v>
      </c>
      <c r="DE130">
        <v>11</v>
      </c>
      <c r="DF130">
        <v>12</v>
      </c>
      <c r="DG130">
        <v>12</v>
      </c>
      <c r="DH130">
        <v>12</v>
      </c>
      <c r="DI130">
        <v>12</v>
      </c>
      <c r="DJ130">
        <v>12</v>
      </c>
      <c r="DK130">
        <v>12</v>
      </c>
      <c r="DL130">
        <v>12</v>
      </c>
      <c r="DM130">
        <v>12</v>
      </c>
      <c r="DN130">
        <v>12</v>
      </c>
      <c r="DO130">
        <v>12</v>
      </c>
      <c r="DP130">
        <v>13</v>
      </c>
      <c r="DQ130">
        <v>13</v>
      </c>
      <c r="DR130">
        <v>13</v>
      </c>
      <c r="DS130">
        <v>13</v>
      </c>
      <c r="DT130">
        <v>13</v>
      </c>
      <c r="DU130">
        <v>13</v>
      </c>
      <c r="DV130">
        <v>13</v>
      </c>
      <c r="DW130">
        <v>13</v>
      </c>
      <c r="DX130">
        <v>13</v>
      </c>
      <c r="DY130">
        <v>14</v>
      </c>
      <c r="DZ130">
        <v>14</v>
      </c>
      <c r="EA130">
        <v>14</v>
      </c>
      <c r="EB130">
        <v>14</v>
      </c>
      <c r="EC130">
        <v>14</v>
      </c>
      <c r="ED130">
        <v>14</v>
      </c>
      <c r="EE130">
        <v>14</v>
      </c>
      <c r="EF130">
        <v>14</v>
      </c>
      <c r="EG130">
        <v>14</v>
      </c>
      <c r="EH130">
        <v>14</v>
      </c>
      <c r="EI130">
        <v>14</v>
      </c>
      <c r="EJ130">
        <v>14</v>
      </c>
      <c r="EK130">
        <v>14</v>
      </c>
      <c r="EL130">
        <v>14</v>
      </c>
      <c r="EM130">
        <v>14</v>
      </c>
      <c r="EN130">
        <v>14</v>
      </c>
      <c r="EO130">
        <v>14</v>
      </c>
      <c r="EP130">
        <v>14</v>
      </c>
      <c r="EQ130">
        <v>14</v>
      </c>
      <c r="ER130">
        <v>14</v>
      </c>
      <c r="ES130">
        <v>14</v>
      </c>
      <c r="ET130">
        <v>14</v>
      </c>
      <c r="EU130">
        <v>14</v>
      </c>
      <c r="EV130">
        <v>14</v>
      </c>
      <c r="EW130">
        <v>14</v>
      </c>
      <c r="EX130">
        <v>14</v>
      </c>
      <c r="EY130">
        <v>14</v>
      </c>
      <c r="EZ130">
        <v>14</v>
      </c>
      <c r="FA130">
        <v>14</v>
      </c>
      <c r="FB130">
        <v>14</v>
      </c>
      <c r="FC130">
        <v>14</v>
      </c>
      <c r="FD130">
        <v>14</v>
      </c>
      <c r="FE130">
        <v>14</v>
      </c>
      <c r="FF130">
        <v>14</v>
      </c>
      <c r="FG130">
        <v>14</v>
      </c>
      <c r="FH130">
        <v>14</v>
      </c>
      <c r="FI130">
        <v>14</v>
      </c>
      <c r="FJ130">
        <v>14</v>
      </c>
      <c r="FK130">
        <v>14</v>
      </c>
      <c r="FL130">
        <v>14</v>
      </c>
      <c r="FM130">
        <v>14</v>
      </c>
      <c r="FN130">
        <v>14</v>
      </c>
      <c r="FO130">
        <v>14</v>
      </c>
      <c r="FP130">
        <v>14</v>
      </c>
      <c r="FQ130">
        <v>14</v>
      </c>
      <c r="FR130">
        <v>14</v>
      </c>
      <c r="FS130">
        <v>14</v>
      </c>
      <c r="FT130">
        <v>15</v>
      </c>
      <c r="FU130">
        <v>15</v>
      </c>
      <c r="FV130">
        <v>15</v>
      </c>
      <c r="FW130">
        <v>15</v>
      </c>
      <c r="FX130">
        <v>15</v>
      </c>
      <c r="FY130">
        <v>15</v>
      </c>
      <c r="FZ130">
        <v>15</v>
      </c>
      <c r="GA130">
        <v>15</v>
      </c>
      <c r="GB130">
        <v>15</v>
      </c>
      <c r="GC130">
        <v>15</v>
      </c>
      <c r="GD130">
        <v>16</v>
      </c>
      <c r="GE130">
        <v>16</v>
      </c>
      <c r="GF130">
        <v>16</v>
      </c>
      <c r="GG130">
        <v>16</v>
      </c>
      <c r="GH130">
        <v>16</v>
      </c>
      <c r="GI130">
        <v>17</v>
      </c>
      <c r="GJ130">
        <v>17</v>
      </c>
      <c r="GK130">
        <v>18</v>
      </c>
      <c r="GL130">
        <v>18</v>
      </c>
      <c r="GM130">
        <v>19</v>
      </c>
      <c r="GN130">
        <v>19</v>
      </c>
      <c r="GO130">
        <v>19</v>
      </c>
      <c r="GP130">
        <v>20</v>
      </c>
      <c r="GQ130">
        <v>20</v>
      </c>
      <c r="GR130">
        <v>20</v>
      </c>
      <c r="GS130">
        <v>20</v>
      </c>
      <c r="GT130">
        <v>20</v>
      </c>
      <c r="GU130">
        <v>21</v>
      </c>
      <c r="GV130">
        <v>21</v>
      </c>
      <c r="GW130">
        <v>21</v>
      </c>
      <c r="GX130">
        <v>21</v>
      </c>
      <c r="GY130">
        <v>21</v>
      </c>
      <c r="GZ130">
        <v>21</v>
      </c>
      <c r="HA130">
        <v>21</v>
      </c>
      <c r="HB130">
        <v>21</v>
      </c>
      <c r="HC130">
        <v>21</v>
      </c>
      <c r="HD130">
        <v>21</v>
      </c>
      <c r="HE130">
        <v>21</v>
      </c>
      <c r="HF130">
        <v>21</v>
      </c>
      <c r="HG130">
        <v>22</v>
      </c>
      <c r="HH130">
        <v>22</v>
      </c>
      <c r="HI130">
        <v>22</v>
      </c>
      <c r="HJ130">
        <v>22</v>
      </c>
      <c r="HK130">
        <v>22</v>
      </c>
      <c r="HL130">
        <v>22</v>
      </c>
      <c r="HM130">
        <v>22</v>
      </c>
      <c r="HN130">
        <v>22</v>
      </c>
      <c r="HO130">
        <v>22</v>
      </c>
      <c r="HP130">
        <v>22</v>
      </c>
      <c r="HQ130">
        <v>22</v>
      </c>
      <c r="HR130">
        <v>22</v>
      </c>
      <c r="HS130">
        <v>22</v>
      </c>
      <c r="HT130">
        <v>22</v>
      </c>
      <c r="HU130">
        <v>22</v>
      </c>
      <c r="HV130">
        <v>22</v>
      </c>
      <c r="HW130">
        <v>22</v>
      </c>
      <c r="HX130">
        <v>22</v>
      </c>
      <c r="HY130">
        <v>22</v>
      </c>
      <c r="HZ130">
        <v>22</v>
      </c>
      <c r="IA130">
        <v>22</v>
      </c>
      <c r="IB130">
        <v>22</v>
      </c>
      <c r="IC130">
        <v>22</v>
      </c>
      <c r="ID130">
        <v>22</v>
      </c>
      <c r="IE130">
        <v>22</v>
      </c>
      <c r="IF130">
        <v>22</v>
      </c>
      <c r="IG130">
        <v>22</v>
      </c>
      <c r="IH130">
        <v>22</v>
      </c>
      <c r="II130">
        <v>22</v>
      </c>
      <c r="IJ130">
        <v>22</v>
      </c>
      <c r="IK130">
        <v>22</v>
      </c>
      <c r="IL130">
        <v>22</v>
      </c>
      <c r="IM130">
        <v>22</v>
      </c>
      <c r="IN130">
        <v>22</v>
      </c>
      <c r="IO130">
        <v>22</v>
      </c>
      <c r="IP130">
        <v>22</v>
      </c>
      <c r="IQ130">
        <v>22</v>
      </c>
      <c r="IR130">
        <v>22</v>
      </c>
      <c r="IS130">
        <v>22</v>
      </c>
      <c r="IT130">
        <v>22</v>
      </c>
      <c r="IU130">
        <v>22</v>
      </c>
      <c r="IV130">
        <v>22</v>
      </c>
      <c r="IW130">
        <v>22</v>
      </c>
      <c r="IX130">
        <v>22</v>
      </c>
      <c r="IY130">
        <v>22</v>
      </c>
      <c r="IZ130">
        <v>22</v>
      </c>
      <c r="JA130">
        <v>22</v>
      </c>
      <c r="JB130">
        <v>22</v>
      </c>
      <c r="JC130">
        <v>22</v>
      </c>
      <c r="JD130">
        <v>22</v>
      </c>
      <c r="JE130">
        <v>22</v>
      </c>
      <c r="JF130">
        <v>22</v>
      </c>
      <c r="JG130">
        <v>22</v>
      </c>
      <c r="JH130">
        <v>22</v>
      </c>
      <c r="JI130">
        <v>22</v>
      </c>
      <c r="JJ130">
        <v>22</v>
      </c>
      <c r="JK130">
        <v>22</v>
      </c>
      <c r="JL130">
        <v>22</v>
      </c>
      <c r="JM130">
        <v>22</v>
      </c>
      <c r="JN130">
        <v>22</v>
      </c>
      <c r="JO130">
        <v>22</v>
      </c>
      <c r="JP130">
        <v>22</v>
      </c>
      <c r="JQ130">
        <v>22</v>
      </c>
      <c r="JR130">
        <v>22</v>
      </c>
      <c r="JS130">
        <v>22</v>
      </c>
      <c r="JT130">
        <v>22</v>
      </c>
      <c r="JU130">
        <v>22</v>
      </c>
      <c r="JV130">
        <v>22</v>
      </c>
      <c r="JW130">
        <v>22</v>
      </c>
      <c r="JX130">
        <v>22</v>
      </c>
      <c r="JY130">
        <v>22</v>
      </c>
      <c r="JZ130">
        <v>22</v>
      </c>
      <c r="KA130">
        <v>22</v>
      </c>
      <c r="KB130">
        <v>22</v>
      </c>
      <c r="KC130">
        <v>22</v>
      </c>
      <c r="KD130">
        <v>22</v>
      </c>
      <c r="KE130">
        <v>22</v>
      </c>
      <c r="KF130">
        <v>22</v>
      </c>
      <c r="KG130">
        <v>23</v>
      </c>
      <c r="KH130">
        <v>23</v>
      </c>
      <c r="KI130">
        <v>23</v>
      </c>
      <c r="KJ130">
        <v>24</v>
      </c>
      <c r="KK130">
        <v>24</v>
      </c>
      <c r="KL130">
        <v>24</v>
      </c>
      <c r="KM130">
        <v>24</v>
      </c>
      <c r="KN130">
        <v>24</v>
      </c>
      <c r="KO130">
        <v>24</v>
      </c>
      <c r="KP130">
        <v>24</v>
      </c>
      <c r="KQ130">
        <v>24</v>
      </c>
      <c r="KR130">
        <v>24</v>
      </c>
      <c r="KS130">
        <v>24</v>
      </c>
      <c r="KT130">
        <v>24</v>
      </c>
      <c r="KU130">
        <v>24</v>
      </c>
      <c r="KV130">
        <v>24</v>
      </c>
      <c r="KW130">
        <v>24</v>
      </c>
      <c r="KX130">
        <v>24</v>
      </c>
      <c r="KY130">
        <v>25</v>
      </c>
      <c r="KZ130">
        <v>25</v>
      </c>
      <c r="LA130">
        <v>25</v>
      </c>
      <c r="LB130">
        <v>25</v>
      </c>
      <c r="LC130">
        <v>25</v>
      </c>
      <c r="LD130">
        <v>25</v>
      </c>
      <c r="LE130">
        <v>25</v>
      </c>
      <c r="LF130">
        <v>25</v>
      </c>
      <c r="LG130">
        <v>25</v>
      </c>
      <c r="LH130">
        <v>25</v>
      </c>
      <c r="LI130">
        <v>25</v>
      </c>
      <c r="LJ130">
        <v>25</v>
      </c>
      <c r="LK130">
        <v>25</v>
      </c>
      <c r="LL130">
        <v>26</v>
      </c>
      <c r="LM130">
        <v>26</v>
      </c>
      <c r="LN130">
        <v>26</v>
      </c>
      <c r="LO130">
        <v>26</v>
      </c>
      <c r="LP130">
        <v>28</v>
      </c>
      <c r="LQ130">
        <v>28</v>
      </c>
      <c r="LR130">
        <v>29</v>
      </c>
      <c r="LS130">
        <v>29</v>
      </c>
      <c r="LT130">
        <v>29</v>
      </c>
      <c r="LU130">
        <v>30</v>
      </c>
      <c r="LV130">
        <v>30</v>
      </c>
      <c r="LW130">
        <v>30</v>
      </c>
      <c r="LX130">
        <v>30</v>
      </c>
      <c r="LY130">
        <v>30</v>
      </c>
      <c r="LZ130">
        <v>30</v>
      </c>
      <c r="MA130">
        <v>30</v>
      </c>
      <c r="MB130">
        <v>30</v>
      </c>
      <c r="MC130">
        <v>30</v>
      </c>
      <c r="MD130">
        <v>31</v>
      </c>
      <c r="ME130">
        <v>32</v>
      </c>
      <c r="MF130">
        <v>33</v>
      </c>
      <c r="MG130">
        <v>33</v>
      </c>
      <c r="MH130">
        <v>33</v>
      </c>
      <c r="MI130">
        <v>33</v>
      </c>
      <c r="MJ130">
        <v>33</v>
      </c>
      <c r="MK130">
        <v>33</v>
      </c>
      <c r="ML130">
        <v>33</v>
      </c>
      <c r="MM130">
        <v>33</v>
      </c>
      <c r="MN130">
        <v>33</v>
      </c>
      <c r="MO130">
        <v>33</v>
      </c>
      <c r="MP130">
        <v>37</v>
      </c>
      <c r="MQ130">
        <v>40</v>
      </c>
      <c r="MR130">
        <v>40</v>
      </c>
      <c r="MS130">
        <v>40</v>
      </c>
      <c r="MT130">
        <v>40</v>
      </c>
      <c r="MU130">
        <v>40</v>
      </c>
      <c r="MV130">
        <v>40</v>
      </c>
      <c r="MW130">
        <v>41</v>
      </c>
      <c r="MX130">
        <v>41</v>
      </c>
      <c r="MY130">
        <v>42</v>
      </c>
      <c r="MZ130">
        <v>43</v>
      </c>
      <c r="NA130">
        <v>43</v>
      </c>
      <c r="NB130">
        <v>43</v>
      </c>
      <c r="NC130">
        <v>43</v>
      </c>
      <c r="ND130">
        <v>43</v>
      </c>
      <c r="NE130">
        <v>45</v>
      </c>
      <c r="NF130">
        <v>46</v>
      </c>
      <c r="NG130">
        <v>46</v>
      </c>
      <c r="NH130">
        <v>46</v>
      </c>
      <c r="NI130">
        <v>46</v>
      </c>
      <c r="NJ130">
        <v>46</v>
      </c>
      <c r="NK130">
        <v>46</v>
      </c>
      <c r="NL130">
        <v>46</v>
      </c>
      <c r="NM130">
        <v>46</v>
      </c>
      <c r="NN130">
        <v>46</v>
      </c>
      <c r="NO130">
        <v>47</v>
      </c>
      <c r="NP130">
        <v>47</v>
      </c>
      <c r="NQ130">
        <v>47</v>
      </c>
      <c r="NR130">
        <v>47</v>
      </c>
      <c r="NS130">
        <v>47</v>
      </c>
      <c r="NT130">
        <v>47</v>
      </c>
      <c r="NU130">
        <v>50</v>
      </c>
      <c r="NV130">
        <v>50</v>
      </c>
      <c r="NW130">
        <v>50</v>
      </c>
      <c r="NX130">
        <v>50</v>
      </c>
      <c r="NY130">
        <v>52</v>
      </c>
      <c r="NZ130">
        <v>52</v>
      </c>
      <c r="OA130">
        <v>53</v>
      </c>
      <c r="OB130">
        <v>53</v>
      </c>
      <c r="OC130">
        <v>53</v>
      </c>
      <c r="OD130">
        <v>53</v>
      </c>
      <c r="OE130">
        <v>53</v>
      </c>
      <c r="OF130">
        <v>53</v>
      </c>
      <c r="OG130">
        <v>55</v>
      </c>
      <c r="OH130">
        <v>57</v>
      </c>
      <c r="OI130">
        <v>57</v>
      </c>
      <c r="OJ130">
        <v>57</v>
      </c>
      <c r="OK130">
        <v>57</v>
      </c>
      <c r="OL130">
        <v>57</v>
      </c>
      <c r="OM130">
        <v>57</v>
      </c>
      <c r="ON130">
        <v>57</v>
      </c>
      <c r="OO130">
        <v>58</v>
      </c>
      <c r="OP130">
        <v>58</v>
      </c>
      <c r="OQ130">
        <v>58</v>
      </c>
      <c r="OR130">
        <v>58</v>
      </c>
      <c r="OS130">
        <v>58</v>
      </c>
    </row>
    <row r="131" spans="1:409">
      <c r="A131">
        <v>84053059</v>
      </c>
      <c r="B131" t="s">
        <v>50</v>
      </c>
      <c r="C131" t="s">
        <v>51</v>
      </c>
      <c r="D131">
        <v>840</v>
      </c>
      <c r="E131">
        <v>53059</v>
      </c>
      <c r="F131" t="s">
        <v>112</v>
      </c>
      <c r="G131" t="s">
        <v>57</v>
      </c>
      <c r="H131" t="s">
        <v>50</v>
      </c>
      <c r="I131">
        <v>46.024087260000002</v>
      </c>
      <c r="J131">
        <v>-121.916440299999</v>
      </c>
      <c r="K131" t="s">
        <v>113</v>
      </c>
      <c r="L131">
        <v>12083</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0</v>
      </c>
      <c r="FY131">
        <v>0</v>
      </c>
      <c r="FZ131">
        <v>0</v>
      </c>
      <c r="GA131">
        <v>0</v>
      </c>
      <c r="GB131">
        <v>0</v>
      </c>
      <c r="GC131">
        <v>0</v>
      </c>
      <c r="GD131">
        <v>0</v>
      </c>
      <c r="GE131">
        <v>0</v>
      </c>
      <c r="GF131">
        <v>0</v>
      </c>
      <c r="GG131">
        <v>0</v>
      </c>
      <c r="GH131">
        <v>1</v>
      </c>
      <c r="GI131">
        <v>1</v>
      </c>
      <c r="GJ131">
        <v>1</v>
      </c>
      <c r="GK131">
        <v>1</v>
      </c>
      <c r="GL131">
        <v>1</v>
      </c>
      <c r="GM131">
        <v>1</v>
      </c>
      <c r="GN131">
        <v>1</v>
      </c>
      <c r="GO131">
        <v>1</v>
      </c>
      <c r="GP131">
        <v>1</v>
      </c>
      <c r="GQ131">
        <v>1</v>
      </c>
      <c r="GR131">
        <v>1</v>
      </c>
      <c r="GS131">
        <v>1</v>
      </c>
      <c r="GT131">
        <v>1</v>
      </c>
      <c r="GU131">
        <v>1</v>
      </c>
      <c r="GV131">
        <v>1</v>
      </c>
      <c r="GW131">
        <v>1</v>
      </c>
      <c r="GX131">
        <v>1</v>
      </c>
      <c r="GY131">
        <v>1</v>
      </c>
      <c r="GZ131">
        <v>1</v>
      </c>
      <c r="HA131">
        <v>1</v>
      </c>
      <c r="HB131">
        <v>1</v>
      </c>
      <c r="HC131">
        <v>1</v>
      </c>
      <c r="HD131">
        <v>1</v>
      </c>
      <c r="HE131">
        <v>1</v>
      </c>
      <c r="HF131">
        <v>1</v>
      </c>
      <c r="HG131">
        <v>1</v>
      </c>
      <c r="HH131">
        <v>1</v>
      </c>
      <c r="HI131">
        <v>1</v>
      </c>
      <c r="HJ131">
        <v>1</v>
      </c>
      <c r="HK131">
        <v>1</v>
      </c>
      <c r="HL131">
        <v>1</v>
      </c>
      <c r="HM131">
        <v>1</v>
      </c>
      <c r="HN131">
        <v>1</v>
      </c>
      <c r="HO131">
        <v>1</v>
      </c>
      <c r="HP131">
        <v>1</v>
      </c>
      <c r="HQ131">
        <v>1</v>
      </c>
      <c r="HR131">
        <v>1</v>
      </c>
      <c r="HS131">
        <v>1</v>
      </c>
      <c r="HT131">
        <v>1</v>
      </c>
      <c r="HU131">
        <v>1</v>
      </c>
      <c r="HV131">
        <v>1</v>
      </c>
      <c r="HW131">
        <v>1</v>
      </c>
      <c r="HX131">
        <v>1</v>
      </c>
      <c r="HY131">
        <v>1</v>
      </c>
      <c r="HZ131">
        <v>1</v>
      </c>
      <c r="IA131">
        <v>1</v>
      </c>
      <c r="IB131">
        <v>1</v>
      </c>
      <c r="IC131">
        <v>1</v>
      </c>
      <c r="ID131">
        <v>1</v>
      </c>
      <c r="IE131">
        <v>1</v>
      </c>
      <c r="IF131">
        <v>1</v>
      </c>
      <c r="IG131">
        <v>1</v>
      </c>
      <c r="IH131">
        <v>1</v>
      </c>
      <c r="II131">
        <v>1</v>
      </c>
      <c r="IJ131">
        <v>1</v>
      </c>
      <c r="IK131">
        <v>1</v>
      </c>
      <c r="IL131">
        <v>1</v>
      </c>
      <c r="IM131">
        <v>1</v>
      </c>
      <c r="IN131">
        <v>1</v>
      </c>
      <c r="IO131">
        <v>1</v>
      </c>
      <c r="IP131">
        <v>1</v>
      </c>
      <c r="IQ131">
        <v>1</v>
      </c>
      <c r="IR131">
        <v>1</v>
      </c>
      <c r="IS131">
        <v>1</v>
      </c>
      <c r="IT131">
        <v>1</v>
      </c>
      <c r="IU131">
        <v>1</v>
      </c>
      <c r="IV131">
        <v>1</v>
      </c>
      <c r="IW131">
        <v>1</v>
      </c>
      <c r="IX131">
        <v>1</v>
      </c>
      <c r="IY131">
        <v>1</v>
      </c>
      <c r="IZ131">
        <v>1</v>
      </c>
      <c r="JA131">
        <v>1</v>
      </c>
      <c r="JB131">
        <v>1</v>
      </c>
      <c r="JC131">
        <v>1</v>
      </c>
      <c r="JD131">
        <v>1</v>
      </c>
      <c r="JE131">
        <v>1</v>
      </c>
      <c r="JF131">
        <v>1</v>
      </c>
      <c r="JG131">
        <v>1</v>
      </c>
      <c r="JH131">
        <v>1</v>
      </c>
      <c r="JI131">
        <v>1</v>
      </c>
      <c r="JJ131">
        <v>1</v>
      </c>
      <c r="JK131">
        <v>1</v>
      </c>
      <c r="JL131">
        <v>1</v>
      </c>
      <c r="JM131">
        <v>1</v>
      </c>
      <c r="JN131">
        <v>1</v>
      </c>
      <c r="JO131">
        <v>1</v>
      </c>
      <c r="JP131">
        <v>1</v>
      </c>
      <c r="JQ131">
        <v>1</v>
      </c>
      <c r="JR131">
        <v>1</v>
      </c>
      <c r="JS131">
        <v>1</v>
      </c>
      <c r="JT131">
        <v>1</v>
      </c>
      <c r="JU131">
        <v>1</v>
      </c>
      <c r="JV131">
        <v>1</v>
      </c>
      <c r="JW131">
        <v>1</v>
      </c>
      <c r="JX131">
        <v>1</v>
      </c>
      <c r="JY131">
        <v>1</v>
      </c>
      <c r="JZ131">
        <v>1</v>
      </c>
      <c r="KA131">
        <v>1</v>
      </c>
      <c r="KB131">
        <v>1</v>
      </c>
      <c r="KC131">
        <v>1</v>
      </c>
      <c r="KD131">
        <v>1</v>
      </c>
      <c r="KE131">
        <v>1</v>
      </c>
      <c r="KF131">
        <v>1</v>
      </c>
      <c r="KG131">
        <v>1</v>
      </c>
      <c r="KH131">
        <v>1</v>
      </c>
      <c r="KI131">
        <v>1</v>
      </c>
      <c r="KJ131">
        <v>1</v>
      </c>
      <c r="KK131">
        <v>1</v>
      </c>
      <c r="KL131">
        <v>1</v>
      </c>
      <c r="KM131">
        <v>1</v>
      </c>
      <c r="KN131">
        <v>1</v>
      </c>
      <c r="KO131">
        <v>1</v>
      </c>
      <c r="KP131">
        <v>1</v>
      </c>
      <c r="KQ131">
        <v>1</v>
      </c>
      <c r="KR131">
        <v>1</v>
      </c>
      <c r="KS131">
        <v>1</v>
      </c>
      <c r="KT131">
        <v>1</v>
      </c>
      <c r="KU131">
        <v>1</v>
      </c>
      <c r="KV131">
        <v>1</v>
      </c>
      <c r="KW131">
        <v>1</v>
      </c>
      <c r="KX131">
        <v>1</v>
      </c>
      <c r="KY131">
        <v>1</v>
      </c>
      <c r="KZ131">
        <v>1</v>
      </c>
      <c r="LA131">
        <v>1</v>
      </c>
      <c r="LB131">
        <v>1</v>
      </c>
      <c r="LC131">
        <v>1</v>
      </c>
      <c r="LD131">
        <v>1</v>
      </c>
      <c r="LE131">
        <v>1</v>
      </c>
      <c r="LF131">
        <v>1</v>
      </c>
      <c r="LG131">
        <v>1</v>
      </c>
      <c r="LH131">
        <v>1</v>
      </c>
      <c r="LI131">
        <v>1</v>
      </c>
      <c r="LJ131">
        <v>1</v>
      </c>
      <c r="LK131">
        <v>1</v>
      </c>
      <c r="LL131">
        <v>1</v>
      </c>
      <c r="LM131">
        <v>1</v>
      </c>
      <c r="LN131">
        <v>1</v>
      </c>
      <c r="LO131">
        <v>1</v>
      </c>
      <c r="LP131">
        <v>1</v>
      </c>
      <c r="LQ131">
        <v>1</v>
      </c>
      <c r="LR131">
        <v>1</v>
      </c>
      <c r="LS131">
        <v>1</v>
      </c>
      <c r="LT131">
        <v>1</v>
      </c>
      <c r="LU131">
        <v>1</v>
      </c>
      <c r="LV131">
        <v>1</v>
      </c>
      <c r="LW131">
        <v>1</v>
      </c>
      <c r="LX131">
        <v>1</v>
      </c>
      <c r="LY131">
        <v>1</v>
      </c>
      <c r="LZ131">
        <v>1</v>
      </c>
      <c r="MA131">
        <v>1</v>
      </c>
      <c r="MB131">
        <v>1</v>
      </c>
      <c r="MC131">
        <v>1</v>
      </c>
      <c r="MD131">
        <v>1</v>
      </c>
      <c r="ME131">
        <v>1</v>
      </c>
      <c r="MF131">
        <v>1</v>
      </c>
      <c r="MG131">
        <v>1</v>
      </c>
      <c r="MH131">
        <v>1</v>
      </c>
      <c r="MI131">
        <v>1</v>
      </c>
      <c r="MJ131">
        <v>1</v>
      </c>
      <c r="MK131">
        <v>1</v>
      </c>
      <c r="ML131">
        <v>1</v>
      </c>
      <c r="MM131">
        <v>1</v>
      </c>
      <c r="MN131">
        <v>1</v>
      </c>
      <c r="MO131">
        <v>1</v>
      </c>
      <c r="MP131">
        <v>1</v>
      </c>
      <c r="MQ131">
        <v>1</v>
      </c>
      <c r="MR131">
        <v>1</v>
      </c>
      <c r="MS131">
        <v>1</v>
      </c>
      <c r="MT131">
        <v>1</v>
      </c>
      <c r="MU131">
        <v>1</v>
      </c>
      <c r="MV131">
        <v>1</v>
      </c>
      <c r="MW131">
        <v>1</v>
      </c>
      <c r="MX131">
        <v>1</v>
      </c>
      <c r="MY131">
        <v>1</v>
      </c>
      <c r="MZ131">
        <v>1</v>
      </c>
      <c r="NA131">
        <v>1</v>
      </c>
      <c r="NB131">
        <v>1</v>
      </c>
      <c r="NC131">
        <v>1</v>
      </c>
      <c r="ND131">
        <v>1</v>
      </c>
      <c r="NE131">
        <v>1</v>
      </c>
      <c r="NF131">
        <v>1</v>
      </c>
      <c r="NG131">
        <v>1</v>
      </c>
      <c r="NH131">
        <v>1</v>
      </c>
      <c r="NI131">
        <v>1</v>
      </c>
      <c r="NJ131">
        <v>1</v>
      </c>
      <c r="NK131">
        <v>1</v>
      </c>
      <c r="NL131">
        <v>1</v>
      </c>
      <c r="NM131">
        <v>1</v>
      </c>
      <c r="NN131">
        <v>1</v>
      </c>
      <c r="NO131">
        <v>1</v>
      </c>
      <c r="NP131">
        <v>1</v>
      </c>
      <c r="NQ131">
        <v>1</v>
      </c>
      <c r="NR131">
        <v>1</v>
      </c>
      <c r="NS131">
        <v>1</v>
      </c>
      <c r="NT131">
        <v>1</v>
      </c>
      <c r="NU131">
        <v>1</v>
      </c>
      <c r="NV131">
        <v>1</v>
      </c>
      <c r="NW131">
        <v>1</v>
      </c>
      <c r="NX131">
        <v>1</v>
      </c>
      <c r="NY131">
        <v>1</v>
      </c>
      <c r="NZ131">
        <v>1</v>
      </c>
      <c r="OA131">
        <v>1</v>
      </c>
      <c r="OB131">
        <v>1</v>
      </c>
      <c r="OC131">
        <v>1</v>
      </c>
      <c r="OD131">
        <v>1</v>
      </c>
      <c r="OE131">
        <v>1</v>
      </c>
      <c r="OF131">
        <v>1</v>
      </c>
      <c r="OG131">
        <v>1</v>
      </c>
      <c r="OH131">
        <v>1</v>
      </c>
      <c r="OI131">
        <v>1</v>
      </c>
      <c r="OJ131">
        <v>1</v>
      </c>
      <c r="OK131">
        <v>1</v>
      </c>
      <c r="OL131">
        <v>1</v>
      </c>
      <c r="OM131">
        <v>1</v>
      </c>
      <c r="ON131">
        <v>1</v>
      </c>
      <c r="OO131">
        <v>1</v>
      </c>
      <c r="OP131">
        <v>1</v>
      </c>
      <c r="OQ131">
        <v>1</v>
      </c>
      <c r="OR131">
        <v>1</v>
      </c>
      <c r="OS131">
        <v>1</v>
      </c>
    </row>
    <row r="132" spans="1:409">
      <c r="A132">
        <v>84053061</v>
      </c>
      <c r="B132" t="s">
        <v>50</v>
      </c>
      <c r="C132" t="s">
        <v>51</v>
      </c>
      <c r="D132">
        <v>840</v>
      </c>
      <c r="E132">
        <v>53061</v>
      </c>
      <c r="F132" t="s">
        <v>114</v>
      </c>
      <c r="G132" t="s">
        <v>57</v>
      </c>
      <c r="H132" t="s">
        <v>50</v>
      </c>
      <c r="I132">
        <v>48.046159830000001</v>
      </c>
      <c r="J132">
        <v>-121.7170703</v>
      </c>
      <c r="K132" t="s">
        <v>115</v>
      </c>
      <c r="L132">
        <v>822083</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1</v>
      </c>
      <c r="BB132">
        <v>1</v>
      </c>
      <c r="BC132">
        <v>1</v>
      </c>
      <c r="BD132">
        <v>1</v>
      </c>
      <c r="BE132">
        <v>1</v>
      </c>
      <c r="BF132">
        <v>1</v>
      </c>
      <c r="BG132">
        <v>1</v>
      </c>
      <c r="BH132">
        <v>1</v>
      </c>
      <c r="BI132">
        <v>1</v>
      </c>
      <c r="BJ132">
        <v>1</v>
      </c>
      <c r="BK132">
        <v>3</v>
      </c>
      <c r="BL132">
        <v>4</v>
      </c>
      <c r="BM132">
        <v>4</v>
      </c>
      <c r="BN132">
        <v>4</v>
      </c>
      <c r="BO132">
        <v>4</v>
      </c>
      <c r="BP132">
        <v>6</v>
      </c>
      <c r="BQ132">
        <v>6</v>
      </c>
      <c r="BR132">
        <v>7</v>
      </c>
      <c r="BS132">
        <v>8</v>
      </c>
      <c r="BT132">
        <v>10</v>
      </c>
      <c r="BU132">
        <v>10</v>
      </c>
      <c r="BV132">
        <v>11</v>
      </c>
      <c r="BW132">
        <v>16</v>
      </c>
      <c r="BX132">
        <v>16</v>
      </c>
      <c r="BY132">
        <v>18</v>
      </c>
      <c r="BZ132">
        <v>23</v>
      </c>
      <c r="CA132">
        <v>23</v>
      </c>
      <c r="CB132">
        <v>23</v>
      </c>
      <c r="CC132">
        <v>23</v>
      </c>
      <c r="CD132">
        <v>33</v>
      </c>
      <c r="CE132">
        <v>47</v>
      </c>
      <c r="CF132">
        <v>52</v>
      </c>
      <c r="CG132">
        <v>54</v>
      </c>
      <c r="CH132">
        <v>58</v>
      </c>
      <c r="CI132">
        <v>61</v>
      </c>
      <c r="CJ132">
        <v>63</v>
      </c>
      <c r="CK132">
        <v>64</v>
      </c>
      <c r="CL132">
        <v>65</v>
      </c>
      <c r="CM132">
        <v>68</v>
      </c>
      <c r="CN132">
        <v>69</v>
      </c>
      <c r="CO132">
        <v>74</v>
      </c>
      <c r="CP132">
        <v>76</v>
      </c>
      <c r="CQ132">
        <v>79</v>
      </c>
      <c r="CR132">
        <v>83</v>
      </c>
      <c r="CS132">
        <v>88</v>
      </c>
      <c r="CT132">
        <v>90</v>
      </c>
      <c r="CU132">
        <v>93</v>
      </c>
      <c r="CV132">
        <v>94</v>
      </c>
      <c r="CW132">
        <v>99</v>
      </c>
      <c r="CX132">
        <v>101</v>
      </c>
      <c r="CY132">
        <v>101</v>
      </c>
      <c r="CZ132">
        <v>101</v>
      </c>
      <c r="DA132">
        <v>102</v>
      </c>
      <c r="DB132">
        <v>102</v>
      </c>
      <c r="DC132">
        <v>104</v>
      </c>
      <c r="DD132">
        <v>108</v>
      </c>
      <c r="DE132">
        <v>109</v>
      </c>
      <c r="DF132">
        <v>109</v>
      </c>
      <c r="DG132">
        <v>109</v>
      </c>
      <c r="DH132">
        <v>109</v>
      </c>
      <c r="DI132">
        <v>109</v>
      </c>
      <c r="DJ132">
        <v>110</v>
      </c>
      <c r="DK132">
        <v>111</v>
      </c>
      <c r="DL132">
        <v>111</v>
      </c>
      <c r="DM132">
        <v>113</v>
      </c>
      <c r="DN132">
        <v>113</v>
      </c>
      <c r="DO132">
        <v>114</v>
      </c>
      <c r="DP132">
        <v>116</v>
      </c>
      <c r="DQ132">
        <v>118</v>
      </c>
      <c r="DR132">
        <v>119</v>
      </c>
      <c r="DS132">
        <v>120</v>
      </c>
      <c r="DT132">
        <v>120</v>
      </c>
      <c r="DU132">
        <v>122</v>
      </c>
      <c r="DV132">
        <v>123</v>
      </c>
      <c r="DW132">
        <v>126</v>
      </c>
      <c r="DX132">
        <v>126</v>
      </c>
      <c r="DY132">
        <v>131</v>
      </c>
      <c r="DZ132">
        <v>133</v>
      </c>
      <c r="EA132">
        <v>134</v>
      </c>
      <c r="EB132">
        <v>134</v>
      </c>
      <c r="EC132">
        <v>136</v>
      </c>
      <c r="ED132">
        <v>138</v>
      </c>
      <c r="EE132">
        <v>139</v>
      </c>
      <c r="EF132">
        <v>142</v>
      </c>
      <c r="EG132">
        <v>143</v>
      </c>
      <c r="EH132">
        <v>145</v>
      </c>
      <c r="EI132">
        <v>146</v>
      </c>
      <c r="EJ132">
        <v>147</v>
      </c>
      <c r="EK132">
        <v>148</v>
      </c>
      <c r="EL132">
        <v>148</v>
      </c>
      <c r="EM132">
        <v>149</v>
      </c>
      <c r="EN132">
        <v>150</v>
      </c>
      <c r="EO132">
        <v>151</v>
      </c>
      <c r="EP132">
        <v>151</v>
      </c>
      <c r="EQ132">
        <v>152</v>
      </c>
      <c r="ER132">
        <v>152</v>
      </c>
      <c r="ES132">
        <v>152</v>
      </c>
      <c r="ET132">
        <v>152</v>
      </c>
      <c r="EU132">
        <v>152</v>
      </c>
      <c r="EV132">
        <v>152</v>
      </c>
      <c r="EW132">
        <v>152</v>
      </c>
      <c r="EX132">
        <v>152</v>
      </c>
      <c r="EY132">
        <v>152</v>
      </c>
      <c r="EZ132">
        <v>153</v>
      </c>
      <c r="FA132">
        <v>153</v>
      </c>
      <c r="FB132">
        <v>154</v>
      </c>
      <c r="FC132">
        <v>156</v>
      </c>
      <c r="FD132">
        <v>158</v>
      </c>
      <c r="FE132">
        <v>158</v>
      </c>
      <c r="FF132">
        <v>158</v>
      </c>
      <c r="FG132">
        <v>158</v>
      </c>
      <c r="FH132">
        <v>159</v>
      </c>
      <c r="FI132">
        <v>160</v>
      </c>
      <c r="FJ132">
        <v>161</v>
      </c>
      <c r="FK132">
        <v>163</v>
      </c>
      <c r="FL132">
        <v>163</v>
      </c>
      <c r="FM132">
        <v>165</v>
      </c>
      <c r="FN132">
        <v>165</v>
      </c>
      <c r="FO132">
        <v>166</v>
      </c>
      <c r="FP132">
        <v>167</v>
      </c>
      <c r="FQ132">
        <v>167</v>
      </c>
      <c r="FR132">
        <v>168</v>
      </c>
      <c r="FS132">
        <v>169</v>
      </c>
      <c r="FT132">
        <v>169</v>
      </c>
      <c r="FU132">
        <v>169</v>
      </c>
      <c r="FV132">
        <v>169</v>
      </c>
      <c r="FW132">
        <v>170</v>
      </c>
      <c r="FX132">
        <v>170</v>
      </c>
      <c r="FY132">
        <v>170</v>
      </c>
      <c r="FZ132">
        <v>172</v>
      </c>
      <c r="GA132">
        <v>172</v>
      </c>
      <c r="GB132">
        <v>173</v>
      </c>
      <c r="GC132">
        <v>174</v>
      </c>
      <c r="GD132">
        <v>175</v>
      </c>
      <c r="GE132">
        <v>175</v>
      </c>
      <c r="GF132">
        <v>175</v>
      </c>
      <c r="GG132">
        <v>176</v>
      </c>
      <c r="GH132">
        <v>176</v>
      </c>
      <c r="GI132">
        <v>176</v>
      </c>
      <c r="GJ132">
        <v>176</v>
      </c>
      <c r="GK132">
        <v>176</v>
      </c>
      <c r="GL132">
        <v>176</v>
      </c>
      <c r="GM132">
        <v>176</v>
      </c>
      <c r="GN132">
        <v>177</v>
      </c>
      <c r="GO132">
        <v>177</v>
      </c>
      <c r="GP132">
        <v>177</v>
      </c>
      <c r="GQ132">
        <v>177</v>
      </c>
      <c r="GR132">
        <v>178</v>
      </c>
      <c r="GS132">
        <v>179</v>
      </c>
      <c r="GT132">
        <v>181</v>
      </c>
      <c r="GU132">
        <v>181</v>
      </c>
      <c r="GV132">
        <v>183</v>
      </c>
      <c r="GW132">
        <v>184</v>
      </c>
      <c r="GX132">
        <v>184</v>
      </c>
      <c r="GY132">
        <v>184</v>
      </c>
      <c r="GZ132">
        <v>184</v>
      </c>
      <c r="HA132">
        <v>185</v>
      </c>
      <c r="HB132">
        <v>185</v>
      </c>
      <c r="HC132">
        <v>185</v>
      </c>
      <c r="HD132">
        <v>186</v>
      </c>
      <c r="HE132">
        <v>188</v>
      </c>
      <c r="HF132">
        <v>189</v>
      </c>
      <c r="HG132">
        <v>190</v>
      </c>
      <c r="HH132">
        <v>193</v>
      </c>
      <c r="HI132">
        <v>194</v>
      </c>
      <c r="HJ132">
        <v>195</v>
      </c>
      <c r="HK132">
        <v>195</v>
      </c>
      <c r="HL132">
        <v>195</v>
      </c>
      <c r="HM132">
        <v>196</v>
      </c>
      <c r="HN132">
        <v>196</v>
      </c>
      <c r="HO132">
        <v>197</v>
      </c>
      <c r="HP132">
        <v>197</v>
      </c>
      <c r="HQ132">
        <v>197</v>
      </c>
      <c r="HR132">
        <v>198</v>
      </c>
      <c r="HS132">
        <v>198</v>
      </c>
      <c r="HT132">
        <v>198</v>
      </c>
      <c r="HU132">
        <v>198</v>
      </c>
      <c r="HV132">
        <v>199</v>
      </c>
      <c r="HW132">
        <v>199</v>
      </c>
      <c r="HX132">
        <v>199</v>
      </c>
      <c r="HY132">
        <v>199</v>
      </c>
      <c r="HZ132">
        <v>199</v>
      </c>
      <c r="IA132">
        <v>199</v>
      </c>
      <c r="IB132">
        <v>199</v>
      </c>
      <c r="IC132">
        <v>199</v>
      </c>
      <c r="ID132">
        <v>200</v>
      </c>
      <c r="IE132">
        <v>200</v>
      </c>
      <c r="IF132">
        <v>200</v>
      </c>
      <c r="IG132">
        <v>200</v>
      </c>
      <c r="IH132">
        <v>200</v>
      </c>
      <c r="II132">
        <v>200</v>
      </c>
      <c r="IJ132">
        <v>200</v>
      </c>
      <c r="IK132">
        <v>201</v>
      </c>
      <c r="IL132">
        <v>202</v>
      </c>
      <c r="IM132">
        <v>202</v>
      </c>
      <c r="IN132">
        <v>203</v>
      </c>
      <c r="IO132">
        <v>203</v>
      </c>
      <c r="IP132">
        <v>204</v>
      </c>
      <c r="IQ132">
        <v>205</v>
      </c>
      <c r="IR132">
        <v>205</v>
      </c>
      <c r="IS132">
        <v>205</v>
      </c>
      <c r="IT132">
        <v>205</v>
      </c>
      <c r="IU132">
        <v>206</v>
      </c>
      <c r="IV132">
        <v>206</v>
      </c>
      <c r="IW132">
        <v>207</v>
      </c>
      <c r="IX132">
        <v>207</v>
      </c>
      <c r="IY132">
        <v>207</v>
      </c>
      <c r="IZ132">
        <v>207</v>
      </c>
      <c r="JA132">
        <v>207</v>
      </c>
      <c r="JB132">
        <v>208</v>
      </c>
      <c r="JC132">
        <v>208</v>
      </c>
      <c r="JD132">
        <v>208</v>
      </c>
      <c r="JE132">
        <v>208</v>
      </c>
      <c r="JF132">
        <v>208</v>
      </c>
      <c r="JG132">
        <v>208</v>
      </c>
      <c r="JH132">
        <v>210</v>
      </c>
      <c r="JI132">
        <v>211</v>
      </c>
      <c r="JJ132">
        <v>211</v>
      </c>
      <c r="JK132">
        <v>212</v>
      </c>
      <c r="JL132">
        <v>213</v>
      </c>
      <c r="JM132">
        <v>213</v>
      </c>
      <c r="JN132">
        <v>213</v>
      </c>
      <c r="JO132">
        <v>213</v>
      </c>
      <c r="JP132">
        <v>214</v>
      </c>
      <c r="JQ132">
        <v>214</v>
      </c>
      <c r="JR132">
        <v>214</v>
      </c>
      <c r="JS132">
        <v>216</v>
      </c>
      <c r="JT132">
        <v>216</v>
      </c>
      <c r="JU132">
        <v>216</v>
      </c>
      <c r="JV132">
        <v>217</v>
      </c>
      <c r="JW132">
        <v>219</v>
      </c>
      <c r="JX132">
        <v>220</v>
      </c>
      <c r="JY132">
        <v>223</v>
      </c>
      <c r="JZ132">
        <v>223</v>
      </c>
      <c r="KA132">
        <v>224</v>
      </c>
      <c r="KB132">
        <v>225</v>
      </c>
      <c r="KC132">
        <v>225</v>
      </c>
      <c r="KD132">
        <v>226</v>
      </c>
      <c r="KE132">
        <v>227</v>
      </c>
      <c r="KF132">
        <v>228</v>
      </c>
      <c r="KG132">
        <v>228</v>
      </c>
      <c r="KH132">
        <v>228</v>
      </c>
      <c r="KI132">
        <v>229</v>
      </c>
      <c r="KJ132">
        <v>232</v>
      </c>
      <c r="KK132">
        <v>233</v>
      </c>
      <c r="KL132">
        <v>233</v>
      </c>
      <c r="KM132">
        <v>234</v>
      </c>
      <c r="KN132">
        <v>234</v>
      </c>
      <c r="KO132">
        <v>237</v>
      </c>
      <c r="KP132">
        <v>239</v>
      </c>
      <c r="KQ132">
        <v>240</v>
      </c>
      <c r="KR132">
        <v>243</v>
      </c>
      <c r="KS132">
        <v>243</v>
      </c>
      <c r="KT132">
        <v>243</v>
      </c>
      <c r="KU132">
        <v>245</v>
      </c>
      <c r="KV132">
        <v>245</v>
      </c>
      <c r="KW132">
        <v>246</v>
      </c>
      <c r="KX132">
        <v>247</v>
      </c>
      <c r="KY132">
        <v>249</v>
      </c>
      <c r="KZ132">
        <v>250</v>
      </c>
      <c r="LA132">
        <v>253</v>
      </c>
      <c r="LB132">
        <v>254</v>
      </c>
      <c r="LC132">
        <v>256</v>
      </c>
      <c r="LD132">
        <v>257</v>
      </c>
      <c r="LE132">
        <v>263</v>
      </c>
      <c r="LF132">
        <v>267</v>
      </c>
      <c r="LG132">
        <v>271</v>
      </c>
      <c r="LH132">
        <v>275</v>
      </c>
      <c r="LI132">
        <v>277</v>
      </c>
      <c r="LJ132">
        <v>282</v>
      </c>
      <c r="LK132">
        <v>284</v>
      </c>
      <c r="LL132">
        <v>284</v>
      </c>
      <c r="LM132">
        <v>285</v>
      </c>
      <c r="LN132">
        <v>294</v>
      </c>
      <c r="LO132">
        <v>295</v>
      </c>
      <c r="LP132">
        <v>299</v>
      </c>
      <c r="LQ132">
        <v>300</v>
      </c>
      <c r="LR132">
        <v>302</v>
      </c>
      <c r="LS132">
        <v>306</v>
      </c>
      <c r="LT132">
        <v>310</v>
      </c>
      <c r="LU132">
        <v>311</v>
      </c>
      <c r="LV132">
        <v>312</v>
      </c>
      <c r="LW132">
        <v>312</v>
      </c>
      <c r="LX132">
        <v>316</v>
      </c>
      <c r="LY132">
        <v>316</v>
      </c>
      <c r="LZ132">
        <v>317</v>
      </c>
      <c r="MA132">
        <v>317</v>
      </c>
      <c r="MB132">
        <v>317</v>
      </c>
      <c r="MC132">
        <v>317</v>
      </c>
      <c r="MD132">
        <v>330</v>
      </c>
      <c r="ME132">
        <v>338</v>
      </c>
      <c r="MF132">
        <v>338</v>
      </c>
      <c r="MG132">
        <v>338</v>
      </c>
      <c r="MH132">
        <v>338</v>
      </c>
      <c r="MI132">
        <v>340</v>
      </c>
      <c r="MJ132">
        <v>343</v>
      </c>
      <c r="MK132">
        <v>347</v>
      </c>
      <c r="ML132">
        <v>347</v>
      </c>
      <c r="MM132">
        <v>347</v>
      </c>
      <c r="MN132">
        <v>347</v>
      </c>
      <c r="MO132">
        <v>347</v>
      </c>
      <c r="MP132">
        <v>348</v>
      </c>
      <c r="MQ132">
        <v>383</v>
      </c>
      <c r="MR132">
        <v>386</v>
      </c>
      <c r="MS132">
        <v>390</v>
      </c>
      <c r="MT132">
        <v>390</v>
      </c>
      <c r="MU132">
        <v>390</v>
      </c>
      <c r="MV132">
        <v>390</v>
      </c>
      <c r="MW132">
        <v>389</v>
      </c>
      <c r="MX132">
        <v>397</v>
      </c>
      <c r="MY132">
        <v>404</v>
      </c>
      <c r="MZ132">
        <v>408</v>
      </c>
      <c r="NA132">
        <v>419</v>
      </c>
      <c r="NB132">
        <v>419</v>
      </c>
      <c r="NC132">
        <v>419</v>
      </c>
      <c r="ND132">
        <v>419</v>
      </c>
      <c r="NE132">
        <v>432</v>
      </c>
      <c r="NF132">
        <v>437</v>
      </c>
      <c r="NG132">
        <v>440</v>
      </c>
      <c r="NH132">
        <v>442</v>
      </c>
      <c r="NI132">
        <v>442</v>
      </c>
      <c r="NJ132">
        <v>442</v>
      </c>
      <c r="NK132">
        <v>442</v>
      </c>
      <c r="NL132">
        <v>444</v>
      </c>
      <c r="NM132">
        <v>444</v>
      </c>
      <c r="NN132">
        <v>467</v>
      </c>
      <c r="NO132">
        <v>470</v>
      </c>
      <c r="NP132">
        <v>470</v>
      </c>
      <c r="NQ132">
        <v>470</v>
      </c>
      <c r="NR132">
        <v>471</v>
      </c>
      <c r="NS132">
        <v>473</v>
      </c>
      <c r="NT132">
        <v>479</v>
      </c>
      <c r="NU132">
        <v>484</v>
      </c>
      <c r="NV132">
        <v>489</v>
      </c>
      <c r="NW132">
        <v>489</v>
      </c>
      <c r="NX132">
        <v>489</v>
      </c>
      <c r="NY132">
        <v>490</v>
      </c>
      <c r="NZ132">
        <v>490</v>
      </c>
      <c r="OA132">
        <v>494</v>
      </c>
      <c r="OB132">
        <v>495</v>
      </c>
      <c r="OC132">
        <v>495</v>
      </c>
      <c r="OD132">
        <v>495</v>
      </c>
      <c r="OE132">
        <v>495</v>
      </c>
      <c r="OF132">
        <v>496</v>
      </c>
      <c r="OG132">
        <v>505</v>
      </c>
      <c r="OH132">
        <v>513</v>
      </c>
      <c r="OI132">
        <v>513</v>
      </c>
      <c r="OJ132">
        <v>517</v>
      </c>
      <c r="OK132">
        <v>517</v>
      </c>
      <c r="OL132">
        <v>517</v>
      </c>
      <c r="OM132">
        <v>517</v>
      </c>
      <c r="ON132">
        <v>520</v>
      </c>
      <c r="OO132">
        <v>521</v>
      </c>
      <c r="OP132">
        <v>524</v>
      </c>
      <c r="OQ132">
        <v>527</v>
      </c>
      <c r="OR132">
        <v>527</v>
      </c>
      <c r="OS132">
        <v>527</v>
      </c>
    </row>
    <row r="133" spans="1:409">
      <c r="A133">
        <v>84053063</v>
      </c>
      <c r="B133" t="s">
        <v>50</v>
      </c>
      <c r="C133" t="s">
        <v>51</v>
      </c>
      <c r="D133">
        <v>840</v>
      </c>
      <c r="E133">
        <v>53063</v>
      </c>
      <c r="F133" t="s">
        <v>116</v>
      </c>
      <c r="G133" t="s">
        <v>57</v>
      </c>
      <c r="H133" t="s">
        <v>50</v>
      </c>
      <c r="I133">
        <v>47.621131460000001</v>
      </c>
      <c r="J133">
        <v>-117.4046494</v>
      </c>
      <c r="K133" t="s">
        <v>117</v>
      </c>
      <c r="L133">
        <v>522798</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2</v>
      </c>
      <c r="CB133">
        <v>2</v>
      </c>
      <c r="CC133">
        <v>4</v>
      </c>
      <c r="CD133">
        <v>4</v>
      </c>
      <c r="CE133">
        <v>5</v>
      </c>
      <c r="CF133">
        <v>7</v>
      </c>
      <c r="CG133">
        <v>11</v>
      </c>
      <c r="CH133">
        <v>11</v>
      </c>
      <c r="CI133">
        <v>12</v>
      </c>
      <c r="CJ133">
        <v>13</v>
      </c>
      <c r="CK133">
        <v>13</v>
      </c>
      <c r="CL133">
        <v>14</v>
      </c>
      <c r="CM133">
        <v>14</v>
      </c>
      <c r="CN133">
        <v>14</v>
      </c>
      <c r="CO133">
        <v>14</v>
      </c>
      <c r="CP133">
        <v>15</v>
      </c>
      <c r="CQ133">
        <v>17</v>
      </c>
      <c r="CR133">
        <v>17</v>
      </c>
      <c r="CS133">
        <v>17</v>
      </c>
      <c r="CT133">
        <v>17</v>
      </c>
      <c r="CU133">
        <v>17</v>
      </c>
      <c r="CV133">
        <v>17</v>
      </c>
      <c r="CW133">
        <v>17</v>
      </c>
      <c r="CX133">
        <v>18</v>
      </c>
      <c r="CY133">
        <v>19</v>
      </c>
      <c r="CZ133">
        <v>19</v>
      </c>
      <c r="DA133">
        <v>19</v>
      </c>
      <c r="DB133">
        <v>19</v>
      </c>
      <c r="DC133">
        <v>20</v>
      </c>
      <c r="DD133">
        <v>20</v>
      </c>
      <c r="DE133">
        <v>20</v>
      </c>
      <c r="DF133">
        <v>21</v>
      </c>
      <c r="DG133">
        <v>22</v>
      </c>
      <c r="DH133">
        <v>22</v>
      </c>
      <c r="DI133">
        <v>22</v>
      </c>
      <c r="DJ133">
        <v>22</v>
      </c>
      <c r="DK133">
        <v>23</v>
      </c>
      <c r="DL133">
        <v>23</v>
      </c>
      <c r="DM133">
        <v>24</v>
      </c>
      <c r="DN133">
        <v>26</v>
      </c>
      <c r="DO133">
        <v>28</v>
      </c>
      <c r="DP133">
        <v>29</v>
      </c>
      <c r="DQ133">
        <v>29</v>
      </c>
      <c r="DR133">
        <v>29</v>
      </c>
      <c r="DS133">
        <v>29</v>
      </c>
      <c r="DT133">
        <v>29</v>
      </c>
      <c r="DU133">
        <v>29</v>
      </c>
      <c r="DV133">
        <v>30</v>
      </c>
      <c r="DW133">
        <v>30</v>
      </c>
      <c r="DX133">
        <v>31</v>
      </c>
      <c r="DY133">
        <v>31</v>
      </c>
      <c r="DZ133">
        <v>31</v>
      </c>
      <c r="EA133">
        <v>31</v>
      </c>
      <c r="EB133">
        <v>31</v>
      </c>
      <c r="EC133">
        <v>31</v>
      </c>
      <c r="ED133">
        <v>31</v>
      </c>
      <c r="EE133">
        <v>31</v>
      </c>
      <c r="EF133">
        <v>31</v>
      </c>
      <c r="EG133">
        <v>31</v>
      </c>
      <c r="EH133">
        <v>31</v>
      </c>
      <c r="EI133">
        <v>31</v>
      </c>
      <c r="EJ133">
        <v>32</v>
      </c>
      <c r="EK133">
        <v>32</v>
      </c>
      <c r="EL133">
        <v>32</v>
      </c>
      <c r="EM133">
        <v>34</v>
      </c>
      <c r="EN133">
        <v>34</v>
      </c>
      <c r="EO133">
        <v>34</v>
      </c>
      <c r="EP133">
        <v>34</v>
      </c>
      <c r="EQ133">
        <v>35</v>
      </c>
      <c r="ER133">
        <v>35</v>
      </c>
      <c r="ES133">
        <v>36</v>
      </c>
      <c r="ET133">
        <v>36</v>
      </c>
      <c r="EU133">
        <v>37</v>
      </c>
      <c r="EV133">
        <v>37</v>
      </c>
      <c r="EW133">
        <v>37</v>
      </c>
      <c r="EX133">
        <v>37</v>
      </c>
      <c r="EY133">
        <v>37</v>
      </c>
      <c r="EZ133">
        <v>37</v>
      </c>
      <c r="FA133">
        <v>37</v>
      </c>
      <c r="FB133">
        <v>37</v>
      </c>
      <c r="FC133">
        <v>37</v>
      </c>
      <c r="FD133">
        <v>37</v>
      </c>
      <c r="FE133">
        <v>37</v>
      </c>
      <c r="FF133">
        <v>37</v>
      </c>
      <c r="FG133">
        <v>37</v>
      </c>
      <c r="FH133">
        <v>37</v>
      </c>
      <c r="FI133">
        <v>37</v>
      </c>
      <c r="FJ133">
        <v>37</v>
      </c>
      <c r="FK133">
        <v>38</v>
      </c>
      <c r="FL133">
        <v>38</v>
      </c>
      <c r="FM133">
        <v>38</v>
      </c>
      <c r="FN133">
        <v>40</v>
      </c>
      <c r="FO133">
        <v>40</v>
      </c>
      <c r="FP133">
        <v>40</v>
      </c>
      <c r="FQ133">
        <v>40</v>
      </c>
      <c r="FR133">
        <v>40</v>
      </c>
      <c r="FS133">
        <v>41</v>
      </c>
      <c r="FT133">
        <v>41</v>
      </c>
      <c r="FU133">
        <v>41</v>
      </c>
      <c r="FV133">
        <v>41</v>
      </c>
      <c r="FW133">
        <v>41</v>
      </c>
      <c r="FX133">
        <v>41</v>
      </c>
      <c r="FY133">
        <v>41</v>
      </c>
      <c r="FZ133">
        <v>41</v>
      </c>
      <c r="GA133">
        <v>41</v>
      </c>
      <c r="GB133">
        <v>41</v>
      </c>
      <c r="GC133">
        <v>41</v>
      </c>
      <c r="GD133">
        <v>41</v>
      </c>
      <c r="GE133">
        <v>42</v>
      </c>
      <c r="GF133">
        <v>42</v>
      </c>
      <c r="GG133">
        <v>43</v>
      </c>
      <c r="GH133">
        <v>43</v>
      </c>
      <c r="GI133">
        <v>43</v>
      </c>
      <c r="GJ133">
        <v>43</v>
      </c>
      <c r="GK133">
        <v>43</v>
      </c>
      <c r="GL133">
        <v>44</v>
      </c>
      <c r="GM133">
        <v>44</v>
      </c>
      <c r="GN133">
        <v>44</v>
      </c>
      <c r="GO133">
        <v>46</v>
      </c>
      <c r="GP133">
        <v>48</v>
      </c>
      <c r="GQ133">
        <v>51</v>
      </c>
      <c r="GR133">
        <v>53</v>
      </c>
      <c r="GS133">
        <v>55</v>
      </c>
      <c r="GT133">
        <v>56</v>
      </c>
      <c r="GU133">
        <v>60</v>
      </c>
      <c r="GV133">
        <v>65</v>
      </c>
      <c r="GW133">
        <v>66</v>
      </c>
      <c r="GX133">
        <v>70</v>
      </c>
      <c r="GY133">
        <v>72</v>
      </c>
      <c r="GZ133">
        <v>74</v>
      </c>
      <c r="HA133">
        <v>83</v>
      </c>
      <c r="HB133">
        <v>86</v>
      </c>
      <c r="HC133">
        <v>88</v>
      </c>
      <c r="HD133">
        <v>91</v>
      </c>
      <c r="HE133">
        <v>93</v>
      </c>
      <c r="HF133">
        <v>93</v>
      </c>
      <c r="HG133">
        <v>95</v>
      </c>
      <c r="HH133">
        <v>96</v>
      </c>
      <c r="HI133">
        <v>101</v>
      </c>
      <c r="HJ133">
        <v>107</v>
      </c>
      <c r="HK133">
        <v>111</v>
      </c>
      <c r="HL133">
        <v>113</v>
      </c>
      <c r="HM133">
        <v>113</v>
      </c>
      <c r="HN133">
        <v>113</v>
      </c>
      <c r="HO133">
        <v>115</v>
      </c>
      <c r="HP133">
        <v>116</v>
      </c>
      <c r="HQ133">
        <v>117</v>
      </c>
      <c r="HR133">
        <v>118</v>
      </c>
      <c r="HS133">
        <v>120</v>
      </c>
      <c r="HT133">
        <v>121</v>
      </c>
      <c r="HU133">
        <v>122</v>
      </c>
      <c r="HV133">
        <v>124</v>
      </c>
      <c r="HW133">
        <v>127</v>
      </c>
      <c r="HX133">
        <v>128</v>
      </c>
      <c r="HY133">
        <v>129</v>
      </c>
      <c r="HZ133">
        <v>131</v>
      </c>
      <c r="IA133">
        <v>131</v>
      </c>
      <c r="IB133">
        <v>131</v>
      </c>
      <c r="IC133">
        <v>131</v>
      </c>
      <c r="ID133">
        <v>133</v>
      </c>
      <c r="IE133">
        <v>133</v>
      </c>
      <c r="IF133">
        <v>135</v>
      </c>
      <c r="IG133">
        <v>135</v>
      </c>
      <c r="IH133">
        <v>135</v>
      </c>
      <c r="II133">
        <v>135</v>
      </c>
      <c r="IJ133">
        <v>136</v>
      </c>
      <c r="IK133">
        <v>138</v>
      </c>
      <c r="IL133">
        <v>139</v>
      </c>
      <c r="IM133">
        <v>140</v>
      </c>
      <c r="IN133">
        <v>141</v>
      </c>
      <c r="IO133">
        <v>143</v>
      </c>
      <c r="IP133">
        <v>144</v>
      </c>
      <c r="IQ133">
        <v>145</v>
      </c>
      <c r="IR133">
        <v>146</v>
      </c>
      <c r="IS133">
        <v>149</v>
      </c>
      <c r="IT133">
        <v>150</v>
      </c>
      <c r="IU133">
        <v>151</v>
      </c>
      <c r="IV133">
        <v>151</v>
      </c>
      <c r="IW133">
        <v>157</v>
      </c>
      <c r="IX133">
        <v>158</v>
      </c>
      <c r="IY133">
        <v>159</v>
      </c>
      <c r="IZ133">
        <v>161</v>
      </c>
      <c r="JA133">
        <v>161</v>
      </c>
      <c r="JB133">
        <v>161</v>
      </c>
      <c r="JC133">
        <v>162</v>
      </c>
      <c r="JD133">
        <v>163</v>
      </c>
      <c r="JE133">
        <v>163</v>
      </c>
      <c r="JF133">
        <v>165</v>
      </c>
      <c r="JG133">
        <v>166</v>
      </c>
      <c r="JH133">
        <v>168</v>
      </c>
      <c r="JI133">
        <v>168</v>
      </c>
      <c r="JJ133">
        <v>169</v>
      </c>
      <c r="JK133">
        <v>171</v>
      </c>
      <c r="JL133">
        <v>171</v>
      </c>
      <c r="JM133">
        <v>172</v>
      </c>
      <c r="JN133">
        <v>172</v>
      </c>
      <c r="JO133">
        <v>173</v>
      </c>
      <c r="JP133">
        <v>173</v>
      </c>
      <c r="JQ133">
        <v>174</v>
      </c>
      <c r="JR133">
        <v>174</v>
      </c>
      <c r="JS133">
        <v>176</v>
      </c>
      <c r="JT133">
        <v>176</v>
      </c>
      <c r="JU133">
        <v>178</v>
      </c>
      <c r="JV133">
        <v>180</v>
      </c>
      <c r="JW133">
        <v>182</v>
      </c>
      <c r="JX133">
        <v>183</v>
      </c>
      <c r="JY133">
        <v>183</v>
      </c>
      <c r="JZ133">
        <v>185</v>
      </c>
      <c r="KA133">
        <v>186</v>
      </c>
      <c r="KB133">
        <v>186</v>
      </c>
      <c r="KC133">
        <v>188</v>
      </c>
      <c r="KD133">
        <v>190</v>
      </c>
      <c r="KE133">
        <v>191</v>
      </c>
      <c r="KF133">
        <v>191</v>
      </c>
      <c r="KG133">
        <v>195</v>
      </c>
      <c r="KH133">
        <v>195</v>
      </c>
      <c r="KI133">
        <v>197</v>
      </c>
      <c r="KJ133">
        <v>198</v>
      </c>
      <c r="KK133">
        <v>200</v>
      </c>
      <c r="KL133">
        <v>200</v>
      </c>
      <c r="KM133">
        <v>202</v>
      </c>
      <c r="KN133">
        <v>204</v>
      </c>
      <c r="KO133">
        <v>205</v>
      </c>
      <c r="KP133">
        <v>207</v>
      </c>
      <c r="KQ133">
        <v>207</v>
      </c>
      <c r="KR133">
        <v>208</v>
      </c>
      <c r="KS133">
        <v>210</v>
      </c>
      <c r="KT133">
        <v>212</v>
      </c>
      <c r="KU133">
        <v>214</v>
      </c>
      <c r="KV133">
        <v>216</v>
      </c>
      <c r="KW133">
        <v>218</v>
      </c>
      <c r="KX133">
        <v>220</v>
      </c>
      <c r="KY133">
        <v>220</v>
      </c>
      <c r="KZ133">
        <v>220</v>
      </c>
      <c r="LA133">
        <v>221</v>
      </c>
      <c r="LB133">
        <v>225</v>
      </c>
      <c r="LC133">
        <v>225</v>
      </c>
      <c r="LD133">
        <v>229</v>
      </c>
      <c r="LE133">
        <v>231</v>
      </c>
      <c r="LF133">
        <v>233</v>
      </c>
      <c r="LG133">
        <v>238</v>
      </c>
      <c r="LH133">
        <v>240</v>
      </c>
      <c r="LI133">
        <v>242</v>
      </c>
      <c r="LJ133">
        <v>243</v>
      </c>
      <c r="LK133">
        <v>245</v>
      </c>
      <c r="LL133">
        <v>247</v>
      </c>
      <c r="LM133">
        <v>248</v>
      </c>
      <c r="LN133">
        <v>250</v>
      </c>
      <c r="LO133">
        <v>254</v>
      </c>
      <c r="LP133">
        <v>258</v>
      </c>
      <c r="LQ133">
        <v>262</v>
      </c>
      <c r="LR133">
        <v>264</v>
      </c>
      <c r="LS133">
        <v>265</v>
      </c>
      <c r="LT133">
        <v>269</v>
      </c>
      <c r="LU133">
        <v>275</v>
      </c>
      <c r="LV133">
        <v>276</v>
      </c>
      <c r="LW133">
        <v>276</v>
      </c>
      <c r="LX133">
        <v>279</v>
      </c>
      <c r="LY133">
        <v>281</v>
      </c>
      <c r="LZ133">
        <v>281</v>
      </c>
      <c r="MA133">
        <v>281</v>
      </c>
      <c r="MB133">
        <v>281</v>
      </c>
      <c r="MC133">
        <v>281</v>
      </c>
      <c r="MD133">
        <v>300</v>
      </c>
      <c r="ME133">
        <v>308</v>
      </c>
      <c r="MF133">
        <v>307</v>
      </c>
      <c r="MG133">
        <v>307</v>
      </c>
      <c r="MH133">
        <v>307</v>
      </c>
      <c r="MI133">
        <v>307</v>
      </c>
      <c r="MJ133">
        <v>309</v>
      </c>
      <c r="MK133">
        <v>312</v>
      </c>
      <c r="ML133">
        <v>317</v>
      </c>
      <c r="MM133">
        <v>317</v>
      </c>
      <c r="MN133">
        <v>317</v>
      </c>
      <c r="MO133">
        <v>317</v>
      </c>
      <c r="MP133">
        <v>318</v>
      </c>
      <c r="MQ133">
        <v>334</v>
      </c>
      <c r="MR133">
        <v>342</v>
      </c>
      <c r="MS133">
        <v>349</v>
      </c>
      <c r="MT133">
        <v>349</v>
      </c>
      <c r="MU133">
        <v>349</v>
      </c>
      <c r="MV133">
        <v>349</v>
      </c>
      <c r="MW133">
        <v>350</v>
      </c>
      <c r="MX133">
        <v>359</v>
      </c>
      <c r="MY133">
        <v>367</v>
      </c>
      <c r="MZ133">
        <v>370</v>
      </c>
      <c r="NA133">
        <v>379</v>
      </c>
      <c r="NB133">
        <v>378</v>
      </c>
      <c r="NC133">
        <v>378</v>
      </c>
      <c r="ND133">
        <v>379</v>
      </c>
      <c r="NE133">
        <v>396</v>
      </c>
      <c r="NF133">
        <v>404</v>
      </c>
      <c r="NG133">
        <v>408</v>
      </c>
      <c r="NH133">
        <v>415</v>
      </c>
      <c r="NI133">
        <v>415</v>
      </c>
      <c r="NJ133">
        <v>415</v>
      </c>
      <c r="NK133">
        <v>415</v>
      </c>
      <c r="NL133">
        <v>420</v>
      </c>
      <c r="NM133">
        <v>420</v>
      </c>
      <c r="NN133">
        <v>431</v>
      </c>
      <c r="NO133">
        <v>438</v>
      </c>
      <c r="NP133">
        <v>438</v>
      </c>
      <c r="NQ133">
        <v>438</v>
      </c>
      <c r="NR133">
        <v>445</v>
      </c>
      <c r="NS133">
        <v>445</v>
      </c>
      <c r="NT133">
        <v>452</v>
      </c>
      <c r="NU133">
        <v>458</v>
      </c>
      <c r="NV133">
        <v>464</v>
      </c>
      <c r="NW133">
        <v>464</v>
      </c>
      <c r="NX133">
        <v>464</v>
      </c>
      <c r="NY133">
        <v>469</v>
      </c>
      <c r="NZ133">
        <v>469</v>
      </c>
      <c r="OA133">
        <v>479</v>
      </c>
      <c r="OB133">
        <v>484</v>
      </c>
      <c r="OC133">
        <v>486</v>
      </c>
      <c r="OD133">
        <v>486</v>
      </c>
      <c r="OE133">
        <v>486</v>
      </c>
      <c r="OF133">
        <v>486</v>
      </c>
      <c r="OG133">
        <v>505</v>
      </c>
      <c r="OH133">
        <v>512</v>
      </c>
      <c r="OI133">
        <v>519</v>
      </c>
      <c r="OJ133">
        <v>525</v>
      </c>
      <c r="OK133">
        <v>525</v>
      </c>
      <c r="OL133">
        <v>525</v>
      </c>
      <c r="OM133">
        <v>525</v>
      </c>
      <c r="ON133">
        <v>531</v>
      </c>
      <c r="OO133">
        <v>536</v>
      </c>
      <c r="OP133">
        <v>539</v>
      </c>
      <c r="OQ133">
        <v>541</v>
      </c>
      <c r="OR133">
        <v>541</v>
      </c>
      <c r="OS133">
        <v>541</v>
      </c>
    </row>
    <row r="134" spans="1:409">
      <c r="A134">
        <v>84053065</v>
      </c>
      <c r="B134" t="s">
        <v>50</v>
      </c>
      <c r="C134" t="s">
        <v>51</v>
      </c>
      <c r="D134">
        <v>840</v>
      </c>
      <c r="E134">
        <v>53065</v>
      </c>
      <c r="F134" t="s">
        <v>56</v>
      </c>
      <c r="G134" t="s">
        <v>57</v>
      </c>
      <c r="H134" t="s">
        <v>50</v>
      </c>
      <c r="I134">
        <v>48.400354749999998</v>
      </c>
      <c r="J134">
        <v>-117.85427009999999</v>
      </c>
      <c r="K134" t="s">
        <v>118</v>
      </c>
      <c r="L134">
        <v>45723</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1</v>
      </c>
      <c r="CQ134">
        <v>1</v>
      </c>
      <c r="CR134">
        <v>1</v>
      </c>
      <c r="CS134">
        <v>1</v>
      </c>
      <c r="CT134">
        <v>1</v>
      </c>
      <c r="CU134">
        <v>1</v>
      </c>
      <c r="CV134">
        <v>1</v>
      </c>
      <c r="CW134">
        <v>1</v>
      </c>
      <c r="CX134">
        <v>1</v>
      </c>
      <c r="CY134">
        <v>1</v>
      </c>
      <c r="CZ134">
        <v>1</v>
      </c>
      <c r="DA134">
        <v>1</v>
      </c>
      <c r="DB134">
        <v>1</v>
      </c>
      <c r="DC134">
        <v>1</v>
      </c>
      <c r="DD134">
        <v>1</v>
      </c>
      <c r="DE134">
        <v>1</v>
      </c>
      <c r="DF134">
        <v>1</v>
      </c>
      <c r="DG134">
        <v>1</v>
      </c>
      <c r="DH134">
        <v>1</v>
      </c>
      <c r="DI134">
        <v>1</v>
      </c>
      <c r="DJ134">
        <v>1</v>
      </c>
      <c r="DK134">
        <v>1</v>
      </c>
      <c r="DL134">
        <v>1</v>
      </c>
      <c r="DM134">
        <v>1</v>
      </c>
      <c r="DN134">
        <v>1</v>
      </c>
      <c r="DO134">
        <v>1</v>
      </c>
      <c r="DP134">
        <v>1</v>
      </c>
      <c r="DQ134">
        <v>1</v>
      </c>
      <c r="DR134">
        <v>1</v>
      </c>
      <c r="DS134">
        <v>1</v>
      </c>
      <c r="DT134">
        <v>1</v>
      </c>
      <c r="DU134">
        <v>1</v>
      </c>
      <c r="DV134">
        <v>1</v>
      </c>
      <c r="DW134">
        <v>1</v>
      </c>
      <c r="DX134">
        <v>1</v>
      </c>
      <c r="DY134">
        <v>1</v>
      </c>
      <c r="DZ134">
        <v>1</v>
      </c>
      <c r="EA134">
        <v>1</v>
      </c>
      <c r="EB134">
        <v>1</v>
      </c>
      <c r="EC134">
        <v>1</v>
      </c>
      <c r="ED134">
        <v>1</v>
      </c>
      <c r="EE134">
        <v>1</v>
      </c>
      <c r="EF134">
        <v>1</v>
      </c>
      <c r="EG134">
        <v>1</v>
      </c>
      <c r="EH134">
        <v>1</v>
      </c>
      <c r="EI134">
        <v>1</v>
      </c>
      <c r="EJ134">
        <v>1</v>
      </c>
      <c r="EK134">
        <v>1</v>
      </c>
      <c r="EL134">
        <v>1</v>
      </c>
      <c r="EM134">
        <v>1</v>
      </c>
      <c r="EN134">
        <v>1</v>
      </c>
      <c r="EO134">
        <v>1</v>
      </c>
      <c r="EP134">
        <v>1</v>
      </c>
      <c r="EQ134">
        <v>1</v>
      </c>
      <c r="ER134">
        <v>1</v>
      </c>
      <c r="ES134">
        <v>1</v>
      </c>
      <c r="ET134">
        <v>1</v>
      </c>
      <c r="EU134">
        <v>1</v>
      </c>
      <c r="EV134">
        <v>1</v>
      </c>
      <c r="EW134">
        <v>1</v>
      </c>
      <c r="EX134">
        <v>1</v>
      </c>
      <c r="EY134">
        <v>1</v>
      </c>
      <c r="EZ134">
        <v>1</v>
      </c>
      <c r="FA134">
        <v>1</v>
      </c>
      <c r="FB134">
        <v>1</v>
      </c>
      <c r="FC134">
        <v>1</v>
      </c>
      <c r="FD134">
        <v>1</v>
      </c>
      <c r="FE134">
        <v>1</v>
      </c>
      <c r="FF134">
        <v>1</v>
      </c>
      <c r="FG134">
        <v>1</v>
      </c>
      <c r="FH134">
        <v>1</v>
      </c>
      <c r="FI134">
        <v>1</v>
      </c>
      <c r="FJ134">
        <v>1</v>
      </c>
      <c r="FK134">
        <v>1</v>
      </c>
      <c r="FL134">
        <v>1</v>
      </c>
      <c r="FM134">
        <v>1</v>
      </c>
      <c r="FN134">
        <v>1</v>
      </c>
      <c r="FO134">
        <v>1</v>
      </c>
      <c r="FP134">
        <v>1</v>
      </c>
      <c r="FQ134">
        <v>1</v>
      </c>
      <c r="FR134">
        <v>1</v>
      </c>
      <c r="FS134">
        <v>1</v>
      </c>
      <c r="FT134">
        <v>1</v>
      </c>
      <c r="FU134">
        <v>1</v>
      </c>
      <c r="FV134">
        <v>1</v>
      </c>
      <c r="FW134">
        <v>1</v>
      </c>
      <c r="FX134">
        <v>1</v>
      </c>
      <c r="FY134">
        <v>1</v>
      </c>
      <c r="FZ134">
        <v>1</v>
      </c>
      <c r="GA134">
        <v>1</v>
      </c>
      <c r="GB134">
        <v>1</v>
      </c>
      <c r="GC134">
        <v>1</v>
      </c>
      <c r="GD134">
        <v>1</v>
      </c>
      <c r="GE134">
        <v>1</v>
      </c>
      <c r="GF134">
        <v>1</v>
      </c>
      <c r="GG134">
        <v>1</v>
      </c>
      <c r="GH134">
        <v>1</v>
      </c>
      <c r="GI134">
        <v>1</v>
      </c>
      <c r="GJ134">
        <v>1</v>
      </c>
      <c r="GK134">
        <v>1</v>
      </c>
      <c r="GL134">
        <v>1</v>
      </c>
      <c r="GM134">
        <v>1</v>
      </c>
      <c r="GN134">
        <v>1</v>
      </c>
      <c r="GO134">
        <v>1</v>
      </c>
      <c r="GP134">
        <v>1</v>
      </c>
      <c r="GQ134">
        <v>1</v>
      </c>
      <c r="GR134">
        <v>1</v>
      </c>
      <c r="GS134">
        <v>1</v>
      </c>
      <c r="GT134">
        <v>1</v>
      </c>
      <c r="GU134">
        <v>1</v>
      </c>
      <c r="GV134">
        <v>1</v>
      </c>
      <c r="GW134">
        <v>1</v>
      </c>
      <c r="GX134">
        <v>1</v>
      </c>
      <c r="GY134">
        <v>1</v>
      </c>
      <c r="GZ134">
        <v>1</v>
      </c>
      <c r="HA134">
        <v>1</v>
      </c>
      <c r="HB134">
        <v>1</v>
      </c>
      <c r="HC134">
        <v>1</v>
      </c>
      <c r="HD134">
        <v>1</v>
      </c>
      <c r="HE134">
        <v>1</v>
      </c>
      <c r="HF134">
        <v>1</v>
      </c>
      <c r="HG134">
        <v>1</v>
      </c>
      <c r="HH134">
        <v>1</v>
      </c>
      <c r="HI134">
        <v>1</v>
      </c>
      <c r="HJ134">
        <v>1</v>
      </c>
      <c r="HK134">
        <v>1</v>
      </c>
      <c r="HL134">
        <v>1</v>
      </c>
      <c r="HM134">
        <v>1</v>
      </c>
      <c r="HN134">
        <v>1</v>
      </c>
      <c r="HO134">
        <v>1</v>
      </c>
      <c r="HP134">
        <v>1</v>
      </c>
      <c r="HQ134">
        <v>1</v>
      </c>
      <c r="HR134">
        <v>1</v>
      </c>
      <c r="HS134">
        <v>1</v>
      </c>
      <c r="HT134">
        <v>1</v>
      </c>
      <c r="HU134">
        <v>1</v>
      </c>
      <c r="HV134">
        <v>1</v>
      </c>
      <c r="HW134">
        <v>1</v>
      </c>
      <c r="HX134">
        <v>1</v>
      </c>
      <c r="HY134">
        <v>1</v>
      </c>
      <c r="HZ134">
        <v>1</v>
      </c>
      <c r="IA134">
        <v>1</v>
      </c>
      <c r="IB134">
        <v>1</v>
      </c>
      <c r="IC134">
        <v>1</v>
      </c>
      <c r="ID134">
        <v>1</v>
      </c>
      <c r="IE134">
        <v>1</v>
      </c>
      <c r="IF134">
        <v>1</v>
      </c>
      <c r="IG134">
        <v>1</v>
      </c>
      <c r="IH134">
        <v>1</v>
      </c>
      <c r="II134">
        <v>1</v>
      </c>
      <c r="IJ134">
        <v>1</v>
      </c>
      <c r="IK134">
        <v>1</v>
      </c>
      <c r="IL134">
        <v>1</v>
      </c>
      <c r="IM134">
        <v>1</v>
      </c>
      <c r="IN134">
        <v>1</v>
      </c>
      <c r="IO134">
        <v>1</v>
      </c>
      <c r="IP134">
        <v>1</v>
      </c>
      <c r="IQ134">
        <v>1</v>
      </c>
      <c r="IR134">
        <v>1</v>
      </c>
      <c r="IS134">
        <v>1</v>
      </c>
      <c r="IT134">
        <v>1</v>
      </c>
      <c r="IU134">
        <v>1</v>
      </c>
      <c r="IV134">
        <v>1</v>
      </c>
      <c r="IW134">
        <v>1</v>
      </c>
      <c r="IX134">
        <v>1</v>
      </c>
      <c r="IY134">
        <v>1</v>
      </c>
      <c r="IZ134">
        <v>1</v>
      </c>
      <c r="JA134">
        <v>1</v>
      </c>
      <c r="JB134">
        <v>1</v>
      </c>
      <c r="JC134">
        <v>1</v>
      </c>
      <c r="JD134">
        <v>1</v>
      </c>
      <c r="JE134">
        <v>2</v>
      </c>
      <c r="JF134">
        <v>2</v>
      </c>
      <c r="JG134">
        <v>2</v>
      </c>
      <c r="JH134">
        <v>2</v>
      </c>
      <c r="JI134">
        <v>2</v>
      </c>
      <c r="JJ134">
        <v>2</v>
      </c>
      <c r="JK134">
        <v>2</v>
      </c>
      <c r="JL134">
        <v>2</v>
      </c>
      <c r="JM134">
        <v>2</v>
      </c>
      <c r="JN134">
        <v>2</v>
      </c>
      <c r="JO134">
        <v>2</v>
      </c>
      <c r="JP134">
        <v>2</v>
      </c>
      <c r="JQ134">
        <v>2</v>
      </c>
      <c r="JR134">
        <v>2</v>
      </c>
      <c r="JS134">
        <v>2</v>
      </c>
      <c r="JT134">
        <v>3</v>
      </c>
      <c r="JU134">
        <v>3</v>
      </c>
      <c r="JV134">
        <v>3</v>
      </c>
      <c r="JW134">
        <v>3</v>
      </c>
      <c r="JX134">
        <v>3</v>
      </c>
      <c r="JY134">
        <v>3</v>
      </c>
      <c r="JZ134">
        <v>3</v>
      </c>
      <c r="KA134">
        <v>3</v>
      </c>
      <c r="KB134">
        <v>3</v>
      </c>
      <c r="KC134">
        <v>3</v>
      </c>
      <c r="KD134">
        <v>3</v>
      </c>
      <c r="KE134">
        <v>3</v>
      </c>
      <c r="KF134">
        <v>3</v>
      </c>
      <c r="KG134">
        <v>3</v>
      </c>
      <c r="KH134">
        <v>3</v>
      </c>
      <c r="KI134">
        <v>3</v>
      </c>
      <c r="KJ134">
        <v>3</v>
      </c>
      <c r="KK134">
        <v>3</v>
      </c>
      <c r="KL134">
        <v>3</v>
      </c>
      <c r="KM134">
        <v>3</v>
      </c>
      <c r="KN134">
        <v>4</v>
      </c>
      <c r="KO134">
        <v>4</v>
      </c>
      <c r="KP134">
        <v>4</v>
      </c>
      <c r="KQ134">
        <v>4</v>
      </c>
      <c r="KR134">
        <v>4</v>
      </c>
      <c r="KS134">
        <v>4</v>
      </c>
      <c r="KT134">
        <v>4</v>
      </c>
      <c r="KU134">
        <v>4</v>
      </c>
      <c r="KV134">
        <v>4</v>
      </c>
      <c r="KW134">
        <v>4</v>
      </c>
      <c r="KX134">
        <v>4</v>
      </c>
      <c r="KY134">
        <v>4</v>
      </c>
      <c r="KZ134">
        <v>4</v>
      </c>
      <c r="LA134">
        <v>4</v>
      </c>
      <c r="LB134">
        <v>4</v>
      </c>
      <c r="LC134">
        <v>4</v>
      </c>
      <c r="LD134">
        <v>5</v>
      </c>
      <c r="LE134">
        <v>5</v>
      </c>
      <c r="LF134">
        <v>5</v>
      </c>
      <c r="LG134">
        <v>5</v>
      </c>
      <c r="LH134">
        <v>5</v>
      </c>
      <c r="LI134">
        <v>5</v>
      </c>
      <c r="LJ134">
        <v>5</v>
      </c>
      <c r="LK134">
        <v>6</v>
      </c>
      <c r="LL134">
        <v>7</v>
      </c>
      <c r="LM134">
        <v>7</v>
      </c>
      <c r="LN134">
        <v>7</v>
      </c>
      <c r="LO134">
        <v>8</v>
      </c>
      <c r="LP134">
        <v>8</v>
      </c>
      <c r="LQ134">
        <v>8</v>
      </c>
      <c r="LR134">
        <v>8</v>
      </c>
      <c r="LS134">
        <v>8</v>
      </c>
      <c r="LT134">
        <v>8</v>
      </c>
      <c r="LU134">
        <v>8</v>
      </c>
      <c r="LV134">
        <v>8</v>
      </c>
      <c r="LW134">
        <v>8</v>
      </c>
      <c r="LX134">
        <v>8</v>
      </c>
      <c r="LY134">
        <v>8</v>
      </c>
      <c r="LZ134">
        <v>8</v>
      </c>
      <c r="MA134">
        <v>8</v>
      </c>
      <c r="MB134">
        <v>8</v>
      </c>
      <c r="MC134">
        <v>8</v>
      </c>
      <c r="MD134">
        <v>11</v>
      </c>
      <c r="ME134">
        <v>12</v>
      </c>
      <c r="MF134">
        <v>12</v>
      </c>
      <c r="MG134">
        <v>12</v>
      </c>
      <c r="MH134">
        <v>12</v>
      </c>
      <c r="MI134">
        <v>12</v>
      </c>
      <c r="MJ134">
        <v>13</v>
      </c>
      <c r="MK134">
        <v>14</v>
      </c>
      <c r="ML134">
        <v>14</v>
      </c>
      <c r="MM134">
        <v>14</v>
      </c>
      <c r="MN134">
        <v>14</v>
      </c>
      <c r="MO134">
        <v>14</v>
      </c>
      <c r="MP134">
        <v>14</v>
      </c>
      <c r="MQ134">
        <v>15</v>
      </c>
      <c r="MR134">
        <v>16</v>
      </c>
      <c r="MS134">
        <v>17</v>
      </c>
      <c r="MT134">
        <v>17</v>
      </c>
      <c r="MU134">
        <v>17</v>
      </c>
      <c r="MV134">
        <v>17</v>
      </c>
      <c r="MW134">
        <v>17</v>
      </c>
      <c r="MX134">
        <v>17</v>
      </c>
      <c r="MY134">
        <v>17</v>
      </c>
      <c r="MZ134">
        <v>17</v>
      </c>
      <c r="NA134">
        <v>18</v>
      </c>
      <c r="NB134">
        <v>18</v>
      </c>
      <c r="NC134">
        <v>18</v>
      </c>
      <c r="ND134">
        <v>18</v>
      </c>
      <c r="NE134">
        <v>18</v>
      </c>
      <c r="NF134">
        <v>19</v>
      </c>
      <c r="NG134">
        <v>19</v>
      </c>
      <c r="NH134">
        <v>19</v>
      </c>
      <c r="NI134">
        <v>19</v>
      </c>
      <c r="NJ134">
        <v>19</v>
      </c>
      <c r="NK134">
        <v>19</v>
      </c>
      <c r="NL134">
        <v>19</v>
      </c>
      <c r="NM134">
        <v>19</v>
      </c>
      <c r="NN134">
        <v>19</v>
      </c>
      <c r="NO134">
        <v>19</v>
      </c>
      <c r="NP134">
        <v>19</v>
      </c>
      <c r="NQ134">
        <v>19</v>
      </c>
      <c r="NR134">
        <v>19</v>
      </c>
      <c r="NS134">
        <v>19</v>
      </c>
      <c r="NT134">
        <v>21</v>
      </c>
      <c r="NU134">
        <v>21</v>
      </c>
      <c r="NV134">
        <v>21</v>
      </c>
      <c r="NW134">
        <v>21</v>
      </c>
      <c r="NX134">
        <v>21</v>
      </c>
      <c r="NY134">
        <v>21</v>
      </c>
      <c r="NZ134">
        <v>21</v>
      </c>
      <c r="OA134">
        <v>22</v>
      </c>
      <c r="OB134">
        <v>22</v>
      </c>
      <c r="OC134">
        <v>22</v>
      </c>
      <c r="OD134">
        <v>22</v>
      </c>
      <c r="OE134">
        <v>22</v>
      </c>
      <c r="OF134">
        <v>22</v>
      </c>
      <c r="OG134">
        <v>22</v>
      </c>
      <c r="OH134">
        <v>23</v>
      </c>
      <c r="OI134">
        <v>23</v>
      </c>
      <c r="OJ134">
        <v>23</v>
      </c>
      <c r="OK134">
        <v>23</v>
      </c>
      <c r="OL134">
        <v>23</v>
      </c>
      <c r="OM134">
        <v>23</v>
      </c>
      <c r="ON134">
        <v>23</v>
      </c>
      <c r="OO134">
        <v>23</v>
      </c>
      <c r="OP134">
        <v>23</v>
      </c>
      <c r="OQ134">
        <v>23</v>
      </c>
      <c r="OR134">
        <v>23</v>
      </c>
      <c r="OS134">
        <v>23</v>
      </c>
    </row>
    <row r="135" spans="1:409">
      <c r="A135">
        <v>84053067</v>
      </c>
      <c r="B135" t="s">
        <v>50</v>
      </c>
      <c r="C135" t="s">
        <v>51</v>
      </c>
      <c r="D135">
        <v>840</v>
      </c>
      <c r="E135">
        <v>53067</v>
      </c>
      <c r="F135" t="s">
        <v>119</v>
      </c>
      <c r="G135" t="s">
        <v>57</v>
      </c>
      <c r="H135" t="s">
        <v>50</v>
      </c>
      <c r="I135">
        <v>46.9291895</v>
      </c>
      <c r="J135">
        <v>-122.829065599999</v>
      </c>
      <c r="K135" t="s">
        <v>120</v>
      </c>
      <c r="L135">
        <v>290536</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1</v>
      </c>
      <c r="CH135">
        <v>1</v>
      </c>
      <c r="CI135">
        <v>1</v>
      </c>
      <c r="CJ135">
        <v>1</v>
      </c>
      <c r="CK135">
        <v>1</v>
      </c>
      <c r="CL135">
        <v>1</v>
      </c>
      <c r="CM135">
        <v>1</v>
      </c>
      <c r="CN135">
        <v>1</v>
      </c>
      <c r="CO135">
        <v>1</v>
      </c>
      <c r="CP135">
        <v>1</v>
      </c>
      <c r="CQ135">
        <v>1</v>
      </c>
      <c r="CR135">
        <v>1</v>
      </c>
      <c r="CS135">
        <v>1</v>
      </c>
      <c r="CT135">
        <v>1</v>
      </c>
      <c r="CU135">
        <v>1</v>
      </c>
      <c r="CV135">
        <v>1</v>
      </c>
      <c r="CW135">
        <v>1</v>
      </c>
      <c r="CX135">
        <v>1</v>
      </c>
      <c r="CY135">
        <v>1</v>
      </c>
      <c r="CZ135">
        <v>1</v>
      </c>
      <c r="DA135">
        <v>1</v>
      </c>
      <c r="DB135">
        <v>1</v>
      </c>
      <c r="DC135">
        <v>1</v>
      </c>
      <c r="DD135">
        <v>1</v>
      </c>
      <c r="DE135">
        <v>1</v>
      </c>
      <c r="DF135">
        <v>1</v>
      </c>
      <c r="DG135">
        <v>1</v>
      </c>
      <c r="DH135">
        <v>1</v>
      </c>
      <c r="DI135">
        <v>1</v>
      </c>
      <c r="DJ135">
        <v>1</v>
      </c>
      <c r="DK135">
        <v>1</v>
      </c>
      <c r="DL135">
        <v>1</v>
      </c>
      <c r="DM135">
        <v>1</v>
      </c>
      <c r="DN135">
        <v>1</v>
      </c>
      <c r="DO135">
        <v>1</v>
      </c>
      <c r="DP135">
        <v>1</v>
      </c>
      <c r="DQ135">
        <v>1</v>
      </c>
      <c r="DR135">
        <v>1</v>
      </c>
      <c r="DS135">
        <v>1</v>
      </c>
      <c r="DT135">
        <v>1</v>
      </c>
      <c r="DU135">
        <v>1</v>
      </c>
      <c r="DV135">
        <v>1</v>
      </c>
      <c r="DW135">
        <v>1</v>
      </c>
      <c r="DX135">
        <v>1</v>
      </c>
      <c r="DY135">
        <v>1</v>
      </c>
      <c r="DZ135">
        <v>1</v>
      </c>
      <c r="EA135">
        <v>1</v>
      </c>
      <c r="EB135">
        <v>1</v>
      </c>
      <c r="EC135">
        <v>1</v>
      </c>
      <c r="ED135">
        <v>1</v>
      </c>
      <c r="EE135">
        <v>1</v>
      </c>
      <c r="EF135">
        <v>1</v>
      </c>
      <c r="EG135">
        <v>1</v>
      </c>
      <c r="EH135">
        <v>1</v>
      </c>
      <c r="EI135">
        <v>1</v>
      </c>
      <c r="EJ135">
        <v>1</v>
      </c>
      <c r="EK135">
        <v>1</v>
      </c>
      <c r="EL135">
        <v>1</v>
      </c>
      <c r="EM135">
        <v>1</v>
      </c>
      <c r="EN135">
        <v>1</v>
      </c>
      <c r="EO135">
        <v>1</v>
      </c>
      <c r="EP135">
        <v>1</v>
      </c>
      <c r="EQ135">
        <v>1</v>
      </c>
      <c r="ER135">
        <v>1</v>
      </c>
      <c r="ES135">
        <v>2</v>
      </c>
      <c r="ET135">
        <v>2</v>
      </c>
      <c r="EU135">
        <v>3</v>
      </c>
      <c r="EV135">
        <v>3</v>
      </c>
      <c r="EW135">
        <v>3</v>
      </c>
      <c r="EX135">
        <v>3</v>
      </c>
      <c r="EY135">
        <v>3</v>
      </c>
      <c r="EZ135">
        <v>3</v>
      </c>
      <c r="FA135">
        <v>3</v>
      </c>
      <c r="FB135">
        <v>3</v>
      </c>
      <c r="FC135">
        <v>3</v>
      </c>
      <c r="FD135">
        <v>4</v>
      </c>
      <c r="FE135">
        <v>4</v>
      </c>
      <c r="FF135">
        <v>4</v>
      </c>
      <c r="FG135">
        <v>4</v>
      </c>
      <c r="FH135">
        <v>4</v>
      </c>
      <c r="FI135">
        <v>4</v>
      </c>
      <c r="FJ135">
        <v>4</v>
      </c>
      <c r="FK135">
        <v>4</v>
      </c>
      <c r="FL135">
        <v>4</v>
      </c>
      <c r="FM135">
        <v>4</v>
      </c>
      <c r="FN135">
        <v>4</v>
      </c>
      <c r="FO135">
        <v>4</v>
      </c>
      <c r="FP135">
        <v>4</v>
      </c>
      <c r="FQ135">
        <v>4</v>
      </c>
      <c r="FR135">
        <v>4</v>
      </c>
      <c r="FS135">
        <v>4</v>
      </c>
      <c r="FT135">
        <v>4</v>
      </c>
      <c r="FU135">
        <v>5</v>
      </c>
      <c r="FV135">
        <v>5</v>
      </c>
      <c r="FW135">
        <v>5</v>
      </c>
      <c r="FX135">
        <v>5</v>
      </c>
      <c r="FY135">
        <v>5</v>
      </c>
      <c r="FZ135">
        <v>5</v>
      </c>
      <c r="GA135">
        <v>5</v>
      </c>
      <c r="GB135">
        <v>5</v>
      </c>
      <c r="GC135">
        <v>5</v>
      </c>
      <c r="GD135">
        <v>5</v>
      </c>
      <c r="GE135">
        <v>5</v>
      </c>
      <c r="GF135">
        <v>5</v>
      </c>
      <c r="GG135">
        <v>5</v>
      </c>
      <c r="GH135">
        <v>5</v>
      </c>
      <c r="GI135">
        <v>5</v>
      </c>
      <c r="GJ135">
        <v>5</v>
      </c>
      <c r="GK135">
        <v>5</v>
      </c>
      <c r="GL135">
        <v>5</v>
      </c>
      <c r="GM135">
        <v>6</v>
      </c>
      <c r="GN135">
        <v>6</v>
      </c>
      <c r="GO135">
        <v>6</v>
      </c>
      <c r="GP135">
        <v>6</v>
      </c>
      <c r="GQ135">
        <v>7</v>
      </c>
      <c r="GR135">
        <v>7</v>
      </c>
      <c r="GS135">
        <v>7</v>
      </c>
      <c r="GT135">
        <v>8</v>
      </c>
      <c r="GU135">
        <v>9</v>
      </c>
      <c r="GV135">
        <v>9</v>
      </c>
      <c r="GW135">
        <v>9</v>
      </c>
      <c r="GX135">
        <v>10</v>
      </c>
      <c r="GY135">
        <v>11</v>
      </c>
      <c r="GZ135">
        <v>11</v>
      </c>
      <c r="HA135">
        <v>11</v>
      </c>
      <c r="HB135">
        <v>11</v>
      </c>
      <c r="HC135">
        <v>11</v>
      </c>
      <c r="HD135">
        <v>11</v>
      </c>
      <c r="HE135">
        <v>11</v>
      </c>
      <c r="HF135">
        <v>11</v>
      </c>
      <c r="HG135">
        <v>11</v>
      </c>
      <c r="HH135">
        <v>11</v>
      </c>
      <c r="HI135">
        <v>11</v>
      </c>
      <c r="HJ135">
        <v>11</v>
      </c>
      <c r="HK135">
        <v>11</v>
      </c>
      <c r="HL135">
        <v>11</v>
      </c>
      <c r="HM135">
        <v>11</v>
      </c>
      <c r="HN135">
        <v>11</v>
      </c>
      <c r="HO135">
        <v>11</v>
      </c>
      <c r="HP135">
        <v>12</v>
      </c>
      <c r="HQ135">
        <v>12</v>
      </c>
      <c r="HR135">
        <v>12</v>
      </c>
      <c r="HS135">
        <v>12</v>
      </c>
      <c r="HT135">
        <v>12</v>
      </c>
      <c r="HU135">
        <v>12</v>
      </c>
      <c r="HV135">
        <v>14</v>
      </c>
      <c r="HW135">
        <v>15</v>
      </c>
      <c r="HX135">
        <v>15</v>
      </c>
      <c r="HY135">
        <v>15</v>
      </c>
      <c r="HZ135">
        <v>15</v>
      </c>
      <c r="IA135">
        <v>15</v>
      </c>
      <c r="IB135">
        <v>15</v>
      </c>
      <c r="IC135">
        <v>15</v>
      </c>
      <c r="ID135">
        <v>15</v>
      </c>
      <c r="IE135">
        <v>15</v>
      </c>
      <c r="IF135">
        <v>15</v>
      </c>
      <c r="IG135">
        <v>15</v>
      </c>
      <c r="IH135">
        <v>15</v>
      </c>
      <c r="II135">
        <v>15</v>
      </c>
      <c r="IJ135">
        <v>15</v>
      </c>
      <c r="IK135">
        <v>15</v>
      </c>
      <c r="IL135">
        <v>15</v>
      </c>
      <c r="IM135">
        <v>16</v>
      </c>
      <c r="IN135">
        <v>16</v>
      </c>
      <c r="IO135">
        <v>16</v>
      </c>
      <c r="IP135">
        <v>16</v>
      </c>
      <c r="IQ135">
        <v>16</v>
      </c>
      <c r="IR135">
        <v>16</v>
      </c>
      <c r="IS135">
        <v>16</v>
      </c>
      <c r="IT135">
        <v>16</v>
      </c>
      <c r="IU135">
        <v>16</v>
      </c>
      <c r="IV135">
        <v>16</v>
      </c>
      <c r="IW135">
        <v>16</v>
      </c>
      <c r="IX135">
        <v>16</v>
      </c>
      <c r="IY135">
        <v>17</v>
      </c>
      <c r="IZ135">
        <v>17</v>
      </c>
      <c r="JA135">
        <v>17</v>
      </c>
      <c r="JB135">
        <v>17</v>
      </c>
      <c r="JC135">
        <v>17</v>
      </c>
      <c r="JD135">
        <v>17</v>
      </c>
      <c r="JE135">
        <v>19</v>
      </c>
      <c r="JF135">
        <v>19</v>
      </c>
      <c r="JG135">
        <v>19</v>
      </c>
      <c r="JH135">
        <v>19</v>
      </c>
      <c r="JI135">
        <v>19</v>
      </c>
      <c r="JJ135">
        <v>19</v>
      </c>
      <c r="JK135">
        <v>19</v>
      </c>
      <c r="JL135">
        <v>19</v>
      </c>
      <c r="JM135">
        <v>19</v>
      </c>
      <c r="JN135">
        <v>19</v>
      </c>
      <c r="JO135">
        <v>19</v>
      </c>
      <c r="JP135">
        <v>19</v>
      </c>
      <c r="JQ135">
        <v>19</v>
      </c>
      <c r="JR135">
        <v>19</v>
      </c>
      <c r="JS135">
        <v>19</v>
      </c>
      <c r="JT135">
        <v>19</v>
      </c>
      <c r="JU135">
        <v>19</v>
      </c>
      <c r="JV135">
        <v>19</v>
      </c>
      <c r="JW135">
        <v>19</v>
      </c>
      <c r="JX135">
        <v>20</v>
      </c>
      <c r="JY135">
        <v>21</v>
      </c>
      <c r="JZ135">
        <v>21</v>
      </c>
      <c r="KA135">
        <v>22</v>
      </c>
      <c r="KB135">
        <v>22</v>
      </c>
      <c r="KC135">
        <v>26</v>
      </c>
      <c r="KD135">
        <v>28</v>
      </c>
      <c r="KE135">
        <v>30</v>
      </c>
      <c r="KF135">
        <v>31</v>
      </c>
      <c r="KG135">
        <v>31</v>
      </c>
      <c r="KH135">
        <v>31</v>
      </c>
      <c r="KI135">
        <v>32</v>
      </c>
      <c r="KJ135">
        <v>32</v>
      </c>
      <c r="KK135">
        <v>33</v>
      </c>
      <c r="KL135">
        <v>33</v>
      </c>
      <c r="KM135">
        <v>34</v>
      </c>
      <c r="KN135">
        <v>36</v>
      </c>
      <c r="KO135">
        <v>36</v>
      </c>
      <c r="KP135">
        <v>36</v>
      </c>
      <c r="KQ135">
        <v>36</v>
      </c>
      <c r="KR135">
        <v>36</v>
      </c>
      <c r="KS135">
        <v>36</v>
      </c>
      <c r="KT135">
        <v>36</v>
      </c>
      <c r="KU135">
        <v>36</v>
      </c>
      <c r="KV135">
        <v>36</v>
      </c>
      <c r="KW135">
        <v>37</v>
      </c>
      <c r="KX135">
        <v>38</v>
      </c>
      <c r="KY135">
        <v>39</v>
      </c>
      <c r="KZ135">
        <v>39</v>
      </c>
      <c r="LA135">
        <v>40</v>
      </c>
      <c r="LB135">
        <v>41</v>
      </c>
      <c r="LC135">
        <v>41</v>
      </c>
      <c r="LD135">
        <v>42</v>
      </c>
      <c r="LE135">
        <v>43</v>
      </c>
      <c r="LF135">
        <v>43</v>
      </c>
      <c r="LG135">
        <v>43</v>
      </c>
      <c r="LH135">
        <v>43</v>
      </c>
      <c r="LI135">
        <v>44</v>
      </c>
      <c r="LJ135">
        <v>44</v>
      </c>
      <c r="LK135">
        <v>44</v>
      </c>
      <c r="LL135">
        <v>44</v>
      </c>
      <c r="LM135">
        <v>44</v>
      </c>
      <c r="LN135">
        <v>44</v>
      </c>
      <c r="LO135">
        <v>45</v>
      </c>
      <c r="LP135">
        <v>45</v>
      </c>
      <c r="LQ135">
        <v>46</v>
      </c>
      <c r="LR135">
        <v>46</v>
      </c>
      <c r="LS135">
        <v>46</v>
      </c>
      <c r="LT135">
        <v>46</v>
      </c>
      <c r="LU135">
        <v>46</v>
      </c>
      <c r="LV135">
        <v>46</v>
      </c>
      <c r="LW135">
        <v>46</v>
      </c>
      <c r="LX135">
        <v>46</v>
      </c>
      <c r="LY135">
        <v>46</v>
      </c>
      <c r="LZ135">
        <v>46</v>
      </c>
      <c r="MA135">
        <v>46</v>
      </c>
      <c r="MB135">
        <v>46</v>
      </c>
      <c r="MC135">
        <v>46</v>
      </c>
      <c r="MD135">
        <v>50</v>
      </c>
      <c r="ME135">
        <v>50</v>
      </c>
      <c r="MF135">
        <v>50</v>
      </c>
      <c r="MG135">
        <v>50</v>
      </c>
      <c r="MH135">
        <v>50</v>
      </c>
      <c r="MI135">
        <v>50</v>
      </c>
      <c r="MJ135">
        <v>50</v>
      </c>
      <c r="MK135">
        <v>52</v>
      </c>
      <c r="ML135">
        <v>52</v>
      </c>
      <c r="MM135">
        <v>52</v>
      </c>
      <c r="MN135">
        <v>52</v>
      </c>
      <c r="MO135">
        <v>52</v>
      </c>
      <c r="MP135">
        <v>53</v>
      </c>
      <c r="MQ135">
        <v>54</v>
      </c>
      <c r="MR135">
        <v>55</v>
      </c>
      <c r="MS135">
        <v>56</v>
      </c>
      <c r="MT135">
        <v>56</v>
      </c>
      <c r="MU135">
        <v>56</v>
      </c>
      <c r="MV135">
        <v>56</v>
      </c>
      <c r="MW135">
        <v>56</v>
      </c>
      <c r="MX135">
        <v>57</v>
      </c>
      <c r="MY135">
        <v>56</v>
      </c>
      <c r="MZ135">
        <v>58</v>
      </c>
      <c r="NA135">
        <v>58</v>
      </c>
      <c r="NB135">
        <v>58</v>
      </c>
      <c r="NC135">
        <v>58</v>
      </c>
      <c r="ND135">
        <v>58</v>
      </c>
      <c r="NE135">
        <v>60</v>
      </c>
      <c r="NF135">
        <v>60</v>
      </c>
      <c r="NG135">
        <v>60</v>
      </c>
      <c r="NH135">
        <v>60</v>
      </c>
      <c r="NI135">
        <v>60</v>
      </c>
      <c r="NJ135">
        <v>60</v>
      </c>
      <c r="NK135">
        <v>60</v>
      </c>
      <c r="NL135">
        <v>62</v>
      </c>
      <c r="NM135">
        <v>62</v>
      </c>
      <c r="NN135">
        <v>65</v>
      </c>
      <c r="NO135">
        <v>65</v>
      </c>
      <c r="NP135">
        <v>65</v>
      </c>
      <c r="NQ135">
        <v>65</v>
      </c>
      <c r="NR135">
        <v>65</v>
      </c>
      <c r="NS135">
        <v>65</v>
      </c>
      <c r="NT135">
        <v>65</v>
      </c>
      <c r="NU135">
        <v>67</v>
      </c>
      <c r="NV135">
        <v>67</v>
      </c>
      <c r="NW135">
        <v>67</v>
      </c>
      <c r="NX135">
        <v>67</v>
      </c>
      <c r="NY135">
        <v>67</v>
      </c>
      <c r="NZ135">
        <v>67</v>
      </c>
      <c r="OA135">
        <v>68</v>
      </c>
      <c r="OB135">
        <v>69</v>
      </c>
      <c r="OC135">
        <v>69</v>
      </c>
      <c r="OD135">
        <v>69</v>
      </c>
      <c r="OE135">
        <v>69</v>
      </c>
      <c r="OF135">
        <v>69</v>
      </c>
      <c r="OG135">
        <v>70</v>
      </c>
      <c r="OH135">
        <v>70</v>
      </c>
      <c r="OI135">
        <v>72</v>
      </c>
      <c r="OJ135">
        <v>72</v>
      </c>
      <c r="OK135">
        <v>72</v>
      </c>
      <c r="OL135">
        <v>72</v>
      </c>
      <c r="OM135">
        <v>72</v>
      </c>
      <c r="ON135">
        <v>72</v>
      </c>
      <c r="OO135">
        <v>74</v>
      </c>
      <c r="OP135">
        <v>74</v>
      </c>
      <c r="OQ135">
        <v>76</v>
      </c>
      <c r="OR135">
        <v>76</v>
      </c>
      <c r="OS135">
        <v>76</v>
      </c>
    </row>
    <row r="136" spans="1:409">
      <c r="A136">
        <v>84090053</v>
      </c>
      <c r="B136" t="s">
        <v>50</v>
      </c>
      <c r="C136" t="s">
        <v>51</v>
      </c>
      <c r="D136">
        <v>840</v>
      </c>
      <c r="E136">
        <v>90053</v>
      </c>
      <c r="F136" t="s">
        <v>162</v>
      </c>
      <c r="G136" t="s">
        <v>57</v>
      </c>
      <c r="H136" t="s">
        <v>50</v>
      </c>
      <c r="I136">
        <v>0</v>
      </c>
      <c r="J136">
        <v>0</v>
      </c>
      <c r="K136" t="s">
        <v>163</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c r="FT136">
        <v>0</v>
      </c>
      <c r="FU136">
        <v>0</v>
      </c>
      <c r="FV136">
        <v>0</v>
      </c>
      <c r="FW136">
        <v>0</v>
      </c>
      <c r="FX136">
        <v>0</v>
      </c>
      <c r="FY136">
        <v>0</v>
      </c>
      <c r="FZ136">
        <v>0</v>
      </c>
      <c r="GA136">
        <v>0</v>
      </c>
      <c r="GB136">
        <v>0</v>
      </c>
      <c r="GC136">
        <v>0</v>
      </c>
      <c r="GD136">
        <v>0</v>
      </c>
      <c r="GE136">
        <v>0</v>
      </c>
      <c r="GF136">
        <v>0</v>
      </c>
      <c r="GG136">
        <v>0</v>
      </c>
      <c r="GH136">
        <v>0</v>
      </c>
      <c r="GI136">
        <v>0</v>
      </c>
      <c r="GJ136">
        <v>0</v>
      </c>
      <c r="GK136">
        <v>0</v>
      </c>
      <c r="GL136">
        <v>0</v>
      </c>
      <c r="GM136">
        <v>0</v>
      </c>
      <c r="GN136">
        <v>0</v>
      </c>
      <c r="GO136">
        <v>0</v>
      </c>
      <c r="GP136">
        <v>0</v>
      </c>
      <c r="GQ136">
        <v>0</v>
      </c>
      <c r="GR136">
        <v>0</v>
      </c>
      <c r="GS136">
        <v>1</v>
      </c>
      <c r="GT136">
        <v>1</v>
      </c>
      <c r="GU136">
        <v>1</v>
      </c>
      <c r="GV136">
        <v>1</v>
      </c>
      <c r="GW136">
        <v>1</v>
      </c>
      <c r="GX136">
        <v>1</v>
      </c>
      <c r="GY136">
        <v>1</v>
      </c>
      <c r="GZ136">
        <v>1</v>
      </c>
      <c r="HA136">
        <v>1</v>
      </c>
      <c r="HB136">
        <v>1</v>
      </c>
      <c r="HC136">
        <v>1</v>
      </c>
      <c r="HD136">
        <v>1</v>
      </c>
      <c r="HE136">
        <v>1</v>
      </c>
      <c r="HF136">
        <v>1</v>
      </c>
      <c r="HG136">
        <v>1</v>
      </c>
      <c r="HH136">
        <v>1</v>
      </c>
      <c r="HI136">
        <v>1</v>
      </c>
      <c r="HJ136">
        <v>1</v>
      </c>
      <c r="HK136">
        <v>1</v>
      </c>
      <c r="HL136">
        <v>1</v>
      </c>
      <c r="HM136">
        <v>1</v>
      </c>
      <c r="HN136">
        <v>1</v>
      </c>
      <c r="HO136">
        <v>1</v>
      </c>
      <c r="HP136">
        <v>1</v>
      </c>
      <c r="HQ136">
        <v>1</v>
      </c>
      <c r="HR136">
        <v>1</v>
      </c>
      <c r="HS136">
        <v>1</v>
      </c>
      <c r="HT136">
        <v>1</v>
      </c>
      <c r="HU136">
        <v>1</v>
      </c>
      <c r="HV136">
        <v>1</v>
      </c>
      <c r="HW136">
        <v>1</v>
      </c>
      <c r="HX136">
        <v>1</v>
      </c>
      <c r="HY136">
        <v>1</v>
      </c>
      <c r="HZ136">
        <v>1</v>
      </c>
      <c r="IA136">
        <v>1</v>
      </c>
      <c r="IB136">
        <v>1</v>
      </c>
      <c r="IC136">
        <v>1</v>
      </c>
      <c r="ID136">
        <v>1</v>
      </c>
      <c r="IE136">
        <v>1</v>
      </c>
      <c r="IF136">
        <v>1</v>
      </c>
      <c r="IG136">
        <v>1</v>
      </c>
      <c r="IH136">
        <v>1</v>
      </c>
      <c r="II136">
        <v>1</v>
      </c>
      <c r="IJ136">
        <v>1</v>
      </c>
      <c r="IK136">
        <v>1</v>
      </c>
      <c r="IL136">
        <v>1</v>
      </c>
      <c r="IM136">
        <v>1</v>
      </c>
      <c r="IN136">
        <v>1</v>
      </c>
      <c r="IO136">
        <v>1</v>
      </c>
      <c r="IP136">
        <v>1</v>
      </c>
      <c r="IQ136">
        <v>1</v>
      </c>
      <c r="IR136">
        <v>2</v>
      </c>
      <c r="IS136">
        <v>2</v>
      </c>
      <c r="IT136">
        <v>2</v>
      </c>
      <c r="IU136">
        <v>2</v>
      </c>
      <c r="IV136">
        <v>2</v>
      </c>
      <c r="IW136">
        <v>2</v>
      </c>
      <c r="IX136">
        <v>2</v>
      </c>
      <c r="IY136">
        <v>2</v>
      </c>
      <c r="IZ136">
        <v>2</v>
      </c>
      <c r="JA136">
        <v>2</v>
      </c>
      <c r="JB136">
        <v>2</v>
      </c>
      <c r="JC136">
        <v>2</v>
      </c>
      <c r="JD136">
        <v>2</v>
      </c>
      <c r="JE136">
        <v>2</v>
      </c>
      <c r="JF136">
        <v>2</v>
      </c>
      <c r="JG136">
        <v>3</v>
      </c>
      <c r="JH136">
        <v>3</v>
      </c>
      <c r="JI136">
        <v>3</v>
      </c>
      <c r="JJ136">
        <v>3</v>
      </c>
      <c r="JK136">
        <v>3</v>
      </c>
      <c r="JL136">
        <v>3</v>
      </c>
      <c r="JM136">
        <v>3</v>
      </c>
      <c r="JN136">
        <v>3</v>
      </c>
      <c r="JO136">
        <v>3</v>
      </c>
      <c r="JP136">
        <v>3</v>
      </c>
      <c r="JQ136">
        <v>3</v>
      </c>
      <c r="JR136">
        <v>3</v>
      </c>
      <c r="JS136">
        <v>3</v>
      </c>
      <c r="JT136">
        <v>3</v>
      </c>
      <c r="JU136">
        <v>3</v>
      </c>
      <c r="JV136">
        <v>3</v>
      </c>
      <c r="JW136">
        <v>3</v>
      </c>
      <c r="JX136">
        <v>3</v>
      </c>
      <c r="JY136">
        <v>3</v>
      </c>
      <c r="JZ136">
        <v>3</v>
      </c>
      <c r="KA136">
        <v>3</v>
      </c>
      <c r="KB136">
        <v>3</v>
      </c>
      <c r="KC136">
        <v>3</v>
      </c>
      <c r="KD136">
        <v>3</v>
      </c>
      <c r="KE136">
        <v>3</v>
      </c>
      <c r="KF136">
        <v>3</v>
      </c>
      <c r="KG136">
        <v>3</v>
      </c>
      <c r="KH136">
        <v>3</v>
      </c>
      <c r="KI136">
        <v>3</v>
      </c>
      <c r="KJ136">
        <v>3</v>
      </c>
      <c r="KK136">
        <v>3</v>
      </c>
      <c r="KL136">
        <v>3</v>
      </c>
      <c r="KM136">
        <v>3</v>
      </c>
      <c r="KN136">
        <v>3</v>
      </c>
      <c r="KO136">
        <v>3</v>
      </c>
      <c r="KP136">
        <v>3</v>
      </c>
      <c r="KQ136">
        <v>3</v>
      </c>
      <c r="KR136">
        <v>3</v>
      </c>
      <c r="KS136">
        <v>3</v>
      </c>
      <c r="KT136">
        <v>3</v>
      </c>
      <c r="KU136">
        <v>3</v>
      </c>
      <c r="KV136">
        <v>3</v>
      </c>
      <c r="KW136">
        <v>3</v>
      </c>
      <c r="KX136">
        <v>3</v>
      </c>
      <c r="KY136">
        <v>3</v>
      </c>
      <c r="KZ136">
        <v>3</v>
      </c>
      <c r="LA136">
        <v>3</v>
      </c>
      <c r="LB136">
        <v>3</v>
      </c>
      <c r="LC136">
        <v>3</v>
      </c>
      <c r="LD136">
        <v>3</v>
      </c>
      <c r="LE136">
        <v>3</v>
      </c>
      <c r="LF136">
        <v>3</v>
      </c>
      <c r="LG136">
        <v>3</v>
      </c>
      <c r="LH136">
        <v>3</v>
      </c>
      <c r="LI136">
        <v>3</v>
      </c>
      <c r="LJ136">
        <v>3</v>
      </c>
      <c r="LK136">
        <v>3</v>
      </c>
      <c r="LL136">
        <v>3</v>
      </c>
      <c r="LM136">
        <v>3</v>
      </c>
      <c r="LN136">
        <v>3</v>
      </c>
      <c r="LO136">
        <v>3</v>
      </c>
      <c r="LP136">
        <v>3</v>
      </c>
      <c r="LQ136">
        <v>3</v>
      </c>
      <c r="LR136">
        <v>3</v>
      </c>
      <c r="LS136">
        <v>3</v>
      </c>
      <c r="LT136">
        <v>3</v>
      </c>
      <c r="LU136">
        <v>3</v>
      </c>
      <c r="LV136">
        <v>3</v>
      </c>
      <c r="LW136">
        <v>3</v>
      </c>
      <c r="LX136">
        <v>3</v>
      </c>
      <c r="LY136">
        <v>3</v>
      </c>
      <c r="LZ136">
        <v>3</v>
      </c>
      <c r="MA136">
        <v>3</v>
      </c>
      <c r="MB136">
        <v>3</v>
      </c>
      <c r="MC136">
        <v>3</v>
      </c>
      <c r="MD136">
        <v>3</v>
      </c>
      <c r="ME136">
        <v>3</v>
      </c>
      <c r="MF136">
        <v>3</v>
      </c>
      <c r="MG136">
        <v>3</v>
      </c>
      <c r="MH136">
        <v>3</v>
      </c>
      <c r="MI136">
        <v>3</v>
      </c>
      <c r="MJ136">
        <v>3</v>
      </c>
      <c r="MK136">
        <v>3</v>
      </c>
      <c r="ML136">
        <v>3</v>
      </c>
      <c r="MM136">
        <v>3</v>
      </c>
      <c r="MN136">
        <v>3</v>
      </c>
      <c r="MO136">
        <v>3</v>
      </c>
      <c r="MP136">
        <v>4</v>
      </c>
      <c r="MQ136">
        <v>4</v>
      </c>
      <c r="MR136">
        <v>4</v>
      </c>
      <c r="MS136">
        <v>5</v>
      </c>
      <c r="MT136">
        <v>5</v>
      </c>
      <c r="MU136">
        <v>5</v>
      </c>
      <c r="MV136">
        <v>4</v>
      </c>
      <c r="MW136">
        <v>4</v>
      </c>
      <c r="MX136">
        <v>4</v>
      </c>
      <c r="MY136">
        <v>4</v>
      </c>
      <c r="MZ136">
        <v>4</v>
      </c>
      <c r="NA136">
        <v>4</v>
      </c>
      <c r="NB136">
        <v>4</v>
      </c>
      <c r="NC136">
        <v>4</v>
      </c>
      <c r="ND136">
        <v>4</v>
      </c>
      <c r="NE136">
        <v>4</v>
      </c>
      <c r="NF136">
        <v>4</v>
      </c>
      <c r="NG136">
        <v>4</v>
      </c>
      <c r="NH136">
        <v>4</v>
      </c>
      <c r="NI136">
        <v>4</v>
      </c>
      <c r="NJ136">
        <v>4</v>
      </c>
      <c r="NK136">
        <v>4</v>
      </c>
      <c r="NL136">
        <v>4</v>
      </c>
      <c r="NM136">
        <v>4</v>
      </c>
      <c r="NN136">
        <v>4</v>
      </c>
      <c r="NO136">
        <v>4</v>
      </c>
      <c r="NP136">
        <v>4</v>
      </c>
      <c r="NQ136">
        <v>4</v>
      </c>
      <c r="NR136">
        <v>4</v>
      </c>
      <c r="NS136">
        <v>4</v>
      </c>
      <c r="NT136">
        <v>4</v>
      </c>
      <c r="NU136">
        <v>4</v>
      </c>
      <c r="NV136">
        <v>4</v>
      </c>
      <c r="NW136">
        <v>4</v>
      </c>
      <c r="NX136">
        <v>4</v>
      </c>
      <c r="NY136">
        <v>4</v>
      </c>
      <c r="NZ136">
        <v>4</v>
      </c>
      <c r="OA136">
        <v>4</v>
      </c>
      <c r="OB136">
        <v>4</v>
      </c>
      <c r="OC136">
        <v>4</v>
      </c>
      <c r="OD136">
        <v>4</v>
      </c>
      <c r="OE136">
        <v>4</v>
      </c>
      <c r="OF136">
        <v>5</v>
      </c>
      <c r="OG136">
        <v>4</v>
      </c>
      <c r="OH136">
        <v>4</v>
      </c>
      <c r="OI136">
        <v>3</v>
      </c>
      <c r="OJ136">
        <v>3</v>
      </c>
      <c r="OK136">
        <v>3</v>
      </c>
      <c r="OL136">
        <v>3</v>
      </c>
      <c r="OM136">
        <v>3</v>
      </c>
      <c r="ON136">
        <v>3</v>
      </c>
      <c r="OO136">
        <v>4</v>
      </c>
      <c r="OP136">
        <v>4</v>
      </c>
      <c r="OQ136">
        <v>4</v>
      </c>
      <c r="OR136">
        <v>4</v>
      </c>
      <c r="OS136">
        <v>4</v>
      </c>
    </row>
    <row r="137" spans="1:409">
      <c r="A137">
        <v>84053069</v>
      </c>
      <c r="B137" t="s">
        <v>50</v>
      </c>
      <c r="C137" t="s">
        <v>51</v>
      </c>
      <c r="D137">
        <v>840</v>
      </c>
      <c r="E137">
        <v>53069</v>
      </c>
      <c r="F137" t="s">
        <v>121</v>
      </c>
      <c r="G137" t="s">
        <v>57</v>
      </c>
      <c r="H137" t="s">
        <v>50</v>
      </c>
      <c r="I137">
        <v>46.2918003999999</v>
      </c>
      <c r="J137">
        <v>-123.42508309999999</v>
      </c>
      <c r="K137" t="s">
        <v>122</v>
      </c>
      <c r="L137">
        <v>4488</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0</v>
      </c>
      <c r="FS137">
        <v>0</v>
      </c>
      <c r="FT137">
        <v>0</v>
      </c>
      <c r="FU137">
        <v>0</v>
      </c>
      <c r="FV137">
        <v>0</v>
      </c>
      <c r="FW137">
        <v>0</v>
      </c>
      <c r="FX137">
        <v>0</v>
      </c>
      <c r="FY137">
        <v>0</v>
      </c>
      <c r="FZ137">
        <v>0</v>
      </c>
      <c r="GA137">
        <v>0</v>
      </c>
      <c r="GB137">
        <v>0</v>
      </c>
      <c r="GC137">
        <v>0</v>
      </c>
      <c r="GD137">
        <v>0</v>
      </c>
      <c r="GE137">
        <v>0</v>
      </c>
      <c r="GF137">
        <v>0</v>
      </c>
      <c r="GG137">
        <v>0</v>
      </c>
      <c r="GH137">
        <v>0</v>
      </c>
      <c r="GI137">
        <v>0</v>
      </c>
      <c r="GJ137">
        <v>0</v>
      </c>
      <c r="GK137">
        <v>0</v>
      </c>
      <c r="GL137">
        <v>0</v>
      </c>
      <c r="GM137">
        <v>0</v>
      </c>
      <c r="GN137">
        <v>0</v>
      </c>
      <c r="GO137">
        <v>0</v>
      </c>
      <c r="GP137">
        <v>0</v>
      </c>
      <c r="GQ137">
        <v>0</v>
      </c>
      <c r="GR137">
        <v>0</v>
      </c>
      <c r="GS137">
        <v>0</v>
      </c>
      <c r="GT137">
        <v>0</v>
      </c>
      <c r="GU137">
        <v>0</v>
      </c>
      <c r="GV137">
        <v>0</v>
      </c>
      <c r="GW137">
        <v>0</v>
      </c>
      <c r="GX137">
        <v>0</v>
      </c>
      <c r="GY137">
        <v>0</v>
      </c>
      <c r="GZ137">
        <v>0</v>
      </c>
      <c r="HA137">
        <v>0</v>
      </c>
      <c r="HB137">
        <v>0</v>
      </c>
      <c r="HC137">
        <v>0</v>
      </c>
      <c r="HD137">
        <v>0</v>
      </c>
      <c r="HE137">
        <v>0</v>
      </c>
      <c r="HF137">
        <v>0</v>
      </c>
      <c r="HG137">
        <v>0</v>
      </c>
      <c r="HH137">
        <v>0</v>
      </c>
      <c r="HI137">
        <v>0</v>
      </c>
      <c r="HJ137">
        <v>0</v>
      </c>
      <c r="HK137">
        <v>0</v>
      </c>
      <c r="HL137">
        <v>0</v>
      </c>
      <c r="HM137">
        <v>0</v>
      </c>
      <c r="HN137">
        <v>0</v>
      </c>
      <c r="HO137">
        <v>0</v>
      </c>
      <c r="HP137">
        <v>0</v>
      </c>
      <c r="HQ137">
        <v>0</v>
      </c>
      <c r="HR137">
        <v>0</v>
      </c>
      <c r="HS137">
        <v>0</v>
      </c>
      <c r="HT137">
        <v>0</v>
      </c>
      <c r="HU137">
        <v>0</v>
      </c>
      <c r="HV137">
        <v>0</v>
      </c>
      <c r="HW137">
        <v>0</v>
      </c>
      <c r="HX137">
        <v>0</v>
      </c>
      <c r="HY137">
        <v>0</v>
      </c>
      <c r="HZ137">
        <v>0</v>
      </c>
      <c r="IA137">
        <v>0</v>
      </c>
      <c r="IB137">
        <v>0</v>
      </c>
      <c r="IC137">
        <v>0</v>
      </c>
      <c r="ID137">
        <v>0</v>
      </c>
      <c r="IE137">
        <v>0</v>
      </c>
      <c r="IF137">
        <v>0</v>
      </c>
      <c r="IG137">
        <v>0</v>
      </c>
      <c r="IH137">
        <v>0</v>
      </c>
      <c r="II137">
        <v>0</v>
      </c>
      <c r="IJ137">
        <v>0</v>
      </c>
      <c r="IK137">
        <v>0</v>
      </c>
      <c r="IL137">
        <v>0</v>
      </c>
      <c r="IM137">
        <v>0</v>
      </c>
      <c r="IN137">
        <v>0</v>
      </c>
      <c r="IO137">
        <v>0</v>
      </c>
      <c r="IP137">
        <v>0</v>
      </c>
      <c r="IQ137">
        <v>0</v>
      </c>
      <c r="IR137">
        <v>0</v>
      </c>
      <c r="IS137">
        <v>0</v>
      </c>
      <c r="IT137">
        <v>0</v>
      </c>
      <c r="IU137">
        <v>0</v>
      </c>
      <c r="IV137">
        <v>0</v>
      </c>
      <c r="IW137">
        <v>0</v>
      </c>
      <c r="IX137">
        <v>0</v>
      </c>
      <c r="IY137">
        <v>0</v>
      </c>
      <c r="IZ137">
        <v>0</v>
      </c>
      <c r="JA137">
        <v>0</v>
      </c>
      <c r="JB137">
        <v>0</v>
      </c>
      <c r="JC137">
        <v>0</v>
      </c>
      <c r="JD137">
        <v>0</v>
      </c>
      <c r="JE137">
        <v>0</v>
      </c>
      <c r="JF137">
        <v>0</v>
      </c>
      <c r="JG137">
        <v>0</v>
      </c>
      <c r="JH137">
        <v>0</v>
      </c>
      <c r="JI137">
        <v>0</v>
      </c>
      <c r="JJ137">
        <v>0</v>
      </c>
      <c r="JK137">
        <v>0</v>
      </c>
      <c r="JL137">
        <v>0</v>
      </c>
      <c r="JM137">
        <v>0</v>
      </c>
      <c r="JN137">
        <v>0</v>
      </c>
      <c r="JO137">
        <v>0</v>
      </c>
      <c r="JP137">
        <v>0</v>
      </c>
      <c r="JQ137">
        <v>0</v>
      </c>
      <c r="JR137">
        <v>0</v>
      </c>
      <c r="JS137">
        <v>0</v>
      </c>
      <c r="JT137">
        <v>0</v>
      </c>
      <c r="JU137">
        <v>0</v>
      </c>
      <c r="JV137">
        <v>0</v>
      </c>
      <c r="JW137">
        <v>0</v>
      </c>
      <c r="JX137">
        <v>0</v>
      </c>
      <c r="JY137">
        <v>0</v>
      </c>
      <c r="JZ137">
        <v>0</v>
      </c>
      <c r="KA137">
        <v>0</v>
      </c>
      <c r="KB137">
        <v>0</v>
      </c>
      <c r="KC137">
        <v>0</v>
      </c>
      <c r="KD137">
        <v>0</v>
      </c>
      <c r="KE137">
        <v>0</v>
      </c>
      <c r="KF137">
        <v>0</v>
      </c>
      <c r="KG137">
        <v>0</v>
      </c>
      <c r="KH137">
        <v>0</v>
      </c>
      <c r="KI137">
        <v>0</v>
      </c>
      <c r="KJ137">
        <v>0</v>
      </c>
      <c r="KK137">
        <v>0</v>
      </c>
      <c r="KL137">
        <v>0</v>
      </c>
      <c r="KM137">
        <v>0</v>
      </c>
      <c r="KN137">
        <v>0</v>
      </c>
      <c r="KO137">
        <v>0</v>
      </c>
      <c r="KP137">
        <v>0</v>
      </c>
      <c r="KQ137">
        <v>0</v>
      </c>
      <c r="KR137">
        <v>0</v>
      </c>
      <c r="KS137">
        <v>0</v>
      </c>
      <c r="KT137">
        <v>0</v>
      </c>
      <c r="KU137">
        <v>0</v>
      </c>
      <c r="KV137">
        <v>0</v>
      </c>
      <c r="KW137">
        <v>0</v>
      </c>
      <c r="KX137">
        <v>0</v>
      </c>
      <c r="KY137">
        <v>0</v>
      </c>
      <c r="KZ137">
        <v>0</v>
      </c>
      <c r="LA137">
        <v>0</v>
      </c>
      <c r="LB137">
        <v>0</v>
      </c>
      <c r="LC137">
        <v>0</v>
      </c>
      <c r="LD137">
        <v>0</v>
      </c>
      <c r="LE137">
        <v>0</v>
      </c>
      <c r="LF137">
        <v>0</v>
      </c>
      <c r="LG137">
        <v>0</v>
      </c>
      <c r="LH137">
        <v>0</v>
      </c>
      <c r="LI137">
        <v>0</v>
      </c>
      <c r="LJ137">
        <v>0</v>
      </c>
      <c r="LK137">
        <v>0</v>
      </c>
      <c r="LL137">
        <v>0</v>
      </c>
      <c r="LM137">
        <v>0</v>
      </c>
      <c r="LN137">
        <v>0</v>
      </c>
      <c r="LO137">
        <v>0</v>
      </c>
      <c r="LP137">
        <v>0</v>
      </c>
      <c r="LQ137">
        <v>0</v>
      </c>
      <c r="LR137">
        <v>0</v>
      </c>
      <c r="LS137">
        <v>0</v>
      </c>
      <c r="LT137">
        <v>0</v>
      </c>
      <c r="LU137">
        <v>0</v>
      </c>
      <c r="LV137">
        <v>0</v>
      </c>
      <c r="LW137">
        <v>0</v>
      </c>
      <c r="LX137">
        <v>0</v>
      </c>
      <c r="LY137">
        <v>0</v>
      </c>
      <c r="LZ137">
        <v>0</v>
      </c>
      <c r="MA137">
        <v>0</v>
      </c>
      <c r="MB137">
        <v>0</v>
      </c>
      <c r="MC137">
        <v>0</v>
      </c>
      <c r="MD137">
        <v>0</v>
      </c>
      <c r="ME137">
        <v>0</v>
      </c>
      <c r="MF137">
        <v>0</v>
      </c>
      <c r="MG137">
        <v>0</v>
      </c>
      <c r="MH137">
        <v>0</v>
      </c>
      <c r="MI137">
        <v>0</v>
      </c>
      <c r="MJ137">
        <v>0</v>
      </c>
      <c r="MK137">
        <v>0</v>
      </c>
      <c r="ML137">
        <v>0</v>
      </c>
      <c r="MM137">
        <v>0</v>
      </c>
      <c r="MN137">
        <v>0</v>
      </c>
      <c r="MO137">
        <v>0</v>
      </c>
      <c r="MP137">
        <v>0</v>
      </c>
      <c r="MQ137">
        <v>0</v>
      </c>
      <c r="MR137">
        <v>0</v>
      </c>
      <c r="MS137">
        <v>0</v>
      </c>
      <c r="MT137">
        <v>0</v>
      </c>
      <c r="MU137">
        <v>0</v>
      </c>
      <c r="MV137">
        <v>0</v>
      </c>
      <c r="MW137">
        <v>0</v>
      </c>
      <c r="MX137">
        <v>0</v>
      </c>
      <c r="MY137">
        <v>0</v>
      </c>
      <c r="MZ137">
        <v>0</v>
      </c>
      <c r="NA137">
        <v>0</v>
      </c>
      <c r="NB137">
        <v>0</v>
      </c>
      <c r="NC137">
        <v>0</v>
      </c>
      <c r="ND137">
        <v>0</v>
      </c>
      <c r="NE137">
        <v>0</v>
      </c>
      <c r="NF137">
        <v>0</v>
      </c>
      <c r="NG137">
        <v>0</v>
      </c>
      <c r="NH137">
        <v>0</v>
      </c>
      <c r="NI137">
        <v>0</v>
      </c>
      <c r="NJ137">
        <v>0</v>
      </c>
      <c r="NK137">
        <v>0</v>
      </c>
      <c r="NL137">
        <v>0</v>
      </c>
      <c r="NM137">
        <v>0</v>
      </c>
      <c r="NN137">
        <v>0</v>
      </c>
      <c r="NO137">
        <v>0</v>
      </c>
      <c r="NP137">
        <v>0</v>
      </c>
      <c r="NQ137">
        <v>0</v>
      </c>
      <c r="NR137">
        <v>0</v>
      </c>
      <c r="NS137">
        <v>0</v>
      </c>
      <c r="NT137">
        <v>0</v>
      </c>
      <c r="NU137">
        <v>0</v>
      </c>
      <c r="NV137">
        <v>0</v>
      </c>
      <c r="NW137">
        <v>0</v>
      </c>
      <c r="NX137">
        <v>0</v>
      </c>
      <c r="NY137">
        <v>0</v>
      </c>
      <c r="NZ137">
        <v>0</v>
      </c>
      <c r="OA137">
        <v>0</v>
      </c>
      <c r="OB137">
        <v>0</v>
      </c>
      <c r="OC137">
        <v>0</v>
      </c>
      <c r="OD137">
        <v>0</v>
      </c>
      <c r="OE137">
        <v>0</v>
      </c>
      <c r="OF137">
        <v>0</v>
      </c>
      <c r="OG137">
        <v>0</v>
      </c>
      <c r="OH137">
        <v>0</v>
      </c>
      <c r="OI137">
        <v>0</v>
      </c>
      <c r="OJ137">
        <v>0</v>
      </c>
      <c r="OK137">
        <v>0</v>
      </c>
      <c r="OL137">
        <v>0</v>
      </c>
      <c r="OM137">
        <v>0</v>
      </c>
      <c r="ON137">
        <v>0</v>
      </c>
      <c r="OO137">
        <v>0</v>
      </c>
      <c r="OP137">
        <v>0</v>
      </c>
      <c r="OQ137">
        <v>0</v>
      </c>
      <c r="OR137">
        <v>0</v>
      </c>
      <c r="OS137">
        <v>0</v>
      </c>
    </row>
    <row r="138" spans="1:409">
      <c r="A138">
        <v>84053071</v>
      </c>
      <c r="B138" t="s">
        <v>50</v>
      </c>
      <c r="C138" t="s">
        <v>51</v>
      </c>
      <c r="D138">
        <v>840</v>
      </c>
      <c r="E138">
        <v>53071</v>
      </c>
      <c r="F138" t="s">
        <v>123</v>
      </c>
      <c r="G138" t="s">
        <v>57</v>
      </c>
      <c r="H138" t="s">
        <v>50</v>
      </c>
      <c r="I138">
        <v>46.230400510000003</v>
      </c>
      <c r="J138">
        <v>-118.4775539</v>
      </c>
      <c r="K138" t="s">
        <v>124</v>
      </c>
      <c r="L138">
        <v>60760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1</v>
      </c>
      <c r="DM138">
        <v>1</v>
      </c>
      <c r="DN138">
        <v>1</v>
      </c>
      <c r="DO138">
        <v>2</v>
      </c>
      <c r="DP138">
        <v>2</v>
      </c>
      <c r="DQ138">
        <v>2</v>
      </c>
      <c r="DR138">
        <v>2</v>
      </c>
      <c r="DS138">
        <v>2</v>
      </c>
      <c r="DT138">
        <v>2</v>
      </c>
      <c r="DU138">
        <v>2</v>
      </c>
      <c r="DV138">
        <v>2</v>
      </c>
      <c r="DW138">
        <v>2</v>
      </c>
      <c r="DX138">
        <v>2</v>
      </c>
      <c r="DY138">
        <v>2</v>
      </c>
      <c r="DZ138">
        <v>2</v>
      </c>
      <c r="EA138">
        <v>2</v>
      </c>
      <c r="EB138">
        <v>2</v>
      </c>
      <c r="EC138">
        <v>2</v>
      </c>
      <c r="ED138">
        <v>2</v>
      </c>
      <c r="EE138">
        <v>2</v>
      </c>
      <c r="EF138">
        <v>2</v>
      </c>
      <c r="EG138">
        <v>2</v>
      </c>
      <c r="EH138">
        <v>2</v>
      </c>
      <c r="EI138">
        <v>2</v>
      </c>
      <c r="EJ138">
        <v>2</v>
      </c>
      <c r="EK138">
        <v>2</v>
      </c>
      <c r="EL138">
        <v>2</v>
      </c>
      <c r="EM138">
        <v>2</v>
      </c>
      <c r="EN138">
        <v>2</v>
      </c>
      <c r="EO138">
        <v>2</v>
      </c>
      <c r="EP138">
        <v>2</v>
      </c>
      <c r="EQ138">
        <v>2</v>
      </c>
      <c r="ER138">
        <v>2</v>
      </c>
      <c r="ES138">
        <v>2</v>
      </c>
      <c r="ET138">
        <v>2</v>
      </c>
      <c r="EU138">
        <v>2</v>
      </c>
      <c r="EV138">
        <v>2</v>
      </c>
      <c r="EW138">
        <v>2</v>
      </c>
      <c r="EX138">
        <v>2</v>
      </c>
      <c r="EY138">
        <v>2</v>
      </c>
      <c r="EZ138">
        <v>2</v>
      </c>
      <c r="FA138">
        <v>2</v>
      </c>
      <c r="FB138">
        <v>2</v>
      </c>
      <c r="FC138">
        <v>2</v>
      </c>
      <c r="FD138">
        <v>2</v>
      </c>
      <c r="FE138">
        <v>2</v>
      </c>
      <c r="FF138">
        <v>2</v>
      </c>
      <c r="FG138">
        <v>2</v>
      </c>
      <c r="FH138">
        <v>2</v>
      </c>
      <c r="FI138">
        <v>2</v>
      </c>
      <c r="FJ138">
        <v>2</v>
      </c>
      <c r="FK138">
        <v>2</v>
      </c>
      <c r="FL138">
        <v>2</v>
      </c>
      <c r="FM138">
        <v>2</v>
      </c>
      <c r="FN138">
        <v>2</v>
      </c>
      <c r="FO138">
        <v>2</v>
      </c>
      <c r="FP138">
        <v>2</v>
      </c>
      <c r="FQ138">
        <v>2</v>
      </c>
      <c r="FR138">
        <v>2</v>
      </c>
      <c r="FS138">
        <v>2</v>
      </c>
      <c r="FT138">
        <v>2</v>
      </c>
      <c r="FU138">
        <v>2</v>
      </c>
      <c r="FV138">
        <v>2</v>
      </c>
      <c r="FW138">
        <v>2</v>
      </c>
      <c r="FX138">
        <v>2</v>
      </c>
      <c r="FY138">
        <v>2</v>
      </c>
      <c r="FZ138">
        <v>2</v>
      </c>
      <c r="GA138">
        <v>2</v>
      </c>
      <c r="GB138">
        <v>2</v>
      </c>
      <c r="GC138">
        <v>2</v>
      </c>
      <c r="GD138">
        <v>2</v>
      </c>
      <c r="GE138">
        <v>2</v>
      </c>
      <c r="GF138">
        <v>2</v>
      </c>
      <c r="GG138">
        <v>2</v>
      </c>
      <c r="GH138">
        <v>2</v>
      </c>
      <c r="GI138">
        <v>2</v>
      </c>
      <c r="GJ138">
        <v>2</v>
      </c>
      <c r="GK138">
        <v>2</v>
      </c>
      <c r="GL138">
        <v>2</v>
      </c>
      <c r="GM138">
        <v>2</v>
      </c>
      <c r="GN138">
        <v>2</v>
      </c>
      <c r="GO138">
        <v>2</v>
      </c>
      <c r="GP138">
        <v>2</v>
      </c>
      <c r="GQ138">
        <v>2</v>
      </c>
      <c r="GR138">
        <v>2</v>
      </c>
      <c r="GS138">
        <v>2</v>
      </c>
      <c r="GT138">
        <v>2</v>
      </c>
      <c r="GU138">
        <v>2</v>
      </c>
      <c r="GV138">
        <v>2</v>
      </c>
      <c r="GW138">
        <v>2</v>
      </c>
      <c r="GX138">
        <v>2</v>
      </c>
      <c r="GY138">
        <v>2</v>
      </c>
      <c r="GZ138">
        <v>2</v>
      </c>
      <c r="HA138">
        <v>2</v>
      </c>
      <c r="HB138">
        <v>2</v>
      </c>
      <c r="HC138">
        <v>2</v>
      </c>
      <c r="HD138">
        <v>2</v>
      </c>
      <c r="HE138">
        <v>2</v>
      </c>
      <c r="HF138">
        <v>2</v>
      </c>
      <c r="HG138">
        <v>2</v>
      </c>
      <c r="HH138">
        <v>2</v>
      </c>
      <c r="HI138">
        <v>2</v>
      </c>
      <c r="HJ138">
        <v>2</v>
      </c>
      <c r="HK138">
        <v>2</v>
      </c>
      <c r="HL138">
        <v>2</v>
      </c>
      <c r="HM138">
        <v>2</v>
      </c>
      <c r="HN138">
        <v>2</v>
      </c>
      <c r="HO138">
        <v>2</v>
      </c>
      <c r="HP138">
        <v>2</v>
      </c>
      <c r="HQ138">
        <v>2</v>
      </c>
      <c r="HR138">
        <v>2</v>
      </c>
      <c r="HS138">
        <v>2</v>
      </c>
      <c r="HT138">
        <v>2</v>
      </c>
      <c r="HU138">
        <v>2</v>
      </c>
      <c r="HV138">
        <v>2</v>
      </c>
      <c r="HW138">
        <v>2</v>
      </c>
      <c r="HX138">
        <v>2</v>
      </c>
      <c r="HY138">
        <v>2</v>
      </c>
      <c r="HZ138">
        <v>2</v>
      </c>
      <c r="IA138">
        <v>2</v>
      </c>
      <c r="IB138">
        <v>2</v>
      </c>
      <c r="IC138">
        <v>2</v>
      </c>
      <c r="ID138">
        <v>2</v>
      </c>
      <c r="IE138">
        <v>2</v>
      </c>
      <c r="IF138">
        <v>2</v>
      </c>
      <c r="IG138">
        <v>2</v>
      </c>
      <c r="IH138">
        <v>3</v>
      </c>
      <c r="II138">
        <v>3</v>
      </c>
      <c r="IJ138">
        <v>3</v>
      </c>
      <c r="IK138">
        <v>3</v>
      </c>
      <c r="IL138">
        <v>3</v>
      </c>
      <c r="IM138">
        <v>3</v>
      </c>
      <c r="IN138">
        <v>3</v>
      </c>
      <c r="IO138">
        <v>3</v>
      </c>
      <c r="IP138">
        <v>3</v>
      </c>
      <c r="IQ138">
        <v>3</v>
      </c>
      <c r="IR138">
        <v>3</v>
      </c>
      <c r="IS138">
        <v>3</v>
      </c>
      <c r="IT138">
        <v>3</v>
      </c>
      <c r="IU138">
        <v>3</v>
      </c>
      <c r="IV138">
        <v>3</v>
      </c>
      <c r="IW138">
        <v>3</v>
      </c>
      <c r="IX138">
        <v>4</v>
      </c>
      <c r="IY138">
        <v>4</v>
      </c>
      <c r="IZ138">
        <v>4</v>
      </c>
      <c r="JA138">
        <v>4</v>
      </c>
      <c r="JB138">
        <v>4</v>
      </c>
      <c r="JC138">
        <v>4</v>
      </c>
      <c r="JD138">
        <v>5</v>
      </c>
      <c r="JE138">
        <v>5</v>
      </c>
      <c r="JF138">
        <v>5</v>
      </c>
      <c r="JG138">
        <v>5</v>
      </c>
      <c r="JH138">
        <v>5</v>
      </c>
      <c r="JI138">
        <v>6</v>
      </c>
      <c r="JJ138">
        <v>6</v>
      </c>
      <c r="JK138">
        <v>6</v>
      </c>
      <c r="JL138">
        <v>6</v>
      </c>
      <c r="JM138">
        <v>6</v>
      </c>
      <c r="JN138">
        <v>6</v>
      </c>
      <c r="JO138">
        <v>6</v>
      </c>
      <c r="JP138">
        <v>6</v>
      </c>
      <c r="JQ138">
        <v>6</v>
      </c>
      <c r="JR138">
        <v>6</v>
      </c>
      <c r="JS138">
        <v>6</v>
      </c>
      <c r="JT138">
        <v>6</v>
      </c>
      <c r="JU138">
        <v>6</v>
      </c>
      <c r="JV138">
        <v>6</v>
      </c>
      <c r="JW138">
        <v>6</v>
      </c>
      <c r="JX138">
        <v>6</v>
      </c>
      <c r="JY138">
        <v>6</v>
      </c>
      <c r="JZ138">
        <v>6</v>
      </c>
      <c r="KA138">
        <v>6</v>
      </c>
      <c r="KB138">
        <v>6</v>
      </c>
      <c r="KC138">
        <v>6</v>
      </c>
      <c r="KD138">
        <v>6</v>
      </c>
      <c r="KE138">
        <v>6</v>
      </c>
      <c r="KF138">
        <v>6</v>
      </c>
      <c r="KG138">
        <v>6</v>
      </c>
      <c r="KH138">
        <v>6</v>
      </c>
      <c r="KI138">
        <v>6</v>
      </c>
      <c r="KJ138">
        <v>6</v>
      </c>
      <c r="KK138">
        <v>7</v>
      </c>
      <c r="KL138">
        <v>7</v>
      </c>
      <c r="KM138">
        <v>7</v>
      </c>
      <c r="KN138">
        <v>9</v>
      </c>
      <c r="KO138">
        <v>9</v>
      </c>
      <c r="KP138">
        <v>11</v>
      </c>
      <c r="KQ138">
        <v>11</v>
      </c>
      <c r="KR138">
        <v>11</v>
      </c>
      <c r="KS138">
        <v>11</v>
      </c>
      <c r="KT138">
        <v>13</v>
      </c>
      <c r="KU138">
        <v>13</v>
      </c>
      <c r="KV138">
        <v>14</v>
      </c>
      <c r="KW138">
        <v>15</v>
      </c>
      <c r="KX138">
        <v>16</v>
      </c>
      <c r="KY138">
        <v>16</v>
      </c>
      <c r="KZ138">
        <v>19</v>
      </c>
      <c r="LA138">
        <v>19</v>
      </c>
      <c r="LB138">
        <v>20</v>
      </c>
      <c r="LC138">
        <v>20</v>
      </c>
      <c r="LD138">
        <v>20</v>
      </c>
      <c r="LE138">
        <v>21</v>
      </c>
      <c r="LF138">
        <v>22</v>
      </c>
      <c r="LG138">
        <v>22</v>
      </c>
      <c r="LH138">
        <v>22</v>
      </c>
      <c r="LI138">
        <v>23</v>
      </c>
      <c r="LJ138">
        <v>23</v>
      </c>
      <c r="LK138">
        <v>23</v>
      </c>
      <c r="LL138">
        <v>23</v>
      </c>
      <c r="LM138">
        <v>24</v>
      </c>
      <c r="LN138">
        <v>24</v>
      </c>
      <c r="LO138">
        <v>24</v>
      </c>
      <c r="LP138">
        <v>24</v>
      </c>
      <c r="LQ138">
        <v>24</v>
      </c>
      <c r="LR138">
        <v>25</v>
      </c>
      <c r="LS138">
        <v>25</v>
      </c>
      <c r="LT138">
        <v>25</v>
      </c>
      <c r="LU138">
        <v>25</v>
      </c>
      <c r="LV138">
        <v>25</v>
      </c>
      <c r="LW138">
        <v>25</v>
      </c>
      <c r="LX138">
        <v>25</v>
      </c>
      <c r="LY138">
        <v>25</v>
      </c>
      <c r="LZ138">
        <v>25</v>
      </c>
      <c r="MA138">
        <v>25</v>
      </c>
      <c r="MB138">
        <v>25</v>
      </c>
      <c r="MC138">
        <v>25</v>
      </c>
      <c r="MD138">
        <v>29</v>
      </c>
      <c r="ME138">
        <v>31</v>
      </c>
      <c r="MF138">
        <v>30</v>
      </c>
      <c r="MG138">
        <v>30</v>
      </c>
      <c r="MH138">
        <v>30</v>
      </c>
      <c r="MI138">
        <v>30</v>
      </c>
      <c r="MJ138">
        <v>31</v>
      </c>
      <c r="MK138">
        <v>31</v>
      </c>
      <c r="ML138">
        <v>34</v>
      </c>
      <c r="MM138">
        <v>34</v>
      </c>
      <c r="MN138">
        <v>34</v>
      </c>
      <c r="MO138">
        <v>34</v>
      </c>
      <c r="MP138">
        <v>34</v>
      </c>
      <c r="MQ138">
        <v>35</v>
      </c>
      <c r="MR138">
        <v>35</v>
      </c>
      <c r="MS138">
        <v>35</v>
      </c>
      <c r="MT138">
        <v>35</v>
      </c>
      <c r="MU138">
        <v>35</v>
      </c>
      <c r="MV138">
        <v>35</v>
      </c>
      <c r="MW138">
        <v>37</v>
      </c>
      <c r="MX138">
        <v>38</v>
      </c>
      <c r="MY138">
        <v>39</v>
      </c>
      <c r="MZ138">
        <v>40</v>
      </c>
      <c r="NA138">
        <v>40</v>
      </c>
      <c r="NB138">
        <v>40</v>
      </c>
      <c r="NC138">
        <v>40</v>
      </c>
      <c r="ND138">
        <v>40</v>
      </c>
      <c r="NE138">
        <v>42</v>
      </c>
      <c r="NF138">
        <v>42</v>
      </c>
      <c r="NG138">
        <v>42</v>
      </c>
      <c r="NH138">
        <v>44</v>
      </c>
      <c r="NI138">
        <v>44</v>
      </c>
      <c r="NJ138">
        <v>44</v>
      </c>
      <c r="NK138">
        <v>44</v>
      </c>
      <c r="NL138">
        <v>45</v>
      </c>
      <c r="NM138">
        <v>45</v>
      </c>
      <c r="NN138">
        <v>48</v>
      </c>
      <c r="NO138">
        <v>48</v>
      </c>
      <c r="NP138">
        <v>48</v>
      </c>
      <c r="NQ138">
        <v>48</v>
      </c>
      <c r="NR138">
        <v>48</v>
      </c>
      <c r="NS138">
        <v>48</v>
      </c>
      <c r="NT138">
        <v>49</v>
      </c>
      <c r="NU138">
        <v>49</v>
      </c>
      <c r="NV138">
        <v>49</v>
      </c>
      <c r="NW138">
        <v>49</v>
      </c>
      <c r="NX138">
        <v>49</v>
      </c>
      <c r="NY138">
        <v>49</v>
      </c>
      <c r="NZ138">
        <v>49</v>
      </c>
      <c r="OA138">
        <v>50</v>
      </c>
      <c r="OB138">
        <v>52</v>
      </c>
      <c r="OC138">
        <v>52</v>
      </c>
      <c r="OD138">
        <v>52</v>
      </c>
      <c r="OE138">
        <v>52</v>
      </c>
      <c r="OF138">
        <v>52</v>
      </c>
      <c r="OG138">
        <v>54</v>
      </c>
      <c r="OH138">
        <v>54</v>
      </c>
      <c r="OI138">
        <v>54</v>
      </c>
      <c r="OJ138">
        <v>56</v>
      </c>
      <c r="OK138">
        <v>56</v>
      </c>
      <c r="OL138">
        <v>56</v>
      </c>
      <c r="OM138">
        <v>56</v>
      </c>
      <c r="ON138">
        <v>56</v>
      </c>
      <c r="OO138">
        <v>56</v>
      </c>
      <c r="OP138">
        <v>57</v>
      </c>
      <c r="OQ138">
        <v>57</v>
      </c>
      <c r="OR138">
        <v>57</v>
      </c>
      <c r="OS138">
        <v>57</v>
      </c>
    </row>
    <row r="139" spans="1:409">
      <c r="A139">
        <v>84053073</v>
      </c>
      <c r="B139" t="s">
        <v>50</v>
      </c>
      <c r="C139" t="s">
        <v>51</v>
      </c>
      <c r="D139">
        <v>840</v>
      </c>
      <c r="E139">
        <v>53073</v>
      </c>
      <c r="F139" t="s">
        <v>125</v>
      </c>
      <c r="G139" t="s">
        <v>57</v>
      </c>
      <c r="H139" t="s">
        <v>50</v>
      </c>
      <c r="I139">
        <v>48.822279760000001</v>
      </c>
      <c r="J139">
        <v>-121.74900179999899</v>
      </c>
      <c r="K139" t="s">
        <v>126</v>
      </c>
      <c r="L139">
        <v>229247</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1</v>
      </c>
      <c r="BT139">
        <v>2</v>
      </c>
      <c r="BU139">
        <v>2</v>
      </c>
      <c r="BV139">
        <v>2</v>
      </c>
      <c r="BW139">
        <v>2</v>
      </c>
      <c r="BX139">
        <v>2</v>
      </c>
      <c r="BY139">
        <v>4</v>
      </c>
      <c r="BZ139">
        <v>4</v>
      </c>
      <c r="CA139">
        <v>4</v>
      </c>
      <c r="CB139">
        <v>7</v>
      </c>
      <c r="CC139">
        <v>7</v>
      </c>
      <c r="CD139">
        <v>7</v>
      </c>
      <c r="CE139">
        <v>11</v>
      </c>
      <c r="CF139">
        <v>14</v>
      </c>
      <c r="CG139">
        <v>15</v>
      </c>
      <c r="CH139">
        <v>18</v>
      </c>
      <c r="CI139">
        <v>18</v>
      </c>
      <c r="CJ139">
        <v>19</v>
      </c>
      <c r="CK139">
        <v>20</v>
      </c>
      <c r="CL139">
        <v>20</v>
      </c>
      <c r="CM139">
        <v>22</v>
      </c>
      <c r="CN139">
        <v>22</v>
      </c>
      <c r="CO139">
        <v>23</v>
      </c>
      <c r="CP139">
        <v>23</v>
      </c>
      <c r="CQ139">
        <v>24</v>
      </c>
      <c r="CR139">
        <v>24</v>
      </c>
      <c r="CS139">
        <v>24</v>
      </c>
      <c r="CT139">
        <v>24</v>
      </c>
      <c r="CU139">
        <v>25</v>
      </c>
      <c r="CV139">
        <v>25</v>
      </c>
      <c r="CW139">
        <v>26</v>
      </c>
      <c r="CX139">
        <v>26</v>
      </c>
      <c r="CY139">
        <v>26</v>
      </c>
      <c r="CZ139">
        <v>26</v>
      </c>
      <c r="DA139">
        <v>26</v>
      </c>
      <c r="DB139">
        <v>27</v>
      </c>
      <c r="DC139">
        <v>27</v>
      </c>
      <c r="DD139">
        <v>27</v>
      </c>
      <c r="DE139">
        <v>27</v>
      </c>
      <c r="DF139">
        <v>27</v>
      </c>
      <c r="DG139">
        <v>27</v>
      </c>
      <c r="DH139">
        <v>27</v>
      </c>
      <c r="DI139">
        <v>27</v>
      </c>
      <c r="DJ139">
        <v>28</v>
      </c>
      <c r="DK139">
        <v>28</v>
      </c>
      <c r="DL139">
        <v>28</v>
      </c>
      <c r="DM139">
        <v>30</v>
      </c>
      <c r="DN139">
        <v>31</v>
      </c>
      <c r="DO139">
        <v>31</v>
      </c>
      <c r="DP139">
        <v>31</v>
      </c>
      <c r="DQ139">
        <v>31</v>
      </c>
      <c r="DR139">
        <v>31</v>
      </c>
      <c r="DS139">
        <v>32</v>
      </c>
      <c r="DT139">
        <v>32</v>
      </c>
      <c r="DU139">
        <v>32</v>
      </c>
      <c r="DV139">
        <v>32</v>
      </c>
      <c r="DW139">
        <v>32</v>
      </c>
      <c r="DX139">
        <v>32</v>
      </c>
      <c r="DY139">
        <v>32</v>
      </c>
      <c r="DZ139">
        <v>32</v>
      </c>
      <c r="EA139">
        <v>32</v>
      </c>
      <c r="EB139">
        <v>32</v>
      </c>
      <c r="EC139">
        <v>32</v>
      </c>
      <c r="ED139">
        <v>32</v>
      </c>
      <c r="EE139">
        <v>32</v>
      </c>
      <c r="EF139">
        <v>32</v>
      </c>
      <c r="EG139">
        <v>32</v>
      </c>
      <c r="EH139">
        <v>32</v>
      </c>
      <c r="EI139">
        <v>32</v>
      </c>
      <c r="EJ139">
        <v>32</v>
      </c>
      <c r="EK139">
        <v>32</v>
      </c>
      <c r="EL139">
        <v>32</v>
      </c>
      <c r="EM139">
        <v>32</v>
      </c>
      <c r="EN139">
        <v>32</v>
      </c>
      <c r="EO139">
        <v>32</v>
      </c>
      <c r="EP139">
        <v>32</v>
      </c>
      <c r="EQ139">
        <v>32</v>
      </c>
      <c r="ER139">
        <v>32</v>
      </c>
      <c r="ES139">
        <v>32</v>
      </c>
      <c r="ET139">
        <v>32</v>
      </c>
      <c r="EU139">
        <v>32</v>
      </c>
      <c r="EV139">
        <v>32</v>
      </c>
      <c r="EW139">
        <v>32</v>
      </c>
      <c r="EX139">
        <v>32</v>
      </c>
      <c r="EY139">
        <v>32</v>
      </c>
      <c r="EZ139">
        <v>32</v>
      </c>
      <c r="FA139">
        <v>32</v>
      </c>
      <c r="FB139">
        <v>32</v>
      </c>
      <c r="FC139">
        <v>32</v>
      </c>
      <c r="FD139">
        <v>32</v>
      </c>
      <c r="FE139">
        <v>32</v>
      </c>
      <c r="FF139">
        <v>33</v>
      </c>
      <c r="FG139">
        <v>33</v>
      </c>
      <c r="FH139">
        <v>33</v>
      </c>
      <c r="FI139">
        <v>33</v>
      </c>
      <c r="FJ139">
        <v>33</v>
      </c>
      <c r="FK139">
        <v>33</v>
      </c>
      <c r="FL139">
        <v>33</v>
      </c>
      <c r="FM139">
        <v>33</v>
      </c>
      <c r="FN139">
        <v>33</v>
      </c>
      <c r="FO139">
        <v>33</v>
      </c>
      <c r="FP139">
        <v>33</v>
      </c>
      <c r="FQ139">
        <v>33</v>
      </c>
      <c r="FR139">
        <v>33</v>
      </c>
      <c r="FS139">
        <v>33</v>
      </c>
      <c r="FT139">
        <v>33</v>
      </c>
      <c r="FU139">
        <v>33</v>
      </c>
      <c r="FV139">
        <v>33</v>
      </c>
      <c r="FW139">
        <v>33</v>
      </c>
      <c r="FX139">
        <v>33</v>
      </c>
      <c r="FY139">
        <v>33</v>
      </c>
      <c r="FZ139">
        <v>33</v>
      </c>
      <c r="GA139">
        <v>33</v>
      </c>
      <c r="GB139">
        <v>33</v>
      </c>
      <c r="GC139">
        <v>33</v>
      </c>
      <c r="GD139">
        <v>33</v>
      </c>
      <c r="GE139">
        <v>33</v>
      </c>
      <c r="GF139">
        <v>33</v>
      </c>
      <c r="GG139">
        <v>33</v>
      </c>
      <c r="GH139">
        <v>33</v>
      </c>
      <c r="GI139">
        <v>33</v>
      </c>
      <c r="GJ139">
        <v>33</v>
      </c>
      <c r="GK139">
        <v>33</v>
      </c>
      <c r="GL139">
        <v>33</v>
      </c>
      <c r="GM139">
        <v>33</v>
      </c>
      <c r="GN139">
        <v>33</v>
      </c>
      <c r="GO139">
        <v>33</v>
      </c>
      <c r="GP139">
        <v>33</v>
      </c>
      <c r="GQ139">
        <v>33</v>
      </c>
      <c r="GR139">
        <v>33</v>
      </c>
      <c r="GS139">
        <v>33</v>
      </c>
      <c r="GT139">
        <v>33</v>
      </c>
      <c r="GU139">
        <v>34</v>
      </c>
      <c r="GV139">
        <v>34</v>
      </c>
      <c r="GW139">
        <v>34</v>
      </c>
      <c r="GX139">
        <v>34</v>
      </c>
      <c r="GY139">
        <v>34</v>
      </c>
      <c r="GZ139">
        <v>34</v>
      </c>
      <c r="HA139">
        <v>34</v>
      </c>
      <c r="HB139">
        <v>34</v>
      </c>
      <c r="HC139">
        <v>34</v>
      </c>
      <c r="HD139">
        <v>34</v>
      </c>
      <c r="HE139">
        <v>34</v>
      </c>
      <c r="HF139">
        <v>34</v>
      </c>
      <c r="HG139">
        <v>34</v>
      </c>
      <c r="HH139">
        <v>34</v>
      </c>
      <c r="HI139">
        <v>34</v>
      </c>
      <c r="HJ139">
        <v>34</v>
      </c>
      <c r="HK139">
        <v>34</v>
      </c>
      <c r="HL139">
        <v>34</v>
      </c>
      <c r="HM139">
        <v>34</v>
      </c>
      <c r="HN139">
        <v>34</v>
      </c>
      <c r="HO139">
        <v>34</v>
      </c>
      <c r="HP139">
        <v>34</v>
      </c>
      <c r="HQ139">
        <v>34</v>
      </c>
      <c r="HR139">
        <v>34</v>
      </c>
      <c r="HS139">
        <v>34</v>
      </c>
      <c r="HT139">
        <v>34</v>
      </c>
      <c r="HU139">
        <v>34</v>
      </c>
      <c r="HV139">
        <v>34</v>
      </c>
      <c r="HW139">
        <v>34</v>
      </c>
      <c r="HX139">
        <v>34</v>
      </c>
      <c r="HY139">
        <v>34</v>
      </c>
      <c r="HZ139">
        <v>34</v>
      </c>
      <c r="IA139">
        <v>34</v>
      </c>
      <c r="IB139">
        <v>34</v>
      </c>
      <c r="IC139">
        <v>34</v>
      </c>
      <c r="ID139">
        <v>34</v>
      </c>
      <c r="IE139">
        <v>34</v>
      </c>
      <c r="IF139">
        <v>34</v>
      </c>
      <c r="IG139">
        <v>34</v>
      </c>
      <c r="IH139">
        <v>34</v>
      </c>
      <c r="II139">
        <v>34</v>
      </c>
      <c r="IJ139">
        <v>34</v>
      </c>
      <c r="IK139">
        <v>34</v>
      </c>
      <c r="IL139">
        <v>34</v>
      </c>
      <c r="IM139">
        <v>34</v>
      </c>
      <c r="IN139">
        <v>34</v>
      </c>
      <c r="IO139">
        <v>34</v>
      </c>
      <c r="IP139">
        <v>34</v>
      </c>
      <c r="IQ139">
        <v>34</v>
      </c>
      <c r="IR139">
        <v>34</v>
      </c>
      <c r="IS139">
        <v>34</v>
      </c>
      <c r="IT139">
        <v>34</v>
      </c>
      <c r="IU139">
        <v>34</v>
      </c>
      <c r="IV139">
        <v>34</v>
      </c>
      <c r="IW139">
        <v>34</v>
      </c>
      <c r="IX139">
        <v>34</v>
      </c>
      <c r="IY139">
        <v>34</v>
      </c>
      <c r="IZ139">
        <v>35</v>
      </c>
      <c r="JA139">
        <v>37</v>
      </c>
      <c r="JB139">
        <v>37</v>
      </c>
      <c r="JC139">
        <v>38</v>
      </c>
      <c r="JD139">
        <v>38</v>
      </c>
      <c r="JE139">
        <v>39</v>
      </c>
      <c r="JF139">
        <v>41</v>
      </c>
      <c r="JG139">
        <v>42</v>
      </c>
      <c r="JH139">
        <v>42</v>
      </c>
      <c r="JI139">
        <v>42</v>
      </c>
      <c r="JJ139">
        <v>42</v>
      </c>
      <c r="JK139">
        <v>42</v>
      </c>
      <c r="JL139">
        <v>42</v>
      </c>
      <c r="JM139">
        <v>42</v>
      </c>
      <c r="JN139">
        <v>42</v>
      </c>
      <c r="JO139">
        <v>42</v>
      </c>
      <c r="JP139">
        <v>42</v>
      </c>
      <c r="JQ139">
        <v>42</v>
      </c>
      <c r="JR139">
        <v>43</v>
      </c>
      <c r="JS139">
        <v>43</v>
      </c>
      <c r="JT139">
        <v>43</v>
      </c>
      <c r="JU139">
        <v>43</v>
      </c>
      <c r="JV139">
        <v>43</v>
      </c>
      <c r="JW139">
        <v>43</v>
      </c>
      <c r="JX139">
        <v>43</v>
      </c>
      <c r="JY139">
        <v>43</v>
      </c>
      <c r="JZ139">
        <v>43</v>
      </c>
      <c r="KA139">
        <v>43</v>
      </c>
      <c r="KB139">
        <v>43</v>
      </c>
      <c r="KC139">
        <v>43</v>
      </c>
      <c r="KD139">
        <v>43</v>
      </c>
      <c r="KE139">
        <v>43</v>
      </c>
      <c r="KF139">
        <v>43</v>
      </c>
      <c r="KG139">
        <v>43</v>
      </c>
      <c r="KH139">
        <v>43</v>
      </c>
      <c r="KI139">
        <v>44</v>
      </c>
      <c r="KJ139">
        <v>44</v>
      </c>
      <c r="KK139">
        <v>44</v>
      </c>
      <c r="KL139">
        <v>44</v>
      </c>
      <c r="KM139">
        <v>44</v>
      </c>
      <c r="KN139">
        <v>44</v>
      </c>
      <c r="KO139">
        <v>44</v>
      </c>
      <c r="KP139">
        <v>44</v>
      </c>
      <c r="KQ139">
        <v>44</v>
      </c>
      <c r="KR139">
        <v>44</v>
      </c>
      <c r="KS139">
        <v>44</v>
      </c>
      <c r="KT139">
        <v>44</v>
      </c>
      <c r="KU139">
        <v>44</v>
      </c>
      <c r="KV139">
        <v>44</v>
      </c>
      <c r="KW139">
        <v>44</v>
      </c>
      <c r="KX139">
        <v>44</v>
      </c>
      <c r="KY139">
        <v>44</v>
      </c>
      <c r="KZ139">
        <v>44</v>
      </c>
      <c r="LA139">
        <v>44</v>
      </c>
      <c r="LB139">
        <v>44</v>
      </c>
      <c r="LC139">
        <v>44</v>
      </c>
      <c r="LD139">
        <v>45</v>
      </c>
      <c r="LE139">
        <v>45</v>
      </c>
      <c r="LF139">
        <v>45</v>
      </c>
      <c r="LG139">
        <v>45</v>
      </c>
      <c r="LH139">
        <v>45</v>
      </c>
      <c r="LI139">
        <v>45</v>
      </c>
      <c r="LJ139">
        <v>45</v>
      </c>
      <c r="LK139">
        <v>45</v>
      </c>
      <c r="LL139">
        <v>45</v>
      </c>
      <c r="LM139">
        <v>45</v>
      </c>
      <c r="LN139">
        <v>45</v>
      </c>
      <c r="LO139">
        <v>45</v>
      </c>
      <c r="LP139">
        <v>45</v>
      </c>
      <c r="LQ139">
        <v>45</v>
      </c>
      <c r="LR139">
        <v>45</v>
      </c>
      <c r="LS139">
        <v>45</v>
      </c>
      <c r="LT139">
        <v>46</v>
      </c>
      <c r="LU139">
        <v>46</v>
      </c>
      <c r="LV139">
        <v>46</v>
      </c>
      <c r="LW139">
        <v>46</v>
      </c>
      <c r="LX139">
        <v>46</v>
      </c>
      <c r="LY139">
        <v>46</v>
      </c>
      <c r="LZ139">
        <v>46</v>
      </c>
      <c r="MA139">
        <v>46</v>
      </c>
      <c r="MB139">
        <v>46</v>
      </c>
      <c r="MC139">
        <v>46</v>
      </c>
      <c r="MD139">
        <v>52</v>
      </c>
      <c r="ME139">
        <v>52</v>
      </c>
      <c r="MF139">
        <v>52</v>
      </c>
      <c r="MG139">
        <v>52</v>
      </c>
      <c r="MH139">
        <v>52</v>
      </c>
      <c r="MI139">
        <v>52</v>
      </c>
      <c r="MJ139">
        <v>52</v>
      </c>
      <c r="MK139">
        <v>52</v>
      </c>
      <c r="ML139">
        <v>52</v>
      </c>
      <c r="MM139">
        <v>52</v>
      </c>
      <c r="MN139">
        <v>52</v>
      </c>
      <c r="MO139">
        <v>52</v>
      </c>
      <c r="MP139">
        <v>52</v>
      </c>
      <c r="MQ139">
        <v>54</v>
      </c>
      <c r="MR139">
        <v>55</v>
      </c>
      <c r="MS139">
        <v>55</v>
      </c>
      <c r="MT139">
        <v>55</v>
      </c>
      <c r="MU139">
        <v>55</v>
      </c>
      <c r="MV139">
        <v>55</v>
      </c>
      <c r="MW139">
        <v>55</v>
      </c>
      <c r="MX139">
        <v>55</v>
      </c>
      <c r="MY139">
        <v>56</v>
      </c>
      <c r="MZ139">
        <v>56</v>
      </c>
      <c r="NA139">
        <v>56</v>
      </c>
      <c r="NB139">
        <v>56</v>
      </c>
      <c r="NC139">
        <v>56</v>
      </c>
      <c r="ND139">
        <v>56</v>
      </c>
      <c r="NE139">
        <v>56</v>
      </c>
      <c r="NF139">
        <v>56</v>
      </c>
      <c r="NG139">
        <v>56</v>
      </c>
      <c r="NH139">
        <v>56</v>
      </c>
      <c r="NI139">
        <v>56</v>
      </c>
      <c r="NJ139">
        <v>56</v>
      </c>
      <c r="NK139">
        <v>56</v>
      </c>
      <c r="NL139">
        <v>56</v>
      </c>
      <c r="NM139">
        <v>56</v>
      </c>
      <c r="NN139">
        <v>59</v>
      </c>
      <c r="NO139">
        <v>59</v>
      </c>
      <c r="NP139">
        <v>59</v>
      </c>
      <c r="NQ139">
        <v>59</v>
      </c>
      <c r="NR139">
        <v>59</v>
      </c>
      <c r="NS139">
        <v>60</v>
      </c>
      <c r="NT139">
        <v>63</v>
      </c>
      <c r="NU139">
        <v>64</v>
      </c>
      <c r="NV139">
        <v>64</v>
      </c>
      <c r="NW139">
        <v>64</v>
      </c>
      <c r="NX139">
        <v>64</v>
      </c>
      <c r="NY139">
        <v>65</v>
      </c>
      <c r="NZ139">
        <v>65</v>
      </c>
      <c r="OA139">
        <v>66</v>
      </c>
      <c r="OB139">
        <v>68</v>
      </c>
      <c r="OC139">
        <v>69</v>
      </c>
      <c r="OD139">
        <v>69</v>
      </c>
      <c r="OE139">
        <v>69</v>
      </c>
      <c r="OF139">
        <v>69</v>
      </c>
      <c r="OG139">
        <v>72</v>
      </c>
      <c r="OH139">
        <v>75</v>
      </c>
      <c r="OI139">
        <v>76</v>
      </c>
      <c r="OJ139">
        <v>78</v>
      </c>
      <c r="OK139">
        <v>78</v>
      </c>
      <c r="OL139">
        <v>78</v>
      </c>
      <c r="OM139">
        <v>78</v>
      </c>
      <c r="ON139">
        <v>80</v>
      </c>
      <c r="OO139">
        <v>81</v>
      </c>
      <c r="OP139">
        <v>81</v>
      </c>
      <c r="OQ139">
        <v>81</v>
      </c>
      <c r="OR139">
        <v>81</v>
      </c>
      <c r="OS139">
        <v>81</v>
      </c>
    </row>
    <row r="140" spans="1:409">
      <c r="A140">
        <v>84053075</v>
      </c>
      <c r="B140" t="s">
        <v>50</v>
      </c>
      <c r="C140" t="s">
        <v>51</v>
      </c>
      <c r="D140">
        <v>840</v>
      </c>
      <c r="E140">
        <v>53075</v>
      </c>
      <c r="F140" t="s">
        <v>127</v>
      </c>
      <c r="G140" t="s">
        <v>57</v>
      </c>
      <c r="H140" t="s">
        <v>50</v>
      </c>
      <c r="I140">
        <v>46.900225229999997</v>
      </c>
      <c r="J140">
        <v>-117.52417629999999</v>
      </c>
      <c r="K140" t="s">
        <v>128</v>
      </c>
      <c r="L140">
        <v>50104</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0</v>
      </c>
      <c r="FR140">
        <v>0</v>
      </c>
      <c r="FS140">
        <v>0</v>
      </c>
      <c r="FT140">
        <v>0</v>
      </c>
      <c r="FU140">
        <v>0</v>
      </c>
      <c r="FV140">
        <v>0</v>
      </c>
      <c r="FW140">
        <v>0</v>
      </c>
      <c r="FX140">
        <v>0</v>
      </c>
      <c r="FY140">
        <v>0</v>
      </c>
      <c r="FZ140">
        <v>0</v>
      </c>
      <c r="GA140">
        <v>0</v>
      </c>
      <c r="GB140">
        <v>0</v>
      </c>
      <c r="GC140">
        <v>0</v>
      </c>
      <c r="GD140">
        <v>0</v>
      </c>
      <c r="GE140">
        <v>0</v>
      </c>
      <c r="GF140">
        <v>0</v>
      </c>
      <c r="GG140">
        <v>0</v>
      </c>
      <c r="GH140">
        <v>0</v>
      </c>
      <c r="GI140">
        <v>0</v>
      </c>
      <c r="GJ140">
        <v>0</v>
      </c>
      <c r="GK140">
        <v>0</v>
      </c>
      <c r="GL140">
        <v>0</v>
      </c>
      <c r="GM140">
        <v>0</v>
      </c>
      <c r="GN140">
        <v>0</v>
      </c>
      <c r="GO140">
        <v>0</v>
      </c>
      <c r="GP140">
        <v>0</v>
      </c>
      <c r="GQ140">
        <v>0</v>
      </c>
      <c r="GR140">
        <v>0</v>
      </c>
      <c r="GS140">
        <v>0</v>
      </c>
      <c r="GT140">
        <v>0</v>
      </c>
      <c r="GU140">
        <v>0</v>
      </c>
      <c r="GV140">
        <v>0</v>
      </c>
      <c r="GW140">
        <v>0</v>
      </c>
      <c r="GX140">
        <v>0</v>
      </c>
      <c r="GY140">
        <v>0</v>
      </c>
      <c r="GZ140">
        <v>0</v>
      </c>
      <c r="HA140">
        <v>0</v>
      </c>
      <c r="HB140">
        <v>0</v>
      </c>
      <c r="HC140">
        <v>0</v>
      </c>
      <c r="HD140">
        <v>0</v>
      </c>
      <c r="HE140">
        <v>0</v>
      </c>
      <c r="HF140">
        <v>0</v>
      </c>
      <c r="HG140">
        <v>0</v>
      </c>
      <c r="HH140">
        <v>0</v>
      </c>
      <c r="HI140">
        <v>0</v>
      </c>
      <c r="HJ140">
        <v>0</v>
      </c>
      <c r="HK140">
        <v>0</v>
      </c>
      <c r="HL140">
        <v>0</v>
      </c>
      <c r="HM140">
        <v>0</v>
      </c>
      <c r="HN140">
        <v>0</v>
      </c>
      <c r="HO140">
        <v>0</v>
      </c>
      <c r="HP140">
        <v>0</v>
      </c>
      <c r="HQ140">
        <v>0</v>
      </c>
      <c r="HR140">
        <v>0</v>
      </c>
      <c r="HS140">
        <v>0</v>
      </c>
      <c r="HT140">
        <v>0</v>
      </c>
      <c r="HU140">
        <v>0</v>
      </c>
      <c r="HV140">
        <v>0</v>
      </c>
      <c r="HW140">
        <v>0</v>
      </c>
      <c r="HX140">
        <v>0</v>
      </c>
      <c r="HY140">
        <v>0</v>
      </c>
      <c r="HZ140">
        <v>0</v>
      </c>
      <c r="IA140">
        <v>0</v>
      </c>
      <c r="IB140">
        <v>0</v>
      </c>
      <c r="IC140">
        <v>0</v>
      </c>
      <c r="ID140">
        <v>0</v>
      </c>
      <c r="IE140">
        <v>0</v>
      </c>
      <c r="IF140">
        <v>0</v>
      </c>
      <c r="IG140">
        <v>0</v>
      </c>
      <c r="IH140">
        <v>0</v>
      </c>
      <c r="II140">
        <v>0</v>
      </c>
      <c r="IJ140">
        <v>0</v>
      </c>
      <c r="IK140">
        <v>0</v>
      </c>
      <c r="IL140">
        <v>0</v>
      </c>
      <c r="IM140">
        <v>0</v>
      </c>
      <c r="IN140">
        <v>0</v>
      </c>
      <c r="IO140">
        <v>0</v>
      </c>
      <c r="IP140">
        <v>0</v>
      </c>
      <c r="IQ140">
        <v>0</v>
      </c>
      <c r="IR140">
        <v>0</v>
      </c>
      <c r="IS140">
        <v>0</v>
      </c>
      <c r="IT140">
        <v>0</v>
      </c>
      <c r="IU140">
        <v>0</v>
      </c>
      <c r="IV140">
        <v>0</v>
      </c>
      <c r="IW140">
        <v>0</v>
      </c>
      <c r="IX140">
        <v>0</v>
      </c>
      <c r="IY140">
        <v>0</v>
      </c>
      <c r="IZ140">
        <v>0</v>
      </c>
      <c r="JA140">
        <v>0</v>
      </c>
      <c r="JB140">
        <v>0</v>
      </c>
      <c r="JC140">
        <v>0</v>
      </c>
      <c r="JD140">
        <v>0</v>
      </c>
      <c r="JE140">
        <v>0</v>
      </c>
      <c r="JF140">
        <v>0</v>
      </c>
      <c r="JG140">
        <v>0</v>
      </c>
      <c r="JH140">
        <v>0</v>
      </c>
      <c r="JI140">
        <v>0</v>
      </c>
      <c r="JJ140">
        <v>0</v>
      </c>
      <c r="JK140">
        <v>0</v>
      </c>
      <c r="JL140">
        <v>0</v>
      </c>
      <c r="JM140">
        <v>0</v>
      </c>
      <c r="JN140">
        <v>0</v>
      </c>
      <c r="JO140">
        <v>0</v>
      </c>
      <c r="JP140">
        <v>0</v>
      </c>
      <c r="JQ140">
        <v>2</v>
      </c>
      <c r="JR140">
        <v>2</v>
      </c>
      <c r="JS140">
        <v>2</v>
      </c>
      <c r="JT140">
        <v>2</v>
      </c>
      <c r="JU140">
        <v>2</v>
      </c>
      <c r="JV140">
        <v>3</v>
      </c>
      <c r="JW140">
        <v>3</v>
      </c>
      <c r="JX140">
        <v>6</v>
      </c>
      <c r="JY140">
        <v>6</v>
      </c>
      <c r="JZ140">
        <v>7</v>
      </c>
      <c r="KA140">
        <v>8</v>
      </c>
      <c r="KB140">
        <v>8</v>
      </c>
      <c r="KC140">
        <v>10</v>
      </c>
      <c r="KD140">
        <v>10</v>
      </c>
      <c r="KE140">
        <v>10</v>
      </c>
      <c r="KF140">
        <v>12</v>
      </c>
      <c r="KG140">
        <v>14</v>
      </c>
      <c r="KH140">
        <v>14</v>
      </c>
      <c r="KI140">
        <v>14</v>
      </c>
      <c r="KJ140">
        <v>15</v>
      </c>
      <c r="KK140">
        <v>16</v>
      </c>
      <c r="KL140">
        <v>16</v>
      </c>
      <c r="KM140">
        <v>17</v>
      </c>
      <c r="KN140">
        <v>17</v>
      </c>
      <c r="KO140">
        <v>17</v>
      </c>
      <c r="KP140">
        <v>18</v>
      </c>
      <c r="KQ140">
        <v>18</v>
      </c>
      <c r="KR140">
        <v>18</v>
      </c>
      <c r="KS140">
        <v>19</v>
      </c>
      <c r="KT140">
        <v>19</v>
      </c>
      <c r="KU140">
        <v>19</v>
      </c>
      <c r="KV140">
        <v>19</v>
      </c>
      <c r="KW140">
        <v>19</v>
      </c>
      <c r="KX140">
        <v>19</v>
      </c>
      <c r="KY140">
        <v>19</v>
      </c>
      <c r="KZ140">
        <v>20</v>
      </c>
      <c r="LA140">
        <v>20</v>
      </c>
      <c r="LB140">
        <v>20</v>
      </c>
      <c r="LC140">
        <v>20</v>
      </c>
      <c r="LD140">
        <v>20</v>
      </c>
      <c r="LE140">
        <v>20</v>
      </c>
      <c r="LF140">
        <v>20</v>
      </c>
      <c r="LG140">
        <v>20</v>
      </c>
      <c r="LH140">
        <v>20</v>
      </c>
      <c r="LI140">
        <v>20</v>
      </c>
      <c r="LJ140">
        <v>20</v>
      </c>
      <c r="LK140">
        <v>20</v>
      </c>
      <c r="LL140">
        <v>20</v>
      </c>
      <c r="LM140">
        <v>20</v>
      </c>
      <c r="LN140">
        <v>20</v>
      </c>
      <c r="LO140">
        <v>20</v>
      </c>
      <c r="LP140">
        <v>20</v>
      </c>
      <c r="LQ140">
        <v>20</v>
      </c>
      <c r="LR140">
        <v>20</v>
      </c>
      <c r="LS140">
        <v>20</v>
      </c>
      <c r="LT140">
        <v>20</v>
      </c>
      <c r="LU140">
        <v>20</v>
      </c>
      <c r="LV140">
        <v>20</v>
      </c>
      <c r="LW140">
        <v>20</v>
      </c>
      <c r="LX140">
        <v>20</v>
      </c>
      <c r="LY140">
        <v>20</v>
      </c>
      <c r="LZ140">
        <v>20</v>
      </c>
      <c r="MA140">
        <v>20</v>
      </c>
      <c r="MB140">
        <v>20</v>
      </c>
      <c r="MC140">
        <v>20</v>
      </c>
      <c r="MD140">
        <v>26</v>
      </c>
      <c r="ME140">
        <v>25</v>
      </c>
      <c r="MF140">
        <v>25</v>
      </c>
      <c r="MG140">
        <v>25</v>
      </c>
      <c r="MH140">
        <v>25</v>
      </c>
      <c r="MI140">
        <v>25</v>
      </c>
      <c r="MJ140">
        <v>24</v>
      </c>
      <c r="MK140">
        <v>25</v>
      </c>
      <c r="ML140">
        <v>25</v>
      </c>
      <c r="MM140">
        <v>25</v>
      </c>
      <c r="MN140">
        <v>25</v>
      </c>
      <c r="MO140">
        <v>25</v>
      </c>
      <c r="MP140">
        <v>25</v>
      </c>
      <c r="MQ140">
        <v>26</v>
      </c>
      <c r="MR140">
        <v>27</v>
      </c>
      <c r="MS140">
        <v>27</v>
      </c>
      <c r="MT140">
        <v>27</v>
      </c>
      <c r="MU140">
        <v>27</v>
      </c>
      <c r="MV140">
        <v>27</v>
      </c>
      <c r="MW140">
        <v>27</v>
      </c>
      <c r="MX140">
        <v>28</v>
      </c>
      <c r="MY140">
        <v>30</v>
      </c>
      <c r="MZ140">
        <v>30</v>
      </c>
      <c r="NA140">
        <v>33</v>
      </c>
      <c r="NB140">
        <v>33</v>
      </c>
      <c r="NC140">
        <v>33</v>
      </c>
      <c r="ND140">
        <v>33</v>
      </c>
      <c r="NE140">
        <v>34</v>
      </c>
      <c r="NF140">
        <v>34</v>
      </c>
      <c r="NG140">
        <v>34</v>
      </c>
      <c r="NH140">
        <v>35</v>
      </c>
      <c r="NI140">
        <v>35</v>
      </c>
      <c r="NJ140">
        <v>35</v>
      </c>
      <c r="NK140">
        <v>35</v>
      </c>
      <c r="NL140">
        <v>36</v>
      </c>
      <c r="NM140">
        <v>36</v>
      </c>
      <c r="NN140">
        <v>37</v>
      </c>
      <c r="NO140">
        <v>38</v>
      </c>
      <c r="NP140">
        <v>38</v>
      </c>
      <c r="NQ140">
        <v>38</v>
      </c>
      <c r="NR140">
        <v>38</v>
      </c>
      <c r="NS140">
        <v>36</v>
      </c>
      <c r="NT140">
        <v>36</v>
      </c>
      <c r="NU140">
        <v>36</v>
      </c>
      <c r="NV140">
        <v>36</v>
      </c>
      <c r="NW140">
        <v>36</v>
      </c>
      <c r="NX140">
        <v>36</v>
      </c>
      <c r="NY140">
        <v>37</v>
      </c>
      <c r="NZ140">
        <v>37</v>
      </c>
      <c r="OA140">
        <v>37</v>
      </c>
      <c r="OB140">
        <v>37</v>
      </c>
      <c r="OC140">
        <v>37</v>
      </c>
      <c r="OD140">
        <v>37</v>
      </c>
      <c r="OE140">
        <v>37</v>
      </c>
      <c r="OF140">
        <v>37</v>
      </c>
      <c r="OG140">
        <v>38</v>
      </c>
      <c r="OH140">
        <v>38</v>
      </c>
      <c r="OI140">
        <v>39</v>
      </c>
      <c r="OJ140">
        <v>41</v>
      </c>
      <c r="OK140">
        <v>41</v>
      </c>
      <c r="OL140">
        <v>41</v>
      </c>
      <c r="OM140">
        <v>41</v>
      </c>
      <c r="ON140">
        <v>41</v>
      </c>
      <c r="OO140">
        <v>42</v>
      </c>
      <c r="OP140">
        <v>43</v>
      </c>
      <c r="OQ140">
        <v>42</v>
      </c>
      <c r="OR140">
        <v>42</v>
      </c>
      <c r="OS140">
        <v>42</v>
      </c>
    </row>
    <row r="141" spans="1:409">
      <c r="A141">
        <v>84053077</v>
      </c>
      <c r="B141" t="s">
        <v>50</v>
      </c>
      <c r="C141" t="s">
        <v>51</v>
      </c>
      <c r="D141">
        <v>840</v>
      </c>
      <c r="E141">
        <v>53077</v>
      </c>
      <c r="F141" t="s">
        <v>129</v>
      </c>
      <c r="G141" t="s">
        <v>57</v>
      </c>
      <c r="H141" t="s">
        <v>50</v>
      </c>
      <c r="I141">
        <v>46.457384859999998</v>
      </c>
      <c r="J141">
        <v>-120.738012599999</v>
      </c>
      <c r="K141" t="s">
        <v>130</v>
      </c>
      <c r="L141">
        <v>250873</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1</v>
      </c>
      <c r="BY141">
        <v>2</v>
      </c>
      <c r="BZ141">
        <v>2</v>
      </c>
      <c r="CA141">
        <v>2</v>
      </c>
      <c r="CB141">
        <v>2</v>
      </c>
      <c r="CC141">
        <v>3</v>
      </c>
      <c r="CD141">
        <v>3</v>
      </c>
      <c r="CE141">
        <v>10</v>
      </c>
      <c r="CF141">
        <v>12</v>
      </c>
      <c r="CG141">
        <v>15</v>
      </c>
      <c r="CH141">
        <v>16</v>
      </c>
      <c r="CI141">
        <v>16</v>
      </c>
      <c r="CJ141">
        <v>19</v>
      </c>
      <c r="CK141">
        <v>21</v>
      </c>
      <c r="CL141">
        <v>21</v>
      </c>
      <c r="CM141">
        <v>22</v>
      </c>
      <c r="CN141">
        <v>23</v>
      </c>
      <c r="CO141">
        <v>23</v>
      </c>
      <c r="CP141">
        <v>24</v>
      </c>
      <c r="CQ141">
        <v>27</v>
      </c>
      <c r="CR141">
        <v>30</v>
      </c>
      <c r="CS141">
        <v>30</v>
      </c>
      <c r="CT141">
        <v>34</v>
      </c>
      <c r="CU141">
        <v>35</v>
      </c>
      <c r="CV141">
        <v>37</v>
      </c>
      <c r="CW141">
        <v>38</v>
      </c>
      <c r="CX141">
        <v>39</v>
      </c>
      <c r="CY141">
        <v>39</v>
      </c>
      <c r="CZ141">
        <v>41</v>
      </c>
      <c r="DA141">
        <v>43</v>
      </c>
      <c r="DB141">
        <v>43</v>
      </c>
      <c r="DC141">
        <v>43</v>
      </c>
      <c r="DD141">
        <v>45</v>
      </c>
      <c r="DE141">
        <v>46</v>
      </c>
      <c r="DF141">
        <v>47</v>
      </c>
      <c r="DG141">
        <v>47</v>
      </c>
      <c r="DH141">
        <v>48</v>
      </c>
      <c r="DI141">
        <v>49</v>
      </c>
      <c r="DJ141">
        <v>51</v>
      </c>
      <c r="DK141">
        <v>53</v>
      </c>
      <c r="DL141">
        <v>54</v>
      </c>
      <c r="DM141">
        <v>55</v>
      </c>
      <c r="DN141">
        <v>58</v>
      </c>
      <c r="DO141">
        <v>59</v>
      </c>
      <c r="DP141">
        <v>62</v>
      </c>
      <c r="DQ141">
        <v>64</v>
      </c>
      <c r="DR141">
        <v>66</v>
      </c>
      <c r="DS141">
        <v>66</v>
      </c>
      <c r="DT141">
        <v>73</v>
      </c>
      <c r="DU141">
        <v>73</v>
      </c>
      <c r="DV141">
        <v>74</v>
      </c>
      <c r="DW141">
        <v>76</v>
      </c>
      <c r="DX141">
        <v>76</v>
      </c>
      <c r="DY141">
        <v>77</v>
      </c>
      <c r="DZ141">
        <v>80</v>
      </c>
      <c r="EA141">
        <v>80</v>
      </c>
      <c r="EB141">
        <v>80</v>
      </c>
      <c r="EC141">
        <v>83</v>
      </c>
      <c r="ED141">
        <v>83</v>
      </c>
      <c r="EE141">
        <v>86</v>
      </c>
      <c r="EF141">
        <v>88</v>
      </c>
      <c r="EG141">
        <v>88</v>
      </c>
      <c r="EH141">
        <v>88</v>
      </c>
      <c r="EI141">
        <v>90</v>
      </c>
      <c r="EJ141">
        <v>90</v>
      </c>
      <c r="EK141">
        <v>91</v>
      </c>
      <c r="EL141">
        <v>91</v>
      </c>
      <c r="EM141">
        <v>92</v>
      </c>
      <c r="EN141">
        <v>93</v>
      </c>
      <c r="EO141">
        <v>94</v>
      </c>
      <c r="EP141">
        <v>94</v>
      </c>
      <c r="EQ141">
        <v>96</v>
      </c>
      <c r="ER141">
        <v>97</v>
      </c>
      <c r="ES141">
        <v>97</v>
      </c>
      <c r="ET141">
        <v>102</v>
      </c>
      <c r="EU141">
        <v>105</v>
      </c>
      <c r="EV141">
        <v>109</v>
      </c>
      <c r="EW141">
        <v>109</v>
      </c>
      <c r="EX141">
        <v>114</v>
      </c>
      <c r="EY141">
        <v>114</v>
      </c>
      <c r="EZ141">
        <v>116</v>
      </c>
      <c r="FA141">
        <v>117</v>
      </c>
      <c r="FB141">
        <v>117</v>
      </c>
      <c r="FC141">
        <v>120</v>
      </c>
      <c r="FD141">
        <v>121</v>
      </c>
      <c r="FE141">
        <v>126</v>
      </c>
      <c r="FF141">
        <v>130</v>
      </c>
      <c r="FG141">
        <v>132</v>
      </c>
      <c r="FH141">
        <v>134</v>
      </c>
      <c r="FI141">
        <v>136</v>
      </c>
      <c r="FJ141">
        <v>138</v>
      </c>
      <c r="FK141">
        <v>138</v>
      </c>
      <c r="FL141">
        <v>140</v>
      </c>
      <c r="FM141">
        <v>144</v>
      </c>
      <c r="FN141">
        <v>146</v>
      </c>
      <c r="FO141">
        <v>147</v>
      </c>
      <c r="FP141">
        <v>148</v>
      </c>
      <c r="FQ141">
        <v>149</v>
      </c>
      <c r="FR141">
        <v>151</v>
      </c>
      <c r="FS141">
        <v>156</v>
      </c>
      <c r="FT141">
        <v>160</v>
      </c>
      <c r="FU141">
        <v>164</v>
      </c>
      <c r="FV141">
        <v>167</v>
      </c>
      <c r="FW141">
        <v>169</v>
      </c>
      <c r="FX141">
        <v>172</v>
      </c>
      <c r="FY141">
        <v>176</v>
      </c>
      <c r="FZ141">
        <v>178</v>
      </c>
      <c r="GA141">
        <v>181</v>
      </c>
      <c r="GB141">
        <v>185</v>
      </c>
      <c r="GC141">
        <v>187</v>
      </c>
      <c r="GD141">
        <v>190</v>
      </c>
      <c r="GE141">
        <v>192</v>
      </c>
      <c r="GF141">
        <v>192</v>
      </c>
      <c r="GG141">
        <v>195</v>
      </c>
      <c r="GH141">
        <v>196</v>
      </c>
      <c r="GI141">
        <v>197</v>
      </c>
      <c r="GJ141">
        <v>197</v>
      </c>
      <c r="GK141">
        <v>198</v>
      </c>
      <c r="GL141">
        <v>200</v>
      </c>
      <c r="GM141">
        <v>200</v>
      </c>
      <c r="GN141">
        <v>201</v>
      </c>
      <c r="GO141">
        <v>204</v>
      </c>
      <c r="GP141">
        <v>205</v>
      </c>
      <c r="GQ141">
        <v>205</v>
      </c>
      <c r="GR141">
        <v>206</v>
      </c>
      <c r="GS141">
        <v>209</v>
      </c>
      <c r="GT141">
        <v>210</v>
      </c>
      <c r="GU141">
        <v>210</v>
      </c>
      <c r="GV141">
        <v>210</v>
      </c>
      <c r="GW141">
        <v>215</v>
      </c>
      <c r="GX141">
        <v>215</v>
      </c>
      <c r="GY141">
        <v>216</v>
      </c>
      <c r="GZ141">
        <v>217</v>
      </c>
      <c r="HA141">
        <v>218</v>
      </c>
      <c r="HB141">
        <v>219</v>
      </c>
      <c r="HC141">
        <v>220</v>
      </c>
      <c r="HD141">
        <v>221</v>
      </c>
      <c r="HE141">
        <v>222</v>
      </c>
      <c r="HF141">
        <v>225</v>
      </c>
      <c r="HG141">
        <v>227</v>
      </c>
      <c r="HH141">
        <v>230</v>
      </c>
      <c r="HI141">
        <v>230</v>
      </c>
      <c r="HJ141">
        <v>231</v>
      </c>
      <c r="HK141">
        <v>233</v>
      </c>
      <c r="HL141">
        <v>233</v>
      </c>
      <c r="HM141">
        <v>236</v>
      </c>
      <c r="HN141">
        <v>236</v>
      </c>
      <c r="HO141">
        <v>239</v>
      </c>
      <c r="HP141">
        <v>240</v>
      </c>
      <c r="HQ141">
        <v>240</v>
      </c>
      <c r="HR141">
        <v>240</v>
      </c>
      <c r="HS141">
        <v>241</v>
      </c>
      <c r="HT141">
        <v>242</v>
      </c>
      <c r="HU141">
        <v>242</v>
      </c>
      <c r="HV141">
        <v>243</v>
      </c>
      <c r="HW141">
        <v>244</v>
      </c>
      <c r="HX141">
        <v>246</v>
      </c>
      <c r="HY141">
        <v>246</v>
      </c>
      <c r="HZ141">
        <v>247</v>
      </c>
      <c r="IA141">
        <v>247</v>
      </c>
      <c r="IB141">
        <v>248</v>
      </c>
      <c r="IC141">
        <v>249</v>
      </c>
      <c r="ID141">
        <v>249</v>
      </c>
      <c r="IE141">
        <v>249</v>
      </c>
      <c r="IF141">
        <v>249</v>
      </c>
      <c r="IG141">
        <v>251</v>
      </c>
      <c r="IH141">
        <v>251</v>
      </c>
      <c r="II141">
        <v>252</v>
      </c>
      <c r="IJ141">
        <v>252</v>
      </c>
      <c r="IK141">
        <v>253</v>
      </c>
      <c r="IL141">
        <v>253</v>
      </c>
      <c r="IM141">
        <v>253</v>
      </c>
      <c r="IN141">
        <v>254</v>
      </c>
      <c r="IO141">
        <v>256</v>
      </c>
      <c r="IP141">
        <v>256</v>
      </c>
      <c r="IQ141">
        <v>257</v>
      </c>
      <c r="IR141">
        <v>258</v>
      </c>
      <c r="IS141">
        <v>258</v>
      </c>
      <c r="IT141">
        <v>258</v>
      </c>
      <c r="IU141">
        <v>258</v>
      </c>
      <c r="IV141">
        <v>258</v>
      </c>
      <c r="IW141">
        <v>258</v>
      </c>
      <c r="IX141">
        <v>258</v>
      </c>
      <c r="IY141">
        <v>260</v>
      </c>
      <c r="IZ141">
        <v>260</v>
      </c>
      <c r="JA141">
        <v>260</v>
      </c>
      <c r="JB141">
        <v>260</v>
      </c>
      <c r="JC141">
        <v>262</v>
      </c>
      <c r="JD141">
        <v>262</v>
      </c>
      <c r="JE141">
        <v>262</v>
      </c>
      <c r="JF141">
        <v>262</v>
      </c>
      <c r="JG141">
        <v>262</v>
      </c>
      <c r="JH141">
        <v>262</v>
      </c>
      <c r="JI141">
        <v>262</v>
      </c>
      <c r="JJ141">
        <v>262</v>
      </c>
      <c r="JK141">
        <v>262</v>
      </c>
      <c r="JL141">
        <v>262</v>
      </c>
      <c r="JM141">
        <v>262</v>
      </c>
      <c r="JN141">
        <v>263</v>
      </c>
      <c r="JO141">
        <v>263</v>
      </c>
      <c r="JP141">
        <v>263</v>
      </c>
      <c r="JQ141">
        <v>263</v>
      </c>
      <c r="JR141">
        <v>263</v>
      </c>
      <c r="JS141">
        <v>263</v>
      </c>
      <c r="JT141">
        <v>263</v>
      </c>
      <c r="JU141">
        <v>263</v>
      </c>
      <c r="JV141">
        <v>263</v>
      </c>
      <c r="JW141">
        <v>263</v>
      </c>
      <c r="JX141">
        <v>263</v>
      </c>
      <c r="JY141">
        <v>263</v>
      </c>
      <c r="JZ141">
        <v>266</v>
      </c>
      <c r="KA141">
        <v>266</v>
      </c>
      <c r="KB141">
        <v>266</v>
      </c>
      <c r="KC141">
        <v>266</v>
      </c>
      <c r="KD141">
        <v>266</v>
      </c>
      <c r="KE141">
        <v>267</v>
      </c>
      <c r="KF141">
        <v>267</v>
      </c>
      <c r="KG141">
        <v>267</v>
      </c>
      <c r="KH141">
        <v>267</v>
      </c>
      <c r="KI141">
        <v>268</v>
      </c>
      <c r="KJ141">
        <v>270</v>
      </c>
      <c r="KK141">
        <v>271</v>
      </c>
      <c r="KL141">
        <v>271</v>
      </c>
      <c r="KM141">
        <v>271</v>
      </c>
      <c r="KN141">
        <v>271</v>
      </c>
      <c r="KO141">
        <v>273</v>
      </c>
      <c r="KP141">
        <v>273</v>
      </c>
      <c r="KQ141">
        <v>274</v>
      </c>
      <c r="KR141">
        <v>275</v>
      </c>
      <c r="KS141">
        <v>276</v>
      </c>
      <c r="KT141">
        <v>276</v>
      </c>
      <c r="KU141">
        <v>276</v>
      </c>
      <c r="KV141">
        <v>277</v>
      </c>
      <c r="KW141">
        <v>278</v>
      </c>
      <c r="KX141">
        <v>281</v>
      </c>
      <c r="KY141">
        <v>281</v>
      </c>
      <c r="KZ141">
        <v>283</v>
      </c>
      <c r="LA141">
        <v>284</v>
      </c>
      <c r="LB141">
        <v>284</v>
      </c>
      <c r="LC141">
        <v>286</v>
      </c>
      <c r="LD141">
        <v>287</v>
      </c>
      <c r="LE141">
        <v>289</v>
      </c>
      <c r="LF141">
        <v>290</v>
      </c>
      <c r="LG141">
        <v>291</v>
      </c>
      <c r="LH141">
        <v>291</v>
      </c>
      <c r="LI141">
        <v>291</v>
      </c>
      <c r="LJ141">
        <v>291</v>
      </c>
      <c r="LK141">
        <v>291</v>
      </c>
      <c r="LL141">
        <v>292</v>
      </c>
      <c r="LM141">
        <v>293</v>
      </c>
      <c r="LN141">
        <v>293</v>
      </c>
      <c r="LO141">
        <v>295</v>
      </c>
      <c r="LP141">
        <v>295</v>
      </c>
      <c r="LQ141">
        <v>295</v>
      </c>
      <c r="LR141">
        <v>296</v>
      </c>
      <c r="LS141">
        <v>296</v>
      </c>
      <c r="LT141">
        <v>297</v>
      </c>
      <c r="LU141">
        <v>297</v>
      </c>
      <c r="LV141">
        <v>298</v>
      </c>
      <c r="LW141">
        <v>298</v>
      </c>
      <c r="LX141">
        <v>298</v>
      </c>
      <c r="LY141">
        <v>298</v>
      </c>
      <c r="LZ141">
        <v>298</v>
      </c>
      <c r="MA141">
        <v>298</v>
      </c>
      <c r="MB141">
        <v>298</v>
      </c>
      <c r="MC141">
        <v>298</v>
      </c>
      <c r="MD141">
        <v>300</v>
      </c>
      <c r="ME141">
        <v>307</v>
      </c>
      <c r="MF141">
        <v>305</v>
      </c>
      <c r="MG141">
        <v>305</v>
      </c>
      <c r="MH141">
        <v>305</v>
      </c>
      <c r="MI141">
        <v>305</v>
      </c>
      <c r="MJ141">
        <v>305</v>
      </c>
      <c r="MK141">
        <v>309</v>
      </c>
      <c r="ML141">
        <v>310</v>
      </c>
      <c r="MM141">
        <v>310</v>
      </c>
      <c r="MN141">
        <v>310</v>
      </c>
      <c r="MO141">
        <v>310</v>
      </c>
      <c r="MP141">
        <v>310</v>
      </c>
      <c r="MQ141">
        <v>313</v>
      </c>
      <c r="MR141">
        <v>314</v>
      </c>
      <c r="MS141">
        <v>317</v>
      </c>
      <c r="MT141">
        <v>317</v>
      </c>
      <c r="MU141">
        <v>317</v>
      </c>
      <c r="MV141">
        <v>317</v>
      </c>
      <c r="MW141">
        <v>320</v>
      </c>
      <c r="MX141">
        <v>325</v>
      </c>
      <c r="MY141">
        <v>331</v>
      </c>
      <c r="MZ141">
        <v>331</v>
      </c>
      <c r="NA141">
        <v>334</v>
      </c>
      <c r="NB141">
        <v>334</v>
      </c>
      <c r="NC141">
        <v>334</v>
      </c>
      <c r="ND141">
        <v>334</v>
      </c>
      <c r="NE141">
        <v>339</v>
      </c>
      <c r="NF141">
        <v>340</v>
      </c>
      <c r="NG141">
        <v>344</v>
      </c>
      <c r="NH141">
        <v>345</v>
      </c>
      <c r="NI141">
        <v>345</v>
      </c>
      <c r="NJ141">
        <v>345</v>
      </c>
      <c r="NK141">
        <v>345</v>
      </c>
      <c r="NL141">
        <v>345</v>
      </c>
      <c r="NM141">
        <v>345</v>
      </c>
      <c r="NN141">
        <v>353</v>
      </c>
      <c r="NO141">
        <v>360</v>
      </c>
      <c r="NP141">
        <v>360</v>
      </c>
      <c r="NQ141">
        <v>360</v>
      </c>
      <c r="NR141">
        <v>362</v>
      </c>
      <c r="NS141">
        <v>364</v>
      </c>
      <c r="NT141">
        <v>365</v>
      </c>
      <c r="NU141">
        <v>366</v>
      </c>
      <c r="NV141">
        <v>368</v>
      </c>
      <c r="NW141">
        <v>368</v>
      </c>
      <c r="NX141">
        <v>368</v>
      </c>
      <c r="NY141">
        <v>368</v>
      </c>
      <c r="NZ141">
        <v>368</v>
      </c>
      <c r="OA141">
        <v>373</v>
      </c>
      <c r="OB141">
        <v>374</v>
      </c>
      <c r="OC141">
        <v>375</v>
      </c>
      <c r="OD141">
        <v>375</v>
      </c>
      <c r="OE141">
        <v>375</v>
      </c>
      <c r="OF141">
        <v>375</v>
      </c>
      <c r="OG141">
        <v>398</v>
      </c>
      <c r="OH141">
        <v>401</v>
      </c>
      <c r="OI141">
        <v>401</v>
      </c>
      <c r="OJ141">
        <v>406</v>
      </c>
      <c r="OK141">
        <v>406</v>
      </c>
      <c r="OL141">
        <v>406</v>
      </c>
      <c r="OM141">
        <v>406</v>
      </c>
      <c r="ON141">
        <v>410</v>
      </c>
      <c r="OO141">
        <v>412</v>
      </c>
      <c r="OP141">
        <v>413</v>
      </c>
      <c r="OQ141">
        <v>413</v>
      </c>
      <c r="OR141">
        <v>413</v>
      </c>
      <c r="OS141">
        <v>413</v>
      </c>
    </row>
    <row r="142" spans="1:409">
      <c r="K142" t="s">
        <v>240</v>
      </c>
    </row>
    <row r="143" spans="1:409">
      <c r="K143" t="s">
        <v>240</v>
      </c>
    </row>
    <row r="144" spans="1:409">
      <c r="K144" t="s">
        <v>240</v>
      </c>
    </row>
    <row r="145" spans="11:11">
      <c r="K145" t="s">
        <v>240</v>
      </c>
    </row>
    <row r="146" spans="11:11">
      <c r="K146" t="s">
        <v>240</v>
      </c>
    </row>
    <row r="147" spans="11:11">
      <c r="K147" t="s">
        <v>240</v>
      </c>
    </row>
    <row r="148" spans="11:11">
      <c r="K148" t="s">
        <v>240</v>
      </c>
    </row>
    <row r="149" spans="11:11">
      <c r="K149" t="s">
        <v>240</v>
      </c>
    </row>
    <row r="150" spans="11:11">
      <c r="K150" t="s">
        <v>240</v>
      </c>
    </row>
    <row r="151" spans="11:11">
      <c r="K151" t="s">
        <v>240</v>
      </c>
    </row>
    <row r="152" spans="11:11">
      <c r="K152" t="s">
        <v>240</v>
      </c>
    </row>
    <row r="153" spans="11:11">
      <c r="K153" t="s">
        <v>240</v>
      </c>
    </row>
    <row r="154" spans="11:11">
      <c r="K154" t="s">
        <v>240</v>
      </c>
    </row>
    <row r="155" spans="11:11">
      <c r="K155" t="s">
        <v>240</v>
      </c>
    </row>
    <row r="156" spans="11:11">
      <c r="K156" t="s">
        <v>240</v>
      </c>
    </row>
    <row r="157" spans="11:11">
      <c r="K157" t="s">
        <v>240</v>
      </c>
    </row>
    <row r="158" spans="11:11">
      <c r="K158" t="s">
        <v>240</v>
      </c>
    </row>
    <row r="159" spans="11:11">
      <c r="K159" t="s">
        <v>240</v>
      </c>
    </row>
    <row r="160" spans="11:11">
      <c r="K160" t="s">
        <v>240</v>
      </c>
    </row>
    <row r="161" spans="11:11">
      <c r="K161" t="s">
        <v>240</v>
      </c>
    </row>
    <row r="162" spans="11:11">
      <c r="K162" t="s">
        <v>240</v>
      </c>
    </row>
    <row r="163" spans="11:11">
      <c r="K163" t="s">
        <v>240</v>
      </c>
    </row>
    <row r="164" spans="11:11">
      <c r="K164" t="s">
        <v>240</v>
      </c>
    </row>
    <row r="165" spans="11:11">
      <c r="K165" t="s">
        <v>240</v>
      </c>
    </row>
    <row r="166" spans="11:11">
      <c r="K166" t="s">
        <v>240</v>
      </c>
    </row>
    <row r="167" spans="11:11">
      <c r="K167" t="s">
        <v>240</v>
      </c>
    </row>
    <row r="168" spans="11:11">
      <c r="K168" t="s">
        <v>240</v>
      </c>
    </row>
    <row r="169" spans="11:11">
      <c r="K169" t="s">
        <v>240</v>
      </c>
    </row>
    <row r="170" spans="11:11">
      <c r="K170" t="s">
        <v>240</v>
      </c>
    </row>
    <row r="171" spans="11:11">
      <c r="K171" t="s">
        <v>240</v>
      </c>
    </row>
    <row r="172" spans="11:11">
      <c r="K172" t="s">
        <v>240</v>
      </c>
    </row>
    <row r="173" spans="11:11">
      <c r="K173" t="s">
        <v>240</v>
      </c>
    </row>
    <row r="174" spans="11:11">
      <c r="K174" t="s">
        <v>240</v>
      </c>
    </row>
    <row r="175" spans="11:11">
      <c r="K175" t="s">
        <v>240</v>
      </c>
    </row>
    <row r="176" spans="11:11">
      <c r="K176" t="s">
        <v>240</v>
      </c>
    </row>
    <row r="177" spans="11:11">
      <c r="K177" t="s">
        <v>240</v>
      </c>
    </row>
    <row r="178" spans="11:11">
      <c r="K178" t="s">
        <v>240</v>
      </c>
    </row>
    <row r="179" spans="11:11">
      <c r="K179" t="s">
        <v>240</v>
      </c>
    </row>
    <row r="180" spans="11:11">
      <c r="K180" t="s">
        <v>240</v>
      </c>
    </row>
    <row r="181" spans="11:11">
      <c r="K181" t="s">
        <v>240</v>
      </c>
    </row>
    <row r="182" spans="11:11">
      <c r="K182" t="s">
        <v>240</v>
      </c>
    </row>
    <row r="183" spans="11:11">
      <c r="K183" t="s">
        <v>240</v>
      </c>
    </row>
    <row r="184" spans="11:11">
      <c r="K184" t="s">
        <v>240</v>
      </c>
    </row>
    <row r="185" spans="11:11">
      <c r="K185" t="s">
        <v>240</v>
      </c>
    </row>
    <row r="186" spans="11:11">
      <c r="K186" t="s">
        <v>240</v>
      </c>
    </row>
    <row r="187" spans="11:11">
      <c r="K187" t="s">
        <v>240</v>
      </c>
    </row>
    <row r="188" spans="11:11">
      <c r="K188" t="s">
        <v>240</v>
      </c>
    </row>
    <row r="189" spans="11:11">
      <c r="K189" t="s">
        <v>240</v>
      </c>
    </row>
    <row r="190" spans="11:11">
      <c r="K190" t="s">
        <v>240</v>
      </c>
    </row>
    <row r="191" spans="11:11">
      <c r="K191" t="s">
        <v>240</v>
      </c>
    </row>
    <row r="193" spans="6:512">
      <c r="F193" s="1" t="s">
        <v>131</v>
      </c>
      <c r="L193" s="6"/>
      <c r="M193">
        <f>SUM(M101:M191)</f>
        <v>0</v>
      </c>
      <c r="N193">
        <f t="shared" ref="N193:BY193" si="26">SUM(N101:N191)</f>
        <v>0</v>
      </c>
      <c r="O193">
        <f t="shared" si="26"/>
        <v>0</v>
      </c>
      <c r="P193">
        <f t="shared" si="26"/>
        <v>0</v>
      </c>
      <c r="Q193">
        <f t="shared" si="26"/>
        <v>0</v>
      </c>
      <c r="R193">
        <f t="shared" si="26"/>
        <v>0</v>
      </c>
      <c r="S193">
        <f t="shared" si="26"/>
        <v>0</v>
      </c>
      <c r="T193">
        <f t="shared" si="26"/>
        <v>0</v>
      </c>
      <c r="U193">
        <f t="shared" si="26"/>
        <v>0</v>
      </c>
      <c r="V193">
        <f t="shared" si="26"/>
        <v>0</v>
      </c>
      <c r="W193">
        <f t="shared" si="26"/>
        <v>0</v>
      </c>
      <c r="X193">
        <f t="shared" si="26"/>
        <v>0</v>
      </c>
      <c r="Y193">
        <f t="shared" si="26"/>
        <v>0</v>
      </c>
      <c r="Z193">
        <f t="shared" si="26"/>
        <v>0</v>
      </c>
      <c r="AA193">
        <f t="shared" si="26"/>
        <v>0</v>
      </c>
      <c r="AB193">
        <f t="shared" si="26"/>
        <v>0</v>
      </c>
      <c r="AC193">
        <f t="shared" si="26"/>
        <v>0</v>
      </c>
      <c r="AD193">
        <f t="shared" si="26"/>
        <v>0</v>
      </c>
      <c r="AE193">
        <f t="shared" si="26"/>
        <v>0</v>
      </c>
      <c r="AF193">
        <f t="shared" si="26"/>
        <v>0</v>
      </c>
      <c r="AG193">
        <f t="shared" si="26"/>
        <v>0</v>
      </c>
      <c r="AH193">
        <f t="shared" si="26"/>
        <v>0</v>
      </c>
      <c r="AI193">
        <f t="shared" si="26"/>
        <v>0</v>
      </c>
      <c r="AJ193">
        <f t="shared" si="26"/>
        <v>0</v>
      </c>
      <c r="AK193">
        <f t="shared" si="26"/>
        <v>0</v>
      </c>
      <c r="AL193">
        <f t="shared" si="26"/>
        <v>0</v>
      </c>
      <c r="AM193">
        <f t="shared" si="26"/>
        <v>0</v>
      </c>
      <c r="AN193">
        <f t="shared" si="26"/>
        <v>0</v>
      </c>
      <c r="AO193">
        <f t="shared" si="26"/>
        <v>0</v>
      </c>
      <c r="AP193">
        <f t="shared" si="26"/>
        <v>0</v>
      </c>
      <c r="AQ193">
        <f t="shared" si="26"/>
        <v>0</v>
      </c>
      <c r="AR193">
        <f t="shared" si="26"/>
        <v>0</v>
      </c>
      <c r="AS193">
        <f t="shared" si="26"/>
        <v>0</v>
      </c>
      <c r="AT193">
        <f t="shared" si="26"/>
        <v>0</v>
      </c>
      <c r="AU193">
        <f t="shared" si="26"/>
        <v>0</v>
      </c>
      <c r="AV193">
        <f t="shared" si="26"/>
        <v>0</v>
      </c>
      <c r="AW193">
        <f t="shared" si="26"/>
        <v>0</v>
      </c>
      <c r="AX193">
        <f t="shared" si="26"/>
        <v>0</v>
      </c>
      <c r="AY193">
        <f t="shared" si="26"/>
        <v>1</v>
      </c>
      <c r="AZ193">
        <f t="shared" si="26"/>
        <v>1</v>
      </c>
      <c r="BA193">
        <f t="shared" si="26"/>
        <v>6</v>
      </c>
      <c r="BB193">
        <f t="shared" si="26"/>
        <v>7</v>
      </c>
      <c r="BC193">
        <f t="shared" si="26"/>
        <v>10</v>
      </c>
      <c r="BD193">
        <f t="shared" si="26"/>
        <v>11</v>
      </c>
      <c r="BE193">
        <f t="shared" si="26"/>
        <v>13</v>
      </c>
      <c r="BF193">
        <f t="shared" si="26"/>
        <v>16</v>
      </c>
      <c r="BG193">
        <f t="shared" si="26"/>
        <v>18</v>
      </c>
      <c r="BH193">
        <f t="shared" si="26"/>
        <v>19</v>
      </c>
      <c r="BI193">
        <f t="shared" si="26"/>
        <v>23</v>
      </c>
      <c r="BJ193">
        <f t="shared" si="26"/>
        <v>24</v>
      </c>
      <c r="BK193">
        <f t="shared" si="26"/>
        <v>31</v>
      </c>
      <c r="BL193">
        <f t="shared" si="26"/>
        <v>37</v>
      </c>
      <c r="BM193">
        <f t="shared" si="26"/>
        <v>39</v>
      </c>
      <c r="BN193">
        <f t="shared" si="26"/>
        <v>40</v>
      </c>
      <c r="BO193">
        <f t="shared" si="26"/>
        <v>48</v>
      </c>
      <c r="BP193">
        <f t="shared" si="26"/>
        <v>55</v>
      </c>
      <c r="BQ193">
        <f t="shared" si="26"/>
        <v>67</v>
      </c>
      <c r="BR193">
        <f t="shared" si="26"/>
        <v>73</v>
      </c>
      <c r="BS193">
        <f t="shared" si="26"/>
        <v>83</v>
      </c>
      <c r="BT193">
        <f t="shared" si="26"/>
        <v>94</v>
      </c>
      <c r="BU193">
        <f t="shared" si="26"/>
        <v>97</v>
      </c>
      <c r="BV193">
        <f t="shared" si="26"/>
        <v>109</v>
      </c>
      <c r="BW193">
        <f t="shared" si="26"/>
        <v>116</v>
      </c>
      <c r="BX193">
        <f t="shared" si="26"/>
        <v>133</v>
      </c>
      <c r="BY193">
        <f t="shared" si="26"/>
        <v>150</v>
      </c>
      <c r="BZ193">
        <f t="shared" ref="BZ193:EK193" si="27">SUM(BZ101:BZ191)</f>
        <v>157</v>
      </c>
      <c r="CA193">
        <f t="shared" si="27"/>
        <v>188</v>
      </c>
      <c r="CB193">
        <f t="shared" si="27"/>
        <v>198</v>
      </c>
      <c r="CC193">
        <f t="shared" si="27"/>
        <v>205</v>
      </c>
      <c r="CD193">
        <f t="shared" si="27"/>
        <v>225</v>
      </c>
      <c r="CE193">
        <f t="shared" si="27"/>
        <v>310</v>
      </c>
      <c r="CF193">
        <f t="shared" si="27"/>
        <v>340</v>
      </c>
      <c r="CG193">
        <f t="shared" si="27"/>
        <v>369</v>
      </c>
      <c r="CH193">
        <f t="shared" si="27"/>
        <v>398</v>
      </c>
      <c r="CI193">
        <f t="shared" si="27"/>
        <v>426</v>
      </c>
      <c r="CJ193">
        <f t="shared" si="27"/>
        <v>450</v>
      </c>
      <c r="CK193">
        <f t="shared" si="27"/>
        <v>474</v>
      </c>
      <c r="CL193">
        <f t="shared" si="27"/>
        <v>489</v>
      </c>
      <c r="CM193">
        <f t="shared" si="27"/>
        <v>507</v>
      </c>
      <c r="CN193">
        <f t="shared" si="27"/>
        <v>524</v>
      </c>
      <c r="CO193">
        <f t="shared" si="27"/>
        <v>547</v>
      </c>
      <c r="CP193">
        <f t="shared" si="27"/>
        <v>562</v>
      </c>
      <c r="CQ193">
        <f t="shared" si="27"/>
        <v>582</v>
      </c>
      <c r="CR193">
        <f t="shared" si="27"/>
        <v>599</v>
      </c>
      <c r="CS193">
        <f t="shared" si="27"/>
        <v>609</v>
      </c>
      <c r="CT193">
        <f t="shared" si="27"/>
        <v>630</v>
      </c>
      <c r="CU193">
        <f t="shared" si="27"/>
        <v>649</v>
      </c>
      <c r="CV193">
        <f t="shared" si="27"/>
        <v>666</v>
      </c>
      <c r="CW193">
        <f t="shared" si="27"/>
        <v>690</v>
      </c>
      <c r="CX193">
        <f t="shared" si="27"/>
        <v>709</v>
      </c>
      <c r="CY193">
        <f t="shared" si="27"/>
        <v>725</v>
      </c>
      <c r="CZ193">
        <f t="shared" si="27"/>
        <v>734</v>
      </c>
      <c r="DA193">
        <f t="shared" si="27"/>
        <v>747</v>
      </c>
      <c r="DB193">
        <f t="shared" si="27"/>
        <v>762</v>
      </c>
      <c r="DC193">
        <f t="shared" si="27"/>
        <v>779</v>
      </c>
      <c r="DD193">
        <f t="shared" si="27"/>
        <v>799</v>
      </c>
      <c r="DE193">
        <f t="shared" si="27"/>
        <v>810</v>
      </c>
      <c r="DF193">
        <f t="shared" si="27"/>
        <v>820</v>
      </c>
      <c r="DG193">
        <f t="shared" si="27"/>
        <v>828</v>
      </c>
      <c r="DH193">
        <f t="shared" si="27"/>
        <v>836</v>
      </c>
      <c r="DI193">
        <f t="shared" si="27"/>
        <v>850</v>
      </c>
      <c r="DJ193">
        <f t="shared" si="27"/>
        <v>862</v>
      </c>
      <c r="DK193">
        <f t="shared" si="27"/>
        <v>874</v>
      </c>
      <c r="DL193">
        <f t="shared" si="27"/>
        <v>885</v>
      </c>
      <c r="DM193">
        <f t="shared" si="27"/>
        <v>898</v>
      </c>
      <c r="DN193">
        <f t="shared" si="27"/>
        <v>911</v>
      </c>
      <c r="DO193">
        <f t="shared" si="27"/>
        <v>925</v>
      </c>
      <c r="DP193">
        <f t="shared" si="27"/>
        <v>941</v>
      </c>
      <c r="DQ193">
        <f t="shared" si="27"/>
        <v>952</v>
      </c>
      <c r="DR193">
        <f t="shared" si="27"/>
        <v>968</v>
      </c>
      <c r="DS193">
        <f t="shared" si="27"/>
        <v>974</v>
      </c>
      <c r="DT193">
        <f t="shared" si="27"/>
        <v>990</v>
      </c>
      <c r="DU193">
        <f t="shared" si="27"/>
        <v>996</v>
      </c>
      <c r="DV193">
        <f t="shared" si="27"/>
        <v>1004</v>
      </c>
      <c r="DW193">
        <f t="shared" si="27"/>
        <v>1016</v>
      </c>
      <c r="DX193">
        <f t="shared" si="27"/>
        <v>1024</v>
      </c>
      <c r="DY193">
        <f t="shared" si="27"/>
        <v>1035</v>
      </c>
      <c r="DZ193">
        <f t="shared" si="27"/>
        <v>1041</v>
      </c>
      <c r="EA193">
        <f t="shared" si="27"/>
        <v>1048</v>
      </c>
      <c r="EB193">
        <f t="shared" si="27"/>
        <v>1052</v>
      </c>
      <c r="EC193">
        <f t="shared" si="27"/>
        <v>1061</v>
      </c>
      <c r="ED193">
        <f t="shared" si="27"/>
        <v>1066</v>
      </c>
      <c r="EE193">
        <f t="shared" si="27"/>
        <v>1075</v>
      </c>
      <c r="EF193">
        <f t="shared" si="27"/>
        <v>1084</v>
      </c>
      <c r="EG193">
        <f t="shared" si="27"/>
        <v>1088</v>
      </c>
      <c r="EH193">
        <f t="shared" si="27"/>
        <v>1094</v>
      </c>
      <c r="EI193">
        <f t="shared" si="27"/>
        <v>1105</v>
      </c>
      <c r="EJ193">
        <f t="shared" si="27"/>
        <v>1109</v>
      </c>
      <c r="EK193">
        <f t="shared" si="27"/>
        <v>1115</v>
      </c>
      <c r="EL193">
        <f t="shared" ref="EL193:GW193" si="28">SUM(EL101:EL191)</f>
        <v>1117</v>
      </c>
      <c r="EM193">
        <f t="shared" si="28"/>
        <v>1123</v>
      </c>
      <c r="EN193">
        <f t="shared" si="28"/>
        <v>1128</v>
      </c>
      <c r="EO193">
        <f t="shared" si="28"/>
        <v>1134</v>
      </c>
      <c r="EP193">
        <f t="shared" si="28"/>
        <v>1139</v>
      </c>
      <c r="EQ193">
        <f t="shared" si="28"/>
        <v>1150</v>
      </c>
      <c r="ER193">
        <f t="shared" si="28"/>
        <v>1155</v>
      </c>
      <c r="ES193">
        <f t="shared" si="28"/>
        <v>1159</v>
      </c>
      <c r="ET193">
        <f t="shared" si="28"/>
        <v>1170</v>
      </c>
      <c r="EU193">
        <f t="shared" si="28"/>
        <v>1180</v>
      </c>
      <c r="EV193">
        <f t="shared" si="28"/>
        <v>1185</v>
      </c>
      <c r="EW193">
        <f t="shared" si="28"/>
        <v>1186</v>
      </c>
      <c r="EX193">
        <f t="shared" si="28"/>
        <v>1198</v>
      </c>
      <c r="EY193">
        <f t="shared" si="28"/>
        <v>1203</v>
      </c>
      <c r="EZ193">
        <f t="shared" si="28"/>
        <v>1207</v>
      </c>
      <c r="FA193">
        <f t="shared" si="28"/>
        <v>1209</v>
      </c>
      <c r="FB193">
        <f t="shared" si="28"/>
        <v>1211</v>
      </c>
      <c r="FC193">
        <f t="shared" si="28"/>
        <v>1219</v>
      </c>
      <c r="FD193">
        <f t="shared" si="28"/>
        <v>1225</v>
      </c>
      <c r="FE193">
        <f t="shared" si="28"/>
        <v>1232</v>
      </c>
      <c r="FF193">
        <f t="shared" si="28"/>
        <v>1239</v>
      </c>
      <c r="FG193">
        <f t="shared" si="28"/>
        <v>1243</v>
      </c>
      <c r="FH193">
        <f t="shared" si="28"/>
        <v>1248</v>
      </c>
      <c r="FI193">
        <f t="shared" si="28"/>
        <v>1253</v>
      </c>
      <c r="FJ193">
        <f t="shared" si="28"/>
        <v>1263</v>
      </c>
      <c r="FK193">
        <f t="shared" si="28"/>
        <v>1266</v>
      </c>
      <c r="FL193">
        <f t="shared" si="28"/>
        <v>1270</v>
      </c>
      <c r="FM193">
        <f t="shared" si="28"/>
        <v>1281</v>
      </c>
      <c r="FN193">
        <f t="shared" si="28"/>
        <v>1288</v>
      </c>
      <c r="FO193">
        <f t="shared" si="28"/>
        <v>1292</v>
      </c>
      <c r="FP193">
        <f t="shared" si="28"/>
        <v>1297</v>
      </c>
      <c r="FQ193">
        <f t="shared" si="28"/>
        <v>1303</v>
      </c>
      <c r="FR193">
        <f t="shared" si="28"/>
        <v>1309</v>
      </c>
      <c r="FS193">
        <f t="shared" si="28"/>
        <v>1319</v>
      </c>
      <c r="FT193">
        <f t="shared" si="28"/>
        <v>1328</v>
      </c>
      <c r="FU193">
        <f t="shared" si="28"/>
        <v>1335</v>
      </c>
      <c r="FV193">
        <f t="shared" si="28"/>
        <v>1342</v>
      </c>
      <c r="FW193">
        <f t="shared" si="28"/>
        <v>1351</v>
      </c>
      <c r="FX193">
        <f t="shared" si="28"/>
        <v>1360</v>
      </c>
      <c r="FY193">
        <f t="shared" si="28"/>
        <v>1368</v>
      </c>
      <c r="FZ193">
        <f t="shared" si="28"/>
        <v>1384</v>
      </c>
      <c r="GA193">
        <f t="shared" si="28"/>
        <v>1393</v>
      </c>
      <c r="GB193">
        <f t="shared" si="28"/>
        <v>1400</v>
      </c>
      <c r="GC193">
        <f t="shared" si="28"/>
        <v>1405</v>
      </c>
      <c r="GD193">
        <f t="shared" si="28"/>
        <v>1414</v>
      </c>
      <c r="GE193">
        <f t="shared" si="28"/>
        <v>1426</v>
      </c>
      <c r="GF193">
        <f t="shared" si="28"/>
        <v>1429</v>
      </c>
      <c r="GG193">
        <f t="shared" si="28"/>
        <v>1435</v>
      </c>
      <c r="GH193">
        <f t="shared" si="28"/>
        <v>1441</v>
      </c>
      <c r="GI193">
        <f t="shared" si="28"/>
        <v>1448</v>
      </c>
      <c r="GJ193">
        <f t="shared" si="28"/>
        <v>1457</v>
      </c>
      <c r="GK193">
        <f t="shared" si="28"/>
        <v>1468</v>
      </c>
      <c r="GL193">
        <f t="shared" si="28"/>
        <v>1480</v>
      </c>
      <c r="GM193">
        <f t="shared" si="28"/>
        <v>1488</v>
      </c>
      <c r="GN193">
        <f t="shared" si="28"/>
        <v>1497</v>
      </c>
      <c r="GO193">
        <f t="shared" si="28"/>
        <v>1510</v>
      </c>
      <c r="GP193">
        <f t="shared" si="28"/>
        <v>1522</v>
      </c>
      <c r="GQ193">
        <f t="shared" si="28"/>
        <v>1537</v>
      </c>
      <c r="GR193">
        <f t="shared" si="28"/>
        <v>1545</v>
      </c>
      <c r="GS193">
        <f t="shared" si="28"/>
        <v>1559</v>
      </c>
      <c r="GT193">
        <f t="shared" si="28"/>
        <v>1575</v>
      </c>
      <c r="GU193">
        <f t="shared" si="28"/>
        <v>1588</v>
      </c>
      <c r="GV193">
        <f t="shared" si="28"/>
        <v>1603</v>
      </c>
      <c r="GW193">
        <f t="shared" si="28"/>
        <v>1619</v>
      </c>
      <c r="GX193">
        <f t="shared" ref="GX193:JI193" si="29">SUM(GX101:GX191)</f>
        <v>1628</v>
      </c>
      <c r="GY193">
        <f t="shared" si="29"/>
        <v>1638</v>
      </c>
      <c r="GZ193">
        <f t="shared" si="29"/>
        <v>1656</v>
      </c>
      <c r="HA193">
        <f t="shared" si="29"/>
        <v>1677</v>
      </c>
      <c r="HB193">
        <f t="shared" si="29"/>
        <v>1685</v>
      </c>
      <c r="HC193">
        <f t="shared" si="29"/>
        <v>1702</v>
      </c>
      <c r="HD193">
        <f t="shared" si="29"/>
        <v>1711</v>
      </c>
      <c r="HE193">
        <f t="shared" si="29"/>
        <v>1722</v>
      </c>
      <c r="HF193">
        <f t="shared" si="29"/>
        <v>1733</v>
      </c>
      <c r="HG193">
        <f t="shared" si="29"/>
        <v>1741</v>
      </c>
      <c r="HH193">
        <f t="shared" si="29"/>
        <v>1755</v>
      </c>
      <c r="HI193">
        <f t="shared" si="29"/>
        <v>1765</v>
      </c>
      <c r="HJ193">
        <f t="shared" si="29"/>
        <v>1780</v>
      </c>
      <c r="HK193">
        <f t="shared" si="29"/>
        <v>1791</v>
      </c>
      <c r="HL193">
        <f t="shared" si="29"/>
        <v>1802</v>
      </c>
      <c r="HM193">
        <f t="shared" si="29"/>
        <v>1809</v>
      </c>
      <c r="HN193">
        <f t="shared" si="29"/>
        <v>1816</v>
      </c>
      <c r="HO193">
        <f t="shared" si="29"/>
        <v>1828</v>
      </c>
      <c r="HP193">
        <f t="shared" si="29"/>
        <v>1836</v>
      </c>
      <c r="HQ193">
        <f t="shared" si="29"/>
        <v>1840</v>
      </c>
      <c r="HR193">
        <f t="shared" si="29"/>
        <v>1845</v>
      </c>
      <c r="HS193">
        <f t="shared" si="29"/>
        <v>1849</v>
      </c>
      <c r="HT193">
        <f t="shared" si="29"/>
        <v>1856</v>
      </c>
      <c r="HU193">
        <f t="shared" si="29"/>
        <v>1862</v>
      </c>
      <c r="HV193">
        <f t="shared" si="29"/>
        <v>1877</v>
      </c>
      <c r="HW193">
        <f t="shared" si="29"/>
        <v>1886</v>
      </c>
      <c r="HX193">
        <f t="shared" si="29"/>
        <v>1894</v>
      </c>
      <c r="HY193">
        <f t="shared" si="29"/>
        <v>1899</v>
      </c>
      <c r="HZ193">
        <f t="shared" si="29"/>
        <v>1904</v>
      </c>
      <c r="IA193">
        <f t="shared" si="29"/>
        <v>1912</v>
      </c>
      <c r="IB193">
        <f t="shared" si="29"/>
        <v>1918</v>
      </c>
      <c r="IC193">
        <f t="shared" si="29"/>
        <v>1924</v>
      </c>
      <c r="ID193">
        <f t="shared" si="29"/>
        <v>1930</v>
      </c>
      <c r="IE193">
        <f t="shared" si="29"/>
        <v>1932</v>
      </c>
      <c r="IF193">
        <f t="shared" si="29"/>
        <v>1942</v>
      </c>
      <c r="IG193">
        <f t="shared" si="29"/>
        <v>1948</v>
      </c>
      <c r="IH193">
        <f t="shared" si="29"/>
        <v>1952</v>
      </c>
      <c r="II193">
        <f t="shared" si="29"/>
        <v>1954</v>
      </c>
      <c r="IJ193">
        <f t="shared" si="29"/>
        <v>1958</v>
      </c>
      <c r="IK193">
        <f t="shared" si="29"/>
        <v>1965</v>
      </c>
      <c r="IL193">
        <f t="shared" si="29"/>
        <v>1972</v>
      </c>
      <c r="IM193">
        <f t="shared" si="29"/>
        <v>1978</v>
      </c>
      <c r="IN193">
        <f t="shared" si="29"/>
        <v>1983</v>
      </c>
      <c r="IO193">
        <f t="shared" si="29"/>
        <v>1990</v>
      </c>
      <c r="IP193">
        <f t="shared" si="29"/>
        <v>1999</v>
      </c>
      <c r="IQ193">
        <f t="shared" si="29"/>
        <v>2007</v>
      </c>
      <c r="IR193">
        <f t="shared" si="29"/>
        <v>2013</v>
      </c>
      <c r="IS193">
        <f t="shared" si="29"/>
        <v>2021</v>
      </c>
      <c r="IT193">
        <f t="shared" si="29"/>
        <v>2026</v>
      </c>
      <c r="IU193">
        <f t="shared" si="29"/>
        <v>2034</v>
      </c>
      <c r="IV193">
        <f t="shared" si="29"/>
        <v>2040</v>
      </c>
      <c r="IW193">
        <f t="shared" si="29"/>
        <v>2051</v>
      </c>
      <c r="IX193">
        <f t="shared" si="29"/>
        <v>2057</v>
      </c>
      <c r="IY193">
        <f t="shared" si="29"/>
        <v>2063</v>
      </c>
      <c r="IZ193">
        <f t="shared" si="29"/>
        <v>2070</v>
      </c>
      <c r="JA193">
        <f t="shared" si="29"/>
        <v>2074</v>
      </c>
      <c r="JB193">
        <f t="shared" si="29"/>
        <v>2081</v>
      </c>
      <c r="JC193">
        <f t="shared" si="29"/>
        <v>2088</v>
      </c>
      <c r="JD193">
        <f t="shared" si="29"/>
        <v>2093</v>
      </c>
      <c r="JE193">
        <f t="shared" si="29"/>
        <v>2100</v>
      </c>
      <c r="JF193">
        <f t="shared" si="29"/>
        <v>2110</v>
      </c>
      <c r="JG193">
        <f t="shared" si="29"/>
        <v>2117</v>
      </c>
      <c r="JH193">
        <f t="shared" si="29"/>
        <v>2123</v>
      </c>
      <c r="JI193">
        <f t="shared" si="29"/>
        <v>2127</v>
      </c>
      <c r="JJ193">
        <f t="shared" ref="JJ193:LU193" si="30">SUM(JJ101:JJ191)</f>
        <v>2135</v>
      </c>
      <c r="JK193">
        <f t="shared" si="30"/>
        <v>2146</v>
      </c>
      <c r="JL193">
        <f t="shared" si="30"/>
        <v>2151</v>
      </c>
      <c r="JM193">
        <f t="shared" si="30"/>
        <v>2158</v>
      </c>
      <c r="JN193">
        <f t="shared" si="30"/>
        <v>2165</v>
      </c>
      <c r="JO193">
        <f t="shared" si="30"/>
        <v>2168</v>
      </c>
      <c r="JP193">
        <f t="shared" si="30"/>
        <v>2171</v>
      </c>
      <c r="JQ193">
        <f t="shared" si="30"/>
        <v>2183</v>
      </c>
      <c r="JR193">
        <f t="shared" si="30"/>
        <v>2187</v>
      </c>
      <c r="JS193">
        <f t="shared" si="30"/>
        <v>2196</v>
      </c>
      <c r="JT193">
        <f t="shared" si="30"/>
        <v>2200</v>
      </c>
      <c r="JU193">
        <f t="shared" si="30"/>
        <v>2205</v>
      </c>
      <c r="JV193">
        <f t="shared" si="30"/>
        <v>2211</v>
      </c>
      <c r="JW193">
        <f t="shared" si="30"/>
        <v>2221</v>
      </c>
      <c r="JX193">
        <f t="shared" si="30"/>
        <v>2231</v>
      </c>
      <c r="JY193">
        <f t="shared" si="30"/>
        <v>2237</v>
      </c>
      <c r="JZ193">
        <f t="shared" si="30"/>
        <v>2248</v>
      </c>
      <c r="KA193">
        <f t="shared" si="30"/>
        <v>2259</v>
      </c>
      <c r="KB193">
        <f t="shared" si="30"/>
        <v>2266</v>
      </c>
      <c r="KC193">
        <f t="shared" si="30"/>
        <v>2277</v>
      </c>
      <c r="KD193">
        <f t="shared" si="30"/>
        <v>2285</v>
      </c>
      <c r="KE193">
        <f t="shared" si="30"/>
        <v>2294</v>
      </c>
      <c r="KF193">
        <f t="shared" si="30"/>
        <v>2304</v>
      </c>
      <c r="KG193">
        <f t="shared" si="30"/>
        <v>2316</v>
      </c>
      <c r="KH193">
        <f t="shared" si="30"/>
        <v>2320</v>
      </c>
      <c r="KI193">
        <f t="shared" si="30"/>
        <v>2331</v>
      </c>
      <c r="KJ193">
        <f t="shared" si="30"/>
        <v>2345</v>
      </c>
      <c r="KK193">
        <f t="shared" si="30"/>
        <v>2353</v>
      </c>
      <c r="KL193">
        <f t="shared" si="30"/>
        <v>2358</v>
      </c>
      <c r="KM193">
        <f t="shared" si="30"/>
        <v>2368</v>
      </c>
      <c r="KN193">
        <f t="shared" si="30"/>
        <v>2380</v>
      </c>
      <c r="KO193">
        <f t="shared" si="30"/>
        <v>2392</v>
      </c>
      <c r="KP193">
        <f t="shared" si="30"/>
        <v>2406</v>
      </c>
      <c r="KQ193">
        <f t="shared" si="30"/>
        <v>2411</v>
      </c>
      <c r="KR193">
        <f t="shared" si="30"/>
        <v>2422</v>
      </c>
      <c r="KS193">
        <f t="shared" si="30"/>
        <v>2432</v>
      </c>
      <c r="KT193">
        <f t="shared" si="30"/>
        <v>2446</v>
      </c>
      <c r="KU193">
        <f t="shared" si="30"/>
        <v>2453</v>
      </c>
      <c r="KV193">
        <f t="shared" si="30"/>
        <v>2466</v>
      </c>
      <c r="KW193">
        <f t="shared" si="30"/>
        <v>2477</v>
      </c>
      <c r="KX193">
        <f t="shared" si="30"/>
        <v>2493</v>
      </c>
      <c r="KY193">
        <f t="shared" si="30"/>
        <v>2505</v>
      </c>
      <c r="KZ193">
        <f t="shared" si="30"/>
        <v>2520</v>
      </c>
      <c r="LA193">
        <f t="shared" si="30"/>
        <v>2532</v>
      </c>
      <c r="LB193">
        <f t="shared" si="30"/>
        <v>2545</v>
      </c>
      <c r="LC193">
        <f t="shared" si="30"/>
        <v>2557</v>
      </c>
      <c r="LD193">
        <f t="shared" si="30"/>
        <v>2573</v>
      </c>
      <c r="LE193">
        <f t="shared" si="30"/>
        <v>2595</v>
      </c>
      <c r="LF193">
        <f t="shared" si="30"/>
        <v>2612</v>
      </c>
      <c r="LG193">
        <f t="shared" si="30"/>
        <v>2631</v>
      </c>
      <c r="LH193">
        <f t="shared" si="30"/>
        <v>2645</v>
      </c>
      <c r="LI193">
        <f t="shared" si="30"/>
        <v>2662</v>
      </c>
      <c r="LJ193">
        <f t="shared" si="30"/>
        <v>2681</v>
      </c>
      <c r="LK193">
        <f t="shared" si="30"/>
        <v>2695</v>
      </c>
      <c r="LL193">
        <f t="shared" si="30"/>
        <v>2714</v>
      </c>
      <c r="LM193">
        <f t="shared" si="30"/>
        <v>2731</v>
      </c>
      <c r="LN193">
        <f t="shared" si="30"/>
        <v>2762</v>
      </c>
      <c r="LO193">
        <f t="shared" si="30"/>
        <v>2783</v>
      </c>
      <c r="LP193">
        <f t="shared" si="30"/>
        <v>2806</v>
      </c>
      <c r="LQ193">
        <f t="shared" si="30"/>
        <v>2823</v>
      </c>
      <c r="LR193">
        <f t="shared" si="30"/>
        <v>2849</v>
      </c>
      <c r="LS193">
        <f t="shared" si="30"/>
        <v>2867</v>
      </c>
      <c r="LT193">
        <f t="shared" si="30"/>
        <v>2883</v>
      </c>
      <c r="LU193">
        <f t="shared" si="30"/>
        <v>2905</v>
      </c>
      <c r="LV193">
        <f t="shared" ref="LV193:OG193" si="31">SUM(LV101:LV191)</f>
        <v>2915</v>
      </c>
      <c r="LW193">
        <f t="shared" si="31"/>
        <v>2922</v>
      </c>
      <c r="LX193">
        <f t="shared" si="31"/>
        <v>2933</v>
      </c>
      <c r="LY193">
        <f t="shared" si="31"/>
        <v>2939</v>
      </c>
      <c r="LZ193">
        <f t="shared" si="31"/>
        <v>2941</v>
      </c>
      <c r="MA193">
        <f t="shared" si="31"/>
        <v>2941</v>
      </c>
      <c r="MB193">
        <f t="shared" si="31"/>
        <v>2941</v>
      </c>
      <c r="MC193">
        <f t="shared" si="31"/>
        <v>2941</v>
      </c>
      <c r="MD193">
        <f t="shared" si="31"/>
        <v>3042</v>
      </c>
      <c r="ME193">
        <f t="shared" si="31"/>
        <v>3117</v>
      </c>
      <c r="MF193">
        <f t="shared" si="31"/>
        <v>3104</v>
      </c>
      <c r="MG193">
        <f t="shared" si="31"/>
        <v>3104</v>
      </c>
      <c r="MH193">
        <f t="shared" si="31"/>
        <v>3104</v>
      </c>
      <c r="MI193">
        <f t="shared" si="31"/>
        <v>3106</v>
      </c>
      <c r="MJ193">
        <f t="shared" si="31"/>
        <v>3131</v>
      </c>
      <c r="MK193">
        <f t="shared" si="31"/>
        <v>3162</v>
      </c>
      <c r="ML193">
        <f t="shared" si="31"/>
        <v>3184</v>
      </c>
      <c r="MM193">
        <f t="shared" si="31"/>
        <v>3184</v>
      </c>
      <c r="MN193">
        <f t="shared" si="31"/>
        <v>3184</v>
      </c>
      <c r="MO193">
        <f t="shared" si="31"/>
        <v>3184</v>
      </c>
      <c r="MP193">
        <f t="shared" si="31"/>
        <v>3195</v>
      </c>
      <c r="MQ193">
        <f t="shared" si="31"/>
        <v>3369</v>
      </c>
      <c r="MR193">
        <f t="shared" si="31"/>
        <v>3420</v>
      </c>
      <c r="MS193">
        <f t="shared" si="31"/>
        <v>3461</v>
      </c>
      <c r="MT193">
        <f t="shared" si="31"/>
        <v>3461</v>
      </c>
      <c r="MU193">
        <f t="shared" si="31"/>
        <v>3461</v>
      </c>
      <c r="MV193">
        <f t="shared" si="31"/>
        <v>3459</v>
      </c>
      <c r="MW193">
        <f t="shared" si="31"/>
        <v>3482</v>
      </c>
      <c r="MX193">
        <f t="shared" si="31"/>
        <v>3541</v>
      </c>
      <c r="MY193">
        <f t="shared" si="31"/>
        <v>3605</v>
      </c>
      <c r="MZ193">
        <f t="shared" si="31"/>
        <v>3634</v>
      </c>
      <c r="NA193">
        <f t="shared" si="31"/>
        <v>3699</v>
      </c>
      <c r="NB193">
        <f t="shared" si="31"/>
        <v>3698</v>
      </c>
      <c r="NC193">
        <f t="shared" si="31"/>
        <v>3698</v>
      </c>
      <c r="ND193">
        <f t="shared" si="31"/>
        <v>3699</v>
      </c>
      <c r="NE193">
        <f t="shared" si="31"/>
        <v>3789</v>
      </c>
      <c r="NF193">
        <f t="shared" si="31"/>
        <v>3838</v>
      </c>
      <c r="NG193">
        <f t="shared" si="31"/>
        <v>3876</v>
      </c>
      <c r="NH193">
        <f t="shared" si="31"/>
        <v>3903</v>
      </c>
      <c r="NI193">
        <f t="shared" si="31"/>
        <v>3903</v>
      </c>
      <c r="NJ193">
        <f t="shared" si="31"/>
        <v>3903</v>
      </c>
      <c r="NK193">
        <f t="shared" si="31"/>
        <v>3903</v>
      </c>
      <c r="NL193">
        <f t="shared" si="31"/>
        <v>3940</v>
      </c>
      <c r="NM193">
        <f t="shared" si="31"/>
        <v>3940</v>
      </c>
      <c r="NN193">
        <f t="shared" si="31"/>
        <v>4065</v>
      </c>
      <c r="NO193">
        <f t="shared" si="31"/>
        <v>4114</v>
      </c>
      <c r="NP193">
        <f t="shared" si="31"/>
        <v>4114</v>
      </c>
      <c r="NQ193">
        <f t="shared" si="31"/>
        <v>4114</v>
      </c>
      <c r="NR193">
        <f t="shared" si="31"/>
        <v>4148</v>
      </c>
      <c r="NS193">
        <f t="shared" si="31"/>
        <v>4167</v>
      </c>
      <c r="NT193">
        <f t="shared" si="31"/>
        <v>4211</v>
      </c>
      <c r="NU193">
        <f t="shared" si="31"/>
        <v>4243</v>
      </c>
      <c r="NV193">
        <f t="shared" si="31"/>
        <v>4285</v>
      </c>
      <c r="NW193">
        <f t="shared" si="31"/>
        <v>4285</v>
      </c>
      <c r="NX193">
        <f t="shared" si="31"/>
        <v>4285</v>
      </c>
      <c r="NY193">
        <f t="shared" si="31"/>
        <v>4318</v>
      </c>
      <c r="NZ193">
        <f t="shared" si="31"/>
        <v>4316</v>
      </c>
      <c r="OA193">
        <f t="shared" si="31"/>
        <v>4388</v>
      </c>
      <c r="OB193">
        <f t="shared" si="31"/>
        <v>4416</v>
      </c>
      <c r="OC193">
        <f t="shared" si="31"/>
        <v>4449</v>
      </c>
      <c r="OD193">
        <f t="shared" si="31"/>
        <v>4449</v>
      </c>
      <c r="OE193">
        <f t="shared" si="31"/>
        <v>4449</v>
      </c>
      <c r="OF193">
        <f t="shared" si="31"/>
        <v>4451</v>
      </c>
      <c r="OG193">
        <f t="shared" si="31"/>
        <v>4558</v>
      </c>
      <c r="OH193">
        <f t="shared" ref="OH193:QS193" si="32">SUM(OH101:OH191)</f>
        <v>4603</v>
      </c>
      <c r="OI193">
        <f t="shared" si="32"/>
        <v>4633</v>
      </c>
      <c r="OJ193">
        <f t="shared" si="32"/>
        <v>4675</v>
      </c>
      <c r="OK193">
        <f t="shared" si="32"/>
        <v>4675</v>
      </c>
      <c r="OL193">
        <f t="shared" si="32"/>
        <v>4675</v>
      </c>
      <c r="OM193">
        <f t="shared" si="32"/>
        <v>4675</v>
      </c>
      <c r="ON193">
        <f t="shared" si="32"/>
        <v>4709</v>
      </c>
      <c r="OO193">
        <f t="shared" si="32"/>
        <v>4759</v>
      </c>
      <c r="OP193">
        <f t="shared" si="32"/>
        <v>4803</v>
      </c>
      <c r="OQ193">
        <f t="shared" si="32"/>
        <v>4822</v>
      </c>
      <c r="OR193">
        <f t="shared" si="32"/>
        <v>4822</v>
      </c>
      <c r="OS193">
        <f t="shared" si="32"/>
        <v>4822</v>
      </c>
      <c r="OT193">
        <f t="shared" si="32"/>
        <v>0</v>
      </c>
      <c r="OU193">
        <f t="shared" si="32"/>
        <v>0</v>
      </c>
      <c r="OV193">
        <f t="shared" si="32"/>
        <v>0</v>
      </c>
      <c r="OW193">
        <f t="shared" si="32"/>
        <v>0</v>
      </c>
      <c r="OX193">
        <f t="shared" si="32"/>
        <v>0</v>
      </c>
      <c r="OY193">
        <f t="shared" si="32"/>
        <v>0</v>
      </c>
      <c r="OZ193">
        <f t="shared" si="32"/>
        <v>0</v>
      </c>
      <c r="PA193">
        <f t="shared" si="32"/>
        <v>0</v>
      </c>
      <c r="PB193">
        <f t="shared" si="32"/>
        <v>0</v>
      </c>
      <c r="PC193">
        <f t="shared" si="32"/>
        <v>0</v>
      </c>
      <c r="PD193">
        <f t="shared" si="32"/>
        <v>0</v>
      </c>
      <c r="PE193">
        <f t="shared" si="32"/>
        <v>0</v>
      </c>
      <c r="PF193">
        <f t="shared" si="32"/>
        <v>0</v>
      </c>
      <c r="PG193">
        <f t="shared" si="32"/>
        <v>0</v>
      </c>
      <c r="PH193">
        <f t="shared" si="32"/>
        <v>0</v>
      </c>
      <c r="PI193">
        <f t="shared" si="32"/>
        <v>0</v>
      </c>
      <c r="PJ193">
        <f t="shared" si="32"/>
        <v>0</v>
      </c>
      <c r="PK193">
        <f t="shared" si="32"/>
        <v>0</v>
      </c>
      <c r="PL193">
        <f t="shared" si="32"/>
        <v>0</v>
      </c>
      <c r="PM193">
        <f t="shared" si="32"/>
        <v>0</v>
      </c>
      <c r="PN193">
        <f t="shared" si="32"/>
        <v>0</v>
      </c>
      <c r="PO193">
        <f t="shared" si="32"/>
        <v>0</v>
      </c>
      <c r="PP193">
        <f t="shared" si="32"/>
        <v>0</v>
      </c>
      <c r="PQ193">
        <f t="shared" si="32"/>
        <v>0</v>
      </c>
      <c r="PR193">
        <f t="shared" si="32"/>
        <v>0</v>
      </c>
      <c r="PS193">
        <f t="shared" si="32"/>
        <v>0</v>
      </c>
      <c r="PT193">
        <f t="shared" si="32"/>
        <v>0</v>
      </c>
      <c r="PU193">
        <f t="shared" si="32"/>
        <v>0</v>
      </c>
      <c r="PV193">
        <f t="shared" si="32"/>
        <v>0</v>
      </c>
      <c r="PW193">
        <f t="shared" si="32"/>
        <v>0</v>
      </c>
      <c r="PX193">
        <f t="shared" si="32"/>
        <v>0</v>
      </c>
      <c r="PY193">
        <f t="shared" si="32"/>
        <v>0</v>
      </c>
      <c r="PZ193">
        <f t="shared" si="32"/>
        <v>0</v>
      </c>
      <c r="QA193">
        <f t="shared" si="32"/>
        <v>0</v>
      </c>
      <c r="QB193">
        <f t="shared" si="32"/>
        <v>0</v>
      </c>
      <c r="QC193">
        <f t="shared" si="32"/>
        <v>0</v>
      </c>
      <c r="QD193">
        <f t="shared" si="32"/>
        <v>0</v>
      </c>
      <c r="QE193">
        <f t="shared" si="32"/>
        <v>0</v>
      </c>
      <c r="QF193">
        <f t="shared" si="32"/>
        <v>0</v>
      </c>
      <c r="QG193">
        <f t="shared" si="32"/>
        <v>0</v>
      </c>
      <c r="QH193">
        <f t="shared" si="32"/>
        <v>0</v>
      </c>
      <c r="QI193">
        <f t="shared" si="32"/>
        <v>0</v>
      </c>
      <c r="QJ193">
        <f t="shared" si="32"/>
        <v>0</v>
      </c>
      <c r="QK193">
        <f t="shared" si="32"/>
        <v>0</v>
      </c>
      <c r="QL193">
        <f t="shared" si="32"/>
        <v>0</v>
      </c>
      <c r="QM193">
        <f t="shared" si="32"/>
        <v>0</v>
      </c>
      <c r="QN193">
        <f t="shared" si="32"/>
        <v>0</v>
      </c>
      <c r="QO193">
        <f t="shared" si="32"/>
        <v>0</v>
      </c>
      <c r="QP193">
        <f t="shared" si="32"/>
        <v>0</v>
      </c>
      <c r="QQ193">
        <f t="shared" si="32"/>
        <v>0</v>
      </c>
      <c r="QR193">
        <f t="shared" si="32"/>
        <v>0</v>
      </c>
      <c r="QS193">
        <f t="shared" si="32"/>
        <v>0</v>
      </c>
      <c r="QT193">
        <f t="shared" ref="QT193:SR193" si="33">SUM(QT101:QT191)</f>
        <v>0</v>
      </c>
      <c r="QU193">
        <f t="shared" si="33"/>
        <v>0</v>
      </c>
      <c r="QV193">
        <f t="shared" si="33"/>
        <v>0</v>
      </c>
      <c r="QW193">
        <f t="shared" si="33"/>
        <v>0</v>
      </c>
      <c r="QX193">
        <f t="shared" si="33"/>
        <v>0</v>
      </c>
      <c r="QY193">
        <f t="shared" si="33"/>
        <v>0</v>
      </c>
      <c r="QZ193">
        <f t="shared" si="33"/>
        <v>0</v>
      </c>
      <c r="RA193">
        <f t="shared" si="33"/>
        <v>0</v>
      </c>
      <c r="RB193">
        <f t="shared" si="33"/>
        <v>0</v>
      </c>
      <c r="RC193">
        <f t="shared" si="33"/>
        <v>0</v>
      </c>
      <c r="RD193">
        <f t="shared" si="33"/>
        <v>0</v>
      </c>
      <c r="RE193">
        <f t="shared" si="33"/>
        <v>0</v>
      </c>
      <c r="RF193">
        <f t="shared" si="33"/>
        <v>0</v>
      </c>
      <c r="RG193">
        <f t="shared" si="33"/>
        <v>0</v>
      </c>
      <c r="RH193">
        <f t="shared" si="33"/>
        <v>0</v>
      </c>
      <c r="RI193">
        <f t="shared" si="33"/>
        <v>0</v>
      </c>
      <c r="RJ193">
        <f t="shared" si="33"/>
        <v>0</v>
      </c>
      <c r="RK193">
        <f t="shared" si="33"/>
        <v>0</v>
      </c>
      <c r="RL193">
        <f t="shared" si="33"/>
        <v>0</v>
      </c>
      <c r="RM193">
        <f t="shared" si="33"/>
        <v>0</v>
      </c>
      <c r="RN193">
        <f t="shared" si="33"/>
        <v>0</v>
      </c>
      <c r="RO193">
        <f t="shared" si="33"/>
        <v>0</v>
      </c>
      <c r="RP193">
        <f t="shared" si="33"/>
        <v>0</v>
      </c>
      <c r="RQ193">
        <f t="shared" si="33"/>
        <v>0</v>
      </c>
      <c r="RR193">
        <f t="shared" si="33"/>
        <v>0</v>
      </c>
      <c r="RS193">
        <f t="shared" si="33"/>
        <v>0</v>
      </c>
      <c r="RT193">
        <f t="shared" si="33"/>
        <v>0</v>
      </c>
      <c r="RU193">
        <f t="shared" si="33"/>
        <v>0</v>
      </c>
      <c r="RV193">
        <f t="shared" si="33"/>
        <v>0</v>
      </c>
      <c r="RW193">
        <f t="shared" si="33"/>
        <v>0</v>
      </c>
      <c r="RX193">
        <f t="shared" si="33"/>
        <v>0</v>
      </c>
      <c r="RY193">
        <f t="shared" si="33"/>
        <v>0</v>
      </c>
      <c r="RZ193">
        <f t="shared" si="33"/>
        <v>0</v>
      </c>
      <c r="SA193">
        <f t="shared" si="33"/>
        <v>0</v>
      </c>
      <c r="SB193">
        <f t="shared" si="33"/>
        <v>0</v>
      </c>
      <c r="SC193">
        <f t="shared" si="33"/>
        <v>0</v>
      </c>
      <c r="SD193">
        <f t="shared" si="33"/>
        <v>0</v>
      </c>
      <c r="SE193">
        <f t="shared" si="33"/>
        <v>0</v>
      </c>
      <c r="SF193">
        <f t="shared" si="33"/>
        <v>0</v>
      </c>
      <c r="SG193">
        <f t="shared" si="33"/>
        <v>0</v>
      </c>
      <c r="SH193">
        <f t="shared" si="33"/>
        <v>0</v>
      </c>
      <c r="SI193">
        <f t="shared" si="33"/>
        <v>0</v>
      </c>
      <c r="SJ193">
        <f t="shared" si="33"/>
        <v>0</v>
      </c>
      <c r="SK193">
        <f t="shared" si="33"/>
        <v>0</v>
      </c>
      <c r="SL193">
        <f t="shared" si="33"/>
        <v>0</v>
      </c>
      <c r="SM193">
        <f t="shared" si="33"/>
        <v>0</v>
      </c>
      <c r="SN193">
        <f t="shared" si="33"/>
        <v>0</v>
      </c>
      <c r="SO193">
        <f t="shared" si="33"/>
        <v>0</v>
      </c>
      <c r="SP193">
        <f t="shared" si="33"/>
        <v>0</v>
      </c>
      <c r="SQ193">
        <f t="shared" si="33"/>
        <v>0</v>
      </c>
      <c r="SR193">
        <f t="shared" si="33"/>
        <v>0</v>
      </c>
    </row>
    <row r="194" spans="6:512">
      <c r="F194" s="1" t="s">
        <v>87</v>
      </c>
      <c r="H194" t="str">
        <f>K117</f>
        <v>King, Washington, US</v>
      </c>
      <c r="L194" s="6"/>
      <c r="M194">
        <f>M117</f>
        <v>0</v>
      </c>
      <c r="N194">
        <f t="shared" ref="N194:BY194" si="34">N117</f>
        <v>0</v>
      </c>
      <c r="O194">
        <f t="shared" si="34"/>
        <v>0</v>
      </c>
      <c r="P194">
        <f t="shared" si="34"/>
        <v>0</v>
      </c>
      <c r="Q194">
        <f t="shared" si="34"/>
        <v>0</v>
      </c>
      <c r="R194">
        <f t="shared" si="34"/>
        <v>0</v>
      </c>
      <c r="S194">
        <f t="shared" si="34"/>
        <v>0</v>
      </c>
      <c r="T194">
        <f t="shared" si="34"/>
        <v>0</v>
      </c>
      <c r="U194">
        <f t="shared" si="34"/>
        <v>0</v>
      </c>
      <c r="V194">
        <f t="shared" si="34"/>
        <v>0</v>
      </c>
      <c r="W194">
        <f t="shared" si="34"/>
        <v>0</v>
      </c>
      <c r="X194">
        <f t="shared" si="34"/>
        <v>0</v>
      </c>
      <c r="Y194">
        <f t="shared" si="34"/>
        <v>0</v>
      </c>
      <c r="Z194">
        <f t="shared" si="34"/>
        <v>0</v>
      </c>
      <c r="AA194">
        <f t="shared" si="34"/>
        <v>0</v>
      </c>
      <c r="AB194">
        <f t="shared" si="34"/>
        <v>0</v>
      </c>
      <c r="AC194">
        <f t="shared" si="34"/>
        <v>0</v>
      </c>
      <c r="AD194">
        <f t="shared" si="34"/>
        <v>0</v>
      </c>
      <c r="AE194">
        <f t="shared" si="34"/>
        <v>0</v>
      </c>
      <c r="AF194">
        <f t="shared" si="34"/>
        <v>0</v>
      </c>
      <c r="AG194">
        <f t="shared" si="34"/>
        <v>0</v>
      </c>
      <c r="AH194">
        <f t="shared" si="34"/>
        <v>0</v>
      </c>
      <c r="AI194">
        <f t="shared" si="34"/>
        <v>0</v>
      </c>
      <c r="AJ194">
        <f t="shared" si="34"/>
        <v>0</v>
      </c>
      <c r="AK194">
        <f t="shared" si="34"/>
        <v>0</v>
      </c>
      <c r="AL194">
        <f t="shared" si="34"/>
        <v>0</v>
      </c>
      <c r="AM194">
        <f t="shared" si="34"/>
        <v>0</v>
      </c>
      <c r="AN194">
        <f t="shared" si="34"/>
        <v>0</v>
      </c>
      <c r="AO194">
        <f t="shared" si="34"/>
        <v>0</v>
      </c>
      <c r="AP194">
        <f t="shared" si="34"/>
        <v>0</v>
      </c>
      <c r="AQ194">
        <f t="shared" si="34"/>
        <v>0</v>
      </c>
      <c r="AR194">
        <f t="shared" si="34"/>
        <v>0</v>
      </c>
      <c r="AS194">
        <f t="shared" si="34"/>
        <v>0</v>
      </c>
      <c r="AT194">
        <f t="shared" si="34"/>
        <v>0</v>
      </c>
      <c r="AU194">
        <f t="shared" si="34"/>
        <v>0</v>
      </c>
      <c r="AV194">
        <f t="shared" si="34"/>
        <v>0</v>
      </c>
      <c r="AW194">
        <f t="shared" si="34"/>
        <v>0</v>
      </c>
      <c r="AX194">
        <f t="shared" si="34"/>
        <v>0</v>
      </c>
      <c r="AY194">
        <f t="shared" si="34"/>
        <v>1</v>
      </c>
      <c r="AZ194">
        <f t="shared" si="34"/>
        <v>1</v>
      </c>
      <c r="BA194">
        <f t="shared" si="34"/>
        <v>5</v>
      </c>
      <c r="BB194">
        <f t="shared" si="34"/>
        <v>6</v>
      </c>
      <c r="BC194">
        <f t="shared" si="34"/>
        <v>9</v>
      </c>
      <c r="BD194">
        <f t="shared" si="34"/>
        <v>10</v>
      </c>
      <c r="BE194">
        <f t="shared" si="34"/>
        <v>12</v>
      </c>
      <c r="BF194">
        <f t="shared" si="34"/>
        <v>15</v>
      </c>
      <c r="BG194">
        <f t="shared" si="34"/>
        <v>17</v>
      </c>
      <c r="BH194">
        <f t="shared" si="34"/>
        <v>17</v>
      </c>
      <c r="BI194">
        <f t="shared" si="34"/>
        <v>21</v>
      </c>
      <c r="BJ194">
        <f t="shared" si="34"/>
        <v>22</v>
      </c>
      <c r="BK194">
        <f t="shared" si="34"/>
        <v>27</v>
      </c>
      <c r="BL194">
        <f t="shared" si="34"/>
        <v>32</v>
      </c>
      <c r="BM194">
        <f t="shared" si="34"/>
        <v>34</v>
      </c>
      <c r="BN194">
        <f t="shared" si="34"/>
        <v>35</v>
      </c>
      <c r="BO194">
        <f t="shared" si="34"/>
        <v>43</v>
      </c>
      <c r="BP194">
        <f t="shared" si="34"/>
        <v>46</v>
      </c>
      <c r="BQ194">
        <f t="shared" si="34"/>
        <v>56</v>
      </c>
      <c r="BR194">
        <f t="shared" si="34"/>
        <v>60</v>
      </c>
      <c r="BS194">
        <f t="shared" si="34"/>
        <v>67</v>
      </c>
      <c r="BT194">
        <f t="shared" si="34"/>
        <v>74</v>
      </c>
      <c r="BU194">
        <f t="shared" si="34"/>
        <v>75</v>
      </c>
      <c r="BV194">
        <f t="shared" si="34"/>
        <v>87</v>
      </c>
      <c r="BW194">
        <f t="shared" si="34"/>
        <v>87</v>
      </c>
      <c r="BX194">
        <f t="shared" si="34"/>
        <v>101</v>
      </c>
      <c r="BY194">
        <f t="shared" si="34"/>
        <v>109</v>
      </c>
      <c r="BZ194">
        <f t="shared" ref="BZ194:EK194" si="35">BZ117</f>
        <v>109</v>
      </c>
      <c r="CA194">
        <f t="shared" si="35"/>
        <v>136</v>
      </c>
      <c r="CB194">
        <f t="shared" si="35"/>
        <v>141</v>
      </c>
      <c r="CC194">
        <f t="shared" si="35"/>
        <v>144</v>
      </c>
      <c r="CD194">
        <f t="shared" si="35"/>
        <v>150</v>
      </c>
      <c r="CE194">
        <f t="shared" si="35"/>
        <v>193</v>
      </c>
      <c r="CF194">
        <f t="shared" si="35"/>
        <v>204</v>
      </c>
      <c r="CG194">
        <f t="shared" si="35"/>
        <v>217</v>
      </c>
      <c r="CH194">
        <f t="shared" si="35"/>
        <v>229</v>
      </c>
      <c r="CI194">
        <f t="shared" si="35"/>
        <v>245</v>
      </c>
      <c r="CJ194">
        <f t="shared" si="35"/>
        <v>258</v>
      </c>
      <c r="CK194">
        <f t="shared" si="35"/>
        <v>273</v>
      </c>
      <c r="CL194">
        <f t="shared" si="35"/>
        <v>283</v>
      </c>
      <c r="CM194">
        <f t="shared" si="35"/>
        <v>290</v>
      </c>
      <c r="CN194">
        <f t="shared" si="35"/>
        <v>302</v>
      </c>
      <c r="CO194">
        <f t="shared" si="35"/>
        <v>313</v>
      </c>
      <c r="CP194">
        <f t="shared" si="35"/>
        <v>318</v>
      </c>
      <c r="CQ194">
        <f t="shared" si="35"/>
        <v>326</v>
      </c>
      <c r="CR194">
        <f t="shared" si="35"/>
        <v>331</v>
      </c>
      <c r="CS194">
        <f t="shared" si="35"/>
        <v>336</v>
      </c>
      <c r="CT194">
        <f t="shared" si="35"/>
        <v>348</v>
      </c>
      <c r="CU194">
        <f t="shared" si="35"/>
        <v>355</v>
      </c>
      <c r="CV194">
        <f t="shared" si="35"/>
        <v>367</v>
      </c>
      <c r="CW194">
        <f t="shared" si="35"/>
        <v>380</v>
      </c>
      <c r="CX194">
        <f t="shared" si="35"/>
        <v>386</v>
      </c>
      <c r="CY194">
        <f t="shared" si="35"/>
        <v>400</v>
      </c>
      <c r="CZ194">
        <f t="shared" si="35"/>
        <v>405</v>
      </c>
      <c r="DA194">
        <f t="shared" si="35"/>
        <v>410</v>
      </c>
      <c r="DB194">
        <f t="shared" si="35"/>
        <v>418</v>
      </c>
      <c r="DC194">
        <f t="shared" si="35"/>
        <v>428</v>
      </c>
      <c r="DD194">
        <f t="shared" si="35"/>
        <v>437</v>
      </c>
      <c r="DE194">
        <f t="shared" si="35"/>
        <v>443</v>
      </c>
      <c r="DF194">
        <f t="shared" si="35"/>
        <v>448</v>
      </c>
      <c r="DG194">
        <f t="shared" si="35"/>
        <v>454</v>
      </c>
      <c r="DH194">
        <f t="shared" si="35"/>
        <v>458</v>
      </c>
      <c r="DI194">
        <f t="shared" si="35"/>
        <v>465</v>
      </c>
      <c r="DJ194">
        <f t="shared" si="35"/>
        <v>469</v>
      </c>
      <c r="DK194">
        <f t="shared" si="35"/>
        <v>473</v>
      </c>
      <c r="DL194">
        <f t="shared" si="35"/>
        <v>480</v>
      </c>
      <c r="DM194">
        <f t="shared" si="35"/>
        <v>484</v>
      </c>
      <c r="DN194">
        <f t="shared" si="35"/>
        <v>489</v>
      </c>
      <c r="DO194">
        <f t="shared" si="35"/>
        <v>494</v>
      </c>
      <c r="DP194">
        <f t="shared" si="35"/>
        <v>500</v>
      </c>
      <c r="DQ194">
        <f t="shared" si="35"/>
        <v>504</v>
      </c>
      <c r="DR194">
        <f t="shared" si="35"/>
        <v>514</v>
      </c>
      <c r="DS194">
        <f t="shared" si="35"/>
        <v>516</v>
      </c>
      <c r="DT194">
        <f t="shared" si="35"/>
        <v>519</v>
      </c>
      <c r="DU194">
        <f t="shared" si="35"/>
        <v>520</v>
      </c>
      <c r="DV194">
        <f t="shared" si="35"/>
        <v>523</v>
      </c>
      <c r="DW194">
        <f t="shared" si="35"/>
        <v>524</v>
      </c>
      <c r="DX194">
        <f t="shared" si="35"/>
        <v>528</v>
      </c>
      <c r="DY194">
        <f t="shared" si="35"/>
        <v>532</v>
      </c>
      <c r="DZ194">
        <f t="shared" si="35"/>
        <v>533</v>
      </c>
      <c r="EA194">
        <f t="shared" si="35"/>
        <v>537</v>
      </c>
      <c r="EB194">
        <f t="shared" si="35"/>
        <v>540</v>
      </c>
      <c r="EC194">
        <f t="shared" si="35"/>
        <v>543</v>
      </c>
      <c r="ED194">
        <f t="shared" si="35"/>
        <v>545</v>
      </c>
      <c r="EE194">
        <f t="shared" si="35"/>
        <v>549</v>
      </c>
      <c r="EF194">
        <f t="shared" si="35"/>
        <v>552</v>
      </c>
      <c r="EG194">
        <f t="shared" si="35"/>
        <v>555</v>
      </c>
      <c r="EH194">
        <f t="shared" si="35"/>
        <v>556</v>
      </c>
      <c r="EI194">
        <f t="shared" si="35"/>
        <v>562</v>
      </c>
      <c r="EJ194">
        <f t="shared" si="35"/>
        <v>563</v>
      </c>
      <c r="EK194">
        <f t="shared" si="35"/>
        <v>566</v>
      </c>
      <c r="EL194">
        <f t="shared" ref="EL194:EV194" si="36">EL117</f>
        <v>567</v>
      </c>
      <c r="EM194">
        <f t="shared" si="36"/>
        <v>569</v>
      </c>
      <c r="EN194">
        <f t="shared" si="36"/>
        <v>571</v>
      </c>
      <c r="EO194">
        <f t="shared" si="36"/>
        <v>573</v>
      </c>
      <c r="EP194">
        <f t="shared" si="36"/>
        <v>574</v>
      </c>
      <c r="EQ194">
        <f t="shared" si="36"/>
        <v>577</v>
      </c>
      <c r="ER194">
        <f t="shared" si="36"/>
        <v>578</v>
      </c>
      <c r="ES194">
        <f t="shared" si="36"/>
        <v>579</v>
      </c>
      <c r="ET194">
        <f t="shared" si="36"/>
        <v>582</v>
      </c>
      <c r="EU194">
        <f t="shared" si="36"/>
        <v>584</v>
      </c>
      <c r="EV194">
        <f t="shared" si="36"/>
        <v>585</v>
      </c>
      <c r="EW194">
        <f t="shared" ref="EW194:HH194" si="37">EW117</f>
        <v>585</v>
      </c>
      <c r="EX194">
        <f t="shared" si="37"/>
        <v>590</v>
      </c>
      <c r="EY194">
        <f t="shared" si="37"/>
        <v>593</v>
      </c>
      <c r="EZ194">
        <f t="shared" si="37"/>
        <v>594</v>
      </c>
      <c r="FA194">
        <f t="shared" si="37"/>
        <v>595</v>
      </c>
      <c r="FB194">
        <f t="shared" si="37"/>
        <v>595</v>
      </c>
      <c r="FC194">
        <f t="shared" si="37"/>
        <v>597</v>
      </c>
      <c r="FD194">
        <f t="shared" si="37"/>
        <v>597</v>
      </c>
      <c r="FE194">
        <f t="shared" si="37"/>
        <v>598</v>
      </c>
      <c r="FF194">
        <f t="shared" si="37"/>
        <v>598</v>
      </c>
      <c r="FG194">
        <f t="shared" si="37"/>
        <v>599</v>
      </c>
      <c r="FH194">
        <f t="shared" si="37"/>
        <v>601</v>
      </c>
      <c r="FI194">
        <f t="shared" si="37"/>
        <v>601</v>
      </c>
      <c r="FJ194">
        <f t="shared" si="37"/>
        <v>604</v>
      </c>
      <c r="FK194">
        <f t="shared" si="37"/>
        <v>604</v>
      </c>
      <c r="FL194">
        <f t="shared" si="37"/>
        <v>606</v>
      </c>
      <c r="FM194">
        <f t="shared" si="37"/>
        <v>607</v>
      </c>
      <c r="FN194">
        <f t="shared" si="37"/>
        <v>608</v>
      </c>
      <c r="FO194">
        <f t="shared" si="37"/>
        <v>608</v>
      </c>
      <c r="FP194">
        <f t="shared" si="37"/>
        <v>608</v>
      </c>
      <c r="FQ194">
        <f t="shared" si="37"/>
        <v>608</v>
      </c>
      <c r="FR194">
        <f t="shared" si="37"/>
        <v>610</v>
      </c>
      <c r="FS194">
        <f t="shared" si="37"/>
        <v>612</v>
      </c>
      <c r="FT194">
        <f t="shared" si="37"/>
        <v>615</v>
      </c>
      <c r="FU194">
        <f t="shared" si="37"/>
        <v>615</v>
      </c>
      <c r="FV194">
        <f t="shared" si="37"/>
        <v>616</v>
      </c>
      <c r="FW194">
        <f t="shared" si="37"/>
        <v>618</v>
      </c>
      <c r="FX194">
        <f t="shared" si="37"/>
        <v>620</v>
      </c>
      <c r="FY194">
        <f t="shared" si="37"/>
        <v>622</v>
      </c>
      <c r="FZ194">
        <f t="shared" si="37"/>
        <v>627</v>
      </c>
      <c r="GA194">
        <f t="shared" si="37"/>
        <v>628</v>
      </c>
      <c r="GB194">
        <f t="shared" si="37"/>
        <v>629</v>
      </c>
      <c r="GC194">
        <f t="shared" si="37"/>
        <v>629</v>
      </c>
      <c r="GD194">
        <f t="shared" si="37"/>
        <v>630</v>
      </c>
      <c r="GE194">
        <f t="shared" si="37"/>
        <v>632</v>
      </c>
      <c r="GF194">
        <f t="shared" si="37"/>
        <v>633</v>
      </c>
      <c r="GG194">
        <f t="shared" si="37"/>
        <v>633</v>
      </c>
      <c r="GH194">
        <f t="shared" si="37"/>
        <v>633</v>
      </c>
      <c r="GI194">
        <f t="shared" si="37"/>
        <v>635</v>
      </c>
      <c r="GJ194">
        <f t="shared" si="37"/>
        <v>637</v>
      </c>
      <c r="GK194">
        <f t="shared" si="37"/>
        <v>639</v>
      </c>
      <c r="GL194">
        <f t="shared" si="37"/>
        <v>640</v>
      </c>
      <c r="GM194">
        <f t="shared" si="37"/>
        <v>642</v>
      </c>
      <c r="GN194">
        <f t="shared" si="37"/>
        <v>643</v>
      </c>
      <c r="GO194">
        <f t="shared" si="37"/>
        <v>644</v>
      </c>
      <c r="GP194">
        <f t="shared" si="37"/>
        <v>645</v>
      </c>
      <c r="GQ194">
        <f t="shared" si="37"/>
        <v>647</v>
      </c>
      <c r="GR194">
        <f t="shared" si="37"/>
        <v>648</v>
      </c>
      <c r="GS194">
        <f t="shared" si="37"/>
        <v>650</v>
      </c>
      <c r="GT194">
        <f t="shared" si="37"/>
        <v>653</v>
      </c>
      <c r="GU194">
        <f t="shared" si="37"/>
        <v>655</v>
      </c>
      <c r="GV194">
        <f t="shared" si="37"/>
        <v>660</v>
      </c>
      <c r="GW194">
        <f t="shared" si="37"/>
        <v>663</v>
      </c>
      <c r="GX194">
        <f t="shared" si="37"/>
        <v>664</v>
      </c>
      <c r="GY194">
        <f t="shared" si="37"/>
        <v>667</v>
      </c>
      <c r="GZ194">
        <f t="shared" si="37"/>
        <v>673</v>
      </c>
      <c r="HA194">
        <f t="shared" si="37"/>
        <v>676</v>
      </c>
      <c r="HB194">
        <f t="shared" si="37"/>
        <v>677</v>
      </c>
      <c r="HC194">
        <f t="shared" si="37"/>
        <v>684</v>
      </c>
      <c r="HD194">
        <f t="shared" si="37"/>
        <v>686</v>
      </c>
      <c r="HE194">
        <f t="shared" si="37"/>
        <v>688</v>
      </c>
      <c r="HF194">
        <f t="shared" si="37"/>
        <v>690</v>
      </c>
      <c r="HG194">
        <f t="shared" si="37"/>
        <v>690</v>
      </c>
      <c r="HH194">
        <f t="shared" si="37"/>
        <v>694</v>
      </c>
      <c r="HI194">
        <f t="shared" ref="HI194:JT194" si="38">HI117</f>
        <v>696</v>
      </c>
      <c r="HJ194">
        <f t="shared" si="38"/>
        <v>700</v>
      </c>
      <c r="HK194">
        <f t="shared" si="38"/>
        <v>702</v>
      </c>
      <c r="HL194">
        <f t="shared" si="38"/>
        <v>704</v>
      </c>
      <c r="HM194">
        <f t="shared" si="38"/>
        <v>706</v>
      </c>
      <c r="HN194">
        <f t="shared" si="38"/>
        <v>710</v>
      </c>
      <c r="HO194">
        <f t="shared" si="38"/>
        <v>712</v>
      </c>
      <c r="HP194">
        <f t="shared" si="38"/>
        <v>712</v>
      </c>
      <c r="HQ194">
        <f t="shared" si="38"/>
        <v>713</v>
      </c>
      <c r="HR194">
        <f t="shared" si="38"/>
        <v>715</v>
      </c>
      <c r="HS194">
        <f t="shared" si="38"/>
        <v>715</v>
      </c>
      <c r="HT194">
        <f t="shared" si="38"/>
        <v>716</v>
      </c>
      <c r="HU194">
        <f t="shared" si="38"/>
        <v>718</v>
      </c>
      <c r="HV194">
        <f t="shared" si="38"/>
        <v>722</v>
      </c>
      <c r="HW194">
        <f t="shared" si="38"/>
        <v>722</v>
      </c>
      <c r="HX194">
        <f t="shared" si="38"/>
        <v>723</v>
      </c>
      <c r="HY194">
        <f t="shared" si="38"/>
        <v>723</v>
      </c>
      <c r="HZ194">
        <f t="shared" si="38"/>
        <v>724</v>
      </c>
      <c r="IA194">
        <f t="shared" si="38"/>
        <v>727</v>
      </c>
      <c r="IB194">
        <f t="shared" si="38"/>
        <v>727</v>
      </c>
      <c r="IC194">
        <f t="shared" si="38"/>
        <v>729</v>
      </c>
      <c r="ID194">
        <f t="shared" si="38"/>
        <v>731</v>
      </c>
      <c r="IE194">
        <f t="shared" si="38"/>
        <v>731</v>
      </c>
      <c r="IF194">
        <f t="shared" si="38"/>
        <v>734</v>
      </c>
      <c r="IG194">
        <f t="shared" si="38"/>
        <v>735</v>
      </c>
      <c r="IH194">
        <f t="shared" si="38"/>
        <v>736</v>
      </c>
      <c r="II194">
        <f t="shared" si="38"/>
        <v>736</v>
      </c>
      <c r="IJ194">
        <f t="shared" si="38"/>
        <v>736</v>
      </c>
      <c r="IK194">
        <f t="shared" si="38"/>
        <v>736</v>
      </c>
      <c r="IL194">
        <f t="shared" si="38"/>
        <v>738</v>
      </c>
      <c r="IM194">
        <f t="shared" si="38"/>
        <v>738</v>
      </c>
      <c r="IN194">
        <f t="shared" si="38"/>
        <v>739</v>
      </c>
      <c r="IO194">
        <f t="shared" si="38"/>
        <v>739</v>
      </c>
      <c r="IP194">
        <f t="shared" si="38"/>
        <v>742</v>
      </c>
      <c r="IQ194">
        <f t="shared" si="38"/>
        <v>744</v>
      </c>
      <c r="IR194">
        <f t="shared" si="38"/>
        <v>744</v>
      </c>
      <c r="IS194">
        <f t="shared" si="38"/>
        <v>745</v>
      </c>
      <c r="IT194">
        <f t="shared" si="38"/>
        <v>745</v>
      </c>
      <c r="IU194">
        <f t="shared" si="38"/>
        <v>748</v>
      </c>
      <c r="IV194">
        <f t="shared" si="38"/>
        <v>749</v>
      </c>
      <c r="IW194">
        <f t="shared" si="38"/>
        <v>749</v>
      </c>
      <c r="IX194">
        <f t="shared" si="38"/>
        <v>749</v>
      </c>
      <c r="IY194">
        <f t="shared" si="38"/>
        <v>750</v>
      </c>
      <c r="IZ194">
        <f t="shared" si="38"/>
        <v>750</v>
      </c>
      <c r="JA194">
        <f t="shared" si="38"/>
        <v>751</v>
      </c>
      <c r="JB194">
        <f t="shared" si="38"/>
        <v>751</v>
      </c>
      <c r="JC194">
        <f t="shared" si="38"/>
        <v>752</v>
      </c>
      <c r="JD194">
        <f t="shared" si="38"/>
        <v>753</v>
      </c>
      <c r="JE194">
        <f t="shared" si="38"/>
        <v>754</v>
      </c>
      <c r="JF194">
        <f t="shared" si="38"/>
        <v>759</v>
      </c>
      <c r="JG194">
        <f t="shared" si="38"/>
        <v>760</v>
      </c>
      <c r="JH194">
        <f t="shared" si="38"/>
        <v>761</v>
      </c>
      <c r="JI194">
        <f t="shared" si="38"/>
        <v>761</v>
      </c>
      <c r="JJ194">
        <f t="shared" si="38"/>
        <v>765</v>
      </c>
      <c r="JK194">
        <f t="shared" si="38"/>
        <v>769</v>
      </c>
      <c r="JL194">
        <f t="shared" si="38"/>
        <v>772</v>
      </c>
      <c r="JM194">
        <f t="shared" si="38"/>
        <v>774</v>
      </c>
      <c r="JN194">
        <f t="shared" si="38"/>
        <v>775</v>
      </c>
      <c r="JO194">
        <f t="shared" si="38"/>
        <v>776</v>
      </c>
      <c r="JP194">
        <f t="shared" si="38"/>
        <v>776</v>
      </c>
      <c r="JQ194">
        <f t="shared" si="38"/>
        <v>779</v>
      </c>
      <c r="JR194">
        <f t="shared" si="38"/>
        <v>780</v>
      </c>
      <c r="JS194">
        <f t="shared" si="38"/>
        <v>780</v>
      </c>
      <c r="JT194">
        <f t="shared" si="38"/>
        <v>780</v>
      </c>
      <c r="JU194">
        <f t="shared" ref="JU194:MF194" si="39">JU117</f>
        <v>780</v>
      </c>
      <c r="JV194">
        <f t="shared" si="39"/>
        <v>781</v>
      </c>
      <c r="JW194">
        <f t="shared" si="39"/>
        <v>783</v>
      </c>
      <c r="JX194">
        <f t="shared" si="39"/>
        <v>785</v>
      </c>
      <c r="JY194">
        <f t="shared" si="39"/>
        <v>786</v>
      </c>
      <c r="JZ194">
        <f t="shared" si="39"/>
        <v>789</v>
      </c>
      <c r="KA194">
        <f t="shared" si="39"/>
        <v>790</v>
      </c>
      <c r="KB194">
        <f t="shared" si="39"/>
        <v>792</v>
      </c>
      <c r="KC194">
        <f t="shared" si="39"/>
        <v>795</v>
      </c>
      <c r="KD194">
        <f t="shared" si="39"/>
        <v>796</v>
      </c>
      <c r="KE194">
        <f t="shared" si="39"/>
        <v>797</v>
      </c>
      <c r="KF194">
        <f t="shared" si="39"/>
        <v>799</v>
      </c>
      <c r="KG194">
        <f t="shared" si="39"/>
        <v>801</v>
      </c>
      <c r="KH194">
        <f t="shared" si="39"/>
        <v>802</v>
      </c>
      <c r="KI194">
        <f t="shared" si="39"/>
        <v>803</v>
      </c>
      <c r="KJ194">
        <f t="shared" si="39"/>
        <v>805</v>
      </c>
      <c r="KK194">
        <f t="shared" si="39"/>
        <v>805</v>
      </c>
      <c r="KL194">
        <f t="shared" si="39"/>
        <v>807</v>
      </c>
      <c r="KM194">
        <f t="shared" si="39"/>
        <v>808</v>
      </c>
      <c r="KN194">
        <f t="shared" si="39"/>
        <v>809</v>
      </c>
      <c r="KO194">
        <f t="shared" si="39"/>
        <v>810</v>
      </c>
      <c r="KP194">
        <f t="shared" si="39"/>
        <v>811</v>
      </c>
      <c r="KQ194">
        <f t="shared" si="39"/>
        <v>812</v>
      </c>
      <c r="KR194">
        <f t="shared" si="39"/>
        <v>812</v>
      </c>
      <c r="KS194">
        <f t="shared" si="39"/>
        <v>815</v>
      </c>
      <c r="KT194">
        <f t="shared" si="39"/>
        <v>818</v>
      </c>
      <c r="KU194">
        <f t="shared" si="39"/>
        <v>819</v>
      </c>
      <c r="KV194">
        <f t="shared" si="39"/>
        <v>820</v>
      </c>
      <c r="KW194">
        <f t="shared" si="39"/>
        <v>821</v>
      </c>
      <c r="KX194">
        <f t="shared" si="39"/>
        <v>823</v>
      </c>
      <c r="KY194">
        <f t="shared" si="39"/>
        <v>825</v>
      </c>
      <c r="KZ194">
        <f t="shared" si="39"/>
        <v>829</v>
      </c>
      <c r="LA194">
        <f t="shared" si="39"/>
        <v>831</v>
      </c>
      <c r="LB194">
        <f t="shared" si="39"/>
        <v>832</v>
      </c>
      <c r="LC194">
        <f t="shared" si="39"/>
        <v>837</v>
      </c>
      <c r="LD194">
        <f t="shared" si="39"/>
        <v>838</v>
      </c>
      <c r="LE194">
        <f t="shared" si="39"/>
        <v>844</v>
      </c>
      <c r="LF194">
        <f t="shared" si="39"/>
        <v>850</v>
      </c>
      <c r="LG194">
        <f t="shared" si="39"/>
        <v>852</v>
      </c>
      <c r="LH194">
        <f t="shared" si="39"/>
        <v>854</v>
      </c>
      <c r="LI194">
        <f t="shared" si="39"/>
        <v>856</v>
      </c>
      <c r="LJ194">
        <f t="shared" si="39"/>
        <v>860</v>
      </c>
      <c r="LK194">
        <f t="shared" si="39"/>
        <v>861</v>
      </c>
      <c r="LL194">
        <f t="shared" si="39"/>
        <v>866</v>
      </c>
      <c r="LM194">
        <f t="shared" si="39"/>
        <v>869</v>
      </c>
      <c r="LN194">
        <f t="shared" si="39"/>
        <v>879</v>
      </c>
      <c r="LO194">
        <f t="shared" si="39"/>
        <v>883</v>
      </c>
      <c r="LP194">
        <f t="shared" si="39"/>
        <v>892</v>
      </c>
      <c r="LQ194">
        <f t="shared" si="39"/>
        <v>899</v>
      </c>
      <c r="LR194">
        <f t="shared" si="39"/>
        <v>909</v>
      </c>
      <c r="LS194">
        <f t="shared" si="39"/>
        <v>912</v>
      </c>
      <c r="LT194">
        <f t="shared" si="39"/>
        <v>914</v>
      </c>
      <c r="LU194">
        <f t="shared" si="39"/>
        <v>921</v>
      </c>
      <c r="LV194">
        <f t="shared" si="39"/>
        <v>925</v>
      </c>
      <c r="LW194">
        <f t="shared" si="39"/>
        <v>929</v>
      </c>
      <c r="LX194">
        <f t="shared" si="39"/>
        <v>932</v>
      </c>
      <c r="LY194">
        <f t="shared" si="39"/>
        <v>935</v>
      </c>
      <c r="LZ194">
        <f t="shared" si="39"/>
        <v>936</v>
      </c>
      <c r="MA194">
        <f t="shared" si="39"/>
        <v>936</v>
      </c>
      <c r="MB194">
        <f t="shared" si="39"/>
        <v>936</v>
      </c>
      <c r="MC194">
        <f t="shared" si="39"/>
        <v>936</v>
      </c>
      <c r="MD194">
        <f t="shared" si="39"/>
        <v>936</v>
      </c>
      <c r="ME194">
        <f t="shared" si="39"/>
        <v>968</v>
      </c>
      <c r="MF194">
        <f t="shared" si="39"/>
        <v>956</v>
      </c>
      <c r="MG194">
        <f t="shared" ref="MG194:OR194" si="40">MG117</f>
        <v>956</v>
      </c>
      <c r="MH194">
        <f t="shared" si="40"/>
        <v>956</v>
      </c>
      <c r="MI194">
        <f t="shared" si="40"/>
        <v>956</v>
      </c>
      <c r="MJ194">
        <f t="shared" si="40"/>
        <v>964</v>
      </c>
      <c r="MK194">
        <f t="shared" si="40"/>
        <v>974</v>
      </c>
      <c r="ML194">
        <f t="shared" si="40"/>
        <v>976</v>
      </c>
      <c r="MM194">
        <f t="shared" si="40"/>
        <v>976</v>
      </c>
      <c r="MN194">
        <f t="shared" si="40"/>
        <v>976</v>
      </c>
      <c r="MO194">
        <f t="shared" si="40"/>
        <v>976</v>
      </c>
      <c r="MP194">
        <f t="shared" si="40"/>
        <v>977</v>
      </c>
      <c r="MQ194">
        <f t="shared" si="40"/>
        <v>1022</v>
      </c>
      <c r="MR194">
        <f t="shared" si="40"/>
        <v>1037</v>
      </c>
      <c r="MS194">
        <f t="shared" si="40"/>
        <v>1050</v>
      </c>
      <c r="MT194">
        <f t="shared" si="40"/>
        <v>1050</v>
      </c>
      <c r="MU194">
        <f t="shared" si="40"/>
        <v>1050</v>
      </c>
      <c r="MV194">
        <f t="shared" si="40"/>
        <v>1049</v>
      </c>
      <c r="MW194">
        <f t="shared" si="40"/>
        <v>1052</v>
      </c>
      <c r="MX194">
        <f t="shared" si="40"/>
        <v>1068</v>
      </c>
      <c r="MY194">
        <f t="shared" si="40"/>
        <v>1085</v>
      </c>
      <c r="MZ194">
        <f t="shared" si="40"/>
        <v>1093</v>
      </c>
      <c r="NA194">
        <f t="shared" si="40"/>
        <v>1105</v>
      </c>
      <c r="NB194">
        <f t="shared" si="40"/>
        <v>1105</v>
      </c>
      <c r="NC194">
        <f t="shared" si="40"/>
        <v>1105</v>
      </c>
      <c r="ND194">
        <f t="shared" si="40"/>
        <v>1105</v>
      </c>
      <c r="NE194">
        <f t="shared" si="40"/>
        <v>1122</v>
      </c>
      <c r="NF194">
        <f t="shared" si="40"/>
        <v>1135</v>
      </c>
      <c r="NG194">
        <f t="shared" si="40"/>
        <v>1144</v>
      </c>
      <c r="NH194">
        <f t="shared" si="40"/>
        <v>1152</v>
      </c>
      <c r="NI194">
        <f t="shared" si="40"/>
        <v>1152</v>
      </c>
      <c r="NJ194">
        <f t="shared" si="40"/>
        <v>1152</v>
      </c>
      <c r="NK194">
        <f t="shared" si="40"/>
        <v>1152</v>
      </c>
      <c r="NL194">
        <f t="shared" si="40"/>
        <v>1166</v>
      </c>
      <c r="NM194">
        <f t="shared" si="40"/>
        <v>1166</v>
      </c>
      <c r="NN194">
        <f t="shared" si="40"/>
        <v>1191</v>
      </c>
      <c r="NO194">
        <f t="shared" si="40"/>
        <v>1203</v>
      </c>
      <c r="NP194">
        <f t="shared" si="40"/>
        <v>1203</v>
      </c>
      <c r="NQ194">
        <f t="shared" si="40"/>
        <v>1203</v>
      </c>
      <c r="NR194">
        <f t="shared" si="40"/>
        <v>1219</v>
      </c>
      <c r="NS194">
        <f t="shared" si="40"/>
        <v>1220</v>
      </c>
      <c r="NT194">
        <f t="shared" si="40"/>
        <v>1230</v>
      </c>
      <c r="NU194">
        <f t="shared" si="40"/>
        <v>1233</v>
      </c>
      <c r="NV194">
        <f t="shared" si="40"/>
        <v>1242</v>
      </c>
      <c r="NW194">
        <f t="shared" si="40"/>
        <v>1242</v>
      </c>
      <c r="NX194">
        <f t="shared" si="40"/>
        <v>1242</v>
      </c>
      <c r="NY194">
        <f t="shared" si="40"/>
        <v>1252</v>
      </c>
      <c r="NZ194">
        <f t="shared" si="40"/>
        <v>1250</v>
      </c>
      <c r="OA194">
        <f t="shared" si="40"/>
        <v>1264</v>
      </c>
      <c r="OB194">
        <f t="shared" si="40"/>
        <v>1268</v>
      </c>
      <c r="OC194">
        <f t="shared" si="40"/>
        <v>1277</v>
      </c>
      <c r="OD194">
        <f t="shared" si="40"/>
        <v>1277</v>
      </c>
      <c r="OE194">
        <f t="shared" si="40"/>
        <v>1277</v>
      </c>
      <c r="OF194">
        <f t="shared" si="40"/>
        <v>1276</v>
      </c>
      <c r="OG194">
        <f t="shared" si="40"/>
        <v>1290</v>
      </c>
      <c r="OH194">
        <f t="shared" si="40"/>
        <v>1295</v>
      </c>
      <c r="OI194">
        <f t="shared" si="40"/>
        <v>1305</v>
      </c>
      <c r="OJ194">
        <f t="shared" si="40"/>
        <v>1311</v>
      </c>
      <c r="OK194">
        <f t="shared" si="40"/>
        <v>1311</v>
      </c>
      <c r="OL194">
        <f t="shared" si="40"/>
        <v>1311</v>
      </c>
      <c r="OM194">
        <f t="shared" si="40"/>
        <v>1311</v>
      </c>
      <c r="ON194">
        <f t="shared" si="40"/>
        <v>1321</v>
      </c>
      <c r="OO194">
        <f t="shared" si="40"/>
        <v>1329</v>
      </c>
      <c r="OP194">
        <f t="shared" si="40"/>
        <v>1348</v>
      </c>
      <c r="OQ194">
        <f t="shared" si="40"/>
        <v>1357</v>
      </c>
      <c r="OR194">
        <f t="shared" si="40"/>
        <v>1357</v>
      </c>
      <c r="OS194">
        <f t="shared" ref="OS194:RD194" si="41">OS117</f>
        <v>1357</v>
      </c>
      <c r="OT194">
        <f t="shared" si="41"/>
        <v>0</v>
      </c>
      <c r="OU194">
        <f t="shared" si="41"/>
        <v>0</v>
      </c>
      <c r="OV194">
        <f t="shared" si="41"/>
        <v>0</v>
      </c>
      <c r="OW194">
        <f t="shared" si="41"/>
        <v>0</v>
      </c>
      <c r="OX194">
        <f t="shared" si="41"/>
        <v>0</v>
      </c>
      <c r="OY194">
        <f t="shared" si="41"/>
        <v>0</v>
      </c>
      <c r="OZ194">
        <f t="shared" si="41"/>
        <v>0</v>
      </c>
      <c r="PA194">
        <f t="shared" si="41"/>
        <v>0</v>
      </c>
      <c r="PB194">
        <f t="shared" si="41"/>
        <v>0</v>
      </c>
      <c r="PC194">
        <f t="shared" si="41"/>
        <v>0</v>
      </c>
      <c r="PD194">
        <f t="shared" si="41"/>
        <v>0</v>
      </c>
      <c r="PE194">
        <f t="shared" si="41"/>
        <v>0</v>
      </c>
      <c r="PF194">
        <f t="shared" si="41"/>
        <v>0</v>
      </c>
      <c r="PG194">
        <f t="shared" si="41"/>
        <v>0</v>
      </c>
      <c r="PH194">
        <f t="shared" si="41"/>
        <v>0</v>
      </c>
      <c r="PI194">
        <f t="shared" si="41"/>
        <v>0</v>
      </c>
      <c r="PJ194">
        <f t="shared" si="41"/>
        <v>0</v>
      </c>
      <c r="PK194">
        <f t="shared" si="41"/>
        <v>0</v>
      </c>
      <c r="PL194">
        <f t="shared" si="41"/>
        <v>0</v>
      </c>
      <c r="PM194">
        <f t="shared" si="41"/>
        <v>0</v>
      </c>
      <c r="PN194">
        <f t="shared" si="41"/>
        <v>0</v>
      </c>
      <c r="PO194">
        <f t="shared" si="41"/>
        <v>0</v>
      </c>
      <c r="PP194">
        <f t="shared" si="41"/>
        <v>0</v>
      </c>
      <c r="PQ194">
        <f t="shared" si="41"/>
        <v>0</v>
      </c>
      <c r="PR194">
        <f t="shared" si="41"/>
        <v>0</v>
      </c>
      <c r="PS194">
        <f t="shared" si="41"/>
        <v>0</v>
      </c>
      <c r="PT194">
        <f t="shared" si="41"/>
        <v>0</v>
      </c>
      <c r="PU194">
        <f t="shared" si="41"/>
        <v>0</v>
      </c>
      <c r="PV194">
        <f t="shared" si="41"/>
        <v>0</v>
      </c>
      <c r="PW194">
        <f t="shared" si="41"/>
        <v>0</v>
      </c>
      <c r="PX194">
        <f t="shared" si="41"/>
        <v>0</v>
      </c>
      <c r="PY194">
        <f t="shared" si="41"/>
        <v>0</v>
      </c>
      <c r="PZ194">
        <f t="shared" si="41"/>
        <v>0</v>
      </c>
      <c r="QA194">
        <f t="shared" si="41"/>
        <v>0</v>
      </c>
      <c r="QB194">
        <f t="shared" si="41"/>
        <v>0</v>
      </c>
      <c r="QC194">
        <f t="shared" si="41"/>
        <v>0</v>
      </c>
      <c r="QD194">
        <f t="shared" si="41"/>
        <v>0</v>
      </c>
      <c r="QE194">
        <f t="shared" si="41"/>
        <v>0</v>
      </c>
      <c r="QF194">
        <f t="shared" si="41"/>
        <v>0</v>
      </c>
      <c r="QG194">
        <f t="shared" si="41"/>
        <v>0</v>
      </c>
      <c r="QH194">
        <f t="shared" si="41"/>
        <v>0</v>
      </c>
      <c r="QI194">
        <f t="shared" si="41"/>
        <v>0</v>
      </c>
      <c r="QJ194">
        <f t="shared" si="41"/>
        <v>0</v>
      </c>
      <c r="QK194">
        <f t="shared" si="41"/>
        <v>0</v>
      </c>
      <c r="QL194">
        <f t="shared" si="41"/>
        <v>0</v>
      </c>
      <c r="QM194">
        <f t="shared" si="41"/>
        <v>0</v>
      </c>
      <c r="QN194">
        <f t="shared" si="41"/>
        <v>0</v>
      </c>
      <c r="QO194">
        <f t="shared" si="41"/>
        <v>0</v>
      </c>
      <c r="QP194">
        <f t="shared" si="41"/>
        <v>0</v>
      </c>
      <c r="QQ194">
        <f t="shared" si="41"/>
        <v>0</v>
      </c>
      <c r="QR194">
        <f t="shared" si="41"/>
        <v>0</v>
      </c>
      <c r="QS194">
        <f t="shared" si="41"/>
        <v>0</v>
      </c>
      <c r="QT194">
        <f t="shared" si="41"/>
        <v>0</v>
      </c>
      <c r="QU194">
        <f t="shared" si="41"/>
        <v>0</v>
      </c>
      <c r="QV194">
        <f t="shared" si="41"/>
        <v>0</v>
      </c>
      <c r="QW194">
        <f t="shared" si="41"/>
        <v>0</v>
      </c>
      <c r="QX194">
        <f t="shared" si="41"/>
        <v>0</v>
      </c>
      <c r="QY194">
        <f t="shared" si="41"/>
        <v>0</v>
      </c>
      <c r="QZ194">
        <f t="shared" si="41"/>
        <v>0</v>
      </c>
      <c r="RA194">
        <f t="shared" si="41"/>
        <v>0</v>
      </c>
      <c r="RB194">
        <f t="shared" si="41"/>
        <v>0</v>
      </c>
      <c r="RC194">
        <f t="shared" si="41"/>
        <v>0</v>
      </c>
      <c r="RD194">
        <f t="shared" si="41"/>
        <v>0</v>
      </c>
      <c r="RE194">
        <f t="shared" ref="RE194:SR194" si="42">RE117</f>
        <v>0</v>
      </c>
      <c r="RF194">
        <f t="shared" si="42"/>
        <v>0</v>
      </c>
      <c r="RG194">
        <f t="shared" si="42"/>
        <v>0</v>
      </c>
      <c r="RH194">
        <f t="shared" si="42"/>
        <v>0</v>
      </c>
      <c r="RI194">
        <f t="shared" si="42"/>
        <v>0</v>
      </c>
      <c r="RJ194">
        <f t="shared" si="42"/>
        <v>0</v>
      </c>
      <c r="RK194">
        <f t="shared" si="42"/>
        <v>0</v>
      </c>
      <c r="RL194">
        <f t="shared" si="42"/>
        <v>0</v>
      </c>
      <c r="RM194">
        <f t="shared" si="42"/>
        <v>0</v>
      </c>
      <c r="RN194">
        <f t="shared" si="42"/>
        <v>0</v>
      </c>
      <c r="RO194">
        <f t="shared" si="42"/>
        <v>0</v>
      </c>
      <c r="RP194">
        <f t="shared" si="42"/>
        <v>0</v>
      </c>
      <c r="RQ194">
        <f t="shared" si="42"/>
        <v>0</v>
      </c>
      <c r="RR194">
        <f t="shared" si="42"/>
        <v>0</v>
      </c>
      <c r="RS194">
        <f t="shared" si="42"/>
        <v>0</v>
      </c>
      <c r="RT194">
        <f t="shared" si="42"/>
        <v>0</v>
      </c>
      <c r="RU194">
        <f t="shared" si="42"/>
        <v>0</v>
      </c>
      <c r="RV194">
        <f t="shared" si="42"/>
        <v>0</v>
      </c>
      <c r="RW194">
        <f t="shared" si="42"/>
        <v>0</v>
      </c>
      <c r="RX194">
        <f t="shared" si="42"/>
        <v>0</v>
      </c>
      <c r="RY194">
        <f t="shared" si="42"/>
        <v>0</v>
      </c>
      <c r="RZ194">
        <f t="shared" si="42"/>
        <v>0</v>
      </c>
      <c r="SA194">
        <f t="shared" si="42"/>
        <v>0</v>
      </c>
      <c r="SB194">
        <f t="shared" si="42"/>
        <v>0</v>
      </c>
      <c r="SC194">
        <f t="shared" si="42"/>
        <v>0</v>
      </c>
      <c r="SD194">
        <f t="shared" si="42"/>
        <v>0</v>
      </c>
      <c r="SE194">
        <f t="shared" si="42"/>
        <v>0</v>
      </c>
      <c r="SF194">
        <f t="shared" si="42"/>
        <v>0</v>
      </c>
      <c r="SG194">
        <f t="shared" si="42"/>
        <v>0</v>
      </c>
      <c r="SH194">
        <f t="shared" si="42"/>
        <v>0</v>
      </c>
      <c r="SI194">
        <f t="shared" si="42"/>
        <v>0</v>
      </c>
      <c r="SJ194">
        <f t="shared" si="42"/>
        <v>0</v>
      </c>
      <c r="SK194">
        <f t="shared" si="42"/>
        <v>0</v>
      </c>
      <c r="SL194">
        <f t="shared" si="42"/>
        <v>0</v>
      </c>
      <c r="SM194">
        <f t="shared" si="42"/>
        <v>0</v>
      </c>
      <c r="SN194">
        <f t="shared" si="42"/>
        <v>0</v>
      </c>
      <c r="SO194">
        <f t="shared" si="42"/>
        <v>0</v>
      </c>
      <c r="SP194">
        <f t="shared" si="42"/>
        <v>0</v>
      </c>
      <c r="SQ194">
        <f t="shared" si="42"/>
        <v>0</v>
      </c>
      <c r="SR194">
        <f t="shared" si="42"/>
        <v>0</v>
      </c>
    </row>
    <row r="195" spans="6:512">
      <c r="F195" s="1" t="s">
        <v>241</v>
      </c>
      <c r="H195" t="str">
        <f>$K103</f>
        <v>Benton, Washington, US</v>
      </c>
      <c r="I195" t="str">
        <f>$K111</f>
        <v>Franklin, Washington, US</v>
      </c>
      <c r="J195" t="str">
        <f>$K141</f>
        <v>Yakima, Washington, US</v>
      </c>
      <c r="L195" s="6"/>
      <c r="M195">
        <f>M141+M111+M103</f>
        <v>0</v>
      </c>
      <c r="N195">
        <f t="shared" ref="N195:BY195" si="43">N141+N111+N103</f>
        <v>0</v>
      </c>
      <c r="O195">
        <f t="shared" si="43"/>
        <v>0</v>
      </c>
      <c r="P195">
        <f t="shared" si="43"/>
        <v>0</v>
      </c>
      <c r="Q195">
        <f t="shared" si="43"/>
        <v>0</v>
      </c>
      <c r="R195">
        <f t="shared" si="43"/>
        <v>0</v>
      </c>
      <c r="S195">
        <f t="shared" si="43"/>
        <v>0</v>
      </c>
      <c r="T195">
        <f t="shared" si="43"/>
        <v>0</v>
      </c>
      <c r="U195">
        <f t="shared" si="43"/>
        <v>0</v>
      </c>
      <c r="V195">
        <f t="shared" si="43"/>
        <v>0</v>
      </c>
      <c r="W195">
        <f t="shared" si="43"/>
        <v>0</v>
      </c>
      <c r="X195">
        <f t="shared" si="43"/>
        <v>0</v>
      </c>
      <c r="Y195">
        <f t="shared" si="43"/>
        <v>0</v>
      </c>
      <c r="Z195">
        <f t="shared" si="43"/>
        <v>0</v>
      </c>
      <c r="AA195">
        <f t="shared" si="43"/>
        <v>0</v>
      </c>
      <c r="AB195">
        <f t="shared" si="43"/>
        <v>0</v>
      </c>
      <c r="AC195">
        <f t="shared" si="43"/>
        <v>0</v>
      </c>
      <c r="AD195">
        <f t="shared" si="43"/>
        <v>0</v>
      </c>
      <c r="AE195">
        <f t="shared" si="43"/>
        <v>0</v>
      </c>
      <c r="AF195">
        <f t="shared" si="43"/>
        <v>0</v>
      </c>
      <c r="AG195">
        <f t="shared" si="43"/>
        <v>0</v>
      </c>
      <c r="AH195">
        <f t="shared" si="43"/>
        <v>0</v>
      </c>
      <c r="AI195">
        <f t="shared" si="43"/>
        <v>0</v>
      </c>
      <c r="AJ195">
        <f t="shared" si="43"/>
        <v>0</v>
      </c>
      <c r="AK195">
        <f t="shared" si="43"/>
        <v>0</v>
      </c>
      <c r="AL195">
        <f t="shared" si="43"/>
        <v>0</v>
      </c>
      <c r="AM195">
        <f t="shared" si="43"/>
        <v>0</v>
      </c>
      <c r="AN195">
        <f t="shared" si="43"/>
        <v>0</v>
      </c>
      <c r="AO195">
        <f t="shared" si="43"/>
        <v>0</v>
      </c>
      <c r="AP195">
        <f t="shared" si="43"/>
        <v>0</v>
      </c>
      <c r="AQ195">
        <f t="shared" si="43"/>
        <v>0</v>
      </c>
      <c r="AR195">
        <f t="shared" si="43"/>
        <v>0</v>
      </c>
      <c r="AS195">
        <f t="shared" si="43"/>
        <v>0</v>
      </c>
      <c r="AT195">
        <f t="shared" si="43"/>
        <v>0</v>
      </c>
      <c r="AU195">
        <f t="shared" si="43"/>
        <v>0</v>
      </c>
      <c r="AV195">
        <f t="shared" si="43"/>
        <v>0</v>
      </c>
      <c r="AW195">
        <f t="shared" si="43"/>
        <v>0</v>
      </c>
      <c r="AX195">
        <f t="shared" si="43"/>
        <v>0</v>
      </c>
      <c r="AY195">
        <f t="shared" si="43"/>
        <v>0</v>
      </c>
      <c r="AZ195">
        <f t="shared" si="43"/>
        <v>0</v>
      </c>
      <c r="BA195">
        <f t="shared" si="43"/>
        <v>0</v>
      </c>
      <c r="BB195">
        <f t="shared" si="43"/>
        <v>0</v>
      </c>
      <c r="BC195">
        <f t="shared" si="43"/>
        <v>0</v>
      </c>
      <c r="BD195">
        <f t="shared" si="43"/>
        <v>0</v>
      </c>
      <c r="BE195">
        <f t="shared" si="43"/>
        <v>0</v>
      </c>
      <c r="BF195">
        <f t="shared" si="43"/>
        <v>0</v>
      </c>
      <c r="BG195">
        <f t="shared" si="43"/>
        <v>0</v>
      </c>
      <c r="BH195">
        <f t="shared" si="43"/>
        <v>0</v>
      </c>
      <c r="BI195">
        <f t="shared" si="43"/>
        <v>0</v>
      </c>
      <c r="BJ195">
        <f t="shared" si="43"/>
        <v>0</v>
      </c>
      <c r="BK195">
        <f t="shared" si="43"/>
        <v>0</v>
      </c>
      <c r="BL195">
        <f t="shared" si="43"/>
        <v>0</v>
      </c>
      <c r="BM195">
        <f t="shared" si="43"/>
        <v>0</v>
      </c>
      <c r="BN195">
        <f t="shared" si="43"/>
        <v>0</v>
      </c>
      <c r="BO195">
        <f t="shared" si="43"/>
        <v>0</v>
      </c>
      <c r="BP195">
        <f t="shared" si="43"/>
        <v>0</v>
      </c>
      <c r="BQ195">
        <f t="shared" si="43"/>
        <v>0</v>
      </c>
      <c r="BR195">
        <f t="shared" si="43"/>
        <v>0</v>
      </c>
      <c r="BS195">
        <f t="shared" si="43"/>
        <v>1</v>
      </c>
      <c r="BT195">
        <f t="shared" si="43"/>
        <v>2</v>
      </c>
      <c r="BU195">
        <f t="shared" si="43"/>
        <v>2</v>
      </c>
      <c r="BV195">
        <f t="shared" si="43"/>
        <v>3</v>
      </c>
      <c r="BW195">
        <f t="shared" si="43"/>
        <v>3</v>
      </c>
      <c r="BX195">
        <f t="shared" si="43"/>
        <v>4</v>
      </c>
      <c r="BY195">
        <f t="shared" si="43"/>
        <v>6</v>
      </c>
      <c r="BZ195">
        <f t="shared" ref="BZ195:EK195" si="44">BZ141+BZ111+BZ103</f>
        <v>6</v>
      </c>
      <c r="CA195">
        <f t="shared" si="44"/>
        <v>7</v>
      </c>
      <c r="CB195">
        <f t="shared" si="44"/>
        <v>7</v>
      </c>
      <c r="CC195">
        <f t="shared" si="44"/>
        <v>8</v>
      </c>
      <c r="CD195">
        <f t="shared" si="44"/>
        <v>9</v>
      </c>
      <c r="CE195">
        <f t="shared" si="44"/>
        <v>27</v>
      </c>
      <c r="CF195">
        <f t="shared" si="44"/>
        <v>32</v>
      </c>
      <c r="CG195">
        <f t="shared" si="44"/>
        <v>37</v>
      </c>
      <c r="CH195">
        <f t="shared" si="44"/>
        <v>42</v>
      </c>
      <c r="CI195">
        <f t="shared" si="44"/>
        <v>44</v>
      </c>
      <c r="CJ195">
        <f t="shared" si="44"/>
        <v>49</v>
      </c>
      <c r="CK195">
        <f t="shared" si="44"/>
        <v>52</v>
      </c>
      <c r="CL195">
        <f t="shared" si="44"/>
        <v>52</v>
      </c>
      <c r="CM195">
        <f t="shared" si="44"/>
        <v>54</v>
      </c>
      <c r="CN195">
        <f t="shared" si="44"/>
        <v>55</v>
      </c>
      <c r="CO195">
        <f t="shared" si="44"/>
        <v>58</v>
      </c>
      <c r="CP195">
        <f t="shared" si="44"/>
        <v>60</v>
      </c>
      <c r="CQ195">
        <f t="shared" si="44"/>
        <v>64</v>
      </c>
      <c r="CR195">
        <f t="shared" si="44"/>
        <v>68</v>
      </c>
      <c r="CS195">
        <f t="shared" si="44"/>
        <v>68</v>
      </c>
      <c r="CT195">
        <f t="shared" si="44"/>
        <v>73</v>
      </c>
      <c r="CU195">
        <f t="shared" si="44"/>
        <v>75</v>
      </c>
      <c r="CV195">
        <f t="shared" si="44"/>
        <v>77</v>
      </c>
      <c r="CW195">
        <f t="shared" si="44"/>
        <v>79</v>
      </c>
      <c r="CX195">
        <f t="shared" si="44"/>
        <v>81</v>
      </c>
      <c r="CY195">
        <f t="shared" si="44"/>
        <v>81</v>
      </c>
      <c r="CZ195">
        <f t="shared" si="44"/>
        <v>83</v>
      </c>
      <c r="DA195">
        <f t="shared" si="44"/>
        <v>86</v>
      </c>
      <c r="DB195">
        <f t="shared" si="44"/>
        <v>87</v>
      </c>
      <c r="DC195">
        <f t="shared" si="44"/>
        <v>89</v>
      </c>
      <c r="DD195">
        <f t="shared" si="44"/>
        <v>94</v>
      </c>
      <c r="DE195">
        <f t="shared" si="44"/>
        <v>95</v>
      </c>
      <c r="DF195">
        <f t="shared" si="44"/>
        <v>98</v>
      </c>
      <c r="DG195">
        <f t="shared" si="44"/>
        <v>99</v>
      </c>
      <c r="DH195">
        <f t="shared" si="44"/>
        <v>102</v>
      </c>
      <c r="DI195">
        <f t="shared" si="44"/>
        <v>107</v>
      </c>
      <c r="DJ195">
        <f t="shared" si="44"/>
        <v>112</v>
      </c>
      <c r="DK195">
        <f t="shared" si="44"/>
        <v>115</v>
      </c>
      <c r="DL195">
        <f t="shared" si="44"/>
        <v>117</v>
      </c>
      <c r="DM195">
        <f t="shared" si="44"/>
        <v>119</v>
      </c>
      <c r="DN195">
        <f t="shared" si="44"/>
        <v>123</v>
      </c>
      <c r="DO195">
        <f t="shared" si="44"/>
        <v>127</v>
      </c>
      <c r="DP195">
        <f t="shared" si="44"/>
        <v>131</v>
      </c>
      <c r="DQ195">
        <f t="shared" si="44"/>
        <v>133</v>
      </c>
      <c r="DR195">
        <f t="shared" si="44"/>
        <v>137</v>
      </c>
      <c r="DS195">
        <f t="shared" si="44"/>
        <v>138</v>
      </c>
      <c r="DT195">
        <f t="shared" si="44"/>
        <v>149</v>
      </c>
      <c r="DU195">
        <f t="shared" si="44"/>
        <v>149</v>
      </c>
      <c r="DV195">
        <f t="shared" si="44"/>
        <v>150</v>
      </c>
      <c r="DW195">
        <f t="shared" si="44"/>
        <v>156</v>
      </c>
      <c r="DX195">
        <f t="shared" si="44"/>
        <v>157</v>
      </c>
      <c r="DY195">
        <f t="shared" si="44"/>
        <v>158</v>
      </c>
      <c r="DZ195">
        <f t="shared" si="44"/>
        <v>161</v>
      </c>
      <c r="EA195">
        <f t="shared" si="44"/>
        <v>161</v>
      </c>
      <c r="EB195">
        <f t="shared" si="44"/>
        <v>161</v>
      </c>
      <c r="EC195">
        <f t="shared" si="44"/>
        <v>165</v>
      </c>
      <c r="ED195">
        <f t="shared" si="44"/>
        <v>165</v>
      </c>
      <c r="EE195">
        <f t="shared" si="44"/>
        <v>169</v>
      </c>
      <c r="EF195">
        <f t="shared" si="44"/>
        <v>171</v>
      </c>
      <c r="EG195">
        <f t="shared" si="44"/>
        <v>171</v>
      </c>
      <c r="EH195">
        <f t="shared" si="44"/>
        <v>173</v>
      </c>
      <c r="EI195">
        <f t="shared" si="44"/>
        <v>176</v>
      </c>
      <c r="EJ195">
        <f t="shared" si="44"/>
        <v>177</v>
      </c>
      <c r="EK195">
        <f t="shared" si="44"/>
        <v>179</v>
      </c>
      <c r="EL195">
        <f t="shared" ref="EL195:EV195" si="45">EL141+EL111+EL103</f>
        <v>179</v>
      </c>
      <c r="EM195">
        <f t="shared" si="45"/>
        <v>180</v>
      </c>
      <c r="EN195">
        <f t="shared" si="45"/>
        <v>181</v>
      </c>
      <c r="EO195">
        <f t="shared" si="45"/>
        <v>182</v>
      </c>
      <c r="EP195">
        <f t="shared" si="45"/>
        <v>183</v>
      </c>
      <c r="EQ195">
        <f t="shared" si="45"/>
        <v>187</v>
      </c>
      <c r="ER195">
        <f t="shared" si="45"/>
        <v>189</v>
      </c>
      <c r="ES195">
        <f t="shared" si="45"/>
        <v>190</v>
      </c>
      <c r="ET195">
        <f t="shared" si="45"/>
        <v>197</v>
      </c>
      <c r="EU195">
        <f t="shared" si="45"/>
        <v>202</v>
      </c>
      <c r="EV195">
        <f t="shared" si="45"/>
        <v>206</v>
      </c>
      <c r="EW195">
        <f t="shared" ref="EW195:HH195" si="46">EW141+EW111+EW103</f>
        <v>207</v>
      </c>
      <c r="EX195">
        <f t="shared" si="46"/>
        <v>212</v>
      </c>
      <c r="EY195">
        <f t="shared" si="46"/>
        <v>214</v>
      </c>
      <c r="EZ195">
        <f t="shared" si="46"/>
        <v>216</v>
      </c>
      <c r="FA195">
        <f t="shared" si="46"/>
        <v>217</v>
      </c>
      <c r="FB195">
        <f t="shared" si="46"/>
        <v>218</v>
      </c>
      <c r="FC195">
        <f t="shared" si="46"/>
        <v>221</v>
      </c>
      <c r="FD195">
        <f t="shared" si="46"/>
        <v>223</v>
      </c>
      <c r="FE195">
        <f t="shared" si="46"/>
        <v>228</v>
      </c>
      <c r="FF195">
        <f t="shared" si="46"/>
        <v>232</v>
      </c>
      <c r="FG195">
        <f t="shared" si="46"/>
        <v>234</v>
      </c>
      <c r="FH195">
        <f t="shared" si="46"/>
        <v>236</v>
      </c>
      <c r="FI195">
        <f t="shared" si="46"/>
        <v>239</v>
      </c>
      <c r="FJ195">
        <f t="shared" si="46"/>
        <v>243</v>
      </c>
      <c r="FK195">
        <f t="shared" si="46"/>
        <v>243</v>
      </c>
      <c r="FL195">
        <f t="shared" si="46"/>
        <v>245</v>
      </c>
      <c r="FM195">
        <f t="shared" si="46"/>
        <v>252</v>
      </c>
      <c r="FN195">
        <f t="shared" si="46"/>
        <v>255</v>
      </c>
      <c r="FO195">
        <f t="shared" si="46"/>
        <v>257</v>
      </c>
      <c r="FP195">
        <f t="shared" si="46"/>
        <v>260</v>
      </c>
      <c r="FQ195">
        <f t="shared" si="46"/>
        <v>262</v>
      </c>
      <c r="FR195">
        <f t="shared" si="46"/>
        <v>265</v>
      </c>
      <c r="FS195">
        <f t="shared" si="46"/>
        <v>271</v>
      </c>
      <c r="FT195">
        <f t="shared" si="46"/>
        <v>275</v>
      </c>
      <c r="FU195">
        <f t="shared" si="46"/>
        <v>279</v>
      </c>
      <c r="FV195">
        <f t="shared" si="46"/>
        <v>285</v>
      </c>
      <c r="FW195">
        <f t="shared" si="46"/>
        <v>288</v>
      </c>
      <c r="FX195">
        <f t="shared" si="46"/>
        <v>292</v>
      </c>
      <c r="FY195">
        <f t="shared" si="46"/>
        <v>297</v>
      </c>
      <c r="FZ195">
        <f t="shared" si="46"/>
        <v>305</v>
      </c>
      <c r="GA195">
        <f t="shared" si="46"/>
        <v>312</v>
      </c>
      <c r="GB195">
        <f t="shared" si="46"/>
        <v>317</v>
      </c>
      <c r="GC195">
        <f t="shared" si="46"/>
        <v>320</v>
      </c>
      <c r="GD195">
        <f t="shared" si="46"/>
        <v>325</v>
      </c>
      <c r="GE195">
        <f t="shared" si="46"/>
        <v>330</v>
      </c>
      <c r="GF195">
        <f t="shared" si="46"/>
        <v>331</v>
      </c>
      <c r="GG195">
        <f t="shared" si="46"/>
        <v>334</v>
      </c>
      <c r="GH195">
        <f t="shared" si="46"/>
        <v>336</v>
      </c>
      <c r="GI195">
        <f t="shared" si="46"/>
        <v>339</v>
      </c>
      <c r="GJ195">
        <f t="shared" si="46"/>
        <v>340</v>
      </c>
      <c r="GK195">
        <f t="shared" si="46"/>
        <v>344</v>
      </c>
      <c r="GL195">
        <f t="shared" si="46"/>
        <v>347</v>
      </c>
      <c r="GM195">
        <f t="shared" si="46"/>
        <v>347</v>
      </c>
      <c r="GN195">
        <f t="shared" si="46"/>
        <v>351</v>
      </c>
      <c r="GO195">
        <f t="shared" si="46"/>
        <v>354</v>
      </c>
      <c r="GP195">
        <f t="shared" si="46"/>
        <v>356</v>
      </c>
      <c r="GQ195">
        <f t="shared" si="46"/>
        <v>357</v>
      </c>
      <c r="GR195">
        <f t="shared" si="46"/>
        <v>358</v>
      </c>
      <c r="GS195">
        <f t="shared" si="46"/>
        <v>362</v>
      </c>
      <c r="GT195">
        <f t="shared" si="46"/>
        <v>364</v>
      </c>
      <c r="GU195">
        <f t="shared" si="46"/>
        <v>365</v>
      </c>
      <c r="GV195">
        <f t="shared" si="46"/>
        <v>365</v>
      </c>
      <c r="GW195">
        <f t="shared" si="46"/>
        <v>372</v>
      </c>
      <c r="GX195">
        <f t="shared" si="46"/>
        <v>372</v>
      </c>
      <c r="GY195">
        <f t="shared" si="46"/>
        <v>374</v>
      </c>
      <c r="GZ195">
        <f t="shared" si="46"/>
        <v>377</v>
      </c>
      <c r="HA195">
        <f t="shared" si="46"/>
        <v>380</v>
      </c>
      <c r="HB195">
        <f t="shared" si="46"/>
        <v>381</v>
      </c>
      <c r="HC195">
        <f t="shared" si="46"/>
        <v>384</v>
      </c>
      <c r="HD195">
        <f t="shared" si="46"/>
        <v>386</v>
      </c>
      <c r="HE195">
        <f t="shared" si="46"/>
        <v>389</v>
      </c>
      <c r="HF195">
        <f t="shared" si="46"/>
        <v>393</v>
      </c>
      <c r="HG195">
        <f t="shared" si="46"/>
        <v>395</v>
      </c>
      <c r="HH195">
        <f t="shared" si="46"/>
        <v>399</v>
      </c>
      <c r="HI195">
        <f t="shared" ref="HI195:JT195" si="47">HI141+HI111+HI103</f>
        <v>399</v>
      </c>
      <c r="HJ195">
        <f t="shared" si="47"/>
        <v>400</v>
      </c>
      <c r="HK195">
        <f t="shared" si="47"/>
        <v>403</v>
      </c>
      <c r="HL195">
        <f t="shared" si="47"/>
        <v>404</v>
      </c>
      <c r="HM195">
        <f t="shared" si="47"/>
        <v>408</v>
      </c>
      <c r="HN195">
        <f t="shared" si="47"/>
        <v>408</v>
      </c>
      <c r="HO195">
        <f t="shared" si="47"/>
        <v>411</v>
      </c>
      <c r="HP195">
        <f t="shared" si="47"/>
        <v>412</v>
      </c>
      <c r="HQ195">
        <f t="shared" si="47"/>
        <v>413</v>
      </c>
      <c r="HR195">
        <f t="shared" si="47"/>
        <v>413</v>
      </c>
      <c r="HS195">
        <f t="shared" si="47"/>
        <v>414</v>
      </c>
      <c r="HT195">
        <f t="shared" si="47"/>
        <v>416</v>
      </c>
      <c r="HU195">
        <f t="shared" si="47"/>
        <v>416</v>
      </c>
      <c r="HV195">
        <f t="shared" si="47"/>
        <v>419</v>
      </c>
      <c r="HW195">
        <f t="shared" si="47"/>
        <v>420</v>
      </c>
      <c r="HX195">
        <f t="shared" si="47"/>
        <v>422</v>
      </c>
      <c r="HY195">
        <f t="shared" si="47"/>
        <v>422</v>
      </c>
      <c r="HZ195">
        <f t="shared" si="47"/>
        <v>423</v>
      </c>
      <c r="IA195">
        <f t="shared" si="47"/>
        <v>424</v>
      </c>
      <c r="IB195">
        <f t="shared" si="47"/>
        <v>426</v>
      </c>
      <c r="IC195">
        <f t="shared" si="47"/>
        <v>428</v>
      </c>
      <c r="ID195">
        <f t="shared" si="47"/>
        <v>428</v>
      </c>
      <c r="IE195">
        <f t="shared" si="47"/>
        <v>428</v>
      </c>
      <c r="IF195">
        <f t="shared" si="47"/>
        <v>428</v>
      </c>
      <c r="IG195">
        <f t="shared" si="47"/>
        <v>430</v>
      </c>
      <c r="IH195">
        <f t="shared" si="47"/>
        <v>430</v>
      </c>
      <c r="II195">
        <f t="shared" si="47"/>
        <v>431</v>
      </c>
      <c r="IJ195">
        <f t="shared" si="47"/>
        <v>432</v>
      </c>
      <c r="IK195">
        <f t="shared" si="47"/>
        <v>433</v>
      </c>
      <c r="IL195">
        <f t="shared" si="47"/>
        <v>433</v>
      </c>
      <c r="IM195">
        <f t="shared" si="47"/>
        <v>434</v>
      </c>
      <c r="IN195">
        <f t="shared" si="47"/>
        <v>436</v>
      </c>
      <c r="IO195">
        <f t="shared" si="47"/>
        <v>438</v>
      </c>
      <c r="IP195">
        <f t="shared" si="47"/>
        <v>439</v>
      </c>
      <c r="IQ195">
        <f t="shared" si="47"/>
        <v>442</v>
      </c>
      <c r="IR195">
        <f t="shared" si="47"/>
        <v>444</v>
      </c>
      <c r="IS195">
        <f t="shared" si="47"/>
        <v>445</v>
      </c>
      <c r="IT195">
        <f t="shared" si="47"/>
        <v>445</v>
      </c>
      <c r="IU195">
        <f t="shared" si="47"/>
        <v>446</v>
      </c>
      <c r="IV195">
        <f t="shared" si="47"/>
        <v>447</v>
      </c>
      <c r="IW195">
        <f t="shared" si="47"/>
        <v>448</v>
      </c>
      <c r="IX195">
        <f t="shared" si="47"/>
        <v>450</v>
      </c>
      <c r="IY195">
        <f t="shared" si="47"/>
        <v>452</v>
      </c>
      <c r="IZ195">
        <f t="shared" si="47"/>
        <v>452</v>
      </c>
      <c r="JA195">
        <f t="shared" si="47"/>
        <v>452</v>
      </c>
      <c r="JB195">
        <f t="shared" si="47"/>
        <v>453</v>
      </c>
      <c r="JC195">
        <f t="shared" si="47"/>
        <v>455</v>
      </c>
      <c r="JD195">
        <f t="shared" si="47"/>
        <v>455</v>
      </c>
      <c r="JE195">
        <f t="shared" si="47"/>
        <v>455</v>
      </c>
      <c r="JF195">
        <f t="shared" si="47"/>
        <v>455</v>
      </c>
      <c r="JG195">
        <f t="shared" si="47"/>
        <v>455</v>
      </c>
      <c r="JH195">
        <f t="shared" si="47"/>
        <v>455</v>
      </c>
      <c r="JI195">
        <f t="shared" si="47"/>
        <v>455</v>
      </c>
      <c r="JJ195">
        <f t="shared" si="47"/>
        <v>455</v>
      </c>
      <c r="JK195">
        <f t="shared" si="47"/>
        <v>455</v>
      </c>
      <c r="JL195">
        <f t="shared" si="47"/>
        <v>455</v>
      </c>
      <c r="JM195">
        <f t="shared" si="47"/>
        <v>456</v>
      </c>
      <c r="JN195">
        <f t="shared" si="47"/>
        <v>457</v>
      </c>
      <c r="JO195">
        <f t="shared" si="47"/>
        <v>457</v>
      </c>
      <c r="JP195">
        <f t="shared" si="47"/>
        <v>457</v>
      </c>
      <c r="JQ195">
        <f t="shared" si="47"/>
        <v>457</v>
      </c>
      <c r="JR195">
        <f t="shared" si="47"/>
        <v>457</v>
      </c>
      <c r="JS195">
        <f t="shared" si="47"/>
        <v>457</v>
      </c>
      <c r="JT195">
        <f t="shared" si="47"/>
        <v>457</v>
      </c>
      <c r="JU195">
        <f t="shared" ref="JU195:MF195" si="48">JU141+JU111+JU103</f>
        <v>457</v>
      </c>
      <c r="JV195">
        <f t="shared" si="48"/>
        <v>457</v>
      </c>
      <c r="JW195">
        <f t="shared" si="48"/>
        <v>457</v>
      </c>
      <c r="JX195">
        <f t="shared" si="48"/>
        <v>459</v>
      </c>
      <c r="JY195">
        <f t="shared" si="48"/>
        <v>459</v>
      </c>
      <c r="JZ195">
        <f t="shared" si="48"/>
        <v>462</v>
      </c>
      <c r="KA195">
        <f t="shared" si="48"/>
        <v>462</v>
      </c>
      <c r="KB195">
        <f t="shared" si="48"/>
        <v>462</v>
      </c>
      <c r="KC195">
        <f t="shared" si="48"/>
        <v>462</v>
      </c>
      <c r="KD195">
        <f t="shared" si="48"/>
        <v>462</v>
      </c>
      <c r="KE195">
        <f t="shared" si="48"/>
        <v>464</v>
      </c>
      <c r="KF195">
        <f t="shared" si="48"/>
        <v>464</v>
      </c>
      <c r="KG195">
        <f t="shared" si="48"/>
        <v>464</v>
      </c>
      <c r="KH195">
        <f t="shared" si="48"/>
        <v>465</v>
      </c>
      <c r="KI195">
        <f t="shared" si="48"/>
        <v>467</v>
      </c>
      <c r="KJ195">
        <f t="shared" si="48"/>
        <v>469</v>
      </c>
      <c r="KK195">
        <f t="shared" si="48"/>
        <v>470</v>
      </c>
      <c r="KL195">
        <f t="shared" si="48"/>
        <v>471</v>
      </c>
      <c r="KM195">
        <f t="shared" si="48"/>
        <v>471</v>
      </c>
      <c r="KN195">
        <f t="shared" si="48"/>
        <v>472</v>
      </c>
      <c r="KO195">
        <f t="shared" si="48"/>
        <v>474</v>
      </c>
      <c r="KP195">
        <f t="shared" si="48"/>
        <v>474</v>
      </c>
      <c r="KQ195">
        <f t="shared" si="48"/>
        <v>475</v>
      </c>
      <c r="KR195">
        <f t="shared" si="48"/>
        <v>476</v>
      </c>
      <c r="KS195">
        <f t="shared" si="48"/>
        <v>478</v>
      </c>
      <c r="KT195">
        <f t="shared" si="48"/>
        <v>478</v>
      </c>
      <c r="KU195">
        <f t="shared" si="48"/>
        <v>478</v>
      </c>
      <c r="KV195">
        <f t="shared" si="48"/>
        <v>479</v>
      </c>
      <c r="KW195">
        <f t="shared" si="48"/>
        <v>481</v>
      </c>
      <c r="KX195">
        <f t="shared" si="48"/>
        <v>485</v>
      </c>
      <c r="KY195">
        <f t="shared" si="48"/>
        <v>486</v>
      </c>
      <c r="KZ195">
        <f t="shared" si="48"/>
        <v>488</v>
      </c>
      <c r="LA195">
        <f t="shared" si="48"/>
        <v>489</v>
      </c>
      <c r="LB195">
        <f t="shared" si="48"/>
        <v>489</v>
      </c>
      <c r="LC195">
        <f t="shared" si="48"/>
        <v>492</v>
      </c>
      <c r="LD195">
        <f t="shared" si="48"/>
        <v>493</v>
      </c>
      <c r="LE195">
        <f t="shared" si="48"/>
        <v>495</v>
      </c>
      <c r="LF195">
        <f t="shared" si="48"/>
        <v>496</v>
      </c>
      <c r="LG195">
        <f t="shared" si="48"/>
        <v>497</v>
      </c>
      <c r="LH195">
        <f t="shared" si="48"/>
        <v>499</v>
      </c>
      <c r="LI195">
        <f t="shared" si="48"/>
        <v>499</v>
      </c>
      <c r="LJ195">
        <f t="shared" si="48"/>
        <v>500</v>
      </c>
      <c r="LK195">
        <f t="shared" si="48"/>
        <v>501</v>
      </c>
      <c r="LL195">
        <f t="shared" si="48"/>
        <v>504</v>
      </c>
      <c r="LM195">
        <f t="shared" si="48"/>
        <v>507</v>
      </c>
      <c r="LN195">
        <f t="shared" si="48"/>
        <v>507</v>
      </c>
      <c r="LO195">
        <f t="shared" si="48"/>
        <v>509</v>
      </c>
      <c r="LP195">
        <f t="shared" si="48"/>
        <v>510</v>
      </c>
      <c r="LQ195">
        <f t="shared" si="48"/>
        <v>510</v>
      </c>
      <c r="LR195">
        <f t="shared" si="48"/>
        <v>514</v>
      </c>
      <c r="LS195">
        <f t="shared" si="48"/>
        <v>514</v>
      </c>
      <c r="LT195">
        <f t="shared" si="48"/>
        <v>516</v>
      </c>
      <c r="LU195">
        <f t="shared" si="48"/>
        <v>516</v>
      </c>
      <c r="LV195">
        <f t="shared" si="48"/>
        <v>517</v>
      </c>
      <c r="LW195">
        <f t="shared" si="48"/>
        <v>518</v>
      </c>
      <c r="LX195">
        <f t="shared" si="48"/>
        <v>518</v>
      </c>
      <c r="LY195">
        <f t="shared" si="48"/>
        <v>518</v>
      </c>
      <c r="LZ195">
        <f t="shared" si="48"/>
        <v>518</v>
      </c>
      <c r="MA195">
        <f t="shared" si="48"/>
        <v>518</v>
      </c>
      <c r="MB195">
        <f t="shared" si="48"/>
        <v>518</v>
      </c>
      <c r="MC195">
        <f t="shared" si="48"/>
        <v>518</v>
      </c>
      <c r="MD195">
        <f t="shared" si="48"/>
        <v>526</v>
      </c>
      <c r="ME195">
        <f t="shared" si="48"/>
        <v>536</v>
      </c>
      <c r="MF195">
        <f t="shared" si="48"/>
        <v>534</v>
      </c>
      <c r="MG195">
        <f t="shared" ref="MG195:OR195" si="49">MG141+MG111+MG103</f>
        <v>534</v>
      </c>
      <c r="MH195">
        <f t="shared" si="49"/>
        <v>534</v>
      </c>
      <c r="MI195">
        <f t="shared" si="49"/>
        <v>534</v>
      </c>
      <c r="MJ195">
        <f t="shared" si="49"/>
        <v>536</v>
      </c>
      <c r="MK195">
        <f t="shared" si="49"/>
        <v>543</v>
      </c>
      <c r="ML195">
        <f t="shared" si="49"/>
        <v>545</v>
      </c>
      <c r="MM195">
        <f t="shared" si="49"/>
        <v>545</v>
      </c>
      <c r="MN195">
        <f t="shared" si="49"/>
        <v>545</v>
      </c>
      <c r="MO195">
        <f t="shared" si="49"/>
        <v>545</v>
      </c>
      <c r="MP195">
        <f t="shared" si="49"/>
        <v>545</v>
      </c>
      <c r="MQ195">
        <f t="shared" si="49"/>
        <v>557</v>
      </c>
      <c r="MR195">
        <f t="shared" si="49"/>
        <v>561</v>
      </c>
      <c r="MS195">
        <f t="shared" si="49"/>
        <v>564</v>
      </c>
      <c r="MT195">
        <f t="shared" si="49"/>
        <v>564</v>
      </c>
      <c r="MU195">
        <f t="shared" si="49"/>
        <v>564</v>
      </c>
      <c r="MV195">
        <f t="shared" si="49"/>
        <v>564</v>
      </c>
      <c r="MW195">
        <f t="shared" si="49"/>
        <v>566</v>
      </c>
      <c r="MX195">
        <f t="shared" si="49"/>
        <v>574</v>
      </c>
      <c r="MY195">
        <f t="shared" si="49"/>
        <v>583</v>
      </c>
      <c r="MZ195">
        <f t="shared" si="49"/>
        <v>583</v>
      </c>
      <c r="NA195">
        <f t="shared" si="49"/>
        <v>587</v>
      </c>
      <c r="NB195">
        <f t="shared" si="49"/>
        <v>587</v>
      </c>
      <c r="NC195">
        <f t="shared" si="49"/>
        <v>587</v>
      </c>
      <c r="ND195">
        <f t="shared" si="49"/>
        <v>587</v>
      </c>
      <c r="NE195">
        <f t="shared" si="49"/>
        <v>598</v>
      </c>
      <c r="NF195">
        <f t="shared" si="49"/>
        <v>600</v>
      </c>
      <c r="NG195">
        <f t="shared" si="49"/>
        <v>607</v>
      </c>
      <c r="NH195">
        <f t="shared" si="49"/>
        <v>610</v>
      </c>
      <c r="NI195">
        <f t="shared" si="49"/>
        <v>610</v>
      </c>
      <c r="NJ195">
        <f t="shared" si="49"/>
        <v>610</v>
      </c>
      <c r="NK195">
        <f t="shared" si="49"/>
        <v>610</v>
      </c>
      <c r="NL195">
        <f t="shared" si="49"/>
        <v>611</v>
      </c>
      <c r="NM195">
        <f t="shared" si="49"/>
        <v>611</v>
      </c>
      <c r="NN195">
        <f t="shared" si="49"/>
        <v>625</v>
      </c>
      <c r="NO195">
        <f t="shared" si="49"/>
        <v>634</v>
      </c>
      <c r="NP195">
        <f t="shared" si="49"/>
        <v>634</v>
      </c>
      <c r="NQ195">
        <f t="shared" si="49"/>
        <v>634</v>
      </c>
      <c r="NR195">
        <f t="shared" si="49"/>
        <v>639</v>
      </c>
      <c r="NS195">
        <f t="shared" si="49"/>
        <v>641</v>
      </c>
      <c r="NT195">
        <f t="shared" si="49"/>
        <v>643</v>
      </c>
      <c r="NU195">
        <f t="shared" si="49"/>
        <v>644</v>
      </c>
      <c r="NV195">
        <f t="shared" si="49"/>
        <v>647</v>
      </c>
      <c r="NW195">
        <f t="shared" si="49"/>
        <v>647</v>
      </c>
      <c r="NX195">
        <f t="shared" si="49"/>
        <v>647</v>
      </c>
      <c r="NY195">
        <f t="shared" si="49"/>
        <v>649</v>
      </c>
      <c r="NZ195">
        <f t="shared" si="49"/>
        <v>649</v>
      </c>
      <c r="OA195">
        <f t="shared" si="49"/>
        <v>657</v>
      </c>
      <c r="OB195">
        <f t="shared" si="49"/>
        <v>659</v>
      </c>
      <c r="OC195">
        <f t="shared" si="49"/>
        <v>661</v>
      </c>
      <c r="OD195">
        <f t="shared" si="49"/>
        <v>661</v>
      </c>
      <c r="OE195">
        <f t="shared" si="49"/>
        <v>661</v>
      </c>
      <c r="OF195">
        <f t="shared" si="49"/>
        <v>661</v>
      </c>
      <c r="OG195">
        <f t="shared" si="49"/>
        <v>689</v>
      </c>
      <c r="OH195">
        <f t="shared" si="49"/>
        <v>693</v>
      </c>
      <c r="OI195">
        <f t="shared" si="49"/>
        <v>695</v>
      </c>
      <c r="OJ195">
        <f t="shared" si="49"/>
        <v>703</v>
      </c>
      <c r="OK195">
        <f t="shared" si="49"/>
        <v>703</v>
      </c>
      <c r="OL195">
        <f t="shared" si="49"/>
        <v>703</v>
      </c>
      <c r="OM195">
        <f t="shared" si="49"/>
        <v>703</v>
      </c>
      <c r="ON195">
        <f t="shared" si="49"/>
        <v>708</v>
      </c>
      <c r="OO195">
        <f t="shared" si="49"/>
        <v>710</v>
      </c>
      <c r="OP195">
        <f t="shared" si="49"/>
        <v>712</v>
      </c>
      <c r="OQ195">
        <f t="shared" si="49"/>
        <v>712</v>
      </c>
      <c r="OR195">
        <f t="shared" si="49"/>
        <v>712</v>
      </c>
      <c r="OS195">
        <f t="shared" ref="OS195:RD195" si="50">OS141+OS111+OS103</f>
        <v>712</v>
      </c>
      <c r="OT195">
        <f t="shared" si="50"/>
        <v>0</v>
      </c>
      <c r="OU195">
        <f t="shared" si="50"/>
        <v>0</v>
      </c>
      <c r="OV195">
        <f t="shared" si="50"/>
        <v>0</v>
      </c>
      <c r="OW195">
        <f t="shared" si="50"/>
        <v>0</v>
      </c>
      <c r="OX195">
        <f t="shared" si="50"/>
        <v>0</v>
      </c>
      <c r="OY195">
        <f t="shared" si="50"/>
        <v>0</v>
      </c>
      <c r="OZ195">
        <f t="shared" si="50"/>
        <v>0</v>
      </c>
      <c r="PA195">
        <f t="shared" si="50"/>
        <v>0</v>
      </c>
      <c r="PB195">
        <f t="shared" si="50"/>
        <v>0</v>
      </c>
      <c r="PC195">
        <f t="shared" si="50"/>
        <v>0</v>
      </c>
      <c r="PD195">
        <f t="shared" si="50"/>
        <v>0</v>
      </c>
      <c r="PE195">
        <f t="shared" si="50"/>
        <v>0</v>
      </c>
      <c r="PF195">
        <f t="shared" si="50"/>
        <v>0</v>
      </c>
      <c r="PG195">
        <f t="shared" si="50"/>
        <v>0</v>
      </c>
      <c r="PH195">
        <f t="shared" si="50"/>
        <v>0</v>
      </c>
      <c r="PI195">
        <f t="shared" si="50"/>
        <v>0</v>
      </c>
      <c r="PJ195">
        <f t="shared" si="50"/>
        <v>0</v>
      </c>
      <c r="PK195">
        <f t="shared" si="50"/>
        <v>0</v>
      </c>
      <c r="PL195">
        <f t="shared" si="50"/>
        <v>0</v>
      </c>
      <c r="PM195">
        <f t="shared" si="50"/>
        <v>0</v>
      </c>
      <c r="PN195">
        <f t="shared" si="50"/>
        <v>0</v>
      </c>
      <c r="PO195">
        <f t="shared" si="50"/>
        <v>0</v>
      </c>
      <c r="PP195">
        <f t="shared" si="50"/>
        <v>0</v>
      </c>
      <c r="PQ195">
        <f t="shared" si="50"/>
        <v>0</v>
      </c>
      <c r="PR195">
        <f t="shared" si="50"/>
        <v>0</v>
      </c>
      <c r="PS195">
        <f t="shared" si="50"/>
        <v>0</v>
      </c>
      <c r="PT195">
        <f t="shared" si="50"/>
        <v>0</v>
      </c>
      <c r="PU195">
        <f t="shared" si="50"/>
        <v>0</v>
      </c>
      <c r="PV195">
        <f t="shared" si="50"/>
        <v>0</v>
      </c>
      <c r="PW195">
        <f t="shared" si="50"/>
        <v>0</v>
      </c>
      <c r="PX195">
        <f t="shared" si="50"/>
        <v>0</v>
      </c>
      <c r="PY195">
        <f t="shared" si="50"/>
        <v>0</v>
      </c>
      <c r="PZ195">
        <f t="shared" si="50"/>
        <v>0</v>
      </c>
      <c r="QA195">
        <f t="shared" si="50"/>
        <v>0</v>
      </c>
      <c r="QB195">
        <f t="shared" si="50"/>
        <v>0</v>
      </c>
      <c r="QC195">
        <f t="shared" si="50"/>
        <v>0</v>
      </c>
      <c r="QD195">
        <f t="shared" si="50"/>
        <v>0</v>
      </c>
      <c r="QE195">
        <f t="shared" si="50"/>
        <v>0</v>
      </c>
      <c r="QF195">
        <f t="shared" si="50"/>
        <v>0</v>
      </c>
      <c r="QG195">
        <f t="shared" si="50"/>
        <v>0</v>
      </c>
      <c r="QH195">
        <f t="shared" si="50"/>
        <v>0</v>
      </c>
      <c r="QI195">
        <f t="shared" si="50"/>
        <v>0</v>
      </c>
      <c r="QJ195">
        <f t="shared" si="50"/>
        <v>0</v>
      </c>
      <c r="QK195">
        <f t="shared" si="50"/>
        <v>0</v>
      </c>
      <c r="QL195">
        <f t="shared" si="50"/>
        <v>0</v>
      </c>
      <c r="QM195">
        <f t="shared" si="50"/>
        <v>0</v>
      </c>
      <c r="QN195">
        <f t="shared" si="50"/>
        <v>0</v>
      </c>
      <c r="QO195">
        <f t="shared" si="50"/>
        <v>0</v>
      </c>
      <c r="QP195">
        <f t="shared" si="50"/>
        <v>0</v>
      </c>
      <c r="QQ195">
        <f t="shared" si="50"/>
        <v>0</v>
      </c>
      <c r="QR195">
        <f t="shared" si="50"/>
        <v>0</v>
      </c>
      <c r="QS195">
        <f t="shared" si="50"/>
        <v>0</v>
      </c>
      <c r="QT195">
        <f t="shared" si="50"/>
        <v>0</v>
      </c>
      <c r="QU195">
        <f t="shared" si="50"/>
        <v>0</v>
      </c>
      <c r="QV195">
        <f t="shared" si="50"/>
        <v>0</v>
      </c>
      <c r="QW195">
        <f t="shared" si="50"/>
        <v>0</v>
      </c>
      <c r="QX195">
        <f t="shared" si="50"/>
        <v>0</v>
      </c>
      <c r="QY195">
        <f t="shared" si="50"/>
        <v>0</v>
      </c>
      <c r="QZ195">
        <f t="shared" si="50"/>
        <v>0</v>
      </c>
      <c r="RA195">
        <f t="shared" si="50"/>
        <v>0</v>
      </c>
      <c r="RB195">
        <f t="shared" si="50"/>
        <v>0</v>
      </c>
      <c r="RC195">
        <f t="shared" si="50"/>
        <v>0</v>
      </c>
      <c r="RD195">
        <f t="shared" si="50"/>
        <v>0</v>
      </c>
      <c r="RE195">
        <f t="shared" ref="RE195:SR195" si="51">RE141+RE111+RE103</f>
        <v>0</v>
      </c>
      <c r="RF195">
        <f t="shared" si="51"/>
        <v>0</v>
      </c>
      <c r="RG195">
        <f t="shared" si="51"/>
        <v>0</v>
      </c>
      <c r="RH195">
        <f t="shared" si="51"/>
        <v>0</v>
      </c>
      <c r="RI195">
        <f t="shared" si="51"/>
        <v>0</v>
      </c>
      <c r="RJ195">
        <f t="shared" si="51"/>
        <v>0</v>
      </c>
      <c r="RK195">
        <f t="shared" si="51"/>
        <v>0</v>
      </c>
      <c r="RL195">
        <f t="shared" si="51"/>
        <v>0</v>
      </c>
      <c r="RM195">
        <f t="shared" si="51"/>
        <v>0</v>
      </c>
      <c r="RN195">
        <f t="shared" si="51"/>
        <v>0</v>
      </c>
      <c r="RO195">
        <f t="shared" si="51"/>
        <v>0</v>
      </c>
      <c r="RP195">
        <f t="shared" si="51"/>
        <v>0</v>
      </c>
      <c r="RQ195">
        <f t="shared" si="51"/>
        <v>0</v>
      </c>
      <c r="RR195">
        <f t="shared" si="51"/>
        <v>0</v>
      </c>
      <c r="RS195">
        <f t="shared" si="51"/>
        <v>0</v>
      </c>
      <c r="RT195">
        <f t="shared" si="51"/>
        <v>0</v>
      </c>
      <c r="RU195">
        <f t="shared" si="51"/>
        <v>0</v>
      </c>
      <c r="RV195">
        <f t="shared" si="51"/>
        <v>0</v>
      </c>
      <c r="RW195">
        <f t="shared" si="51"/>
        <v>0</v>
      </c>
      <c r="RX195">
        <f t="shared" si="51"/>
        <v>0</v>
      </c>
      <c r="RY195">
        <f t="shared" si="51"/>
        <v>0</v>
      </c>
      <c r="RZ195">
        <f t="shared" si="51"/>
        <v>0</v>
      </c>
      <c r="SA195">
        <f t="shared" si="51"/>
        <v>0</v>
      </c>
      <c r="SB195">
        <f t="shared" si="51"/>
        <v>0</v>
      </c>
      <c r="SC195">
        <f t="shared" si="51"/>
        <v>0</v>
      </c>
      <c r="SD195">
        <f t="shared" si="51"/>
        <v>0</v>
      </c>
      <c r="SE195">
        <f t="shared" si="51"/>
        <v>0</v>
      </c>
      <c r="SF195">
        <f t="shared" si="51"/>
        <v>0</v>
      </c>
      <c r="SG195">
        <f t="shared" si="51"/>
        <v>0</v>
      </c>
      <c r="SH195">
        <f t="shared" si="51"/>
        <v>0</v>
      </c>
      <c r="SI195">
        <f t="shared" si="51"/>
        <v>0</v>
      </c>
      <c r="SJ195">
        <f t="shared" si="51"/>
        <v>0</v>
      </c>
      <c r="SK195">
        <f t="shared" si="51"/>
        <v>0</v>
      </c>
      <c r="SL195">
        <f t="shared" si="51"/>
        <v>0</v>
      </c>
      <c r="SM195">
        <f t="shared" si="51"/>
        <v>0</v>
      </c>
      <c r="SN195">
        <f t="shared" si="51"/>
        <v>0</v>
      </c>
      <c r="SO195">
        <f t="shared" si="51"/>
        <v>0</v>
      </c>
      <c r="SP195">
        <f t="shared" si="51"/>
        <v>0</v>
      </c>
      <c r="SQ195">
        <f t="shared" si="51"/>
        <v>0</v>
      </c>
      <c r="SR195">
        <f t="shared" si="51"/>
        <v>0</v>
      </c>
    </row>
  </sheetData>
  <pageMargins left="0.7" right="0.7" top="0.75" bottom="0.75" header="0.3" footer="0.3"/>
  <pageSetup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Inputs &amp; Plot</vt:lpstr>
      <vt:lpstr>Calcs</vt:lpstr>
      <vt:lpstr>Plot Data</vt:lpstr>
      <vt:lpstr>Johns Hopkins Data</vt:lpstr>
      <vt:lpstr>'Inputs &amp; Plot'!Print_Area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 &amp; Nancy Valaas</dc:creator>
  <cp:lastModifiedBy>Andy &amp; Nancy Valaas</cp:lastModifiedBy>
  <cp:lastPrinted>2021-06-17T22:56:02Z</cp:lastPrinted>
  <dcterms:created xsi:type="dcterms:W3CDTF">2020-03-13T14:24:03Z</dcterms:created>
  <dcterms:modified xsi:type="dcterms:W3CDTF">2022-03-17T02:22:39Z</dcterms:modified>
</cp:coreProperties>
</file>